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2F5E5B1C-FB3C-4580-BDD0-43809FB85917}" xr6:coauthVersionLast="47" xr6:coauthVersionMax="47" xr10:uidLastSave="{00000000-0000-0000-0000-000000000000}"/>
  <bookViews>
    <workbookView xWindow="-110" yWindow="-110" windowWidth="38620" windowHeight="21820" xr2:uid="{E005B281-1130-42DF-8B22-73E30AECF4AC}"/>
  </bookViews>
  <sheets>
    <sheet name="Feuil1" sheetId="1" r:id="rId1"/>
  </sheets>
  <definedNames>
    <definedName name="Feries">Feuil1!$AD$9:$AD$19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D9" i="1"/>
  <c r="C10" i="1"/>
  <c r="D10" i="1"/>
  <c r="C11" i="1"/>
  <c r="D11" i="1"/>
  <c r="C12" i="1"/>
  <c r="D12" i="1"/>
  <c r="C13" i="1"/>
  <c r="D13" i="1"/>
  <c r="C14" i="1"/>
  <c r="D14" i="1"/>
  <c r="E14" i="1" s="1"/>
  <c r="C15" i="1"/>
  <c r="D15" i="1"/>
  <c r="C16" i="1"/>
  <c r="D16" i="1"/>
  <c r="C17" i="1"/>
  <c r="D17" i="1"/>
  <c r="C18" i="1"/>
  <c r="D18" i="1"/>
  <c r="C19" i="1"/>
  <c r="D19" i="1"/>
  <c r="C20" i="1"/>
  <c r="D20" i="1"/>
  <c r="E20" i="1" s="1"/>
  <c r="C21" i="1"/>
  <c r="D21" i="1"/>
  <c r="C22" i="1"/>
  <c r="D22" i="1"/>
  <c r="C23" i="1"/>
  <c r="D23" i="1"/>
  <c r="C24" i="1"/>
  <c r="D24" i="1"/>
  <c r="C25" i="1"/>
  <c r="D25" i="1"/>
  <c r="C26" i="1"/>
  <c r="D26" i="1"/>
  <c r="E26" i="1" s="1"/>
  <c r="C27" i="1"/>
  <c r="D27" i="1"/>
  <c r="C28" i="1"/>
  <c r="D28" i="1"/>
  <c r="C29" i="1"/>
  <c r="D29" i="1"/>
  <c r="C30" i="1"/>
  <c r="D30" i="1"/>
  <c r="C31" i="1"/>
  <c r="D31" i="1"/>
  <c r="C32" i="1"/>
  <c r="D32" i="1"/>
  <c r="E32" i="1" s="1"/>
  <c r="C33" i="1"/>
  <c r="D33" i="1"/>
  <c r="C34" i="1"/>
  <c r="D34" i="1"/>
  <c r="C35" i="1"/>
  <c r="D35" i="1"/>
  <c r="C36" i="1"/>
  <c r="D36" i="1"/>
  <c r="C37" i="1"/>
  <c r="D37" i="1"/>
  <c r="C38" i="1"/>
  <c r="D38" i="1"/>
  <c r="E38" i="1" s="1"/>
  <c r="C39" i="1"/>
  <c r="D39" i="1"/>
  <c r="C40" i="1"/>
  <c r="D40" i="1"/>
  <c r="C41" i="1"/>
  <c r="D41" i="1"/>
  <c r="C42" i="1"/>
  <c r="D42" i="1"/>
  <c r="C43" i="1"/>
  <c r="D43" i="1"/>
  <c r="C44" i="1"/>
  <c r="D44" i="1"/>
  <c r="E44" i="1" s="1"/>
  <c r="C45" i="1"/>
  <c r="D45" i="1"/>
  <c r="C46" i="1"/>
  <c r="D46" i="1"/>
  <c r="C47" i="1"/>
  <c r="D47" i="1"/>
  <c r="C48" i="1"/>
  <c r="D48" i="1"/>
  <c r="C49" i="1"/>
  <c r="D49" i="1"/>
  <c r="C50" i="1"/>
  <c r="D50" i="1"/>
  <c r="E50" i="1" s="1"/>
  <c r="C51" i="1"/>
  <c r="D51" i="1"/>
  <c r="C52" i="1"/>
  <c r="D52" i="1"/>
  <c r="C53" i="1"/>
  <c r="D53" i="1"/>
  <c r="C54" i="1"/>
  <c r="D54" i="1"/>
  <c r="C55" i="1"/>
  <c r="D55" i="1"/>
  <c r="C56" i="1"/>
  <c r="D56" i="1"/>
  <c r="E56" i="1" s="1"/>
  <c r="C57" i="1"/>
  <c r="D57" i="1"/>
  <c r="C58" i="1"/>
  <c r="D58" i="1"/>
  <c r="C59" i="1"/>
  <c r="D59" i="1"/>
  <c r="C60" i="1"/>
  <c r="D60" i="1"/>
  <c r="C61" i="1"/>
  <c r="D61" i="1"/>
  <c r="C62" i="1"/>
  <c r="D62" i="1"/>
  <c r="E62" i="1" s="1"/>
  <c r="C63" i="1"/>
  <c r="D63" i="1"/>
  <c r="C64" i="1"/>
  <c r="D64" i="1"/>
  <c r="C65" i="1"/>
  <c r="D65" i="1"/>
  <c r="C66" i="1"/>
  <c r="D66" i="1"/>
  <c r="C67" i="1"/>
  <c r="D67" i="1"/>
  <c r="C68" i="1"/>
  <c r="D68" i="1"/>
  <c r="E68" i="1" s="1"/>
  <c r="C69" i="1"/>
  <c r="D69" i="1"/>
  <c r="C70" i="1"/>
  <c r="D70" i="1"/>
  <c r="C71" i="1"/>
  <c r="D71" i="1"/>
  <c r="C72" i="1"/>
  <c r="D72" i="1"/>
  <c r="C73" i="1"/>
  <c r="D73" i="1"/>
  <c r="C74" i="1"/>
  <c r="D74" i="1"/>
  <c r="E74" i="1" s="1"/>
  <c r="C75" i="1"/>
  <c r="D75" i="1"/>
  <c r="C76" i="1"/>
  <c r="D76" i="1"/>
  <c r="C77" i="1"/>
  <c r="D77" i="1"/>
  <c r="C78" i="1"/>
  <c r="D78" i="1"/>
  <c r="C79" i="1"/>
  <c r="D79" i="1"/>
  <c r="C80" i="1"/>
  <c r="D80" i="1"/>
  <c r="E80" i="1" s="1"/>
  <c r="C81" i="1"/>
  <c r="D81" i="1"/>
  <c r="C82" i="1"/>
  <c r="D82" i="1"/>
  <c r="C83" i="1"/>
  <c r="D83" i="1"/>
  <c r="C84" i="1"/>
  <c r="D84" i="1"/>
  <c r="C85" i="1"/>
  <c r="D85" i="1"/>
  <c r="C86" i="1"/>
  <c r="D86" i="1"/>
  <c r="E86" i="1" s="1"/>
  <c r="C87" i="1"/>
  <c r="D87" i="1"/>
  <c r="C88" i="1"/>
  <c r="D88" i="1"/>
  <c r="C89" i="1"/>
  <c r="D89" i="1"/>
  <c r="C90" i="1"/>
  <c r="D90" i="1"/>
  <c r="C91" i="1"/>
  <c r="D91" i="1"/>
  <c r="C92" i="1"/>
  <c r="D92" i="1"/>
  <c r="E92" i="1" s="1"/>
  <c r="C93" i="1"/>
  <c r="D93" i="1"/>
  <c r="C94" i="1"/>
  <c r="D94" i="1"/>
  <c r="C95" i="1"/>
  <c r="D95" i="1"/>
  <c r="C96" i="1"/>
  <c r="D96" i="1"/>
  <c r="C97" i="1"/>
  <c r="D97" i="1"/>
  <c r="C98" i="1"/>
  <c r="D98" i="1"/>
  <c r="E98" i="1" s="1"/>
  <c r="C99" i="1"/>
  <c r="D99" i="1"/>
  <c r="C100" i="1"/>
  <c r="D100" i="1"/>
  <c r="C101" i="1"/>
  <c r="D101" i="1"/>
  <c r="C102" i="1"/>
  <c r="D102" i="1"/>
  <c r="C103" i="1"/>
  <c r="D103" i="1"/>
  <c r="C104" i="1"/>
  <c r="D104" i="1"/>
  <c r="E104" i="1" s="1"/>
  <c r="C105" i="1"/>
  <c r="D105" i="1"/>
  <c r="C106" i="1"/>
  <c r="D106" i="1"/>
  <c r="C107" i="1"/>
  <c r="D107" i="1"/>
  <c r="C108" i="1"/>
  <c r="D108" i="1"/>
  <c r="C109" i="1"/>
  <c r="D109" i="1"/>
  <c r="C110" i="1"/>
  <c r="D110" i="1"/>
  <c r="E110" i="1" s="1"/>
  <c r="C111" i="1"/>
  <c r="D111" i="1"/>
  <c r="C112" i="1"/>
  <c r="D112" i="1"/>
  <c r="C113" i="1"/>
  <c r="D113" i="1"/>
  <c r="C114" i="1"/>
  <c r="D114" i="1"/>
  <c r="C115" i="1"/>
  <c r="D115" i="1"/>
  <c r="C116" i="1"/>
  <c r="D116" i="1"/>
  <c r="E116" i="1" s="1"/>
  <c r="C117" i="1"/>
  <c r="D117" i="1"/>
  <c r="C118" i="1"/>
  <c r="D118" i="1"/>
  <c r="C119" i="1"/>
  <c r="D119" i="1"/>
  <c r="C120" i="1"/>
  <c r="D120" i="1"/>
  <c r="C121" i="1"/>
  <c r="D121" i="1"/>
  <c r="C122" i="1"/>
  <c r="D122" i="1"/>
  <c r="E122" i="1" s="1"/>
  <c r="C123" i="1"/>
  <c r="D123" i="1"/>
  <c r="C124" i="1"/>
  <c r="D124" i="1"/>
  <c r="C125" i="1"/>
  <c r="D125" i="1"/>
  <c r="C126" i="1"/>
  <c r="D126" i="1"/>
  <c r="C127" i="1"/>
  <c r="D127" i="1"/>
  <c r="C128" i="1"/>
  <c r="D128" i="1"/>
  <c r="E128" i="1" s="1"/>
  <c r="C129" i="1"/>
  <c r="D129" i="1"/>
  <c r="C130" i="1"/>
  <c r="D130" i="1"/>
  <c r="C131" i="1"/>
  <c r="D131" i="1"/>
  <c r="C132" i="1"/>
  <c r="D132" i="1"/>
  <c r="C133" i="1"/>
  <c r="D133" i="1"/>
  <c r="C134" i="1"/>
  <c r="D134" i="1"/>
  <c r="E134" i="1" s="1"/>
  <c r="C135" i="1"/>
  <c r="D135" i="1"/>
  <c r="C136" i="1"/>
  <c r="D136" i="1"/>
  <c r="C137" i="1"/>
  <c r="D137" i="1"/>
  <c r="C138" i="1"/>
  <c r="D138" i="1"/>
  <c r="C139" i="1"/>
  <c r="D139" i="1"/>
  <c r="C140" i="1"/>
  <c r="D140" i="1"/>
  <c r="E140" i="1" s="1"/>
  <c r="C141" i="1"/>
  <c r="D141" i="1"/>
  <c r="C142" i="1"/>
  <c r="D142" i="1"/>
  <c r="C143" i="1"/>
  <c r="D143" i="1"/>
  <c r="C144" i="1"/>
  <c r="D144" i="1"/>
  <c r="C145" i="1"/>
  <c r="D145" i="1"/>
  <c r="C146" i="1"/>
  <c r="D146" i="1"/>
  <c r="E146" i="1" s="1"/>
  <c r="C147" i="1"/>
  <c r="D147" i="1"/>
  <c r="C148" i="1"/>
  <c r="D148" i="1"/>
  <c r="C149" i="1"/>
  <c r="D149" i="1"/>
  <c r="C150" i="1"/>
  <c r="D150" i="1"/>
  <c r="C151" i="1"/>
  <c r="D151" i="1"/>
  <c r="C152" i="1"/>
  <c r="D152" i="1"/>
  <c r="E152" i="1" s="1"/>
  <c r="C153" i="1"/>
  <c r="D153" i="1"/>
  <c r="C154" i="1"/>
  <c r="D154" i="1"/>
  <c r="C155" i="1"/>
  <c r="D155" i="1"/>
  <c r="C156" i="1"/>
  <c r="D156" i="1"/>
  <c r="C157" i="1"/>
  <c r="D157" i="1"/>
  <c r="C158" i="1"/>
  <c r="D158" i="1"/>
  <c r="E158" i="1" s="1"/>
  <c r="C159" i="1"/>
  <c r="D159" i="1"/>
  <c r="C160" i="1"/>
  <c r="D160" i="1"/>
  <c r="C161" i="1"/>
  <c r="D161" i="1"/>
  <c r="C162" i="1"/>
  <c r="D162" i="1"/>
  <c r="C163" i="1"/>
  <c r="D163" i="1"/>
  <c r="C164" i="1"/>
  <c r="D164" i="1"/>
  <c r="E164" i="1" s="1"/>
  <c r="C165" i="1"/>
  <c r="D165" i="1"/>
  <c r="C166" i="1"/>
  <c r="D166" i="1"/>
  <c r="C167" i="1"/>
  <c r="D167" i="1"/>
  <c r="C168" i="1"/>
  <c r="D168" i="1"/>
  <c r="C169" i="1"/>
  <c r="D169" i="1"/>
  <c r="C170" i="1"/>
  <c r="D170" i="1"/>
  <c r="E170" i="1" s="1"/>
  <c r="C171" i="1"/>
  <c r="D171" i="1"/>
  <c r="C172" i="1"/>
  <c r="D172" i="1"/>
  <c r="C173" i="1"/>
  <c r="D173" i="1"/>
  <c r="C174" i="1"/>
  <c r="D174" i="1"/>
  <c r="C175" i="1"/>
  <c r="D175" i="1"/>
  <c r="C176" i="1"/>
  <c r="D176" i="1"/>
  <c r="E176" i="1" s="1"/>
  <c r="C177" i="1"/>
  <c r="D177" i="1"/>
  <c r="C178" i="1"/>
  <c r="D178" i="1"/>
  <c r="C179" i="1"/>
  <c r="D179" i="1"/>
  <c r="C180" i="1"/>
  <c r="D180" i="1"/>
  <c r="C181" i="1"/>
  <c r="D181" i="1"/>
  <c r="C182" i="1"/>
  <c r="D182" i="1"/>
  <c r="E182" i="1" s="1"/>
  <c r="C183" i="1"/>
  <c r="D183" i="1"/>
  <c r="C184" i="1"/>
  <c r="D184" i="1"/>
  <c r="C185" i="1"/>
  <c r="D185" i="1"/>
  <c r="C186" i="1"/>
  <c r="D186" i="1"/>
  <c r="C187" i="1"/>
  <c r="D187" i="1"/>
  <c r="C188" i="1"/>
  <c r="D188" i="1"/>
  <c r="E188" i="1" s="1"/>
  <c r="C189" i="1"/>
  <c r="D189" i="1"/>
  <c r="C190" i="1"/>
  <c r="D190" i="1"/>
  <c r="C191" i="1"/>
  <c r="D191" i="1"/>
  <c r="C192" i="1"/>
  <c r="D192" i="1"/>
  <c r="C193" i="1"/>
  <c r="D193" i="1"/>
  <c r="C194" i="1"/>
  <c r="D194" i="1"/>
  <c r="E194" i="1" s="1"/>
  <c r="C195" i="1"/>
  <c r="D195" i="1"/>
  <c r="C196" i="1"/>
  <c r="D196" i="1"/>
  <c r="C197" i="1"/>
  <c r="D197" i="1"/>
  <c r="C198" i="1"/>
  <c r="D198" i="1"/>
  <c r="C199" i="1"/>
  <c r="D199" i="1"/>
  <c r="C200" i="1"/>
  <c r="D200" i="1"/>
  <c r="E200" i="1" s="1"/>
  <c r="C201" i="1"/>
  <c r="D201" i="1"/>
  <c r="C202" i="1"/>
  <c r="D202" i="1"/>
  <c r="C203" i="1"/>
  <c r="D203" i="1"/>
  <c r="C204" i="1"/>
  <c r="D204" i="1"/>
  <c r="C205" i="1"/>
  <c r="D205" i="1"/>
  <c r="C206" i="1"/>
  <c r="D206" i="1"/>
  <c r="E206" i="1" s="1"/>
  <c r="C207" i="1"/>
  <c r="D207" i="1"/>
  <c r="C208" i="1"/>
  <c r="D208" i="1"/>
  <c r="C209" i="1"/>
  <c r="D209" i="1"/>
  <c r="C210" i="1"/>
  <c r="D210" i="1"/>
  <c r="C211" i="1"/>
  <c r="D211" i="1"/>
  <c r="C212" i="1"/>
  <c r="D212" i="1"/>
  <c r="E212" i="1" s="1"/>
  <c r="C213" i="1"/>
  <c r="D213" i="1"/>
  <c r="C214" i="1"/>
  <c r="D214" i="1"/>
  <c r="C215" i="1"/>
  <c r="D215" i="1"/>
  <c r="C216" i="1"/>
  <c r="D216" i="1"/>
  <c r="C217" i="1"/>
  <c r="D217" i="1"/>
  <c r="C218" i="1"/>
  <c r="D218" i="1"/>
  <c r="E218" i="1" s="1"/>
  <c r="C219" i="1"/>
  <c r="D219" i="1"/>
  <c r="C220" i="1"/>
  <c r="D220" i="1"/>
  <c r="C221" i="1"/>
  <c r="D221" i="1"/>
  <c r="C222" i="1"/>
  <c r="D222" i="1"/>
  <c r="C223" i="1"/>
  <c r="D223" i="1"/>
  <c r="C224" i="1"/>
  <c r="D224" i="1"/>
  <c r="E224" i="1" s="1"/>
  <c r="C225" i="1"/>
  <c r="D225" i="1"/>
  <c r="C226" i="1"/>
  <c r="D226" i="1"/>
  <c r="C227" i="1"/>
  <c r="D227" i="1"/>
  <c r="C228" i="1"/>
  <c r="D228" i="1"/>
  <c r="C229" i="1"/>
  <c r="D229" i="1"/>
  <c r="C230" i="1"/>
  <c r="D230" i="1"/>
  <c r="E230" i="1" s="1"/>
  <c r="C231" i="1"/>
  <c r="D231" i="1"/>
  <c r="C232" i="1"/>
  <c r="D232" i="1"/>
  <c r="C233" i="1"/>
  <c r="D233" i="1"/>
  <c r="C234" i="1"/>
  <c r="D234" i="1"/>
  <c r="C235" i="1"/>
  <c r="D235" i="1"/>
  <c r="C236" i="1"/>
  <c r="D236" i="1"/>
  <c r="E236" i="1" s="1"/>
  <c r="C237" i="1"/>
  <c r="D237" i="1"/>
  <c r="C238" i="1"/>
  <c r="D238" i="1"/>
  <c r="C239" i="1"/>
  <c r="D239" i="1"/>
  <c r="C240" i="1"/>
  <c r="D240" i="1"/>
  <c r="C241" i="1"/>
  <c r="D241" i="1"/>
  <c r="C242" i="1"/>
  <c r="D242" i="1"/>
  <c r="E242" i="1" s="1"/>
  <c r="C243" i="1"/>
  <c r="D243" i="1"/>
  <c r="C244" i="1"/>
  <c r="D244" i="1"/>
  <c r="C245" i="1"/>
  <c r="D245" i="1"/>
  <c r="C246" i="1"/>
  <c r="D246" i="1"/>
  <c r="C247" i="1"/>
  <c r="D247" i="1"/>
  <c r="C248" i="1"/>
  <c r="D248" i="1"/>
  <c r="E248" i="1" s="1"/>
  <c r="C249" i="1"/>
  <c r="D249" i="1"/>
  <c r="C250" i="1"/>
  <c r="D250" i="1"/>
  <c r="C251" i="1"/>
  <c r="D251" i="1"/>
  <c r="C252" i="1"/>
  <c r="D252" i="1"/>
  <c r="C253" i="1"/>
  <c r="D253" i="1"/>
  <c r="C254" i="1"/>
  <c r="D254" i="1"/>
  <c r="E254" i="1" s="1"/>
  <c r="C255" i="1"/>
  <c r="D255" i="1"/>
  <c r="C256" i="1"/>
  <c r="D256" i="1"/>
  <c r="C257" i="1"/>
  <c r="D257" i="1"/>
  <c r="C258" i="1"/>
  <c r="D258" i="1"/>
  <c r="C259" i="1"/>
  <c r="D259" i="1"/>
  <c r="C260" i="1"/>
  <c r="D260" i="1"/>
  <c r="E260" i="1" s="1"/>
  <c r="C261" i="1"/>
  <c r="D261" i="1"/>
  <c r="C262" i="1"/>
  <c r="D262" i="1"/>
  <c r="C263" i="1"/>
  <c r="D263" i="1"/>
  <c r="C264" i="1"/>
  <c r="D264" i="1"/>
  <c r="C265" i="1"/>
  <c r="D265" i="1"/>
  <c r="C266" i="1"/>
  <c r="D266" i="1"/>
  <c r="E266" i="1" s="1"/>
  <c r="C267" i="1"/>
  <c r="D267" i="1"/>
  <c r="C268" i="1"/>
  <c r="D268" i="1"/>
  <c r="C269" i="1"/>
  <c r="D269" i="1"/>
  <c r="C270" i="1"/>
  <c r="D270" i="1"/>
  <c r="C271" i="1"/>
  <c r="D271" i="1"/>
  <c r="C272" i="1"/>
  <c r="D272" i="1"/>
  <c r="E272" i="1" s="1"/>
  <c r="C273" i="1"/>
  <c r="D273" i="1"/>
  <c r="C274" i="1"/>
  <c r="D274" i="1"/>
  <c r="C275" i="1"/>
  <c r="D275" i="1"/>
  <c r="C276" i="1"/>
  <c r="D276" i="1"/>
  <c r="C277" i="1"/>
  <c r="D277" i="1"/>
  <c r="C278" i="1"/>
  <c r="D278" i="1"/>
  <c r="E278" i="1" s="1"/>
  <c r="C279" i="1"/>
  <c r="D279" i="1"/>
  <c r="C280" i="1"/>
  <c r="D280" i="1"/>
  <c r="C281" i="1"/>
  <c r="D281" i="1"/>
  <c r="C282" i="1"/>
  <c r="D282" i="1"/>
  <c r="C283" i="1"/>
  <c r="D283" i="1"/>
  <c r="C284" i="1"/>
  <c r="D284" i="1"/>
  <c r="E284" i="1" s="1"/>
  <c r="C285" i="1"/>
  <c r="D285" i="1"/>
  <c r="C286" i="1"/>
  <c r="D286" i="1"/>
  <c r="C287" i="1"/>
  <c r="D287" i="1"/>
  <c r="C288" i="1"/>
  <c r="D288" i="1"/>
  <c r="C289" i="1"/>
  <c r="D289" i="1"/>
  <c r="C290" i="1"/>
  <c r="D290" i="1"/>
  <c r="E290" i="1" s="1"/>
  <c r="C291" i="1"/>
  <c r="D291" i="1"/>
  <c r="C292" i="1"/>
  <c r="D292" i="1"/>
  <c r="C293" i="1"/>
  <c r="D293" i="1"/>
  <c r="C294" i="1"/>
  <c r="D294" i="1"/>
  <c r="C295" i="1"/>
  <c r="D295" i="1"/>
  <c r="C296" i="1"/>
  <c r="D296" i="1"/>
  <c r="E296" i="1" s="1"/>
  <c r="C297" i="1"/>
  <c r="D297" i="1"/>
  <c r="C298" i="1"/>
  <c r="D298" i="1"/>
  <c r="C299" i="1"/>
  <c r="D299" i="1"/>
  <c r="C300" i="1"/>
  <c r="D300" i="1"/>
  <c r="C301" i="1"/>
  <c r="D301" i="1"/>
  <c r="C302" i="1"/>
  <c r="D302" i="1"/>
  <c r="E302" i="1" s="1"/>
  <c r="C303" i="1"/>
  <c r="D303" i="1"/>
  <c r="C304" i="1"/>
  <c r="D304" i="1"/>
  <c r="C305" i="1"/>
  <c r="D305" i="1"/>
  <c r="C306" i="1"/>
  <c r="D306" i="1"/>
  <c r="C307" i="1"/>
  <c r="D307" i="1"/>
  <c r="C308" i="1"/>
  <c r="D308" i="1"/>
  <c r="E308" i="1" s="1"/>
  <c r="C309" i="1"/>
  <c r="D309" i="1"/>
  <c r="C310" i="1"/>
  <c r="D310" i="1"/>
  <c r="C311" i="1"/>
  <c r="D311" i="1"/>
  <c r="C312" i="1"/>
  <c r="D312" i="1"/>
  <c r="C313" i="1"/>
  <c r="D313" i="1"/>
  <c r="C314" i="1"/>
  <c r="D314" i="1"/>
  <c r="E314" i="1" s="1"/>
  <c r="C315" i="1"/>
  <c r="D315" i="1"/>
  <c r="C316" i="1"/>
  <c r="D316" i="1"/>
  <c r="C317" i="1"/>
  <c r="D317" i="1"/>
  <c r="C318" i="1"/>
  <c r="D318" i="1"/>
  <c r="C319" i="1"/>
  <c r="D319" i="1"/>
  <c r="C320" i="1"/>
  <c r="D320" i="1"/>
  <c r="E320" i="1" s="1"/>
  <c r="C321" i="1"/>
  <c r="D321" i="1"/>
  <c r="C322" i="1"/>
  <c r="D322" i="1"/>
  <c r="C323" i="1"/>
  <c r="D323" i="1"/>
  <c r="C324" i="1"/>
  <c r="D324" i="1"/>
  <c r="C325" i="1"/>
  <c r="D325" i="1"/>
  <c r="C326" i="1"/>
  <c r="D326" i="1"/>
  <c r="E326" i="1" s="1"/>
  <c r="C327" i="1"/>
  <c r="D327" i="1"/>
  <c r="C328" i="1"/>
  <c r="D328" i="1"/>
  <c r="C329" i="1"/>
  <c r="D329" i="1"/>
  <c r="C330" i="1"/>
  <c r="D330" i="1"/>
  <c r="C331" i="1"/>
  <c r="D331" i="1"/>
  <c r="C332" i="1"/>
  <c r="D332" i="1"/>
  <c r="E332" i="1" s="1"/>
  <c r="C333" i="1"/>
  <c r="D333" i="1"/>
  <c r="C334" i="1"/>
  <c r="D334" i="1"/>
  <c r="C335" i="1"/>
  <c r="D335" i="1"/>
  <c r="C336" i="1"/>
  <c r="D336" i="1"/>
  <c r="C337" i="1"/>
  <c r="D337" i="1"/>
  <c r="C338" i="1"/>
  <c r="D338" i="1"/>
  <c r="E338" i="1" s="1"/>
  <c r="C339" i="1"/>
  <c r="D339" i="1"/>
  <c r="C340" i="1"/>
  <c r="D340" i="1"/>
  <c r="C341" i="1"/>
  <c r="D341" i="1"/>
  <c r="C342" i="1"/>
  <c r="D342" i="1"/>
  <c r="C343" i="1"/>
  <c r="D343" i="1"/>
  <c r="C344" i="1"/>
  <c r="D344" i="1"/>
  <c r="E344" i="1" s="1"/>
  <c r="C345" i="1"/>
  <c r="D345" i="1"/>
  <c r="C346" i="1"/>
  <c r="D346" i="1"/>
  <c r="C347" i="1"/>
  <c r="D347" i="1"/>
  <c r="C348" i="1"/>
  <c r="D348" i="1"/>
  <c r="C349" i="1"/>
  <c r="D349" i="1"/>
  <c r="C350" i="1"/>
  <c r="D350" i="1"/>
  <c r="E350" i="1" s="1"/>
  <c r="C351" i="1"/>
  <c r="D351" i="1"/>
  <c r="C352" i="1"/>
  <c r="D352" i="1"/>
  <c r="C353" i="1"/>
  <c r="D353" i="1"/>
  <c r="C354" i="1"/>
  <c r="D354" i="1"/>
  <c r="C355" i="1"/>
  <c r="D355" i="1"/>
  <c r="C356" i="1"/>
  <c r="D356" i="1"/>
  <c r="E356" i="1" s="1"/>
  <c r="C357" i="1"/>
  <c r="D357" i="1"/>
  <c r="C358" i="1"/>
  <c r="D358" i="1"/>
  <c r="C359" i="1"/>
  <c r="D359" i="1"/>
  <c r="C360" i="1"/>
  <c r="D360" i="1"/>
  <c r="C361" i="1"/>
  <c r="D361" i="1"/>
  <c r="C362" i="1"/>
  <c r="D362" i="1"/>
  <c r="E362" i="1" s="1"/>
  <c r="C363" i="1"/>
  <c r="D363" i="1"/>
  <c r="C364" i="1"/>
  <c r="D364" i="1"/>
  <c r="C365" i="1"/>
  <c r="D365" i="1"/>
  <c r="C366" i="1"/>
  <c r="D366" i="1"/>
  <c r="C367" i="1"/>
  <c r="D367" i="1"/>
  <c r="C368" i="1"/>
  <c r="D368" i="1"/>
  <c r="E368" i="1" s="1"/>
  <c r="C369" i="1"/>
  <c r="D369" i="1"/>
  <c r="C370" i="1"/>
  <c r="D370" i="1"/>
  <c r="C371" i="1"/>
  <c r="D371" i="1"/>
  <c r="C372" i="1"/>
  <c r="D372" i="1"/>
  <c r="D8" i="1"/>
  <c r="C8" i="1"/>
  <c r="E371" i="1"/>
  <c r="E372" i="1"/>
  <c r="E13" i="1"/>
  <c r="E15" i="1"/>
  <c r="E16" i="1"/>
  <c r="E17" i="1"/>
  <c r="E18" i="1"/>
  <c r="E19" i="1"/>
  <c r="E21" i="1"/>
  <c r="E22" i="1"/>
  <c r="E23" i="1"/>
  <c r="E24" i="1"/>
  <c r="E25" i="1"/>
  <c r="E27" i="1"/>
  <c r="E28" i="1"/>
  <c r="E29" i="1"/>
  <c r="E30" i="1"/>
  <c r="E31" i="1"/>
  <c r="E33" i="1"/>
  <c r="E34" i="1"/>
  <c r="E35" i="1"/>
  <c r="E36" i="1"/>
  <c r="E37" i="1"/>
  <c r="E39" i="1"/>
  <c r="E40" i="1"/>
  <c r="E41" i="1"/>
  <c r="E42" i="1"/>
  <c r="E43" i="1"/>
  <c r="E45" i="1"/>
  <c r="E46" i="1"/>
  <c r="E47" i="1"/>
  <c r="E48" i="1"/>
  <c r="E49" i="1"/>
  <c r="E51" i="1"/>
  <c r="E52" i="1"/>
  <c r="E53" i="1"/>
  <c r="E54" i="1"/>
  <c r="E55" i="1"/>
  <c r="E57" i="1"/>
  <c r="E58" i="1"/>
  <c r="E59" i="1"/>
  <c r="E60" i="1"/>
  <c r="E61" i="1"/>
  <c r="E63" i="1"/>
  <c r="E64" i="1"/>
  <c r="E65" i="1"/>
  <c r="E66" i="1"/>
  <c r="E67" i="1"/>
  <c r="E69" i="1"/>
  <c r="E70" i="1"/>
  <c r="E71" i="1"/>
  <c r="E72" i="1"/>
  <c r="E73" i="1"/>
  <c r="E75" i="1"/>
  <c r="E76" i="1"/>
  <c r="E77" i="1"/>
  <c r="E78" i="1"/>
  <c r="E79" i="1"/>
  <c r="E81" i="1"/>
  <c r="E82" i="1"/>
  <c r="E83" i="1"/>
  <c r="E84" i="1"/>
  <c r="E85" i="1"/>
  <c r="E87" i="1"/>
  <c r="E88" i="1"/>
  <c r="E89" i="1"/>
  <c r="E90" i="1"/>
  <c r="E91" i="1"/>
  <c r="E93" i="1"/>
  <c r="E94" i="1"/>
  <c r="E95" i="1"/>
  <c r="E96" i="1"/>
  <c r="E97" i="1"/>
  <c r="E99" i="1"/>
  <c r="E100" i="1"/>
  <c r="E101" i="1"/>
  <c r="E102" i="1"/>
  <c r="E103" i="1"/>
  <c r="E105" i="1"/>
  <c r="E106" i="1"/>
  <c r="E107" i="1"/>
  <c r="E108" i="1"/>
  <c r="E109" i="1"/>
  <c r="E111" i="1"/>
  <c r="E112" i="1"/>
  <c r="E113" i="1"/>
  <c r="E114" i="1"/>
  <c r="E115" i="1"/>
  <c r="E117" i="1"/>
  <c r="E118" i="1"/>
  <c r="E119" i="1"/>
  <c r="E120" i="1"/>
  <c r="E121" i="1"/>
  <c r="E123" i="1"/>
  <c r="E124" i="1"/>
  <c r="E125" i="1"/>
  <c r="E126" i="1"/>
  <c r="E127" i="1"/>
  <c r="E129" i="1"/>
  <c r="E130" i="1"/>
  <c r="E131" i="1"/>
  <c r="E132" i="1"/>
  <c r="E133" i="1"/>
  <c r="E135" i="1"/>
  <c r="E136" i="1"/>
  <c r="E137" i="1"/>
  <c r="E138" i="1"/>
  <c r="E139" i="1"/>
  <c r="E141" i="1"/>
  <c r="E142" i="1"/>
  <c r="E143" i="1"/>
  <c r="E144" i="1"/>
  <c r="E145" i="1"/>
  <c r="E147" i="1"/>
  <c r="E148" i="1"/>
  <c r="E149" i="1"/>
  <c r="E150" i="1"/>
  <c r="E151" i="1"/>
  <c r="E153" i="1"/>
  <c r="E154" i="1"/>
  <c r="E155" i="1"/>
  <c r="E156" i="1"/>
  <c r="E157" i="1"/>
  <c r="E159" i="1"/>
  <c r="E160" i="1"/>
  <c r="E161" i="1"/>
  <c r="E162" i="1"/>
  <c r="E163" i="1"/>
  <c r="E165" i="1"/>
  <c r="E166" i="1"/>
  <c r="E167" i="1"/>
  <c r="E168" i="1"/>
  <c r="E169" i="1"/>
  <c r="E171" i="1"/>
  <c r="E172" i="1"/>
  <c r="E173" i="1"/>
  <c r="E174" i="1"/>
  <c r="E175" i="1"/>
  <c r="E177" i="1"/>
  <c r="E178" i="1"/>
  <c r="E179" i="1"/>
  <c r="E180" i="1"/>
  <c r="E181" i="1"/>
  <c r="E183" i="1"/>
  <c r="E184" i="1"/>
  <c r="E185" i="1"/>
  <c r="E186" i="1"/>
  <c r="E187" i="1"/>
  <c r="E189" i="1"/>
  <c r="E190" i="1"/>
  <c r="E191" i="1"/>
  <c r="E192" i="1"/>
  <c r="E193" i="1"/>
  <c r="E195" i="1"/>
  <c r="E196" i="1"/>
  <c r="E197" i="1"/>
  <c r="E198" i="1"/>
  <c r="E199" i="1"/>
  <c r="E201" i="1"/>
  <c r="E202" i="1"/>
  <c r="E203" i="1"/>
  <c r="E204" i="1"/>
  <c r="E205" i="1"/>
  <c r="E207" i="1"/>
  <c r="E208" i="1"/>
  <c r="E209" i="1"/>
  <c r="E210" i="1"/>
  <c r="E211" i="1"/>
  <c r="E213" i="1"/>
  <c r="E214" i="1"/>
  <c r="E215" i="1"/>
  <c r="E216" i="1"/>
  <c r="E217" i="1"/>
  <c r="E219" i="1"/>
  <c r="E220" i="1"/>
  <c r="E221" i="1"/>
  <c r="E222" i="1"/>
  <c r="E223" i="1"/>
  <c r="E225" i="1"/>
  <c r="E226" i="1"/>
  <c r="E227" i="1"/>
  <c r="E228" i="1"/>
  <c r="E229" i="1"/>
  <c r="E231" i="1"/>
  <c r="E232" i="1"/>
  <c r="E233" i="1"/>
  <c r="E234" i="1"/>
  <c r="E235" i="1"/>
  <c r="E237" i="1"/>
  <c r="E238" i="1"/>
  <c r="E239" i="1"/>
  <c r="E240" i="1"/>
  <c r="E241" i="1"/>
  <c r="E243" i="1"/>
  <c r="E244" i="1"/>
  <c r="E245" i="1"/>
  <c r="E246" i="1"/>
  <c r="E247" i="1"/>
  <c r="E249" i="1"/>
  <c r="E250" i="1"/>
  <c r="E251" i="1"/>
  <c r="E252" i="1"/>
  <c r="E253" i="1"/>
  <c r="E255" i="1"/>
  <c r="E256" i="1"/>
  <c r="E257" i="1"/>
  <c r="E258" i="1"/>
  <c r="E259" i="1"/>
  <c r="E261" i="1"/>
  <c r="E262" i="1"/>
  <c r="E263" i="1"/>
  <c r="E264" i="1"/>
  <c r="E265" i="1"/>
  <c r="E267" i="1"/>
  <c r="E268" i="1"/>
  <c r="E269" i="1"/>
  <c r="E270" i="1"/>
  <c r="E271" i="1"/>
  <c r="E273" i="1"/>
  <c r="E274" i="1"/>
  <c r="E275" i="1"/>
  <c r="E276" i="1"/>
  <c r="E277" i="1"/>
  <c r="E279" i="1"/>
  <c r="E280" i="1"/>
  <c r="E281" i="1"/>
  <c r="E282" i="1"/>
  <c r="E283" i="1"/>
  <c r="E285" i="1"/>
  <c r="E286" i="1"/>
  <c r="E287" i="1"/>
  <c r="E288" i="1"/>
  <c r="E289" i="1"/>
  <c r="E291" i="1"/>
  <c r="E292" i="1"/>
  <c r="E293" i="1"/>
  <c r="E294" i="1"/>
  <c r="E295" i="1"/>
  <c r="E297" i="1"/>
  <c r="E298" i="1"/>
  <c r="E299" i="1"/>
  <c r="E300" i="1"/>
  <c r="E301" i="1"/>
  <c r="E303" i="1"/>
  <c r="E304" i="1"/>
  <c r="E305" i="1"/>
  <c r="E306" i="1"/>
  <c r="E307" i="1"/>
  <c r="E309" i="1"/>
  <c r="E310" i="1"/>
  <c r="E311" i="1"/>
  <c r="E312" i="1"/>
  <c r="E313" i="1"/>
  <c r="E315" i="1"/>
  <c r="E316" i="1"/>
  <c r="E317" i="1"/>
  <c r="E318" i="1"/>
  <c r="E319" i="1"/>
  <c r="E321" i="1"/>
  <c r="E322" i="1"/>
  <c r="E323" i="1"/>
  <c r="E324" i="1"/>
  <c r="E325" i="1"/>
  <c r="E327" i="1"/>
  <c r="E328" i="1"/>
  <c r="E329" i="1"/>
  <c r="E330" i="1"/>
  <c r="E331" i="1"/>
  <c r="E333" i="1"/>
  <c r="E334" i="1"/>
  <c r="E335" i="1"/>
  <c r="E336" i="1"/>
  <c r="E337" i="1"/>
  <c r="E339" i="1"/>
  <c r="E340" i="1"/>
  <c r="E341" i="1"/>
  <c r="E342" i="1"/>
  <c r="E343" i="1"/>
  <c r="E345" i="1"/>
  <c r="E346" i="1"/>
  <c r="E347" i="1"/>
  <c r="E348" i="1"/>
  <c r="E349" i="1"/>
  <c r="E351" i="1"/>
  <c r="E352" i="1"/>
  <c r="E353" i="1"/>
  <c r="E354" i="1"/>
  <c r="E355" i="1"/>
  <c r="E357" i="1"/>
  <c r="E358" i="1"/>
  <c r="E359" i="1"/>
  <c r="E360" i="1"/>
  <c r="E361" i="1"/>
  <c r="E363" i="1"/>
  <c r="E364" i="1"/>
  <c r="E365" i="1"/>
  <c r="E366" i="1"/>
  <c r="E367" i="1"/>
  <c r="E369" i="1"/>
  <c r="E370" i="1"/>
  <c r="E10" i="1"/>
  <c r="E11" i="1"/>
  <c r="E12" i="1"/>
  <c r="E9" i="1"/>
  <c r="AD8" i="1"/>
  <c r="AE10" i="1" s="1"/>
  <c r="AD10" i="1" s="1"/>
  <c r="E8" i="1" l="1"/>
  <c r="AD19" i="1"/>
  <c r="AD18" i="1"/>
  <c r="AD16" i="1"/>
  <c r="AD9" i="1"/>
  <c r="AD12" i="1"/>
  <c r="AD11" i="1"/>
  <c r="AD15" i="1"/>
  <c r="AD17" i="1"/>
  <c r="AD13" i="1"/>
  <c r="AD14" i="1"/>
  <c r="AE14" i="1"/>
  <c r="A8" i="1" l="1"/>
  <c r="A43" i="1"/>
  <c r="A48" i="1"/>
  <c r="A73" i="1"/>
  <c r="A87" i="1"/>
  <c r="A78" i="1"/>
  <c r="A83" i="1"/>
  <c r="A90" i="1"/>
  <c r="A94" i="1"/>
  <c r="A98" i="1"/>
  <c r="A106" i="1"/>
  <c r="A110" i="1"/>
  <c r="A16" i="1"/>
  <c r="A20" i="1"/>
  <c r="A24" i="1"/>
  <c r="A28" i="1"/>
  <c r="A32" i="1"/>
  <c r="A36" i="1"/>
  <c r="A40" i="1"/>
  <c r="A44" i="1"/>
  <c r="A49" i="1"/>
  <c r="A53" i="1"/>
  <c r="A61" i="1"/>
  <c r="A65" i="1"/>
  <c r="A69" i="1"/>
  <c r="A123" i="1"/>
  <c r="A137" i="1"/>
  <c r="A149" i="1"/>
  <c r="A164" i="1"/>
  <c r="A196" i="1"/>
  <c r="A204" i="1"/>
  <c r="A225" i="1"/>
  <c r="A237" i="1"/>
  <c r="A246" i="1"/>
  <c r="A250" i="1"/>
  <c r="A255" i="1"/>
  <c r="A276" i="1"/>
  <c r="A283" i="1"/>
  <c r="A292" i="1"/>
  <c r="A371" i="1"/>
  <c r="A57" i="1"/>
  <c r="A74" i="1"/>
  <c r="A79" i="1"/>
  <c r="A88" i="1"/>
  <c r="A91" i="1"/>
  <c r="A95" i="1"/>
  <c r="A99" i="1"/>
  <c r="A128" i="1"/>
  <c r="A133" i="1"/>
  <c r="A142" i="1"/>
  <c r="A153" i="1"/>
  <c r="A157" i="1"/>
  <c r="A167" i="1"/>
  <c r="A171" i="1"/>
  <c r="A174" i="1"/>
  <c r="A177" i="1"/>
  <c r="A182" i="1"/>
  <c r="A212" i="1"/>
  <c r="A216" i="1"/>
  <c r="A221" i="1"/>
  <c r="A233" i="1"/>
  <c r="A260" i="1"/>
  <c r="A269" i="1"/>
  <c r="A288" i="1"/>
  <c r="A300" i="1"/>
  <c r="A54" i="1"/>
  <c r="A66" i="1"/>
  <c r="A70" i="1"/>
  <c r="A84" i="1"/>
  <c r="A103" i="1"/>
  <c r="A107" i="1"/>
  <c r="A111" i="1"/>
  <c r="A119" i="1"/>
  <c r="A124" i="1"/>
  <c r="A138" i="1"/>
  <c r="A161" i="1"/>
  <c r="A187" i="1"/>
  <c r="A192" i="1"/>
  <c r="A201" i="1"/>
  <c r="A226" i="1"/>
  <c r="A242" i="1"/>
  <c r="A251" i="1"/>
  <c r="A273" i="1"/>
  <c r="A284" i="1"/>
  <c r="A297" i="1"/>
  <c r="A305" i="1"/>
  <c r="A309" i="1"/>
  <c r="A372" i="1"/>
  <c r="A17" i="1"/>
  <c r="A21" i="1"/>
  <c r="A25" i="1"/>
  <c r="A29" i="1"/>
  <c r="A33" i="1"/>
  <c r="A37" i="1"/>
  <c r="A41" i="1"/>
  <c r="A45" i="1"/>
  <c r="A50" i="1"/>
  <c r="A58" i="1"/>
  <c r="A62" i="1"/>
  <c r="A75" i="1"/>
  <c r="A80" i="1"/>
  <c r="A100" i="1"/>
  <c r="A115" i="1"/>
  <c r="A129" i="1"/>
  <c r="A146" i="1"/>
  <c r="A154" i="1"/>
  <c r="A165" i="1"/>
  <c r="A168" i="1"/>
  <c r="A172" i="1"/>
  <c r="A197" i="1"/>
  <c r="A208" i="1"/>
  <c r="A217" i="1"/>
  <c r="A230" i="1"/>
  <c r="A234" i="1"/>
  <c r="A238" i="1"/>
  <c r="A247" i="1"/>
  <c r="A256" i="1"/>
  <c r="A265" i="1"/>
  <c r="A280" i="1"/>
  <c r="A293" i="1"/>
  <c r="A301" i="1"/>
  <c r="A318" i="1"/>
  <c r="A322" i="1"/>
  <c r="A330" i="1"/>
  <c r="A334" i="1"/>
  <c r="A342" i="1"/>
  <c r="A346" i="1"/>
  <c r="A354" i="1"/>
  <c r="A358" i="1"/>
  <c r="A366" i="1"/>
  <c r="A370" i="1"/>
  <c r="A67" i="1"/>
  <c r="A71" i="1"/>
  <c r="A85" i="1"/>
  <c r="A92" i="1"/>
  <c r="A108" i="1"/>
  <c r="A120" i="1"/>
  <c r="A139" i="1"/>
  <c r="A150" i="1"/>
  <c r="A158" i="1"/>
  <c r="A178" i="1"/>
  <c r="A183" i="1"/>
  <c r="A202" i="1"/>
  <c r="A213" i="1"/>
  <c r="A243" i="1"/>
  <c r="A261" i="1"/>
  <c r="A277" i="1"/>
  <c r="A289" i="1"/>
  <c r="A310" i="1"/>
  <c r="A13" i="1"/>
  <c r="A51" i="1"/>
  <c r="A63" i="1"/>
  <c r="A76" i="1"/>
  <c r="A96" i="1"/>
  <c r="A104" i="1"/>
  <c r="A130" i="1"/>
  <c r="A134" i="1"/>
  <c r="A143" i="1"/>
  <c r="A147" i="1"/>
  <c r="A166" i="1"/>
  <c r="A169" i="1"/>
  <c r="A175" i="1"/>
  <c r="A188" i="1"/>
  <c r="A193" i="1"/>
  <c r="A205" i="1"/>
  <c r="A222" i="1"/>
  <c r="A227" i="1"/>
  <c r="A231" i="1"/>
  <c r="A235" i="1"/>
  <c r="A252" i="1"/>
  <c r="A281" i="1"/>
  <c r="A285" i="1"/>
  <c r="A298" i="1"/>
  <c r="A302" i="1"/>
  <c r="A306" i="1"/>
  <c r="A315" i="1"/>
  <c r="A18" i="1"/>
  <c r="A22" i="1"/>
  <c r="A26" i="1"/>
  <c r="A30" i="1"/>
  <c r="A34" i="1"/>
  <c r="A38" i="1"/>
  <c r="A42" i="1"/>
  <c r="A46" i="1"/>
  <c r="A55" i="1"/>
  <c r="A59" i="1"/>
  <c r="A81" i="1"/>
  <c r="A89" i="1"/>
  <c r="A109" i="1"/>
  <c r="A112" i="1"/>
  <c r="A116" i="1"/>
  <c r="A121" i="1"/>
  <c r="A125" i="1"/>
  <c r="A162" i="1"/>
  <c r="A198" i="1"/>
  <c r="A209" i="1"/>
  <c r="A214" i="1"/>
  <c r="A218" i="1"/>
  <c r="A248" i="1"/>
  <c r="A257" i="1"/>
  <c r="A262" i="1"/>
  <c r="A266" i="1"/>
  <c r="A270" i="1"/>
  <c r="A278" i="1"/>
  <c r="A290" i="1"/>
  <c r="A294" i="1"/>
  <c r="A319" i="1"/>
  <c r="A327" i="1"/>
  <c r="A15" i="1"/>
  <c r="A19" i="1"/>
  <c r="A23" i="1"/>
  <c r="A27" i="1"/>
  <c r="A31" i="1"/>
  <c r="A35" i="1"/>
  <c r="A39" i="1"/>
  <c r="A52" i="1"/>
  <c r="A56" i="1"/>
  <c r="A64" i="1"/>
  <c r="A82" i="1"/>
  <c r="A113" i="1"/>
  <c r="A131" i="1"/>
  <c r="A136" i="1"/>
  <c r="A144" i="1"/>
  <c r="A156" i="1"/>
  <c r="A163" i="1"/>
  <c r="A176" i="1"/>
  <c r="A180" i="1"/>
  <c r="A185" i="1"/>
  <c r="A190" i="1"/>
  <c r="A195" i="1"/>
  <c r="A203" i="1"/>
  <c r="A210" i="1"/>
  <c r="A219" i="1"/>
  <c r="A228" i="1"/>
  <c r="A240" i="1"/>
  <c r="A249" i="1"/>
  <c r="A267" i="1"/>
  <c r="A275" i="1"/>
  <c r="A291" i="1"/>
  <c r="A295" i="1"/>
  <c r="A312" i="1"/>
  <c r="A316" i="1"/>
  <c r="A324" i="1"/>
  <c r="A328" i="1"/>
  <c r="A336" i="1"/>
  <c r="A340" i="1"/>
  <c r="A348" i="1"/>
  <c r="A352" i="1"/>
  <c r="A360" i="1"/>
  <c r="A364" i="1"/>
  <c r="A11" i="1"/>
  <c r="A86" i="1"/>
  <c r="A102" i="1"/>
  <c r="A118" i="1"/>
  <c r="A141" i="1"/>
  <c r="A148" i="1"/>
  <c r="A173" i="1"/>
  <c r="A179" i="1"/>
  <c r="A254" i="1"/>
  <c r="A263" i="1"/>
  <c r="A317" i="1"/>
  <c r="A239" i="1"/>
  <c r="A271" i="1"/>
  <c r="A341" i="1"/>
  <c r="A279" i="1"/>
  <c r="A68" i="1"/>
  <c r="A77" i="1"/>
  <c r="A127" i="1"/>
  <c r="A135" i="1"/>
  <c r="A299" i="1"/>
  <c r="A347" i="1"/>
  <c r="A369" i="1"/>
  <c r="A331" i="1"/>
  <c r="A60" i="1"/>
  <c r="A155" i="1"/>
  <c r="A189" i="1"/>
  <c r="A325" i="1"/>
  <c r="A6" i="1"/>
  <c r="A181" i="1"/>
  <c r="A211" i="1"/>
  <c r="A264" i="1"/>
  <c r="A272" i="1"/>
  <c r="A286" i="1"/>
  <c r="A307" i="1"/>
  <c r="A313" i="1"/>
  <c r="A14" i="1"/>
  <c r="A97" i="1"/>
  <c r="A105" i="1"/>
  <c r="A199" i="1"/>
  <c r="A220" i="1"/>
  <c r="A241" i="1"/>
  <c r="A326" i="1"/>
  <c r="A343" i="1"/>
  <c r="A191" i="1"/>
  <c r="A258" i="1"/>
  <c r="A287" i="1"/>
  <c r="A314" i="1"/>
  <c r="A320" i="1"/>
  <c r="A332" i="1"/>
  <c r="A338" i="1"/>
  <c r="A349" i="1"/>
  <c r="A365" i="1"/>
  <c r="A10" i="1"/>
  <c r="A223" i="1"/>
  <c r="A345" i="1"/>
  <c r="A359" i="1"/>
  <c r="A72" i="1"/>
  <c r="A114" i="1"/>
  <c r="A122" i="1"/>
  <c r="A206" i="1"/>
  <c r="A229" i="1"/>
  <c r="A274" i="1"/>
  <c r="A308" i="1"/>
  <c r="A355" i="1"/>
  <c r="A361" i="1"/>
  <c r="A244" i="1"/>
  <c r="A311" i="1"/>
  <c r="A145" i="1"/>
  <c r="A151" i="1"/>
  <c r="A170" i="1"/>
  <c r="A184" i="1"/>
  <c r="A200" i="1"/>
  <c r="A236" i="1"/>
  <c r="A259" i="1"/>
  <c r="A282" i="1"/>
  <c r="A296" i="1"/>
  <c r="A303" i="1"/>
  <c r="A321" i="1"/>
  <c r="A333" i="1"/>
  <c r="A339" i="1"/>
  <c r="A344" i="1"/>
  <c r="A350" i="1"/>
  <c r="A12" i="1"/>
  <c r="A356" i="1"/>
  <c r="A232" i="1"/>
  <c r="A304" i="1"/>
  <c r="A329" i="1"/>
  <c r="A357" i="1"/>
  <c r="A337" i="1"/>
  <c r="A367" i="1"/>
  <c r="A351" i="1"/>
  <c r="A335" i="1"/>
  <c r="A368" i="1"/>
  <c r="A47" i="1"/>
  <c r="A132" i="1"/>
  <c r="A140" i="1"/>
  <c r="A159" i="1"/>
  <c r="A194" i="1"/>
  <c r="A207" i="1"/>
  <c r="A215" i="1"/>
  <c r="A268" i="1"/>
  <c r="A362" i="1"/>
  <c r="A363" i="1"/>
  <c r="A93" i="1"/>
  <c r="A101" i="1"/>
  <c r="A117" i="1"/>
  <c r="A152" i="1"/>
  <c r="A186" i="1"/>
  <c r="A224" i="1"/>
  <c r="A245" i="1"/>
  <c r="A253" i="1"/>
  <c r="A323" i="1"/>
  <c r="A9" i="1"/>
  <c r="A126" i="1"/>
  <c r="A160" i="1"/>
  <c r="A353" i="1"/>
  <c r="E6" i="1" l="1"/>
  <c r="H6" i="1" s="1"/>
  <c r="I4" i="1"/>
  <c r="J3" i="1" s="1"/>
  <c r="H4" i="1"/>
  <c r="J4" i="1"/>
  <c r="K3" i="1" s="1"/>
  <c r="K4" i="1" l="1"/>
  <c r="H60" i="1"/>
  <c r="H77" i="1"/>
  <c r="H97" i="1"/>
  <c r="H15" i="1"/>
  <c r="H83" i="1"/>
  <c r="H106" i="1"/>
  <c r="H114" i="1"/>
  <c r="H145" i="1"/>
  <c r="H133" i="1"/>
  <c r="H142" i="1"/>
  <c r="H288" i="1"/>
  <c r="H305" i="1"/>
  <c r="H54" i="1"/>
  <c r="H103" i="1"/>
  <c r="H111" i="1"/>
  <c r="H124" i="1"/>
  <c r="H161" i="1"/>
  <c r="H187" i="1"/>
  <c r="H192" i="1"/>
  <c r="H226" i="1"/>
  <c r="H297" i="1"/>
  <c r="H67" i="1"/>
  <c r="H71" i="1"/>
  <c r="H92" i="1"/>
  <c r="H139" i="1"/>
  <c r="H150" i="1"/>
  <c r="H158" i="1"/>
  <c r="H178" i="1"/>
  <c r="H183" i="1"/>
  <c r="H202" i="1"/>
  <c r="H243" i="1"/>
  <c r="H310" i="1"/>
  <c r="H76" i="1"/>
  <c r="H209" i="1"/>
  <c r="H352" i="1"/>
  <c r="H312" i="1"/>
  <c r="H30" i="1"/>
  <c r="H232" i="1"/>
  <c r="H324" i="1"/>
  <c r="H363" i="1"/>
  <c r="H263" i="1"/>
  <c r="H148" i="1"/>
  <c r="H173" i="1"/>
  <c r="H203" i="1"/>
  <c r="H218" i="1"/>
  <c r="H285" i="1"/>
  <c r="H336" i="1"/>
  <c r="H51" i="1"/>
  <c r="H96" i="1"/>
  <c r="H227" i="1"/>
  <c r="H299" i="1"/>
  <c r="H112" i="1"/>
  <c r="H136" i="1"/>
  <c r="H169" i="1"/>
  <c r="H205" i="1"/>
  <c r="H307" i="1"/>
  <c r="H315" i="1"/>
  <c r="H328" i="1"/>
  <c r="H351" i="1"/>
  <c r="H130" i="1"/>
  <c r="H175" i="1"/>
  <c r="H235" i="1"/>
  <c r="H8" i="1"/>
  <c r="H364" i="1"/>
  <c r="H63" i="1"/>
  <c r="H266" i="1"/>
  <c r="H327" i="1"/>
  <c r="H214" i="1"/>
  <c r="H308" i="1"/>
  <c r="H355" i="1"/>
  <c r="H26" i="1"/>
  <c r="H206" i="1"/>
  <c r="H339" i="1"/>
  <c r="H151" i="1"/>
  <c r="H236" i="1"/>
  <c r="H252" i="1"/>
  <c r="H303" i="1"/>
  <c r="H340" i="1"/>
  <c r="H166" i="1"/>
  <c r="H38" i="1"/>
  <c r="H109" i="1"/>
  <c r="H147" i="1"/>
  <c r="H298" i="1"/>
  <c r="H291" i="1"/>
  <c r="H331" i="1"/>
  <c r="H224" i="1"/>
  <c r="H125" i="1"/>
  <c r="H116" i="1"/>
  <c r="H73" i="1"/>
  <c r="H16" i="1"/>
  <c r="H332" i="1"/>
  <c r="H359" i="1"/>
  <c r="H105" i="1"/>
  <c r="H149" i="1"/>
  <c r="H32" i="1"/>
  <c r="H306" i="1"/>
  <c r="H347" i="1"/>
  <c r="H270" i="1"/>
  <c r="H258" i="1"/>
  <c r="H193" i="1"/>
  <c r="H289" i="1"/>
  <c r="H230" i="1"/>
  <c r="H273" i="1"/>
  <c r="H353" i="1"/>
  <c r="H99" i="1"/>
  <c r="H225" i="1"/>
  <c r="H170" i="1"/>
  <c r="H82" i="1"/>
  <c r="H195" i="1"/>
  <c r="H319" i="1"/>
  <c r="H208" i="1"/>
  <c r="H28" i="1"/>
  <c r="H64" i="1"/>
  <c r="H46" i="1"/>
  <c r="H323" i="1"/>
  <c r="H320" i="1"/>
  <c r="H245" i="1"/>
  <c r="H80" i="1"/>
  <c r="H61" i="1"/>
  <c r="H248" i="1"/>
  <c r="H254" i="1"/>
  <c r="H318" i="1"/>
  <c r="H246" i="1"/>
  <c r="H253" i="1"/>
  <c r="H188" i="1"/>
  <c r="H277" i="1"/>
  <c r="H197" i="1"/>
  <c r="H251" i="1"/>
  <c r="H341" i="1"/>
  <c r="H91" i="1"/>
  <c r="H137" i="1"/>
  <c r="H152" i="1"/>
  <c r="H56" i="1"/>
  <c r="H121" i="1"/>
  <c r="H295" i="1"/>
  <c r="H186" i="1"/>
  <c r="H269" i="1"/>
  <c r="H37" i="1"/>
  <c r="H36" i="1"/>
  <c r="H12" i="1"/>
  <c r="H302" i="1"/>
  <c r="H361" i="1"/>
  <c r="H52" i="1"/>
  <c r="H33" i="1"/>
  <c r="H239" i="1"/>
  <c r="H196" i="1"/>
  <c r="H255" i="1"/>
  <c r="H238" i="1"/>
  <c r="H199" i="1"/>
  <c r="H143" i="1"/>
  <c r="H261" i="1"/>
  <c r="H168" i="1"/>
  <c r="H242" i="1"/>
  <c r="H329" i="1"/>
  <c r="H88" i="1"/>
  <c r="H123" i="1"/>
  <c r="H141" i="1"/>
  <c r="H360" i="1"/>
  <c r="H163" i="1"/>
  <c r="H29" i="1"/>
  <c r="H27" i="1"/>
  <c r="H17" i="1"/>
  <c r="H334" i="1"/>
  <c r="H287" i="1"/>
  <c r="H333" i="1"/>
  <c r="H24" i="1"/>
  <c r="H23" i="1"/>
  <c r="H210" i="1"/>
  <c r="H179" i="1"/>
  <c r="H358" i="1"/>
  <c r="H217" i="1"/>
  <c r="H159" i="1"/>
  <c r="H134" i="1"/>
  <c r="H213" i="1"/>
  <c r="H165" i="1"/>
  <c r="H201" i="1"/>
  <c r="H317" i="1"/>
  <c r="H79" i="1"/>
  <c r="H69" i="1"/>
  <c r="H132" i="1"/>
  <c r="H348" i="1"/>
  <c r="H55" i="1"/>
  <c r="H19" i="1"/>
  <c r="H370" i="1"/>
  <c r="H267" i="1"/>
  <c r="H221" i="1"/>
  <c r="H14" i="1"/>
  <c r="H342" i="1"/>
  <c r="H180" i="1"/>
  <c r="H154" i="1"/>
  <c r="H330" i="1"/>
  <c r="H160" i="1"/>
  <c r="H140" i="1"/>
  <c r="H104" i="1"/>
  <c r="H120" i="1"/>
  <c r="H146" i="1"/>
  <c r="H138" i="1"/>
  <c r="H300" i="1"/>
  <c r="H74" i="1"/>
  <c r="H65" i="1"/>
  <c r="H110" i="1"/>
  <c r="H156" i="1"/>
  <c r="H294" i="1"/>
  <c r="H356" i="1"/>
  <c r="H262" i="1"/>
  <c r="H344" i="1"/>
  <c r="H191" i="1"/>
  <c r="H354" i="1"/>
  <c r="H337" i="1"/>
  <c r="H279" i="1"/>
  <c r="H135" i="1"/>
  <c r="H118" i="1"/>
  <c r="H292" i="1"/>
  <c r="H58" i="1"/>
  <c r="H126" i="1"/>
  <c r="H13" i="1"/>
  <c r="H108" i="1"/>
  <c r="H129" i="1"/>
  <c r="H119" i="1"/>
  <c r="H260" i="1"/>
  <c r="H57" i="1"/>
  <c r="H53" i="1"/>
  <c r="H98" i="1"/>
  <c r="H34" i="1"/>
  <c r="H162" i="1"/>
  <c r="H345" i="1"/>
  <c r="H321" i="1"/>
  <c r="H366" i="1"/>
  <c r="H275" i="1"/>
  <c r="H164" i="1"/>
  <c r="H301" i="1"/>
  <c r="H313" i="1"/>
  <c r="H240" i="1"/>
  <c r="H127" i="1"/>
  <c r="H102" i="1"/>
  <c r="H368" i="1"/>
  <c r="H49" i="1"/>
  <c r="H117" i="1"/>
  <c r="H281" i="1"/>
  <c r="H85" i="1"/>
  <c r="H75" i="1"/>
  <c r="H107" i="1"/>
  <c r="H233" i="1"/>
  <c r="H371" i="1"/>
  <c r="H268" i="1"/>
  <c r="H94" i="1"/>
  <c r="H22" i="1"/>
  <c r="H42" i="1"/>
  <c r="H215" i="1"/>
  <c r="H322" i="1"/>
  <c r="H259" i="1"/>
  <c r="H274" i="1"/>
  <c r="H200" i="1"/>
  <c r="H157" i="1"/>
  <c r="H265" i="1"/>
  <c r="H272" i="1"/>
  <c r="H219" i="1"/>
  <c r="H68" i="1"/>
  <c r="H95" i="1"/>
  <c r="H357" i="1"/>
  <c r="H39" i="1"/>
  <c r="H101" i="1"/>
  <c r="I101" i="1" s="1"/>
  <c r="H362" i="1"/>
  <c r="H293" i="1"/>
  <c r="H62" i="1"/>
  <c r="H84" i="1"/>
  <c r="H216" i="1"/>
  <c r="H296" i="1"/>
  <c r="H241" i="1"/>
  <c r="H90" i="1"/>
  <c r="H249" i="1"/>
  <c r="H18" i="1"/>
  <c r="H207" i="1"/>
  <c r="H290" i="1"/>
  <c r="H184" i="1"/>
  <c r="H122" i="1"/>
  <c r="H11" i="1"/>
  <c r="H144" i="1"/>
  <c r="H228" i="1"/>
  <c r="H264" i="1"/>
  <c r="H204" i="1"/>
  <c r="H41" i="1"/>
  <c r="H86" i="1"/>
  <c r="H335" i="1"/>
  <c r="H20" i="1"/>
  <c r="H93" i="1"/>
  <c r="H350" i="1"/>
  <c r="H280" i="1"/>
  <c r="H50" i="1"/>
  <c r="H70" i="1"/>
  <c r="H171" i="1"/>
  <c r="H283" i="1"/>
  <c r="H229" i="1"/>
  <c r="H78" i="1"/>
  <c r="H343" i="1"/>
  <c r="H346" i="1"/>
  <c r="H172" i="1"/>
  <c r="H185" i="1"/>
  <c r="H100" i="1"/>
  <c r="H35" i="1"/>
  <c r="H349" i="1"/>
  <c r="H25" i="1"/>
  <c r="H113" i="1"/>
  <c r="H174" i="1"/>
  <c r="H155" i="1"/>
  <c r="H369" i="1"/>
  <c r="H21" i="1"/>
  <c r="H278" i="1"/>
  <c r="H271" i="1"/>
  <c r="H222" i="1"/>
  <c r="I222" i="1" s="1"/>
  <c r="H314" i="1"/>
  <c r="H234" i="1"/>
  <c r="H284" i="1"/>
  <c r="H365" i="1"/>
  <c r="H128" i="1"/>
  <c r="H237" i="1"/>
  <c r="H181" i="1"/>
  <c r="H43" i="1"/>
  <c r="H131" i="1"/>
  <c r="H153" i="1"/>
  <c r="H367" i="1"/>
  <c r="H115" i="1"/>
  <c r="I115" i="1" s="1"/>
  <c r="H257" i="1"/>
  <c r="H47" i="1"/>
  <c r="H276" i="1"/>
  <c r="H89" i="1"/>
  <c r="H190" i="1"/>
  <c r="H231" i="1"/>
  <c r="H250" i="1"/>
  <c r="H316" i="1"/>
  <c r="H72" i="1"/>
  <c r="H198" i="1"/>
  <c r="H338" i="1"/>
  <c r="H220" i="1"/>
  <c r="I220" i="1" s="1"/>
  <c r="H194" i="1"/>
  <c r="H45" i="1"/>
  <c r="H189" i="1"/>
  <c r="H326" i="1"/>
  <c r="H211" i="1"/>
  <c r="H325" i="1"/>
  <c r="H48" i="1"/>
  <c r="H177" i="1"/>
  <c r="H31" i="1"/>
  <c r="H256" i="1"/>
  <c r="H87" i="1"/>
  <c r="H244" i="1"/>
  <c r="H247" i="1"/>
  <c r="H10" i="1"/>
  <c r="H59" i="1"/>
  <c r="H372" i="1"/>
  <c r="H9" i="1"/>
  <c r="H81" i="1"/>
  <c r="H40" i="1"/>
  <c r="I40" i="1" s="1"/>
  <c r="H309" i="1"/>
  <c r="H304" i="1"/>
  <c r="H44" i="1"/>
  <c r="H311" i="1"/>
  <c r="I311" i="1" s="1"/>
  <c r="H66" i="1"/>
  <c r="I66" i="1" s="1"/>
  <c r="H223" i="1"/>
  <c r="H212" i="1"/>
  <c r="H286" i="1"/>
  <c r="H167" i="1"/>
  <c r="H176" i="1"/>
  <c r="H182" i="1"/>
  <c r="H282" i="1"/>
  <c r="I282" i="1" s="1"/>
  <c r="J282" i="1" s="1"/>
  <c r="K282" i="1" s="1"/>
  <c r="L282" i="1" s="1"/>
  <c r="L3" i="1"/>
  <c r="I3" i="1"/>
  <c r="I6" i="1" s="1"/>
  <c r="M4" i="1"/>
  <c r="L4" i="1"/>
  <c r="M3" i="1" s="1"/>
  <c r="I117" i="1" l="1"/>
  <c r="I345" i="1"/>
  <c r="I329" i="1"/>
  <c r="I91" i="1"/>
  <c r="I80" i="1"/>
  <c r="I147" i="1"/>
  <c r="I285" i="1"/>
  <c r="I209" i="1"/>
  <c r="I9" i="1"/>
  <c r="I167" i="1"/>
  <c r="J345" i="1"/>
  <c r="K345" i="1" s="1"/>
  <c r="L345" i="1" s="1"/>
  <c r="M345" i="1" s="1"/>
  <c r="F345" i="1" s="1"/>
  <c r="J147" i="1"/>
  <c r="K147" i="1" s="1"/>
  <c r="L147" i="1" s="1"/>
  <c r="M147" i="1" s="1"/>
  <c r="F147" i="1" s="1"/>
  <c r="I176" i="1"/>
  <c r="I223" i="1"/>
  <c r="I247" i="1"/>
  <c r="I194" i="1"/>
  <c r="I257" i="1"/>
  <c r="I314" i="1"/>
  <c r="I100" i="1"/>
  <c r="I350" i="1"/>
  <c r="I184" i="1"/>
  <c r="I362" i="1"/>
  <c r="I259" i="1"/>
  <c r="I281" i="1"/>
  <c r="I321" i="1"/>
  <c r="I126" i="1"/>
  <c r="I294" i="1"/>
  <c r="I330" i="1"/>
  <c r="I69" i="1"/>
  <c r="I23" i="1"/>
  <c r="I88" i="1"/>
  <c r="J88" i="1" s="1"/>
  <c r="K88" i="1" s="1"/>
  <c r="L88" i="1" s="1"/>
  <c r="I52" i="1"/>
  <c r="I137" i="1"/>
  <c r="I61" i="1"/>
  <c r="I170" i="1"/>
  <c r="I32" i="1"/>
  <c r="I298" i="1"/>
  <c r="I26" i="1"/>
  <c r="I351" i="1"/>
  <c r="I336" i="1"/>
  <c r="I352" i="1"/>
  <c r="I71" i="1"/>
  <c r="I288" i="1"/>
  <c r="J220" i="1"/>
  <c r="K220" i="1" s="1"/>
  <c r="L220" i="1" s="1"/>
  <c r="M220" i="1" s="1"/>
  <c r="F220" i="1" s="1"/>
  <c r="I154" i="1"/>
  <c r="I142" i="1"/>
  <c r="J311" i="1"/>
  <c r="K311" i="1" s="1"/>
  <c r="L311" i="1" s="1"/>
  <c r="M311" i="1" s="1"/>
  <c r="F311" i="1" s="1"/>
  <c r="I87" i="1"/>
  <c r="I338" i="1"/>
  <c r="I367" i="1"/>
  <c r="I271" i="1"/>
  <c r="I172" i="1"/>
  <c r="I20" i="1"/>
  <c r="I207" i="1"/>
  <c r="I39" i="1"/>
  <c r="I215" i="1"/>
  <c r="I49" i="1"/>
  <c r="I162" i="1"/>
  <c r="I292" i="1"/>
  <c r="I110" i="1"/>
  <c r="I180" i="1"/>
  <c r="I317" i="1"/>
  <c r="I333" i="1"/>
  <c r="I242" i="1"/>
  <c r="I302" i="1"/>
  <c r="I341" i="1"/>
  <c r="I245" i="1"/>
  <c r="I99" i="1"/>
  <c r="I105" i="1"/>
  <c r="I109" i="1"/>
  <c r="I308" i="1"/>
  <c r="I315" i="1"/>
  <c r="I218" i="1"/>
  <c r="I76" i="1"/>
  <c r="I297" i="1"/>
  <c r="I133" i="1"/>
  <c r="J66" i="1"/>
  <c r="K66" i="1" s="1"/>
  <c r="L66" i="1" s="1"/>
  <c r="M66" i="1" s="1"/>
  <c r="F66" i="1" s="1"/>
  <c r="I290" i="1"/>
  <c r="I24" i="1"/>
  <c r="I328" i="1"/>
  <c r="I44" i="1"/>
  <c r="I198" i="1"/>
  <c r="I153" i="1"/>
  <c r="I278" i="1"/>
  <c r="I346" i="1"/>
  <c r="I335" i="1"/>
  <c r="I18" i="1"/>
  <c r="I357" i="1"/>
  <c r="I42" i="1"/>
  <c r="I368" i="1"/>
  <c r="I34" i="1"/>
  <c r="I118" i="1"/>
  <c r="I65" i="1"/>
  <c r="I342" i="1"/>
  <c r="I201" i="1"/>
  <c r="I287" i="1"/>
  <c r="I168" i="1"/>
  <c r="I12" i="1"/>
  <c r="I251" i="1"/>
  <c r="I320" i="1"/>
  <c r="I353" i="1"/>
  <c r="I359" i="1"/>
  <c r="I38" i="1"/>
  <c r="I214" i="1"/>
  <c r="I307" i="1"/>
  <c r="I203" i="1"/>
  <c r="I310" i="1"/>
  <c r="I226" i="1"/>
  <c r="I145" i="1"/>
  <c r="I244" i="1"/>
  <c r="J329" i="1"/>
  <c r="K329" i="1" s="1"/>
  <c r="L329" i="1" s="1"/>
  <c r="M329" i="1" s="1"/>
  <c r="F329" i="1" s="1"/>
  <c r="I355" i="1"/>
  <c r="I256" i="1"/>
  <c r="I304" i="1"/>
  <c r="I72" i="1"/>
  <c r="I131" i="1"/>
  <c r="I21" i="1"/>
  <c r="I343" i="1"/>
  <c r="I86" i="1"/>
  <c r="I249" i="1"/>
  <c r="I95" i="1"/>
  <c r="I22" i="1"/>
  <c r="I102" i="1"/>
  <c r="I98" i="1"/>
  <c r="I135" i="1"/>
  <c r="I74" i="1"/>
  <c r="I14" i="1"/>
  <c r="I165" i="1"/>
  <c r="I334" i="1"/>
  <c r="I261" i="1"/>
  <c r="I36" i="1"/>
  <c r="I197" i="1"/>
  <c r="I323" i="1"/>
  <c r="I273" i="1"/>
  <c r="J273" i="1" s="1"/>
  <c r="K273" i="1" s="1"/>
  <c r="L273" i="1" s="1"/>
  <c r="I332" i="1"/>
  <c r="I166" i="1"/>
  <c r="I327" i="1"/>
  <c r="I205" i="1"/>
  <c r="I173" i="1"/>
  <c r="I243" i="1"/>
  <c r="I192" i="1"/>
  <c r="I114" i="1"/>
  <c r="J115" i="1"/>
  <c r="K115" i="1" s="1"/>
  <c r="L115" i="1" s="1"/>
  <c r="M115" i="1" s="1"/>
  <c r="F115" i="1" s="1"/>
  <c r="I58" i="1"/>
  <c r="I361" i="1"/>
  <c r="I149" i="1"/>
  <c r="I31" i="1"/>
  <c r="I309" i="1"/>
  <c r="I177" i="1"/>
  <c r="I316" i="1"/>
  <c r="I43" i="1"/>
  <c r="I369" i="1"/>
  <c r="I78" i="1"/>
  <c r="I41" i="1"/>
  <c r="I90" i="1"/>
  <c r="I68" i="1"/>
  <c r="I94" i="1"/>
  <c r="I127" i="1"/>
  <c r="I53" i="1"/>
  <c r="I279" i="1"/>
  <c r="J279" i="1" s="1"/>
  <c r="K279" i="1" s="1"/>
  <c r="L279" i="1" s="1"/>
  <c r="I300" i="1"/>
  <c r="I221" i="1"/>
  <c r="I213" i="1"/>
  <c r="I17" i="1"/>
  <c r="I143" i="1"/>
  <c r="I37" i="1"/>
  <c r="I277" i="1"/>
  <c r="I46" i="1"/>
  <c r="I230" i="1"/>
  <c r="I16" i="1"/>
  <c r="I340" i="1"/>
  <c r="I266" i="1"/>
  <c r="I169" i="1"/>
  <c r="I148" i="1"/>
  <c r="I202" i="1"/>
  <c r="J202" i="1" s="1"/>
  <c r="K202" i="1" s="1"/>
  <c r="L202" i="1" s="1"/>
  <c r="I187" i="1"/>
  <c r="I106" i="1"/>
  <c r="I322" i="1"/>
  <c r="J285" i="1"/>
  <c r="K285" i="1" s="1"/>
  <c r="L285" i="1" s="1"/>
  <c r="M285" i="1" s="1"/>
  <c r="F285" i="1" s="1"/>
  <c r="J40" i="1"/>
  <c r="K40" i="1" s="1"/>
  <c r="L40" i="1" s="1"/>
  <c r="M40" i="1" s="1"/>
  <c r="F40" i="1" s="1"/>
  <c r="I48" i="1"/>
  <c r="I250" i="1"/>
  <c r="I181" i="1"/>
  <c r="I155" i="1"/>
  <c r="I229" i="1"/>
  <c r="I204" i="1"/>
  <c r="I241" i="1"/>
  <c r="I219" i="1"/>
  <c r="I268" i="1"/>
  <c r="I240" i="1"/>
  <c r="I57" i="1"/>
  <c r="I337" i="1"/>
  <c r="I138" i="1"/>
  <c r="I267" i="1"/>
  <c r="I134" i="1"/>
  <c r="I27" i="1"/>
  <c r="I199" i="1"/>
  <c r="I269" i="1"/>
  <c r="I188" i="1"/>
  <c r="I64" i="1"/>
  <c r="I289" i="1"/>
  <c r="I73" i="1"/>
  <c r="I303" i="1"/>
  <c r="I63" i="1"/>
  <c r="I136" i="1"/>
  <c r="I263" i="1"/>
  <c r="I183" i="1"/>
  <c r="I161" i="1"/>
  <c r="I83" i="1"/>
  <c r="J101" i="1"/>
  <c r="K101" i="1" s="1"/>
  <c r="L101" i="1" s="1"/>
  <c r="M101" i="1" s="1"/>
  <c r="F101" i="1" s="1"/>
  <c r="G282" i="1"/>
  <c r="M282" i="1"/>
  <c r="F282" i="1" s="1"/>
  <c r="I182" i="1"/>
  <c r="I81" i="1"/>
  <c r="I325" i="1"/>
  <c r="I231" i="1"/>
  <c r="J231" i="1" s="1"/>
  <c r="K231" i="1" s="1"/>
  <c r="L231" i="1" s="1"/>
  <c r="I237" i="1"/>
  <c r="I174" i="1"/>
  <c r="I283" i="1"/>
  <c r="I264" i="1"/>
  <c r="I296" i="1"/>
  <c r="I272" i="1"/>
  <c r="I371" i="1"/>
  <c r="I313" i="1"/>
  <c r="I260" i="1"/>
  <c r="I354" i="1"/>
  <c r="I146" i="1"/>
  <c r="I370" i="1"/>
  <c r="I159" i="1"/>
  <c r="I29" i="1"/>
  <c r="I238" i="1"/>
  <c r="I186" i="1"/>
  <c r="I253" i="1"/>
  <c r="I28" i="1"/>
  <c r="I193" i="1"/>
  <c r="I116" i="1"/>
  <c r="I252" i="1"/>
  <c r="I364" i="1"/>
  <c r="I112" i="1"/>
  <c r="I363" i="1"/>
  <c r="I178" i="1"/>
  <c r="I124" i="1"/>
  <c r="I15" i="1"/>
  <c r="I93" i="1"/>
  <c r="J91" i="1"/>
  <c r="K91" i="1" s="1"/>
  <c r="L91" i="1" s="1"/>
  <c r="M91" i="1" s="1"/>
  <c r="F91" i="1" s="1"/>
  <c r="I225" i="1"/>
  <c r="J9" i="1"/>
  <c r="K9" i="1" s="1"/>
  <c r="L9" i="1" s="1"/>
  <c r="M9" i="1" s="1"/>
  <c r="F9" i="1" s="1"/>
  <c r="I211" i="1"/>
  <c r="I190" i="1"/>
  <c r="I128" i="1"/>
  <c r="I113" i="1"/>
  <c r="I171" i="1"/>
  <c r="I228" i="1"/>
  <c r="I216" i="1"/>
  <c r="I265" i="1"/>
  <c r="I233" i="1"/>
  <c r="I301" i="1"/>
  <c r="I119" i="1"/>
  <c r="I191" i="1"/>
  <c r="I120" i="1"/>
  <c r="I19" i="1"/>
  <c r="I217" i="1"/>
  <c r="I163" i="1"/>
  <c r="I255" i="1"/>
  <c r="I295" i="1"/>
  <c r="I246" i="1"/>
  <c r="I208" i="1"/>
  <c r="I258" i="1"/>
  <c r="I125" i="1"/>
  <c r="I236" i="1"/>
  <c r="I8" i="1"/>
  <c r="I299" i="1"/>
  <c r="I324" i="1"/>
  <c r="I158" i="1"/>
  <c r="I111" i="1"/>
  <c r="I97" i="1"/>
  <c r="J117" i="1"/>
  <c r="K117" i="1" s="1"/>
  <c r="L117" i="1" s="1"/>
  <c r="M117" i="1" s="1"/>
  <c r="F117" i="1" s="1"/>
  <c r="J209" i="1"/>
  <c r="K209" i="1" s="1"/>
  <c r="L209" i="1" s="1"/>
  <c r="M209" i="1" s="1"/>
  <c r="F209" i="1" s="1"/>
  <c r="I372" i="1"/>
  <c r="I89" i="1"/>
  <c r="I365" i="1"/>
  <c r="I25" i="1"/>
  <c r="I70" i="1"/>
  <c r="I144" i="1"/>
  <c r="I84" i="1"/>
  <c r="I157" i="1"/>
  <c r="I107" i="1"/>
  <c r="I164" i="1"/>
  <c r="I129" i="1"/>
  <c r="I344" i="1"/>
  <c r="I104" i="1"/>
  <c r="I55" i="1"/>
  <c r="I358" i="1"/>
  <c r="I360" i="1"/>
  <c r="I196" i="1"/>
  <c r="I121" i="1"/>
  <c r="I318" i="1"/>
  <c r="I319" i="1"/>
  <c r="I270" i="1"/>
  <c r="I224" i="1"/>
  <c r="I151" i="1"/>
  <c r="I235" i="1"/>
  <c r="I227" i="1"/>
  <c r="I232" i="1"/>
  <c r="I150" i="1"/>
  <c r="I103" i="1"/>
  <c r="I77" i="1"/>
  <c r="J222" i="1"/>
  <c r="K222" i="1" s="1"/>
  <c r="L222" i="1" s="1"/>
  <c r="M222" i="1" s="1"/>
  <c r="F222" i="1" s="1"/>
  <c r="I156" i="1"/>
  <c r="J80" i="1"/>
  <c r="K80" i="1" s="1"/>
  <c r="L80" i="1" s="1"/>
  <c r="M80" i="1" s="1"/>
  <c r="F80" i="1" s="1"/>
  <c r="J167" i="1"/>
  <c r="K167" i="1" s="1"/>
  <c r="L167" i="1" s="1"/>
  <c r="M167" i="1" s="1"/>
  <c r="F167" i="1" s="1"/>
  <c r="I286" i="1"/>
  <c r="I59" i="1"/>
  <c r="I189" i="1"/>
  <c r="I276" i="1"/>
  <c r="J276" i="1" s="1"/>
  <c r="K276" i="1" s="1"/>
  <c r="L276" i="1" s="1"/>
  <c r="I284" i="1"/>
  <c r="I349" i="1"/>
  <c r="I50" i="1"/>
  <c r="I11" i="1"/>
  <c r="I62" i="1"/>
  <c r="I200" i="1"/>
  <c r="I75" i="1"/>
  <c r="I275" i="1"/>
  <c r="I108" i="1"/>
  <c r="I262" i="1"/>
  <c r="I140" i="1"/>
  <c r="I348" i="1"/>
  <c r="I179" i="1"/>
  <c r="I141" i="1"/>
  <c r="I239" i="1"/>
  <c r="I56" i="1"/>
  <c r="I254" i="1"/>
  <c r="I195" i="1"/>
  <c r="I347" i="1"/>
  <c r="I331" i="1"/>
  <c r="I339" i="1"/>
  <c r="I175" i="1"/>
  <c r="I96" i="1"/>
  <c r="I30" i="1"/>
  <c r="I139" i="1"/>
  <c r="I54" i="1"/>
  <c r="I60" i="1"/>
  <c r="I185" i="1"/>
  <c r="I79" i="1"/>
  <c r="I67" i="1"/>
  <c r="I326" i="1"/>
  <c r="I212" i="1"/>
  <c r="I10" i="1"/>
  <c r="I45" i="1"/>
  <c r="I47" i="1"/>
  <c r="I234" i="1"/>
  <c r="I35" i="1"/>
  <c r="I280" i="1"/>
  <c r="I122" i="1"/>
  <c r="I293" i="1"/>
  <c r="I274" i="1"/>
  <c r="I85" i="1"/>
  <c r="I366" i="1"/>
  <c r="I13" i="1"/>
  <c r="I356" i="1"/>
  <c r="I160" i="1"/>
  <c r="I132" i="1"/>
  <c r="I210" i="1"/>
  <c r="I123" i="1"/>
  <c r="I33" i="1"/>
  <c r="I152" i="1"/>
  <c r="I248" i="1"/>
  <c r="I82" i="1"/>
  <c r="I306" i="1"/>
  <c r="I291" i="1"/>
  <c r="I206" i="1"/>
  <c r="I130" i="1"/>
  <c r="I51" i="1"/>
  <c r="I312" i="1"/>
  <c r="I92" i="1"/>
  <c r="I305" i="1"/>
  <c r="J6" i="1"/>
  <c r="G329" i="1" l="1"/>
  <c r="G66" i="1"/>
  <c r="G80" i="1"/>
  <c r="T80" i="1" s="1"/>
  <c r="G285" i="1"/>
  <c r="G117" i="1"/>
  <c r="G222" i="1"/>
  <c r="G40" i="1"/>
  <c r="G9" i="1"/>
  <c r="G115" i="1"/>
  <c r="G101" i="1"/>
  <c r="G311" i="1"/>
  <c r="T311" i="1" s="1"/>
  <c r="J82" i="1"/>
  <c r="J232" i="1"/>
  <c r="J219" i="1"/>
  <c r="J306" i="1"/>
  <c r="J122" i="1"/>
  <c r="K122" i="1" s="1"/>
  <c r="L122" i="1" s="1"/>
  <c r="M122" i="1" s="1"/>
  <c r="F122" i="1" s="1"/>
  <c r="J79" i="1"/>
  <c r="J339" i="1"/>
  <c r="K339" i="1" s="1"/>
  <c r="L339" i="1" s="1"/>
  <c r="M339" i="1" s="1"/>
  <c r="F339" i="1" s="1"/>
  <c r="J92" i="1"/>
  <c r="J132" i="1"/>
  <c r="J280" i="1"/>
  <c r="K280" i="1" s="1"/>
  <c r="L280" i="1" s="1"/>
  <c r="M280" i="1" s="1"/>
  <c r="F280" i="1" s="1"/>
  <c r="J179" i="1"/>
  <c r="J62" i="1"/>
  <c r="K62" i="1" s="1"/>
  <c r="L62" i="1" s="1"/>
  <c r="M62" i="1" s="1"/>
  <c r="F62" i="1" s="1"/>
  <c r="G167" i="1"/>
  <c r="J121" i="1"/>
  <c r="K121" i="1" s="1"/>
  <c r="L121" i="1" s="1"/>
  <c r="M121" i="1" s="1"/>
  <c r="F121" i="1" s="1"/>
  <c r="S209" i="1"/>
  <c r="Q209" i="1"/>
  <c r="O209" i="1"/>
  <c r="J228" i="1"/>
  <c r="G91" i="1"/>
  <c r="J364" i="1"/>
  <c r="J29" i="1"/>
  <c r="K29" i="1" s="1"/>
  <c r="L29" i="1" s="1"/>
  <c r="M29" i="1" s="1"/>
  <c r="F29" i="1" s="1"/>
  <c r="J272" i="1"/>
  <c r="J81" i="1"/>
  <c r="J250" i="1"/>
  <c r="G202" i="1"/>
  <c r="M202" i="1"/>
  <c r="J277" i="1"/>
  <c r="J369" i="1"/>
  <c r="K369" i="1" s="1"/>
  <c r="L369" i="1" s="1"/>
  <c r="M369" i="1" s="1"/>
  <c r="F369" i="1" s="1"/>
  <c r="J58" i="1"/>
  <c r="J166" i="1"/>
  <c r="J14" i="1"/>
  <c r="K14" i="1" s="1"/>
  <c r="L14" i="1" s="1"/>
  <c r="M14" i="1" s="1"/>
  <c r="F14" i="1" s="1"/>
  <c r="J86" i="1"/>
  <c r="K86" i="1" s="1"/>
  <c r="L86" i="1" s="1"/>
  <c r="M86" i="1" s="1"/>
  <c r="F86" i="1" s="1"/>
  <c r="G86" i="1"/>
  <c r="J355" i="1"/>
  <c r="J287" i="1"/>
  <c r="J335" i="1"/>
  <c r="K335" i="1" s="1"/>
  <c r="L335" i="1" s="1"/>
  <c r="M335" i="1" s="1"/>
  <c r="F335" i="1" s="1"/>
  <c r="J24" i="1"/>
  <c r="J242" i="1"/>
  <c r="J39" i="1"/>
  <c r="J87" i="1"/>
  <c r="J352" i="1"/>
  <c r="J257" i="1"/>
  <c r="J348" i="1"/>
  <c r="K348" i="1" s="1"/>
  <c r="L348" i="1" s="1"/>
  <c r="M348" i="1" s="1"/>
  <c r="F348" i="1" s="1"/>
  <c r="J171" i="1"/>
  <c r="K171" i="1" s="1"/>
  <c r="L171" i="1" s="1"/>
  <c r="M171" i="1" s="1"/>
  <c r="F171" i="1" s="1"/>
  <c r="J37" i="1"/>
  <c r="K37" i="1" s="1"/>
  <c r="L37" i="1" s="1"/>
  <c r="M37" i="1" s="1"/>
  <c r="F37" i="1" s="1"/>
  <c r="J52" i="1"/>
  <c r="J356" i="1"/>
  <c r="K356" i="1" s="1"/>
  <c r="L356" i="1" s="1"/>
  <c r="M356" i="1" s="1"/>
  <c r="F356" i="1" s="1"/>
  <c r="J347" i="1"/>
  <c r="K347" i="1" s="1"/>
  <c r="L347" i="1" s="1"/>
  <c r="M347" i="1" s="1"/>
  <c r="F347" i="1" s="1"/>
  <c r="R80" i="1"/>
  <c r="J360" i="1"/>
  <c r="K360" i="1" s="1"/>
  <c r="L360" i="1" s="1"/>
  <c r="M360" i="1" s="1"/>
  <c r="F360" i="1" s="1"/>
  <c r="Q117" i="1"/>
  <c r="O117" i="1"/>
  <c r="S117" i="1"/>
  <c r="J125" i="1"/>
  <c r="K125" i="1" s="1"/>
  <c r="L125" i="1" s="1"/>
  <c r="M125" i="1" s="1"/>
  <c r="F125" i="1" s="1"/>
  <c r="J120" i="1"/>
  <c r="K120" i="1" s="1"/>
  <c r="L120" i="1" s="1"/>
  <c r="M120" i="1" s="1"/>
  <c r="F120" i="1" s="1"/>
  <c r="J252" i="1"/>
  <c r="J159" i="1"/>
  <c r="Q282" i="1"/>
  <c r="O282" i="1"/>
  <c r="S282" i="1"/>
  <c r="R40" i="1"/>
  <c r="T40" i="1"/>
  <c r="P40" i="1"/>
  <c r="J148" i="1"/>
  <c r="J127" i="1"/>
  <c r="K127" i="1" s="1"/>
  <c r="L127" i="1" s="1"/>
  <c r="M127" i="1" s="1"/>
  <c r="F127" i="1" s="1"/>
  <c r="S115" i="1"/>
  <c r="Q115" i="1"/>
  <c r="O115" i="1"/>
  <c r="J135" i="1"/>
  <c r="K135" i="1" s="1"/>
  <c r="L135" i="1" s="1"/>
  <c r="M135" i="1" s="1"/>
  <c r="F135" i="1" s="1"/>
  <c r="J343" i="1"/>
  <c r="Q329" i="1"/>
  <c r="S329" i="1"/>
  <c r="O329" i="1"/>
  <c r="J38" i="1"/>
  <c r="K38" i="1" s="1"/>
  <c r="L38" i="1" s="1"/>
  <c r="M38" i="1" s="1"/>
  <c r="F38" i="1" s="1"/>
  <c r="J342" i="1"/>
  <c r="K342" i="1" s="1"/>
  <c r="L342" i="1" s="1"/>
  <c r="M342" i="1" s="1"/>
  <c r="F342" i="1" s="1"/>
  <c r="J346" i="1"/>
  <c r="J290" i="1"/>
  <c r="J317" i="1"/>
  <c r="K317" i="1" s="1"/>
  <c r="L317" i="1" s="1"/>
  <c r="M317" i="1" s="1"/>
  <c r="F317" i="1" s="1"/>
  <c r="J207" i="1"/>
  <c r="O311" i="1"/>
  <c r="Q311" i="1"/>
  <c r="S311" i="1"/>
  <c r="J351" i="1"/>
  <c r="K351" i="1" s="1"/>
  <c r="L351" i="1" s="1"/>
  <c r="M351" i="1" s="1"/>
  <c r="F351" i="1" s="1"/>
  <c r="J185" i="1"/>
  <c r="J236" i="1"/>
  <c r="J27" i="1"/>
  <c r="R115" i="1"/>
  <c r="T115" i="1"/>
  <c r="P115" i="1"/>
  <c r="J194" i="1"/>
  <c r="K194" i="1" s="1"/>
  <c r="L194" i="1" s="1"/>
  <c r="M194" i="1" s="1"/>
  <c r="F194" i="1" s="1"/>
  <c r="J51" i="1"/>
  <c r="J47" i="1"/>
  <c r="K47" i="1" s="1"/>
  <c r="L47" i="1" s="1"/>
  <c r="M47" i="1" s="1"/>
  <c r="F47" i="1" s="1"/>
  <c r="G47" i="1"/>
  <c r="Q80" i="1"/>
  <c r="O80" i="1"/>
  <c r="S80" i="1"/>
  <c r="J227" i="1"/>
  <c r="J84" i="1"/>
  <c r="J97" i="1"/>
  <c r="K97" i="1" s="1"/>
  <c r="L97" i="1" s="1"/>
  <c r="M97" i="1" s="1"/>
  <c r="F97" i="1" s="1"/>
  <c r="J113" i="1"/>
  <c r="J93" i="1"/>
  <c r="J116" i="1"/>
  <c r="K116" i="1" s="1"/>
  <c r="L116" i="1" s="1"/>
  <c r="M116" i="1" s="1"/>
  <c r="F116" i="1" s="1"/>
  <c r="J264" i="1"/>
  <c r="P282" i="1"/>
  <c r="R282" i="1"/>
  <c r="T282" i="1"/>
  <c r="J303" i="1"/>
  <c r="J134" i="1"/>
  <c r="J241" i="1"/>
  <c r="S40" i="1"/>
  <c r="Q40" i="1"/>
  <c r="O40" i="1"/>
  <c r="J143" i="1"/>
  <c r="J316" i="1"/>
  <c r="G273" i="1"/>
  <c r="M273" i="1"/>
  <c r="F273" i="1" s="1"/>
  <c r="J21" i="1"/>
  <c r="K21" i="1" s="1"/>
  <c r="L21" i="1" s="1"/>
  <c r="M21" i="1" s="1"/>
  <c r="F21" i="1" s="1"/>
  <c r="J359" i="1"/>
  <c r="K359" i="1" s="1"/>
  <c r="L359" i="1" s="1"/>
  <c r="M359" i="1" s="1"/>
  <c r="F359" i="1" s="1"/>
  <c r="J278" i="1"/>
  <c r="R66" i="1"/>
  <c r="P66" i="1"/>
  <c r="T66" i="1"/>
  <c r="J109" i="1"/>
  <c r="J180" i="1"/>
  <c r="K180" i="1" s="1"/>
  <c r="L180" i="1" s="1"/>
  <c r="M180" i="1" s="1"/>
  <c r="F180" i="1" s="1"/>
  <c r="G88" i="1"/>
  <c r="M88" i="1"/>
  <c r="F88" i="1" s="1"/>
  <c r="J259" i="1"/>
  <c r="J247" i="1"/>
  <c r="Q167" i="1"/>
  <c r="O167" i="1"/>
  <c r="S167" i="1"/>
  <c r="J182" i="1"/>
  <c r="K182" i="1" s="1"/>
  <c r="L182" i="1" s="1"/>
  <c r="M182" i="1" s="1"/>
  <c r="F182" i="1" s="1"/>
  <c r="J74" i="1"/>
  <c r="K74" i="1" s="1"/>
  <c r="L74" i="1" s="1"/>
  <c r="M74" i="1" s="1"/>
  <c r="F74" i="1" s="1"/>
  <c r="J281" i="1"/>
  <c r="J248" i="1"/>
  <c r="J60" i="1"/>
  <c r="J140" i="1"/>
  <c r="J50" i="1"/>
  <c r="J13" i="1"/>
  <c r="J45" i="1"/>
  <c r="K45" i="1" s="1"/>
  <c r="L45" i="1" s="1"/>
  <c r="M45" i="1" s="1"/>
  <c r="F45" i="1" s="1"/>
  <c r="J195" i="1"/>
  <c r="J358" i="1"/>
  <c r="J144" i="1"/>
  <c r="K144" i="1" s="1"/>
  <c r="L144" i="1" s="1"/>
  <c r="M144" i="1" s="1"/>
  <c r="F144" i="1" s="1"/>
  <c r="J258" i="1"/>
  <c r="J191" i="1"/>
  <c r="J128" i="1"/>
  <c r="K128" i="1" s="1"/>
  <c r="L128" i="1" s="1"/>
  <c r="M128" i="1" s="1"/>
  <c r="F128" i="1" s="1"/>
  <c r="J15" i="1"/>
  <c r="K15" i="1" s="1"/>
  <c r="L15" i="1" s="1"/>
  <c r="M15" i="1" s="1"/>
  <c r="F15" i="1" s="1"/>
  <c r="J193" i="1"/>
  <c r="K193" i="1" s="1"/>
  <c r="L193" i="1" s="1"/>
  <c r="M193" i="1" s="1"/>
  <c r="F193" i="1" s="1"/>
  <c r="J370" i="1"/>
  <c r="J283" i="1"/>
  <c r="K283" i="1" s="1"/>
  <c r="L283" i="1" s="1"/>
  <c r="M283" i="1" s="1"/>
  <c r="F283" i="1" s="1"/>
  <c r="P101" i="1"/>
  <c r="T101" i="1"/>
  <c r="R101" i="1"/>
  <c r="J267" i="1"/>
  <c r="K267" i="1" s="1"/>
  <c r="L267" i="1" s="1"/>
  <c r="M267" i="1" s="1"/>
  <c r="F267" i="1" s="1"/>
  <c r="P285" i="1"/>
  <c r="T285" i="1"/>
  <c r="R285" i="1"/>
  <c r="J169" i="1"/>
  <c r="J17" i="1"/>
  <c r="K17" i="1" s="1"/>
  <c r="L17" i="1" s="1"/>
  <c r="M17" i="1" s="1"/>
  <c r="F17" i="1" s="1"/>
  <c r="J94" i="1"/>
  <c r="J177" i="1"/>
  <c r="K177" i="1" s="1"/>
  <c r="L177" i="1" s="1"/>
  <c r="M177" i="1" s="1"/>
  <c r="F177" i="1" s="1"/>
  <c r="J114" i="1"/>
  <c r="J323" i="1"/>
  <c r="K323" i="1" s="1"/>
  <c r="L323" i="1" s="1"/>
  <c r="M323" i="1" s="1"/>
  <c r="F323" i="1" s="1"/>
  <c r="J98" i="1"/>
  <c r="J244" i="1"/>
  <c r="J353" i="1"/>
  <c r="K353" i="1" s="1"/>
  <c r="L353" i="1" s="1"/>
  <c r="M353" i="1" s="1"/>
  <c r="F353" i="1" s="1"/>
  <c r="J65" i="1"/>
  <c r="Q66" i="1"/>
  <c r="O66" i="1"/>
  <c r="S66" i="1"/>
  <c r="J110" i="1"/>
  <c r="K110" i="1" s="1"/>
  <c r="L110" i="1" s="1"/>
  <c r="M110" i="1" s="1"/>
  <c r="F110" i="1" s="1"/>
  <c r="J20" i="1"/>
  <c r="J142" i="1"/>
  <c r="J26" i="1"/>
  <c r="J23" i="1"/>
  <c r="K23" i="1" s="1"/>
  <c r="L23" i="1" s="1"/>
  <c r="M23" i="1" s="1"/>
  <c r="F23" i="1" s="1"/>
  <c r="J362" i="1"/>
  <c r="K362" i="1" s="1"/>
  <c r="L362" i="1" s="1"/>
  <c r="M362" i="1" s="1"/>
  <c r="F362" i="1" s="1"/>
  <c r="J35" i="1"/>
  <c r="K35" i="1" s="1"/>
  <c r="L35" i="1" s="1"/>
  <c r="M35" i="1" s="1"/>
  <c r="F35" i="1" s="1"/>
  <c r="J296" i="1"/>
  <c r="K296" i="1" s="1"/>
  <c r="L296" i="1" s="1"/>
  <c r="M296" i="1" s="1"/>
  <c r="F296" i="1" s="1"/>
  <c r="J336" i="1"/>
  <c r="K336" i="1" s="1"/>
  <c r="L336" i="1" s="1"/>
  <c r="M336" i="1" s="1"/>
  <c r="F336" i="1" s="1"/>
  <c r="J234" i="1"/>
  <c r="K234" i="1" s="1"/>
  <c r="L234" i="1" s="1"/>
  <c r="M234" i="1" s="1"/>
  <c r="F234" i="1" s="1"/>
  <c r="J130" i="1"/>
  <c r="J152" i="1"/>
  <c r="J366" i="1"/>
  <c r="K366" i="1" s="1"/>
  <c r="L366" i="1" s="1"/>
  <c r="M366" i="1" s="1"/>
  <c r="F366" i="1" s="1"/>
  <c r="J10" i="1"/>
  <c r="K10" i="1" s="1"/>
  <c r="L10" i="1" s="1"/>
  <c r="M10" i="1" s="1"/>
  <c r="F10" i="1" s="1"/>
  <c r="J54" i="1"/>
  <c r="J262" i="1"/>
  <c r="J349" i="1"/>
  <c r="J156" i="1"/>
  <c r="J235" i="1"/>
  <c r="J70" i="1"/>
  <c r="K70" i="1" s="1"/>
  <c r="L70" i="1" s="1"/>
  <c r="M70" i="1" s="1"/>
  <c r="F70" i="1" s="1"/>
  <c r="J111" i="1"/>
  <c r="J208" i="1"/>
  <c r="K208" i="1" s="1"/>
  <c r="L208" i="1" s="1"/>
  <c r="M208" i="1" s="1"/>
  <c r="F208" i="1" s="1"/>
  <c r="J119" i="1"/>
  <c r="K119" i="1" s="1"/>
  <c r="L119" i="1" s="1"/>
  <c r="M119" i="1" s="1"/>
  <c r="F119" i="1" s="1"/>
  <c r="J28" i="1"/>
  <c r="K28" i="1" s="1"/>
  <c r="L28" i="1" s="1"/>
  <c r="M28" i="1" s="1"/>
  <c r="F28" i="1" s="1"/>
  <c r="J146" i="1"/>
  <c r="K146" i="1" s="1"/>
  <c r="L146" i="1" s="1"/>
  <c r="M146" i="1" s="1"/>
  <c r="F146" i="1" s="1"/>
  <c r="Q101" i="1"/>
  <c r="O101" i="1"/>
  <c r="S101" i="1"/>
  <c r="J73" i="1"/>
  <c r="J138" i="1"/>
  <c r="K138" i="1" s="1"/>
  <c r="L138" i="1" s="1"/>
  <c r="M138" i="1" s="1"/>
  <c r="F138" i="1" s="1"/>
  <c r="J204" i="1"/>
  <c r="Q285" i="1"/>
  <c r="O285" i="1"/>
  <c r="S285" i="1"/>
  <c r="J266" i="1"/>
  <c r="K266" i="1" s="1"/>
  <c r="L266" i="1" s="1"/>
  <c r="M266" i="1" s="1"/>
  <c r="F266" i="1" s="1"/>
  <c r="J309" i="1"/>
  <c r="K309" i="1" s="1"/>
  <c r="L309" i="1" s="1"/>
  <c r="M309" i="1" s="1"/>
  <c r="F309" i="1" s="1"/>
  <c r="G309" i="1"/>
  <c r="J192" i="1"/>
  <c r="K192" i="1" s="1"/>
  <c r="L192" i="1" s="1"/>
  <c r="M192" i="1" s="1"/>
  <c r="F192" i="1" s="1"/>
  <c r="J131" i="1"/>
  <c r="J145" i="1"/>
  <c r="K145" i="1" s="1"/>
  <c r="L145" i="1" s="1"/>
  <c r="M145" i="1" s="1"/>
  <c r="F145" i="1" s="1"/>
  <c r="J320" i="1"/>
  <c r="K320" i="1" s="1"/>
  <c r="L320" i="1" s="1"/>
  <c r="M320" i="1" s="1"/>
  <c r="F320" i="1" s="1"/>
  <c r="J118" i="1"/>
  <c r="K118" i="1" s="1"/>
  <c r="L118" i="1" s="1"/>
  <c r="M118" i="1" s="1"/>
  <c r="F118" i="1" s="1"/>
  <c r="J153" i="1"/>
  <c r="K153" i="1" s="1"/>
  <c r="L153" i="1" s="1"/>
  <c r="M153" i="1" s="1"/>
  <c r="F153" i="1" s="1"/>
  <c r="J105" i="1"/>
  <c r="J69" i="1"/>
  <c r="K69" i="1" s="1"/>
  <c r="L69" i="1" s="1"/>
  <c r="M69" i="1" s="1"/>
  <c r="F69" i="1" s="1"/>
  <c r="J223" i="1"/>
  <c r="J11" i="1"/>
  <c r="K11" i="1" s="1"/>
  <c r="L11" i="1" s="1"/>
  <c r="M11" i="1" s="1"/>
  <c r="F11" i="1" s="1"/>
  <c r="R117" i="1"/>
  <c r="T117" i="1"/>
  <c r="P117" i="1"/>
  <c r="J254" i="1"/>
  <c r="J55" i="1"/>
  <c r="J25" i="1"/>
  <c r="K25" i="1" s="1"/>
  <c r="L25" i="1" s="1"/>
  <c r="M25" i="1" s="1"/>
  <c r="F25" i="1" s="1"/>
  <c r="J246" i="1"/>
  <c r="K246" i="1" s="1"/>
  <c r="L246" i="1" s="1"/>
  <c r="M246" i="1" s="1"/>
  <c r="F246" i="1" s="1"/>
  <c r="J190" i="1"/>
  <c r="J124" i="1"/>
  <c r="J354" i="1"/>
  <c r="K354" i="1" s="1"/>
  <c r="L354" i="1" s="1"/>
  <c r="M354" i="1" s="1"/>
  <c r="F354" i="1" s="1"/>
  <c r="J174" i="1"/>
  <c r="J83" i="1"/>
  <c r="K83" i="1" s="1"/>
  <c r="L83" i="1" s="1"/>
  <c r="M83" i="1" s="1"/>
  <c r="F83" i="1" s="1"/>
  <c r="J289" i="1"/>
  <c r="K289" i="1" s="1"/>
  <c r="L289" i="1" s="1"/>
  <c r="M289" i="1" s="1"/>
  <c r="F289" i="1" s="1"/>
  <c r="J213" i="1"/>
  <c r="J68" i="1"/>
  <c r="J31" i="1"/>
  <c r="K31" i="1" s="1"/>
  <c r="L31" i="1" s="1"/>
  <c r="M31" i="1" s="1"/>
  <c r="F31" i="1" s="1"/>
  <c r="J243" i="1"/>
  <c r="K243" i="1" s="1"/>
  <c r="L243" i="1" s="1"/>
  <c r="M243" i="1" s="1"/>
  <c r="F243" i="1" s="1"/>
  <c r="J197" i="1"/>
  <c r="J102" i="1"/>
  <c r="J226" i="1"/>
  <c r="K226" i="1" s="1"/>
  <c r="L226" i="1" s="1"/>
  <c r="M226" i="1" s="1"/>
  <c r="F226" i="1" s="1"/>
  <c r="J34" i="1"/>
  <c r="K34" i="1" s="1"/>
  <c r="L34" i="1" s="1"/>
  <c r="M34" i="1" s="1"/>
  <c r="F34" i="1" s="1"/>
  <c r="J198" i="1"/>
  <c r="K198" i="1" s="1"/>
  <c r="L198" i="1" s="1"/>
  <c r="M198" i="1" s="1"/>
  <c r="F198" i="1" s="1"/>
  <c r="J133" i="1"/>
  <c r="J99" i="1"/>
  <c r="K99" i="1" s="1"/>
  <c r="L99" i="1" s="1"/>
  <c r="M99" i="1" s="1"/>
  <c r="F99" i="1" s="1"/>
  <c r="J292" i="1"/>
  <c r="J172" i="1"/>
  <c r="J154" i="1"/>
  <c r="J298" i="1"/>
  <c r="J330" i="1"/>
  <c r="K330" i="1" s="1"/>
  <c r="L330" i="1" s="1"/>
  <c r="M330" i="1" s="1"/>
  <c r="F330" i="1" s="1"/>
  <c r="J184" i="1"/>
  <c r="J160" i="1"/>
  <c r="K160" i="1" s="1"/>
  <c r="L160" i="1" s="1"/>
  <c r="M160" i="1" s="1"/>
  <c r="F160" i="1" s="1"/>
  <c r="J196" i="1"/>
  <c r="K196" i="1" s="1"/>
  <c r="L196" i="1" s="1"/>
  <c r="M196" i="1" s="1"/>
  <c r="F196" i="1" s="1"/>
  <c r="J48" i="1"/>
  <c r="K48" i="1" s="1"/>
  <c r="L48" i="1" s="1"/>
  <c r="M48" i="1" s="1"/>
  <c r="F48" i="1" s="1"/>
  <c r="J333" i="1"/>
  <c r="K333" i="1" s="1"/>
  <c r="L333" i="1" s="1"/>
  <c r="M333" i="1" s="1"/>
  <c r="F333" i="1" s="1"/>
  <c r="J108" i="1"/>
  <c r="K108" i="1" s="1"/>
  <c r="L108" i="1" s="1"/>
  <c r="M108" i="1" s="1"/>
  <c r="F108" i="1" s="1"/>
  <c r="J206" i="1"/>
  <c r="J33" i="1"/>
  <c r="J85" i="1"/>
  <c r="J326" i="1"/>
  <c r="K326" i="1" s="1"/>
  <c r="L326" i="1" s="1"/>
  <c r="M326" i="1" s="1"/>
  <c r="F326" i="1" s="1"/>
  <c r="J139" i="1"/>
  <c r="J284" i="1"/>
  <c r="O222" i="1"/>
  <c r="S222" i="1"/>
  <c r="Q222" i="1"/>
  <c r="J151" i="1"/>
  <c r="J104" i="1"/>
  <c r="K104" i="1" s="1"/>
  <c r="L104" i="1" s="1"/>
  <c r="M104" i="1" s="1"/>
  <c r="F104" i="1" s="1"/>
  <c r="J365" i="1"/>
  <c r="K365" i="1" s="1"/>
  <c r="L365" i="1" s="1"/>
  <c r="M365" i="1" s="1"/>
  <c r="F365" i="1" s="1"/>
  <c r="J158" i="1"/>
  <c r="J295" i="1"/>
  <c r="K295" i="1" s="1"/>
  <c r="L295" i="1" s="1"/>
  <c r="M295" i="1" s="1"/>
  <c r="F295" i="1" s="1"/>
  <c r="J301" i="1"/>
  <c r="J211" i="1"/>
  <c r="K211" i="1" s="1"/>
  <c r="L211" i="1" s="1"/>
  <c r="M211" i="1" s="1"/>
  <c r="F211" i="1" s="1"/>
  <c r="J178" i="1"/>
  <c r="K178" i="1" s="1"/>
  <c r="L178" i="1" s="1"/>
  <c r="M178" i="1" s="1"/>
  <c r="F178" i="1" s="1"/>
  <c r="J253" i="1"/>
  <c r="J237" i="1"/>
  <c r="K237" i="1" s="1"/>
  <c r="L237" i="1" s="1"/>
  <c r="M237" i="1" s="1"/>
  <c r="F237" i="1" s="1"/>
  <c r="G237" i="1"/>
  <c r="J64" i="1"/>
  <c r="K64" i="1" s="1"/>
  <c r="L64" i="1" s="1"/>
  <c r="M64" i="1" s="1"/>
  <c r="F64" i="1" s="1"/>
  <c r="J337" i="1"/>
  <c r="J229" i="1"/>
  <c r="J322" i="1"/>
  <c r="J340" i="1"/>
  <c r="J36" i="1"/>
  <c r="K36" i="1" s="1"/>
  <c r="L36" i="1" s="1"/>
  <c r="M36" i="1" s="1"/>
  <c r="F36" i="1" s="1"/>
  <c r="J22" i="1"/>
  <c r="K22" i="1" s="1"/>
  <c r="L22" i="1" s="1"/>
  <c r="M22" i="1" s="1"/>
  <c r="F22" i="1" s="1"/>
  <c r="J72" i="1"/>
  <c r="J310" i="1"/>
  <c r="K310" i="1" s="1"/>
  <c r="L310" i="1" s="1"/>
  <c r="M310" i="1" s="1"/>
  <c r="F310" i="1" s="1"/>
  <c r="J251" i="1"/>
  <c r="J368" i="1"/>
  <c r="K368" i="1" s="1"/>
  <c r="L368" i="1" s="1"/>
  <c r="M368" i="1" s="1"/>
  <c r="F368" i="1" s="1"/>
  <c r="J297" i="1"/>
  <c r="K297" i="1" s="1"/>
  <c r="L297" i="1" s="1"/>
  <c r="M297" i="1" s="1"/>
  <c r="F297" i="1" s="1"/>
  <c r="J162" i="1"/>
  <c r="K162" i="1" s="1"/>
  <c r="L162" i="1" s="1"/>
  <c r="M162" i="1" s="1"/>
  <c r="F162" i="1" s="1"/>
  <c r="J271" i="1"/>
  <c r="K271" i="1" s="1"/>
  <c r="L271" i="1" s="1"/>
  <c r="M271" i="1" s="1"/>
  <c r="F271" i="1" s="1"/>
  <c r="G220" i="1"/>
  <c r="J32" i="1"/>
  <c r="K32" i="1" s="1"/>
  <c r="L32" i="1" s="1"/>
  <c r="M32" i="1" s="1"/>
  <c r="F32" i="1" s="1"/>
  <c r="J294" i="1"/>
  <c r="K294" i="1" s="1"/>
  <c r="L294" i="1" s="1"/>
  <c r="M294" i="1" s="1"/>
  <c r="F294" i="1" s="1"/>
  <c r="J350" i="1"/>
  <c r="K350" i="1" s="1"/>
  <c r="L350" i="1" s="1"/>
  <c r="M350" i="1" s="1"/>
  <c r="F350" i="1" s="1"/>
  <c r="J176" i="1"/>
  <c r="J331" i="1"/>
  <c r="J19" i="1"/>
  <c r="J43" i="1"/>
  <c r="K43" i="1" s="1"/>
  <c r="L43" i="1" s="1"/>
  <c r="M43" i="1" s="1"/>
  <c r="F43" i="1" s="1"/>
  <c r="J201" i="1"/>
  <c r="K201" i="1" s="1"/>
  <c r="L201" i="1" s="1"/>
  <c r="M201" i="1" s="1"/>
  <c r="F201" i="1" s="1"/>
  <c r="R222" i="1"/>
  <c r="T222" i="1"/>
  <c r="P222" i="1"/>
  <c r="J274" i="1"/>
  <c r="K274" i="1" s="1"/>
  <c r="L274" i="1" s="1"/>
  <c r="M274" i="1" s="1"/>
  <c r="F274" i="1" s="1"/>
  <c r="J56" i="1"/>
  <c r="J275" i="1"/>
  <c r="G276" i="1"/>
  <c r="M276" i="1"/>
  <c r="F276" i="1" s="1"/>
  <c r="J77" i="1"/>
  <c r="K77" i="1" s="1"/>
  <c r="L77" i="1" s="1"/>
  <c r="M77" i="1" s="1"/>
  <c r="F77" i="1" s="1"/>
  <c r="J224" i="1"/>
  <c r="K224" i="1" s="1"/>
  <c r="L224" i="1" s="1"/>
  <c r="M224" i="1" s="1"/>
  <c r="F224" i="1" s="1"/>
  <c r="J344" i="1"/>
  <c r="K344" i="1" s="1"/>
  <c r="L344" i="1" s="1"/>
  <c r="M344" i="1" s="1"/>
  <c r="F344" i="1" s="1"/>
  <c r="J89" i="1"/>
  <c r="J324" i="1"/>
  <c r="K324" i="1" s="1"/>
  <c r="L324" i="1" s="1"/>
  <c r="M324" i="1" s="1"/>
  <c r="F324" i="1" s="1"/>
  <c r="J255" i="1"/>
  <c r="K255" i="1" s="1"/>
  <c r="L255" i="1" s="1"/>
  <c r="M255" i="1" s="1"/>
  <c r="F255" i="1" s="1"/>
  <c r="J233" i="1"/>
  <c r="K233" i="1" s="1"/>
  <c r="L233" i="1" s="1"/>
  <c r="M233" i="1" s="1"/>
  <c r="F233" i="1" s="1"/>
  <c r="R9" i="1"/>
  <c r="P9" i="1"/>
  <c r="T9" i="1"/>
  <c r="J363" i="1"/>
  <c r="K363" i="1" s="1"/>
  <c r="L363" i="1" s="1"/>
  <c r="M363" i="1" s="1"/>
  <c r="F363" i="1" s="1"/>
  <c r="J260" i="1"/>
  <c r="G231" i="1"/>
  <c r="M231" i="1"/>
  <c r="F231" i="1" s="1"/>
  <c r="J161" i="1"/>
  <c r="J188" i="1"/>
  <c r="K188" i="1" s="1"/>
  <c r="L188" i="1" s="1"/>
  <c r="M188" i="1" s="1"/>
  <c r="F188" i="1" s="1"/>
  <c r="J57" i="1"/>
  <c r="K57" i="1" s="1"/>
  <c r="L57" i="1" s="1"/>
  <c r="M57" i="1" s="1"/>
  <c r="F57" i="1" s="1"/>
  <c r="J155" i="1"/>
  <c r="K155" i="1" s="1"/>
  <c r="L155" i="1" s="1"/>
  <c r="M155" i="1" s="1"/>
  <c r="F155" i="1" s="1"/>
  <c r="J16" i="1"/>
  <c r="K16" i="1" s="1"/>
  <c r="L16" i="1" s="1"/>
  <c r="M16" i="1" s="1"/>
  <c r="F16" i="1" s="1"/>
  <c r="J221" i="1"/>
  <c r="J90" i="1"/>
  <c r="J149" i="1"/>
  <c r="J173" i="1"/>
  <c r="J261" i="1"/>
  <c r="K261" i="1" s="1"/>
  <c r="L261" i="1" s="1"/>
  <c r="M261" i="1" s="1"/>
  <c r="F261" i="1" s="1"/>
  <c r="J304" i="1"/>
  <c r="K304" i="1" s="1"/>
  <c r="L304" i="1" s="1"/>
  <c r="M304" i="1" s="1"/>
  <c r="F304" i="1" s="1"/>
  <c r="J44" i="1"/>
  <c r="J76" i="1"/>
  <c r="K76" i="1" s="1"/>
  <c r="L76" i="1" s="1"/>
  <c r="M76" i="1" s="1"/>
  <c r="F76" i="1" s="1"/>
  <c r="J245" i="1"/>
  <c r="Q220" i="1"/>
  <c r="S220" i="1"/>
  <c r="O220" i="1"/>
  <c r="J170" i="1"/>
  <c r="K170" i="1" s="1"/>
  <c r="L170" i="1" s="1"/>
  <c r="M170" i="1" s="1"/>
  <c r="F170" i="1" s="1"/>
  <c r="G147" i="1"/>
  <c r="O91" i="1"/>
  <c r="Q91" i="1"/>
  <c r="S91" i="1"/>
  <c r="J53" i="1"/>
  <c r="J214" i="1"/>
  <c r="J30" i="1"/>
  <c r="K30" i="1" s="1"/>
  <c r="L30" i="1" s="1"/>
  <c r="M30" i="1" s="1"/>
  <c r="F30" i="1" s="1"/>
  <c r="J123" i="1"/>
  <c r="J67" i="1"/>
  <c r="J239" i="1"/>
  <c r="K239" i="1" s="1"/>
  <c r="L239" i="1" s="1"/>
  <c r="M239" i="1" s="1"/>
  <c r="F239" i="1" s="1"/>
  <c r="J189" i="1"/>
  <c r="K189" i="1" s="1"/>
  <c r="L189" i="1" s="1"/>
  <c r="M189" i="1" s="1"/>
  <c r="F189" i="1" s="1"/>
  <c r="J103" i="1"/>
  <c r="K103" i="1" s="1"/>
  <c r="L103" i="1" s="1"/>
  <c r="M103" i="1" s="1"/>
  <c r="F103" i="1" s="1"/>
  <c r="J270" i="1"/>
  <c r="K270" i="1" s="1"/>
  <c r="L270" i="1" s="1"/>
  <c r="M270" i="1" s="1"/>
  <c r="F270" i="1" s="1"/>
  <c r="J129" i="1"/>
  <c r="K129" i="1" s="1"/>
  <c r="L129" i="1" s="1"/>
  <c r="M129" i="1" s="1"/>
  <c r="F129" i="1" s="1"/>
  <c r="J299" i="1"/>
  <c r="K299" i="1" s="1"/>
  <c r="L299" i="1" s="1"/>
  <c r="M299" i="1" s="1"/>
  <c r="F299" i="1" s="1"/>
  <c r="J163" i="1"/>
  <c r="K163" i="1" s="1"/>
  <c r="L163" i="1" s="1"/>
  <c r="M163" i="1" s="1"/>
  <c r="F163" i="1" s="1"/>
  <c r="J265" i="1"/>
  <c r="K265" i="1" s="1"/>
  <c r="L265" i="1" s="1"/>
  <c r="M265" i="1" s="1"/>
  <c r="F265" i="1" s="1"/>
  <c r="O9" i="1"/>
  <c r="S9" i="1"/>
  <c r="Q9" i="1"/>
  <c r="J186" i="1"/>
  <c r="J313" i="1"/>
  <c r="K313" i="1" s="1"/>
  <c r="L313" i="1" s="1"/>
  <c r="M313" i="1" s="1"/>
  <c r="F313" i="1" s="1"/>
  <c r="J183" i="1"/>
  <c r="K183" i="1" s="1"/>
  <c r="L183" i="1" s="1"/>
  <c r="M183" i="1" s="1"/>
  <c r="F183" i="1" s="1"/>
  <c r="J240" i="1"/>
  <c r="K240" i="1" s="1"/>
  <c r="L240" i="1" s="1"/>
  <c r="M240" i="1" s="1"/>
  <c r="F240" i="1" s="1"/>
  <c r="J106" i="1"/>
  <c r="J230" i="1"/>
  <c r="K230" i="1" s="1"/>
  <c r="L230" i="1" s="1"/>
  <c r="M230" i="1" s="1"/>
  <c r="F230" i="1" s="1"/>
  <c r="J300" i="1"/>
  <c r="K300" i="1" s="1"/>
  <c r="L300" i="1" s="1"/>
  <c r="M300" i="1" s="1"/>
  <c r="F300" i="1" s="1"/>
  <c r="J41" i="1"/>
  <c r="K41" i="1" s="1"/>
  <c r="L41" i="1" s="1"/>
  <c r="M41" i="1" s="1"/>
  <c r="F41" i="1" s="1"/>
  <c r="J205" i="1"/>
  <c r="K205" i="1" s="1"/>
  <c r="L205" i="1" s="1"/>
  <c r="M205" i="1" s="1"/>
  <c r="F205" i="1" s="1"/>
  <c r="J95" i="1"/>
  <c r="J203" i="1"/>
  <c r="J12" i="1"/>
  <c r="J42" i="1"/>
  <c r="J341" i="1"/>
  <c r="K341" i="1" s="1"/>
  <c r="L341" i="1" s="1"/>
  <c r="M341" i="1" s="1"/>
  <c r="F341" i="1" s="1"/>
  <c r="J49" i="1"/>
  <c r="J367" i="1"/>
  <c r="J288" i="1"/>
  <c r="K288" i="1" s="1"/>
  <c r="L288" i="1" s="1"/>
  <c r="M288" i="1" s="1"/>
  <c r="F288" i="1" s="1"/>
  <c r="J126" i="1"/>
  <c r="J100" i="1"/>
  <c r="Q147" i="1"/>
  <c r="S147" i="1"/>
  <c r="O147" i="1"/>
  <c r="J312" i="1"/>
  <c r="K312" i="1" s="1"/>
  <c r="L312" i="1" s="1"/>
  <c r="M312" i="1" s="1"/>
  <c r="F312" i="1" s="1"/>
  <c r="J157" i="1"/>
  <c r="J63" i="1"/>
  <c r="J332" i="1"/>
  <c r="K332" i="1" s="1"/>
  <c r="L332" i="1" s="1"/>
  <c r="M332" i="1" s="1"/>
  <c r="F332" i="1" s="1"/>
  <c r="R329" i="1"/>
  <c r="P329" i="1"/>
  <c r="T329" i="1"/>
  <c r="J308" i="1"/>
  <c r="J212" i="1"/>
  <c r="K212" i="1" s="1"/>
  <c r="L212" i="1" s="1"/>
  <c r="M212" i="1" s="1"/>
  <c r="F212" i="1" s="1"/>
  <c r="J291" i="1"/>
  <c r="J293" i="1"/>
  <c r="J96" i="1"/>
  <c r="K96" i="1" s="1"/>
  <c r="L96" i="1" s="1"/>
  <c r="M96" i="1" s="1"/>
  <c r="F96" i="1" s="1"/>
  <c r="J305" i="1"/>
  <c r="J210" i="1"/>
  <c r="K210" i="1" s="1"/>
  <c r="L210" i="1" s="1"/>
  <c r="M210" i="1" s="1"/>
  <c r="F210" i="1" s="1"/>
  <c r="J175" i="1"/>
  <c r="K175" i="1" s="1"/>
  <c r="L175" i="1" s="1"/>
  <c r="M175" i="1" s="1"/>
  <c r="F175" i="1" s="1"/>
  <c r="J141" i="1"/>
  <c r="K141" i="1" s="1"/>
  <c r="L141" i="1" s="1"/>
  <c r="M141" i="1" s="1"/>
  <c r="F141" i="1" s="1"/>
  <c r="J75" i="1"/>
  <c r="J59" i="1"/>
  <c r="K59" i="1" s="1"/>
  <c r="L59" i="1" s="1"/>
  <c r="M59" i="1" s="1"/>
  <c r="F59" i="1" s="1"/>
  <c r="J319" i="1"/>
  <c r="K319" i="1" s="1"/>
  <c r="L319" i="1" s="1"/>
  <c r="M319" i="1" s="1"/>
  <c r="F319" i="1" s="1"/>
  <c r="J164" i="1"/>
  <c r="K164" i="1" s="1"/>
  <c r="L164" i="1" s="1"/>
  <c r="M164" i="1" s="1"/>
  <c r="F164" i="1" s="1"/>
  <c r="J372" i="1"/>
  <c r="K372" i="1" s="1"/>
  <c r="L372" i="1" s="1"/>
  <c r="M372" i="1" s="1"/>
  <c r="F372" i="1" s="1"/>
  <c r="J216" i="1"/>
  <c r="K216" i="1" s="1"/>
  <c r="L216" i="1" s="1"/>
  <c r="M216" i="1" s="1"/>
  <c r="F216" i="1" s="1"/>
  <c r="J112" i="1"/>
  <c r="J371" i="1"/>
  <c r="K371" i="1" s="1"/>
  <c r="L371" i="1" s="1"/>
  <c r="M371" i="1" s="1"/>
  <c r="F371" i="1" s="1"/>
  <c r="J325" i="1"/>
  <c r="J263" i="1"/>
  <c r="K263" i="1" s="1"/>
  <c r="L263" i="1" s="1"/>
  <c r="M263" i="1" s="1"/>
  <c r="F263" i="1" s="1"/>
  <c r="J269" i="1"/>
  <c r="J181" i="1"/>
  <c r="J187" i="1"/>
  <c r="K187" i="1" s="1"/>
  <c r="L187" i="1" s="1"/>
  <c r="M187" i="1" s="1"/>
  <c r="F187" i="1" s="1"/>
  <c r="J46" i="1"/>
  <c r="K46" i="1" s="1"/>
  <c r="L46" i="1" s="1"/>
  <c r="M46" i="1" s="1"/>
  <c r="F46" i="1" s="1"/>
  <c r="J361" i="1"/>
  <c r="J327" i="1"/>
  <c r="K327" i="1" s="1"/>
  <c r="L327" i="1" s="1"/>
  <c r="M327" i="1" s="1"/>
  <c r="F327" i="1" s="1"/>
  <c r="J334" i="1"/>
  <c r="J256" i="1"/>
  <c r="J168" i="1"/>
  <c r="K168" i="1" s="1"/>
  <c r="L168" i="1" s="1"/>
  <c r="M168" i="1" s="1"/>
  <c r="F168" i="1" s="1"/>
  <c r="J357" i="1"/>
  <c r="K357" i="1" s="1"/>
  <c r="L357" i="1" s="1"/>
  <c r="M357" i="1" s="1"/>
  <c r="F357" i="1" s="1"/>
  <c r="J328" i="1"/>
  <c r="J218" i="1"/>
  <c r="J302" i="1"/>
  <c r="K302" i="1" s="1"/>
  <c r="L302" i="1" s="1"/>
  <c r="M302" i="1" s="1"/>
  <c r="F302" i="1" s="1"/>
  <c r="J215" i="1"/>
  <c r="K215" i="1" s="1"/>
  <c r="L215" i="1" s="1"/>
  <c r="M215" i="1" s="1"/>
  <c r="F215" i="1" s="1"/>
  <c r="J338" i="1"/>
  <c r="K338" i="1" s="1"/>
  <c r="L338" i="1" s="1"/>
  <c r="M338" i="1" s="1"/>
  <c r="F338" i="1" s="1"/>
  <c r="J71" i="1"/>
  <c r="K71" i="1" s="1"/>
  <c r="L71" i="1" s="1"/>
  <c r="M71" i="1" s="1"/>
  <c r="F71" i="1" s="1"/>
  <c r="J61" i="1"/>
  <c r="J314" i="1"/>
  <c r="K314" i="1" s="1"/>
  <c r="L314" i="1" s="1"/>
  <c r="M314" i="1" s="1"/>
  <c r="F314" i="1" s="1"/>
  <c r="G345" i="1"/>
  <c r="J200" i="1"/>
  <c r="K200" i="1" s="1"/>
  <c r="L200" i="1" s="1"/>
  <c r="M200" i="1" s="1"/>
  <c r="F200" i="1" s="1"/>
  <c r="J286" i="1"/>
  <c r="K286" i="1" s="1"/>
  <c r="L286" i="1" s="1"/>
  <c r="M286" i="1" s="1"/>
  <c r="F286" i="1" s="1"/>
  <c r="J150" i="1"/>
  <c r="J318" i="1"/>
  <c r="K318" i="1" s="1"/>
  <c r="L318" i="1" s="1"/>
  <c r="M318" i="1" s="1"/>
  <c r="F318" i="1" s="1"/>
  <c r="J107" i="1"/>
  <c r="K107" i="1" s="1"/>
  <c r="L107" i="1" s="1"/>
  <c r="M107" i="1" s="1"/>
  <c r="F107" i="1" s="1"/>
  <c r="G209" i="1"/>
  <c r="J8" i="1"/>
  <c r="J217" i="1"/>
  <c r="J225" i="1"/>
  <c r="J238" i="1"/>
  <c r="J136" i="1"/>
  <c r="K136" i="1" s="1"/>
  <c r="L136" i="1" s="1"/>
  <c r="M136" i="1" s="1"/>
  <c r="F136" i="1" s="1"/>
  <c r="J199" i="1"/>
  <c r="K199" i="1" s="1"/>
  <c r="L199" i="1" s="1"/>
  <c r="M199" i="1" s="1"/>
  <c r="F199" i="1" s="1"/>
  <c r="J268" i="1"/>
  <c r="F202" i="1"/>
  <c r="G279" i="1"/>
  <c r="M279" i="1"/>
  <c r="F279" i="1" s="1"/>
  <c r="J78" i="1"/>
  <c r="J165" i="1"/>
  <c r="K165" i="1" s="1"/>
  <c r="L165" i="1" s="1"/>
  <c r="M165" i="1" s="1"/>
  <c r="F165" i="1" s="1"/>
  <c r="J249" i="1"/>
  <c r="J307" i="1"/>
  <c r="J18" i="1"/>
  <c r="K18" i="1" s="1"/>
  <c r="L18" i="1" s="1"/>
  <c r="M18" i="1" s="1"/>
  <c r="F18" i="1" s="1"/>
  <c r="J315" i="1"/>
  <c r="K315" i="1" s="1"/>
  <c r="L315" i="1" s="1"/>
  <c r="M315" i="1" s="1"/>
  <c r="F315" i="1" s="1"/>
  <c r="J137" i="1"/>
  <c r="K137" i="1" s="1"/>
  <c r="L137" i="1" s="1"/>
  <c r="M137" i="1" s="1"/>
  <c r="F137" i="1" s="1"/>
  <c r="J321" i="1"/>
  <c r="O345" i="1"/>
  <c r="S345" i="1"/>
  <c r="Q345" i="1"/>
  <c r="K6" i="1"/>
  <c r="L6" i="1" s="1"/>
  <c r="G6" i="1" s="1"/>
  <c r="P80" i="1" l="1"/>
  <c r="R311" i="1"/>
  <c r="P311" i="1"/>
  <c r="G180" i="1"/>
  <c r="G175" i="1"/>
  <c r="G336" i="1"/>
  <c r="G141" i="1"/>
  <c r="G362" i="1"/>
  <c r="G36" i="1"/>
  <c r="G295" i="1"/>
  <c r="G271" i="1"/>
  <c r="R271" i="1" s="1"/>
  <c r="G200" i="1"/>
  <c r="G289" i="1"/>
  <c r="G162" i="1"/>
  <c r="G365" i="1"/>
  <c r="G168" i="1"/>
  <c r="R168" i="1" s="1"/>
  <c r="G183" i="1"/>
  <c r="G368" i="1"/>
  <c r="G64" i="1"/>
  <c r="G28" i="1"/>
  <c r="G10" i="1"/>
  <c r="T10" i="1" s="1"/>
  <c r="G372" i="1"/>
  <c r="G226" i="1"/>
  <c r="R226" i="1" s="1"/>
  <c r="G208" i="1"/>
  <c r="G283" i="1"/>
  <c r="G32" i="1"/>
  <c r="G41" i="1"/>
  <c r="G255" i="1"/>
  <c r="R255" i="1" s="1"/>
  <c r="G110" i="1"/>
  <c r="G107" i="1"/>
  <c r="G296" i="1"/>
  <c r="G286" i="1"/>
  <c r="G357" i="1"/>
  <c r="G240" i="1"/>
  <c r="G224" i="1"/>
  <c r="P224" i="1" s="1"/>
  <c r="G210" i="1"/>
  <c r="G233" i="1"/>
  <c r="P233" i="1" s="1"/>
  <c r="G153" i="1"/>
  <c r="G23" i="1"/>
  <c r="G187" i="1"/>
  <c r="R187" i="1" s="1"/>
  <c r="G315" i="1"/>
  <c r="G136" i="1"/>
  <c r="G164" i="1"/>
  <c r="G129" i="1"/>
  <c r="G274" i="1"/>
  <c r="G104" i="1"/>
  <c r="R104" i="1" s="1"/>
  <c r="G234" i="1"/>
  <c r="R234" i="1" s="1"/>
  <c r="G62" i="1"/>
  <c r="G263" i="1"/>
  <c r="R263" i="1" s="1"/>
  <c r="G212" i="1"/>
  <c r="G205" i="1"/>
  <c r="R205" i="1" s="1"/>
  <c r="G313" i="1"/>
  <c r="T313" i="1" s="1"/>
  <c r="G22" i="1"/>
  <c r="G196" i="1"/>
  <c r="G34" i="1"/>
  <c r="R34" i="1" s="1"/>
  <c r="G192" i="1"/>
  <c r="G71" i="1"/>
  <c r="R71" i="1" s="1"/>
  <c r="G288" i="1"/>
  <c r="G170" i="1"/>
  <c r="R170" i="1" s="1"/>
  <c r="G77" i="1"/>
  <c r="G43" i="1"/>
  <c r="G69" i="1"/>
  <c r="G338" i="1"/>
  <c r="G216" i="1"/>
  <c r="P216" i="1" s="1"/>
  <c r="G230" i="1"/>
  <c r="G16" i="1"/>
  <c r="G297" i="1"/>
  <c r="G246" i="1"/>
  <c r="G119" i="1"/>
  <c r="G267" i="1"/>
  <c r="G182" i="1"/>
  <c r="R182" i="1" s="1"/>
  <c r="G360" i="1"/>
  <c r="Q88" i="1"/>
  <c r="S88" i="1"/>
  <c r="O88" i="1"/>
  <c r="O279" i="1"/>
  <c r="S279" i="1"/>
  <c r="Q279" i="1"/>
  <c r="S198" i="1"/>
  <c r="O198" i="1"/>
  <c r="Q198" i="1"/>
  <c r="T336" i="1"/>
  <c r="R336" i="1"/>
  <c r="P336" i="1"/>
  <c r="Q29" i="1"/>
  <c r="O29" i="1"/>
  <c r="S29" i="1"/>
  <c r="O263" i="1"/>
  <c r="Q263" i="1"/>
  <c r="S263" i="1"/>
  <c r="Q164" i="1"/>
  <c r="O164" i="1"/>
  <c r="S164" i="1"/>
  <c r="O210" i="1"/>
  <c r="S210" i="1"/>
  <c r="Q210" i="1"/>
  <c r="K308" i="1"/>
  <c r="L308" i="1" s="1"/>
  <c r="K49" i="1"/>
  <c r="L49" i="1" s="1"/>
  <c r="O205" i="1"/>
  <c r="S205" i="1"/>
  <c r="Q205" i="1"/>
  <c r="Q183" i="1"/>
  <c r="S183" i="1"/>
  <c r="O183" i="1"/>
  <c r="G299" i="1"/>
  <c r="K53" i="1"/>
  <c r="L53" i="1" s="1"/>
  <c r="G76" i="1"/>
  <c r="Q233" i="1"/>
  <c r="O233" i="1"/>
  <c r="S233" i="1"/>
  <c r="S77" i="1"/>
  <c r="Q77" i="1"/>
  <c r="O77" i="1"/>
  <c r="G201" i="1"/>
  <c r="G294" i="1"/>
  <c r="Q368" i="1"/>
  <c r="S368" i="1"/>
  <c r="O368" i="1"/>
  <c r="K340" i="1"/>
  <c r="L340" i="1" s="1"/>
  <c r="S365" i="1"/>
  <c r="O365" i="1"/>
  <c r="Q365" i="1"/>
  <c r="G326" i="1"/>
  <c r="G48" i="1"/>
  <c r="P34" i="1"/>
  <c r="Q153" i="1"/>
  <c r="S153" i="1"/>
  <c r="O153" i="1"/>
  <c r="S309" i="1"/>
  <c r="O309" i="1"/>
  <c r="Q309" i="1"/>
  <c r="K111" i="1"/>
  <c r="L111" i="1" s="1"/>
  <c r="K54" i="1"/>
  <c r="L54" i="1" s="1"/>
  <c r="O336" i="1"/>
  <c r="S336" i="1"/>
  <c r="Q336" i="1"/>
  <c r="K142" i="1"/>
  <c r="L142" i="1" s="1"/>
  <c r="G17" i="1"/>
  <c r="P283" i="1"/>
  <c r="R283" i="1"/>
  <c r="T283" i="1"/>
  <c r="Q180" i="1"/>
  <c r="S180" i="1"/>
  <c r="O180" i="1"/>
  <c r="O273" i="1"/>
  <c r="S273" i="1"/>
  <c r="Q273" i="1"/>
  <c r="K134" i="1"/>
  <c r="L134" i="1" s="1"/>
  <c r="Q47" i="1"/>
  <c r="S47" i="1"/>
  <c r="O47" i="1"/>
  <c r="K343" i="1"/>
  <c r="L343" i="1" s="1"/>
  <c r="K87" i="1"/>
  <c r="L87" i="1" s="1"/>
  <c r="Q62" i="1"/>
  <c r="S62" i="1"/>
  <c r="O62" i="1"/>
  <c r="K79" i="1"/>
  <c r="L79" i="1" s="1"/>
  <c r="K218" i="1"/>
  <c r="L218" i="1" s="1"/>
  <c r="T205" i="1"/>
  <c r="P205" i="1"/>
  <c r="K149" i="1"/>
  <c r="L149" i="1" s="1"/>
  <c r="R233" i="1"/>
  <c r="T233" i="1"/>
  <c r="T153" i="1"/>
  <c r="R153" i="1"/>
  <c r="P153" i="1"/>
  <c r="O356" i="1"/>
  <c r="Q356" i="1"/>
  <c r="S356" i="1"/>
  <c r="O107" i="1"/>
  <c r="Q107" i="1"/>
  <c r="S107" i="1"/>
  <c r="G165" i="1"/>
  <c r="S136" i="1"/>
  <c r="O136" i="1"/>
  <c r="Q136" i="1"/>
  <c r="G318" i="1"/>
  <c r="K61" i="1"/>
  <c r="L61" i="1" s="1"/>
  <c r="K328" i="1"/>
  <c r="L328" i="1" s="1"/>
  <c r="K361" i="1"/>
  <c r="L361" i="1" s="1"/>
  <c r="G319" i="1"/>
  <c r="G341" i="1"/>
  <c r="P41" i="1"/>
  <c r="R41" i="1"/>
  <c r="T41" i="1"/>
  <c r="S299" i="1"/>
  <c r="Q299" i="1"/>
  <c r="O299" i="1"/>
  <c r="K67" i="1"/>
  <c r="L67" i="1" s="1"/>
  <c r="O76" i="1"/>
  <c r="Q76" i="1"/>
  <c r="S76" i="1"/>
  <c r="K90" i="1"/>
  <c r="L90" i="1" s="1"/>
  <c r="K161" i="1"/>
  <c r="L161" i="1" s="1"/>
  <c r="S276" i="1"/>
  <c r="Q276" i="1"/>
  <c r="O276" i="1"/>
  <c r="Q201" i="1"/>
  <c r="O201" i="1"/>
  <c r="S201" i="1"/>
  <c r="Q294" i="1"/>
  <c r="O294" i="1"/>
  <c r="S294" i="1"/>
  <c r="K251" i="1"/>
  <c r="L251" i="1" s="1"/>
  <c r="G178" i="1"/>
  <c r="T104" i="1"/>
  <c r="P104" i="1"/>
  <c r="Q326" i="1"/>
  <c r="S326" i="1"/>
  <c r="O326" i="1"/>
  <c r="Q48" i="1"/>
  <c r="S48" i="1"/>
  <c r="O48" i="1"/>
  <c r="K154" i="1"/>
  <c r="L154" i="1" s="1"/>
  <c r="O34" i="1"/>
  <c r="S34" i="1"/>
  <c r="Q34" i="1"/>
  <c r="K68" i="1"/>
  <c r="L68" i="1" s="1"/>
  <c r="K124" i="1"/>
  <c r="L124" i="1" s="1"/>
  <c r="G118" i="1"/>
  <c r="G266" i="1"/>
  <c r="G70" i="1"/>
  <c r="R10" i="1"/>
  <c r="P10" i="1"/>
  <c r="R296" i="1"/>
  <c r="T296" i="1"/>
  <c r="P296" i="1"/>
  <c r="K244" i="1"/>
  <c r="L244" i="1" s="1"/>
  <c r="S17" i="1"/>
  <c r="Q17" i="1"/>
  <c r="O17" i="1"/>
  <c r="O283" i="1"/>
  <c r="Q283" i="1"/>
  <c r="S283" i="1"/>
  <c r="K258" i="1"/>
  <c r="L258" i="1" s="1"/>
  <c r="K50" i="1"/>
  <c r="L50" i="1" s="1"/>
  <c r="S182" i="1"/>
  <c r="Q182" i="1"/>
  <c r="O182" i="1"/>
  <c r="T273" i="1"/>
  <c r="R273" i="1"/>
  <c r="P273" i="1"/>
  <c r="K113" i="1"/>
  <c r="L113" i="1" s="1"/>
  <c r="K51" i="1"/>
  <c r="L51" i="1" s="1"/>
  <c r="K185" i="1"/>
  <c r="L185" i="1" s="1"/>
  <c r="K290" i="1"/>
  <c r="L290" i="1" s="1"/>
  <c r="G135" i="1"/>
  <c r="K52" i="1"/>
  <c r="L52" i="1" s="1"/>
  <c r="K355" i="1"/>
  <c r="L355" i="1" s="1"/>
  <c r="K277" i="1"/>
  <c r="L277" i="1" s="1"/>
  <c r="K364" i="1"/>
  <c r="L364" i="1" s="1"/>
  <c r="G122" i="1"/>
  <c r="S312" i="1"/>
  <c r="O312" i="1"/>
  <c r="Q312" i="1"/>
  <c r="T183" i="1"/>
  <c r="P183" i="1"/>
  <c r="R183" i="1"/>
  <c r="R77" i="1"/>
  <c r="P77" i="1"/>
  <c r="T77" i="1"/>
  <c r="K254" i="1"/>
  <c r="L254" i="1" s="1"/>
  <c r="O317" i="1"/>
  <c r="Q317" i="1"/>
  <c r="S317" i="1"/>
  <c r="R62" i="1"/>
  <c r="P62" i="1"/>
  <c r="T62" i="1"/>
  <c r="K249" i="1"/>
  <c r="L249" i="1" s="1"/>
  <c r="K321" i="1"/>
  <c r="L321" i="1" s="1"/>
  <c r="O318" i="1"/>
  <c r="Q318" i="1"/>
  <c r="S318" i="1"/>
  <c r="P71" i="1"/>
  <c r="T71" i="1"/>
  <c r="P357" i="1"/>
  <c r="T357" i="1"/>
  <c r="R357" i="1"/>
  <c r="K325" i="1"/>
  <c r="L325" i="1" s="1"/>
  <c r="K305" i="1"/>
  <c r="L305" i="1" s="1"/>
  <c r="Q341" i="1"/>
  <c r="S341" i="1"/>
  <c r="O341" i="1"/>
  <c r="Q41" i="1"/>
  <c r="O41" i="1"/>
  <c r="S41" i="1"/>
  <c r="O313" i="1"/>
  <c r="S313" i="1"/>
  <c r="Q313" i="1"/>
  <c r="R129" i="1"/>
  <c r="P129" i="1"/>
  <c r="T129" i="1"/>
  <c r="K221" i="1"/>
  <c r="L221" i="1" s="1"/>
  <c r="Q231" i="1"/>
  <c r="S231" i="1"/>
  <c r="O231" i="1"/>
  <c r="O255" i="1"/>
  <c r="Q255" i="1"/>
  <c r="S255" i="1"/>
  <c r="P276" i="1"/>
  <c r="R276" i="1"/>
  <c r="T276" i="1"/>
  <c r="P43" i="1"/>
  <c r="R43" i="1"/>
  <c r="T43" i="1"/>
  <c r="R32" i="1"/>
  <c r="P32" i="1"/>
  <c r="T32" i="1"/>
  <c r="K322" i="1"/>
  <c r="L322" i="1" s="1"/>
  <c r="S178" i="1"/>
  <c r="O178" i="1"/>
  <c r="Q178" i="1"/>
  <c r="O104" i="1"/>
  <c r="S104" i="1"/>
  <c r="Q104" i="1"/>
  <c r="T196" i="1"/>
  <c r="P196" i="1"/>
  <c r="R196" i="1"/>
  <c r="O118" i="1"/>
  <c r="Q118" i="1"/>
  <c r="S118" i="1"/>
  <c r="Q266" i="1"/>
  <c r="S266" i="1"/>
  <c r="O266" i="1"/>
  <c r="S70" i="1"/>
  <c r="Q70" i="1"/>
  <c r="O70" i="1"/>
  <c r="Q10" i="1"/>
  <c r="S10" i="1"/>
  <c r="O10" i="1"/>
  <c r="S296" i="1"/>
  <c r="O296" i="1"/>
  <c r="Q296" i="1"/>
  <c r="K20" i="1"/>
  <c r="L20" i="1" s="1"/>
  <c r="G144" i="1"/>
  <c r="K109" i="1"/>
  <c r="L109" i="1" s="1"/>
  <c r="K303" i="1"/>
  <c r="L303" i="1" s="1"/>
  <c r="G97" i="1"/>
  <c r="Q135" i="1"/>
  <c r="S135" i="1"/>
  <c r="O135" i="1"/>
  <c r="G37" i="1"/>
  <c r="R86" i="1"/>
  <c r="P86" i="1"/>
  <c r="T86" i="1"/>
  <c r="R91" i="1"/>
  <c r="P91" i="1"/>
  <c r="T91" i="1"/>
  <c r="K179" i="1"/>
  <c r="L179" i="1" s="1"/>
  <c r="S122" i="1"/>
  <c r="Q122" i="1"/>
  <c r="O122" i="1"/>
  <c r="O163" i="1"/>
  <c r="Q163" i="1"/>
  <c r="S163" i="1"/>
  <c r="Q353" i="1"/>
  <c r="O353" i="1"/>
  <c r="S353" i="1"/>
  <c r="K13" i="1"/>
  <c r="L13" i="1" s="1"/>
  <c r="K236" i="1"/>
  <c r="L236" i="1" s="1"/>
  <c r="T136" i="1"/>
  <c r="P136" i="1"/>
  <c r="R136" i="1"/>
  <c r="O165" i="1"/>
  <c r="S165" i="1"/>
  <c r="Q165" i="1"/>
  <c r="Q319" i="1"/>
  <c r="S319" i="1"/>
  <c r="O319" i="1"/>
  <c r="G137" i="1"/>
  <c r="K238" i="1"/>
  <c r="L238" i="1" s="1"/>
  <c r="S71" i="1"/>
  <c r="Q71" i="1"/>
  <c r="O71" i="1"/>
  <c r="O357" i="1"/>
  <c r="Q357" i="1"/>
  <c r="S357" i="1"/>
  <c r="G46" i="1"/>
  <c r="G371" i="1"/>
  <c r="G59" i="1"/>
  <c r="G96" i="1"/>
  <c r="G300" i="1"/>
  <c r="Q129" i="1"/>
  <c r="S129" i="1"/>
  <c r="O129" i="1"/>
  <c r="K123" i="1"/>
  <c r="L123" i="1" s="1"/>
  <c r="K44" i="1"/>
  <c r="L44" i="1" s="1"/>
  <c r="P231" i="1"/>
  <c r="R231" i="1"/>
  <c r="T231" i="1"/>
  <c r="G324" i="1"/>
  <c r="O43" i="1"/>
  <c r="S43" i="1"/>
  <c r="Q43" i="1"/>
  <c r="Q32" i="1"/>
  <c r="O32" i="1"/>
  <c r="S32" i="1"/>
  <c r="G310" i="1"/>
  <c r="G211" i="1"/>
  <c r="K85" i="1"/>
  <c r="L85" i="1" s="1"/>
  <c r="O196" i="1"/>
  <c r="Q196" i="1"/>
  <c r="S196" i="1"/>
  <c r="K172" i="1"/>
  <c r="L172" i="1" s="1"/>
  <c r="S226" i="1"/>
  <c r="Q226" i="1"/>
  <c r="O226" i="1"/>
  <c r="K213" i="1"/>
  <c r="L213" i="1" s="1"/>
  <c r="K190" i="1"/>
  <c r="L190" i="1" s="1"/>
  <c r="G11" i="1"/>
  <c r="G320" i="1"/>
  <c r="G146" i="1"/>
  <c r="G366" i="1"/>
  <c r="G35" i="1"/>
  <c r="P110" i="1"/>
  <c r="R110" i="1"/>
  <c r="T110" i="1"/>
  <c r="K98" i="1"/>
  <c r="L98" i="1" s="1"/>
  <c r="K169" i="1"/>
  <c r="L169" i="1" s="1"/>
  <c r="K370" i="1"/>
  <c r="L370" i="1" s="1"/>
  <c r="Q144" i="1"/>
  <c r="S144" i="1"/>
  <c r="O144" i="1"/>
  <c r="K140" i="1"/>
  <c r="L140" i="1" s="1"/>
  <c r="K316" i="1"/>
  <c r="L316" i="1" s="1"/>
  <c r="Q97" i="1"/>
  <c r="O97" i="1"/>
  <c r="S97" i="1"/>
  <c r="G194" i="1"/>
  <c r="G351" i="1"/>
  <c r="K346" i="1"/>
  <c r="L346" i="1" s="1"/>
  <c r="T360" i="1"/>
  <c r="R360" i="1"/>
  <c r="P360" i="1"/>
  <c r="O37" i="1"/>
  <c r="Q37" i="1"/>
  <c r="S37" i="1"/>
  <c r="K39" i="1"/>
  <c r="L39" i="1" s="1"/>
  <c r="O86" i="1"/>
  <c r="S86" i="1"/>
  <c r="Q86" i="1"/>
  <c r="T202" i="1"/>
  <c r="P202" i="1"/>
  <c r="R202" i="1"/>
  <c r="G280" i="1"/>
  <c r="S188" i="1"/>
  <c r="O188" i="1"/>
  <c r="Q188" i="1"/>
  <c r="T368" i="1"/>
  <c r="R368" i="1"/>
  <c r="P368" i="1"/>
  <c r="R365" i="1"/>
  <c r="P365" i="1"/>
  <c r="T365" i="1"/>
  <c r="T309" i="1"/>
  <c r="R309" i="1"/>
  <c r="P309" i="1"/>
  <c r="K191" i="1"/>
  <c r="L191" i="1" s="1"/>
  <c r="K93" i="1"/>
  <c r="L93" i="1" s="1"/>
  <c r="K352" i="1"/>
  <c r="L352" i="1" s="1"/>
  <c r="K78" i="1"/>
  <c r="L78" i="1" s="1"/>
  <c r="T338" i="1"/>
  <c r="R338" i="1"/>
  <c r="P338" i="1"/>
  <c r="S59" i="1"/>
  <c r="Q59" i="1"/>
  <c r="O59" i="1"/>
  <c r="O96" i="1"/>
  <c r="S96" i="1"/>
  <c r="Q96" i="1"/>
  <c r="G332" i="1"/>
  <c r="K100" i="1"/>
  <c r="L100" i="1" s="1"/>
  <c r="K42" i="1"/>
  <c r="L42" i="1" s="1"/>
  <c r="S300" i="1"/>
  <c r="O300" i="1"/>
  <c r="Q300" i="1"/>
  <c r="K186" i="1"/>
  <c r="L186" i="1" s="1"/>
  <c r="G270" i="1"/>
  <c r="G30" i="1"/>
  <c r="P147" i="1"/>
  <c r="R147" i="1"/>
  <c r="T147" i="1"/>
  <c r="G304" i="1"/>
  <c r="R16" i="1"/>
  <c r="P16" i="1"/>
  <c r="T16" i="1"/>
  <c r="O324" i="1"/>
  <c r="Q324" i="1"/>
  <c r="S324" i="1"/>
  <c r="K275" i="1"/>
  <c r="L275" i="1" s="1"/>
  <c r="P220" i="1"/>
  <c r="R220" i="1"/>
  <c r="T220" i="1"/>
  <c r="Q310" i="1"/>
  <c r="O310" i="1"/>
  <c r="S310" i="1"/>
  <c r="K229" i="1"/>
  <c r="L229" i="1" s="1"/>
  <c r="Q211" i="1"/>
  <c r="O211" i="1"/>
  <c r="S211" i="1"/>
  <c r="K151" i="1"/>
  <c r="L151" i="1" s="1"/>
  <c r="G160" i="1"/>
  <c r="P289" i="1"/>
  <c r="T289" i="1"/>
  <c r="R289" i="1"/>
  <c r="R246" i="1"/>
  <c r="T246" i="1"/>
  <c r="P246" i="1"/>
  <c r="S11" i="1"/>
  <c r="O11" i="1"/>
  <c r="Q11" i="1"/>
  <c r="O320" i="1"/>
  <c r="Q320" i="1"/>
  <c r="S320" i="1"/>
  <c r="Q146" i="1"/>
  <c r="S146" i="1"/>
  <c r="O146" i="1"/>
  <c r="K235" i="1"/>
  <c r="L235" i="1" s="1"/>
  <c r="O366" i="1"/>
  <c r="Q366" i="1"/>
  <c r="S366" i="1"/>
  <c r="Q35" i="1"/>
  <c r="O35" i="1"/>
  <c r="S35" i="1"/>
  <c r="O110" i="1"/>
  <c r="S110" i="1"/>
  <c r="Q110" i="1"/>
  <c r="G323" i="1"/>
  <c r="G193" i="1"/>
  <c r="Q194" i="1"/>
  <c r="S194" i="1"/>
  <c r="O194" i="1"/>
  <c r="Q351" i="1"/>
  <c r="O351" i="1"/>
  <c r="S351" i="1"/>
  <c r="G342" i="1"/>
  <c r="Q360" i="1"/>
  <c r="O360" i="1"/>
  <c r="S360" i="1"/>
  <c r="G171" i="1"/>
  <c r="G14" i="1"/>
  <c r="K228" i="1"/>
  <c r="L228" i="1" s="1"/>
  <c r="Q280" i="1"/>
  <c r="O280" i="1"/>
  <c r="S280" i="1"/>
  <c r="K306" i="1"/>
  <c r="L306" i="1" s="1"/>
  <c r="Q239" i="1"/>
  <c r="S239" i="1"/>
  <c r="O239" i="1"/>
  <c r="K253" i="1"/>
  <c r="L253" i="1" s="1"/>
  <c r="K73" i="1"/>
  <c r="L73" i="1" s="1"/>
  <c r="Q46" i="1"/>
  <c r="S46" i="1"/>
  <c r="O46" i="1"/>
  <c r="O168" i="1"/>
  <c r="Q168" i="1"/>
  <c r="S168" i="1"/>
  <c r="S270" i="1"/>
  <c r="Q270" i="1"/>
  <c r="O270" i="1"/>
  <c r="Q304" i="1"/>
  <c r="O304" i="1"/>
  <c r="S304" i="1"/>
  <c r="Q16" i="1"/>
  <c r="S16" i="1"/>
  <c r="O16" i="1"/>
  <c r="K260" i="1"/>
  <c r="L260" i="1" s="1"/>
  <c r="K19" i="1"/>
  <c r="L19" i="1" s="1"/>
  <c r="K301" i="1"/>
  <c r="L301" i="1" s="1"/>
  <c r="K33" i="1"/>
  <c r="L33" i="1" s="1"/>
  <c r="S160" i="1"/>
  <c r="Q160" i="1"/>
  <c r="O160" i="1"/>
  <c r="K292" i="1"/>
  <c r="L292" i="1" s="1"/>
  <c r="K102" i="1"/>
  <c r="L102" i="1" s="1"/>
  <c r="O289" i="1"/>
  <c r="S289" i="1"/>
  <c r="Q289" i="1"/>
  <c r="O246" i="1"/>
  <c r="Q246" i="1"/>
  <c r="S246" i="1"/>
  <c r="Q145" i="1"/>
  <c r="O145" i="1"/>
  <c r="S145" i="1"/>
  <c r="R28" i="1"/>
  <c r="T28" i="1"/>
  <c r="P28" i="1"/>
  <c r="R362" i="1"/>
  <c r="P362" i="1"/>
  <c r="T362" i="1"/>
  <c r="Q323" i="1"/>
  <c r="O323" i="1"/>
  <c r="S323" i="1"/>
  <c r="S193" i="1"/>
  <c r="O193" i="1"/>
  <c r="Q193" i="1"/>
  <c r="K358" i="1"/>
  <c r="L358" i="1" s="1"/>
  <c r="K60" i="1"/>
  <c r="L60" i="1" s="1"/>
  <c r="K143" i="1"/>
  <c r="L143" i="1" s="1"/>
  <c r="K84" i="1"/>
  <c r="L84" i="1" s="1"/>
  <c r="O342" i="1"/>
  <c r="Q342" i="1"/>
  <c r="S342" i="1"/>
  <c r="K159" i="1"/>
  <c r="L159" i="1" s="1"/>
  <c r="S171" i="1"/>
  <c r="Q171" i="1"/>
  <c r="O171" i="1"/>
  <c r="K242" i="1"/>
  <c r="L242" i="1" s="1"/>
  <c r="Q14" i="1"/>
  <c r="S14" i="1"/>
  <c r="O14" i="1"/>
  <c r="K250" i="1"/>
  <c r="L250" i="1" s="1"/>
  <c r="O314" i="1"/>
  <c r="Q314" i="1"/>
  <c r="S314" i="1"/>
  <c r="T210" i="1"/>
  <c r="P210" i="1"/>
  <c r="R210" i="1"/>
  <c r="K245" i="1"/>
  <c r="L245" i="1" s="1"/>
  <c r="K139" i="1"/>
  <c r="L139" i="1" s="1"/>
  <c r="Q21" i="1"/>
  <c r="S21" i="1"/>
  <c r="O21" i="1"/>
  <c r="R47" i="1"/>
  <c r="P47" i="1"/>
  <c r="T47" i="1"/>
  <c r="K287" i="1"/>
  <c r="L287" i="1" s="1"/>
  <c r="K150" i="1"/>
  <c r="L150" i="1" s="1"/>
  <c r="Q338" i="1"/>
  <c r="S338" i="1"/>
  <c r="O338" i="1"/>
  <c r="Q332" i="1"/>
  <c r="S332" i="1"/>
  <c r="O332" i="1"/>
  <c r="R230" i="1"/>
  <c r="T230" i="1"/>
  <c r="P230" i="1"/>
  <c r="Q30" i="1"/>
  <c r="S30" i="1"/>
  <c r="O30" i="1"/>
  <c r="O315" i="1"/>
  <c r="Q315" i="1"/>
  <c r="S315" i="1"/>
  <c r="R279" i="1"/>
  <c r="T279" i="1"/>
  <c r="P279" i="1"/>
  <c r="O286" i="1"/>
  <c r="Q286" i="1"/>
  <c r="S286" i="1"/>
  <c r="G215" i="1"/>
  <c r="O187" i="1"/>
  <c r="Q187" i="1"/>
  <c r="S187" i="1"/>
  <c r="K112" i="1"/>
  <c r="L112" i="1" s="1"/>
  <c r="K75" i="1"/>
  <c r="L75" i="1" s="1"/>
  <c r="K293" i="1"/>
  <c r="L293" i="1" s="1"/>
  <c r="K126" i="1"/>
  <c r="L126" i="1" s="1"/>
  <c r="K12" i="1"/>
  <c r="L12" i="1" s="1"/>
  <c r="Q230" i="1"/>
  <c r="S230" i="1"/>
  <c r="O230" i="1"/>
  <c r="G103" i="1"/>
  <c r="O170" i="1"/>
  <c r="S170" i="1"/>
  <c r="Q170" i="1"/>
  <c r="G261" i="1"/>
  <c r="G155" i="1"/>
  <c r="G363" i="1"/>
  <c r="K89" i="1"/>
  <c r="L89" i="1" s="1"/>
  <c r="K56" i="1"/>
  <c r="L56" i="1" s="1"/>
  <c r="Q271" i="1"/>
  <c r="O271" i="1"/>
  <c r="S271" i="1"/>
  <c r="K72" i="1"/>
  <c r="L72" i="1" s="1"/>
  <c r="K337" i="1"/>
  <c r="L337" i="1" s="1"/>
  <c r="G99" i="1"/>
  <c r="G83" i="1"/>
  <c r="G25" i="1"/>
  <c r="K223" i="1"/>
  <c r="L223" i="1" s="1"/>
  <c r="G145" i="1"/>
  <c r="S28" i="1"/>
  <c r="Q28" i="1"/>
  <c r="O28" i="1"/>
  <c r="K156" i="1"/>
  <c r="L156" i="1" s="1"/>
  <c r="K152" i="1"/>
  <c r="L152" i="1" s="1"/>
  <c r="O362" i="1"/>
  <c r="Q362" i="1"/>
  <c r="S362" i="1"/>
  <c r="G15" i="1"/>
  <c r="K247" i="1"/>
  <c r="L247" i="1" s="1"/>
  <c r="G38" i="1"/>
  <c r="G127" i="1"/>
  <c r="G348" i="1"/>
  <c r="K132" i="1"/>
  <c r="L132" i="1" s="1"/>
  <c r="K219" i="1"/>
  <c r="L219" i="1" s="1"/>
  <c r="S350" i="1"/>
  <c r="O350" i="1"/>
  <c r="Q350" i="1"/>
  <c r="O74" i="1"/>
  <c r="S74" i="1"/>
  <c r="Q74" i="1"/>
  <c r="P180" i="1"/>
  <c r="T180" i="1"/>
  <c r="R180" i="1"/>
  <c r="Q371" i="1"/>
  <c r="S371" i="1"/>
  <c r="O371" i="1"/>
  <c r="R315" i="1"/>
  <c r="T315" i="1"/>
  <c r="P315" i="1"/>
  <c r="K225" i="1"/>
  <c r="L225" i="1" s="1"/>
  <c r="T286" i="1"/>
  <c r="P286" i="1"/>
  <c r="R286" i="1"/>
  <c r="G18" i="1"/>
  <c r="S202" i="1"/>
  <c r="Q202" i="1"/>
  <c r="O202" i="1"/>
  <c r="K217" i="1"/>
  <c r="L217" i="1" s="1"/>
  <c r="P200" i="1"/>
  <c r="R200" i="1"/>
  <c r="T200" i="1"/>
  <c r="O215" i="1"/>
  <c r="Q215" i="1"/>
  <c r="S215" i="1"/>
  <c r="K256" i="1"/>
  <c r="L256" i="1" s="1"/>
  <c r="T141" i="1"/>
  <c r="P141" i="1"/>
  <c r="R141" i="1"/>
  <c r="K63" i="1"/>
  <c r="L63" i="1" s="1"/>
  <c r="P288" i="1"/>
  <c r="T288" i="1"/>
  <c r="R288" i="1"/>
  <c r="O103" i="1"/>
  <c r="S103" i="1"/>
  <c r="Q103" i="1"/>
  <c r="O261" i="1"/>
  <c r="Q261" i="1"/>
  <c r="S261" i="1"/>
  <c r="O155" i="1"/>
  <c r="S155" i="1"/>
  <c r="Q155" i="1"/>
  <c r="Q363" i="1"/>
  <c r="S363" i="1"/>
  <c r="O363" i="1"/>
  <c r="G344" i="1"/>
  <c r="T274" i="1"/>
  <c r="P274" i="1"/>
  <c r="R274" i="1"/>
  <c r="K331" i="1"/>
  <c r="L331" i="1" s="1"/>
  <c r="R162" i="1"/>
  <c r="T162" i="1"/>
  <c r="P162" i="1"/>
  <c r="T22" i="1"/>
  <c r="P22" i="1"/>
  <c r="R22" i="1"/>
  <c r="T64" i="1"/>
  <c r="P64" i="1"/>
  <c r="R64" i="1"/>
  <c r="P295" i="1"/>
  <c r="R295" i="1"/>
  <c r="T295" i="1"/>
  <c r="K206" i="1"/>
  <c r="L206" i="1" s="1"/>
  <c r="K184" i="1"/>
  <c r="L184" i="1" s="1"/>
  <c r="S99" i="1"/>
  <c r="Q99" i="1"/>
  <c r="O99" i="1"/>
  <c r="K197" i="1"/>
  <c r="L197" i="1" s="1"/>
  <c r="Q83" i="1"/>
  <c r="S83" i="1"/>
  <c r="O83" i="1"/>
  <c r="Q25" i="1"/>
  <c r="S25" i="1"/>
  <c r="O25" i="1"/>
  <c r="T69" i="1"/>
  <c r="P69" i="1"/>
  <c r="R69" i="1"/>
  <c r="K204" i="1"/>
  <c r="L204" i="1" s="1"/>
  <c r="R119" i="1"/>
  <c r="T119" i="1"/>
  <c r="P119" i="1"/>
  <c r="P23" i="1"/>
  <c r="T23" i="1"/>
  <c r="R23" i="1"/>
  <c r="K114" i="1"/>
  <c r="L114" i="1" s="1"/>
  <c r="T267" i="1"/>
  <c r="P267" i="1"/>
  <c r="R267" i="1"/>
  <c r="Q15" i="1"/>
  <c r="S15" i="1"/>
  <c r="O15" i="1"/>
  <c r="K195" i="1"/>
  <c r="L195" i="1" s="1"/>
  <c r="K248" i="1"/>
  <c r="L248" i="1" s="1"/>
  <c r="K259" i="1"/>
  <c r="L259" i="1" s="1"/>
  <c r="K278" i="1"/>
  <c r="L278" i="1" s="1"/>
  <c r="K264" i="1"/>
  <c r="L264" i="1" s="1"/>
  <c r="K227" i="1"/>
  <c r="L227" i="1" s="1"/>
  <c r="S38" i="1"/>
  <c r="Q38" i="1"/>
  <c r="O38" i="1"/>
  <c r="O127" i="1"/>
  <c r="Q127" i="1"/>
  <c r="S127" i="1"/>
  <c r="K252" i="1"/>
  <c r="L252" i="1" s="1"/>
  <c r="O348" i="1"/>
  <c r="S348" i="1"/>
  <c r="Q348" i="1"/>
  <c r="K24" i="1"/>
  <c r="L24" i="1" s="1"/>
  <c r="K166" i="1"/>
  <c r="L166" i="1" s="1"/>
  <c r="K81" i="1"/>
  <c r="L81" i="1" s="1"/>
  <c r="O199" i="1"/>
  <c r="Q199" i="1"/>
  <c r="S199" i="1"/>
  <c r="P164" i="1"/>
  <c r="R164" i="1"/>
  <c r="T164" i="1"/>
  <c r="O354" i="1"/>
  <c r="Q354" i="1"/>
  <c r="S354" i="1"/>
  <c r="K94" i="1"/>
  <c r="L94" i="1" s="1"/>
  <c r="Q137" i="1"/>
  <c r="O137" i="1"/>
  <c r="S137" i="1"/>
  <c r="Q18" i="1"/>
  <c r="S18" i="1"/>
  <c r="O18" i="1"/>
  <c r="K268" i="1"/>
  <c r="L268" i="1" s="1"/>
  <c r="O200" i="1"/>
  <c r="Q200" i="1"/>
  <c r="S200" i="1"/>
  <c r="G302" i="1"/>
  <c r="K181" i="1"/>
  <c r="L181" i="1" s="1"/>
  <c r="S216" i="1"/>
  <c r="O216" i="1"/>
  <c r="Q216" i="1"/>
  <c r="Q141" i="1"/>
  <c r="S141" i="1"/>
  <c r="O141" i="1"/>
  <c r="K291" i="1"/>
  <c r="L291" i="1" s="1"/>
  <c r="Q288" i="1"/>
  <c r="S288" i="1"/>
  <c r="O288" i="1"/>
  <c r="K203" i="1"/>
  <c r="L203" i="1" s="1"/>
  <c r="K106" i="1"/>
  <c r="L106" i="1" s="1"/>
  <c r="G265" i="1"/>
  <c r="G189" i="1"/>
  <c r="G57" i="1"/>
  <c r="Q344" i="1"/>
  <c r="O344" i="1"/>
  <c r="S344" i="1"/>
  <c r="Q274" i="1"/>
  <c r="O274" i="1"/>
  <c r="S274" i="1"/>
  <c r="Q162" i="1"/>
  <c r="O162" i="1"/>
  <c r="S162" i="1"/>
  <c r="O22" i="1"/>
  <c r="Q22" i="1"/>
  <c r="S22" i="1"/>
  <c r="Q64" i="1"/>
  <c r="S64" i="1"/>
  <c r="O64" i="1"/>
  <c r="S295" i="1"/>
  <c r="Q295" i="1"/>
  <c r="O295" i="1"/>
  <c r="G108" i="1"/>
  <c r="G330" i="1"/>
  <c r="G243" i="1"/>
  <c r="O69" i="1"/>
  <c r="S69" i="1"/>
  <c r="Q69" i="1"/>
  <c r="K131" i="1"/>
  <c r="L131" i="1" s="1"/>
  <c r="G138" i="1"/>
  <c r="Q119" i="1"/>
  <c r="S119" i="1"/>
  <c r="O119" i="1"/>
  <c r="K349" i="1"/>
  <c r="L349" i="1" s="1"/>
  <c r="K130" i="1"/>
  <c r="L130" i="1" s="1"/>
  <c r="Q23" i="1"/>
  <c r="S23" i="1"/>
  <c r="O23" i="1"/>
  <c r="G177" i="1"/>
  <c r="S267" i="1"/>
  <c r="Q267" i="1"/>
  <c r="O267" i="1"/>
  <c r="G128" i="1"/>
  <c r="G45" i="1"/>
  <c r="G359" i="1"/>
  <c r="G116" i="1"/>
  <c r="G120" i="1"/>
  <c r="G347" i="1"/>
  <c r="K257" i="1"/>
  <c r="L257" i="1" s="1"/>
  <c r="G335" i="1"/>
  <c r="G121" i="1"/>
  <c r="K92" i="1"/>
  <c r="L92" i="1" s="1"/>
  <c r="K232" i="1"/>
  <c r="L232" i="1" s="1"/>
  <c r="T107" i="1"/>
  <c r="P107" i="1"/>
  <c r="R107" i="1"/>
  <c r="O31" i="1"/>
  <c r="S31" i="1"/>
  <c r="Q31" i="1"/>
  <c r="Q125" i="1"/>
  <c r="O125" i="1"/>
  <c r="S125" i="1"/>
  <c r="T6" i="1"/>
  <c r="R6" i="1"/>
  <c r="P6" i="1"/>
  <c r="K8" i="1"/>
  <c r="L8" i="1" s="1"/>
  <c r="P345" i="1"/>
  <c r="T345" i="1"/>
  <c r="R345" i="1"/>
  <c r="K334" i="1"/>
  <c r="L334" i="1" s="1"/>
  <c r="T372" i="1"/>
  <c r="R372" i="1"/>
  <c r="P372" i="1"/>
  <c r="P175" i="1"/>
  <c r="T175" i="1"/>
  <c r="R175" i="1"/>
  <c r="T212" i="1"/>
  <c r="P212" i="1"/>
  <c r="R212" i="1"/>
  <c r="P240" i="1"/>
  <c r="T240" i="1"/>
  <c r="R240" i="1"/>
  <c r="S189" i="1"/>
  <c r="Q189" i="1"/>
  <c r="O189" i="1"/>
  <c r="Q57" i="1"/>
  <c r="S57" i="1"/>
  <c r="O57" i="1"/>
  <c r="K176" i="1"/>
  <c r="L176" i="1" s="1"/>
  <c r="P297" i="1"/>
  <c r="R297" i="1"/>
  <c r="T297" i="1"/>
  <c r="P36" i="1"/>
  <c r="R36" i="1"/>
  <c r="T36" i="1"/>
  <c r="P237" i="1"/>
  <c r="T237" i="1"/>
  <c r="R237" i="1"/>
  <c r="K284" i="1"/>
  <c r="L284" i="1" s="1"/>
  <c r="S108" i="1"/>
  <c r="Q108" i="1"/>
  <c r="O108" i="1"/>
  <c r="O330" i="1"/>
  <c r="S330" i="1"/>
  <c r="Q330" i="1"/>
  <c r="K133" i="1"/>
  <c r="L133" i="1" s="1"/>
  <c r="O243" i="1"/>
  <c r="Q243" i="1"/>
  <c r="S243" i="1"/>
  <c r="K174" i="1"/>
  <c r="L174" i="1" s="1"/>
  <c r="K55" i="1"/>
  <c r="L55" i="1" s="1"/>
  <c r="K105" i="1"/>
  <c r="L105" i="1" s="1"/>
  <c r="R192" i="1"/>
  <c r="P192" i="1"/>
  <c r="T192" i="1"/>
  <c r="Q138" i="1"/>
  <c r="S138" i="1"/>
  <c r="O138" i="1"/>
  <c r="T208" i="1"/>
  <c r="P208" i="1"/>
  <c r="R208" i="1"/>
  <c r="K65" i="1"/>
  <c r="L65" i="1" s="1"/>
  <c r="Q177" i="1"/>
  <c r="S177" i="1"/>
  <c r="O177" i="1"/>
  <c r="Q128" i="1"/>
  <c r="O128" i="1"/>
  <c r="S128" i="1"/>
  <c r="S45" i="1"/>
  <c r="O45" i="1"/>
  <c r="Q45" i="1"/>
  <c r="K281" i="1"/>
  <c r="L281" i="1" s="1"/>
  <c r="S359" i="1"/>
  <c r="Q359" i="1"/>
  <c r="O359" i="1"/>
  <c r="O116" i="1"/>
  <c r="Q116" i="1"/>
  <c r="S116" i="1"/>
  <c r="K27" i="1"/>
  <c r="L27" i="1" s="1"/>
  <c r="K207" i="1"/>
  <c r="L207" i="1" s="1"/>
  <c r="K148" i="1"/>
  <c r="L148" i="1" s="1"/>
  <c r="Q120" i="1"/>
  <c r="S120" i="1"/>
  <c r="O120" i="1"/>
  <c r="S347" i="1"/>
  <c r="Q347" i="1"/>
  <c r="O347" i="1"/>
  <c r="O335" i="1"/>
  <c r="Q335" i="1"/>
  <c r="S335" i="1"/>
  <c r="K58" i="1"/>
  <c r="L58" i="1" s="1"/>
  <c r="K272" i="1"/>
  <c r="L272" i="1" s="1"/>
  <c r="S121" i="1"/>
  <c r="O121" i="1"/>
  <c r="Q121" i="1"/>
  <c r="G339" i="1"/>
  <c r="Q327" i="1"/>
  <c r="O327" i="1"/>
  <c r="S327" i="1"/>
  <c r="O333" i="1"/>
  <c r="S333" i="1"/>
  <c r="Q333" i="1"/>
  <c r="O369" i="1"/>
  <c r="Q369" i="1"/>
  <c r="S369" i="1"/>
  <c r="Q302" i="1"/>
  <c r="S302" i="1"/>
  <c r="O302" i="1"/>
  <c r="K157" i="1"/>
  <c r="L157" i="1" s="1"/>
  <c r="O265" i="1"/>
  <c r="S265" i="1"/>
  <c r="Q265" i="1"/>
  <c r="K173" i="1"/>
  <c r="L173" i="1" s="1"/>
  <c r="K307" i="1"/>
  <c r="L307" i="1" s="1"/>
  <c r="G199" i="1"/>
  <c r="R209" i="1"/>
  <c r="T209" i="1"/>
  <c r="P209" i="1"/>
  <c r="G314" i="1"/>
  <c r="G327" i="1"/>
  <c r="K269" i="1"/>
  <c r="L269" i="1" s="1"/>
  <c r="Q372" i="1"/>
  <c r="O372" i="1"/>
  <c r="S372" i="1"/>
  <c r="O175" i="1"/>
  <c r="S175" i="1"/>
  <c r="Q175" i="1"/>
  <c r="S212" i="1"/>
  <c r="O212" i="1"/>
  <c r="Q212" i="1"/>
  <c r="G312" i="1"/>
  <c r="K367" i="1"/>
  <c r="L367" i="1" s="1"/>
  <c r="K95" i="1"/>
  <c r="L95" i="1" s="1"/>
  <c r="O240" i="1"/>
  <c r="Q240" i="1"/>
  <c r="S240" i="1"/>
  <c r="G163" i="1"/>
  <c r="G239" i="1"/>
  <c r="K214" i="1"/>
  <c r="L214" i="1" s="1"/>
  <c r="G188" i="1"/>
  <c r="Q224" i="1"/>
  <c r="S224" i="1"/>
  <c r="O224" i="1"/>
  <c r="G350" i="1"/>
  <c r="Q297" i="1"/>
  <c r="S297" i="1"/>
  <c r="O297" i="1"/>
  <c r="O36" i="1"/>
  <c r="S36" i="1"/>
  <c r="Q36" i="1"/>
  <c r="S237" i="1"/>
  <c r="Q237" i="1"/>
  <c r="O237" i="1"/>
  <c r="K158" i="1"/>
  <c r="L158" i="1" s="1"/>
  <c r="G333" i="1"/>
  <c r="K298" i="1"/>
  <c r="L298" i="1" s="1"/>
  <c r="G198" i="1"/>
  <c r="G31" i="1"/>
  <c r="G354" i="1"/>
  <c r="Q192" i="1"/>
  <c r="S192" i="1"/>
  <c r="O192" i="1"/>
  <c r="Q208" i="1"/>
  <c r="S208" i="1"/>
  <c r="O208" i="1"/>
  <c r="K262" i="1"/>
  <c r="L262" i="1" s="1"/>
  <c r="Q234" i="1"/>
  <c r="O234" i="1"/>
  <c r="S234" i="1"/>
  <c r="K26" i="1"/>
  <c r="L26" i="1" s="1"/>
  <c r="G353" i="1"/>
  <c r="G74" i="1"/>
  <c r="P88" i="1"/>
  <c r="R88" i="1"/>
  <c r="T88" i="1"/>
  <c r="G21" i="1"/>
  <c r="K241" i="1"/>
  <c r="L241" i="1" s="1"/>
  <c r="G317" i="1"/>
  <c r="G125" i="1"/>
  <c r="G356" i="1"/>
  <c r="G369" i="1"/>
  <c r="G29" i="1"/>
  <c r="T167" i="1"/>
  <c r="P167" i="1"/>
  <c r="R167" i="1"/>
  <c r="Q339" i="1"/>
  <c r="O339" i="1"/>
  <c r="S339" i="1"/>
  <c r="K82" i="1"/>
  <c r="L82" i="1" s="1"/>
  <c r="M6" i="1"/>
  <c r="F6" i="1" s="1"/>
  <c r="T182" i="1" l="1"/>
  <c r="P170" i="1"/>
  <c r="T170" i="1"/>
  <c r="P271" i="1"/>
  <c r="T271" i="1"/>
  <c r="T226" i="1"/>
  <c r="T34" i="1"/>
  <c r="P226" i="1"/>
  <c r="T234" i="1"/>
  <c r="T224" i="1"/>
  <c r="R224" i="1"/>
  <c r="P234" i="1"/>
  <c r="P182" i="1"/>
  <c r="T168" i="1"/>
  <c r="T216" i="1"/>
  <c r="R216" i="1"/>
  <c r="P187" i="1"/>
  <c r="P255" i="1"/>
  <c r="R313" i="1"/>
  <c r="T187" i="1"/>
  <c r="T255" i="1"/>
  <c r="P313" i="1"/>
  <c r="P168" i="1"/>
  <c r="P263" i="1"/>
  <c r="T263" i="1"/>
  <c r="M331" i="1"/>
  <c r="G331" i="1"/>
  <c r="M328" i="1"/>
  <c r="F328" i="1" s="1"/>
  <c r="G328" i="1"/>
  <c r="M157" i="1"/>
  <c r="F157" i="1" s="1"/>
  <c r="G157" i="1"/>
  <c r="M95" i="1"/>
  <c r="F95" i="1" s="1"/>
  <c r="G95" i="1"/>
  <c r="R74" i="1"/>
  <c r="P74" i="1"/>
  <c r="T74" i="1"/>
  <c r="R188" i="1"/>
  <c r="T188" i="1"/>
  <c r="P188" i="1"/>
  <c r="R312" i="1"/>
  <c r="T312" i="1"/>
  <c r="P312" i="1"/>
  <c r="P327" i="1"/>
  <c r="R327" i="1"/>
  <c r="T327" i="1"/>
  <c r="M55" i="1"/>
  <c r="F55" i="1" s="1"/>
  <c r="G55" i="1"/>
  <c r="R335" i="1"/>
  <c r="P335" i="1"/>
  <c r="T335" i="1"/>
  <c r="T177" i="1"/>
  <c r="P177" i="1"/>
  <c r="R177" i="1"/>
  <c r="M166" i="1"/>
  <c r="F166" i="1" s="1"/>
  <c r="G166" i="1"/>
  <c r="F331" i="1"/>
  <c r="P15" i="1"/>
  <c r="T15" i="1"/>
  <c r="R15" i="1"/>
  <c r="M102" i="1"/>
  <c r="F102" i="1" s="1"/>
  <c r="G102" i="1"/>
  <c r="M73" i="1"/>
  <c r="G73" i="1"/>
  <c r="M228" i="1"/>
  <c r="F228" i="1" s="1"/>
  <c r="G228" i="1"/>
  <c r="M229" i="1"/>
  <c r="G229" i="1"/>
  <c r="P280" i="1"/>
  <c r="R280" i="1"/>
  <c r="T280" i="1"/>
  <c r="M123" i="1"/>
  <c r="F123" i="1" s="1"/>
  <c r="G123" i="1"/>
  <c r="T37" i="1"/>
  <c r="P37" i="1"/>
  <c r="R37" i="1"/>
  <c r="M321" i="1"/>
  <c r="G321" i="1"/>
  <c r="M277" i="1"/>
  <c r="G277" i="1"/>
  <c r="M343" i="1"/>
  <c r="G343" i="1"/>
  <c r="P201" i="1"/>
  <c r="R201" i="1"/>
  <c r="T201" i="1"/>
  <c r="M56" i="1"/>
  <c r="F56" i="1" s="1"/>
  <c r="G56" i="1"/>
  <c r="M54" i="1"/>
  <c r="F54" i="1" s="1"/>
  <c r="G54" i="1"/>
  <c r="M257" i="1"/>
  <c r="F257" i="1" s="1"/>
  <c r="G257" i="1"/>
  <c r="M217" i="1"/>
  <c r="F217" i="1" s="1"/>
  <c r="G217" i="1"/>
  <c r="R25" i="1"/>
  <c r="T25" i="1"/>
  <c r="P25" i="1"/>
  <c r="M159" i="1"/>
  <c r="F159" i="1" s="1"/>
  <c r="G159" i="1"/>
  <c r="M292" i="1"/>
  <c r="F292" i="1" s="1"/>
  <c r="G292" i="1"/>
  <c r="M19" i="1"/>
  <c r="F19" i="1" s="1"/>
  <c r="G19" i="1"/>
  <c r="M253" i="1"/>
  <c r="F253" i="1" s="1"/>
  <c r="G253" i="1"/>
  <c r="T171" i="1"/>
  <c r="R171" i="1"/>
  <c r="P171" i="1"/>
  <c r="R323" i="1"/>
  <c r="P323" i="1"/>
  <c r="T323" i="1"/>
  <c r="R35" i="1"/>
  <c r="T35" i="1"/>
  <c r="P35" i="1"/>
  <c r="M249" i="1"/>
  <c r="F249" i="1" s="1"/>
  <c r="G249" i="1"/>
  <c r="M355" i="1"/>
  <c r="F355" i="1" s="1"/>
  <c r="G355" i="1"/>
  <c r="R70" i="1"/>
  <c r="T70" i="1"/>
  <c r="P70" i="1"/>
  <c r="R326" i="1"/>
  <c r="P326" i="1"/>
  <c r="T326" i="1"/>
  <c r="R29" i="1"/>
  <c r="P29" i="1"/>
  <c r="T29" i="1"/>
  <c r="M325" i="1"/>
  <c r="F325" i="1" s="1"/>
  <c r="G325" i="1"/>
  <c r="R48" i="1"/>
  <c r="T48" i="1"/>
  <c r="P48" i="1"/>
  <c r="M176" i="1"/>
  <c r="F176" i="1" s="1"/>
  <c r="G176" i="1"/>
  <c r="R57" i="1"/>
  <c r="T57" i="1"/>
  <c r="P57" i="1"/>
  <c r="R356" i="1"/>
  <c r="P356" i="1"/>
  <c r="T356" i="1"/>
  <c r="R354" i="1"/>
  <c r="T354" i="1"/>
  <c r="P354" i="1"/>
  <c r="R339" i="1"/>
  <c r="T339" i="1"/>
  <c r="P339" i="1"/>
  <c r="M284" i="1"/>
  <c r="F284" i="1" s="1"/>
  <c r="G284" i="1"/>
  <c r="P347" i="1"/>
  <c r="R347" i="1"/>
  <c r="T347" i="1"/>
  <c r="T189" i="1"/>
  <c r="R189" i="1"/>
  <c r="P189" i="1"/>
  <c r="M268" i="1"/>
  <c r="F268" i="1" s="1"/>
  <c r="G268" i="1"/>
  <c r="M227" i="1"/>
  <c r="F227" i="1" s="1"/>
  <c r="G227" i="1"/>
  <c r="R83" i="1"/>
  <c r="P83" i="1"/>
  <c r="T83" i="1"/>
  <c r="M89" i="1"/>
  <c r="F89" i="1" s="1"/>
  <c r="G89" i="1"/>
  <c r="M12" i="1"/>
  <c r="F12" i="1" s="1"/>
  <c r="G12" i="1"/>
  <c r="R215" i="1"/>
  <c r="T215" i="1"/>
  <c r="P215" i="1"/>
  <c r="R304" i="1"/>
  <c r="T304" i="1"/>
  <c r="P304" i="1"/>
  <c r="M42" i="1"/>
  <c r="F42" i="1" s="1"/>
  <c r="G42" i="1"/>
  <c r="T366" i="1"/>
  <c r="R366" i="1"/>
  <c r="P366" i="1"/>
  <c r="M172" i="1"/>
  <c r="F172" i="1" s="1"/>
  <c r="G172" i="1"/>
  <c r="R266" i="1"/>
  <c r="P266" i="1"/>
  <c r="T266" i="1"/>
  <c r="M161" i="1"/>
  <c r="F161" i="1" s="1"/>
  <c r="G161" i="1"/>
  <c r="M61" i="1"/>
  <c r="F61" i="1" s="1"/>
  <c r="G61" i="1"/>
  <c r="M218" i="1"/>
  <c r="F218" i="1" s="1"/>
  <c r="G218" i="1"/>
  <c r="M111" i="1"/>
  <c r="F111" i="1" s="1"/>
  <c r="G111" i="1"/>
  <c r="M235" i="1"/>
  <c r="F235" i="1" s="1"/>
  <c r="G235" i="1"/>
  <c r="M251" i="1"/>
  <c r="F251" i="1" s="1"/>
  <c r="G251" i="1"/>
  <c r="M174" i="1"/>
  <c r="F174" i="1" s="1"/>
  <c r="G174" i="1"/>
  <c r="M24" i="1"/>
  <c r="F24" i="1" s="1"/>
  <c r="G24" i="1"/>
  <c r="M26" i="1"/>
  <c r="F26" i="1" s="1"/>
  <c r="G26" i="1"/>
  <c r="P239" i="1"/>
  <c r="T239" i="1"/>
  <c r="R239" i="1"/>
  <c r="S6" i="1"/>
  <c r="O6" i="1"/>
  <c r="Q6" i="1"/>
  <c r="P125" i="1"/>
  <c r="T125" i="1"/>
  <c r="R125" i="1"/>
  <c r="T31" i="1"/>
  <c r="R31" i="1"/>
  <c r="P31" i="1"/>
  <c r="R163" i="1"/>
  <c r="P163" i="1"/>
  <c r="T163" i="1"/>
  <c r="T120" i="1"/>
  <c r="R120" i="1"/>
  <c r="P120" i="1"/>
  <c r="P265" i="1"/>
  <c r="T265" i="1"/>
  <c r="R265" i="1"/>
  <c r="M197" i="1"/>
  <c r="F197" i="1" s="1"/>
  <c r="G197" i="1"/>
  <c r="M219" i="1"/>
  <c r="F219" i="1" s="1"/>
  <c r="G219" i="1"/>
  <c r="P99" i="1"/>
  <c r="T99" i="1"/>
  <c r="R99" i="1"/>
  <c r="R363" i="1"/>
  <c r="T363" i="1"/>
  <c r="P363" i="1"/>
  <c r="M250" i="1"/>
  <c r="F250" i="1" s="1"/>
  <c r="G250" i="1"/>
  <c r="M260" i="1"/>
  <c r="F260" i="1" s="1"/>
  <c r="G260" i="1"/>
  <c r="M346" i="1"/>
  <c r="F346" i="1" s="1"/>
  <c r="G346" i="1"/>
  <c r="T146" i="1"/>
  <c r="P146" i="1"/>
  <c r="R146" i="1"/>
  <c r="P300" i="1"/>
  <c r="T300" i="1"/>
  <c r="R300" i="1"/>
  <c r="M238" i="1"/>
  <c r="F238" i="1" s="1"/>
  <c r="G238" i="1"/>
  <c r="M236" i="1"/>
  <c r="F236" i="1" s="1"/>
  <c r="G236" i="1"/>
  <c r="R97" i="1"/>
  <c r="T97" i="1"/>
  <c r="P97" i="1"/>
  <c r="M322" i="1"/>
  <c r="F322" i="1" s="1"/>
  <c r="G322" i="1"/>
  <c r="M52" i="1"/>
  <c r="F52" i="1" s="1"/>
  <c r="G52" i="1"/>
  <c r="R118" i="1"/>
  <c r="T118" i="1"/>
  <c r="P118" i="1"/>
  <c r="T318" i="1"/>
  <c r="P318" i="1"/>
  <c r="R318" i="1"/>
  <c r="M131" i="1"/>
  <c r="F131" i="1" s="1"/>
  <c r="G131" i="1"/>
  <c r="M223" i="1"/>
  <c r="F223" i="1" s="1"/>
  <c r="G223" i="1"/>
  <c r="P193" i="1"/>
  <c r="T193" i="1"/>
  <c r="R193" i="1"/>
  <c r="M154" i="1"/>
  <c r="F154" i="1" s="1"/>
  <c r="G154" i="1"/>
  <c r="P317" i="1"/>
  <c r="R317" i="1"/>
  <c r="T317" i="1"/>
  <c r="T198" i="1"/>
  <c r="P198" i="1"/>
  <c r="R198" i="1"/>
  <c r="P199" i="1"/>
  <c r="R199" i="1"/>
  <c r="T199" i="1"/>
  <c r="T116" i="1"/>
  <c r="P116" i="1"/>
  <c r="R116" i="1"/>
  <c r="M130" i="1"/>
  <c r="F130" i="1" s="1"/>
  <c r="G130" i="1"/>
  <c r="P243" i="1"/>
  <c r="R243" i="1"/>
  <c r="T243" i="1"/>
  <c r="M264" i="1"/>
  <c r="F264" i="1" s="1"/>
  <c r="G264" i="1"/>
  <c r="M204" i="1"/>
  <c r="F204" i="1" s="1"/>
  <c r="G204" i="1"/>
  <c r="R344" i="1"/>
  <c r="P344" i="1"/>
  <c r="T344" i="1"/>
  <c r="M152" i="1"/>
  <c r="F152" i="1" s="1"/>
  <c r="G152" i="1"/>
  <c r="T155" i="1"/>
  <c r="P155" i="1"/>
  <c r="R155" i="1"/>
  <c r="M126" i="1"/>
  <c r="F126" i="1" s="1"/>
  <c r="G126" i="1"/>
  <c r="P160" i="1"/>
  <c r="R160" i="1"/>
  <c r="T160" i="1"/>
  <c r="M100" i="1"/>
  <c r="F100" i="1" s="1"/>
  <c r="G100" i="1"/>
  <c r="M78" i="1"/>
  <c r="F78" i="1" s="1"/>
  <c r="G78" i="1"/>
  <c r="P351" i="1"/>
  <c r="R351" i="1"/>
  <c r="T351" i="1"/>
  <c r="P320" i="1"/>
  <c r="R320" i="1"/>
  <c r="T320" i="1"/>
  <c r="P324" i="1"/>
  <c r="T324" i="1"/>
  <c r="R324" i="1"/>
  <c r="T96" i="1"/>
  <c r="P96" i="1"/>
  <c r="R96" i="1"/>
  <c r="T137" i="1"/>
  <c r="P137" i="1"/>
  <c r="R137" i="1"/>
  <c r="M179" i="1"/>
  <c r="F179" i="1" s="1"/>
  <c r="G179" i="1"/>
  <c r="R135" i="1"/>
  <c r="P135" i="1"/>
  <c r="T135" i="1"/>
  <c r="M90" i="1"/>
  <c r="F90" i="1" s="1"/>
  <c r="G90" i="1"/>
  <c r="M79" i="1"/>
  <c r="F79" i="1" s="1"/>
  <c r="G79" i="1"/>
  <c r="M134" i="1"/>
  <c r="F134" i="1" s="1"/>
  <c r="G134" i="1"/>
  <c r="M291" i="1"/>
  <c r="F291" i="1" s="1"/>
  <c r="G291" i="1"/>
  <c r="M358" i="1"/>
  <c r="F358" i="1" s="1"/>
  <c r="G358" i="1"/>
  <c r="T369" i="1"/>
  <c r="R369" i="1"/>
  <c r="P369" i="1"/>
  <c r="M106" i="1"/>
  <c r="F106" i="1" s="1"/>
  <c r="G106" i="1"/>
  <c r="M256" i="1"/>
  <c r="F256" i="1" s="1"/>
  <c r="G256" i="1"/>
  <c r="R18" i="1"/>
  <c r="P18" i="1"/>
  <c r="T18" i="1"/>
  <c r="M132" i="1"/>
  <c r="F132" i="1" s="1"/>
  <c r="G132" i="1"/>
  <c r="M337" i="1"/>
  <c r="F337" i="1" s="1"/>
  <c r="G337" i="1"/>
  <c r="T261" i="1"/>
  <c r="P261" i="1"/>
  <c r="R261" i="1"/>
  <c r="M139" i="1"/>
  <c r="F139" i="1" s="1"/>
  <c r="G139" i="1"/>
  <c r="R342" i="1"/>
  <c r="T342" i="1"/>
  <c r="P342" i="1"/>
  <c r="R332" i="1"/>
  <c r="P332" i="1"/>
  <c r="T332" i="1"/>
  <c r="P194" i="1"/>
  <c r="T194" i="1"/>
  <c r="R194" i="1"/>
  <c r="M370" i="1"/>
  <c r="F370" i="1" s="1"/>
  <c r="G370" i="1"/>
  <c r="R11" i="1"/>
  <c r="T11" i="1"/>
  <c r="P11" i="1"/>
  <c r="P59" i="1"/>
  <c r="T59" i="1"/>
  <c r="R59" i="1"/>
  <c r="M13" i="1"/>
  <c r="F13" i="1" s="1"/>
  <c r="G13" i="1"/>
  <c r="M303" i="1"/>
  <c r="F303" i="1" s="1"/>
  <c r="G303" i="1"/>
  <c r="M124" i="1"/>
  <c r="F124" i="1" s="1"/>
  <c r="G124" i="1"/>
  <c r="T17" i="1"/>
  <c r="R17" i="1"/>
  <c r="P17" i="1"/>
  <c r="M49" i="1"/>
  <c r="F49" i="1" s="1"/>
  <c r="G49" i="1"/>
  <c r="M334" i="1"/>
  <c r="F334" i="1" s="1"/>
  <c r="G334" i="1"/>
  <c r="M140" i="1"/>
  <c r="F140" i="1" s="1"/>
  <c r="G140" i="1"/>
  <c r="M298" i="1"/>
  <c r="F298" i="1" s="1"/>
  <c r="G298" i="1"/>
  <c r="M307" i="1"/>
  <c r="F307" i="1" s="1"/>
  <c r="G307" i="1"/>
  <c r="M133" i="1"/>
  <c r="F133" i="1" s="1"/>
  <c r="G133" i="1"/>
  <c r="T45" i="1"/>
  <c r="P45" i="1"/>
  <c r="R45" i="1"/>
  <c r="M349" i="1"/>
  <c r="F349" i="1" s="1"/>
  <c r="G349" i="1"/>
  <c r="R108" i="1"/>
  <c r="T108" i="1"/>
  <c r="P108" i="1"/>
  <c r="M252" i="1"/>
  <c r="F252" i="1" s="1"/>
  <c r="G252" i="1"/>
  <c r="M278" i="1"/>
  <c r="F278" i="1" s="1"/>
  <c r="G278" i="1"/>
  <c r="T348" i="1"/>
  <c r="R348" i="1"/>
  <c r="P348" i="1"/>
  <c r="M156" i="1"/>
  <c r="F156" i="1" s="1"/>
  <c r="G156" i="1"/>
  <c r="M293" i="1"/>
  <c r="F293" i="1" s="1"/>
  <c r="G293" i="1"/>
  <c r="M84" i="1"/>
  <c r="F84" i="1" s="1"/>
  <c r="G84" i="1"/>
  <c r="M33" i="1"/>
  <c r="F33" i="1" s="1"/>
  <c r="G33" i="1"/>
  <c r="M306" i="1"/>
  <c r="F306" i="1" s="1"/>
  <c r="G306" i="1"/>
  <c r="M151" i="1"/>
  <c r="F151" i="1" s="1"/>
  <c r="G151" i="1"/>
  <c r="P30" i="1"/>
  <c r="T30" i="1"/>
  <c r="R30" i="1"/>
  <c r="M352" i="1"/>
  <c r="F352" i="1" s="1"/>
  <c r="G352" i="1"/>
  <c r="P371" i="1"/>
  <c r="T371" i="1"/>
  <c r="R371" i="1"/>
  <c r="M290" i="1"/>
  <c r="F290" i="1" s="1"/>
  <c r="G290" i="1"/>
  <c r="M244" i="1"/>
  <c r="F244" i="1" s="1"/>
  <c r="G244" i="1"/>
  <c r="M340" i="1"/>
  <c r="F340" i="1" s="1"/>
  <c r="G340" i="1"/>
  <c r="P76" i="1"/>
  <c r="R76" i="1"/>
  <c r="T76" i="1"/>
  <c r="P350" i="1"/>
  <c r="T350" i="1"/>
  <c r="R350" i="1"/>
  <c r="M272" i="1"/>
  <c r="F272" i="1" s="1"/>
  <c r="G272" i="1"/>
  <c r="M65" i="1"/>
  <c r="F65" i="1" s="1"/>
  <c r="G65" i="1"/>
  <c r="M232" i="1"/>
  <c r="F232" i="1" s="1"/>
  <c r="G232" i="1"/>
  <c r="P128" i="1"/>
  <c r="T128" i="1"/>
  <c r="R128" i="1"/>
  <c r="M203" i="1"/>
  <c r="F203" i="1" s="1"/>
  <c r="G203" i="1"/>
  <c r="R127" i="1"/>
  <c r="T127" i="1"/>
  <c r="P127" i="1"/>
  <c r="M72" i="1"/>
  <c r="F72" i="1" s="1"/>
  <c r="G72" i="1"/>
  <c r="M150" i="1"/>
  <c r="F150" i="1" s="1"/>
  <c r="G150" i="1"/>
  <c r="M245" i="1"/>
  <c r="F245" i="1" s="1"/>
  <c r="G245" i="1"/>
  <c r="M275" i="1"/>
  <c r="F275" i="1" s="1"/>
  <c r="G275" i="1"/>
  <c r="R270" i="1"/>
  <c r="T270" i="1"/>
  <c r="P270" i="1"/>
  <c r="M39" i="1"/>
  <c r="F39" i="1" s="1"/>
  <c r="G39" i="1"/>
  <c r="M169" i="1"/>
  <c r="F169" i="1" s="1"/>
  <c r="G169" i="1"/>
  <c r="M190" i="1"/>
  <c r="F190" i="1" s="1"/>
  <c r="G190" i="1"/>
  <c r="M85" i="1"/>
  <c r="F85" i="1" s="1"/>
  <c r="G85" i="1"/>
  <c r="T46" i="1"/>
  <c r="P46" i="1"/>
  <c r="R46" i="1"/>
  <c r="M109" i="1"/>
  <c r="F109" i="1" s="1"/>
  <c r="G109" i="1"/>
  <c r="R122" i="1"/>
  <c r="P122" i="1"/>
  <c r="T122" i="1"/>
  <c r="M68" i="1"/>
  <c r="F68" i="1" s="1"/>
  <c r="G68" i="1"/>
  <c r="R341" i="1"/>
  <c r="P341" i="1"/>
  <c r="T341" i="1"/>
  <c r="T165" i="1"/>
  <c r="P165" i="1"/>
  <c r="R165" i="1"/>
  <c r="M142" i="1"/>
  <c r="F142" i="1" s="1"/>
  <c r="G142" i="1"/>
  <c r="M308" i="1"/>
  <c r="F308" i="1" s="1"/>
  <c r="G308" i="1"/>
  <c r="R353" i="1"/>
  <c r="T353" i="1"/>
  <c r="P353" i="1"/>
  <c r="P314" i="1"/>
  <c r="R314" i="1"/>
  <c r="T314" i="1"/>
  <c r="R14" i="1"/>
  <c r="T14" i="1"/>
  <c r="P14" i="1"/>
  <c r="M214" i="1"/>
  <c r="F214" i="1" s="1"/>
  <c r="G214" i="1"/>
  <c r="T330" i="1"/>
  <c r="P330" i="1"/>
  <c r="R330" i="1"/>
  <c r="M262" i="1"/>
  <c r="F262" i="1" s="1"/>
  <c r="G262" i="1"/>
  <c r="M173" i="1"/>
  <c r="F173" i="1" s="1"/>
  <c r="G173" i="1"/>
  <c r="M148" i="1"/>
  <c r="F148" i="1" s="1"/>
  <c r="G148" i="1"/>
  <c r="M281" i="1"/>
  <c r="F281" i="1" s="1"/>
  <c r="G281" i="1"/>
  <c r="M181" i="1"/>
  <c r="F181" i="1" s="1"/>
  <c r="G181" i="1"/>
  <c r="M259" i="1"/>
  <c r="F259" i="1" s="1"/>
  <c r="G259" i="1"/>
  <c r="M114" i="1"/>
  <c r="F114" i="1" s="1"/>
  <c r="G114" i="1"/>
  <c r="M184" i="1"/>
  <c r="F184" i="1" s="1"/>
  <c r="G184" i="1"/>
  <c r="R38" i="1"/>
  <c r="P38" i="1"/>
  <c r="T38" i="1"/>
  <c r="M75" i="1"/>
  <c r="F75" i="1" s="1"/>
  <c r="G75" i="1"/>
  <c r="M242" i="1"/>
  <c r="F242" i="1" s="1"/>
  <c r="G242" i="1"/>
  <c r="M143" i="1"/>
  <c r="F143" i="1" s="1"/>
  <c r="G143" i="1"/>
  <c r="M301" i="1"/>
  <c r="F301" i="1" s="1"/>
  <c r="G301" i="1"/>
  <c r="M93" i="1"/>
  <c r="F93" i="1" s="1"/>
  <c r="G93" i="1"/>
  <c r="R211" i="1"/>
  <c r="T211" i="1"/>
  <c r="P211" i="1"/>
  <c r="P144" i="1"/>
  <c r="R144" i="1"/>
  <c r="T144" i="1"/>
  <c r="M221" i="1"/>
  <c r="F221" i="1" s="1"/>
  <c r="G221" i="1"/>
  <c r="M185" i="1"/>
  <c r="F185" i="1" s="1"/>
  <c r="G185" i="1"/>
  <c r="M50" i="1"/>
  <c r="F50" i="1" s="1"/>
  <c r="G50" i="1"/>
  <c r="T319" i="1"/>
  <c r="P319" i="1"/>
  <c r="R319" i="1"/>
  <c r="M53" i="1"/>
  <c r="F53" i="1" s="1"/>
  <c r="G53" i="1"/>
  <c r="M82" i="1"/>
  <c r="F82" i="1" s="1"/>
  <c r="G82" i="1"/>
  <c r="M8" i="1"/>
  <c r="F8" i="1" s="1"/>
  <c r="G8" i="1"/>
  <c r="M241" i="1"/>
  <c r="F241" i="1" s="1"/>
  <c r="G241" i="1"/>
  <c r="R333" i="1"/>
  <c r="T333" i="1"/>
  <c r="P333" i="1"/>
  <c r="M158" i="1"/>
  <c r="F158" i="1" s="1"/>
  <c r="G158" i="1"/>
  <c r="M58" i="1"/>
  <c r="F58" i="1" s="1"/>
  <c r="G58" i="1"/>
  <c r="M105" i="1"/>
  <c r="F105" i="1" s="1"/>
  <c r="G105" i="1"/>
  <c r="M92" i="1"/>
  <c r="F92" i="1" s="1"/>
  <c r="G92" i="1"/>
  <c r="P302" i="1"/>
  <c r="R302" i="1"/>
  <c r="T302" i="1"/>
  <c r="M81" i="1"/>
  <c r="F81" i="1" s="1"/>
  <c r="G81" i="1"/>
  <c r="M63" i="1"/>
  <c r="F63" i="1" s="1"/>
  <c r="G63" i="1"/>
  <c r="T103" i="1"/>
  <c r="P103" i="1"/>
  <c r="R103" i="1"/>
  <c r="M287" i="1"/>
  <c r="F287" i="1" s="1"/>
  <c r="G287" i="1"/>
  <c r="M186" i="1"/>
  <c r="F186" i="1" s="1"/>
  <c r="G186" i="1"/>
  <c r="M98" i="1"/>
  <c r="F98" i="1" s="1"/>
  <c r="G98" i="1"/>
  <c r="M213" i="1"/>
  <c r="F213" i="1" s="1"/>
  <c r="G213" i="1"/>
  <c r="R310" i="1"/>
  <c r="T310" i="1"/>
  <c r="P310" i="1"/>
  <c r="M44" i="1"/>
  <c r="F44" i="1" s="1"/>
  <c r="G44" i="1"/>
  <c r="M254" i="1"/>
  <c r="F254" i="1" s="1"/>
  <c r="G254" i="1"/>
  <c r="M364" i="1"/>
  <c r="F364" i="1" s="1"/>
  <c r="G364" i="1"/>
  <c r="M67" i="1"/>
  <c r="F67" i="1" s="1"/>
  <c r="G67" i="1"/>
  <c r="M149" i="1"/>
  <c r="F149" i="1" s="1"/>
  <c r="G149" i="1"/>
  <c r="M87" i="1"/>
  <c r="F87" i="1" s="1"/>
  <c r="G87" i="1"/>
  <c r="P299" i="1"/>
  <c r="R299" i="1"/>
  <c r="T299" i="1"/>
  <c r="M27" i="1"/>
  <c r="F27" i="1" s="1"/>
  <c r="G27" i="1"/>
  <c r="M195" i="1"/>
  <c r="F195" i="1" s="1"/>
  <c r="G195" i="1"/>
  <c r="M113" i="1"/>
  <c r="F113" i="1" s="1"/>
  <c r="G113" i="1"/>
  <c r="T359" i="1"/>
  <c r="R359" i="1"/>
  <c r="P359" i="1"/>
  <c r="P21" i="1"/>
  <c r="T21" i="1"/>
  <c r="R21" i="1"/>
  <c r="M367" i="1"/>
  <c r="F367" i="1" s="1"/>
  <c r="G367" i="1"/>
  <c r="M269" i="1"/>
  <c r="F269" i="1" s="1"/>
  <c r="G269" i="1"/>
  <c r="M207" i="1"/>
  <c r="F207" i="1" s="1"/>
  <c r="G207" i="1"/>
  <c r="T121" i="1"/>
  <c r="P121" i="1"/>
  <c r="R121" i="1"/>
  <c r="P138" i="1"/>
  <c r="R138" i="1"/>
  <c r="T138" i="1"/>
  <c r="M94" i="1"/>
  <c r="F94" i="1" s="1"/>
  <c r="G94" i="1"/>
  <c r="M248" i="1"/>
  <c r="F248" i="1" s="1"/>
  <c r="G248" i="1"/>
  <c r="M206" i="1"/>
  <c r="F206" i="1" s="1"/>
  <c r="G206" i="1"/>
  <c r="M225" i="1"/>
  <c r="F225" i="1" s="1"/>
  <c r="G225" i="1"/>
  <c r="M247" i="1"/>
  <c r="F247" i="1" s="1"/>
  <c r="G247" i="1"/>
  <c r="P145" i="1"/>
  <c r="R145" i="1"/>
  <c r="T145" i="1"/>
  <c r="M112" i="1"/>
  <c r="F112" i="1" s="1"/>
  <c r="G112" i="1"/>
  <c r="M60" i="1"/>
  <c r="F60" i="1" s="1"/>
  <c r="G60" i="1"/>
  <c r="F73" i="1"/>
  <c r="F229" i="1"/>
  <c r="M191" i="1"/>
  <c r="F191" i="1" s="1"/>
  <c r="G191" i="1"/>
  <c r="M316" i="1"/>
  <c r="F316" i="1" s="1"/>
  <c r="G316" i="1"/>
  <c r="M20" i="1"/>
  <c r="F20" i="1" s="1"/>
  <c r="G20" i="1"/>
  <c r="M305" i="1"/>
  <c r="F305" i="1" s="1"/>
  <c r="G305" i="1"/>
  <c r="F321" i="1"/>
  <c r="F277" i="1"/>
  <c r="M51" i="1"/>
  <c r="F51" i="1" s="1"/>
  <c r="G51" i="1"/>
  <c r="M258" i="1"/>
  <c r="F258" i="1" s="1"/>
  <c r="G258" i="1"/>
  <c r="T178" i="1"/>
  <c r="P178" i="1"/>
  <c r="R178" i="1"/>
  <c r="M361" i="1"/>
  <c r="F361" i="1" s="1"/>
  <c r="G361" i="1"/>
  <c r="F343" i="1"/>
  <c r="P294" i="1"/>
  <c r="T294" i="1"/>
  <c r="R294" i="1"/>
  <c r="O203" i="1" l="1"/>
  <c r="S203" i="1"/>
  <c r="Q203" i="1"/>
  <c r="Q132" i="1"/>
  <c r="O132" i="1"/>
  <c r="S132" i="1"/>
  <c r="S358" i="1"/>
  <c r="O358" i="1"/>
  <c r="Q358" i="1"/>
  <c r="Q204" i="1"/>
  <c r="S204" i="1"/>
  <c r="O204" i="1"/>
  <c r="Q275" i="1"/>
  <c r="S275" i="1"/>
  <c r="O275" i="1"/>
  <c r="Q85" i="1"/>
  <c r="S85" i="1"/>
  <c r="O85" i="1"/>
  <c r="Q291" i="1"/>
  <c r="S291" i="1"/>
  <c r="O291" i="1"/>
  <c r="O179" i="1"/>
  <c r="S179" i="1"/>
  <c r="Q179" i="1"/>
  <c r="O126" i="1"/>
  <c r="Q126" i="1"/>
  <c r="S126" i="1"/>
  <c r="Q223" i="1"/>
  <c r="O223" i="1"/>
  <c r="S223" i="1"/>
  <c r="Q251" i="1"/>
  <c r="O251" i="1"/>
  <c r="S251" i="1"/>
  <c r="O221" i="1"/>
  <c r="Q221" i="1"/>
  <c r="S221" i="1"/>
  <c r="S82" i="1"/>
  <c r="Q82" i="1"/>
  <c r="O82" i="1"/>
  <c r="S235" i="1"/>
  <c r="Q235" i="1"/>
  <c r="O235" i="1"/>
  <c r="Q190" i="1"/>
  <c r="S190" i="1"/>
  <c r="O190" i="1"/>
  <c r="S134" i="1"/>
  <c r="Q134" i="1"/>
  <c r="O134" i="1"/>
  <c r="O131" i="1"/>
  <c r="S131" i="1"/>
  <c r="Q131" i="1"/>
  <c r="O49" i="1"/>
  <c r="S49" i="1"/>
  <c r="Q49" i="1"/>
  <c r="Q68" i="1"/>
  <c r="S68" i="1"/>
  <c r="O68" i="1"/>
  <c r="S113" i="1"/>
  <c r="O113" i="1"/>
  <c r="Q113" i="1"/>
  <c r="Q150" i="1"/>
  <c r="S150" i="1"/>
  <c r="O150" i="1"/>
  <c r="Q139" i="1"/>
  <c r="S139" i="1"/>
  <c r="O139" i="1"/>
  <c r="O256" i="1"/>
  <c r="Q256" i="1"/>
  <c r="S256" i="1"/>
  <c r="O325" i="1"/>
  <c r="S325" i="1"/>
  <c r="Q325" i="1"/>
  <c r="Q181" i="1"/>
  <c r="O181" i="1"/>
  <c r="S181" i="1"/>
  <c r="S308" i="1"/>
  <c r="O308" i="1"/>
  <c r="Q308" i="1"/>
  <c r="S169" i="1"/>
  <c r="Q169" i="1"/>
  <c r="O169" i="1"/>
  <c r="O370" i="1"/>
  <c r="S370" i="1"/>
  <c r="Q370" i="1"/>
  <c r="Q79" i="1"/>
  <c r="S79" i="1"/>
  <c r="O79" i="1"/>
  <c r="Q248" i="1"/>
  <c r="S248" i="1"/>
  <c r="O248" i="1"/>
  <c r="S98" i="1"/>
  <c r="O98" i="1"/>
  <c r="Q98" i="1"/>
  <c r="S65" i="1"/>
  <c r="Q65" i="1"/>
  <c r="O65" i="1"/>
  <c r="S106" i="1"/>
  <c r="O106" i="1"/>
  <c r="Q106" i="1"/>
  <c r="O78" i="1"/>
  <c r="Q78" i="1"/>
  <c r="S78" i="1"/>
  <c r="Q152" i="1"/>
  <c r="O152" i="1"/>
  <c r="S152" i="1"/>
  <c r="S130" i="1"/>
  <c r="O130" i="1"/>
  <c r="Q130" i="1"/>
  <c r="O8" i="1"/>
  <c r="S8" i="1"/>
  <c r="Q8" i="1"/>
  <c r="Q142" i="1"/>
  <c r="O142" i="1"/>
  <c r="S142" i="1"/>
  <c r="O39" i="1"/>
  <c r="Q39" i="1"/>
  <c r="S39" i="1"/>
  <c r="Q90" i="1"/>
  <c r="O90" i="1"/>
  <c r="S90" i="1"/>
  <c r="S54" i="1"/>
  <c r="O54" i="1"/>
  <c r="Q54" i="1"/>
  <c r="Q228" i="1"/>
  <c r="O228" i="1"/>
  <c r="S228" i="1"/>
  <c r="O27" i="1"/>
  <c r="S27" i="1"/>
  <c r="Q27" i="1"/>
  <c r="S186" i="1"/>
  <c r="O186" i="1"/>
  <c r="Q186" i="1"/>
  <c r="Q109" i="1"/>
  <c r="S109" i="1"/>
  <c r="O109" i="1"/>
  <c r="Q140" i="1"/>
  <c r="O140" i="1"/>
  <c r="S140" i="1"/>
  <c r="Q100" i="1"/>
  <c r="O100" i="1"/>
  <c r="S100" i="1"/>
  <c r="Q154" i="1"/>
  <c r="S154" i="1"/>
  <c r="O154" i="1"/>
  <c r="Q254" i="1"/>
  <c r="O254" i="1"/>
  <c r="S254" i="1"/>
  <c r="Q13" i="1"/>
  <c r="O13" i="1"/>
  <c r="S13" i="1"/>
  <c r="Q337" i="1"/>
  <c r="O337" i="1"/>
  <c r="S337" i="1"/>
  <c r="O56" i="1"/>
  <c r="Q56" i="1"/>
  <c r="S56" i="1"/>
  <c r="O67" i="1"/>
  <c r="S67" i="1"/>
  <c r="Q67" i="1"/>
  <c r="Q334" i="1"/>
  <c r="O334" i="1"/>
  <c r="S334" i="1"/>
  <c r="O301" i="1"/>
  <c r="Q301" i="1"/>
  <c r="S301" i="1"/>
  <c r="S232" i="1"/>
  <c r="Q232" i="1"/>
  <c r="O232" i="1"/>
  <c r="R355" i="1"/>
  <c r="P355" i="1"/>
  <c r="T355" i="1"/>
  <c r="S343" i="1"/>
  <c r="O343" i="1"/>
  <c r="Q343" i="1"/>
  <c r="R305" i="1"/>
  <c r="P305" i="1"/>
  <c r="T305" i="1"/>
  <c r="S102" i="1"/>
  <c r="O102" i="1"/>
  <c r="Q102" i="1"/>
  <c r="T206" i="1"/>
  <c r="P206" i="1"/>
  <c r="R206" i="1"/>
  <c r="T207" i="1"/>
  <c r="R207" i="1"/>
  <c r="P207" i="1"/>
  <c r="R113" i="1"/>
  <c r="P113" i="1"/>
  <c r="T113" i="1"/>
  <c r="Q149" i="1"/>
  <c r="O149" i="1"/>
  <c r="S149" i="1"/>
  <c r="R361" i="1"/>
  <c r="T361" i="1"/>
  <c r="P361" i="1"/>
  <c r="O305" i="1"/>
  <c r="Q305" i="1"/>
  <c r="S305" i="1"/>
  <c r="R60" i="1"/>
  <c r="P60" i="1"/>
  <c r="T60" i="1"/>
  <c r="Q206" i="1"/>
  <c r="S206" i="1"/>
  <c r="O206" i="1"/>
  <c r="O207" i="1"/>
  <c r="S207" i="1"/>
  <c r="Q207" i="1"/>
  <c r="R67" i="1"/>
  <c r="T67" i="1"/>
  <c r="P67" i="1"/>
  <c r="O58" i="1"/>
  <c r="Q58" i="1"/>
  <c r="S58" i="1"/>
  <c r="T53" i="1"/>
  <c r="P53" i="1"/>
  <c r="R53" i="1"/>
  <c r="P301" i="1"/>
  <c r="R301" i="1"/>
  <c r="T301" i="1"/>
  <c r="Q184" i="1"/>
  <c r="S184" i="1"/>
  <c r="O184" i="1"/>
  <c r="O173" i="1"/>
  <c r="S173" i="1"/>
  <c r="Q173" i="1"/>
  <c r="T244" i="1"/>
  <c r="R244" i="1"/>
  <c r="P244" i="1"/>
  <c r="R352" i="1"/>
  <c r="P352" i="1"/>
  <c r="T352" i="1"/>
  <c r="P84" i="1"/>
  <c r="T84" i="1"/>
  <c r="R84" i="1"/>
  <c r="P278" i="1"/>
  <c r="R278" i="1"/>
  <c r="T278" i="1"/>
  <c r="P334" i="1"/>
  <c r="R334" i="1"/>
  <c r="T334" i="1"/>
  <c r="P238" i="1"/>
  <c r="R238" i="1"/>
  <c r="T238" i="1"/>
  <c r="T260" i="1"/>
  <c r="R260" i="1"/>
  <c r="P260" i="1"/>
  <c r="R219" i="1"/>
  <c r="P219" i="1"/>
  <c r="T219" i="1"/>
  <c r="P235" i="1"/>
  <c r="R235" i="1"/>
  <c r="T235" i="1"/>
  <c r="O268" i="1"/>
  <c r="S268" i="1"/>
  <c r="Q268" i="1"/>
  <c r="R228" i="1"/>
  <c r="T228" i="1"/>
  <c r="P228" i="1"/>
  <c r="O331" i="1"/>
  <c r="Q331" i="1"/>
  <c r="S331" i="1"/>
  <c r="P248" i="1"/>
  <c r="R248" i="1"/>
  <c r="T248" i="1"/>
  <c r="R158" i="1"/>
  <c r="P158" i="1"/>
  <c r="T158" i="1"/>
  <c r="P262" i="1"/>
  <c r="R262" i="1"/>
  <c r="T262" i="1"/>
  <c r="R275" i="1"/>
  <c r="T275" i="1"/>
  <c r="P275" i="1"/>
  <c r="R100" i="1"/>
  <c r="T100" i="1"/>
  <c r="P100" i="1"/>
  <c r="Q195" i="1"/>
  <c r="O195" i="1"/>
  <c r="S195" i="1"/>
  <c r="Q20" i="1"/>
  <c r="O20" i="1"/>
  <c r="S20" i="1"/>
  <c r="Q269" i="1"/>
  <c r="O269" i="1"/>
  <c r="S269" i="1"/>
  <c r="T364" i="1"/>
  <c r="P364" i="1"/>
  <c r="R364" i="1"/>
  <c r="O81" i="1"/>
  <c r="Q81" i="1"/>
  <c r="S81" i="1"/>
  <c r="O158" i="1"/>
  <c r="S158" i="1"/>
  <c r="Q158" i="1"/>
  <c r="P143" i="1"/>
  <c r="R143" i="1"/>
  <c r="T143" i="1"/>
  <c r="O114" i="1"/>
  <c r="Q114" i="1"/>
  <c r="S114" i="1"/>
  <c r="R85" i="1"/>
  <c r="T85" i="1"/>
  <c r="P85" i="1"/>
  <c r="R290" i="1"/>
  <c r="T290" i="1"/>
  <c r="P290" i="1"/>
  <c r="S245" i="1"/>
  <c r="O245" i="1"/>
  <c r="Q245" i="1"/>
  <c r="T252" i="1"/>
  <c r="P252" i="1"/>
  <c r="R252" i="1"/>
  <c r="R133" i="1"/>
  <c r="P133" i="1"/>
  <c r="T133" i="1"/>
  <c r="R49" i="1"/>
  <c r="T49" i="1"/>
  <c r="P49" i="1"/>
  <c r="T52" i="1"/>
  <c r="P52" i="1"/>
  <c r="R52" i="1"/>
  <c r="P250" i="1"/>
  <c r="T250" i="1"/>
  <c r="R250" i="1"/>
  <c r="R197" i="1"/>
  <c r="P197" i="1"/>
  <c r="T197" i="1"/>
  <c r="R111" i="1"/>
  <c r="P111" i="1"/>
  <c r="T111" i="1"/>
  <c r="Q172" i="1"/>
  <c r="O172" i="1"/>
  <c r="S172" i="1"/>
  <c r="R12" i="1"/>
  <c r="T12" i="1"/>
  <c r="P12" i="1"/>
  <c r="P325" i="1"/>
  <c r="R325" i="1"/>
  <c r="T325" i="1"/>
  <c r="S355" i="1"/>
  <c r="Q355" i="1"/>
  <c r="O355" i="1"/>
  <c r="T253" i="1"/>
  <c r="P253" i="1"/>
  <c r="R253" i="1"/>
  <c r="O217" i="1"/>
  <c r="S217" i="1"/>
  <c r="Q217" i="1"/>
  <c r="T73" i="1"/>
  <c r="P73" i="1"/>
  <c r="R73" i="1"/>
  <c r="T166" i="1"/>
  <c r="R166" i="1"/>
  <c r="P166" i="1"/>
  <c r="S55" i="1"/>
  <c r="O55" i="1"/>
  <c r="Q55" i="1"/>
  <c r="Q60" i="1"/>
  <c r="O60" i="1"/>
  <c r="S60" i="1"/>
  <c r="P81" i="1"/>
  <c r="R81" i="1"/>
  <c r="T81" i="1"/>
  <c r="R114" i="1"/>
  <c r="P114" i="1"/>
  <c r="T114" i="1"/>
  <c r="R358" i="1"/>
  <c r="T358" i="1"/>
  <c r="P358" i="1"/>
  <c r="O219" i="1"/>
  <c r="Q219" i="1"/>
  <c r="S219" i="1"/>
  <c r="T55" i="1"/>
  <c r="P55" i="1"/>
  <c r="R55" i="1"/>
  <c r="Q112" i="1"/>
  <c r="S112" i="1"/>
  <c r="O112" i="1"/>
  <c r="R94" i="1"/>
  <c r="T94" i="1"/>
  <c r="P94" i="1"/>
  <c r="T367" i="1"/>
  <c r="R367" i="1"/>
  <c r="P367" i="1"/>
  <c r="T27" i="1"/>
  <c r="P27" i="1"/>
  <c r="R27" i="1"/>
  <c r="T186" i="1"/>
  <c r="P186" i="1"/>
  <c r="R186" i="1"/>
  <c r="O94" i="1"/>
  <c r="Q94" i="1"/>
  <c r="S94" i="1"/>
  <c r="Q143" i="1"/>
  <c r="S143" i="1"/>
  <c r="O143" i="1"/>
  <c r="P259" i="1"/>
  <c r="R259" i="1"/>
  <c r="T259" i="1"/>
  <c r="R68" i="1"/>
  <c r="P68" i="1"/>
  <c r="T68" i="1"/>
  <c r="T245" i="1"/>
  <c r="P245" i="1"/>
  <c r="R245" i="1"/>
  <c r="S262" i="1"/>
  <c r="Q262" i="1"/>
  <c r="O262" i="1"/>
  <c r="Q290" i="1"/>
  <c r="O290" i="1"/>
  <c r="S290" i="1"/>
  <c r="O252" i="1"/>
  <c r="Q252" i="1"/>
  <c r="S252" i="1"/>
  <c r="O133" i="1"/>
  <c r="Q133" i="1"/>
  <c r="S133" i="1"/>
  <c r="T291" i="1"/>
  <c r="R291" i="1"/>
  <c r="P291" i="1"/>
  <c r="Q303" i="1"/>
  <c r="O303" i="1"/>
  <c r="S303" i="1"/>
  <c r="T131" i="1"/>
  <c r="R131" i="1"/>
  <c r="P131" i="1"/>
  <c r="S52" i="1"/>
  <c r="O52" i="1"/>
  <c r="Q52" i="1"/>
  <c r="Q250" i="1"/>
  <c r="S250" i="1"/>
  <c r="O250" i="1"/>
  <c r="Q197" i="1"/>
  <c r="O197" i="1"/>
  <c r="S197" i="1"/>
  <c r="S111" i="1"/>
  <c r="Q111" i="1"/>
  <c r="O111" i="1"/>
  <c r="Q12" i="1"/>
  <c r="S12" i="1"/>
  <c r="O12" i="1"/>
  <c r="R249" i="1"/>
  <c r="T249" i="1"/>
  <c r="P249" i="1"/>
  <c r="Q253" i="1"/>
  <c r="O253" i="1"/>
  <c r="S253" i="1"/>
  <c r="P257" i="1"/>
  <c r="T257" i="1"/>
  <c r="R257" i="1"/>
  <c r="Q328" i="1"/>
  <c r="O328" i="1"/>
  <c r="S328" i="1"/>
  <c r="R123" i="1"/>
  <c r="T123" i="1"/>
  <c r="P123" i="1"/>
  <c r="S166" i="1"/>
  <c r="Q166" i="1"/>
  <c r="O166" i="1"/>
  <c r="O84" i="1"/>
  <c r="Q84" i="1"/>
  <c r="S84" i="1"/>
  <c r="O238" i="1"/>
  <c r="Q238" i="1"/>
  <c r="S238" i="1"/>
  <c r="T172" i="1"/>
  <c r="P172" i="1"/>
  <c r="R172" i="1"/>
  <c r="P112" i="1"/>
  <c r="R112" i="1"/>
  <c r="T112" i="1"/>
  <c r="O123" i="1"/>
  <c r="Q123" i="1"/>
  <c r="S123" i="1"/>
  <c r="O364" i="1"/>
  <c r="Q364" i="1"/>
  <c r="S364" i="1"/>
  <c r="T316" i="1"/>
  <c r="P316" i="1"/>
  <c r="R316" i="1"/>
  <c r="S367" i="1"/>
  <c r="O367" i="1"/>
  <c r="Q367" i="1"/>
  <c r="T254" i="1"/>
  <c r="P254" i="1"/>
  <c r="R254" i="1"/>
  <c r="R242" i="1"/>
  <c r="T242" i="1"/>
  <c r="P242" i="1"/>
  <c r="S259" i="1"/>
  <c r="O259" i="1"/>
  <c r="Q259" i="1"/>
  <c r="P190" i="1"/>
  <c r="T190" i="1"/>
  <c r="R190" i="1"/>
  <c r="R293" i="1"/>
  <c r="P293" i="1"/>
  <c r="T293" i="1"/>
  <c r="T179" i="1"/>
  <c r="P179" i="1"/>
  <c r="R179" i="1"/>
  <c r="T130" i="1"/>
  <c r="R130" i="1"/>
  <c r="P130" i="1"/>
  <c r="T322" i="1"/>
  <c r="P322" i="1"/>
  <c r="R322" i="1"/>
  <c r="P26" i="1"/>
  <c r="T26" i="1"/>
  <c r="R26" i="1"/>
  <c r="R218" i="1"/>
  <c r="P218" i="1"/>
  <c r="T218" i="1"/>
  <c r="R89" i="1"/>
  <c r="P89" i="1"/>
  <c r="T89" i="1"/>
  <c r="O249" i="1"/>
  <c r="Q249" i="1"/>
  <c r="S249" i="1"/>
  <c r="P19" i="1"/>
  <c r="T19" i="1"/>
  <c r="R19" i="1"/>
  <c r="S257" i="1"/>
  <c r="O257" i="1"/>
  <c r="Q257" i="1"/>
  <c r="R102" i="1"/>
  <c r="T102" i="1"/>
  <c r="P102" i="1"/>
  <c r="R95" i="1"/>
  <c r="T95" i="1"/>
  <c r="P95" i="1"/>
  <c r="R269" i="1"/>
  <c r="P269" i="1"/>
  <c r="T269" i="1"/>
  <c r="R217" i="1"/>
  <c r="T217" i="1"/>
  <c r="P217" i="1"/>
  <c r="Q316" i="1"/>
  <c r="S316" i="1"/>
  <c r="O316" i="1"/>
  <c r="T287" i="1"/>
  <c r="R287" i="1"/>
  <c r="P287" i="1"/>
  <c r="Q242" i="1"/>
  <c r="O242" i="1"/>
  <c r="S242" i="1"/>
  <c r="P181" i="1"/>
  <c r="T181" i="1"/>
  <c r="R181" i="1"/>
  <c r="P308" i="1"/>
  <c r="R308" i="1"/>
  <c r="T308" i="1"/>
  <c r="T150" i="1"/>
  <c r="P150" i="1"/>
  <c r="R150" i="1"/>
  <c r="Q293" i="1"/>
  <c r="S293" i="1"/>
  <c r="O293" i="1"/>
  <c r="Q272" i="1"/>
  <c r="S272" i="1"/>
  <c r="O272" i="1"/>
  <c r="S322" i="1"/>
  <c r="Q322" i="1"/>
  <c r="O322" i="1"/>
  <c r="S264" i="1"/>
  <c r="Q264" i="1"/>
  <c r="O264" i="1"/>
  <c r="Q26" i="1"/>
  <c r="S26" i="1"/>
  <c r="O26" i="1"/>
  <c r="Q218" i="1"/>
  <c r="S218" i="1"/>
  <c r="O218" i="1"/>
  <c r="O89" i="1"/>
  <c r="Q89" i="1"/>
  <c r="S89" i="1"/>
  <c r="Q19" i="1"/>
  <c r="O19" i="1"/>
  <c r="S19" i="1"/>
  <c r="T54" i="1"/>
  <c r="P54" i="1"/>
  <c r="R54" i="1"/>
  <c r="S95" i="1"/>
  <c r="Q95" i="1"/>
  <c r="O95" i="1"/>
  <c r="T20" i="1"/>
  <c r="P20" i="1"/>
  <c r="R20" i="1"/>
  <c r="Q244" i="1"/>
  <c r="O244" i="1"/>
  <c r="S244" i="1"/>
  <c r="R241" i="1"/>
  <c r="P241" i="1"/>
  <c r="T241" i="1"/>
  <c r="R214" i="1"/>
  <c r="P214" i="1"/>
  <c r="T214" i="1"/>
  <c r="T169" i="1"/>
  <c r="R169" i="1"/>
  <c r="P169" i="1"/>
  <c r="T232" i="1"/>
  <c r="P232" i="1"/>
  <c r="R232" i="1"/>
  <c r="R151" i="1"/>
  <c r="T151" i="1"/>
  <c r="P151" i="1"/>
  <c r="Q72" i="1"/>
  <c r="S72" i="1"/>
  <c r="O72" i="1"/>
  <c r="P307" i="1"/>
  <c r="R307" i="1"/>
  <c r="T307" i="1"/>
  <c r="R139" i="1"/>
  <c r="P139" i="1"/>
  <c r="T139" i="1"/>
  <c r="T256" i="1"/>
  <c r="R256" i="1"/>
  <c r="P256" i="1"/>
  <c r="R134" i="1"/>
  <c r="P134" i="1"/>
  <c r="T134" i="1"/>
  <c r="P24" i="1"/>
  <c r="T24" i="1"/>
  <c r="R24" i="1"/>
  <c r="R61" i="1"/>
  <c r="T61" i="1"/>
  <c r="P61" i="1"/>
  <c r="P42" i="1"/>
  <c r="T42" i="1"/>
  <c r="R42" i="1"/>
  <c r="P292" i="1"/>
  <c r="T292" i="1"/>
  <c r="R292" i="1"/>
  <c r="T157" i="1"/>
  <c r="R157" i="1"/>
  <c r="P157" i="1"/>
  <c r="S361" i="1"/>
  <c r="Q361" i="1"/>
  <c r="O361" i="1"/>
  <c r="P152" i="1"/>
  <c r="T152" i="1"/>
  <c r="R152" i="1"/>
  <c r="S258" i="1"/>
  <c r="Q258" i="1"/>
  <c r="O258" i="1"/>
  <c r="S191" i="1"/>
  <c r="Q191" i="1"/>
  <c r="O191" i="1"/>
  <c r="Q44" i="1"/>
  <c r="O44" i="1"/>
  <c r="S44" i="1"/>
  <c r="P92" i="1"/>
  <c r="R92" i="1"/>
  <c r="T92" i="1"/>
  <c r="Q241" i="1"/>
  <c r="S241" i="1"/>
  <c r="O241" i="1"/>
  <c r="O50" i="1"/>
  <c r="S50" i="1"/>
  <c r="Q50" i="1"/>
  <c r="O213" i="1"/>
  <c r="Q213" i="1"/>
  <c r="S213" i="1"/>
  <c r="O75" i="1"/>
  <c r="Q75" i="1"/>
  <c r="S75" i="1"/>
  <c r="R281" i="1"/>
  <c r="P281" i="1"/>
  <c r="T281" i="1"/>
  <c r="S214" i="1"/>
  <c r="Q214" i="1"/>
  <c r="O214" i="1"/>
  <c r="R142" i="1"/>
  <c r="P142" i="1"/>
  <c r="T142" i="1"/>
  <c r="R72" i="1"/>
  <c r="P72" i="1"/>
  <c r="T72" i="1"/>
  <c r="Q151" i="1"/>
  <c r="O151" i="1"/>
  <c r="S151" i="1"/>
  <c r="T156" i="1"/>
  <c r="P156" i="1"/>
  <c r="R156" i="1"/>
  <c r="O307" i="1"/>
  <c r="S307" i="1"/>
  <c r="Q307" i="1"/>
  <c r="R124" i="1"/>
  <c r="T124" i="1"/>
  <c r="P124" i="1"/>
  <c r="P370" i="1"/>
  <c r="R370" i="1"/>
  <c r="T370" i="1"/>
  <c r="R126" i="1"/>
  <c r="P126" i="1"/>
  <c r="T126" i="1"/>
  <c r="S24" i="1"/>
  <c r="O24" i="1"/>
  <c r="Q24" i="1"/>
  <c r="S61" i="1"/>
  <c r="O61" i="1"/>
  <c r="Q61" i="1"/>
  <c r="O42" i="1"/>
  <c r="Q42" i="1"/>
  <c r="S42" i="1"/>
  <c r="P284" i="1"/>
  <c r="R284" i="1"/>
  <c r="T284" i="1"/>
  <c r="Q292" i="1"/>
  <c r="O292" i="1"/>
  <c r="S292" i="1"/>
  <c r="R56" i="1"/>
  <c r="T56" i="1"/>
  <c r="P56" i="1"/>
  <c r="P277" i="1"/>
  <c r="R277" i="1"/>
  <c r="T277" i="1"/>
  <c r="Q157" i="1"/>
  <c r="S157" i="1"/>
  <c r="O157" i="1"/>
  <c r="T195" i="1"/>
  <c r="R195" i="1"/>
  <c r="P195" i="1"/>
  <c r="T203" i="1"/>
  <c r="R203" i="1"/>
  <c r="P203" i="1"/>
  <c r="P132" i="1"/>
  <c r="R132" i="1"/>
  <c r="T132" i="1"/>
  <c r="S260" i="1"/>
  <c r="Q260" i="1"/>
  <c r="O260" i="1"/>
  <c r="T343" i="1"/>
  <c r="R343" i="1"/>
  <c r="P343" i="1"/>
  <c r="T258" i="1"/>
  <c r="P258" i="1"/>
  <c r="R258" i="1"/>
  <c r="T44" i="1"/>
  <c r="R44" i="1"/>
  <c r="P44" i="1"/>
  <c r="O51" i="1"/>
  <c r="Q51" i="1"/>
  <c r="S51" i="1"/>
  <c r="S229" i="1"/>
  <c r="Q229" i="1"/>
  <c r="O229" i="1"/>
  <c r="S247" i="1"/>
  <c r="Q247" i="1"/>
  <c r="O247" i="1"/>
  <c r="P87" i="1"/>
  <c r="R87" i="1"/>
  <c r="T87" i="1"/>
  <c r="Q92" i="1"/>
  <c r="O92" i="1"/>
  <c r="S92" i="1"/>
  <c r="T8" i="1"/>
  <c r="AA6" i="1" s="1"/>
  <c r="R8" i="1"/>
  <c r="Y6" i="1" s="1"/>
  <c r="P8" i="1"/>
  <c r="W6" i="1" s="1"/>
  <c r="T185" i="1"/>
  <c r="R185" i="1"/>
  <c r="P185" i="1"/>
  <c r="S281" i="1"/>
  <c r="Q281" i="1"/>
  <c r="O281" i="1"/>
  <c r="R39" i="1"/>
  <c r="T39" i="1"/>
  <c r="P39" i="1"/>
  <c r="T65" i="1"/>
  <c r="P65" i="1"/>
  <c r="R65" i="1"/>
  <c r="R340" i="1"/>
  <c r="P340" i="1"/>
  <c r="T340" i="1"/>
  <c r="P306" i="1"/>
  <c r="R306" i="1"/>
  <c r="T306" i="1"/>
  <c r="S156" i="1"/>
  <c r="Q156" i="1"/>
  <c r="O156" i="1"/>
  <c r="R349" i="1"/>
  <c r="P349" i="1"/>
  <c r="T349" i="1"/>
  <c r="P298" i="1"/>
  <c r="R298" i="1"/>
  <c r="T298" i="1"/>
  <c r="Q124" i="1"/>
  <c r="S124" i="1"/>
  <c r="O124" i="1"/>
  <c r="T106" i="1"/>
  <c r="P106" i="1"/>
  <c r="R106" i="1"/>
  <c r="P79" i="1"/>
  <c r="R79" i="1"/>
  <c r="T79" i="1"/>
  <c r="T204" i="1"/>
  <c r="R204" i="1"/>
  <c r="P204" i="1"/>
  <c r="T154" i="1"/>
  <c r="P154" i="1"/>
  <c r="R154" i="1"/>
  <c r="R346" i="1"/>
  <c r="T346" i="1"/>
  <c r="P346" i="1"/>
  <c r="R174" i="1"/>
  <c r="T174" i="1"/>
  <c r="P174" i="1"/>
  <c r="P161" i="1"/>
  <c r="T161" i="1"/>
  <c r="R161" i="1"/>
  <c r="Q284" i="1"/>
  <c r="O284" i="1"/>
  <c r="S284" i="1"/>
  <c r="R159" i="1"/>
  <c r="T159" i="1"/>
  <c r="P159" i="1"/>
  <c r="P328" i="1"/>
  <c r="T328" i="1"/>
  <c r="R328" i="1"/>
  <c r="Q53" i="1"/>
  <c r="S53" i="1"/>
  <c r="O53" i="1"/>
  <c r="Q278" i="1"/>
  <c r="S278" i="1"/>
  <c r="O278" i="1"/>
  <c r="R223" i="1"/>
  <c r="P223" i="1"/>
  <c r="T223" i="1"/>
  <c r="T191" i="1"/>
  <c r="P191" i="1"/>
  <c r="R191" i="1"/>
  <c r="T50" i="1"/>
  <c r="R50" i="1"/>
  <c r="P50" i="1"/>
  <c r="R51" i="1"/>
  <c r="T51" i="1"/>
  <c r="P51" i="1"/>
  <c r="T247" i="1"/>
  <c r="P247" i="1"/>
  <c r="R247" i="1"/>
  <c r="Q277" i="1"/>
  <c r="O277" i="1"/>
  <c r="S277" i="1"/>
  <c r="T225" i="1"/>
  <c r="R225" i="1"/>
  <c r="P225" i="1"/>
  <c r="Q87" i="1"/>
  <c r="O87" i="1"/>
  <c r="S87" i="1"/>
  <c r="O185" i="1"/>
  <c r="S185" i="1"/>
  <c r="Q185" i="1"/>
  <c r="T93" i="1"/>
  <c r="P93" i="1"/>
  <c r="R93" i="1"/>
  <c r="T148" i="1"/>
  <c r="R148" i="1"/>
  <c r="P148" i="1"/>
  <c r="R109" i="1"/>
  <c r="P109" i="1"/>
  <c r="T109" i="1"/>
  <c r="S340" i="1"/>
  <c r="Q340" i="1"/>
  <c r="O340" i="1"/>
  <c r="O306" i="1"/>
  <c r="Q306" i="1"/>
  <c r="S306" i="1"/>
  <c r="Q349" i="1"/>
  <c r="O349" i="1"/>
  <c r="S349" i="1"/>
  <c r="O298" i="1"/>
  <c r="Q298" i="1"/>
  <c r="S298" i="1"/>
  <c r="P303" i="1"/>
  <c r="R303" i="1"/>
  <c r="T303" i="1"/>
  <c r="O346" i="1"/>
  <c r="Q346" i="1"/>
  <c r="S346" i="1"/>
  <c r="S174" i="1"/>
  <c r="O174" i="1"/>
  <c r="Q174" i="1"/>
  <c r="Q161" i="1"/>
  <c r="S161" i="1"/>
  <c r="O161" i="1"/>
  <c r="T227" i="1"/>
  <c r="P227" i="1"/>
  <c r="R227" i="1"/>
  <c r="P176" i="1"/>
  <c r="R176" i="1"/>
  <c r="T176" i="1"/>
  <c r="Q159" i="1"/>
  <c r="S159" i="1"/>
  <c r="O159" i="1"/>
  <c r="T321" i="1"/>
  <c r="P321" i="1"/>
  <c r="R321" i="1"/>
  <c r="T229" i="1"/>
  <c r="R229" i="1"/>
  <c r="P229" i="1"/>
  <c r="T98" i="1"/>
  <c r="R98" i="1"/>
  <c r="P98" i="1"/>
  <c r="S352" i="1"/>
  <c r="O352" i="1"/>
  <c r="Q352" i="1"/>
  <c r="O287" i="1"/>
  <c r="Q287" i="1"/>
  <c r="S287" i="1"/>
  <c r="P75" i="1"/>
  <c r="R75" i="1"/>
  <c r="T75" i="1"/>
  <c r="P105" i="1"/>
  <c r="R105" i="1"/>
  <c r="T105" i="1"/>
  <c r="O321" i="1"/>
  <c r="Q321" i="1"/>
  <c r="S321" i="1"/>
  <c r="O73" i="1"/>
  <c r="Q73" i="1"/>
  <c r="S73" i="1"/>
  <c r="S225" i="1"/>
  <c r="O225" i="1"/>
  <c r="Q225" i="1"/>
  <c r="T149" i="1"/>
  <c r="R149" i="1"/>
  <c r="P149" i="1"/>
  <c r="P63" i="1"/>
  <c r="R63" i="1"/>
  <c r="T63" i="1"/>
  <c r="S105" i="1"/>
  <c r="O105" i="1"/>
  <c r="Q105" i="1"/>
  <c r="P82" i="1"/>
  <c r="R82" i="1"/>
  <c r="T82" i="1"/>
  <c r="O93" i="1"/>
  <c r="S93" i="1"/>
  <c r="Q93" i="1"/>
  <c r="Q148" i="1"/>
  <c r="O148" i="1"/>
  <c r="S148" i="1"/>
  <c r="T272" i="1"/>
  <c r="P272" i="1"/>
  <c r="R272" i="1"/>
  <c r="R33" i="1"/>
  <c r="T33" i="1"/>
  <c r="P33" i="1"/>
  <c r="P140" i="1"/>
  <c r="R140" i="1"/>
  <c r="T140" i="1"/>
  <c r="P90" i="1"/>
  <c r="T90" i="1"/>
  <c r="R90" i="1"/>
  <c r="R264" i="1"/>
  <c r="P264" i="1"/>
  <c r="T264" i="1"/>
  <c r="R236" i="1"/>
  <c r="P236" i="1"/>
  <c r="T236" i="1"/>
  <c r="P251" i="1"/>
  <c r="T251" i="1"/>
  <c r="R251" i="1"/>
  <c r="S227" i="1"/>
  <c r="O227" i="1"/>
  <c r="Q227" i="1"/>
  <c r="Q176" i="1"/>
  <c r="S176" i="1"/>
  <c r="O176" i="1"/>
  <c r="T331" i="1"/>
  <c r="R331" i="1"/>
  <c r="P331" i="1"/>
  <c r="R213" i="1"/>
  <c r="T213" i="1"/>
  <c r="P213" i="1"/>
  <c r="S63" i="1"/>
  <c r="O63" i="1"/>
  <c r="Q63" i="1"/>
  <c r="R58" i="1"/>
  <c r="P58" i="1"/>
  <c r="T58" i="1"/>
  <c r="R221" i="1"/>
  <c r="T221" i="1"/>
  <c r="P221" i="1"/>
  <c r="T184" i="1"/>
  <c r="P184" i="1"/>
  <c r="R184" i="1"/>
  <c r="R173" i="1"/>
  <c r="P173" i="1"/>
  <c r="T173" i="1"/>
  <c r="S33" i="1"/>
  <c r="O33" i="1"/>
  <c r="Q33" i="1"/>
  <c r="P13" i="1"/>
  <c r="T13" i="1"/>
  <c r="R13" i="1"/>
  <c r="P337" i="1"/>
  <c r="R337" i="1"/>
  <c r="T337" i="1"/>
  <c r="T78" i="1"/>
  <c r="R78" i="1"/>
  <c r="P78" i="1"/>
  <c r="Q236" i="1"/>
  <c r="S236" i="1"/>
  <c r="O236" i="1"/>
  <c r="R268" i="1"/>
  <c r="P268" i="1"/>
  <c r="T268" i="1"/>
  <c r="V6" i="1" l="1"/>
  <c r="X6" i="1"/>
  <c r="Z6" i="1"/>
</calcChain>
</file>

<file path=xl/sharedStrings.xml><?xml version="1.0" encoding="utf-8"?>
<sst xmlns="http://schemas.openxmlformats.org/spreadsheetml/2006/main" count="43" uniqueCount="41">
  <si>
    <t xml:space="preserve">Heure début </t>
  </si>
  <si>
    <t>Heure 
 Fin</t>
  </si>
  <si>
    <t>dimanches (de 2025)</t>
  </si>
  <si>
    <t>jours fériés (de 2025)</t>
  </si>
  <si>
    <t>Fin nuit :</t>
  </si>
  <si>
    <t>Début nuit :</t>
  </si>
  <si>
    <t>Date</t>
  </si>
  <si>
    <t>Total heures</t>
  </si>
  <si>
    <t>Lendemain nuit</t>
  </si>
  <si>
    <t>Lendemain jour</t>
  </si>
  <si>
    <t>Heures "Sem." jour</t>
  </si>
  <si>
    <t>Heures "Sem." nuit</t>
  </si>
  <si>
    <t>Heures "Dim." nuit</t>
  </si>
  <si>
    <t>Heures "Dim." jour</t>
  </si>
  <si>
    <t>Heures "Fér." nuit</t>
  </si>
  <si>
    <t>Heures "Fér." jour</t>
  </si>
  <si>
    <t>Jours Sem. (de 2025)</t>
  </si>
  <si>
    <t xml:space="preserve">  </t>
  </si>
  <si>
    <t>Lundi au Samedi (de 2025)</t>
  </si>
  <si>
    <t>Jour en cours nuit</t>
  </si>
  <si>
    <t>Jour en cours jour</t>
  </si>
  <si>
    <t>Heures
nuit</t>
  </si>
  <si>
    <t>Heures
jour</t>
  </si>
  <si>
    <t>Jours fériés</t>
  </si>
  <si>
    <t>Jour de l'An</t>
  </si>
  <si>
    <t>Lundi de Pâques</t>
  </si>
  <si>
    <t>Fête du Travail</t>
  </si>
  <si>
    <t>Victoire 39-45</t>
  </si>
  <si>
    <t>Jeudi de l'Ascension</t>
  </si>
  <si>
    <t>Lundi de Pentecôte</t>
  </si>
  <si>
    <t>Fête Nationale</t>
  </si>
  <si>
    <t>Assomption</t>
  </si>
  <si>
    <t>Toussaint</t>
  </si>
  <si>
    <t>Armistice 14-18</t>
  </si>
  <si>
    <t>Noël</t>
  </si>
  <si>
    <t>Total année heures "Sem." nuit</t>
  </si>
  <si>
    <t>Total année heures "Sem." jour</t>
  </si>
  <si>
    <t>Total année heures "Dim."  nuit</t>
  </si>
  <si>
    <t>Total année heures "Dim."  jour</t>
  </si>
  <si>
    <t>Total année heures "Fér."   nuit</t>
  </si>
  <si>
    <t>Total année heures "Fér."  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</si>
</sst>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h]:mm"/>
    <numFmt numFmtId="165" formatCode="ddd\.\ dd/mm/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1"/>
      <color rgb="FF0070C0"/>
      <name val="Arial"/>
      <family val="2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164" fontId="3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Continuous" vertical="center" wrapText="1"/>
    </xf>
    <xf numFmtId="0" fontId="2" fillId="2" borderId="2" xfId="0" applyFont="1" applyFill="1" applyBorder="1" applyAlignment="1">
      <alignment horizontal="centerContinuous" vertical="center" wrapText="1"/>
    </xf>
    <xf numFmtId="0" fontId="1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Continuous" vertical="center" wrapText="1"/>
    </xf>
    <xf numFmtId="0" fontId="2" fillId="2" borderId="5" xfId="0" applyFont="1" applyFill="1" applyBorder="1" applyAlignment="1">
      <alignment horizontal="centerContinuous" vertical="center" wrapText="1"/>
    </xf>
    <xf numFmtId="0" fontId="2" fillId="2" borderId="8" xfId="0" applyFont="1" applyFill="1" applyBorder="1" applyAlignment="1">
      <alignment horizontal="centerContinuous" vertical="center" wrapText="1"/>
    </xf>
    <xf numFmtId="164" fontId="3" fillId="0" borderId="6" xfId="0" applyNumberFormat="1" applyFont="1" applyBorder="1" applyAlignment="1">
      <alignment horizontal="center" vertical="center"/>
    </xf>
    <xf numFmtId="164" fontId="0" fillId="3" borderId="4" xfId="0" applyNumberForma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vertical="center"/>
    </xf>
    <xf numFmtId="165" fontId="0" fillId="0" borderId="4" xfId="0" applyNumberFormat="1" applyBorder="1" applyAlignment="1">
      <alignment vertical="center"/>
    </xf>
    <xf numFmtId="164" fontId="3" fillId="0" borderId="9" xfId="1" applyNumberFormat="1" applyBorder="1" applyAlignment="1">
      <alignment horizontal="center" vertical="center"/>
    </xf>
    <xf numFmtId="164" fontId="3" fillId="0" borderId="10" xfId="1" applyNumberFormat="1" applyBorder="1" applyAlignment="1">
      <alignment horizontal="center" vertical="center"/>
    </xf>
    <xf numFmtId="0" fontId="2" fillId="0" borderId="0" xfId="0" applyFont="1" applyAlignment="1">
      <alignment horizontal="centerContinuous" vertical="center" wrapText="1"/>
    </xf>
    <xf numFmtId="20" fontId="3" fillId="0" borderId="2" xfId="0" applyNumberFormat="1" applyFont="1" applyBorder="1" applyAlignment="1">
      <alignment horizontal="center" vertical="center" wrapText="1"/>
    </xf>
    <xf numFmtId="164" fontId="0" fillId="4" borderId="11" xfId="0" applyNumberFormat="1" applyFill="1" applyBorder="1" applyAlignment="1">
      <alignment horizontal="center" vertical="center"/>
    </xf>
    <xf numFmtId="164" fontId="0" fillId="4" borderId="12" xfId="0" applyNumberFormat="1" applyFill="1" applyBorder="1" applyAlignment="1">
      <alignment horizontal="center" vertical="center"/>
    </xf>
    <xf numFmtId="164" fontId="0" fillId="3" borderId="11" xfId="0" applyNumberFormat="1" applyFill="1" applyBorder="1" applyAlignment="1" applyProtection="1">
      <alignment horizontal="center" vertical="center"/>
      <protection locked="0"/>
    </xf>
    <xf numFmtId="164" fontId="0" fillId="3" borderId="13" xfId="0" applyNumberFormat="1" applyFill="1" applyBorder="1" applyAlignment="1" applyProtection="1">
      <alignment horizontal="center" vertical="center"/>
      <protection locked="0"/>
    </xf>
    <xf numFmtId="164" fontId="0" fillId="3" borderId="12" xfId="0" applyNumberForma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7" fillId="0" borderId="0" xfId="0" applyNumberFormat="1" applyFont="1" applyAlignment="1">
      <alignment horizontal="left" vertical="center"/>
    </xf>
    <xf numFmtId="14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164" fontId="0" fillId="0" borderId="4" xfId="0" applyNumberFormat="1" applyBorder="1" applyAlignment="1" applyProtection="1">
      <alignment horizontal="center" vertical="center"/>
      <protection locked="0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1" xfId="0" applyNumberFormat="1" applyBorder="1" applyAlignment="1" applyProtection="1">
      <alignment horizontal="center" vertical="center"/>
      <protection locked="0"/>
    </xf>
    <xf numFmtId="164" fontId="0" fillId="0" borderId="13" xfId="0" applyNumberFormat="1" applyBorder="1" applyAlignment="1" applyProtection="1">
      <alignment horizontal="center" vertical="center"/>
      <protection locked="0"/>
    </xf>
    <xf numFmtId="164" fontId="0" fillId="0" borderId="12" xfId="0" applyNumberFormat="1" applyBorder="1" applyAlignment="1" applyProtection="1">
      <alignment horizontal="center" vertical="center"/>
      <protection locked="0"/>
    </xf>
    <xf numFmtId="164" fontId="5" fillId="6" borderId="11" xfId="0" applyNumberFormat="1" applyFont="1" applyFill="1" applyBorder="1" applyAlignment="1">
      <alignment vertical="center"/>
    </xf>
    <xf numFmtId="164" fontId="5" fillId="6" borderId="12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 xr:uid="{4F2C48CA-C38E-4FD0-B458-32ABA09217F8}"/>
  </cellStyles>
  <dxfs count="2">
    <dxf>
      <fill>
        <patternFill>
          <bgColor rgb="FFFFFFCC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mruColors>
      <color rgb="FFFFFFCC"/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476250</xdr:colOff>
      <xdr:row>7</xdr:row>
      <xdr:rowOff>6350</xdr:rowOff>
    </xdr:from>
    <xdr:to>
      <xdr:col>26</xdr:col>
      <xdr:colOff>292100</xdr:colOff>
      <xdr:row>33</xdr:row>
      <xdr:rowOff>158750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12263D2-C490-18FE-30A6-28EB97EA334E}"/>
            </a:ext>
          </a:extLst>
        </xdr:cNvPr>
        <xdr:cNvSpPr txBox="1"/>
      </xdr:nvSpPr>
      <xdr:spPr>
        <a:xfrm>
          <a:off x="16878300" y="2044700"/>
          <a:ext cx="3625850" cy="510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Bonjour,</a:t>
          </a:r>
        </a:p>
        <a:p>
          <a:endParaRPr lang="fr-FR" sz="1100" kern="1200"/>
        </a:p>
        <a:p>
          <a:r>
            <a:rPr lang="fr-FR" sz="1100" kern="1200"/>
            <a:t>•</a:t>
          </a:r>
          <a:r>
            <a:rPr lang="fr-FR" sz="1100" kern="1200" baseline="0"/>
            <a:t> </a:t>
          </a:r>
          <a:r>
            <a:rPr lang="fr-FR" sz="1100" kern="1200"/>
            <a:t>Pour calculer l'ensemble des heures, je me</a:t>
          </a:r>
          <a:r>
            <a:rPr lang="fr-FR" sz="1100" kern="1200" baseline="0"/>
            <a:t> suis contenté de faire un "calendrier" pour l'année 2025.</a:t>
          </a:r>
        </a:p>
        <a:p>
          <a:endParaRPr lang="fr-FR" sz="1100" kern="1200" baseline="0"/>
        </a:p>
        <a:p>
          <a:r>
            <a:rPr lang="fr-FR" sz="1100" kern="1200" baseline="0"/>
            <a:t>• Une formule en colonne A détermine la nature du jour ("Sem.", "Dim.", "Fér.") - Donc plus de liste déroulante.</a:t>
          </a:r>
        </a:p>
        <a:p>
          <a:endParaRPr lang="fr-FR" sz="1100" kern="1200" baseline="0"/>
        </a:p>
        <a:p>
          <a:r>
            <a:rPr lang="fr-FR" sz="1100" kern="1200" baseline="0"/>
            <a:t>• Les jours fériés sont calculés automatiquement (vous pouvez changer l'année en A5, les jours fériésen colonne AC, AD et AE s'actualiseront automatiquement).</a:t>
          </a:r>
        </a:p>
        <a:p>
          <a:endParaRPr lang="fr-FR" sz="1100" kern="1200" baseline="0"/>
        </a:p>
        <a:p>
          <a:r>
            <a:rPr lang="fr-FR" sz="1100" kern="1200" baseline="0"/>
            <a:t>• Les heures sont calculées pour chaque colonne (O:T) en fonction de la nature.</a:t>
          </a:r>
        </a:p>
        <a:p>
          <a:endParaRPr lang="fr-FR" sz="1100" kern="1200" baseline="0"/>
        </a:p>
        <a:p>
          <a:r>
            <a:rPr lang="fr-FR" sz="1100" kern="1200" baseline="0"/>
            <a:t>• Si vous modifiez les heures de début (C6) et de fin (D6), vous recalculerez l'ensemble des heures.</a:t>
          </a:r>
        </a:p>
        <a:p>
          <a:endParaRPr lang="fr-FR" sz="1100" kern="1200" baseline="0"/>
        </a:p>
        <a:p>
          <a:r>
            <a:rPr lang="fr-FR" sz="1100" kern="1200" baseline="0"/>
            <a:t>• Une simple addition (V6:AA6) donne le total pour chaque nature ("Sem." nuit et jour, "Dim." nuit et jour, "Fér. nuit et jour).</a:t>
          </a:r>
        </a:p>
        <a:p>
          <a:endParaRPr lang="fr-FR" sz="1100" kern="1200" baseline="0"/>
        </a:p>
        <a:p>
          <a:r>
            <a:rPr lang="fr-FR" sz="1100" kern="1200" baseline="0"/>
            <a:t>• Toute la partie calendrier peut-être cachée.</a:t>
          </a:r>
        </a:p>
        <a:p>
          <a:endParaRPr lang="fr-FR" sz="1100" kern="1200" baseline="0"/>
        </a:p>
        <a:p>
          <a:r>
            <a:rPr lang="fr-FR" sz="1100" kern="1200" baseline="0"/>
            <a:t>Bonne journée.</a:t>
          </a:r>
        </a:p>
        <a:p>
          <a:endParaRPr lang="fr-FR" sz="1100" kern="1200" baseline="0"/>
        </a:p>
        <a:p>
          <a:r>
            <a:rPr lang="fr-FR" sz="1100" b="1" kern="1200" baseline="0"/>
            <a:t>AL 22</a:t>
          </a:r>
          <a:endParaRPr lang="fr-FR" sz="1100" b="1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2E4D9-539E-4749-A1DE-CA240D56727A}">
  <dimension ref="A1:AE372"/>
  <sheetViews>
    <sheetView tabSelected="1" workbookViewId="0"/>
  </sheetViews>
  <sheetFormatPr baseColWidth="10" defaultRowHeight="15" customHeight="1" x14ac:dyDescent="0.35"/>
  <cols>
    <col min="1" max="1" width="10.90625" style="3"/>
    <col min="2" max="2" width="16.6328125" style="3" customWidth="1"/>
    <col min="3" max="3" width="10.90625" style="3" customWidth="1"/>
    <col min="4" max="4" width="10.90625" style="3"/>
    <col min="5" max="13" width="10.90625" style="3" customWidth="1"/>
    <col min="14" max="16384" width="10.90625" style="3"/>
  </cols>
  <sheetData>
    <row r="1" spans="1:31" ht="15" customHeight="1" x14ac:dyDescent="0.35">
      <c r="A1" s="3" t="s">
        <v>17</v>
      </c>
    </row>
    <row r="2" spans="1:31" ht="15" customHeight="1" x14ac:dyDescent="0.35">
      <c r="C2" s="44"/>
      <c r="D2" s="44"/>
      <c r="F2" s="16"/>
      <c r="G2" s="16"/>
      <c r="H2" s="4" t="s">
        <v>18</v>
      </c>
      <c r="I2" s="5"/>
      <c r="J2" s="5"/>
      <c r="K2" s="5"/>
      <c r="L2" s="5"/>
      <c r="M2" s="5"/>
      <c r="O2" s="9" t="s">
        <v>16</v>
      </c>
      <c r="P2" s="8"/>
      <c r="Q2" s="9" t="s">
        <v>2</v>
      </c>
      <c r="R2" s="8"/>
      <c r="S2" s="7" t="s">
        <v>3</v>
      </c>
      <c r="T2" s="8"/>
    </row>
    <row r="3" spans="1:31" ht="15" customHeight="1" x14ac:dyDescent="0.35">
      <c r="F3" s="2" t="s">
        <v>4</v>
      </c>
      <c r="G3" s="17">
        <v>0.25</v>
      </c>
      <c r="H3" s="1">
        <v>0</v>
      </c>
      <c r="I3" s="1">
        <f>IF(ISBLANK(G3),0/24,H4)</f>
        <v>0.25</v>
      </c>
      <c r="J3" s="1">
        <f>I4</f>
        <v>0.875</v>
      </c>
      <c r="K3" s="1">
        <f>J4</f>
        <v>1</v>
      </c>
      <c r="L3" s="1">
        <f>K4</f>
        <v>1.25</v>
      </c>
      <c r="M3" s="1">
        <f>L4</f>
        <v>1.875</v>
      </c>
    </row>
    <row r="4" spans="1:31" ht="15" customHeight="1" thickBot="1" x14ac:dyDescent="0.4">
      <c r="F4" s="2" t="s">
        <v>5</v>
      </c>
      <c r="G4" s="17">
        <v>0.875</v>
      </c>
      <c r="H4" s="10">
        <f>IF(ISBLANK(G3),"",G3)</f>
        <v>0.25</v>
      </c>
      <c r="I4" s="10">
        <f>G4</f>
        <v>0.875</v>
      </c>
      <c r="J4" s="10">
        <f>24/24</f>
        <v>1</v>
      </c>
      <c r="K4" s="10">
        <f>IF(ISBLANK(G4),I4+24/24,IF(H4=0/24,I4+24/24,H4+24/24))</f>
        <v>1.25</v>
      </c>
      <c r="L4" s="10">
        <f>I4+24/24</f>
        <v>1.875</v>
      </c>
      <c r="M4" s="10">
        <f>J4+24/24</f>
        <v>2</v>
      </c>
    </row>
    <row r="5" spans="1:31" ht="70.5" thickBot="1" x14ac:dyDescent="0.4">
      <c r="A5" s="23">
        <v>2025</v>
      </c>
      <c r="B5" s="23" t="s">
        <v>6</v>
      </c>
      <c r="C5" s="24" t="s">
        <v>0</v>
      </c>
      <c r="D5" s="25" t="s">
        <v>1</v>
      </c>
      <c r="E5" s="23" t="s">
        <v>7</v>
      </c>
      <c r="F5" s="26" t="s">
        <v>21</v>
      </c>
      <c r="G5" s="27" t="s">
        <v>22</v>
      </c>
      <c r="H5" s="28" t="s">
        <v>19</v>
      </c>
      <c r="I5" s="29" t="s">
        <v>20</v>
      </c>
      <c r="J5" s="30" t="s">
        <v>19</v>
      </c>
      <c r="K5" s="28" t="s">
        <v>8</v>
      </c>
      <c r="L5" s="29" t="s">
        <v>9</v>
      </c>
      <c r="M5" s="30" t="s">
        <v>8</v>
      </c>
      <c r="O5" s="28" t="s">
        <v>11</v>
      </c>
      <c r="P5" s="30" t="s">
        <v>10</v>
      </c>
      <c r="Q5" s="28" t="s">
        <v>12</v>
      </c>
      <c r="R5" s="30" t="s">
        <v>13</v>
      </c>
      <c r="S5" s="28" t="s">
        <v>14</v>
      </c>
      <c r="T5" s="30" t="s">
        <v>15</v>
      </c>
      <c r="V5" s="28" t="s">
        <v>35</v>
      </c>
      <c r="W5" s="30" t="s">
        <v>36</v>
      </c>
      <c r="X5" s="28" t="s">
        <v>37</v>
      </c>
      <c r="Y5" s="30" t="s">
        <v>38</v>
      </c>
      <c r="Z5" s="28" t="s">
        <v>39</v>
      </c>
      <c r="AA5" s="30" t="s">
        <v>40</v>
      </c>
    </row>
    <row r="6" spans="1:31" ht="15" customHeight="1" thickBot="1" x14ac:dyDescent="0.4">
      <c r="A6" s="12" t="str">
        <f>IF(B6="","",IF(COUNTIF(Feries,B6)&gt;0,"Fér.",IF(WEEKDAY(B6,2)&lt;=6,"Sem.","Dim.")))</f>
        <v>Sem.</v>
      </c>
      <c r="B6" s="13">
        <v>45680</v>
      </c>
      <c r="C6" s="14">
        <v>0.75</v>
      </c>
      <c r="D6" s="15">
        <v>8.3333333333333329E-2</v>
      </c>
      <c r="E6" s="11">
        <f>IF(OR(B6="",C6="",D6=""),"",IF(COUNT(G$3:G$4)=1,"",IF(D6&gt;C6,D6-C6,MOD(D6+24/24-C6,1))))</f>
        <v>0.33333333333333326</v>
      </c>
      <c r="F6" s="18">
        <f>SUM(H6,J6,K6,M6)</f>
        <v>0.20833333333333326</v>
      </c>
      <c r="G6" s="19">
        <f>SUM(I6,L6)</f>
        <v>0.125</v>
      </c>
      <c r="H6" s="20">
        <f>IF(OR($B6="",E6="",H$4=""),"",IF($C6&gt;$D6,MAX(,MIN(H$4,$D6+24/24)-MAX(H$3,$C6)),MAX(,MIN(H$4,$D6)-MAX(H$3,$C6))))</f>
        <v>0</v>
      </c>
      <c r="I6" s="21">
        <f>IF(OR($B6="",H6="",I$4=""),"",IF($C6&gt;$D6,MAX(,MIN(I$4,$D6+24/24)-MAX(I$3,$C6)),MAX(,MIN(I$4,$D6)-MAX(I$3,$C6))))</f>
        <v>0.125</v>
      </c>
      <c r="J6" s="22">
        <f>IF(OR($B6="",I6="",J$4=""),"",IF($C6&gt;$D6,MAX(,MIN(J$4,$D6+24/24)-MAX(J$3,$C6)),MAX(,MIN(J$4,$D6)-MAX(J$3,$C6))))</f>
        <v>0.125</v>
      </c>
      <c r="K6" s="20">
        <f>IF(OR(J6="",K$4=""),"",IF($C6&gt;$D6,MAX(,MIN(K$4,$D6+24/24)-MAX(K$3,$C6)),MAX(,MIN(K$4,$D6)-MAX(K$3,$C6))))</f>
        <v>8.3333333333333259E-2</v>
      </c>
      <c r="L6" s="21">
        <f>IF(OR(K6="",L$4=""),"",IF($C6&gt;$D6,MAX(,MIN(L$4,$D6+24/24)-MAX(L$3,$C6)),MAX(,MIN(L$4,$D6)-MAX(L$3,$C6))))</f>
        <v>0</v>
      </c>
      <c r="M6" s="22">
        <f>IF(OR(L6="",M$4=""),"",IF($C6&gt;$D6,MAX(,MIN(M$4,$D6+24/24)-MAX(M$3,$C6)),MAX(,MIN(M$4,$D6)-MAX(M$3,$C6))))</f>
        <v>0</v>
      </c>
      <c r="O6" s="18">
        <f>SUMPRODUCT(($A6="Sem.")*($F6))</f>
        <v>0.20833333333333326</v>
      </c>
      <c r="P6" s="19">
        <f>SUMPRODUCT(($A6="Sem.")*($G6))</f>
        <v>0.125</v>
      </c>
      <c r="Q6" s="18">
        <f>SUMPRODUCT(($A6="Dim.")*($F6))</f>
        <v>0</v>
      </c>
      <c r="R6" s="19">
        <f>SUMPRODUCT(($A6="Dim.")*($G6))</f>
        <v>0</v>
      </c>
      <c r="S6" s="18">
        <f>SUMPRODUCT(($A6="Fér.")*($F6))</f>
        <v>0</v>
      </c>
      <c r="T6" s="19">
        <f>SUMPRODUCT(($A6="Fér.")*($G6))</f>
        <v>0</v>
      </c>
      <c r="V6" s="42">
        <f>SUMPRODUCT(($A$8:$A$372="Sem.")*($O$8:$O$372))</f>
        <v>62.916666666666941</v>
      </c>
      <c r="W6" s="43">
        <f>SUMPRODUCT(($A$8:$A$372="Sem.")*($P$8:$P$372))</f>
        <v>37.75</v>
      </c>
      <c r="X6" s="42">
        <f>SUMPRODUCT(($A$8:$A$372="Dim.")*($Q$8:$Q$372))</f>
        <v>10.833333333333332</v>
      </c>
      <c r="Y6" s="43">
        <f>SUMPRODUCT(($A$8:$A$372="Dim.")*($R$8:$R$372))</f>
        <v>6.5</v>
      </c>
      <c r="Z6" s="42">
        <f>SUMPRODUCT(($A$8:$A$372="Fér.")*($S$8:$S$372))</f>
        <v>2.2916666666666661</v>
      </c>
      <c r="AA6" s="43">
        <f>SUMPRODUCT(($A$8:$A$372="Fér.")*($T$8:$T$372))</f>
        <v>1.375</v>
      </c>
    </row>
    <row r="7" spans="1:31" ht="15" customHeight="1" thickBot="1" x14ac:dyDescent="0.4"/>
    <row r="8" spans="1:31" ht="15" customHeight="1" thickBot="1" x14ac:dyDescent="0.4">
      <c r="A8" s="12" t="str">
        <f t="shared" ref="A8:A71" si="0">IF(B8="","",IF(COUNTIF(Feries,B8)&gt;0,"Fér.",IF(WEEKDAY(B8,2)&lt;=6,"Sem.","Dim.")))</f>
        <v>Fér.</v>
      </c>
      <c r="B8" s="13">
        <v>45658</v>
      </c>
      <c r="C8" s="14">
        <f>$C$6</f>
        <v>0.75</v>
      </c>
      <c r="D8" s="15">
        <f>$D$6</f>
        <v>8.3333333333333329E-2</v>
      </c>
      <c r="E8" s="36">
        <f>IF(OR(B8="",C8="",D8=""),"",IF(COUNT(G$3:G$4)=1,"",IF(D8&gt;C8,D8-C8,MOD(D8+24/24-C8,1))))</f>
        <v>0.33333333333333326</v>
      </c>
      <c r="F8" s="37">
        <f>SUM(H8,J8,K8,M8)</f>
        <v>0.20833333333333326</v>
      </c>
      <c r="G8" s="38">
        <f>SUM(I8,L8)</f>
        <v>0.125</v>
      </c>
      <c r="H8" s="39">
        <f>IF(OR($B8="",E8="",H$4=""),"",IF($C8&gt;$D8,MAX(,MIN(H$4,$D8+24/24)-MAX(H$3,$C8)),MAX(,MIN(H$4,$D8)-MAX(H$3,$C8))))</f>
        <v>0</v>
      </c>
      <c r="I8" s="40">
        <f>IF(OR($B8="",H8="",I$4=""),"",IF($C8&gt;$D8,MAX(,MIN(I$4,$D8+24/24)-MAX(I$3,$C8)),MAX(,MIN(I$4,$D8)-MAX(I$3,$C8))))</f>
        <v>0.125</v>
      </c>
      <c r="J8" s="41">
        <f>IF(OR($B8="",I8="",J$4=""),"",IF($C8&gt;$D8,MAX(,MIN(J$4,$D8+24/24)-MAX(J$3,$C8)),MAX(,MIN(J$4,$D8)-MAX(J$3,$C8))))</f>
        <v>0.125</v>
      </c>
      <c r="K8" s="39">
        <f t="shared" ref="K8:M9" si="1">IF(OR(J8="",K$4=""),"",IF($C8&gt;$D8,MAX(,MIN(K$4,$D8+24/24)-MAX(K$3,$C8)),MAX(,MIN(K$4,$D8)-MAX(K$3,$C8))))</f>
        <v>8.3333333333333259E-2</v>
      </c>
      <c r="L8" s="40">
        <f t="shared" si="1"/>
        <v>0</v>
      </c>
      <c r="M8" s="41">
        <f t="shared" si="1"/>
        <v>0</v>
      </c>
      <c r="O8" s="37">
        <f>SUMPRODUCT(($A8="Sem.")*($F8))</f>
        <v>0</v>
      </c>
      <c r="P8" s="38">
        <f>SUMPRODUCT(($A8="Sem.")*($G8))</f>
        <v>0</v>
      </c>
      <c r="Q8" s="37">
        <f>SUMPRODUCT(($A8="Dim.")*($F8))</f>
        <v>0</v>
      </c>
      <c r="R8" s="38">
        <f>SUMPRODUCT(($A8="Dim.")*($G8))</f>
        <v>0</v>
      </c>
      <c r="S8" s="37">
        <f>SUMPRODUCT(($A8="Fér.")*($F8))</f>
        <v>0.20833333333333326</v>
      </c>
      <c r="T8" s="38">
        <f>SUMPRODUCT(($A8="Fér.")*($G8))</f>
        <v>0.125</v>
      </c>
      <c r="AC8" s="31" t="s">
        <v>23</v>
      </c>
      <c r="AD8" s="35">
        <f>A5</f>
        <v>2025</v>
      </c>
      <c r="AE8" s="31"/>
    </row>
    <row r="9" spans="1:31" ht="15" customHeight="1" thickBot="1" x14ac:dyDescent="0.4">
      <c r="A9" s="12" t="str">
        <f t="shared" si="0"/>
        <v>Sem.</v>
      </c>
      <c r="B9" s="13">
        <v>45659</v>
      </c>
      <c r="C9" s="14">
        <f t="shared" ref="C9:C72" si="2">$C$6</f>
        <v>0.75</v>
      </c>
      <c r="D9" s="15">
        <f t="shared" ref="D9:D72" si="3">$D$6</f>
        <v>8.3333333333333329E-2</v>
      </c>
      <c r="E9" s="36">
        <f>IF(OR(B9="",C9="",D9=""),"",IF(COUNT(G$3:G$4)=1,"",IF(D9&gt;C9,D9-C9,MOD(D9+24/24-C9,1))))</f>
        <v>0.33333333333333326</v>
      </c>
      <c r="F9" s="37">
        <f>SUM(H9,J9,K9,M9)</f>
        <v>0.20833333333333326</v>
      </c>
      <c r="G9" s="38">
        <f>SUM(I9,L9)</f>
        <v>0.125</v>
      </c>
      <c r="H9" s="39">
        <f>IF(OR($B9="",E9="",H$4=""),"",IF($C9&gt;$D9,MAX(,MIN(H$4,$D9+24/24)-MAX(H$3,$C9)),MAX(,MIN(H$4,$D9)-MAX(H$3,$C9))))</f>
        <v>0</v>
      </c>
      <c r="I9" s="40">
        <f>IF(OR($B9="",H9="",I$4=""),"",IF($C9&gt;$D9,MAX(,MIN(I$4,$D9+24/24)-MAX(I$3,$C9)),MAX(,MIN(I$4,$D9)-MAX(I$3,$C9))))</f>
        <v>0.125</v>
      </c>
      <c r="J9" s="41">
        <f>IF(OR($B9="",I9="",J$4=""),"",IF($C9&gt;$D9,MAX(,MIN(J$4,$D9+24/24)-MAX(J$3,$C9)),MAX(,MIN(J$4,$D9)-MAX(J$3,$C9))))</f>
        <v>0.125</v>
      </c>
      <c r="K9" s="39">
        <f t="shared" si="1"/>
        <v>8.3333333333333259E-2</v>
      </c>
      <c r="L9" s="40">
        <f t="shared" si="1"/>
        <v>0</v>
      </c>
      <c r="M9" s="41">
        <f t="shared" si="1"/>
        <v>0</v>
      </c>
      <c r="O9" s="37">
        <f>SUMPRODUCT(($A9="Sem.")*($F9))</f>
        <v>0.20833333333333326</v>
      </c>
      <c r="P9" s="38">
        <f>SUMPRODUCT(($A9="Sem.")*($G9))</f>
        <v>0.125</v>
      </c>
      <c r="Q9" s="37">
        <f>SUMPRODUCT(($A9="Dim.")*($F9))</f>
        <v>0</v>
      </c>
      <c r="R9" s="38">
        <f>SUMPRODUCT(($A9="Dim.")*($G9))</f>
        <v>0</v>
      </c>
      <c r="S9" s="37">
        <f>SUMPRODUCT(($A9="Fér.")*($F9))</f>
        <v>0</v>
      </c>
      <c r="T9" s="38">
        <f>SUMPRODUCT(($A9="Fér.")*($G9))</f>
        <v>0</v>
      </c>
      <c r="AC9" s="32" t="s">
        <v>24</v>
      </c>
      <c r="AD9" s="33">
        <f>DATE($AD$8,1,1)</f>
        <v>45658</v>
      </c>
      <c r="AE9" s="33"/>
    </row>
    <row r="10" spans="1:31" ht="15" customHeight="1" thickBot="1" x14ac:dyDescent="0.4">
      <c r="A10" s="12" t="str">
        <f t="shared" si="0"/>
        <v>Sem.</v>
      </c>
      <c r="B10" s="13">
        <v>45660</v>
      </c>
      <c r="C10" s="14">
        <f t="shared" si="2"/>
        <v>0.75</v>
      </c>
      <c r="D10" s="15">
        <f t="shared" si="3"/>
        <v>8.3333333333333329E-2</v>
      </c>
      <c r="E10" s="36">
        <f t="shared" ref="E10:E12" si="4">IF(OR(B10="",C10="",D10=""),"",IF(COUNT(G$3:G$4)=1,"",IF(D10&gt;C10,D10-C10,MOD(D10+24/24-C10,1))))</f>
        <v>0.33333333333333326</v>
      </c>
      <c r="F10" s="37">
        <f t="shared" ref="F10:F12" si="5">SUM(H10,J10,K10,M10)</f>
        <v>0.20833333333333326</v>
      </c>
      <c r="G10" s="38">
        <f t="shared" ref="G10:G12" si="6">SUM(I10,L10)</f>
        <v>0.125</v>
      </c>
      <c r="H10" s="39">
        <f t="shared" ref="H10:H12" si="7">IF(OR($B10="",E10="",H$4=""),"",IF($C10&gt;$D10,MAX(,MIN(H$4,$D10+24/24)-MAX(H$3,$C10)),MAX(,MIN(H$4,$D10)-MAX(H$3,$C10))))</f>
        <v>0</v>
      </c>
      <c r="I10" s="40">
        <f t="shared" ref="I10:J10" si="8">IF(OR($B10="",H10="",I$4=""),"",IF($C10&gt;$D10,MAX(,MIN(I$4,$D10+24/24)-MAX(I$3,$C10)),MAX(,MIN(I$4,$D10)-MAX(I$3,$C10))))</f>
        <v>0.125</v>
      </c>
      <c r="J10" s="41">
        <f t="shared" si="8"/>
        <v>0.125</v>
      </c>
      <c r="K10" s="39">
        <f t="shared" ref="K10:M10" si="9">IF(OR(J10="",K$4=""),"",IF($C10&gt;$D10,MAX(,MIN(K$4,$D10+24/24)-MAX(K$3,$C10)),MAX(,MIN(K$4,$D10)-MAX(K$3,$C10))))</f>
        <v>8.3333333333333259E-2</v>
      </c>
      <c r="L10" s="40">
        <f t="shared" si="9"/>
        <v>0</v>
      </c>
      <c r="M10" s="41">
        <f t="shared" si="9"/>
        <v>0</v>
      </c>
      <c r="O10" s="37">
        <f t="shared" ref="O10:O73" si="10">SUMPRODUCT(($A10="Sem.")*($F10))</f>
        <v>0.20833333333333326</v>
      </c>
      <c r="P10" s="38">
        <f t="shared" ref="P10:P73" si="11">SUMPRODUCT(($A10="Sem.")*($G10))</f>
        <v>0.125</v>
      </c>
      <c r="Q10" s="37">
        <f t="shared" ref="Q10:Q73" si="12">SUMPRODUCT(($A10="Dim.")*($F10))</f>
        <v>0</v>
      </c>
      <c r="R10" s="38">
        <f t="shared" ref="R10:R73" si="13">SUMPRODUCT(($A10="Dim.")*($G10))</f>
        <v>0</v>
      </c>
      <c r="S10" s="37">
        <f t="shared" ref="S10:S73" si="14">SUMPRODUCT(($A10="Fér.")*($F10))</f>
        <v>0</v>
      </c>
      <c r="T10" s="38">
        <f t="shared" ref="T10:T73" si="15">SUMPRODUCT(($A10="Fér.")*($G10))</f>
        <v>0</v>
      </c>
      <c r="AC10" s="32" t="s">
        <v>25</v>
      </c>
      <c r="AD10" s="33">
        <f>AE10+1</f>
        <v>45768</v>
      </c>
      <c r="AE10" s="33">
        <f>FLOOR(DAY(MINUTE($AD$8/38)/2+56)&amp;"/5/"&amp;$AD$8,7)-34</f>
        <v>45767</v>
      </c>
    </row>
    <row r="11" spans="1:31" ht="15" customHeight="1" thickBot="1" x14ac:dyDescent="0.4">
      <c r="A11" s="12" t="str">
        <f t="shared" si="0"/>
        <v>Sem.</v>
      </c>
      <c r="B11" s="13">
        <v>45661</v>
      </c>
      <c r="C11" s="14">
        <f t="shared" si="2"/>
        <v>0.75</v>
      </c>
      <c r="D11" s="15">
        <f t="shared" si="3"/>
        <v>8.3333333333333329E-2</v>
      </c>
      <c r="E11" s="36">
        <f t="shared" si="4"/>
        <v>0.33333333333333326</v>
      </c>
      <c r="F11" s="37">
        <f t="shared" si="5"/>
        <v>0.20833333333333326</v>
      </c>
      <c r="G11" s="38">
        <f t="shared" si="6"/>
        <v>0.125</v>
      </c>
      <c r="H11" s="39">
        <f t="shared" si="7"/>
        <v>0</v>
      </c>
      <c r="I11" s="40">
        <f t="shared" ref="I11:J11" si="16">IF(OR($B11="",H11="",I$4=""),"",IF($C11&gt;$D11,MAX(,MIN(I$4,$D11+24/24)-MAX(I$3,$C11)),MAX(,MIN(I$4,$D11)-MAX(I$3,$C11))))</f>
        <v>0.125</v>
      </c>
      <c r="J11" s="41">
        <f t="shared" si="16"/>
        <v>0.125</v>
      </c>
      <c r="K11" s="39">
        <f t="shared" ref="K11:M11" si="17">IF(OR(J11="",K$4=""),"",IF($C11&gt;$D11,MAX(,MIN(K$4,$D11+24/24)-MAX(K$3,$C11)),MAX(,MIN(K$4,$D11)-MAX(K$3,$C11))))</f>
        <v>8.3333333333333259E-2</v>
      </c>
      <c r="L11" s="40">
        <f t="shared" si="17"/>
        <v>0</v>
      </c>
      <c r="M11" s="41">
        <f t="shared" si="17"/>
        <v>0</v>
      </c>
      <c r="O11" s="37">
        <f t="shared" si="10"/>
        <v>0.20833333333333326</v>
      </c>
      <c r="P11" s="38">
        <f t="shared" si="11"/>
        <v>0.125</v>
      </c>
      <c r="Q11" s="37">
        <f t="shared" si="12"/>
        <v>0</v>
      </c>
      <c r="R11" s="38">
        <f t="shared" si="13"/>
        <v>0</v>
      </c>
      <c r="S11" s="37">
        <f t="shared" si="14"/>
        <v>0</v>
      </c>
      <c r="T11" s="38">
        <f t="shared" si="15"/>
        <v>0</v>
      </c>
      <c r="AC11" s="32" t="s">
        <v>26</v>
      </c>
      <c r="AD11" s="33">
        <f>DATE($AD$8,5,1)</f>
        <v>45778</v>
      </c>
      <c r="AE11" s="33"/>
    </row>
    <row r="12" spans="1:31" ht="15" customHeight="1" thickBot="1" x14ac:dyDescent="0.4">
      <c r="A12" s="12" t="str">
        <f t="shared" si="0"/>
        <v>Dim.</v>
      </c>
      <c r="B12" s="13">
        <v>45662</v>
      </c>
      <c r="C12" s="14">
        <f t="shared" si="2"/>
        <v>0.75</v>
      </c>
      <c r="D12" s="15">
        <f t="shared" si="3"/>
        <v>8.3333333333333329E-2</v>
      </c>
      <c r="E12" s="36">
        <f t="shared" si="4"/>
        <v>0.33333333333333326</v>
      </c>
      <c r="F12" s="37">
        <f t="shared" si="5"/>
        <v>0.20833333333333326</v>
      </c>
      <c r="G12" s="38">
        <f t="shared" si="6"/>
        <v>0.125</v>
      </c>
      <c r="H12" s="39">
        <f t="shared" si="7"/>
        <v>0</v>
      </c>
      <c r="I12" s="40">
        <f t="shared" ref="I12:J12" si="18">IF(OR($B12="",H12="",I$4=""),"",IF($C12&gt;$D12,MAX(,MIN(I$4,$D12+24/24)-MAX(I$3,$C12)),MAX(,MIN(I$4,$D12)-MAX(I$3,$C12))))</f>
        <v>0.125</v>
      </c>
      <c r="J12" s="41">
        <f t="shared" si="18"/>
        <v>0.125</v>
      </c>
      <c r="K12" s="39">
        <f t="shared" ref="K12:M12" si="19">IF(OR(J12="",K$4=""),"",IF($C12&gt;$D12,MAX(,MIN(K$4,$D12+24/24)-MAX(K$3,$C12)),MAX(,MIN(K$4,$D12)-MAX(K$3,$C12))))</f>
        <v>8.3333333333333259E-2</v>
      </c>
      <c r="L12" s="40">
        <f t="shared" si="19"/>
        <v>0</v>
      </c>
      <c r="M12" s="41">
        <f t="shared" si="19"/>
        <v>0</v>
      </c>
      <c r="O12" s="37">
        <f t="shared" si="10"/>
        <v>0</v>
      </c>
      <c r="P12" s="38">
        <f t="shared" si="11"/>
        <v>0</v>
      </c>
      <c r="Q12" s="37">
        <f t="shared" si="12"/>
        <v>0.20833333333333326</v>
      </c>
      <c r="R12" s="38">
        <f t="shared" si="13"/>
        <v>0.125</v>
      </c>
      <c r="S12" s="37">
        <f t="shared" si="14"/>
        <v>0</v>
      </c>
      <c r="T12" s="38">
        <f t="shared" si="15"/>
        <v>0</v>
      </c>
      <c r="AC12" s="34" t="s">
        <v>27</v>
      </c>
      <c r="AD12" s="33">
        <f>DATE($AD$8,5,8)</f>
        <v>45785</v>
      </c>
      <c r="AE12" s="33"/>
    </row>
    <row r="13" spans="1:31" ht="15" customHeight="1" thickBot="1" x14ac:dyDescent="0.4">
      <c r="A13" s="12" t="str">
        <f t="shared" si="0"/>
        <v>Sem.</v>
      </c>
      <c r="B13" s="13">
        <v>45663</v>
      </c>
      <c r="C13" s="14">
        <f t="shared" si="2"/>
        <v>0.75</v>
      </c>
      <c r="D13" s="15">
        <f t="shared" si="3"/>
        <v>8.3333333333333329E-2</v>
      </c>
      <c r="E13" s="36">
        <f t="shared" ref="E13:E76" si="20">IF(OR(B13="",C13="",D13=""),"",IF(COUNT(G$3:G$4)=1,"",IF(D13&gt;C13,D13-C13,MOD(D13+24/24-C13,1))))</f>
        <v>0.33333333333333326</v>
      </c>
      <c r="F13" s="37">
        <f t="shared" ref="F13:F76" si="21">SUM(H13,J13,K13,M13)</f>
        <v>0.20833333333333326</v>
      </c>
      <c r="G13" s="38">
        <f t="shared" ref="G13:G76" si="22">SUM(I13,L13)</f>
        <v>0.125</v>
      </c>
      <c r="H13" s="39">
        <f t="shared" ref="H13:H76" si="23">IF(OR($B13="",E13="",H$4=""),"",IF($C13&gt;$D13,MAX(,MIN(H$4,$D13+24/24)-MAX(H$3,$C13)),MAX(,MIN(H$4,$D13)-MAX(H$3,$C13))))</f>
        <v>0</v>
      </c>
      <c r="I13" s="40">
        <f t="shared" ref="I13:J13" si="24">IF(OR($B13="",H13="",I$4=""),"",IF($C13&gt;$D13,MAX(,MIN(I$4,$D13+24/24)-MAX(I$3,$C13)),MAX(,MIN(I$4,$D13)-MAX(I$3,$C13))))</f>
        <v>0.125</v>
      </c>
      <c r="J13" s="41">
        <f t="shared" si="24"/>
        <v>0.125</v>
      </c>
      <c r="K13" s="39">
        <f t="shared" ref="K13:M13" si="25">IF(OR(J13="",K$4=""),"",IF($C13&gt;$D13,MAX(,MIN(K$4,$D13+24/24)-MAX(K$3,$C13)),MAX(,MIN(K$4,$D13)-MAX(K$3,$C13))))</f>
        <v>8.3333333333333259E-2</v>
      </c>
      <c r="L13" s="40">
        <f t="shared" si="25"/>
        <v>0</v>
      </c>
      <c r="M13" s="41">
        <f t="shared" si="25"/>
        <v>0</v>
      </c>
      <c r="O13" s="37">
        <f t="shared" si="10"/>
        <v>0.20833333333333326</v>
      </c>
      <c r="P13" s="38">
        <f t="shared" si="11"/>
        <v>0.125</v>
      </c>
      <c r="Q13" s="37">
        <f t="shared" si="12"/>
        <v>0</v>
      </c>
      <c r="R13" s="38">
        <f t="shared" si="13"/>
        <v>0</v>
      </c>
      <c r="S13" s="37">
        <f t="shared" si="14"/>
        <v>0</v>
      </c>
      <c r="T13" s="38">
        <f t="shared" si="15"/>
        <v>0</v>
      </c>
      <c r="AC13" s="32" t="s">
        <v>28</v>
      </c>
      <c r="AD13" s="33">
        <f>AE10+39</f>
        <v>45806</v>
      </c>
      <c r="AE13" s="33"/>
    </row>
    <row r="14" spans="1:31" ht="15" customHeight="1" thickBot="1" x14ac:dyDescent="0.4">
      <c r="A14" s="12" t="str">
        <f t="shared" si="0"/>
        <v>Sem.</v>
      </c>
      <c r="B14" s="13">
        <v>45664</v>
      </c>
      <c r="C14" s="14">
        <f t="shared" si="2"/>
        <v>0.75</v>
      </c>
      <c r="D14" s="15">
        <f t="shared" si="3"/>
        <v>8.3333333333333329E-2</v>
      </c>
      <c r="E14" s="36">
        <f t="shared" si="20"/>
        <v>0.33333333333333326</v>
      </c>
      <c r="F14" s="37">
        <f t="shared" si="21"/>
        <v>0.20833333333333326</v>
      </c>
      <c r="G14" s="38">
        <f t="shared" si="22"/>
        <v>0.125</v>
      </c>
      <c r="H14" s="39">
        <f t="shared" si="23"/>
        <v>0</v>
      </c>
      <c r="I14" s="40">
        <f t="shared" ref="I14:J14" si="26">IF(OR($B14="",H14="",I$4=""),"",IF($C14&gt;$D14,MAX(,MIN(I$4,$D14+24/24)-MAX(I$3,$C14)),MAX(,MIN(I$4,$D14)-MAX(I$3,$C14))))</f>
        <v>0.125</v>
      </c>
      <c r="J14" s="41">
        <f t="shared" si="26"/>
        <v>0.125</v>
      </c>
      <c r="K14" s="39">
        <f t="shared" ref="K14:M14" si="27">IF(OR(J14="",K$4=""),"",IF($C14&gt;$D14,MAX(,MIN(K$4,$D14+24/24)-MAX(K$3,$C14)),MAX(,MIN(K$4,$D14)-MAX(K$3,$C14))))</f>
        <v>8.3333333333333259E-2</v>
      </c>
      <c r="L14" s="40">
        <f t="shared" si="27"/>
        <v>0</v>
      </c>
      <c r="M14" s="41">
        <f t="shared" si="27"/>
        <v>0</v>
      </c>
      <c r="O14" s="37">
        <f t="shared" si="10"/>
        <v>0.20833333333333326</v>
      </c>
      <c r="P14" s="38">
        <f t="shared" si="11"/>
        <v>0.125</v>
      </c>
      <c r="Q14" s="37">
        <f t="shared" si="12"/>
        <v>0</v>
      </c>
      <c r="R14" s="38">
        <f t="shared" si="13"/>
        <v>0</v>
      </c>
      <c r="S14" s="37">
        <f t="shared" si="14"/>
        <v>0</v>
      </c>
      <c r="T14" s="38">
        <f t="shared" si="15"/>
        <v>0</v>
      </c>
      <c r="AC14" s="32" t="s">
        <v>29</v>
      </c>
      <c r="AD14" s="33">
        <f>AE10+50</f>
        <v>45817</v>
      </c>
      <c r="AE14" s="33">
        <f>AE10+49</f>
        <v>45816</v>
      </c>
    </row>
    <row r="15" spans="1:31" ht="15" customHeight="1" thickBot="1" x14ac:dyDescent="0.4">
      <c r="A15" s="12" t="str">
        <f t="shared" si="0"/>
        <v>Sem.</v>
      </c>
      <c r="B15" s="13">
        <v>45665</v>
      </c>
      <c r="C15" s="14">
        <f t="shared" si="2"/>
        <v>0.75</v>
      </c>
      <c r="D15" s="15">
        <f t="shared" si="3"/>
        <v>8.3333333333333329E-2</v>
      </c>
      <c r="E15" s="36">
        <f t="shared" si="20"/>
        <v>0.33333333333333326</v>
      </c>
      <c r="F15" s="37">
        <f t="shared" si="21"/>
        <v>0.20833333333333326</v>
      </c>
      <c r="G15" s="38">
        <f t="shared" si="22"/>
        <v>0.125</v>
      </c>
      <c r="H15" s="39">
        <f t="shared" si="23"/>
        <v>0</v>
      </c>
      <c r="I15" s="40">
        <f t="shared" ref="I15:J15" si="28">IF(OR($B15="",H15="",I$4=""),"",IF($C15&gt;$D15,MAX(,MIN(I$4,$D15+24/24)-MAX(I$3,$C15)),MAX(,MIN(I$4,$D15)-MAX(I$3,$C15))))</f>
        <v>0.125</v>
      </c>
      <c r="J15" s="41">
        <f t="shared" si="28"/>
        <v>0.125</v>
      </c>
      <c r="K15" s="39">
        <f t="shared" ref="K15:M15" si="29">IF(OR(J15="",K$4=""),"",IF($C15&gt;$D15,MAX(,MIN(K$4,$D15+24/24)-MAX(K$3,$C15)),MAX(,MIN(K$4,$D15)-MAX(K$3,$C15))))</f>
        <v>8.3333333333333259E-2</v>
      </c>
      <c r="L15" s="40">
        <f t="shared" si="29"/>
        <v>0</v>
      </c>
      <c r="M15" s="41">
        <f t="shared" si="29"/>
        <v>0</v>
      </c>
      <c r="O15" s="37">
        <f t="shared" si="10"/>
        <v>0.20833333333333326</v>
      </c>
      <c r="P15" s="38">
        <f t="shared" si="11"/>
        <v>0.125</v>
      </c>
      <c r="Q15" s="37">
        <f t="shared" si="12"/>
        <v>0</v>
      </c>
      <c r="R15" s="38">
        <f t="shared" si="13"/>
        <v>0</v>
      </c>
      <c r="S15" s="37">
        <f t="shared" si="14"/>
        <v>0</v>
      </c>
      <c r="T15" s="38">
        <f t="shared" si="15"/>
        <v>0</v>
      </c>
      <c r="AC15" s="32" t="s">
        <v>30</v>
      </c>
      <c r="AD15" s="33">
        <f>DATE($AD$8,7,14)</f>
        <v>45852</v>
      </c>
      <c r="AE15" s="33"/>
    </row>
    <row r="16" spans="1:31" ht="15" customHeight="1" thickBot="1" x14ac:dyDescent="0.4">
      <c r="A16" s="12" t="str">
        <f t="shared" si="0"/>
        <v>Sem.</v>
      </c>
      <c r="B16" s="13">
        <v>45666</v>
      </c>
      <c r="C16" s="14">
        <f t="shared" si="2"/>
        <v>0.75</v>
      </c>
      <c r="D16" s="15">
        <f t="shared" si="3"/>
        <v>8.3333333333333329E-2</v>
      </c>
      <c r="E16" s="36">
        <f t="shared" si="20"/>
        <v>0.33333333333333326</v>
      </c>
      <c r="F16" s="37">
        <f t="shared" si="21"/>
        <v>0.20833333333333326</v>
      </c>
      <c r="G16" s="38">
        <f t="shared" si="22"/>
        <v>0.125</v>
      </c>
      <c r="H16" s="39">
        <f t="shared" si="23"/>
        <v>0</v>
      </c>
      <c r="I16" s="40">
        <f t="shared" ref="I16:J16" si="30">IF(OR($B16="",H16="",I$4=""),"",IF($C16&gt;$D16,MAX(,MIN(I$4,$D16+24/24)-MAX(I$3,$C16)),MAX(,MIN(I$4,$D16)-MAX(I$3,$C16))))</f>
        <v>0.125</v>
      </c>
      <c r="J16" s="41">
        <f t="shared" si="30"/>
        <v>0.125</v>
      </c>
      <c r="K16" s="39">
        <f t="shared" ref="K16:M16" si="31">IF(OR(J16="",K$4=""),"",IF($C16&gt;$D16,MAX(,MIN(K$4,$D16+24/24)-MAX(K$3,$C16)),MAX(,MIN(K$4,$D16)-MAX(K$3,$C16))))</f>
        <v>8.3333333333333259E-2</v>
      </c>
      <c r="L16" s="40">
        <f t="shared" si="31"/>
        <v>0</v>
      </c>
      <c r="M16" s="41">
        <f t="shared" si="31"/>
        <v>0</v>
      </c>
      <c r="O16" s="37">
        <f t="shared" si="10"/>
        <v>0.20833333333333326</v>
      </c>
      <c r="P16" s="38">
        <f t="shared" si="11"/>
        <v>0.125</v>
      </c>
      <c r="Q16" s="37">
        <f t="shared" si="12"/>
        <v>0</v>
      </c>
      <c r="R16" s="38">
        <f t="shared" si="13"/>
        <v>0</v>
      </c>
      <c r="S16" s="37">
        <f t="shared" si="14"/>
        <v>0</v>
      </c>
      <c r="T16" s="38">
        <f t="shared" si="15"/>
        <v>0</v>
      </c>
      <c r="AC16" s="32" t="s">
        <v>31</v>
      </c>
      <c r="AD16" s="33">
        <f>DATE($AD$8,8,15)</f>
        <v>45884</v>
      </c>
      <c r="AE16" s="33"/>
    </row>
    <row r="17" spans="1:31" ht="15" customHeight="1" thickBot="1" x14ac:dyDescent="0.4">
      <c r="A17" s="12" t="str">
        <f t="shared" si="0"/>
        <v>Sem.</v>
      </c>
      <c r="B17" s="13">
        <v>45667</v>
      </c>
      <c r="C17" s="14">
        <f t="shared" si="2"/>
        <v>0.75</v>
      </c>
      <c r="D17" s="15">
        <f t="shared" si="3"/>
        <v>8.3333333333333329E-2</v>
      </c>
      <c r="E17" s="36">
        <f t="shared" si="20"/>
        <v>0.33333333333333326</v>
      </c>
      <c r="F17" s="37">
        <f t="shared" si="21"/>
        <v>0.20833333333333326</v>
      </c>
      <c r="G17" s="38">
        <f t="shared" si="22"/>
        <v>0.125</v>
      </c>
      <c r="H17" s="39">
        <f t="shared" si="23"/>
        <v>0</v>
      </c>
      <c r="I17" s="40">
        <f t="shared" ref="I17:J17" si="32">IF(OR($B17="",H17="",I$4=""),"",IF($C17&gt;$D17,MAX(,MIN(I$4,$D17+24/24)-MAX(I$3,$C17)),MAX(,MIN(I$4,$D17)-MAX(I$3,$C17))))</f>
        <v>0.125</v>
      </c>
      <c r="J17" s="41">
        <f t="shared" si="32"/>
        <v>0.125</v>
      </c>
      <c r="K17" s="39">
        <f t="shared" ref="K17:M17" si="33">IF(OR(J17="",K$4=""),"",IF($C17&gt;$D17,MAX(,MIN(K$4,$D17+24/24)-MAX(K$3,$C17)),MAX(,MIN(K$4,$D17)-MAX(K$3,$C17))))</f>
        <v>8.3333333333333259E-2</v>
      </c>
      <c r="L17" s="40">
        <f t="shared" si="33"/>
        <v>0</v>
      </c>
      <c r="M17" s="41">
        <f t="shared" si="33"/>
        <v>0</v>
      </c>
      <c r="O17" s="37">
        <f t="shared" si="10"/>
        <v>0.20833333333333326</v>
      </c>
      <c r="P17" s="38">
        <f t="shared" si="11"/>
        <v>0.125</v>
      </c>
      <c r="Q17" s="37">
        <f t="shared" si="12"/>
        <v>0</v>
      </c>
      <c r="R17" s="38">
        <f t="shared" si="13"/>
        <v>0</v>
      </c>
      <c r="S17" s="37">
        <f t="shared" si="14"/>
        <v>0</v>
      </c>
      <c r="T17" s="38">
        <f t="shared" si="15"/>
        <v>0</v>
      </c>
      <c r="AC17" s="32" t="s">
        <v>32</v>
      </c>
      <c r="AD17" s="33">
        <f>DATE($AD$8,11,1)</f>
        <v>45962</v>
      </c>
      <c r="AE17" s="33"/>
    </row>
    <row r="18" spans="1:31" ht="15" customHeight="1" thickBot="1" x14ac:dyDescent="0.4">
      <c r="A18" s="12" t="str">
        <f t="shared" si="0"/>
        <v>Sem.</v>
      </c>
      <c r="B18" s="13">
        <v>45668</v>
      </c>
      <c r="C18" s="14">
        <f t="shared" si="2"/>
        <v>0.75</v>
      </c>
      <c r="D18" s="15">
        <f t="shared" si="3"/>
        <v>8.3333333333333329E-2</v>
      </c>
      <c r="E18" s="36">
        <f t="shared" si="20"/>
        <v>0.33333333333333326</v>
      </c>
      <c r="F18" s="37">
        <f t="shared" si="21"/>
        <v>0.20833333333333326</v>
      </c>
      <c r="G18" s="38">
        <f t="shared" si="22"/>
        <v>0.125</v>
      </c>
      <c r="H18" s="39">
        <f t="shared" si="23"/>
        <v>0</v>
      </c>
      <c r="I18" s="40">
        <f t="shared" ref="I18:J18" si="34">IF(OR($B18="",H18="",I$4=""),"",IF($C18&gt;$D18,MAX(,MIN(I$4,$D18+24/24)-MAX(I$3,$C18)),MAX(,MIN(I$4,$D18)-MAX(I$3,$C18))))</f>
        <v>0.125</v>
      </c>
      <c r="J18" s="41">
        <f t="shared" si="34"/>
        <v>0.125</v>
      </c>
      <c r="K18" s="39">
        <f t="shared" ref="K18:M18" si="35">IF(OR(J18="",K$4=""),"",IF($C18&gt;$D18,MAX(,MIN(K$4,$D18+24/24)-MAX(K$3,$C18)),MAX(,MIN(K$4,$D18)-MAX(K$3,$C18))))</f>
        <v>8.3333333333333259E-2</v>
      </c>
      <c r="L18" s="40">
        <f t="shared" si="35"/>
        <v>0</v>
      </c>
      <c r="M18" s="41">
        <f t="shared" si="35"/>
        <v>0</v>
      </c>
      <c r="O18" s="37">
        <f t="shared" si="10"/>
        <v>0.20833333333333326</v>
      </c>
      <c r="P18" s="38">
        <f t="shared" si="11"/>
        <v>0.125</v>
      </c>
      <c r="Q18" s="37">
        <f t="shared" si="12"/>
        <v>0</v>
      </c>
      <c r="R18" s="38">
        <f t="shared" si="13"/>
        <v>0</v>
      </c>
      <c r="S18" s="37">
        <f t="shared" si="14"/>
        <v>0</v>
      </c>
      <c r="T18" s="38">
        <f t="shared" si="15"/>
        <v>0</v>
      </c>
      <c r="AC18" s="32" t="s">
        <v>33</v>
      </c>
      <c r="AD18" s="33">
        <f>DATE($AD$8,11,11)</f>
        <v>45972</v>
      </c>
      <c r="AE18" s="33"/>
    </row>
    <row r="19" spans="1:31" ht="15" customHeight="1" thickBot="1" x14ac:dyDescent="0.4">
      <c r="A19" s="12" t="str">
        <f t="shared" si="0"/>
        <v>Dim.</v>
      </c>
      <c r="B19" s="13">
        <v>45669</v>
      </c>
      <c r="C19" s="14">
        <f t="shared" si="2"/>
        <v>0.75</v>
      </c>
      <c r="D19" s="15">
        <f t="shared" si="3"/>
        <v>8.3333333333333329E-2</v>
      </c>
      <c r="E19" s="36">
        <f t="shared" si="20"/>
        <v>0.33333333333333326</v>
      </c>
      <c r="F19" s="37">
        <f t="shared" si="21"/>
        <v>0.20833333333333326</v>
      </c>
      <c r="G19" s="38">
        <f t="shared" si="22"/>
        <v>0.125</v>
      </c>
      <c r="H19" s="39">
        <f t="shared" si="23"/>
        <v>0</v>
      </c>
      <c r="I19" s="40">
        <f t="shared" ref="I19:J19" si="36">IF(OR($B19="",H19="",I$4=""),"",IF($C19&gt;$D19,MAX(,MIN(I$4,$D19+24/24)-MAX(I$3,$C19)),MAX(,MIN(I$4,$D19)-MAX(I$3,$C19))))</f>
        <v>0.125</v>
      </c>
      <c r="J19" s="41">
        <f t="shared" si="36"/>
        <v>0.125</v>
      </c>
      <c r="K19" s="39">
        <f t="shared" ref="K19:M19" si="37">IF(OR(J19="",K$4=""),"",IF($C19&gt;$D19,MAX(,MIN(K$4,$D19+24/24)-MAX(K$3,$C19)),MAX(,MIN(K$4,$D19)-MAX(K$3,$C19))))</f>
        <v>8.3333333333333259E-2</v>
      </c>
      <c r="L19" s="40">
        <f t="shared" si="37"/>
        <v>0</v>
      </c>
      <c r="M19" s="41">
        <f t="shared" si="37"/>
        <v>0</v>
      </c>
      <c r="O19" s="37">
        <f t="shared" si="10"/>
        <v>0</v>
      </c>
      <c r="P19" s="38">
        <f t="shared" si="11"/>
        <v>0</v>
      </c>
      <c r="Q19" s="37">
        <f t="shared" si="12"/>
        <v>0.20833333333333326</v>
      </c>
      <c r="R19" s="38">
        <f t="shared" si="13"/>
        <v>0.125</v>
      </c>
      <c r="S19" s="37">
        <f t="shared" si="14"/>
        <v>0</v>
      </c>
      <c r="T19" s="38">
        <f t="shared" si="15"/>
        <v>0</v>
      </c>
      <c r="AC19" s="32" t="s">
        <v>34</v>
      </c>
      <c r="AD19" s="33">
        <f>DATE($AD$8,12,25)</f>
        <v>46016</v>
      </c>
      <c r="AE19" s="33"/>
    </row>
    <row r="20" spans="1:31" ht="15" customHeight="1" thickBot="1" x14ac:dyDescent="0.4">
      <c r="A20" s="12" t="str">
        <f t="shared" si="0"/>
        <v>Sem.</v>
      </c>
      <c r="B20" s="13">
        <v>45670</v>
      </c>
      <c r="C20" s="14">
        <f t="shared" si="2"/>
        <v>0.75</v>
      </c>
      <c r="D20" s="15">
        <f t="shared" si="3"/>
        <v>8.3333333333333329E-2</v>
      </c>
      <c r="E20" s="36">
        <f t="shared" si="20"/>
        <v>0.33333333333333326</v>
      </c>
      <c r="F20" s="37">
        <f t="shared" si="21"/>
        <v>0.20833333333333326</v>
      </c>
      <c r="G20" s="38">
        <f t="shared" si="22"/>
        <v>0.125</v>
      </c>
      <c r="H20" s="39">
        <f t="shared" si="23"/>
        <v>0</v>
      </c>
      <c r="I20" s="40">
        <f t="shared" ref="I20:J20" si="38">IF(OR($B20="",H20="",I$4=""),"",IF($C20&gt;$D20,MAX(,MIN(I$4,$D20+24/24)-MAX(I$3,$C20)),MAX(,MIN(I$4,$D20)-MAX(I$3,$C20))))</f>
        <v>0.125</v>
      </c>
      <c r="J20" s="41">
        <f t="shared" si="38"/>
        <v>0.125</v>
      </c>
      <c r="K20" s="39">
        <f t="shared" ref="K20:M20" si="39">IF(OR(J20="",K$4=""),"",IF($C20&gt;$D20,MAX(,MIN(K$4,$D20+24/24)-MAX(K$3,$C20)),MAX(,MIN(K$4,$D20)-MAX(K$3,$C20))))</f>
        <v>8.3333333333333259E-2</v>
      </c>
      <c r="L20" s="40">
        <f t="shared" si="39"/>
        <v>0</v>
      </c>
      <c r="M20" s="41">
        <f t="shared" si="39"/>
        <v>0</v>
      </c>
      <c r="O20" s="37">
        <f t="shared" si="10"/>
        <v>0.20833333333333326</v>
      </c>
      <c r="P20" s="38">
        <f t="shared" si="11"/>
        <v>0.125</v>
      </c>
      <c r="Q20" s="37">
        <f t="shared" si="12"/>
        <v>0</v>
      </c>
      <c r="R20" s="38">
        <f t="shared" si="13"/>
        <v>0</v>
      </c>
      <c r="S20" s="37">
        <f t="shared" si="14"/>
        <v>0</v>
      </c>
      <c r="T20" s="38">
        <f t="shared" si="15"/>
        <v>0</v>
      </c>
    </row>
    <row r="21" spans="1:31" ht="15" customHeight="1" thickBot="1" x14ac:dyDescent="0.4">
      <c r="A21" s="12" t="str">
        <f t="shared" si="0"/>
        <v>Sem.</v>
      </c>
      <c r="B21" s="13">
        <v>45671</v>
      </c>
      <c r="C21" s="14">
        <f t="shared" si="2"/>
        <v>0.75</v>
      </c>
      <c r="D21" s="15">
        <f t="shared" si="3"/>
        <v>8.3333333333333329E-2</v>
      </c>
      <c r="E21" s="36">
        <f t="shared" si="20"/>
        <v>0.33333333333333326</v>
      </c>
      <c r="F21" s="37">
        <f t="shared" si="21"/>
        <v>0.20833333333333326</v>
      </c>
      <c r="G21" s="38">
        <f t="shared" si="22"/>
        <v>0.125</v>
      </c>
      <c r="H21" s="39">
        <f t="shared" si="23"/>
        <v>0</v>
      </c>
      <c r="I21" s="40">
        <f t="shared" ref="I21:J21" si="40">IF(OR($B21="",H21="",I$4=""),"",IF($C21&gt;$D21,MAX(,MIN(I$4,$D21+24/24)-MAX(I$3,$C21)),MAX(,MIN(I$4,$D21)-MAX(I$3,$C21))))</f>
        <v>0.125</v>
      </c>
      <c r="J21" s="41">
        <f t="shared" si="40"/>
        <v>0.125</v>
      </c>
      <c r="K21" s="39">
        <f t="shared" ref="K21:M21" si="41">IF(OR(J21="",K$4=""),"",IF($C21&gt;$D21,MAX(,MIN(K$4,$D21+24/24)-MAX(K$3,$C21)),MAX(,MIN(K$4,$D21)-MAX(K$3,$C21))))</f>
        <v>8.3333333333333259E-2</v>
      </c>
      <c r="L21" s="40">
        <f t="shared" si="41"/>
        <v>0</v>
      </c>
      <c r="M21" s="41">
        <f t="shared" si="41"/>
        <v>0</v>
      </c>
      <c r="O21" s="37">
        <f t="shared" si="10"/>
        <v>0.20833333333333326</v>
      </c>
      <c r="P21" s="38">
        <f t="shared" si="11"/>
        <v>0.125</v>
      </c>
      <c r="Q21" s="37">
        <f t="shared" si="12"/>
        <v>0</v>
      </c>
      <c r="R21" s="38">
        <f t="shared" si="13"/>
        <v>0</v>
      </c>
      <c r="S21" s="37">
        <f t="shared" si="14"/>
        <v>0</v>
      </c>
      <c r="T21" s="38">
        <f t="shared" si="15"/>
        <v>0</v>
      </c>
    </row>
    <row r="22" spans="1:31" ht="15" customHeight="1" thickBot="1" x14ac:dyDescent="0.4">
      <c r="A22" s="12" t="str">
        <f t="shared" si="0"/>
        <v>Sem.</v>
      </c>
      <c r="B22" s="13">
        <v>45672</v>
      </c>
      <c r="C22" s="14">
        <f t="shared" si="2"/>
        <v>0.75</v>
      </c>
      <c r="D22" s="15">
        <f t="shared" si="3"/>
        <v>8.3333333333333329E-2</v>
      </c>
      <c r="E22" s="36">
        <f t="shared" si="20"/>
        <v>0.33333333333333326</v>
      </c>
      <c r="F22" s="37">
        <f t="shared" si="21"/>
        <v>0.20833333333333326</v>
      </c>
      <c r="G22" s="38">
        <f t="shared" si="22"/>
        <v>0.125</v>
      </c>
      <c r="H22" s="39">
        <f t="shared" si="23"/>
        <v>0</v>
      </c>
      <c r="I22" s="40">
        <f t="shared" ref="I22:J22" si="42">IF(OR($B22="",H22="",I$4=""),"",IF($C22&gt;$D22,MAX(,MIN(I$4,$D22+24/24)-MAX(I$3,$C22)),MAX(,MIN(I$4,$D22)-MAX(I$3,$C22))))</f>
        <v>0.125</v>
      </c>
      <c r="J22" s="41">
        <f t="shared" si="42"/>
        <v>0.125</v>
      </c>
      <c r="K22" s="39">
        <f t="shared" ref="K22:M22" si="43">IF(OR(J22="",K$4=""),"",IF($C22&gt;$D22,MAX(,MIN(K$4,$D22+24/24)-MAX(K$3,$C22)),MAX(,MIN(K$4,$D22)-MAX(K$3,$C22))))</f>
        <v>8.3333333333333259E-2</v>
      </c>
      <c r="L22" s="40">
        <f t="shared" si="43"/>
        <v>0</v>
      </c>
      <c r="M22" s="41">
        <f t="shared" si="43"/>
        <v>0</v>
      </c>
      <c r="O22" s="37">
        <f t="shared" si="10"/>
        <v>0.20833333333333326</v>
      </c>
      <c r="P22" s="38">
        <f t="shared" si="11"/>
        <v>0.125</v>
      </c>
      <c r="Q22" s="37">
        <f t="shared" si="12"/>
        <v>0</v>
      </c>
      <c r="R22" s="38">
        <f t="shared" si="13"/>
        <v>0</v>
      </c>
      <c r="S22" s="37">
        <f t="shared" si="14"/>
        <v>0</v>
      </c>
      <c r="T22" s="38">
        <f t="shared" si="15"/>
        <v>0</v>
      </c>
    </row>
    <row r="23" spans="1:31" ht="15" customHeight="1" thickBot="1" x14ac:dyDescent="0.4">
      <c r="A23" s="12" t="str">
        <f t="shared" si="0"/>
        <v>Sem.</v>
      </c>
      <c r="B23" s="13">
        <v>45673</v>
      </c>
      <c r="C23" s="14">
        <f t="shared" si="2"/>
        <v>0.75</v>
      </c>
      <c r="D23" s="15">
        <f t="shared" si="3"/>
        <v>8.3333333333333329E-2</v>
      </c>
      <c r="E23" s="36">
        <f t="shared" si="20"/>
        <v>0.33333333333333326</v>
      </c>
      <c r="F23" s="37">
        <f t="shared" si="21"/>
        <v>0.20833333333333326</v>
      </c>
      <c r="G23" s="38">
        <f t="shared" si="22"/>
        <v>0.125</v>
      </c>
      <c r="H23" s="39">
        <f t="shared" si="23"/>
        <v>0</v>
      </c>
      <c r="I23" s="40">
        <f t="shared" ref="I23:J23" si="44">IF(OR($B23="",H23="",I$4=""),"",IF($C23&gt;$D23,MAX(,MIN(I$4,$D23+24/24)-MAX(I$3,$C23)),MAX(,MIN(I$4,$D23)-MAX(I$3,$C23))))</f>
        <v>0.125</v>
      </c>
      <c r="J23" s="41">
        <f t="shared" si="44"/>
        <v>0.125</v>
      </c>
      <c r="K23" s="39">
        <f t="shared" ref="K23:M23" si="45">IF(OR(J23="",K$4=""),"",IF($C23&gt;$D23,MAX(,MIN(K$4,$D23+24/24)-MAX(K$3,$C23)),MAX(,MIN(K$4,$D23)-MAX(K$3,$C23))))</f>
        <v>8.3333333333333259E-2</v>
      </c>
      <c r="L23" s="40">
        <f t="shared" si="45"/>
        <v>0</v>
      </c>
      <c r="M23" s="41">
        <f t="shared" si="45"/>
        <v>0</v>
      </c>
      <c r="O23" s="37">
        <f t="shared" si="10"/>
        <v>0.20833333333333326</v>
      </c>
      <c r="P23" s="38">
        <f t="shared" si="11"/>
        <v>0.125</v>
      </c>
      <c r="Q23" s="37">
        <f t="shared" si="12"/>
        <v>0</v>
      </c>
      <c r="R23" s="38">
        <f t="shared" si="13"/>
        <v>0</v>
      </c>
      <c r="S23" s="37">
        <f t="shared" si="14"/>
        <v>0</v>
      </c>
      <c r="T23" s="38">
        <f t="shared" si="15"/>
        <v>0</v>
      </c>
    </row>
    <row r="24" spans="1:31" ht="15" customHeight="1" thickBot="1" x14ac:dyDescent="0.4">
      <c r="A24" s="12" t="str">
        <f t="shared" si="0"/>
        <v>Sem.</v>
      </c>
      <c r="B24" s="13">
        <v>45674</v>
      </c>
      <c r="C24" s="14">
        <f t="shared" si="2"/>
        <v>0.75</v>
      </c>
      <c r="D24" s="15">
        <f t="shared" si="3"/>
        <v>8.3333333333333329E-2</v>
      </c>
      <c r="E24" s="36">
        <f t="shared" si="20"/>
        <v>0.33333333333333326</v>
      </c>
      <c r="F24" s="37">
        <f t="shared" si="21"/>
        <v>0.20833333333333326</v>
      </c>
      <c r="G24" s="38">
        <f t="shared" si="22"/>
        <v>0.125</v>
      </c>
      <c r="H24" s="39">
        <f t="shared" si="23"/>
        <v>0</v>
      </c>
      <c r="I24" s="40">
        <f t="shared" ref="I24:J24" si="46">IF(OR($B24="",H24="",I$4=""),"",IF($C24&gt;$D24,MAX(,MIN(I$4,$D24+24/24)-MAX(I$3,$C24)),MAX(,MIN(I$4,$D24)-MAX(I$3,$C24))))</f>
        <v>0.125</v>
      </c>
      <c r="J24" s="41">
        <f t="shared" si="46"/>
        <v>0.125</v>
      </c>
      <c r="K24" s="39">
        <f t="shared" ref="K24:M24" si="47">IF(OR(J24="",K$4=""),"",IF($C24&gt;$D24,MAX(,MIN(K$4,$D24+24/24)-MAX(K$3,$C24)),MAX(,MIN(K$4,$D24)-MAX(K$3,$C24))))</f>
        <v>8.3333333333333259E-2</v>
      </c>
      <c r="L24" s="40">
        <f t="shared" si="47"/>
        <v>0</v>
      </c>
      <c r="M24" s="41">
        <f t="shared" si="47"/>
        <v>0</v>
      </c>
      <c r="O24" s="37">
        <f t="shared" si="10"/>
        <v>0.20833333333333326</v>
      </c>
      <c r="P24" s="38">
        <f t="shared" si="11"/>
        <v>0.125</v>
      </c>
      <c r="Q24" s="37">
        <f t="shared" si="12"/>
        <v>0</v>
      </c>
      <c r="R24" s="38">
        <f t="shared" si="13"/>
        <v>0</v>
      </c>
      <c r="S24" s="37">
        <f t="shared" si="14"/>
        <v>0</v>
      </c>
      <c r="T24" s="38">
        <f t="shared" si="15"/>
        <v>0</v>
      </c>
    </row>
    <row r="25" spans="1:31" ht="15" customHeight="1" thickBot="1" x14ac:dyDescent="0.4">
      <c r="A25" s="12" t="str">
        <f t="shared" si="0"/>
        <v>Sem.</v>
      </c>
      <c r="B25" s="13">
        <v>45675</v>
      </c>
      <c r="C25" s="14">
        <f t="shared" si="2"/>
        <v>0.75</v>
      </c>
      <c r="D25" s="15">
        <f t="shared" si="3"/>
        <v>8.3333333333333329E-2</v>
      </c>
      <c r="E25" s="36">
        <f t="shared" si="20"/>
        <v>0.33333333333333326</v>
      </c>
      <c r="F25" s="37">
        <f t="shared" si="21"/>
        <v>0.20833333333333326</v>
      </c>
      <c r="G25" s="38">
        <f t="shared" si="22"/>
        <v>0.125</v>
      </c>
      <c r="H25" s="39">
        <f t="shared" si="23"/>
        <v>0</v>
      </c>
      <c r="I25" s="40">
        <f t="shared" ref="I25:J25" si="48">IF(OR($B25="",H25="",I$4=""),"",IF($C25&gt;$D25,MAX(,MIN(I$4,$D25+24/24)-MAX(I$3,$C25)),MAX(,MIN(I$4,$D25)-MAX(I$3,$C25))))</f>
        <v>0.125</v>
      </c>
      <c r="J25" s="41">
        <f t="shared" si="48"/>
        <v>0.125</v>
      </c>
      <c r="K25" s="39">
        <f t="shared" ref="K25:M25" si="49">IF(OR(J25="",K$4=""),"",IF($C25&gt;$D25,MAX(,MIN(K$4,$D25+24/24)-MAX(K$3,$C25)),MAX(,MIN(K$4,$D25)-MAX(K$3,$C25))))</f>
        <v>8.3333333333333259E-2</v>
      </c>
      <c r="L25" s="40">
        <f t="shared" si="49"/>
        <v>0</v>
      </c>
      <c r="M25" s="41">
        <f t="shared" si="49"/>
        <v>0</v>
      </c>
      <c r="O25" s="37">
        <f t="shared" si="10"/>
        <v>0.20833333333333326</v>
      </c>
      <c r="P25" s="38">
        <f t="shared" si="11"/>
        <v>0.125</v>
      </c>
      <c r="Q25" s="37">
        <f t="shared" si="12"/>
        <v>0</v>
      </c>
      <c r="R25" s="38">
        <f t="shared" si="13"/>
        <v>0</v>
      </c>
      <c r="S25" s="37">
        <f t="shared" si="14"/>
        <v>0</v>
      </c>
      <c r="T25" s="38">
        <f t="shared" si="15"/>
        <v>0</v>
      </c>
    </row>
    <row r="26" spans="1:31" ht="15" customHeight="1" thickBot="1" x14ac:dyDescent="0.4">
      <c r="A26" s="12" t="str">
        <f t="shared" si="0"/>
        <v>Dim.</v>
      </c>
      <c r="B26" s="13">
        <v>45676</v>
      </c>
      <c r="C26" s="14">
        <f t="shared" si="2"/>
        <v>0.75</v>
      </c>
      <c r="D26" s="15">
        <f t="shared" si="3"/>
        <v>8.3333333333333329E-2</v>
      </c>
      <c r="E26" s="36">
        <f t="shared" si="20"/>
        <v>0.33333333333333326</v>
      </c>
      <c r="F26" s="37">
        <f t="shared" si="21"/>
        <v>0.20833333333333326</v>
      </c>
      <c r="G26" s="38">
        <f t="shared" si="22"/>
        <v>0.125</v>
      </c>
      <c r="H26" s="39">
        <f t="shared" si="23"/>
        <v>0</v>
      </c>
      <c r="I26" s="40">
        <f t="shared" ref="I26:J26" si="50">IF(OR($B26="",H26="",I$4=""),"",IF($C26&gt;$D26,MAX(,MIN(I$4,$D26+24/24)-MAX(I$3,$C26)),MAX(,MIN(I$4,$D26)-MAX(I$3,$C26))))</f>
        <v>0.125</v>
      </c>
      <c r="J26" s="41">
        <f t="shared" si="50"/>
        <v>0.125</v>
      </c>
      <c r="K26" s="39">
        <f t="shared" ref="K26:M26" si="51">IF(OR(J26="",K$4=""),"",IF($C26&gt;$D26,MAX(,MIN(K$4,$D26+24/24)-MAX(K$3,$C26)),MAX(,MIN(K$4,$D26)-MAX(K$3,$C26))))</f>
        <v>8.3333333333333259E-2</v>
      </c>
      <c r="L26" s="40">
        <f t="shared" si="51"/>
        <v>0</v>
      </c>
      <c r="M26" s="41">
        <f t="shared" si="51"/>
        <v>0</v>
      </c>
      <c r="O26" s="37">
        <f t="shared" si="10"/>
        <v>0</v>
      </c>
      <c r="P26" s="38">
        <f t="shared" si="11"/>
        <v>0</v>
      </c>
      <c r="Q26" s="37">
        <f t="shared" si="12"/>
        <v>0.20833333333333326</v>
      </c>
      <c r="R26" s="38">
        <f t="shared" si="13"/>
        <v>0.125</v>
      </c>
      <c r="S26" s="37">
        <f t="shared" si="14"/>
        <v>0</v>
      </c>
      <c r="T26" s="38">
        <f t="shared" si="15"/>
        <v>0</v>
      </c>
    </row>
    <row r="27" spans="1:31" ht="15" customHeight="1" thickBot="1" x14ac:dyDescent="0.4">
      <c r="A27" s="12" t="str">
        <f t="shared" si="0"/>
        <v>Sem.</v>
      </c>
      <c r="B27" s="13">
        <v>45677</v>
      </c>
      <c r="C27" s="14">
        <f t="shared" si="2"/>
        <v>0.75</v>
      </c>
      <c r="D27" s="15">
        <f t="shared" si="3"/>
        <v>8.3333333333333329E-2</v>
      </c>
      <c r="E27" s="36">
        <f t="shared" si="20"/>
        <v>0.33333333333333326</v>
      </c>
      <c r="F27" s="37">
        <f t="shared" si="21"/>
        <v>0.20833333333333326</v>
      </c>
      <c r="G27" s="38">
        <f t="shared" si="22"/>
        <v>0.125</v>
      </c>
      <c r="H27" s="39">
        <f t="shared" si="23"/>
        <v>0</v>
      </c>
      <c r="I27" s="40">
        <f t="shared" ref="I27:J27" si="52">IF(OR($B27="",H27="",I$4=""),"",IF($C27&gt;$D27,MAX(,MIN(I$4,$D27+24/24)-MAX(I$3,$C27)),MAX(,MIN(I$4,$D27)-MAX(I$3,$C27))))</f>
        <v>0.125</v>
      </c>
      <c r="J27" s="41">
        <f t="shared" si="52"/>
        <v>0.125</v>
      </c>
      <c r="K27" s="39">
        <f t="shared" ref="K27:M27" si="53">IF(OR(J27="",K$4=""),"",IF($C27&gt;$D27,MAX(,MIN(K$4,$D27+24/24)-MAX(K$3,$C27)),MAX(,MIN(K$4,$D27)-MAX(K$3,$C27))))</f>
        <v>8.3333333333333259E-2</v>
      </c>
      <c r="L27" s="40">
        <f t="shared" si="53"/>
        <v>0</v>
      </c>
      <c r="M27" s="41">
        <f t="shared" si="53"/>
        <v>0</v>
      </c>
      <c r="O27" s="37">
        <f t="shared" si="10"/>
        <v>0.20833333333333326</v>
      </c>
      <c r="P27" s="38">
        <f t="shared" si="11"/>
        <v>0.125</v>
      </c>
      <c r="Q27" s="37">
        <f t="shared" si="12"/>
        <v>0</v>
      </c>
      <c r="R27" s="38">
        <f t="shared" si="13"/>
        <v>0</v>
      </c>
      <c r="S27" s="37">
        <f t="shared" si="14"/>
        <v>0</v>
      </c>
      <c r="T27" s="38">
        <f t="shared" si="15"/>
        <v>0</v>
      </c>
    </row>
    <row r="28" spans="1:31" ht="15" customHeight="1" thickBot="1" x14ac:dyDescent="0.4">
      <c r="A28" s="12" t="str">
        <f t="shared" si="0"/>
        <v>Sem.</v>
      </c>
      <c r="B28" s="13">
        <v>45678</v>
      </c>
      <c r="C28" s="14">
        <f t="shared" si="2"/>
        <v>0.75</v>
      </c>
      <c r="D28" s="15">
        <f t="shared" si="3"/>
        <v>8.3333333333333329E-2</v>
      </c>
      <c r="E28" s="36">
        <f t="shared" si="20"/>
        <v>0.33333333333333326</v>
      </c>
      <c r="F28" s="37">
        <f t="shared" si="21"/>
        <v>0.20833333333333326</v>
      </c>
      <c r="G28" s="38">
        <f t="shared" si="22"/>
        <v>0.125</v>
      </c>
      <c r="H28" s="39">
        <f t="shared" si="23"/>
        <v>0</v>
      </c>
      <c r="I28" s="40">
        <f t="shared" ref="I28:J28" si="54">IF(OR($B28="",H28="",I$4=""),"",IF($C28&gt;$D28,MAX(,MIN(I$4,$D28+24/24)-MAX(I$3,$C28)),MAX(,MIN(I$4,$D28)-MAX(I$3,$C28))))</f>
        <v>0.125</v>
      </c>
      <c r="J28" s="41">
        <f t="shared" si="54"/>
        <v>0.125</v>
      </c>
      <c r="K28" s="39">
        <f t="shared" ref="K28:M28" si="55">IF(OR(J28="",K$4=""),"",IF($C28&gt;$D28,MAX(,MIN(K$4,$D28+24/24)-MAX(K$3,$C28)),MAX(,MIN(K$4,$D28)-MAX(K$3,$C28))))</f>
        <v>8.3333333333333259E-2</v>
      </c>
      <c r="L28" s="40">
        <f t="shared" si="55"/>
        <v>0</v>
      </c>
      <c r="M28" s="41">
        <f t="shared" si="55"/>
        <v>0</v>
      </c>
      <c r="O28" s="37">
        <f t="shared" si="10"/>
        <v>0.20833333333333326</v>
      </c>
      <c r="P28" s="38">
        <f t="shared" si="11"/>
        <v>0.125</v>
      </c>
      <c r="Q28" s="37">
        <f t="shared" si="12"/>
        <v>0</v>
      </c>
      <c r="R28" s="38">
        <f t="shared" si="13"/>
        <v>0</v>
      </c>
      <c r="S28" s="37">
        <f t="shared" si="14"/>
        <v>0</v>
      </c>
      <c r="T28" s="38">
        <f t="shared" si="15"/>
        <v>0</v>
      </c>
    </row>
    <row r="29" spans="1:31" ht="15" customHeight="1" thickBot="1" x14ac:dyDescent="0.4">
      <c r="A29" s="12" t="str">
        <f t="shared" si="0"/>
        <v>Sem.</v>
      </c>
      <c r="B29" s="13">
        <v>45679</v>
      </c>
      <c r="C29" s="14">
        <f t="shared" si="2"/>
        <v>0.75</v>
      </c>
      <c r="D29" s="15">
        <f t="shared" si="3"/>
        <v>8.3333333333333329E-2</v>
      </c>
      <c r="E29" s="36">
        <f t="shared" si="20"/>
        <v>0.33333333333333326</v>
      </c>
      <c r="F29" s="37">
        <f t="shared" si="21"/>
        <v>0.20833333333333326</v>
      </c>
      <c r="G29" s="38">
        <f t="shared" si="22"/>
        <v>0.125</v>
      </c>
      <c r="H29" s="39">
        <f t="shared" si="23"/>
        <v>0</v>
      </c>
      <c r="I29" s="40">
        <f t="shared" ref="I29:J29" si="56">IF(OR($B29="",H29="",I$4=""),"",IF($C29&gt;$D29,MAX(,MIN(I$4,$D29+24/24)-MAX(I$3,$C29)),MAX(,MIN(I$4,$D29)-MAX(I$3,$C29))))</f>
        <v>0.125</v>
      </c>
      <c r="J29" s="41">
        <f t="shared" si="56"/>
        <v>0.125</v>
      </c>
      <c r="K29" s="39">
        <f t="shared" ref="K29:M29" si="57">IF(OR(J29="",K$4=""),"",IF($C29&gt;$D29,MAX(,MIN(K$4,$D29+24/24)-MAX(K$3,$C29)),MAX(,MIN(K$4,$D29)-MAX(K$3,$C29))))</f>
        <v>8.3333333333333259E-2</v>
      </c>
      <c r="L29" s="40">
        <f t="shared" si="57"/>
        <v>0</v>
      </c>
      <c r="M29" s="41">
        <f t="shared" si="57"/>
        <v>0</v>
      </c>
      <c r="O29" s="37">
        <f t="shared" si="10"/>
        <v>0.20833333333333326</v>
      </c>
      <c r="P29" s="38">
        <f t="shared" si="11"/>
        <v>0.125</v>
      </c>
      <c r="Q29" s="37">
        <f t="shared" si="12"/>
        <v>0</v>
      </c>
      <c r="R29" s="38">
        <f t="shared" si="13"/>
        <v>0</v>
      </c>
      <c r="S29" s="37">
        <f t="shared" si="14"/>
        <v>0</v>
      </c>
      <c r="T29" s="38">
        <f t="shared" si="15"/>
        <v>0</v>
      </c>
    </row>
    <row r="30" spans="1:31" ht="15" customHeight="1" thickBot="1" x14ac:dyDescent="0.4">
      <c r="A30" s="12" t="str">
        <f t="shared" si="0"/>
        <v>Sem.</v>
      </c>
      <c r="B30" s="13">
        <v>45680</v>
      </c>
      <c r="C30" s="14">
        <f t="shared" si="2"/>
        <v>0.75</v>
      </c>
      <c r="D30" s="15">
        <f t="shared" si="3"/>
        <v>8.3333333333333329E-2</v>
      </c>
      <c r="E30" s="36">
        <f t="shared" si="20"/>
        <v>0.33333333333333326</v>
      </c>
      <c r="F30" s="37">
        <f t="shared" si="21"/>
        <v>0.20833333333333326</v>
      </c>
      <c r="G30" s="38">
        <f t="shared" si="22"/>
        <v>0.125</v>
      </c>
      <c r="H30" s="39">
        <f t="shared" si="23"/>
        <v>0</v>
      </c>
      <c r="I30" s="40">
        <f t="shared" ref="I30:J30" si="58">IF(OR($B30="",H30="",I$4=""),"",IF($C30&gt;$D30,MAX(,MIN(I$4,$D30+24/24)-MAX(I$3,$C30)),MAX(,MIN(I$4,$D30)-MAX(I$3,$C30))))</f>
        <v>0.125</v>
      </c>
      <c r="J30" s="41">
        <f t="shared" si="58"/>
        <v>0.125</v>
      </c>
      <c r="K30" s="39">
        <f t="shared" ref="K30:M30" si="59">IF(OR(J30="",K$4=""),"",IF($C30&gt;$D30,MAX(,MIN(K$4,$D30+24/24)-MAX(K$3,$C30)),MAX(,MIN(K$4,$D30)-MAX(K$3,$C30))))</f>
        <v>8.3333333333333259E-2</v>
      </c>
      <c r="L30" s="40">
        <f t="shared" si="59"/>
        <v>0</v>
      </c>
      <c r="M30" s="41">
        <f t="shared" si="59"/>
        <v>0</v>
      </c>
      <c r="O30" s="37">
        <f t="shared" si="10"/>
        <v>0.20833333333333326</v>
      </c>
      <c r="P30" s="38">
        <f t="shared" si="11"/>
        <v>0.125</v>
      </c>
      <c r="Q30" s="37">
        <f t="shared" si="12"/>
        <v>0</v>
      </c>
      <c r="R30" s="38">
        <f t="shared" si="13"/>
        <v>0</v>
      </c>
      <c r="S30" s="37">
        <f t="shared" si="14"/>
        <v>0</v>
      </c>
      <c r="T30" s="38">
        <f t="shared" si="15"/>
        <v>0</v>
      </c>
    </row>
    <row r="31" spans="1:31" ht="15" customHeight="1" thickBot="1" x14ac:dyDescent="0.4">
      <c r="A31" s="12" t="str">
        <f t="shared" si="0"/>
        <v>Sem.</v>
      </c>
      <c r="B31" s="13">
        <v>45681</v>
      </c>
      <c r="C31" s="14">
        <f t="shared" si="2"/>
        <v>0.75</v>
      </c>
      <c r="D31" s="15">
        <f t="shared" si="3"/>
        <v>8.3333333333333329E-2</v>
      </c>
      <c r="E31" s="36">
        <f t="shared" si="20"/>
        <v>0.33333333333333326</v>
      </c>
      <c r="F31" s="37">
        <f t="shared" si="21"/>
        <v>0.20833333333333326</v>
      </c>
      <c r="G31" s="38">
        <f t="shared" si="22"/>
        <v>0.125</v>
      </c>
      <c r="H31" s="39">
        <f t="shared" si="23"/>
        <v>0</v>
      </c>
      <c r="I31" s="40">
        <f t="shared" ref="I31:J31" si="60">IF(OR($B31="",H31="",I$4=""),"",IF($C31&gt;$D31,MAX(,MIN(I$4,$D31+24/24)-MAX(I$3,$C31)),MAX(,MIN(I$4,$D31)-MAX(I$3,$C31))))</f>
        <v>0.125</v>
      </c>
      <c r="J31" s="41">
        <f t="shared" si="60"/>
        <v>0.125</v>
      </c>
      <c r="K31" s="39">
        <f t="shared" ref="K31:M31" si="61">IF(OR(J31="",K$4=""),"",IF($C31&gt;$D31,MAX(,MIN(K$4,$D31+24/24)-MAX(K$3,$C31)),MAX(,MIN(K$4,$D31)-MAX(K$3,$C31))))</f>
        <v>8.3333333333333259E-2</v>
      </c>
      <c r="L31" s="40">
        <f t="shared" si="61"/>
        <v>0</v>
      </c>
      <c r="M31" s="41">
        <f t="shared" si="61"/>
        <v>0</v>
      </c>
      <c r="O31" s="37">
        <f t="shared" si="10"/>
        <v>0.20833333333333326</v>
      </c>
      <c r="P31" s="38">
        <f t="shared" si="11"/>
        <v>0.125</v>
      </c>
      <c r="Q31" s="37">
        <f t="shared" si="12"/>
        <v>0</v>
      </c>
      <c r="R31" s="38">
        <f t="shared" si="13"/>
        <v>0</v>
      </c>
      <c r="S31" s="37">
        <f t="shared" si="14"/>
        <v>0</v>
      </c>
      <c r="T31" s="38">
        <f t="shared" si="15"/>
        <v>0</v>
      </c>
    </row>
    <row r="32" spans="1:31" ht="15" customHeight="1" thickBot="1" x14ac:dyDescent="0.4">
      <c r="A32" s="12" t="str">
        <f t="shared" si="0"/>
        <v>Sem.</v>
      </c>
      <c r="B32" s="13">
        <v>45682</v>
      </c>
      <c r="C32" s="14">
        <f t="shared" si="2"/>
        <v>0.75</v>
      </c>
      <c r="D32" s="15">
        <f t="shared" si="3"/>
        <v>8.3333333333333329E-2</v>
      </c>
      <c r="E32" s="36">
        <f t="shared" si="20"/>
        <v>0.33333333333333326</v>
      </c>
      <c r="F32" s="37">
        <f t="shared" si="21"/>
        <v>0.20833333333333326</v>
      </c>
      <c r="G32" s="38">
        <f t="shared" si="22"/>
        <v>0.125</v>
      </c>
      <c r="H32" s="39">
        <f t="shared" si="23"/>
        <v>0</v>
      </c>
      <c r="I32" s="40">
        <f t="shared" ref="I32:J32" si="62">IF(OR($B32="",H32="",I$4=""),"",IF($C32&gt;$D32,MAX(,MIN(I$4,$D32+24/24)-MAX(I$3,$C32)),MAX(,MIN(I$4,$D32)-MAX(I$3,$C32))))</f>
        <v>0.125</v>
      </c>
      <c r="J32" s="41">
        <f t="shared" si="62"/>
        <v>0.125</v>
      </c>
      <c r="K32" s="39">
        <f t="shared" ref="K32:M32" si="63">IF(OR(J32="",K$4=""),"",IF($C32&gt;$D32,MAX(,MIN(K$4,$D32+24/24)-MAX(K$3,$C32)),MAX(,MIN(K$4,$D32)-MAX(K$3,$C32))))</f>
        <v>8.3333333333333259E-2</v>
      </c>
      <c r="L32" s="40">
        <f t="shared" si="63"/>
        <v>0</v>
      </c>
      <c r="M32" s="41">
        <f t="shared" si="63"/>
        <v>0</v>
      </c>
      <c r="O32" s="37">
        <f t="shared" si="10"/>
        <v>0.20833333333333326</v>
      </c>
      <c r="P32" s="38">
        <f t="shared" si="11"/>
        <v>0.125</v>
      </c>
      <c r="Q32" s="37">
        <f t="shared" si="12"/>
        <v>0</v>
      </c>
      <c r="R32" s="38">
        <f t="shared" si="13"/>
        <v>0</v>
      </c>
      <c r="S32" s="37">
        <f t="shared" si="14"/>
        <v>0</v>
      </c>
      <c r="T32" s="38">
        <f t="shared" si="15"/>
        <v>0</v>
      </c>
    </row>
    <row r="33" spans="1:22" ht="15" customHeight="1" thickBot="1" x14ac:dyDescent="0.4">
      <c r="A33" s="12" t="str">
        <f t="shared" si="0"/>
        <v>Dim.</v>
      </c>
      <c r="B33" s="13">
        <v>45683</v>
      </c>
      <c r="C33" s="14">
        <f t="shared" si="2"/>
        <v>0.75</v>
      </c>
      <c r="D33" s="15">
        <f t="shared" si="3"/>
        <v>8.3333333333333329E-2</v>
      </c>
      <c r="E33" s="36">
        <f t="shared" si="20"/>
        <v>0.33333333333333326</v>
      </c>
      <c r="F33" s="37">
        <f t="shared" si="21"/>
        <v>0.20833333333333326</v>
      </c>
      <c r="G33" s="38">
        <f t="shared" si="22"/>
        <v>0.125</v>
      </c>
      <c r="H33" s="39">
        <f t="shared" si="23"/>
        <v>0</v>
      </c>
      <c r="I33" s="40">
        <f t="shared" ref="I33:J33" si="64">IF(OR($B33="",H33="",I$4=""),"",IF($C33&gt;$D33,MAX(,MIN(I$4,$D33+24/24)-MAX(I$3,$C33)),MAX(,MIN(I$4,$D33)-MAX(I$3,$C33))))</f>
        <v>0.125</v>
      </c>
      <c r="J33" s="41">
        <f t="shared" si="64"/>
        <v>0.125</v>
      </c>
      <c r="K33" s="39">
        <f t="shared" ref="K33:M33" si="65">IF(OR(J33="",K$4=""),"",IF($C33&gt;$D33,MAX(,MIN(K$4,$D33+24/24)-MAX(K$3,$C33)),MAX(,MIN(K$4,$D33)-MAX(K$3,$C33))))</f>
        <v>8.3333333333333259E-2</v>
      </c>
      <c r="L33" s="40">
        <f t="shared" si="65"/>
        <v>0</v>
      </c>
      <c r="M33" s="41">
        <f t="shared" si="65"/>
        <v>0</v>
      </c>
      <c r="O33" s="37">
        <f t="shared" si="10"/>
        <v>0</v>
      </c>
      <c r="P33" s="38">
        <f t="shared" si="11"/>
        <v>0</v>
      </c>
      <c r="Q33" s="37">
        <f t="shared" si="12"/>
        <v>0.20833333333333326</v>
      </c>
      <c r="R33" s="38">
        <f t="shared" si="13"/>
        <v>0.125</v>
      </c>
      <c r="S33" s="37">
        <f t="shared" si="14"/>
        <v>0</v>
      </c>
      <c r="T33" s="38">
        <f t="shared" si="15"/>
        <v>0</v>
      </c>
    </row>
    <row r="34" spans="1:22" ht="15" customHeight="1" thickBot="1" x14ac:dyDescent="0.4">
      <c r="A34" s="12" t="str">
        <f t="shared" si="0"/>
        <v>Sem.</v>
      </c>
      <c r="B34" s="13">
        <v>45684</v>
      </c>
      <c r="C34" s="14">
        <f t="shared" si="2"/>
        <v>0.75</v>
      </c>
      <c r="D34" s="15">
        <f t="shared" si="3"/>
        <v>8.3333333333333329E-2</v>
      </c>
      <c r="E34" s="36">
        <f t="shared" si="20"/>
        <v>0.33333333333333326</v>
      </c>
      <c r="F34" s="37">
        <f t="shared" si="21"/>
        <v>0.20833333333333326</v>
      </c>
      <c r="G34" s="38">
        <f t="shared" si="22"/>
        <v>0.125</v>
      </c>
      <c r="H34" s="39">
        <f t="shared" si="23"/>
        <v>0</v>
      </c>
      <c r="I34" s="40">
        <f t="shared" ref="I34:J34" si="66">IF(OR($B34="",H34="",I$4=""),"",IF($C34&gt;$D34,MAX(,MIN(I$4,$D34+24/24)-MAX(I$3,$C34)),MAX(,MIN(I$4,$D34)-MAX(I$3,$C34))))</f>
        <v>0.125</v>
      </c>
      <c r="J34" s="41">
        <f t="shared" si="66"/>
        <v>0.125</v>
      </c>
      <c r="K34" s="39">
        <f t="shared" ref="K34:M34" si="67">IF(OR(J34="",K$4=""),"",IF($C34&gt;$D34,MAX(,MIN(K$4,$D34+24/24)-MAX(K$3,$C34)),MAX(,MIN(K$4,$D34)-MAX(K$3,$C34))))</f>
        <v>8.3333333333333259E-2</v>
      </c>
      <c r="L34" s="40">
        <f t="shared" si="67"/>
        <v>0</v>
      </c>
      <c r="M34" s="41">
        <f t="shared" si="67"/>
        <v>0</v>
      </c>
      <c r="O34" s="37">
        <f t="shared" si="10"/>
        <v>0.20833333333333326</v>
      </c>
      <c r="P34" s="38">
        <f t="shared" si="11"/>
        <v>0.125</v>
      </c>
      <c r="Q34" s="37">
        <f t="shared" si="12"/>
        <v>0</v>
      </c>
      <c r="R34" s="38">
        <f t="shared" si="13"/>
        <v>0</v>
      </c>
      <c r="S34" s="37">
        <f t="shared" si="14"/>
        <v>0</v>
      </c>
      <c r="T34" s="38">
        <f t="shared" si="15"/>
        <v>0</v>
      </c>
    </row>
    <row r="35" spans="1:22" ht="15" customHeight="1" thickBot="1" x14ac:dyDescent="0.4">
      <c r="A35" s="12" t="str">
        <f t="shared" si="0"/>
        <v>Sem.</v>
      </c>
      <c r="B35" s="13">
        <v>45685</v>
      </c>
      <c r="C35" s="14">
        <f t="shared" si="2"/>
        <v>0.75</v>
      </c>
      <c r="D35" s="15">
        <f t="shared" si="3"/>
        <v>8.3333333333333329E-2</v>
      </c>
      <c r="E35" s="36">
        <f t="shared" si="20"/>
        <v>0.33333333333333326</v>
      </c>
      <c r="F35" s="37">
        <f t="shared" si="21"/>
        <v>0.20833333333333326</v>
      </c>
      <c r="G35" s="38">
        <f t="shared" si="22"/>
        <v>0.125</v>
      </c>
      <c r="H35" s="39">
        <f t="shared" si="23"/>
        <v>0</v>
      </c>
      <c r="I35" s="40">
        <f t="shared" ref="I35:J35" si="68">IF(OR($B35="",H35="",I$4=""),"",IF($C35&gt;$D35,MAX(,MIN(I$4,$D35+24/24)-MAX(I$3,$C35)),MAX(,MIN(I$4,$D35)-MAX(I$3,$C35))))</f>
        <v>0.125</v>
      </c>
      <c r="J35" s="41">
        <f t="shared" si="68"/>
        <v>0.125</v>
      </c>
      <c r="K35" s="39">
        <f t="shared" ref="K35:M35" si="69">IF(OR(J35="",K$4=""),"",IF($C35&gt;$D35,MAX(,MIN(K$4,$D35+24/24)-MAX(K$3,$C35)),MAX(,MIN(K$4,$D35)-MAX(K$3,$C35))))</f>
        <v>8.3333333333333259E-2</v>
      </c>
      <c r="L35" s="40">
        <f t="shared" si="69"/>
        <v>0</v>
      </c>
      <c r="M35" s="41">
        <f t="shared" si="69"/>
        <v>0</v>
      </c>
      <c r="O35" s="37">
        <f t="shared" si="10"/>
        <v>0.20833333333333326</v>
      </c>
      <c r="P35" s="38">
        <f t="shared" si="11"/>
        <v>0.125</v>
      </c>
      <c r="Q35" s="37">
        <f t="shared" si="12"/>
        <v>0</v>
      </c>
      <c r="R35" s="38">
        <f t="shared" si="13"/>
        <v>0</v>
      </c>
      <c r="S35" s="37">
        <f t="shared" si="14"/>
        <v>0</v>
      </c>
      <c r="T35" s="38">
        <f t="shared" si="15"/>
        <v>0</v>
      </c>
      <c r="V35" s="6"/>
    </row>
    <row r="36" spans="1:22" ht="15" customHeight="1" thickBot="1" x14ac:dyDescent="0.4">
      <c r="A36" s="12" t="str">
        <f t="shared" si="0"/>
        <v>Sem.</v>
      </c>
      <c r="B36" s="13">
        <v>45686</v>
      </c>
      <c r="C36" s="14">
        <f t="shared" si="2"/>
        <v>0.75</v>
      </c>
      <c r="D36" s="15">
        <f t="shared" si="3"/>
        <v>8.3333333333333329E-2</v>
      </c>
      <c r="E36" s="36">
        <f t="shared" si="20"/>
        <v>0.33333333333333326</v>
      </c>
      <c r="F36" s="37">
        <f t="shared" si="21"/>
        <v>0.20833333333333326</v>
      </c>
      <c r="G36" s="38">
        <f t="shared" si="22"/>
        <v>0.125</v>
      </c>
      <c r="H36" s="39">
        <f t="shared" si="23"/>
        <v>0</v>
      </c>
      <c r="I36" s="40">
        <f t="shared" ref="I36:J36" si="70">IF(OR($B36="",H36="",I$4=""),"",IF($C36&gt;$D36,MAX(,MIN(I$4,$D36+24/24)-MAX(I$3,$C36)),MAX(,MIN(I$4,$D36)-MAX(I$3,$C36))))</f>
        <v>0.125</v>
      </c>
      <c r="J36" s="41">
        <f t="shared" si="70"/>
        <v>0.125</v>
      </c>
      <c r="K36" s="39">
        <f t="shared" ref="K36:M36" si="71">IF(OR(J36="",K$4=""),"",IF($C36&gt;$D36,MAX(,MIN(K$4,$D36+24/24)-MAX(K$3,$C36)),MAX(,MIN(K$4,$D36)-MAX(K$3,$C36))))</f>
        <v>8.3333333333333259E-2</v>
      </c>
      <c r="L36" s="40">
        <f t="shared" si="71"/>
        <v>0</v>
      </c>
      <c r="M36" s="41">
        <f t="shared" si="71"/>
        <v>0</v>
      </c>
      <c r="O36" s="37">
        <f t="shared" si="10"/>
        <v>0.20833333333333326</v>
      </c>
      <c r="P36" s="38">
        <f t="shared" si="11"/>
        <v>0.125</v>
      </c>
      <c r="Q36" s="37">
        <f t="shared" si="12"/>
        <v>0</v>
      </c>
      <c r="R36" s="38">
        <f t="shared" si="13"/>
        <v>0</v>
      </c>
      <c r="S36" s="37">
        <f t="shared" si="14"/>
        <v>0</v>
      </c>
      <c r="T36" s="38">
        <f t="shared" si="15"/>
        <v>0</v>
      </c>
    </row>
    <row r="37" spans="1:22" ht="15" customHeight="1" thickBot="1" x14ac:dyDescent="0.4">
      <c r="A37" s="12" t="str">
        <f t="shared" si="0"/>
        <v>Sem.</v>
      </c>
      <c r="B37" s="13">
        <v>45687</v>
      </c>
      <c r="C37" s="14">
        <f t="shared" si="2"/>
        <v>0.75</v>
      </c>
      <c r="D37" s="15">
        <f t="shared" si="3"/>
        <v>8.3333333333333329E-2</v>
      </c>
      <c r="E37" s="36">
        <f t="shared" si="20"/>
        <v>0.33333333333333326</v>
      </c>
      <c r="F37" s="37">
        <f t="shared" si="21"/>
        <v>0.20833333333333326</v>
      </c>
      <c r="G37" s="38">
        <f t="shared" si="22"/>
        <v>0.125</v>
      </c>
      <c r="H37" s="39">
        <f t="shared" si="23"/>
        <v>0</v>
      </c>
      <c r="I37" s="40">
        <f t="shared" ref="I37:J37" si="72">IF(OR($B37="",H37="",I$4=""),"",IF($C37&gt;$D37,MAX(,MIN(I$4,$D37+24/24)-MAX(I$3,$C37)),MAX(,MIN(I$4,$D37)-MAX(I$3,$C37))))</f>
        <v>0.125</v>
      </c>
      <c r="J37" s="41">
        <f t="shared" si="72"/>
        <v>0.125</v>
      </c>
      <c r="K37" s="39">
        <f t="shared" ref="K37:M37" si="73">IF(OR(J37="",K$4=""),"",IF($C37&gt;$D37,MAX(,MIN(K$4,$D37+24/24)-MAX(K$3,$C37)),MAX(,MIN(K$4,$D37)-MAX(K$3,$C37))))</f>
        <v>8.3333333333333259E-2</v>
      </c>
      <c r="L37" s="40">
        <f t="shared" si="73"/>
        <v>0</v>
      </c>
      <c r="M37" s="41">
        <f t="shared" si="73"/>
        <v>0</v>
      </c>
      <c r="O37" s="37">
        <f t="shared" si="10"/>
        <v>0.20833333333333326</v>
      </c>
      <c r="P37" s="38">
        <f t="shared" si="11"/>
        <v>0.125</v>
      </c>
      <c r="Q37" s="37">
        <f t="shared" si="12"/>
        <v>0</v>
      </c>
      <c r="R37" s="38">
        <f t="shared" si="13"/>
        <v>0</v>
      </c>
      <c r="S37" s="37">
        <f t="shared" si="14"/>
        <v>0</v>
      </c>
      <c r="T37" s="38">
        <f t="shared" si="15"/>
        <v>0</v>
      </c>
    </row>
    <row r="38" spans="1:22" ht="15" customHeight="1" thickBot="1" x14ac:dyDescent="0.4">
      <c r="A38" s="12" t="str">
        <f t="shared" si="0"/>
        <v>Sem.</v>
      </c>
      <c r="B38" s="13">
        <v>45688</v>
      </c>
      <c r="C38" s="14">
        <f t="shared" si="2"/>
        <v>0.75</v>
      </c>
      <c r="D38" s="15">
        <f t="shared" si="3"/>
        <v>8.3333333333333329E-2</v>
      </c>
      <c r="E38" s="36">
        <f t="shared" si="20"/>
        <v>0.33333333333333326</v>
      </c>
      <c r="F38" s="37">
        <f t="shared" si="21"/>
        <v>0.20833333333333326</v>
      </c>
      <c r="G38" s="38">
        <f t="shared" si="22"/>
        <v>0.125</v>
      </c>
      <c r="H38" s="39">
        <f t="shared" si="23"/>
        <v>0</v>
      </c>
      <c r="I38" s="40">
        <f t="shared" ref="I38:J38" si="74">IF(OR($B38="",H38="",I$4=""),"",IF($C38&gt;$D38,MAX(,MIN(I$4,$D38+24/24)-MAX(I$3,$C38)),MAX(,MIN(I$4,$D38)-MAX(I$3,$C38))))</f>
        <v>0.125</v>
      </c>
      <c r="J38" s="41">
        <f t="shared" si="74"/>
        <v>0.125</v>
      </c>
      <c r="K38" s="39">
        <f t="shared" ref="K38:M38" si="75">IF(OR(J38="",K$4=""),"",IF($C38&gt;$D38,MAX(,MIN(K$4,$D38+24/24)-MAX(K$3,$C38)),MAX(,MIN(K$4,$D38)-MAX(K$3,$C38))))</f>
        <v>8.3333333333333259E-2</v>
      </c>
      <c r="L38" s="40">
        <f t="shared" si="75"/>
        <v>0</v>
      </c>
      <c r="M38" s="41">
        <f t="shared" si="75"/>
        <v>0</v>
      </c>
      <c r="O38" s="37">
        <f t="shared" si="10"/>
        <v>0.20833333333333326</v>
      </c>
      <c r="P38" s="38">
        <f t="shared" si="11"/>
        <v>0.125</v>
      </c>
      <c r="Q38" s="37">
        <f t="shared" si="12"/>
        <v>0</v>
      </c>
      <c r="R38" s="38">
        <f t="shared" si="13"/>
        <v>0</v>
      </c>
      <c r="S38" s="37">
        <f t="shared" si="14"/>
        <v>0</v>
      </c>
      <c r="T38" s="38">
        <f t="shared" si="15"/>
        <v>0</v>
      </c>
    </row>
    <row r="39" spans="1:22" ht="15" customHeight="1" thickBot="1" x14ac:dyDescent="0.4">
      <c r="A39" s="12" t="str">
        <f t="shared" si="0"/>
        <v>Sem.</v>
      </c>
      <c r="B39" s="13">
        <v>45689</v>
      </c>
      <c r="C39" s="14">
        <f t="shared" si="2"/>
        <v>0.75</v>
      </c>
      <c r="D39" s="15">
        <f t="shared" si="3"/>
        <v>8.3333333333333329E-2</v>
      </c>
      <c r="E39" s="36">
        <f t="shared" si="20"/>
        <v>0.33333333333333326</v>
      </c>
      <c r="F39" s="37">
        <f t="shared" si="21"/>
        <v>0.20833333333333326</v>
      </c>
      <c r="G39" s="38">
        <f t="shared" si="22"/>
        <v>0.125</v>
      </c>
      <c r="H39" s="39">
        <f t="shared" si="23"/>
        <v>0</v>
      </c>
      <c r="I39" s="40">
        <f t="shared" ref="I39:J39" si="76">IF(OR($B39="",H39="",I$4=""),"",IF($C39&gt;$D39,MAX(,MIN(I$4,$D39+24/24)-MAX(I$3,$C39)),MAX(,MIN(I$4,$D39)-MAX(I$3,$C39))))</f>
        <v>0.125</v>
      </c>
      <c r="J39" s="41">
        <f t="shared" si="76"/>
        <v>0.125</v>
      </c>
      <c r="K39" s="39">
        <f t="shared" ref="K39:M39" si="77">IF(OR(J39="",K$4=""),"",IF($C39&gt;$D39,MAX(,MIN(K$4,$D39+24/24)-MAX(K$3,$C39)),MAX(,MIN(K$4,$D39)-MAX(K$3,$C39))))</f>
        <v>8.3333333333333259E-2</v>
      </c>
      <c r="L39" s="40">
        <f t="shared" si="77"/>
        <v>0</v>
      </c>
      <c r="M39" s="41">
        <f t="shared" si="77"/>
        <v>0</v>
      </c>
      <c r="O39" s="37">
        <f t="shared" si="10"/>
        <v>0.20833333333333326</v>
      </c>
      <c r="P39" s="38">
        <f t="shared" si="11"/>
        <v>0.125</v>
      </c>
      <c r="Q39" s="37">
        <f t="shared" si="12"/>
        <v>0</v>
      </c>
      <c r="R39" s="38">
        <f t="shared" si="13"/>
        <v>0</v>
      </c>
      <c r="S39" s="37">
        <f t="shared" si="14"/>
        <v>0</v>
      </c>
      <c r="T39" s="38">
        <f t="shared" si="15"/>
        <v>0</v>
      </c>
    </row>
    <row r="40" spans="1:22" ht="15" customHeight="1" thickBot="1" x14ac:dyDescent="0.4">
      <c r="A40" s="12" t="str">
        <f t="shared" si="0"/>
        <v>Dim.</v>
      </c>
      <c r="B40" s="13">
        <v>45690</v>
      </c>
      <c r="C40" s="14">
        <f t="shared" si="2"/>
        <v>0.75</v>
      </c>
      <c r="D40" s="15">
        <f t="shared" si="3"/>
        <v>8.3333333333333329E-2</v>
      </c>
      <c r="E40" s="36">
        <f t="shared" si="20"/>
        <v>0.33333333333333326</v>
      </c>
      <c r="F40" s="37">
        <f t="shared" si="21"/>
        <v>0.20833333333333326</v>
      </c>
      <c r="G40" s="38">
        <f t="shared" si="22"/>
        <v>0.125</v>
      </c>
      <c r="H40" s="39">
        <f t="shared" si="23"/>
        <v>0</v>
      </c>
      <c r="I40" s="40">
        <f t="shared" ref="I40:J40" si="78">IF(OR($B40="",H40="",I$4=""),"",IF($C40&gt;$D40,MAX(,MIN(I$4,$D40+24/24)-MAX(I$3,$C40)),MAX(,MIN(I$4,$D40)-MAX(I$3,$C40))))</f>
        <v>0.125</v>
      </c>
      <c r="J40" s="41">
        <f t="shared" si="78"/>
        <v>0.125</v>
      </c>
      <c r="K40" s="39">
        <f t="shared" ref="K40:M40" si="79">IF(OR(J40="",K$4=""),"",IF($C40&gt;$D40,MAX(,MIN(K$4,$D40+24/24)-MAX(K$3,$C40)),MAX(,MIN(K$4,$D40)-MAX(K$3,$C40))))</f>
        <v>8.3333333333333259E-2</v>
      </c>
      <c r="L40" s="40">
        <f t="shared" si="79"/>
        <v>0</v>
      </c>
      <c r="M40" s="41">
        <f t="shared" si="79"/>
        <v>0</v>
      </c>
      <c r="O40" s="37">
        <f t="shared" si="10"/>
        <v>0</v>
      </c>
      <c r="P40" s="38">
        <f t="shared" si="11"/>
        <v>0</v>
      </c>
      <c r="Q40" s="37">
        <f t="shared" si="12"/>
        <v>0.20833333333333326</v>
      </c>
      <c r="R40" s="38">
        <f t="shared" si="13"/>
        <v>0.125</v>
      </c>
      <c r="S40" s="37">
        <f t="shared" si="14"/>
        <v>0</v>
      </c>
      <c r="T40" s="38">
        <f t="shared" si="15"/>
        <v>0</v>
      </c>
    </row>
    <row r="41" spans="1:22" ht="15" customHeight="1" thickBot="1" x14ac:dyDescent="0.4">
      <c r="A41" s="12" t="str">
        <f t="shared" si="0"/>
        <v>Sem.</v>
      </c>
      <c r="B41" s="13">
        <v>45691</v>
      </c>
      <c r="C41" s="14">
        <f t="shared" si="2"/>
        <v>0.75</v>
      </c>
      <c r="D41" s="15">
        <f t="shared" si="3"/>
        <v>8.3333333333333329E-2</v>
      </c>
      <c r="E41" s="36">
        <f t="shared" si="20"/>
        <v>0.33333333333333326</v>
      </c>
      <c r="F41" s="37">
        <f t="shared" si="21"/>
        <v>0.20833333333333326</v>
      </c>
      <c r="G41" s="38">
        <f t="shared" si="22"/>
        <v>0.125</v>
      </c>
      <c r="H41" s="39">
        <f t="shared" si="23"/>
        <v>0</v>
      </c>
      <c r="I41" s="40">
        <f t="shared" ref="I41:J41" si="80">IF(OR($B41="",H41="",I$4=""),"",IF($C41&gt;$D41,MAX(,MIN(I$4,$D41+24/24)-MAX(I$3,$C41)),MAX(,MIN(I$4,$D41)-MAX(I$3,$C41))))</f>
        <v>0.125</v>
      </c>
      <c r="J41" s="41">
        <f t="shared" si="80"/>
        <v>0.125</v>
      </c>
      <c r="K41" s="39">
        <f t="shared" ref="K41:M41" si="81">IF(OR(J41="",K$4=""),"",IF($C41&gt;$D41,MAX(,MIN(K$4,$D41+24/24)-MAX(K$3,$C41)),MAX(,MIN(K$4,$D41)-MAX(K$3,$C41))))</f>
        <v>8.3333333333333259E-2</v>
      </c>
      <c r="L41" s="40">
        <f t="shared" si="81"/>
        <v>0</v>
      </c>
      <c r="M41" s="41">
        <f t="shared" si="81"/>
        <v>0</v>
      </c>
      <c r="O41" s="37">
        <f t="shared" si="10"/>
        <v>0.20833333333333326</v>
      </c>
      <c r="P41" s="38">
        <f t="shared" si="11"/>
        <v>0.125</v>
      </c>
      <c r="Q41" s="37">
        <f t="shared" si="12"/>
        <v>0</v>
      </c>
      <c r="R41" s="38">
        <f t="shared" si="13"/>
        <v>0</v>
      </c>
      <c r="S41" s="37">
        <f t="shared" si="14"/>
        <v>0</v>
      </c>
      <c r="T41" s="38">
        <f t="shared" si="15"/>
        <v>0</v>
      </c>
    </row>
    <row r="42" spans="1:22" ht="15" customHeight="1" thickBot="1" x14ac:dyDescent="0.4">
      <c r="A42" s="12" t="str">
        <f t="shared" si="0"/>
        <v>Sem.</v>
      </c>
      <c r="B42" s="13">
        <v>45692</v>
      </c>
      <c r="C42" s="14">
        <f t="shared" si="2"/>
        <v>0.75</v>
      </c>
      <c r="D42" s="15">
        <f t="shared" si="3"/>
        <v>8.3333333333333329E-2</v>
      </c>
      <c r="E42" s="36">
        <f t="shared" si="20"/>
        <v>0.33333333333333326</v>
      </c>
      <c r="F42" s="37">
        <f t="shared" si="21"/>
        <v>0.20833333333333326</v>
      </c>
      <c r="G42" s="38">
        <f t="shared" si="22"/>
        <v>0.125</v>
      </c>
      <c r="H42" s="39">
        <f t="shared" si="23"/>
        <v>0</v>
      </c>
      <c r="I42" s="40">
        <f t="shared" ref="I42:J42" si="82">IF(OR($B42="",H42="",I$4=""),"",IF($C42&gt;$D42,MAX(,MIN(I$4,$D42+24/24)-MAX(I$3,$C42)),MAX(,MIN(I$4,$D42)-MAX(I$3,$C42))))</f>
        <v>0.125</v>
      </c>
      <c r="J42" s="41">
        <f t="shared" si="82"/>
        <v>0.125</v>
      </c>
      <c r="K42" s="39">
        <f t="shared" ref="K42:M42" si="83">IF(OR(J42="",K$4=""),"",IF($C42&gt;$D42,MAX(,MIN(K$4,$D42+24/24)-MAX(K$3,$C42)),MAX(,MIN(K$4,$D42)-MAX(K$3,$C42))))</f>
        <v>8.3333333333333259E-2</v>
      </c>
      <c r="L42" s="40">
        <f t="shared" si="83"/>
        <v>0</v>
      </c>
      <c r="M42" s="41">
        <f t="shared" si="83"/>
        <v>0</v>
      </c>
      <c r="O42" s="37">
        <f t="shared" si="10"/>
        <v>0.20833333333333326</v>
      </c>
      <c r="P42" s="38">
        <f t="shared" si="11"/>
        <v>0.125</v>
      </c>
      <c r="Q42" s="37">
        <f t="shared" si="12"/>
        <v>0</v>
      </c>
      <c r="R42" s="38">
        <f t="shared" si="13"/>
        <v>0</v>
      </c>
      <c r="S42" s="37">
        <f t="shared" si="14"/>
        <v>0</v>
      </c>
      <c r="T42" s="38">
        <f t="shared" si="15"/>
        <v>0</v>
      </c>
    </row>
    <row r="43" spans="1:22" ht="15" customHeight="1" thickBot="1" x14ac:dyDescent="0.4">
      <c r="A43" s="12" t="str">
        <f t="shared" si="0"/>
        <v>Sem.</v>
      </c>
      <c r="B43" s="13">
        <v>45693</v>
      </c>
      <c r="C43" s="14">
        <f t="shared" si="2"/>
        <v>0.75</v>
      </c>
      <c r="D43" s="15">
        <f t="shared" si="3"/>
        <v>8.3333333333333329E-2</v>
      </c>
      <c r="E43" s="36">
        <f t="shared" si="20"/>
        <v>0.33333333333333326</v>
      </c>
      <c r="F43" s="37">
        <f t="shared" si="21"/>
        <v>0.20833333333333326</v>
      </c>
      <c r="G43" s="38">
        <f t="shared" si="22"/>
        <v>0.125</v>
      </c>
      <c r="H43" s="39">
        <f t="shared" si="23"/>
        <v>0</v>
      </c>
      <c r="I43" s="40">
        <f t="shared" ref="I43:J43" si="84">IF(OR($B43="",H43="",I$4=""),"",IF($C43&gt;$D43,MAX(,MIN(I$4,$D43+24/24)-MAX(I$3,$C43)),MAX(,MIN(I$4,$D43)-MAX(I$3,$C43))))</f>
        <v>0.125</v>
      </c>
      <c r="J43" s="41">
        <f t="shared" si="84"/>
        <v>0.125</v>
      </c>
      <c r="K43" s="39">
        <f t="shared" ref="K43:M43" si="85">IF(OR(J43="",K$4=""),"",IF($C43&gt;$D43,MAX(,MIN(K$4,$D43+24/24)-MAX(K$3,$C43)),MAX(,MIN(K$4,$D43)-MAX(K$3,$C43))))</f>
        <v>8.3333333333333259E-2</v>
      </c>
      <c r="L43" s="40">
        <f t="shared" si="85"/>
        <v>0</v>
      </c>
      <c r="M43" s="41">
        <f t="shared" si="85"/>
        <v>0</v>
      </c>
      <c r="O43" s="37">
        <f t="shared" si="10"/>
        <v>0.20833333333333326</v>
      </c>
      <c r="P43" s="38">
        <f t="shared" si="11"/>
        <v>0.125</v>
      </c>
      <c r="Q43" s="37">
        <f t="shared" si="12"/>
        <v>0</v>
      </c>
      <c r="R43" s="38">
        <f t="shared" si="13"/>
        <v>0</v>
      </c>
      <c r="S43" s="37">
        <f t="shared" si="14"/>
        <v>0</v>
      </c>
      <c r="T43" s="38">
        <f t="shared" si="15"/>
        <v>0</v>
      </c>
    </row>
    <row r="44" spans="1:22" ht="15" customHeight="1" thickBot="1" x14ac:dyDescent="0.4">
      <c r="A44" s="12" t="str">
        <f t="shared" si="0"/>
        <v>Sem.</v>
      </c>
      <c r="B44" s="13">
        <v>45694</v>
      </c>
      <c r="C44" s="14">
        <f t="shared" si="2"/>
        <v>0.75</v>
      </c>
      <c r="D44" s="15">
        <f t="shared" si="3"/>
        <v>8.3333333333333329E-2</v>
      </c>
      <c r="E44" s="36">
        <f t="shared" si="20"/>
        <v>0.33333333333333326</v>
      </c>
      <c r="F44" s="37">
        <f t="shared" si="21"/>
        <v>0.20833333333333326</v>
      </c>
      <c r="G44" s="38">
        <f t="shared" si="22"/>
        <v>0.125</v>
      </c>
      <c r="H44" s="39">
        <f t="shared" si="23"/>
        <v>0</v>
      </c>
      <c r="I44" s="40">
        <f t="shared" ref="I44:J44" si="86">IF(OR($B44="",H44="",I$4=""),"",IF($C44&gt;$D44,MAX(,MIN(I$4,$D44+24/24)-MAX(I$3,$C44)),MAX(,MIN(I$4,$D44)-MAX(I$3,$C44))))</f>
        <v>0.125</v>
      </c>
      <c r="J44" s="41">
        <f t="shared" si="86"/>
        <v>0.125</v>
      </c>
      <c r="K44" s="39">
        <f t="shared" ref="K44:M44" si="87">IF(OR(J44="",K$4=""),"",IF($C44&gt;$D44,MAX(,MIN(K$4,$D44+24/24)-MAX(K$3,$C44)),MAX(,MIN(K$4,$D44)-MAX(K$3,$C44))))</f>
        <v>8.3333333333333259E-2</v>
      </c>
      <c r="L44" s="40">
        <f t="shared" si="87"/>
        <v>0</v>
      </c>
      <c r="M44" s="41">
        <f t="shared" si="87"/>
        <v>0</v>
      </c>
      <c r="O44" s="37">
        <f t="shared" si="10"/>
        <v>0.20833333333333326</v>
      </c>
      <c r="P44" s="38">
        <f t="shared" si="11"/>
        <v>0.125</v>
      </c>
      <c r="Q44" s="37">
        <f t="shared" si="12"/>
        <v>0</v>
      </c>
      <c r="R44" s="38">
        <f t="shared" si="13"/>
        <v>0</v>
      </c>
      <c r="S44" s="37">
        <f t="shared" si="14"/>
        <v>0</v>
      </c>
      <c r="T44" s="38">
        <f t="shared" si="15"/>
        <v>0</v>
      </c>
    </row>
    <row r="45" spans="1:22" ht="15" customHeight="1" thickBot="1" x14ac:dyDescent="0.4">
      <c r="A45" s="12" t="str">
        <f t="shared" si="0"/>
        <v>Sem.</v>
      </c>
      <c r="B45" s="13">
        <v>45695</v>
      </c>
      <c r="C45" s="14">
        <f t="shared" si="2"/>
        <v>0.75</v>
      </c>
      <c r="D45" s="15">
        <f t="shared" si="3"/>
        <v>8.3333333333333329E-2</v>
      </c>
      <c r="E45" s="36">
        <f t="shared" si="20"/>
        <v>0.33333333333333326</v>
      </c>
      <c r="F45" s="37">
        <f t="shared" si="21"/>
        <v>0.20833333333333326</v>
      </c>
      <c r="G45" s="38">
        <f t="shared" si="22"/>
        <v>0.125</v>
      </c>
      <c r="H45" s="39">
        <f t="shared" si="23"/>
        <v>0</v>
      </c>
      <c r="I45" s="40">
        <f t="shared" ref="I45:J45" si="88">IF(OR($B45="",H45="",I$4=""),"",IF($C45&gt;$D45,MAX(,MIN(I$4,$D45+24/24)-MAX(I$3,$C45)),MAX(,MIN(I$4,$D45)-MAX(I$3,$C45))))</f>
        <v>0.125</v>
      </c>
      <c r="J45" s="41">
        <f t="shared" si="88"/>
        <v>0.125</v>
      </c>
      <c r="K45" s="39">
        <f t="shared" ref="K45:M45" si="89">IF(OR(J45="",K$4=""),"",IF($C45&gt;$D45,MAX(,MIN(K$4,$D45+24/24)-MAX(K$3,$C45)),MAX(,MIN(K$4,$D45)-MAX(K$3,$C45))))</f>
        <v>8.3333333333333259E-2</v>
      </c>
      <c r="L45" s="40">
        <f t="shared" si="89"/>
        <v>0</v>
      </c>
      <c r="M45" s="41">
        <f t="shared" si="89"/>
        <v>0</v>
      </c>
      <c r="O45" s="37">
        <f t="shared" si="10"/>
        <v>0.20833333333333326</v>
      </c>
      <c r="P45" s="38">
        <f t="shared" si="11"/>
        <v>0.125</v>
      </c>
      <c r="Q45" s="37">
        <f t="shared" si="12"/>
        <v>0</v>
      </c>
      <c r="R45" s="38">
        <f t="shared" si="13"/>
        <v>0</v>
      </c>
      <c r="S45" s="37">
        <f t="shared" si="14"/>
        <v>0</v>
      </c>
      <c r="T45" s="38">
        <f t="shared" si="15"/>
        <v>0</v>
      </c>
    </row>
    <row r="46" spans="1:22" ht="15" customHeight="1" thickBot="1" x14ac:dyDescent="0.4">
      <c r="A46" s="12" t="str">
        <f t="shared" si="0"/>
        <v>Sem.</v>
      </c>
      <c r="B46" s="13">
        <v>45696</v>
      </c>
      <c r="C46" s="14">
        <f t="shared" si="2"/>
        <v>0.75</v>
      </c>
      <c r="D46" s="15">
        <f t="shared" si="3"/>
        <v>8.3333333333333329E-2</v>
      </c>
      <c r="E46" s="36">
        <f t="shared" si="20"/>
        <v>0.33333333333333326</v>
      </c>
      <c r="F46" s="37">
        <f t="shared" si="21"/>
        <v>0.20833333333333326</v>
      </c>
      <c r="G46" s="38">
        <f t="shared" si="22"/>
        <v>0.125</v>
      </c>
      <c r="H46" s="39">
        <f t="shared" si="23"/>
        <v>0</v>
      </c>
      <c r="I46" s="40">
        <f t="shared" ref="I46:J46" si="90">IF(OR($B46="",H46="",I$4=""),"",IF($C46&gt;$D46,MAX(,MIN(I$4,$D46+24/24)-MAX(I$3,$C46)),MAX(,MIN(I$4,$D46)-MAX(I$3,$C46))))</f>
        <v>0.125</v>
      </c>
      <c r="J46" s="41">
        <f t="shared" si="90"/>
        <v>0.125</v>
      </c>
      <c r="K46" s="39">
        <f t="shared" ref="K46:M46" si="91">IF(OR(J46="",K$4=""),"",IF($C46&gt;$D46,MAX(,MIN(K$4,$D46+24/24)-MAX(K$3,$C46)),MAX(,MIN(K$4,$D46)-MAX(K$3,$C46))))</f>
        <v>8.3333333333333259E-2</v>
      </c>
      <c r="L46" s="40">
        <f t="shared" si="91"/>
        <v>0</v>
      </c>
      <c r="M46" s="41">
        <f t="shared" si="91"/>
        <v>0</v>
      </c>
      <c r="O46" s="37">
        <f t="shared" si="10"/>
        <v>0.20833333333333326</v>
      </c>
      <c r="P46" s="38">
        <f t="shared" si="11"/>
        <v>0.125</v>
      </c>
      <c r="Q46" s="37">
        <f t="shared" si="12"/>
        <v>0</v>
      </c>
      <c r="R46" s="38">
        <f t="shared" si="13"/>
        <v>0</v>
      </c>
      <c r="S46" s="37">
        <f t="shared" si="14"/>
        <v>0</v>
      </c>
      <c r="T46" s="38">
        <f t="shared" si="15"/>
        <v>0</v>
      </c>
    </row>
    <row r="47" spans="1:22" ht="15" customHeight="1" thickBot="1" x14ac:dyDescent="0.4">
      <c r="A47" s="12" t="str">
        <f t="shared" si="0"/>
        <v>Dim.</v>
      </c>
      <c r="B47" s="13">
        <v>45697</v>
      </c>
      <c r="C47" s="14">
        <f t="shared" si="2"/>
        <v>0.75</v>
      </c>
      <c r="D47" s="15">
        <f t="shared" si="3"/>
        <v>8.3333333333333329E-2</v>
      </c>
      <c r="E47" s="36">
        <f t="shared" si="20"/>
        <v>0.33333333333333326</v>
      </c>
      <c r="F47" s="37">
        <f t="shared" si="21"/>
        <v>0.20833333333333326</v>
      </c>
      <c r="G47" s="38">
        <f t="shared" si="22"/>
        <v>0.125</v>
      </c>
      <c r="H47" s="39">
        <f t="shared" si="23"/>
        <v>0</v>
      </c>
      <c r="I47" s="40">
        <f t="shared" ref="I47:J47" si="92">IF(OR($B47="",H47="",I$4=""),"",IF($C47&gt;$D47,MAX(,MIN(I$4,$D47+24/24)-MAX(I$3,$C47)),MAX(,MIN(I$4,$D47)-MAX(I$3,$C47))))</f>
        <v>0.125</v>
      </c>
      <c r="J47" s="41">
        <f t="shared" si="92"/>
        <v>0.125</v>
      </c>
      <c r="K47" s="39">
        <f t="shared" ref="K47:M47" si="93">IF(OR(J47="",K$4=""),"",IF($C47&gt;$D47,MAX(,MIN(K$4,$D47+24/24)-MAX(K$3,$C47)),MAX(,MIN(K$4,$D47)-MAX(K$3,$C47))))</f>
        <v>8.3333333333333259E-2</v>
      </c>
      <c r="L47" s="40">
        <f t="shared" si="93"/>
        <v>0</v>
      </c>
      <c r="M47" s="41">
        <f t="shared" si="93"/>
        <v>0</v>
      </c>
      <c r="O47" s="37">
        <f t="shared" si="10"/>
        <v>0</v>
      </c>
      <c r="P47" s="38">
        <f t="shared" si="11"/>
        <v>0</v>
      </c>
      <c r="Q47" s="37">
        <f t="shared" si="12"/>
        <v>0.20833333333333326</v>
      </c>
      <c r="R47" s="38">
        <f t="shared" si="13"/>
        <v>0.125</v>
      </c>
      <c r="S47" s="37">
        <f t="shared" si="14"/>
        <v>0</v>
      </c>
      <c r="T47" s="38">
        <f t="shared" si="15"/>
        <v>0</v>
      </c>
    </row>
    <row r="48" spans="1:22" ht="15" customHeight="1" thickBot="1" x14ac:dyDescent="0.4">
      <c r="A48" s="12" t="str">
        <f t="shared" si="0"/>
        <v>Sem.</v>
      </c>
      <c r="B48" s="13">
        <v>45698</v>
      </c>
      <c r="C48" s="14">
        <f t="shared" si="2"/>
        <v>0.75</v>
      </c>
      <c r="D48" s="15">
        <f t="shared" si="3"/>
        <v>8.3333333333333329E-2</v>
      </c>
      <c r="E48" s="36">
        <f t="shared" si="20"/>
        <v>0.33333333333333326</v>
      </c>
      <c r="F48" s="37">
        <f t="shared" si="21"/>
        <v>0.20833333333333326</v>
      </c>
      <c r="G48" s="38">
        <f t="shared" si="22"/>
        <v>0.125</v>
      </c>
      <c r="H48" s="39">
        <f t="shared" si="23"/>
        <v>0</v>
      </c>
      <c r="I48" s="40">
        <f t="shared" ref="I48:J48" si="94">IF(OR($B48="",H48="",I$4=""),"",IF($C48&gt;$D48,MAX(,MIN(I$4,$D48+24/24)-MAX(I$3,$C48)),MAX(,MIN(I$4,$D48)-MAX(I$3,$C48))))</f>
        <v>0.125</v>
      </c>
      <c r="J48" s="41">
        <f t="shared" si="94"/>
        <v>0.125</v>
      </c>
      <c r="K48" s="39">
        <f t="shared" ref="K48:M48" si="95">IF(OR(J48="",K$4=""),"",IF($C48&gt;$D48,MAX(,MIN(K$4,$D48+24/24)-MAX(K$3,$C48)),MAX(,MIN(K$4,$D48)-MAX(K$3,$C48))))</f>
        <v>8.3333333333333259E-2</v>
      </c>
      <c r="L48" s="40">
        <f t="shared" si="95"/>
        <v>0</v>
      </c>
      <c r="M48" s="41">
        <f t="shared" si="95"/>
        <v>0</v>
      </c>
      <c r="O48" s="37">
        <f t="shared" si="10"/>
        <v>0.20833333333333326</v>
      </c>
      <c r="P48" s="38">
        <f t="shared" si="11"/>
        <v>0.125</v>
      </c>
      <c r="Q48" s="37">
        <f t="shared" si="12"/>
        <v>0</v>
      </c>
      <c r="R48" s="38">
        <f t="shared" si="13"/>
        <v>0</v>
      </c>
      <c r="S48" s="37">
        <f t="shared" si="14"/>
        <v>0</v>
      </c>
      <c r="T48" s="38">
        <f t="shared" si="15"/>
        <v>0</v>
      </c>
    </row>
    <row r="49" spans="1:20" ht="15" customHeight="1" thickBot="1" x14ac:dyDescent="0.4">
      <c r="A49" s="12" t="str">
        <f t="shared" si="0"/>
        <v>Sem.</v>
      </c>
      <c r="B49" s="13">
        <v>45699</v>
      </c>
      <c r="C49" s="14">
        <f t="shared" si="2"/>
        <v>0.75</v>
      </c>
      <c r="D49" s="15">
        <f t="shared" si="3"/>
        <v>8.3333333333333329E-2</v>
      </c>
      <c r="E49" s="36">
        <f t="shared" si="20"/>
        <v>0.33333333333333326</v>
      </c>
      <c r="F49" s="37">
        <f t="shared" si="21"/>
        <v>0.20833333333333326</v>
      </c>
      <c r="G49" s="38">
        <f t="shared" si="22"/>
        <v>0.125</v>
      </c>
      <c r="H49" s="39">
        <f t="shared" si="23"/>
        <v>0</v>
      </c>
      <c r="I49" s="40">
        <f t="shared" ref="I49:J49" si="96">IF(OR($B49="",H49="",I$4=""),"",IF($C49&gt;$D49,MAX(,MIN(I$4,$D49+24/24)-MAX(I$3,$C49)),MAX(,MIN(I$4,$D49)-MAX(I$3,$C49))))</f>
        <v>0.125</v>
      </c>
      <c r="J49" s="41">
        <f t="shared" si="96"/>
        <v>0.125</v>
      </c>
      <c r="K49" s="39">
        <f t="shared" ref="K49:M49" si="97">IF(OR(J49="",K$4=""),"",IF($C49&gt;$D49,MAX(,MIN(K$4,$D49+24/24)-MAX(K$3,$C49)),MAX(,MIN(K$4,$D49)-MAX(K$3,$C49))))</f>
        <v>8.3333333333333259E-2</v>
      </c>
      <c r="L49" s="40">
        <f t="shared" si="97"/>
        <v>0</v>
      </c>
      <c r="M49" s="41">
        <f t="shared" si="97"/>
        <v>0</v>
      </c>
      <c r="O49" s="37">
        <f t="shared" si="10"/>
        <v>0.20833333333333326</v>
      </c>
      <c r="P49" s="38">
        <f t="shared" si="11"/>
        <v>0.125</v>
      </c>
      <c r="Q49" s="37">
        <f t="shared" si="12"/>
        <v>0</v>
      </c>
      <c r="R49" s="38">
        <f t="shared" si="13"/>
        <v>0</v>
      </c>
      <c r="S49" s="37">
        <f t="shared" si="14"/>
        <v>0</v>
      </c>
      <c r="T49" s="38">
        <f t="shared" si="15"/>
        <v>0</v>
      </c>
    </row>
    <row r="50" spans="1:20" ht="15" customHeight="1" thickBot="1" x14ac:dyDescent="0.4">
      <c r="A50" s="12" t="str">
        <f t="shared" si="0"/>
        <v>Sem.</v>
      </c>
      <c r="B50" s="13">
        <v>45700</v>
      </c>
      <c r="C50" s="14">
        <f t="shared" si="2"/>
        <v>0.75</v>
      </c>
      <c r="D50" s="15">
        <f t="shared" si="3"/>
        <v>8.3333333333333329E-2</v>
      </c>
      <c r="E50" s="36">
        <f t="shared" si="20"/>
        <v>0.33333333333333326</v>
      </c>
      <c r="F50" s="37">
        <f t="shared" si="21"/>
        <v>0.20833333333333326</v>
      </c>
      <c r="G50" s="38">
        <f t="shared" si="22"/>
        <v>0.125</v>
      </c>
      <c r="H50" s="39">
        <f t="shared" si="23"/>
        <v>0</v>
      </c>
      <c r="I50" s="40">
        <f t="shared" ref="I50:J50" si="98">IF(OR($B50="",H50="",I$4=""),"",IF($C50&gt;$D50,MAX(,MIN(I$4,$D50+24/24)-MAX(I$3,$C50)),MAX(,MIN(I$4,$D50)-MAX(I$3,$C50))))</f>
        <v>0.125</v>
      </c>
      <c r="J50" s="41">
        <f t="shared" si="98"/>
        <v>0.125</v>
      </c>
      <c r="K50" s="39">
        <f t="shared" ref="K50:M50" si="99">IF(OR(J50="",K$4=""),"",IF($C50&gt;$D50,MAX(,MIN(K$4,$D50+24/24)-MAX(K$3,$C50)),MAX(,MIN(K$4,$D50)-MAX(K$3,$C50))))</f>
        <v>8.3333333333333259E-2</v>
      </c>
      <c r="L50" s="40">
        <f t="shared" si="99"/>
        <v>0</v>
      </c>
      <c r="M50" s="41">
        <f t="shared" si="99"/>
        <v>0</v>
      </c>
      <c r="O50" s="37">
        <f t="shared" si="10"/>
        <v>0.20833333333333326</v>
      </c>
      <c r="P50" s="38">
        <f t="shared" si="11"/>
        <v>0.125</v>
      </c>
      <c r="Q50" s="37">
        <f t="shared" si="12"/>
        <v>0</v>
      </c>
      <c r="R50" s="38">
        <f t="shared" si="13"/>
        <v>0</v>
      </c>
      <c r="S50" s="37">
        <f t="shared" si="14"/>
        <v>0</v>
      </c>
      <c r="T50" s="38">
        <f t="shared" si="15"/>
        <v>0</v>
      </c>
    </row>
    <row r="51" spans="1:20" ht="15" customHeight="1" thickBot="1" x14ac:dyDescent="0.4">
      <c r="A51" s="12" t="str">
        <f t="shared" si="0"/>
        <v>Sem.</v>
      </c>
      <c r="B51" s="13">
        <v>45701</v>
      </c>
      <c r="C51" s="14">
        <f t="shared" si="2"/>
        <v>0.75</v>
      </c>
      <c r="D51" s="15">
        <f t="shared" si="3"/>
        <v>8.3333333333333329E-2</v>
      </c>
      <c r="E51" s="36">
        <f t="shared" si="20"/>
        <v>0.33333333333333326</v>
      </c>
      <c r="F51" s="37">
        <f t="shared" si="21"/>
        <v>0.20833333333333326</v>
      </c>
      <c r="G51" s="38">
        <f t="shared" si="22"/>
        <v>0.125</v>
      </c>
      <c r="H51" s="39">
        <f t="shared" si="23"/>
        <v>0</v>
      </c>
      <c r="I51" s="40">
        <f t="shared" ref="I51:J51" si="100">IF(OR($B51="",H51="",I$4=""),"",IF($C51&gt;$D51,MAX(,MIN(I$4,$D51+24/24)-MAX(I$3,$C51)),MAX(,MIN(I$4,$D51)-MAX(I$3,$C51))))</f>
        <v>0.125</v>
      </c>
      <c r="J51" s="41">
        <f t="shared" si="100"/>
        <v>0.125</v>
      </c>
      <c r="K51" s="39">
        <f t="shared" ref="K51:M51" si="101">IF(OR(J51="",K$4=""),"",IF($C51&gt;$D51,MAX(,MIN(K$4,$D51+24/24)-MAX(K$3,$C51)),MAX(,MIN(K$4,$D51)-MAX(K$3,$C51))))</f>
        <v>8.3333333333333259E-2</v>
      </c>
      <c r="L51" s="40">
        <f t="shared" si="101"/>
        <v>0</v>
      </c>
      <c r="M51" s="41">
        <f t="shared" si="101"/>
        <v>0</v>
      </c>
      <c r="O51" s="37">
        <f t="shared" si="10"/>
        <v>0.20833333333333326</v>
      </c>
      <c r="P51" s="38">
        <f t="shared" si="11"/>
        <v>0.125</v>
      </c>
      <c r="Q51" s="37">
        <f t="shared" si="12"/>
        <v>0</v>
      </c>
      <c r="R51" s="38">
        <f t="shared" si="13"/>
        <v>0</v>
      </c>
      <c r="S51" s="37">
        <f t="shared" si="14"/>
        <v>0</v>
      </c>
      <c r="T51" s="38">
        <f t="shared" si="15"/>
        <v>0</v>
      </c>
    </row>
    <row r="52" spans="1:20" ht="15" customHeight="1" thickBot="1" x14ac:dyDescent="0.4">
      <c r="A52" s="12" t="str">
        <f t="shared" si="0"/>
        <v>Sem.</v>
      </c>
      <c r="B52" s="13">
        <v>45702</v>
      </c>
      <c r="C52" s="14">
        <f t="shared" si="2"/>
        <v>0.75</v>
      </c>
      <c r="D52" s="15">
        <f t="shared" si="3"/>
        <v>8.3333333333333329E-2</v>
      </c>
      <c r="E52" s="36">
        <f t="shared" si="20"/>
        <v>0.33333333333333326</v>
      </c>
      <c r="F52" s="37">
        <f t="shared" si="21"/>
        <v>0.20833333333333326</v>
      </c>
      <c r="G52" s="38">
        <f t="shared" si="22"/>
        <v>0.125</v>
      </c>
      <c r="H52" s="39">
        <f t="shared" si="23"/>
        <v>0</v>
      </c>
      <c r="I52" s="40">
        <f t="shared" ref="I52:J52" si="102">IF(OR($B52="",H52="",I$4=""),"",IF($C52&gt;$D52,MAX(,MIN(I$4,$D52+24/24)-MAX(I$3,$C52)),MAX(,MIN(I$4,$D52)-MAX(I$3,$C52))))</f>
        <v>0.125</v>
      </c>
      <c r="J52" s="41">
        <f t="shared" si="102"/>
        <v>0.125</v>
      </c>
      <c r="K52" s="39">
        <f t="shared" ref="K52:M52" si="103">IF(OR(J52="",K$4=""),"",IF($C52&gt;$D52,MAX(,MIN(K$4,$D52+24/24)-MAX(K$3,$C52)),MAX(,MIN(K$4,$D52)-MAX(K$3,$C52))))</f>
        <v>8.3333333333333259E-2</v>
      </c>
      <c r="L52" s="40">
        <f t="shared" si="103"/>
        <v>0</v>
      </c>
      <c r="M52" s="41">
        <f t="shared" si="103"/>
        <v>0</v>
      </c>
      <c r="O52" s="37">
        <f t="shared" si="10"/>
        <v>0.20833333333333326</v>
      </c>
      <c r="P52" s="38">
        <f t="shared" si="11"/>
        <v>0.125</v>
      </c>
      <c r="Q52" s="37">
        <f t="shared" si="12"/>
        <v>0</v>
      </c>
      <c r="R52" s="38">
        <f t="shared" si="13"/>
        <v>0</v>
      </c>
      <c r="S52" s="37">
        <f t="shared" si="14"/>
        <v>0</v>
      </c>
      <c r="T52" s="38">
        <f t="shared" si="15"/>
        <v>0</v>
      </c>
    </row>
    <row r="53" spans="1:20" ht="15" customHeight="1" thickBot="1" x14ac:dyDescent="0.4">
      <c r="A53" s="12" t="str">
        <f t="shared" si="0"/>
        <v>Sem.</v>
      </c>
      <c r="B53" s="13">
        <v>45703</v>
      </c>
      <c r="C53" s="14">
        <f t="shared" si="2"/>
        <v>0.75</v>
      </c>
      <c r="D53" s="15">
        <f t="shared" si="3"/>
        <v>8.3333333333333329E-2</v>
      </c>
      <c r="E53" s="36">
        <f t="shared" si="20"/>
        <v>0.33333333333333326</v>
      </c>
      <c r="F53" s="37">
        <f t="shared" si="21"/>
        <v>0.20833333333333326</v>
      </c>
      <c r="G53" s="38">
        <f t="shared" si="22"/>
        <v>0.125</v>
      </c>
      <c r="H53" s="39">
        <f t="shared" si="23"/>
        <v>0</v>
      </c>
      <c r="I53" s="40">
        <f t="shared" ref="I53:J53" si="104">IF(OR($B53="",H53="",I$4=""),"",IF($C53&gt;$D53,MAX(,MIN(I$4,$D53+24/24)-MAX(I$3,$C53)),MAX(,MIN(I$4,$D53)-MAX(I$3,$C53))))</f>
        <v>0.125</v>
      </c>
      <c r="J53" s="41">
        <f t="shared" si="104"/>
        <v>0.125</v>
      </c>
      <c r="K53" s="39">
        <f t="shared" ref="K53:M53" si="105">IF(OR(J53="",K$4=""),"",IF($C53&gt;$D53,MAX(,MIN(K$4,$D53+24/24)-MAX(K$3,$C53)),MAX(,MIN(K$4,$D53)-MAX(K$3,$C53))))</f>
        <v>8.3333333333333259E-2</v>
      </c>
      <c r="L53" s="40">
        <f t="shared" si="105"/>
        <v>0</v>
      </c>
      <c r="M53" s="41">
        <f t="shared" si="105"/>
        <v>0</v>
      </c>
      <c r="O53" s="37">
        <f t="shared" si="10"/>
        <v>0.20833333333333326</v>
      </c>
      <c r="P53" s="38">
        <f t="shared" si="11"/>
        <v>0.125</v>
      </c>
      <c r="Q53" s="37">
        <f t="shared" si="12"/>
        <v>0</v>
      </c>
      <c r="R53" s="38">
        <f t="shared" si="13"/>
        <v>0</v>
      </c>
      <c r="S53" s="37">
        <f t="shared" si="14"/>
        <v>0</v>
      </c>
      <c r="T53" s="38">
        <f t="shared" si="15"/>
        <v>0</v>
      </c>
    </row>
    <row r="54" spans="1:20" ht="15" customHeight="1" thickBot="1" x14ac:dyDescent="0.4">
      <c r="A54" s="12" t="str">
        <f t="shared" si="0"/>
        <v>Dim.</v>
      </c>
      <c r="B54" s="13">
        <v>45704</v>
      </c>
      <c r="C54" s="14">
        <f t="shared" si="2"/>
        <v>0.75</v>
      </c>
      <c r="D54" s="15">
        <f t="shared" si="3"/>
        <v>8.3333333333333329E-2</v>
      </c>
      <c r="E54" s="36">
        <f t="shared" si="20"/>
        <v>0.33333333333333326</v>
      </c>
      <c r="F54" s="37">
        <f t="shared" si="21"/>
        <v>0.20833333333333326</v>
      </c>
      <c r="G54" s="38">
        <f t="shared" si="22"/>
        <v>0.125</v>
      </c>
      <c r="H54" s="39">
        <f t="shared" si="23"/>
        <v>0</v>
      </c>
      <c r="I54" s="40">
        <f t="shared" ref="I54:J54" si="106">IF(OR($B54="",H54="",I$4=""),"",IF($C54&gt;$D54,MAX(,MIN(I$4,$D54+24/24)-MAX(I$3,$C54)),MAX(,MIN(I$4,$D54)-MAX(I$3,$C54))))</f>
        <v>0.125</v>
      </c>
      <c r="J54" s="41">
        <f t="shared" si="106"/>
        <v>0.125</v>
      </c>
      <c r="K54" s="39">
        <f t="shared" ref="K54:M54" si="107">IF(OR(J54="",K$4=""),"",IF($C54&gt;$D54,MAX(,MIN(K$4,$D54+24/24)-MAX(K$3,$C54)),MAX(,MIN(K$4,$D54)-MAX(K$3,$C54))))</f>
        <v>8.3333333333333259E-2</v>
      </c>
      <c r="L54" s="40">
        <f t="shared" si="107"/>
        <v>0</v>
      </c>
      <c r="M54" s="41">
        <f t="shared" si="107"/>
        <v>0</v>
      </c>
      <c r="O54" s="37">
        <f t="shared" si="10"/>
        <v>0</v>
      </c>
      <c r="P54" s="38">
        <f t="shared" si="11"/>
        <v>0</v>
      </c>
      <c r="Q54" s="37">
        <f t="shared" si="12"/>
        <v>0.20833333333333326</v>
      </c>
      <c r="R54" s="38">
        <f t="shared" si="13"/>
        <v>0.125</v>
      </c>
      <c r="S54" s="37">
        <f t="shared" si="14"/>
        <v>0</v>
      </c>
      <c r="T54" s="38">
        <f t="shared" si="15"/>
        <v>0</v>
      </c>
    </row>
    <row r="55" spans="1:20" ht="15" customHeight="1" thickBot="1" x14ac:dyDescent="0.4">
      <c r="A55" s="12" t="str">
        <f t="shared" si="0"/>
        <v>Sem.</v>
      </c>
      <c r="B55" s="13">
        <v>45705</v>
      </c>
      <c r="C55" s="14">
        <f t="shared" si="2"/>
        <v>0.75</v>
      </c>
      <c r="D55" s="15">
        <f t="shared" si="3"/>
        <v>8.3333333333333329E-2</v>
      </c>
      <c r="E55" s="36">
        <f t="shared" si="20"/>
        <v>0.33333333333333326</v>
      </c>
      <c r="F55" s="37">
        <f t="shared" si="21"/>
        <v>0.20833333333333326</v>
      </c>
      <c r="G55" s="38">
        <f t="shared" si="22"/>
        <v>0.125</v>
      </c>
      <c r="H55" s="39">
        <f t="shared" si="23"/>
        <v>0</v>
      </c>
      <c r="I55" s="40">
        <f t="shared" ref="I55:J55" si="108">IF(OR($B55="",H55="",I$4=""),"",IF($C55&gt;$D55,MAX(,MIN(I$4,$D55+24/24)-MAX(I$3,$C55)),MAX(,MIN(I$4,$D55)-MAX(I$3,$C55))))</f>
        <v>0.125</v>
      </c>
      <c r="J55" s="41">
        <f t="shared" si="108"/>
        <v>0.125</v>
      </c>
      <c r="K55" s="39">
        <f t="shared" ref="K55:M55" si="109">IF(OR(J55="",K$4=""),"",IF($C55&gt;$D55,MAX(,MIN(K$4,$D55+24/24)-MAX(K$3,$C55)),MAX(,MIN(K$4,$D55)-MAX(K$3,$C55))))</f>
        <v>8.3333333333333259E-2</v>
      </c>
      <c r="L55" s="40">
        <f t="shared" si="109"/>
        <v>0</v>
      </c>
      <c r="M55" s="41">
        <f t="shared" si="109"/>
        <v>0</v>
      </c>
      <c r="O55" s="37">
        <f t="shared" si="10"/>
        <v>0.20833333333333326</v>
      </c>
      <c r="P55" s="38">
        <f t="shared" si="11"/>
        <v>0.125</v>
      </c>
      <c r="Q55" s="37">
        <f t="shared" si="12"/>
        <v>0</v>
      </c>
      <c r="R55" s="38">
        <f t="shared" si="13"/>
        <v>0</v>
      </c>
      <c r="S55" s="37">
        <f t="shared" si="14"/>
        <v>0</v>
      </c>
      <c r="T55" s="38">
        <f t="shared" si="15"/>
        <v>0</v>
      </c>
    </row>
    <row r="56" spans="1:20" ht="15" customHeight="1" thickBot="1" x14ac:dyDescent="0.4">
      <c r="A56" s="12" t="str">
        <f t="shared" si="0"/>
        <v>Sem.</v>
      </c>
      <c r="B56" s="13">
        <v>45706</v>
      </c>
      <c r="C56" s="14">
        <f t="shared" si="2"/>
        <v>0.75</v>
      </c>
      <c r="D56" s="15">
        <f t="shared" si="3"/>
        <v>8.3333333333333329E-2</v>
      </c>
      <c r="E56" s="36">
        <f t="shared" si="20"/>
        <v>0.33333333333333326</v>
      </c>
      <c r="F56" s="37">
        <f t="shared" si="21"/>
        <v>0.20833333333333326</v>
      </c>
      <c r="G56" s="38">
        <f t="shared" si="22"/>
        <v>0.125</v>
      </c>
      <c r="H56" s="39">
        <f t="shared" si="23"/>
        <v>0</v>
      </c>
      <c r="I56" s="40">
        <f t="shared" ref="I56:J56" si="110">IF(OR($B56="",H56="",I$4=""),"",IF($C56&gt;$D56,MAX(,MIN(I$4,$D56+24/24)-MAX(I$3,$C56)),MAX(,MIN(I$4,$D56)-MAX(I$3,$C56))))</f>
        <v>0.125</v>
      </c>
      <c r="J56" s="41">
        <f t="shared" si="110"/>
        <v>0.125</v>
      </c>
      <c r="K56" s="39">
        <f t="shared" ref="K56:M56" si="111">IF(OR(J56="",K$4=""),"",IF($C56&gt;$D56,MAX(,MIN(K$4,$D56+24/24)-MAX(K$3,$C56)),MAX(,MIN(K$4,$D56)-MAX(K$3,$C56))))</f>
        <v>8.3333333333333259E-2</v>
      </c>
      <c r="L56" s="40">
        <f t="shared" si="111"/>
        <v>0</v>
      </c>
      <c r="M56" s="41">
        <f t="shared" si="111"/>
        <v>0</v>
      </c>
      <c r="O56" s="37">
        <f t="shared" si="10"/>
        <v>0.20833333333333326</v>
      </c>
      <c r="P56" s="38">
        <f t="shared" si="11"/>
        <v>0.125</v>
      </c>
      <c r="Q56" s="37">
        <f t="shared" si="12"/>
        <v>0</v>
      </c>
      <c r="R56" s="38">
        <f t="shared" si="13"/>
        <v>0</v>
      </c>
      <c r="S56" s="37">
        <f t="shared" si="14"/>
        <v>0</v>
      </c>
      <c r="T56" s="38">
        <f t="shared" si="15"/>
        <v>0</v>
      </c>
    </row>
    <row r="57" spans="1:20" ht="15" customHeight="1" thickBot="1" x14ac:dyDescent="0.4">
      <c r="A57" s="12" t="str">
        <f t="shared" si="0"/>
        <v>Sem.</v>
      </c>
      <c r="B57" s="13">
        <v>45707</v>
      </c>
      <c r="C57" s="14">
        <f t="shared" si="2"/>
        <v>0.75</v>
      </c>
      <c r="D57" s="15">
        <f t="shared" si="3"/>
        <v>8.3333333333333329E-2</v>
      </c>
      <c r="E57" s="36">
        <f t="shared" si="20"/>
        <v>0.33333333333333326</v>
      </c>
      <c r="F57" s="37">
        <f t="shared" si="21"/>
        <v>0.20833333333333326</v>
      </c>
      <c r="G57" s="38">
        <f t="shared" si="22"/>
        <v>0.125</v>
      </c>
      <c r="H57" s="39">
        <f t="shared" si="23"/>
        <v>0</v>
      </c>
      <c r="I57" s="40">
        <f t="shared" ref="I57:J57" si="112">IF(OR($B57="",H57="",I$4=""),"",IF($C57&gt;$D57,MAX(,MIN(I$4,$D57+24/24)-MAX(I$3,$C57)),MAX(,MIN(I$4,$D57)-MAX(I$3,$C57))))</f>
        <v>0.125</v>
      </c>
      <c r="J57" s="41">
        <f t="shared" si="112"/>
        <v>0.125</v>
      </c>
      <c r="K57" s="39">
        <f t="shared" ref="K57:M57" si="113">IF(OR(J57="",K$4=""),"",IF($C57&gt;$D57,MAX(,MIN(K$4,$D57+24/24)-MAX(K$3,$C57)),MAX(,MIN(K$4,$D57)-MAX(K$3,$C57))))</f>
        <v>8.3333333333333259E-2</v>
      </c>
      <c r="L57" s="40">
        <f t="shared" si="113"/>
        <v>0</v>
      </c>
      <c r="M57" s="41">
        <f t="shared" si="113"/>
        <v>0</v>
      </c>
      <c r="O57" s="37">
        <f t="shared" si="10"/>
        <v>0.20833333333333326</v>
      </c>
      <c r="P57" s="38">
        <f t="shared" si="11"/>
        <v>0.125</v>
      </c>
      <c r="Q57" s="37">
        <f t="shared" si="12"/>
        <v>0</v>
      </c>
      <c r="R57" s="38">
        <f t="shared" si="13"/>
        <v>0</v>
      </c>
      <c r="S57" s="37">
        <f t="shared" si="14"/>
        <v>0</v>
      </c>
      <c r="T57" s="38">
        <f t="shared" si="15"/>
        <v>0</v>
      </c>
    </row>
    <row r="58" spans="1:20" ht="15" customHeight="1" thickBot="1" x14ac:dyDescent="0.4">
      <c r="A58" s="12" t="str">
        <f t="shared" si="0"/>
        <v>Sem.</v>
      </c>
      <c r="B58" s="13">
        <v>45708</v>
      </c>
      <c r="C58" s="14">
        <f t="shared" si="2"/>
        <v>0.75</v>
      </c>
      <c r="D58" s="15">
        <f t="shared" si="3"/>
        <v>8.3333333333333329E-2</v>
      </c>
      <c r="E58" s="36">
        <f t="shared" si="20"/>
        <v>0.33333333333333326</v>
      </c>
      <c r="F58" s="37">
        <f t="shared" si="21"/>
        <v>0.20833333333333326</v>
      </c>
      <c r="G58" s="38">
        <f t="shared" si="22"/>
        <v>0.125</v>
      </c>
      <c r="H58" s="39">
        <f t="shared" si="23"/>
        <v>0</v>
      </c>
      <c r="I58" s="40">
        <f t="shared" ref="I58:J58" si="114">IF(OR($B58="",H58="",I$4=""),"",IF($C58&gt;$D58,MAX(,MIN(I$4,$D58+24/24)-MAX(I$3,$C58)),MAX(,MIN(I$4,$D58)-MAX(I$3,$C58))))</f>
        <v>0.125</v>
      </c>
      <c r="J58" s="41">
        <f t="shared" si="114"/>
        <v>0.125</v>
      </c>
      <c r="K58" s="39">
        <f t="shared" ref="K58:M58" si="115">IF(OR(J58="",K$4=""),"",IF($C58&gt;$D58,MAX(,MIN(K$4,$D58+24/24)-MAX(K$3,$C58)),MAX(,MIN(K$4,$D58)-MAX(K$3,$C58))))</f>
        <v>8.3333333333333259E-2</v>
      </c>
      <c r="L58" s="40">
        <f t="shared" si="115"/>
        <v>0</v>
      </c>
      <c r="M58" s="41">
        <f t="shared" si="115"/>
        <v>0</v>
      </c>
      <c r="O58" s="37">
        <f t="shared" si="10"/>
        <v>0.20833333333333326</v>
      </c>
      <c r="P58" s="38">
        <f t="shared" si="11"/>
        <v>0.125</v>
      </c>
      <c r="Q58" s="37">
        <f t="shared" si="12"/>
        <v>0</v>
      </c>
      <c r="R58" s="38">
        <f t="shared" si="13"/>
        <v>0</v>
      </c>
      <c r="S58" s="37">
        <f t="shared" si="14"/>
        <v>0</v>
      </c>
      <c r="T58" s="38">
        <f t="shared" si="15"/>
        <v>0</v>
      </c>
    </row>
    <row r="59" spans="1:20" ht="15" customHeight="1" thickBot="1" x14ac:dyDescent="0.4">
      <c r="A59" s="12" t="str">
        <f t="shared" si="0"/>
        <v>Sem.</v>
      </c>
      <c r="B59" s="13">
        <v>45709</v>
      </c>
      <c r="C59" s="14">
        <f t="shared" si="2"/>
        <v>0.75</v>
      </c>
      <c r="D59" s="15">
        <f t="shared" si="3"/>
        <v>8.3333333333333329E-2</v>
      </c>
      <c r="E59" s="36">
        <f t="shared" si="20"/>
        <v>0.33333333333333326</v>
      </c>
      <c r="F59" s="37">
        <f t="shared" si="21"/>
        <v>0.20833333333333326</v>
      </c>
      <c r="G59" s="38">
        <f t="shared" si="22"/>
        <v>0.125</v>
      </c>
      <c r="H59" s="39">
        <f t="shared" si="23"/>
        <v>0</v>
      </c>
      <c r="I59" s="40">
        <f t="shared" ref="I59:J59" si="116">IF(OR($B59="",H59="",I$4=""),"",IF($C59&gt;$D59,MAX(,MIN(I$4,$D59+24/24)-MAX(I$3,$C59)),MAX(,MIN(I$4,$D59)-MAX(I$3,$C59))))</f>
        <v>0.125</v>
      </c>
      <c r="J59" s="41">
        <f t="shared" si="116"/>
        <v>0.125</v>
      </c>
      <c r="K59" s="39">
        <f t="shared" ref="K59:M59" si="117">IF(OR(J59="",K$4=""),"",IF($C59&gt;$D59,MAX(,MIN(K$4,$D59+24/24)-MAX(K$3,$C59)),MAX(,MIN(K$4,$D59)-MAX(K$3,$C59))))</f>
        <v>8.3333333333333259E-2</v>
      </c>
      <c r="L59" s="40">
        <f t="shared" si="117"/>
        <v>0</v>
      </c>
      <c r="M59" s="41">
        <f t="shared" si="117"/>
        <v>0</v>
      </c>
      <c r="O59" s="37">
        <f t="shared" si="10"/>
        <v>0.20833333333333326</v>
      </c>
      <c r="P59" s="38">
        <f t="shared" si="11"/>
        <v>0.125</v>
      </c>
      <c r="Q59" s="37">
        <f t="shared" si="12"/>
        <v>0</v>
      </c>
      <c r="R59" s="38">
        <f t="shared" si="13"/>
        <v>0</v>
      </c>
      <c r="S59" s="37">
        <f t="shared" si="14"/>
        <v>0</v>
      </c>
      <c r="T59" s="38">
        <f t="shared" si="15"/>
        <v>0</v>
      </c>
    </row>
    <row r="60" spans="1:20" ht="15" customHeight="1" thickBot="1" x14ac:dyDescent="0.4">
      <c r="A60" s="12" t="str">
        <f t="shared" si="0"/>
        <v>Sem.</v>
      </c>
      <c r="B60" s="13">
        <v>45710</v>
      </c>
      <c r="C60" s="14">
        <f t="shared" si="2"/>
        <v>0.75</v>
      </c>
      <c r="D60" s="15">
        <f t="shared" si="3"/>
        <v>8.3333333333333329E-2</v>
      </c>
      <c r="E60" s="36">
        <f t="shared" si="20"/>
        <v>0.33333333333333326</v>
      </c>
      <c r="F60" s="37">
        <f t="shared" si="21"/>
        <v>0.20833333333333326</v>
      </c>
      <c r="G60" s="38">
        <f t="shared" si="22"/>
        <v>0.125</v>
      </c>
      <c r="H60" s="39">
        <f t="shared" si="23"/>
        <v>0</v>
      </c>
      <c r="I60" s="40">
        <f t="shared" ref="I60:J60" si="118">IF(OR($B60="",H60="",I$4=""),"",IF($C60&gt;$D60,MAX(,MIN(I$4,$D60+24/24)-MAX(I$3,$C60)),MAX(,MIN(I$4,$D60)-MAX(I$3,$C60))))</f>
        <v>0.125</v>
      </c>
      <c r="J60" s="41">
        <f t="shared" si="118"/>
        <v>0.125</v>
      </c>
      <c r="K60" s="39">
        <f t="shared" ref="K60:M60" si="119">IF(OR(J60="",K$4=""),"",IF($C60&gt;$D60,MAX(,MIN(K$4,$D60+24/24)-MAX(K$3,$C60)),MAX(,MIN(K$4,$D60)-MAX(K$3,$C60))))</f>
        <v>8.3333333333333259E-2</v>
      </c>
      <c r="L60" s="40">
        <f t="shared" si="119"/>
        <v>0</v>
      </c>
      <c r="M60" s="41">
        <f t="shared" si="119"/>
        <v>0</v>
      </c>
      <c r="O60" s="37">
        <f t="shared" si="10"/>
        <v>0.20833333333333326</v>
      </c>
      <c r="P60" s="38">
        <f t="shared" si="11"/>
        <v>0.125</v>
      </c>
      <c r="Q60" s="37">
        <f t="shared" si="12"/>
        <v>0</v>
      </c>
      <c r="R60" s="38">
        <f t="shared" si="13"/>
        <v>0</v>
      </c>
      <c r="S60" s="37">
        <f t="shared" si="14"/>
        <v>0</v>
      </c>
      <c r="T60" s="38">
        <f t="shared" si="15"/>
        <v>0</v>
      </c>
    </row>
    <row r="61" spans="1:20" ht="15" customHeight="1" thickBot="1" x14ac:dyDescent="0.4">
      <c r="A61" s="12" t="str">
        <f t="shared" si="0"/>
        <v>Dim.</v>
      </c>
      <c r="B61" s="13">
        <v>45711</v>
      </c>
      <c r="C61" s="14">
        <f t="shared" si="2"/>
        <v>0.75</v>
      </c>
      <c r="D61" s="15">
        <f t="shared" si="3"/>
        <v>8.3333333333333329E-2</v>
      </c>
      <c r="E61" s="36">
        <f t="shared" si="20"/>
        <v>0.33333333333333326</v>
      </c>
      <c r="F61" s="37">
        <f t="shared" si="21"/>
        <v>0.20833333333333326</v>
      </c>
      <c r="G61" s="38">
        <f t="shared" si="22"/>
        <v>0.125</v>
      </c>
      <c r="H61" s="39">
        <f t="shared" si="23"/>
        <v>0</v>
      </c>
      <c r="I61" s="40">
        <f t="shared" ref="I61:J61" si="120">IF(OR($B61="",H61="",I$4=""),"",IF($C61&gt;$D61,MAX(,MIN(I$4,$D61+24/24)-MAX(I$3,$C61)),MAX(,MIN(I$4,$D61)-MAX(I$3,$C61))))</f>
        <v>0.125</v>
      </c>
      <c r="J61" s="41">
        <f t="shared" si="120"/>
        <v>0.125</v>
      </c>
      <c r="K61" s="39">
        <f t="shared" ref="K61:M61" si="121">IF(OR(J61="",K$4=""),"",IF($C61&gt;$D61,MAX(,MIN(K$4,$D61+24/24)-MAX(K$3,$C61)),MAX(,MIN(K$4,$D61)-MAX(K$3,$C61))))</f>
        <v>8.3333333333333259E-2</v>
      </c>
      <c r="L61" s="40">
        <f t="shared" si="121"/>
        <v>0</v>
      </c>
      <c r="M61" s="41">
        <f t="shared" si="121"/>
        <v>0</v>
      </c>
      <c r="O61" s="37">
        <f t="shared" si="10"/>
        <v>0</v>
      </c>
      <c r="P61" s="38">
        <f t="shared" si="11"/>
        <v>0</v>
      </c>
      <c r="Q61" s="37">
        <f t="shared" si="12"/>
        <v>0.20833333333333326</v>
      </c>
      <c r="R61" s="38">
        <f t="shared" si="13"/>
        <v>0.125</v>
      </c>
      <c r="S61" s="37">
        <f t="shared" si="14"/>
        <v>0</v>
      </c>
      <c r="T61" s="38">
        <f t="shared" si="15"/>
        <v>0</v>
      </c>
    </row>
    <row r="62" spans="1:20" ht="15" customHeight="1" thickBot="1" x14ac:dyDescent="0.4">
      <c r="A62" s="12" t="str">
        <f t="shared" si="0"/>
        <v>Sem.</v>
      </c>
      <c r="B62" s="13">
        <v>45712</v>
      </c>
      <c r="C62" s="14">
        <f t="shared" si="2"/>
        <v>0.75</v>
      </c>
      <c r="D62" s="15">
        <f t="shared" si="3"/>
        <v>8.3333333333333329E-2</v>
      </c>
      <c r="E62" s="36">
        <f t="shared" si="20"/>
        <v>0.33333333333333326</v>
      </c>
      <c r="F62" s="37">
        <f t="shared" si="21"/>
        <v>0.20833333333333326</v>
      </c>
      <c r="G62" s="38">
        <f t="shared" si="22"/>
        <v>0.125</v>
      </c>
      <c r="H62" s="39">
        <f t="shared" si="23"/>
        <v>0</v>
      </c>
      <c r="I62" s="40">
        <f t="shared" ref="I62:J62" si="122">IF(OR($B62="",H62="",I$4=""),"",IF($C62&gt;$D62,MAX(,MIN(I$4,$D62+24/24)-MAX(I$3,$C62)),MAX(,MIN(I$4,$D62)-MAX(I$3,$C62))))</f>
        <v>0.125</v>
      </c>
      <c r="J62" s="41">
        <f t="shared" si="122"/>
        <v>0.125</v>
      </c>
      <c r="K62" s="39">
        <f t="shared" ref="K62:M62" si="123">IF(OR(J62="",K$4=""),"",IF($C62&gt;$D62,MAX(,MIN(K$4,$D62+24/24)-MAX(K$3,$C62)),MAX(,MIN(K$4,$D62)-MAX(K$3,$C62))))</f>
        <v>8.3333333333333259E-2</v>
      </c>
      <c r="L62" s="40">
        <f t="shared" si="123"/>
        <v>0</v>
      </c>
      <c r="M62" s="41">
        <f t="shared" si="123"/>
        <v>0</v>
      </c>
      <c r="O62" s="37">
        <f t="shared" si="10"/>
        <v>0.20833333333333326</v>
      </c>
      <c r="P62" s="38">
        <f t="shared" si="11"/>
        <v>0.125</v>
      </c>
      <c r="Q62" s="37">
        <f t="shared" si="12"/>
        <v>0</v>
      </c>
      <c r="R62" s="38">
        <f t="shared" si="13"/>
        <v>0</v>
      </c>
      <c r="S62" s="37">
        <f t="shared" si="14"/>
        <v>0</v>
      </c>
      <c r="T62" s="38">
        <f t="shared" si="15"/>
        <v>0</v>
      </c>
    </row>
    <row r="63" spans="1:20" ht="15" customHeight="1" thickBot="1" x14ac:dyDescent="0.4">
      <c r="A63" s="12" t="str">
        <f t="shared" si="0"/>
        <v>Sem.</v>
      </c>
      <c r="B63" s="13">
        <v>45713</v>
      </c>
      <c r="C63" s="14">
        <f t="shared" si="2"/>
        <v>0.75</v>
      </c>
      <c r="D63" s="15">
        <f t="shared" si="3"/>
        <v>8.3333333333333329E-2</v>
      </c>
      <c r="E63" s="36">
        <f t="shared" si="20"/>
        <v>0.33333333333333326</v>
      </c>
      <c r="F63" s="37">
        <f t="shared" si="21"/>
        <v>0.20833333333333326</v>
      </c>
      <c r="G63" s="38">
        <f t="shared" si="22"/>
        <v>0.125</v>
      </c>
      <c r="H63" s="39">
        <f t="shared" si="23"/>
        <v>0</v>
      </c>
      <c r="I63" s="40">
        <f t="shared" ref="I63:J63" si="124">IF(OR($B63="",H63="",I$4=""),"",IF($C63&gt;$D63,MAX(,MIN(I$4,$D63+24/24)-MAX(I$3,$C63)),MAX(,MIN(I$4,$D63)-MAX(I$3,$C63))))</f>
        <v>0.125</v>
      </c>
      <c r="J63" s="41">
        <f t="shared" si="124"/>
        <v>0.125</v>
      </c>
      <c r="K63" s="39">
        <f t="shared" ref="K63:M63" si="125">IF(OR(J63="",K$4=""),"",IF($C63&gt;$D63,MAX(,MIN(K$4,$D63+24/24)-MAX(K$3,$C63)),MAX(,MIN(K$4,$D63)-MAX(K$3,$C63))))</f>
        <v>8.3333333333333259E-2</v>
      </c>
      <c r="L63" s="40">
        <f t="shared" si="125"/>
        <v>0</v>
      </c>
      <c r="M63" s="41">
        <f t="shared" si="125"/>
        <v>0</v>
      </c>
      <c r="O63" s="37">
        <f t="shared" si="10"/>
        <v>0.20833333333333326</v>
      </c>
      <c r="P63" s="38">
        <f t="shared" si="11"/>
        <v>0.125</v>
      </c>
      <c r="Q63" s="37">
        <f t="shared" si="12"/>
        <v>0</v>
      </c>
      <c r="R63" s="38">
        <f t="shared" si="13"/>
        <v>0</v>
      </c>
      <c r="S63" s="37">
        <f t="shared" si="14"/>
        <v>0</v>
      </c>
      <c r="T63" s="38">
        <f t="shared" si="15"/>
        <v>0</v>
      </c>
    </row>
    <row r="64" spans="1:20" ht="15" customHeight="1" thickBot="1" x14ac:dyDescent="0.4">
      <c r="A64" s="12" t="str">
        <f t="shared" si="0"/>
        <v>Sem.</v>
      </c>
      <c r="B64" s="13">
        <v>45714</v>
      </c>
      <c r="C64" s="14">
        <f t="shared" si="2"/>
        <v>0.75</v>
      </c>
      <c r="D64" s="15">
        <f t="shared" si="3"/>
        <v>8.3333333333333329E-2</v>
      </c>
      <c r="E64" s="36">
        <f t="shared" si="20"/>
        <v>0.33333333333333326</v>
      </c>
      <c r="F64" s="37">
        <f t="shared" si="21"/>
        <v>0.20833333333333326</v>
      </c>
      <c r="G64" s="38">
        <f t="shared" si="22"/>
        <v>0.125</v>
      </c>
      <c r="H64" s="39">
        <f t="shared" si="23"/>
        <v>0</v>
      </c>
      <c r="I64" s="40">
        <f t="shared" ref="I64:J64" si="126">IF(OR($B64="",H64="",I$4=""),"",IF($C64&gt;$D64,MAX(,MIN(I$4,$D64+24/24)-MAX(I$3,$C64)),MAX(,MIN(I$4,$D64)-MAX(I$3,$C64))))</f>
        <v>0.125</v>
      </c>
      <c r="J64" s="41">
        <f t="shared" si="126"/>
        <v>0.125</v>
      </c>
      <c r="K64" s="39">
        <f t="shared" ref="K64:M64" si="127">IF(OR(J64="",K$4=""),"",IF($C64&gt;$D64,MAX(,MIN(K$4,$D64+24/24)-MAX(K$3,$C64)),MAX(,MIN(K$4,$D64)-MAX(K$3,$C64))))</f>
        <v>8.3333333333333259E-2</v>
      </c>
      <c r="L64" s="40">
        <f t="shared" si="127"/>
        <v>0</v>
      </c>
      <c r="M64" s="41">
        <f t="shared" si="127"/>
        <v>0</v>
      </c>
      <c r="O64" s="37">
        <f t="shared" si="10"/>
        <v>0.20833333333333326</v>
      </c>
      <c r="P64" s="38">
        <f t="shared" si="11"/>
        <v>0.125</v>
      </c>
      <c r="Q64" s="37">
        <f t="shared" si="12"/>
        <v>0</v>
      </c>
      <c r="R64" s="38">
        <f t="shared" si="13"/>
        <v>0</v>
      </c>
      <c r="S64" s="37">
        <f t="shared" si="14"/>
        <v>0</v>
      </c>
      <c r="T64" s="38">
        <f t="shared" si="15"/>
        <v>0</v>
      </c>
    </row>
    <row r="65" spans="1:20" ht="15" customHeight="1" thickBot="1" x14ac:dyDescent="0.4">
      <c r="A65" s="12" t="str">
        <f t="shared" si="0"/>
        <v>Sem.</v>
      </c>
      <c r="B65" s="13">
        <v>45715</v>
      </c>
      <c r="C65" s="14">
        <f t="shared" si="2"/>
        <v>0.75</v>
      </c>
      <c r="D65" s="15">
        <f t="shared" si="3"/>
        <v>8.3333333333333329E-2</v>
      </c>
      <c r="E65" s="36">
        <f t="shared" si="20"/>
        <v>0.33333333333333326</v>
      </c>
      <c r="F65" s="37">
        <f t="shared" si="21"/>
        <v>0.20833333333333326</v>
      </c>
      <c r="G65" s="38">
        <f t="shared" si="22"/>
        <v>0.125</v>
      </c>
      <c r="H65" s="39">
        <f t="shared" si="23"/>
        <v>0</v>
      </c>
      <c r="I65" s="40">
        <f t="shared" ref="I65:J65" si="128">IF(OR($B65="",H65="",I$4=""),"",IF($C65&gt;$D65,MAX(,MIN(I$4,$D65+24/24)-MAX(I$3,$C65)),MAX(,MIN(I$4,$D65)-MAX(I$3,$C65))))</f>
        <v>0.125</v>
      </c>
      <c r="J65" s="41">
        <f t="shared" si="128"/>
        <v>0.125</v>
      </c>
      <c r="K65" s="39">
        <f t="shared" ref="K65:M65" si="129">IF(OR(J65="",K$4=""),"",IF($C65&gt;$D65,MAX(,MIN(K$4,$D65+24/24)-MAX(K$3,$C65)),MAX(,MIN(K$4,$D65)-MAX(K$3,$C65))))</f>
        <v>8.3333333333333259E-2</v>
      </c>
      <c r="L65" s="40">
        <f t="shared" si="129"/>
        <v>0</v>
      </c>
      <c r="M65" s="41">
        <f t="shared" si="129"/>
        <v>0</v>
      </c>
      <c r="O65" s="37">
        <f t="shared" si="10"/>
        <v>0.20833333333333326</v>
      </c>
      <c r="P65" s="38">
        <f t="shared" si="11"/>
        <v>0.125</v>
      </c>
      <c r="Q65" s="37">
        <f t="shared" si="12"/>
        <v>0</v>
      </c>
      <c r="R65" s="38">
        <f t="shared" si="13"/>
        <v>0</v>
      </c>
      <c r="S65" s="37">
        <f t="shared" si="14"/>
        <v>0</v>
      </c>
      <c r="T65" s="38">
        <f t="shared" si="15"/>
        <v>0</v>
      </c>
    </row>
    <row r="66" spans="1:20" ht="15" customHeight="1" thickBot="1" x14ac:dyDescent="0.4">
      <c r="A66" s="12" t="str">
        <f t="shared" si="0"/>
        <v>Sem.</v>
      </c>
      <c r="B66" s="13">
        <v>45716</v>
      </c>
      <c r="C66" s="14">
        <f t="shared" si="2"/>
        <v>0.75</v>
      </c>
      <c r="D66" s="15">
        <f t="shared" si="3"/>
        <v>8.3333333333333329E-2</v>
      </c>
      <c r="E66" s="36">
        <f t="shared" si="20"/>
        <v>0.33333333333333326</v>
      </c>
      <c r="F66" s="37">
        <f t="shared" si="21"/>
        <v>0.20833333333333326</v>
      </c>
      <c r="G66" s="38">
        <f t="shared" si="22"/>
        <v>0.125</v>
      </c>
      <c r="H66" s="39">
        <f t="shared" si="23"/>
        <v>0</v>
      </c>
      <c r="I66" s="40">
        <f t="shared" ref="I66:J66" si="130">IF(OR($B66="",H66="",I$4=""),"",IF($C66&gt;$D66,MAX(,MIN(I$4,$D66+24/24)-MAX(I$3,$C66)),MAX(,MIN(I$4,$D66)-MAX(I$3,$C66))))</f>
        <v>0.125</v>
      </c>
      <c r="J66" s="41">
        <f t="shared" si="130"/>
        <v>0.125</v>
      </c>
      <c r="K66" s="39">
        <f t="shared" ref="K66:M66" si="131">IF(OR(J66="",K$4=""),"",IF($C66&gt;$D66,MAX(,MIN(K$4,$D66+24/24)-MAX(K$3,$C66)),MAX(,MIN(K$4,$D66)-MAX(K$3,$C66))))</f>
        <v>8.3333333333333259E-2</v>
      </c>
      <c r="L66" s="40">
        <f t="shared" si="131"/>
        <v>0</v>
      </c>
      <c r="M66" s="41">
        <f t="shared" si="131"/>
        <v>0</v>
      </c>
      <c r="O66" s="37">
        <f t="shared" si="10"/>
        <v>0.20833333333333326</v>
      </c>
      <c r="P66" s="38">
        <f t="shared" si="11"/>
        <v>0.125</v>
      </c>
      <c r="Q66" s="37">
        <f t="shared" si="12"/>
        <v>0</v>
      </c>
      <c r="R66" s="38">
        <f t="shared" si="13"/>
        <v>0</v>
      </c>
      <c r="S66" s="37">
        <f t="shared" si="14"/>
        <v>0</v>
      </c>
      <c r="T66" s="38">
        <f t="shared" si="15"/>
        <v>0</v>
      </c>
    </row>
    <row r="67" spans="1:20" ht="15" customHeight="1" thickBot="1" x14ac:dyDescent="0.4">
      <c r="A67" s="12" t="str">
        <f t="shared" si="0"/>
        <v>Sem.</v>
      </c>
      <c r="B67" s="13">
        <v>45717</v>
      </c>
      <c r="C67" s="14">
        <f t="shared" si="2"/>
        <v>0.75</v>
      </c>
      <c r="D67" s="15">
        <f t="shared" si="3"/>
        <v>8.3333333333333329E-2</v>
      </c>
      <c r="E67" s="36">
        <f t="shared" si="20"/>
        <v>0.33333333333333326</v>
      </c>
      <c r="F67" s="37">
        <f t="shared" si="21"/>
        <v>0.20833333333333326</v>
      </c>
      <c r="G67" s="38">
        <f t="shared" si="22"/>
        <v>0.125</v>
      </c>
      <c r="H67" s="39">
        <f t="shared" si="23"/>
        <v>0</v>
      </c>
      <c r="I67" s="40">
        <f t="shared" ref="I67:J67" si="132">IF(OR($B67="",H67="",I$4=""),"",IF($C67&gt;$D67,MAX(,MIN(I$4,$D67+24/24)-MAX(I$3,$C67)),MAX(,MIN(I$4,$D67)-MAX(I$3,$C67))))</f>
        <v>0.125</v>
      </c>
      <c r="J67" s="41">
        <f t="shared" si="132"/>
        <v>0.125</v>
      </c>
      <c r="K67" s="39">
        <f t="shared" ref="K67:M67" si="133">IF(OR(J67="",K$4=""),"",IF($C67&gt;$D67,MAX(,MIN(K$4,$D67+24/24)-MAX(K$3,$C67)),MAX(,MIN(K$4,$D67)-MAX(K$3,$C67))))</f>
        <v>8.3333333333333259E-2</v>
      </c>
      <c r="L67" s="40">
        <f t="shared" si="133"/>
        <v>0</v>
      </c>
      <c r="M67" s="41">
        <f t="shared" si="133"/>
        <v>0</v>
      </c>
      <c r="O67" s="37">
        <f t="shared" si="10"/>
        <v>0.20833333333333326</v>
      </c>
      <c r="P67" s="38">
        <f t="shared" si="11"/>
        <v>0.125</v>
      </c>
      <c r="Q67" s="37">
        <f t="shared" si="12"/>
        <v>0</v>
      </c>
      <c r="R67" s="38">
        <f t="shared" si="13"/>
        <v>0</v>
      </c>
      <c r="S67" s="37">
        <f t="shared" si="14"/>
        <v>0</v>
      </c>
      <c r="T67" s="38">
        <f t="shared" si="15"/>
        <v>0</v>
      </c>
    </row>
    <row r="68" spans="1:20" ht="15" customHeight="1" thickBot="1" x14ac:dyDescent="0.4">
      <c r="A68" s="12" t="str">
        <f t="shared" si="0"/>
        <v>Dim.</v>
      </c>
      <c r="B68" s="13">
        <v>45718</v>
      </c>
      <c r="C68" s="14">
        <f t="shared" si="2"/>
        <v>0.75</v>
      </c>
      <c r="D68" s="15">
        <f t="shared" si="3"/>
        <v>8.3333333333333329E-2</v>
      </c>
      <c r="E68" s="36">
        <f t="shared" si="20"/>
        <v>0.33333333333333326</v>
      </c>
      <c r="F68" s="37">
        <f t="shared" si="21"/>
        <v>0.20833333333333326</v>
      </c>
      <c r="G68" s="38">
        <f t="shared" si="22"/>
        <v>0.125</v>
      </c>
      <c r="H68" s="39">
        <f t="shared" si="23"/>
        <v>0</v>
      </c>
      <c r="I68" s="40">
        <f t="shared" ref="I68:J68" si="134">IF(OR($B68="",H68="",I$4=""),"",IF($C68&gt;$D68,MAX(,MIN(I$4,$D68+24/24)-MAX(I$3,$C68)),MAX(,MIN(I$4,$D68)-MAX(I$3,$C68))))</f>
        <v>0.125</v>
      </c>
      <c r="J68" s="41">
        <f t="shared" si="134"/>
        <v>0.125</v>
      </c>
      <c r="K68" s="39">
        <f t="shared" ref="K68:M68" si="135">IF(OR(J68="",K$4=""),"",IF($C68&gt;$D68,MAX(,MIN(K$4,$D68+24/24)-MAX(K$3,$C68)),MAX(,MIN(K$4,$D68)-MAX(K$3,$C68))))</f>
        <v>8.3333333333333259E-2</v>
      </c>
      <c r="L68" s="40">
        <f t="shared" si="135"/>
        <v>0</v>
      </c>
      <c r="M68" s="41">
        <f t="shared" si="135"/>
        <v>0</v>
      </c>
      <c r="O68" s="37">
        <f t="shared" si="10"/>
        <v>0</v>
      </c>
      <c r="P68" s="38">
        <f t="shared" si="11"/>
        <v>0</v>
      </c>
      <c r="Q68" s="37">
        <f t="shared" si="12"/>
        <v>0.20833333333333326</v>
      </c>
      <c r="R68" s="38">
        <f t="shared" si="13"/>
        <v>0.125</v>
      </c>
      <c r="S68" s="37">
        <f t="shared" si="14"/>
        <v>0</v>
      </c>
      <c r="T68" s="38">
        <f t="shared" si="15"/>
        <v>0</v>
      </c>
    </row>
    <row r="69" spans="1:20" ht="15" customHeight="1" thickBot="1" x14ac:dyDescent="0.4">
      <c r="A69" s="12" t="str">
        <f t="shared" si="0"/>
        <v>Sem.</v>
      </c>
      <c r="B69" s="13">
        <v>45719</v>
      </c>
      <c r="C69" s="14">
        <f t="shared" si="2"/>
        <v>0.75</v>
      </c>
      <c r="D69" s="15">
        <f t="shared" si="3"/>
        <v>8.3333333333333329E-2</v>
      </c>
      <c r="E69" s="36">
        <f t="shared" si="20"/>
        <v>0.33333333333333326</v>
      </c>
      <c r="F69" s="37">
        <f t="shared" si="21"/>
        <v>0.20833333333333326</v>
      </c>
      <c r="G69" s="38">
        <f t="shared" si="22"/>
        <v>0.125</v>
      </c>
      <c r="H69" s="39">
        <f t="shared" si="23"/>
        <v>0</v>
      </c>
      <c r="I69" s="40">
        <f t="shared" ref="I69:J69" si="136">IF(OR($B69="",H69="",I$4=""),"",IF($C69&gt;$D69,MAX(,MIN(I$4,$D69+24/24)-MAX(I$3,$C69)),MAX(,MIN(I$4,$D69)-MAX(I$3,$C69))))</f>
        <v>0.125</v>
      </c>
      <c r="J69" s="41">
        <f t="shared" si="136"/>
        <v>0.125</v>
      </c>
      <c r="K69" s="39">
        <f t="shared" ref="K69:M69" si="137">IF(OR(J69="",K$4=""),"",IF($C69&gt;$D69,MAX(,MIN(K$4,$D69+24/24)-MAX(K$3,$C69)),MAX(,MIN(K$4,$D69)-MAX(K$3,$C69))))</f>
        <v>8.3333333333333259E-2</v>
      </c>
      <c r="L69" s="40">
        <f t="shared" si="137"/>
        <v>0</v>
      </c>
      <c r="M69" s="41">
        <f t="shared" si="137"/>
        <v>0</v>
      </c>
      <c r="O69" s="37">
        <f t="shared" si="10"/>
        <v>0.20833333333333326</v>
      </c>
      <c r="P69" s="38">
        <f t="shared" si="11"/>
        <v>0.125</v>
      </c>
      <c r="Q69" s="37">
        <f t="shared" si="12"/>
        <v>0</v>
      </c>
      <c r="R69" s="38">
        <f t="shared" si="13"/>
        <v>0</v>
      </c>
      <c r="S69" s="37">
        <f t="shared" si="14"/>
        <v>0</v>
      </c>
      <c r="T69" s="38">
        <f t="shared" si="15"/>
        <v>0</v>
      </c>
    </row>
    <row r="70" spans="1:20" ht="15" customHeight="1" thickBot="1" x14ac:dyDescent="0.4">
      <c r="A70" s="12" t="str">
        <f t="shared" si="0"/>
        <v>Sem.</v>
      </c>
      <c r="B70" s="13">
        <v>45720</v>
      </c>
      <c r="C70" s="14">
        <f t="shared" si="2"/>
        <v>0.75</v>
      </c>
      <c r="D70" s="15">
        <f t="shared" si="3"/>
        <v>8.3333333333333329E-2</v>
      </c>
      <c r="E70" s="36">
        <f t="shared" si="20"/>
        <v>0.33333333333333326</v>
      </c>
      <c r="F70" s="37">
        <f t="shared" si="21"/>
        <v>0.20833333333333326</v>
      </c>
      <c r="G70" s="38">
        <f t="shared" si="22"/>
        <v>0.125</v>
      </c>
      <c r="H70" s="39">
        <f t="shared" si="23"/>
        <v>0</v>
      </c>
      <c r="I70" s="40">
        <f t="shared" ref="I70:J70" si="138">IF(OR($B70="",H70="",I$4=""),"",IF($C70&gt;$D70,MAX(,MIN(I$4,$D70+24/24)-MAX(I$3,$C70)),MAX(,MIN(I$4,$D70)-MAX(I$3,$C70))))</f>
        <v>0.125</v>
      </c>
      <c r="J70" s="41">
        <f t="shared" si="138"/>
        <v>0.125</v>
      </c>
      <c r="K70" s="39">
        <f t="shared" ref="K70:M70" si="139">IF(OR(J70="",K$4=""),"",IF($C70&gt;$D70,MAX(,MIN(K$4,$D70+24/24)-MAX(K$3,$C70)),MAX(,MIN(K$4,$D70)-MAX(K$3,$C70))))</f>
        <v>8.3333333333333259E-2</v>
      </c>
      <c r="L70" s="40">
        <f t="shared" si="139"/>
        <v>0</v>
      </c>
      <c r="M70" s="41">
        <f t="shared" si="139"/>
        <v>0</v>
      </c>
      <c r="O70" s="37">
        <f t="shared" si="10"/>
        <v>0.20833333333333326</v>
      </c>
      <c r="P70" s="38">
        <f t="shared" si="11"/>
        <v>0.125</v>
      </c>
      <c r="Q70" s="37">
        <f t="shared" si="12"/>
        <v>0</v>
      </c>
      <c r="R70" s="38">
        <f t="shared" si="13"/>
        <v>0</v>
      </c>
      <c r="S70" s="37">
        <f t="shared" si="14"/>
        <v>0</v>
      </c>
      <c r="T70" s="38">
        <f t="shared" si="15"/>
        <v>0</v>
      </c>
    </row>
    <row r="71" spans="1:20" ht="15" customHeight="1" thickBot="1" x14ac:dyDescent="0.4">
      <c r="A71" s="12" t="str">
        <f t="shared" si="0"/>
        <v>Sem.</v>
      </c>
      <c r="B71" s="13">
        <v>45721</v>
      </c>
      <c r="C71" s="14">
        <f t="shared" si="2"/>
        <v>0.75</v>
      </c>
      <c r="D71" s="15">
        <f t="shared" si="3"/>
        <v>8.3333333333333329E-2</v>
      </c>
      <c r="E71" s="36">
        <f t="shared" si="20"/>
        <v>0.33333333333333326</v>
      </c>
      <c r="F71" s="37">
        <f t="shared" si="21"/>
        <v>0.20833333333333326</v>
      </c>
      <c r="G71" s="38">
        <f t="shared" si="22"/>
        <v>0.125</v>
      </c>
      <c r="H71" s="39">
        <f t="shared" si="23"/>
        <v>0</v>
      </c>
      <c r="I71" s="40">
        <f t="shared" ref="I71:J71" si="140">IF(OR($B71="",H71="",I$4=""),"",IF($C71&gt;$D71,MAX(,MIN(I$4,$D71+24/24)-MAX(I$3,$C71)),MAX(,MIN(I$4,$D71)-MAX(I$3,$C71))))</f>
        <v>0.125</v>
      </c>
      <c r="J71" s="41">
        <f t="shared" si="140"/>
        <v>0.125</v>
      </c>
      <c r="K71" s="39">
        <f t="shared" ref="K71:M71" si="141">IF(OR(J71="",K$4=""),"",IF($C71&gt;$D71,MAX(,MIN(K$4,$D71+24/24)-MAX(K$3,$C71)),MAX(,MIN(K$4,$D71)-MAX(K$3,$C71))))</f>
        <v>8.3333333333333259E-2</v>
      </c>
      <c r="L71" s="40">
        <f t="shared" si="141"/>
        <v>0</v>
      </c>
      <c r="M71" s="41">
        <f t="shared" si="141"/>
        <v>0</v>
      </c>
      <c r="O71" s="37">
        <f t="shared" si="10"/>
        <v>0.20833333333333326</v>
      </c>
      <c r="P71" s="38">
        <f t="shared" si="11"/>
        <v>0.125</v>
      </c>
      <c r="Q71" s="37">
        <f t="shared" si="12"/>
        <v>0</v>
      </c>
      <c r="R71" s="38">
        <f t="shared" si="13"/>
        <v>0</v>
      </c>
      <c r="S71" s="37">
        <f t="shared" si="14"/>
        <v>0</v>
      </c>
      <c r="T71" s="38">
        <f t="shared" si="15"/>
        <v>0</v>
      </c>
    </row>
    <row r="72" spans="1:20" ht="15" customHeight="1" thickBot="1" x14ac:dyDescent="0.4">
      <c r="A72" s="12" t="str">
        <f t="shared" ref="A72:A135" si="142">IF(B72="","",IF(COUNTIF(Feries,B72)&gt;0,"Fér.",IF(WEEKDAY(B72,2)&lt;=6,"Sem.","Dim.")))</f>
        <v>Sem.</v>
      </c>
      <c r="B72" s="13">
        <v>45722</v>
      </c>
      <c r="C72" s="14">
        <f t="shared" si="2"/>
        <v>0.75</v>
      </c>
      <c r="D72" s="15">
        <f t="shared" si="3"/>
        <v>8.3333333333333329E-2</v>
      </c>
      <c r="E72" s="36">
        <f t="shared" si="20"/>
        <v>0.33333333333333326</v>
      </c>
      <c r="F72" s="37">
        <f t="shared" si="21"/>
        <v>0.20833333333333326</v>
      </c>
      <c r="G72" s="38">
        <f t="shared" si="22"/>
        <v>0.125</v>
      </c>
      <c r="H72" s="39">
        <f t="shared" si="23"/>
        <v>0</v>
      </c>
      <c r="I72" s="40">
        <f t="shared" ref="I72:J72" si="143">IF(OR($B72="",H72="",I$4=""),"",IF($C72&gt;$D72,MAX(,MIN(I$4,$D72+24/24)-MAX(I$3,$C72)),MAX(,MIN(I$4,$D72)-MAX(I$3,$C72))))</f>
        <v>0.125</v>
      </c>
      <c r="J72" s="41">
        <f t="shared" si="143"/>
        <v>0.125</v>
      </c>
      <c r="K72" s="39">
        <f t="shared" ref="K72:M72" si="144">IF(OR(J72="",K$4=""),"",IF($C72&gt;$D72,MAX(,MIN(K$4,$D72+24/24)-MAX(K$3,$C72)),MAX(,MIN(K$4,$D72)-MAX(K$3,$C72))))</f>
        <v>8.3333333333333259E-2</v>
      </c>
      <c r="L72" s="40">
        <f t="shared" si="144"/>
        <v>0</v>
      </c>
      <c r="M72" s="41">
        <f t="shared" si="144"/>
        <v>0</v>
      </c>
      <c r="O72" s="37">
        <f t="shared" si="10"/>
        <v>0.20833333333333326</v>
      </c>
      <c r="P72" s="38">
        <f t="shared" si="11"/>
        <v>0.125</v>
      </c>
      <c r="Q72" s="37">
        <f t="shared" si="12"/>
        <v>0</v>
      </c>
      <c r="R72" s="38">
        <f t="shared" si="13"/>
        <v>0</v>
      </c>
      <c r="S72" s="37">
        <f t="shared" si="14"/>
        <v>0</v>
      </c>
      <c r="T72" s="38">
        <f t="shared" si="15"/>
        <v>0</v>
      </c>
    </row>
    <row r="73" spans="1:20" ht="15" customHeight="1" thickBot="1" x14ac:dyDescent="0.4">
      <c r="A73" s="12" t="str">
        <f t="shared" si="142"/>
        <v>Sem.</v>
      </c>
      <c r="B73" s="13">
        <v>45723</v>
      </c>
      <c r="C73" s="14">
        <f t="shared" ref="C73:C136" si="145">$C$6</f>
        <v>0.75</v>
      </c>
      <c r="D73" s="15">
        <f t="shared" ref="D73:D136" si="146">$D$6</f>
        <v>8.3333333333333329E-2</v>
      </c>
      <c r="E73" s="36">
        <f t="shared" si="20"/>
        <v>0.33333333333333326</v>
      </c>
      <c r="F73" s="37">
        <f t="shared" si="21"/>
        <v>0.20833333333333326</v>
      </c>
      <c r="G73" s="38">
        <f t="shared" si="22"/>
        <v>0.125</v>
      </c>
      <c r="H73" s="39">
        <f t="shared" si="23"/>
        <v>0</v>
      </c>
      <c r="I73" s="40">
        <f t="shared" ref="I73:J73" si="147">IF(OR($B73="",H73="",I$4=""),"",IF($C73&gt;$D73,MAX(,MIN(I$4,$D73+24/24)-MAX(I$3,$C73)),MAX(,MIN(I$4,$D73)-MAX(I$3,$C73))))</f>
        <v>0.125</v>
      </c>
      <c r="J73" s="41">
        <f t="shared" si="147"/>
        <v>0.125</v>
      </c>
      <c r="K73" s="39">
        <f t="shared" ref="K73:M73" si="148">IF(OR(J73="",K$4=""),"",IF($C73&gt;$D73,MAX(,MIN(K$4,$D73+24/24)-MAX(K$3,$C73)),MAX(,MIN(K$4,$D73)-MAX(K$3,$C73))))</f>
        <v>8.3333333333333259E-2</v>
      </c>
      <c r="L73" s="40">
        <f t="shared" si="148"/>
        <v>0</v>
      </c>
      <c r="M73" s="41">
        <f t="shared" si="148"/>
        <v>0</v>
      </c>
      <c r="O73" s="37">
        <f t="shared" si="10"/>
        <v>0.20833333333333326</v>
      </c>
      <c r="P73" s="38">
        <f t="shared" si="11"/>
        <v>0.125</v>
      </c>
      <c r="Q73" s="37">
        <f t="shared" si="12"/>
        <v>0</v>
      </c>
      <c r="R73" s="38">
        <f t="shared" si="13"/>
        <v>0</v>
      </c>
      <c r="S73" s="37">
        <f t="shared" si="14"/>
        <v>0</v>
      </c>
      <c r="T73" s="38">
        <f t="shared" si="15"/>
        <v>0</v>
      </c>
    </row>
    <row r="74" spans="1:20" ht="15" customHeight="1" thickBot="1" x14ac:dyDescent="0.4">
      <c r="A74" s="12" t="str">
        <f t="shared" si="142"/>
        <v>Sem.</v>
      </c>
      <c r="B74" s="13">
        <v>45724</v>
      </c>
      <c r="C74" s="14">
        <f t="shared" si="145"/>
        <v>0.75</v>
      </c>
      <c r="D74" s="15">
        <f t="shared" si="146"/>
        <v>8.3333333333333329E-2</v>
      </c>
      <c r="E74" s="36">
        <f t="shared" si="20"/>
        <v>0.33333333333333326</v>
      </c>
      <c r="F74" s="37">
        <f t="shared" si="21"/>
        <v>0.20833333333333326</v>
      </c>
      <c r="G74" s="38">
        <f t="shared" si="22"/>
        <v>0.125</v>
      </c>
      <c r="H74" s="39">
        <f t="shared" si="23"/>
        <v>0</v>
      </c>
      <c r="I74" s="40">
        <f t="shared" ref="I74:J74" si="149">IF(OR($B74="",H74="",I$4=""),"",IF($C74&gt;$D74,MAX(,MIN(I$4,$D74+24/24)-MAX(I$3,$C74)),MAX(,MIN(I$4,$D74)-MAX(I$3,$C74))))</f>
        <v>0.125</v>
      </c>
      <c r="J74" s="41">
        <f t="shared" si="149"/>
        <v>0.125</v>
      </c>
      <c r="K74" s="39">
        <f t="shared" ref="K74:M74" si="150">IF(OR(J74="",K$4=""),"",IF($C74&gt;$D74,MAX(,MIN(K$4,$D74+24/24)-MAX(K$3,$C74)),MAX(,MIN(K$4,$D74)-MAX(K$3,$C74))))</f>
        <v>8.3333333333333259E-2</v>
      </c>
      <c r="L74" s="40">
        <f t="shared" si="150"/>
        <v>0</v>
      </c>
      <c r="M74" s="41">
        <f t="shared" si="150"/>
        <v>0</v>
      </c>
      <c r="O74" s="37">
        <f t="shared" ref="O74:O137" si="151">SUMPRODUCT(($A74="Sem.")*($F74))</f>
        <v>0.20833333333333326</v>
      </c>
      <c r="P74" s="38">
        <f t="shared" ref="P74:P137" si="152">SUMPRODUCT(($A74="Sem.")*($G74))</f>
        <v>0.125</v>
      </c>
      <c r="Q74" s="37">
        <f t="shared" ref="Q74:Q137" si="153">SUMPRODUCT(($A74="Dim.")*($F74))</f>
        <v>0</v>
      </c>
      <c r="R74" s="38">
        <f t="shared" ref="R74:R137" si="154">SUMPRODUCT(($A74="Dim.")*($G74))</f>
        <v>0</v>
      </c>
      <c r="S74" s="37">
        <f t="shared" ref="S74:S137" si="155">SUMPRODUCT(($A74="Fér.")*($F74))</f>
        <v>0</v>
      </c>
      <c r="T74" s="38">
        <f t="shared" ref="T74:T137" si="156">SUMPRODUCT(($A74="Fér.")*($G74))</f>
        <v>0</v>
      </c>
    </row>
    <row r="75" spans="1:20" ht="15" customHeight="1" thickBot="1" x14ac:dyDescent="0.4">
      <c r="A75" s="12" t="str">
        <f t="shared" si="142"/>
        <v>Dim.</v>
      </c>
      <c r="B75" s="13">
        <v>45725</v>
      </c>
      <c r="C75" s="14">
        <f t="shared" si="145"/>
        <v>0.75</v>
      </c>
      <c r="D75" s="15">
        <f t="shared" si="146"/>
        <v>8.3333333333333329E-2</v>
      </c>
      <c r="E75" s="36">
        <f t="shared" si="20"/>
        <v>0.33333333333333326</v>
      </c>
      <c r="F75" s="37">
        <f t="shared" si="21"/>
        <v>0.20833333333333326</v>
      </c>
      <c r="G75" s="38">
        <f t="shared" si="22"/>
        <v>0.125</v>
      </c>
      <c r="H75" s="39">
        <f t="shared" si="23"/>
        <v>0</v>
      </c>
      <c r="I75" s="40">
        <f t="shared" ref="I75:J75" si="157">IF(OR($B75="",H75="",I$4=""),"",IF($C75&gt;$D75,MAX(,MIN(I$4,$D75+24/24)-MAX(I$3,$C75)),MAX(,MIN(I$4,$D75)-MAX(I$3,$C75))))</f>
        <v>0.125</v>
      </c>
      <c r="J75" s="41">
        <f t="shared" si="157"/>
        <v>0.125</v>
      </c>
      <c r="K75" s="39">
        <f t="shared" ref="K75:M75" si="158">IF(OR(J75="",K$4=""),"",IF($C75&gt;$D75,MAX(,MIN(K$4,$D75+24/24)-MAX(K$3,$C75)),MAX(,MIN(K$4,$D75)-MAX(K$3,$C75))))</f>
        <v>8.3333333333333259E-2</v>
      </c>
      <c r="L75" s="40">
        <f t="shared" si="158"/>
        <v>0</v>
      </c>
      <c r="M75" s="41">
        <f t="shared" si="158"/>
        <v>0</v>
      </c>
      <c r="O75" s="37">
        <f t="shared" si="151"/>
        <v>0</v>
      </c>
      <c r="P75" s="38">
        <f t="shared" si="152"/>
        <v>0</v>
      </c>
      <c r="Q75" s="37">
        <f t="shared" si="153"/>
        <v>0.20833333333333326</v>
      </c>
      <c r="R75" s="38">
        <f t="shared" si="154"/>
        <v>0.125</v>
      </c>
      <c r="S75" s="37">
        <f t="shared" si="155"/>
        <v>0</v>
      </c>
      <c r="T75" s="38">
        <f t="shared" si="156"/>
        <v>0</v>
      </c>
    </row>
    <row r="76" spans="1:20" ht="15" customHeight="1" thickBot="1" x14ac:dyDescent="0.4">
      <c r="A76" s="12" t="str">
        <f t="shared" si="142"/>
        <v>Sem.</v>
      </c>
      <c r="B76" s="13">
        <v>45726</v>
      </c>
      <c r="C76" s="14">
        <f t="shared" si="145"/>
        <v>0.75</v>
      </c>
      <c r="D76" s="15">
        <f t="shared" si="146"/>
        <v>8.3333333333333329E-2</v>
      </c>
      <c r="E76" s="36">
        <f t="shared" si="20"/>
        <v>0.33333333333333326</v>
      </c>
      <c r="F76" s="37">
        <f t="shared" si="21"/>
        <v>0.20833333333333326</v>
      </c>
      <c r="G76" s="38">
        <f t="shared" si="22"/>
        <v>0.125</v>
      </c>
      <c r="H76" s="39">
        <f t="shared" si="23"/>
        <v>0</v>
      </c>
      <c r="I76" s="40">
        <f t="shared" ref="I76:J76" si="159">IF(OR($B76="",H76="",I$4=""),"",IF($C76&gt;$D76,MAX(,MIN(I$4,$D76+24/24)-MAX(I$3,$C76)),MAX(,MIN(I$4,$D76)-MAX(I$3,$C76))))</f>
        <v>0.125</v>
      </c>
      <c r="J76" s="41">
        <f t="shared" si="159"/>
        <v>0.125</v>
      </c>
      <c r="K76" s="39">
        <f t="shared" ref="K76:M76" si="160">IF(OR(J76="",K$4=""),"",IF($C76&gt;$D76,MAX(,MIN(K$4,$D76+24/24)-MAX(K$3,$C76)),MAX(,MIN(K$4,$D76)-MAX(K$3,$C76))))</f>
        <v>8.3333333333333259E-2</v>
      </c>
      <c r="L76" s="40">
        <f t="shared" si="160"/>
        <v>0</v>
      </c>
      <c r="M76" s="41">
        <f t="shared" si="160"/>
        <v>0</v>
      </c>
      <c r="O76" s="37">
        <f t="shared" si="151"/>
        <v>0.20833333333333326</v>
      </c>
      <c r="P76" s="38">
        <f t="shared" si="152"/>
        <v>0.125</v>
      </c>
      <c r="Q76" s="37">
        <f t="shared" si="153"/>
        <v>0</v>
      </c>
      <c r="R76" s="38">
        <f t="shared" si="154"/>
        <v>0</v>
      </c>
      <c r="S76" s="37">
        <f t="shared" si="155"/>
        <v>0</v>
      </c>
      <c r="T76" s="38">
        <f t="shared" si="156"/>
        <v>0</v>
      </c>
    </row>
    <row r="77" spans="1:20" ht="15" customHeight="1" thickBot="1" x14ac:dyDescent="0.4">
      <c r="A77" s="12" t="str">
        <f t="shared" si="142"/>
        <v>Sem.</v>
      </c>
      <c r="B77" s="13">
        <v>45727</v>
      </c>
      <c r="C77" s="14">
        <f t="shared" si="145"/>
        <v>0.75</v>
      </c>
      <c r="D77" s="15">
        <f t="shared" si="146"/>
        <v>8.3333333333333329E-2</v>
      </c>
      <c r="E77" s="36">
        <f t="shared" ref="E77:E140" si="161">IF(OR(B77="",C77="",D77=""),"",IF(COUNT(G$3:G$4)=1,"",IF(D77&gt;C77,D77-C77,MOD(D77+24/24-C77,1))))</f>
        <v>0.33333333333333326</v>
      </c>
      <c r="F77" s="37">
        <f t="shared" ref="F77:F140" si="162">SUM(H77,J77,K77,M77)</f>
        <v>0.20833333333333326</v>
      </c>
      <c r="G77" s="38">
        <f t="shared" ref="G77:G140" si="163">SUM(I77,L77)</f>
        <v>0.125</v>
      </c>
      <c r="H77" s="39">
        <f t="shared" ref="H77:H140" si="164">IF(OR($B77="",E77="",H$4=""),"",IF($C77&gt;$D77,MAX(,MIN(H$4,$D77+24/24)-MAX(H$3,$C77)),MAX(,MIN(H$4,$D77)-MAX(H$3,$C77))))</f>
        <v>0</v>
      </c>
      <c r="I77" s="40">
        <f t="shared" ref="I77:J77" si="165">IF(OR($B77="",H77="",I$4=""),"",IF($C77&gt;$D77,MAX(,MIN(I$4,$D77+24/24)-MAX(I$3,$C77)),MAX(,MIN(I$4,$D77)-MAX(I$3,$C77))))</f>
        <v>0.125</v>
      </c>
      <c r="J77" s="41">
        <f t="shared" si="165"/>
        <v>0.125</v>
      </c>
      <c r="K77" s="39">
        <f t="shared" ref="K77:M77" si="166">IF(OR(J77="",K$4=""),"",IF($C77&gt;$D77,MAX(,MIN(K$4,$D77+24/24)-MAX(K$3,$C77)),MAX(,MIN(K$4,$D77)-MAX(K$3,$C77))))</f>
        <v>8.3333333333333259E-2</v>
      </c>
      <c r="L77" s="40">
        <f t="shared" si="166"/>
        <v>0</v>
      </c>
      <c r="M77" s="41">
        <f t="shared" si="166"/>
        <v>0</v>
      </c>
      <c r="O77" s="37">
        <f t="shared" si="151"/>
        <v>0.20833333333333326</v>
      </c>
      <c r="P77" s="38">
        <f t="shared" si="152"/>
        <v>0.125</v>
      </c>
      <c r="Q77" s="37">
        <f t="shared" si="153"/>
        <v>0</v>
      </c>
      <c r="R77" s="38">
        <f t="shared" si="154"/>
        <v>0</v>
      </c>
      <c r="S77" s="37">
        <f t="shared" si="155"/>
        <v>0</v>
      </c>
      <c r="T77" s="38">
        <f t="shared" si="156"/>
        <v>0</v>
      </c>
    </row>
    <row r="78" spans="1:20" ht="15" customHeight="1" thickBot="1" x14ac:dyDescent="0.4">
      <c r="A78" s="12" t="str">
        <f t="shared" si="142"/>
        <v>Sem.</v>
      </c>
      <c r="B78" s="13">
        <v>45728</v>
      </c>
      <c r="C78" s="14">
        <f t="shared" si="145"/>
        <v>0.75</v>
      </c>
      <c r="D78" s="15">
        <f t="shared" si="146"/>
        <v>8.3333333333333329E-2</v>
      </c>
      <c r="E78" s="36">
        <f t="shared" si="161"/>
        <v>0.33333333333333326</v>
      </c>
      <c r="F78" s="37">
        <f t="shared" si="162"/>
        <v>0.20833333333333326</v>
      </c>
      <c r="G78" s="38">
        <f t="shared" si="163"/>
        <v>0.125</v>
      </c>
      <c r="H78" s="39">
        <f t="shared" si="164"/>
        <v>0</v>
      </c>
      <c r="I78" s="40">
        <f t="shared" ref="I78:J78" si="167">IF(OR($B78="",H78="",I$4=""),"",IF($C78&gt;$D78,MAX(,MIN(I$4,$D78+24/24)-MAX(I$3,$C78)),MAX(,MIN(I$4,$D78)-MAX(I$3,$C78))))</f>
        <v>0.125</v>
      </c>
      <c r="J78" s="41">
        <f t="shared" si="167"/>
        <v>0.125</v>
      </c>
      <c r="K78" s="39">
        <f t="shared" ref="K78:M78" si="168">IF(OR(J78="",K$4=""),"",IF($C78&gt;$D78,MAX(,MIN(K$4,$D78+24/24)-MAX(K$3,$C78)),MAX(,MIN(K$4,$D78)-MAX(K$3,$C78))))</f>
        <v>8.3333333333333259E-2</v>
      </c>
      <c r="L78" s="40">
        <f t="shared" si="168"/>
        <v>0</v>
      </c>
      <c r="M78" s="41">
        <f t="shared" si="168"/>
        <v>0</v>
      </c>
      <c r="O78" s="37">
        <f t="shared" si="151"/>
        <v>0.20833333333333326</v>
      </c>
      <c r="P78" s="38">
        <f t="shared" si="152"/>
        <v>0.125</v>
      </c>
      <c r="Q78" s="37">
        <f t="shared" si="153"/>
        <v>0</v>
      </c>
      <c r="R78" s="38">
        <f t="shared" si="154"/>
        <v>0</v>
      </c>
      <c r="S78" s="37">
        <f t="shared" si="155"/>
        <v>0</v>
      </c>
      <c r="T78" s="38">
        <f t="shared" si="156"/>
        <v>0</v>
      </c>
    </row>
    <row r="79" spans="1:20" ht="15" customHeight="1" thickBot="1" x14ac:dyDescent="0.4">
      <c r="A79" s="12" t="str">
        <f t="shared" si="142"/>
        <v>Sem.</v>
      </c>
      <c r="B79" s="13">
        <v>45729</v>
      </c>
      <c r="C79" s="14">
        <f t="shared" si="145"/>
        <v>0.75</v>
      </c>
      <c r="D79" s="15">
        <f t="shared" si="146"/>
        <v>8.3333333333333329E-2</v>
      </c>
      <c r="E79" s="36">
        <f t="shared" si="161"/>
        <v>0.33333333333333326</v>
      </c>
      <c r="F79" s="37">
        <f t="shared" si="162"/>
        <v>0.20833333333333326</v>
      </c>
      <c r="G79" s="38">
        <f t="shared" si="163"/>
        <v>0.125</v>
      </c>
      <c r="H79" s="39">
        <f t="shared" si="164"/>
        <v>0</v>
      </c>
      <c r="I79" s="40">
        <f t="shared" ref="I79:J79" si="169">IF(OR($B79="",H79="",I$4=""),"",IF($C79&gt;$D79,MAX(,MIN(I$4,$D79+24/24)-MAX(I$3,$C79)),MAX(,MIN(I$4,$D79)-MAX(I$3,$C79))))</f>
        <v>0.125</v>
      </c>
      <c r="J79" s="41">
        <f t="shared" si="169"/>
        <v>0.125</v>
      </c>
      <c r="K79" s="39">
        <f t="shared" ref="K79:M79" si="170">IF(OR(J79="",K$4=""),"",IF($C79&gt;$D79,MAX(,MIN(K$4,$D79+24/24)-MAX(K$3,$C79)),MAX(,MIN(K$4,$D79)-MAX(K$3,$C79))))</f>
        <v>8.3333333333333259E-2</v>
      </c>
      <c r="L79" s="40">
        <f t="shared" si="170"/>
        <v>0</v>
      </c>
      <c r="M79" s="41">
        <f t="shared" si="170"/>
        <v>0</v>
      </c>
      <c r="O79" s="37">
        <f t="shared" si="151"/>
        <v>0.20833333333333326</v>
      </c>
      <c r="P79" s="38">
        <f t="shared" si="152"/>
        <v>0.125</v>
      </c>
      <c r="Q79" s="37">
        <f t="shared" si="153"/>
        <v>0</v>
      </c>
      <c r="R79" s="38">
        <f t="shared" si="154"/>
        <v>0</v>
      </c>
      <c r="S79" s="37">
        <f t="shared" si="155"/>
        <v>0</v>
      </c>
      <c r="T79" s="38">
        <f t="shared" si="156"/>
        <v>0</v>
      </c>
    </row>
    <row r="80" spans="1:20" ht="15" customHeight="1" thickBot="1" x14ac:dyDescent="0.4">
      <c r="A80" s="12" t="str">
        <f t="shared" si="142"/>
        <v>Sem.</v>
      </c>
      <c r="B80" s="13">
        <v>45730</v>
      </c>
      <c r="C80" s="14">
        <f t="shared" si="145"/>
        <v>0.75</v>
      </c>
      <c r="D80" s="15">
        <f t="shared" si="146"/>
        <v>8.3333333333333329E-2</v>
      </c>
      <c r="E80" s="36">
        <f t="shared" si="161"/>
        <v>0.33333333333333326</v>
      </c>
      <c r="F80" s="37">
        <f t="shared" si="162"/>
        <v>0.20833333333333326</v>
      </c>
      <c r="G80" s="38">
        <f t="shared" si="163"/>
        <v>0.125</v>
      </c>
      <c r="H80" s="39">
        <f t="shared" si="164"/>
        <v>0</v>
      </c>
      <c r="I80" s="40">
        <f t="shared" ref="I80:J80" si="171">IF(OR($B80="",H80="",I$4=""),"",IF($C80&gt;$D80,MAX(,MIN(I$4,$D80+24/24)-MAX(I$3,$C80)),MAX(,MIN(I$4,$D80)-MAX(I$3,$C80))))</f>
        <v>0.125</v>
      </c>
      <c r="J80" s="41">
        <f t="shared" si="171"/>
        <v>0.125</v>
      </c>
      <c r="K80" s="39">
        <f t="shared" ref="K80:M80" si="172">IF(OR(J80="",K$4=""),"",IF($C80&gt;$D80,MAX(,MIN(K$4,$D80+24/24)-MAX(K$3,$C80)),MAX(,MIN(K$4,$D80)-MAX(K$3,$C80))))</f>
        <v>8.3333333333333259E-2</v>
      </c>
      <c r="L80" s="40">
        <f t="shared" si="172"/>
        <v>0</v>
      </c>
      <c r="M80" s="41">
        <f t="shared" si="172"/>
        <v>0</v>
      </c>
      <c r="O80" s="37">
        <f t="shared" si="151"/>
        <v>0.20833333333333326</v>
      </c>
      <c r="P80" s="38">
        <f t="shared" si="152"/>
        <v>0.125</v>
      </c>
      <c r="Q80" s="37">
        <f t="shared" si="153"/>
        <v>0</v>
      </c>
      <c r="R80" s="38">
        <f t="shared" si="154"/>
        <v>0</v>
      </c>
      <c r="S80" s="37">
        <f t="shared" si="155"/>
        <v>0</v>
      </c>
      <c r="T80" s="38">
        <f t="shared" si="156"/>
        <v>0</v>
      </c>
    </row>
    <row r="81" spans="1:20" ht="15" customHeight="1" thickBot="1" x14ac:dyDescent="0.4">
      <c r="A81" s="12" t="str">
        <f t="shared" si="142"/>
        <v>Sem.</v>
      </c>
      <c r="B81" s="13">
        <v>45731</v>
      </c>
      <c r="C81" s="14">
        <f t="shared" si="145"/>
        <v>0.75</v>
      </c>
      <c r="D81" s="15">
        <f t="shared" si="146"/>
        <v>8.3333333333333329E-2</v>
      </c>
      <c r="E81" s="36">
        <f t="shared" si="161"/>
        <v>0.33333333333333326</v>
      </c>
      <c r="F81" s="37">
        <f t="shared" si="162"/>
        <v>0.20833333333333326</v>
      </c>
      <c r="G81" s="38">
        <f t="shared" si="163"/>
        <v>0.125</v>
      </c>
      <c r="H81" s="39">
        <f t="shared" si="164"/>
        <v>0</v>
      </c>
      <c r="I81" s="40">
        <f t="shared" ref="I81:J81" si="173">IF(OR($B81="",H81="",I$4=""),"",IF($C81&gt;$D81,MAX(,MIN(I$4,$D81+24/24)-MAX(I$3,$C81)),MAX(,MIN(I$4,$D81)-MAX(I$3,$C81))))</f>
        <v>0.125</v>
      </c>
      <c r="J81" s="41">
        <f t="shared" si="173"/>
        <v>0.125</v>
      </c>
      <c r="K81" s="39">
        <f t="shared" ref="K81:M81" si="174">IF(OR(J81="",K$4=""),"",IF($C81&gt;$D81,MAX(,MIN(K$4,$D81+24/24)-MAX(K$3,$C81)),MAX(,MIN(K$4,$D81)-MAX(K$3,$C81))))</f>
        <v>8.3333333333333259E-2</v>
      </c>
      <c r="L81" s="40">
        <f t="shared" si="174"/>
        <v>0</v>
      </c>
      <c r="M81" s="41">
        <f t="shared" si="174"/>
        <v>0</v>
      </c>
      <c r="O81" s="37">
        <f t="shared" si="151"/>
        <v>0.20833333333333326</v>
      </c>
      <c r="P81" s="38">
        <f t="shared" si="152"/>
        <v>0.125</v>
      </c>
      <c r="Q81" s="37">
        <f t="shared" si="153"/>
        <v>0</v>
      </c>
      <c r="R81" s="38">
        <f t="shared" si="154"/>
        <v>0</v>
      </c>
      <c r="S81" s="37">
        <f t="shared" si="155"/>
        <v>0</v>
      </c>
      <c r="T81" s="38">
        <f t="shared" si="156"/>
        <v>0</v>
      </c>
    </row>
    <row r="82" spans="1:20" ht="15" customHeight="1" thickBot="1" x14ac:dyDescent="0.4">
      <c r="A82" s="12" t="str">
        <f t="shared" si="142"/>
        <v>Dim.</v>
      </c>
      <c r="B82" s="13">
        <v>45732</v>
      </c>
      <c r="C82" s="14">
        <f t="shared" si="145"/>
        <v>0.75</v>
      </c>
      <c r="D82" s="15">
        <f t="shared" si="146"/>
        <v>8.3333333333333329E-2</v>
      </c>
      <c r="E82" s="36">
        <f t="shared" si="161"/>
        <v>0.33333333333333326</v>
      </c>
      <c r="F82" s="37">
        <f t="shared" si="162"/>
        <v>0.20833333333333326</v>
      </c>
      <c r="G82" s="38">
        <f t="shared" si="163"/>
        <v>0.125</v>
      </c>
      <c r="H82" s="39">
        <f t="shared" si="164"/>
        <v>0</v>
      </c>
      <c r="I82" s="40">
        <f t="shared" ref="I82:J82" si="175">IF(OR($B82="",H82="",I$4=""),"",IF($C82&gt;$D82,MAX(,MIN(I$4,$D82+24/24)-MAX(I$3,$C82)),MAX(,MIN(I$4,$D82)-MAX(I$3,$C82))))</f>
        <v>0.125</v>
      </c>
      <c r="J82" s="41">
        <f t="shared" si="175"/>
        <v>0.125</v>
      </c>
      <c r="K82" s="39">
        <f t="shared" ref="K82:M82" si="176">IF(OR(J82="",K$4=""),"",IF($C82&gt;$D82,MAX(,MIN(K$4,$D82+24/24)-MAX(K$3,$C82)),MAX(,MIN(K$4,$D82)-MAX(K$3,$C82))))</f>
        <v>8.3333333333333259E-2</v>
      </c>
      <c r="L82" s="40">
        <f t="shared" si="176"/>
        <v>0</v>
      </c>
      <c r="M82" s="41">
        <f t="shared" si="176"/>
        <v>0</v>
      </c>
      <c r="O82" s="37">
        <f t="shared" si="151"/>
        <v>0</v>
      </c>
      <c r="P82" s="38">
        <f t="shared" si="152"/>
        <v>0</v>
      </c>
      <c r="Q82" s="37">
        <f t="shared" si="153"/>
        <v>0.20833333333333326</v>
      </c>
      <c r="R82" s="38">
        <f t="shared" si="154"/>
        <v>0.125</v>
      </c>
      <c r="S82" s="37">
        <f t="shared" si="155"/>
        <v>0</v>
      </c>
      <c r="T82" s="38">
        <f t="shared" si="156"/>
        <v>0</v>
      </c>
    </row>
    <row r="83" spans="1:20" ht="15" customHeight="1" thickBot="1" x14ac:dyDescent="0.4">
      <c r="A83" s="12" t="str">
        <f t="shared" si="142"/>
        <v>Sem.</v>
      </c>
      <c r="B83" s="13">
        <v>45733</v>
      </c>
      <c r="C83" s="14">
        <f t="shared" si="145"/>
        <v>0.75</v>
      </c>
      <c r="D83" s="15">
        <f t="shared" si="146"/>
        <v>8.3333333333333329E-2</v>
      </c>
      <c r="E83" s="36">
        <f t="shared" si="161"/>
        <v>0.33333333333333326</v>
      </c>
      <c r="F83" s="37">
        <f t="shared" si="162"/>
        <v>0.20833333333333326</v>
      </c>
      <c r="G83" s="38">
        <f t="shared" si="163"/>
        <v>0.125</v>
      </c>
      <c r="H83" s="39">
        <f t="shared" si="164"/>
        <v>0</v>
      </c>
      <c r="I83" s="40">
        <f t="shared" ref="I83:J83" si="177">IF(OR($B83="",H83="",I$4=""),"",IF($C83&gt;$D83,MAX(,MIN(I$4,$D83+24/24)-MAX(I$3,$C83)),MAX(,MIN(I$4,$D83)-MAX(I$3,$C83))))</f>
        <v>0.125</v>
      </c>
      <c r="J83" s="41">
        <f t="shared" si="177"/>
        <v>0.125</v>
      </c>
      <c r="K83" s="39">
        <f t="shared" ref="K83:M83" si="178">IF(OR(J83="",K$4=""),"",IF($C83&gt;$D83,MAX(,MIN(K$4,$D83+24/24)-MAX(K$3,$C83)),MAX(,MIN(K$4,$D83)-MAX(K$3,$C83))))</f>
        <v>8.3333333333333259E-2</v>
      </c>
      <c r="L83" s="40">
        <f t="shared" si="178"/>
        <v>0</v>
      </c>
      <c r="M83" s="41">
        <f t="shared" si="178"/>
        <v>0</v>
      </c>
      <c r="O83" s="37">
        <f t="shared" si="151"/>
        <v>0.20833333333333326</v>
      </c>
      <c r="P83" s="38">
        <f t="shared" si="152"/>
        <v>0.125</v>
      </c>
      <c r="Q83" s="37">
        <f t="shared" si="153"/>
        <v>0</v>
      </c>
      <c r="R83" s="38">
        <f t="shared" si="154"/>
        <v>0</v>
      </c>
      <c r="S83" s="37">
        <f t="shared" si="155"/>
        <v>0</v>
      </c>
      <c r="T83" s="38">
        <f t="shared" si="156"/>
        <v>0</v>
      </c>
    </row>
    <row r="84" spans="1:20" ht="15" customHeight="1" thickBot="1" x14ac:dyDescent="0.4">
      <c r="A84" s="12" t="str">
        <f t="shared" si="142"/>
        <v>Sem.</v>
      </c>
      <c r="B84" s="13">
        <v>45734</v>
      </c>
      <c r="C84" s="14">
        <f t="shared" si="145"/>
        <v>0.75</v>
      </c>
      <c r="D84" s="15">
        <f t="shared" si="146"/>
        <v>8.3333333333333329E-2</v>
      </c>
      <c r="E84" s="36">
        <f t="shared" si="161"/>
        <v>0.33333333333333326</v>
      </c>
      <c r="F84" s="37">
        <f t="shared" si="162"/>
        <v>0.20833333333333326</v>
      </c>
      <c r="G84" s="38">
        <f t="shared" si="163"/>
        <v>0.125</v>
      </c>
      <c r="H84" s="39">
        <f t="shared" si="164"/>
        <v>0</v>
      </c>
      <c r="I84" s="40">
        <f t="shared" ref="I84:J84" si="179">IF(OR($B84="",H84="",I$4=""),"",IF($C84&gt;$D84,MAX(,MIN(I$4,$D84+24/24)-MAX(I$3,$C84)),MAX(,MIN(I$4,$D84)-MAX(I$3,$C84))))</f>
        <v>0.125</v>
      </c>
      <c r="J84" s="41">
        <f t="shared" si="179"/>
        <v>0.125</v>
      </c>
      <c r="K84" s="39">
        <f t="shared" ref="K84:M84" si="180">IF(OR(J84="",K$4=""),"",IF($C84&gt;$D84,MAX(,MIN(K$4,$D84+24/24)-MAX(K$3,$C84)),MAX(,MIN(K$4,$D84)-MAX(K$3,$C84))))</f>
        <v>8.3333333333333259E-2</v>
      </c>
      <c r="L84" s="40">
        <f t="shared" si="180"/>
        <v>0</v>
      </c>
      <c r="M84" s="41">
        <f t="shared" si="180"/>
        <v>0</v>
      </c>
      <c r="O84" s="37">
        <f t="shared" si="151"/>
        <v>0.20833333333333326</v>
      </c>
      <c r="P84" s="38">
        <f t="shared" si="152"/>
        <v>0.125</v>
      </c>
      <c r="Q84" s="37">
        <f t="shared" si="153"/>
        <v>0</v>
      </c>
      <c r="R84" s="38">
        <f t="shared" si="154"/>
        <v>0</v>
      </c>
      <c r="S84" s="37">
        <f t="shared" si="155"/>
        <v>0</v>
      </c>
      <c r="T84" s="38">
        <f t="shared" si="156"/>
        <v>0</v>
      </c>
    </row>
    <row r="85" spans="1:20" ht="15" customHeight="1" thickBot="1" x14ac:dyDescent="0.4">
      <c r="A85" s="12" t="str">
        <f t="shared" si="142"/>
        <v>Sem.</v>
      </c>
      <c r="B85" s="13">
        <v>45735</v>
      </c>
      <c r="C85" s="14">
        <f t="shared" si="145"/>
        <v>0.75</v>
      </c>
      <c r="D85" s="15">
        <f t="shared" si="146"/>
        <v>8.3333333333333329E-2</v>
      </c>
      <c r="E85" s="36">
        <f t="shared" si="161"/>
        <v>0.33333333333333326</v>
      </c>
      <c r="F85" s="37">
        <f t="shared" si="162"/>
        <v>0.20833333333333326</v>
      </c>
      <c r="G85" s="38">
        <f t="shared" si="163"/>
        <v>0.125</v>
      </c>
      <c r="H85" s="39">
        <f t="shared" si="164"/>
        <v>0</v>
      </c>
      <c r="I85" s="40">
        <f t="shared" ref="I85:J85" si="181">IF(OR($B85="",H85="",I$4=""),"",IF($C85&gt;$D85,MAX(,MIN(I$4,$D85+24/24)-MAX(I$3,$C85)),MAX(,MIN(I$4,$D85)-MAX(I$3,$C85))))</f>
        <v>0.125</v>
      </c>
      <c r="J85" s="41">
        <f t="shared" si="181"/>
        <v>0.125</v>
      </c>
      <c r="K85" s="39">
        <f t="shared" ref="K85:M85" si="182">IF(OR(J85="",K$4=""),"",IF($C85&gt;$D85,MAX(,MIN(K$4,$D85+24/24)-MAX(K$3,$C85)),MAX(,MIN(K$4,$D85)-MAX(K$3,$C85))))</f>
        <v>8.3333333333333259E-2</v>
      </c>
      <c r="L85" s="40">
        <f t="shared" si="182"/>
        <v>0</v>
      </c>
      <c r="M85" s="41">
        <f t="shared" si="182"/>
        <v>0</v>
      </c>
      <c r="O85" s="37">
        <f t="shared" si="151"/>
        <v>0.20833333333333326</v>
      </c>
      <c r="P85" s="38">
        <f t="shared" si="152"/>
        <v>0.125</v>
      </c>
      <c r="Q85" s="37">
        <f t="shared" si="153"/>
        <v>0</v>
      </c>
      <c r="R85" s="38">
        <f t="shared" si="154"/>
        <v>0</v>
      </c>
      <c r="S85" s="37">
        <f t="shared" si="155"/>
        <v>0</v>
      </c>
      <c r="T85" s="38">
        <f t="shared" si="156"/>
        <v>0</v>
      </c>
    </row>
    <row r="86" spans="1:20" ht="15" customHeight="1" thickBot="1" x14ac:dyDescent="0.4">
      <c r="A86" s="12" t="str">
        <f t="shared" si="142"/>
        <v>Sem.</v>
      </c>
      <c r="B86" s="13">
        <v>45736</v>
      </c>
      <c r="C86" s="14">
        <f t="shared" si="145"/>
        <v>0.75</v>
      </c>
      <c r="D86" s="15">
        <f t="shared" si="146"/>
        <v>8.3333333333333329E-2</v>
      </c>
      <c r="E86" s="36">
        <f t="shared" si="161"/>
        <v>0.33333333333333326</v>
      </c>
      <c r="F86" s="37">
        <f t="shared" si="162"/>
        <v>0.20833333333333326</v>
      </c>
      <c r="G86" s="38">
        <f t="shared" si="163"/>
        <v>0.125</v>
      </c>
      <c r="H86" s="39">
        <f t="shared" si="164"/>
        <v>0</v>
      </c>
      <c r="I86" s="40">
        <f t="shared" ref="I86:J86" si="183">IF(OR($B86="",H86="",I$4=""),"",IF($C86&gt;$D86,MAX(,MIN(I$4,$D86+24/24)-MAX(I$3,$C86)),MAX(,MIN(I$4,$D86)-MAX(I$3,$C86))))</f>
        <v>0.125</v>
      </c>
      <c r="J86" s="41">
        <f t="shared" si="183"/>
        <v>0.125</v>
      </c>
      <c r="K86" s="39">
        <f t="shared" ref="K86:M86" si="184">IF(OR(J86="",K$4=""),"",IF($C86&gt;$D86,MAX(,MIN(K$4,$D86+24/24)-MAX(K$3,$C86)),MAX(,MIN(K$4,$D86)-MAX(K$3,$C86))))</f>
        <v>8.3333333333333259E-2</v>
      </c>
      <c r="L86" s="40">
        <f t="shared" si="184"/>
        <v>0</v>
      </c>
      <c r="M86" s="41">
        <f t="shared" si="184"/>
        <v>0</v>
      </c>
      <c r="O86" s="37">
        <f t="shared" si="151"/>
        <v>0.20833333333333326</v>
      </c>
      <c r="P86" s="38">
        <f t="shared" si="152"/>
        <v>0.125</v>
      </c>
      <c r="Q86" s="37">
        <f t="shared" si="153"/>
        <v>0</v>
      </c>
      <c r="R86" s="38">
        <f t="shared" si="154"/>
        <v>0</v>
      </c>
      <c r="S86" s="37">
        <f t="shared" si="155"/>
        <v>0</v>
      </c>
      <c r="T86" s="38">
        <f t="shared" si="156"/>
        <v>0</v>
      </c>
    </row>
    <row r="87" spans="1:20" ht="15" customHeight="1" thickBot="1" x14ac:dyDescent="0.4">
      <c r="A87" s="12" t="str">
        <f t="shared" si="142"/>
        <v>Sem.</v>
      </c>
      <c r="B87" s="13">
        <v>45737</v>
      </c>
      <c r="C87" s="14">
        <f t="shared" si="145"/>
        <v>0.75</v>
      </c>
      <c r="D87" s="15">
        <f t="shared" si="146"/>
        <v>8.3333333333333329E-2</v>
      </c>
      <c r="E87" s="36">
        <f t="shared" si="161"/>
        <v>0.33333333333333326</v>
      </c>
      <c r="F87" s="37">
        <f t="shared" si="162"/>
        <v>0.20833333333333326</v>
      </c>
      <c r="G87" s="38">
        <f t="shared" si="163"/>
        <v>0.125</v>
      </c>
      <c r="H87" s="39">
        <f t="shared" si="164"/>
        <v>0</v>
      </c>
      <c r="I87" s="40">
        <f t="shared" ref="I87:J87" si="185">IF(OR($B87="",H87="",I$4=""),"",IF($C87&gt;$D87,MAX(,MIN(I$4,$D87+24/24)-MAX(I$3,$C87)),MAX(,MIN(I$4,$D87)-MAX(I$3,$C87))))</f>
        <v>0.125</v>
      </c>
      <c r="J87" s="41">
        <f t="shared" si="185"/>
        <v>0.125</v>
      </c>
      <c r="K87" s="39">
        <f t="shared" ref="K87:M87" si="186">IF(OR(J87="",K$4=""),"",IF($C87&gt;$D87,MAX(,MIN(K$4,$D87+24/24)-MAX(K$3,$C87)),MAX(,MIN(K$4,$D87)-MAX(K$3,$C87))))</f>
        <v>8.3333333333333259E-2</v>
      </c>
      <c r="L87" s="40">
        <f t="shared" si="186"/>
        <v>0</v>
      </c>
      <c r="M87" s="41">
        <f t="shared" si="186"/>
        <v>0</v>
      </c>
      <c r="O87" s="37">
        <f t="shared" si="151"/>
        <v>0.20833333333333326</v>
      </c>
      <c r="P87" s="38">
        <f t="shared" si="152"/>
        <v>0.125</v>
      </c>
      <c r="Q87" s="37">
        <f t="shared" si="153"/>
        <v>0</v>
      </c>
      <c r="R87" s="38">
        <f t="shared" si="154"/>
        <v>0</v>
      </c>
      <c r="S87" s="37">
        <f t="shared" si="155"/>
        <v>0</v>
      </c>
      <c r="T87" s="38">
        <f t="shared" si="156"/>
        <v>0</v>
      </c>
    </row>
    <row r="88" spans="1:20" ht="15" customHeight="1" thickBot="1" x14ac:dyDescent="0.4">
      <c r="A88" s="12" t="str">
        <f t="shared" si="142"/>
        <v>Sem.</v>
      </c>
      <c r="B88" s="13">
        <v>45738</v>
      </c>
      <c r="C88" s="14">
        <f t="shared" si="145"/>
        <v>0.75</v>
      </c>
      <c r="D88" s="15">
        <f t="shared" si="146"/>
        <v>8.3333333333333329E-2</v>
      </c>
      <c r="E88" s="36">
        <f t="shared" si="161"/>
        <v>0.33333333333333326</v>
      </c>
      <c r="F88" s="37">
        <f t="shared" si="162"/>
        <v>0.20833333333333326</v>
      </c>
      <c r="G88" s="38">
        <f t="shared" si="163"/>
        <v>0.125</v>
      </c>
      <c r="H88" s="39">
        <f t="shared" si="164"/>
        <v>0</v>
      </c>
      <c r="I88" s="40">
        <f t="shared" ref="I88:J88" si="187">IF(OR($B88="",H88="",I$4=""),"",IF($C88&gt;$D88,MAX(,MIN(I$4,$D88+24/24)-MAX(I$3,$C88)),MAX(,MIN(I$4,$D88)-MAX(I$3,$C88))))</f>
        <v>0.125</v>
      </c>
      <c r="J88" s="41">
        <f t="shared" si="187"/>
        <v>0.125</v>
      </c>
      <c r="K88" s="39">
        <f t="shared" ref="K88:M88" si="188">IF(OR(J88="",K$4=""),"",IF($C88&gt;$D88,MAX(,MIN(K$4,$D88+24/24)-MAX(K$3,$C88)),MAX(,MIN(K$4,$D88)-MAX(K$3,$C88))))</f>
        <v>8.3333333333333259E-2</v>
      </c>
      <c r="L88" s="40">
        <f t="shared" si="188"/>
        <v>0</v>
      </c>
      <c r="M88" s="41">
        <f t="shared" si="188"/>
        <v>0</v>
      </c>
      <c r="O88" s="37">
        <f t="shared" si="151"/>
        <v>0.20833333333333326</v>
      </c>
      <c r="P88" s="38">
        <f t="shared" si="152"/>
        <v>0.125</v>
      </c>
      <c r="Q88" s="37">
        <f t="shared" si="153"/>
        <v>0</v>
      </c>
      <c r="R88" s="38">
        <f t="shared" si="154"/>
        <v>0</v>
      </c>
      <c r="S88" s="37">
        <f t="shared" si="155"/>
        <v>0</v>
      </c>
      <c r="T88" s="38">
        <f t="shared" si="156"/>
        <v>0</v>
      </c>
    </row>
    <row r="89" spans="1:20" ht="15" customHeight="1" thickBot="1" x14ac:dyDescent="0.4">
      <c r="A89" s="12" t="str">
        <f t="shared" si="142"/>
        <v>Dim.</v>
      </c>
      <c r="B89" s="13">
        <v>45739</v>
      </c>
      <c r="C89" s="14">
        <f t="shared" si="145"/>
        <v>0.75</v>
      </c>
      <c r="D89" s="15">
        <f t="shared" si="146"/>
        <v>8.3333333333333329E-2</v>
      </c>
      <c r="E89" s="36">
        <f t="shared" si="161"/>
        <v>0.33333333333333326</v>
      </c>
      <c r="F89" s="37">
        <f t="shared" si="162"/>
        <v>0.20833333333333326</v>
      </c>
      <c r="G89" s="38">
        <f t="shared" si="163"/>
        <v>0.125</v>
      </c>
      <c r="H89" s="39">
        <f t="shared" si="164"/>
        <v>0</v>
      </c>
      <c r="I89" s="40">
        <f t="shared" ref="I89:J89" si="189">IF(OR($B89="",H89="",I$4=""),"",IF($C89&gt;$D89,MAX(,MIN(I$4,$D89+24/24)-MAX(I$3,$C89)),MAX(,MIN(I$4,$D89)-MAX(I$3,$C89))))</f>
        <v>0.125</v>
      </c>
      <c r="J89" s="41">
        <f t="shared" si="189"/>
        <v>0.125</v>
      </c>
      <c r="K89" s="39">
        <f t="shared" ref="K89:M89" si="190">IF(OR(J89="",K$4=""),"",IF($C89&gt;$D89,MAX(,MIN(K$4,$D89+24/24)-MAX(K$3,$C89)),MAX(,MIN(K$4,$D89)-MAX(K$3,$C89))))</f>
        <v>8.3333333333333259E-2</v>
      </c>
      <c r="L89" s="40">
        <f t="shared" si="190"/>
        <v>0</v>
      </c>
      <c r="M89" s="41">
        <f t="shared" si="190"/>
        <v>0</v>
      </c>
      <c r="O89" s="37">
        <f t="shared" si="151"/>
        <v>0</v>
      </c>
      <c r="P89" s="38">
        <f t="shared" si="152"/>
        <v>0</v>
      </c>
      <c r="Q89" s="37">
        <f t="shared" si="153"/>
        <v>0.20833333333333326</v>
      </c>
      <c r="R89" s="38">
        <f t="shared" si="154"/>
        <v>0.125</v>
      </c>
      <c r="S89" s="37">
        <f t="shared" si="155"/>
        <v>0</v>
      </c>
      <c r="T89" s="38">
        <f t="shared" si="156"/>
        <v>0</v>
      </c>
    </row>
    <row r="90" spans="1:20" ht="15" customHeight="1" thickBot="1" x14ac:dyDescent="0.4">
      <c r="A90" s="12" t="str">
        <f t="shared" si="142"/>
        <v>Sem.</v>
      </c>
      <c r="B90" s="13">
        <v>45740</v>
      </c>
      <c r="C90" s="14">
        <f t="shared" si="145"/>
        <v>0.75</v>
      </c>
      <c r="D90" s="15">
        <f t="shared" si="146"/>
        <v>8.3333333333333329E-2</v>
      </c>
      <c r="E90" s="36">
        <f t="shared" si="161"/>
        <v>0.33333333333333326</v>
      </c>
      <c r="F90" s="37">
        <f t="shared" si="162"/>
        <v>0.20833333333333326</v>
      </c>
      <c r="G90" s="38">
        <f t="shared" si="163"/>
        <v>0.125</v>
      </c>
      <c r="H90" s="39">
        <f t="shared" si="164"/>
        <v>0</v>
      </c>
      <c r="I90" s="40">
        <f t="shared" ref="I90:J90" si="191">IF(OR($B90="",H90="",I$4=""),"",IF($C90&gt;$D90,MAX(,MIN(I$4,$D90+24/24)-MAX(I$3,$C90)),MAX(,MIN(I$4,$D90)-MAX(I$3,$C90))))</f>
        <v>0.125</v>
      </c>
      <c r="J90" s="41">
        <f t="shared" si="191"/>
        <v>0.125</v>
      </c>
      <c r="K90" s="39">
        <f t="shared" ref="K90:M90" si="192">IF(OR(J90="",K$4=""),"",IF($C90&gt;$D90,MAX(,MIN(K$4,$D90+24/24)-MAX(K$3,$C90)),MAX(,MIN(K$4,$D90)-MAX(K$3,$C90))))</f>
        <v>8.3333333333333259E-2</v>
      </c>
      <c r="L90" s="40">
        <f t="shared" si="192"/>
        <v>0</v>
      </c>
      <c r="M90" s="41">
        <f t="shared" si="192"/>
        <v>0</v>
      </c>
      <c r="O90" s="37">
        <f t="shared" si="151"/>
        <v>0.20833333333333326</v>
      </c>
      <c r="P90" s="38">
        <f t="shared" si="152"/>
        <v>0.125</v>
      </c>
      <c r="Q90" s="37">
        <f t="shared" si="153"/>
        <v>0</v>
      </c>
      <c r="R90" s="38">
        <f t="shared" si="154"/>
        <v>0</v>
      </c>
      <c r="S90" s="37">
        <f t="shared" si="155"/>
        <v>0</v>
      </c>
      <c r="T90" s="38">
        <f t="shared" si="156"/>
        <v>0</v>
      </c>
    </row>
    <row r="91" spans="1:20" ht="15" customHeight="1" thickBot="1" x14ac:dyDescent="0.4">
      <c r="A91" s="12" t="str">
        <f t="shared" si="142"/>
        <v>Sem.</v>
      </c>
      <c r="B91" s="13">
        <v>45741</v>
      </c>
      <c r="C91" s="14">
        <f t="shared" si="145"/>
        <v>0.75</v>
      </c>
      <c r="D91" s="15">
        <f t="shared" si="146"/>
        <v>8.3333333333333329E-2</v>
      </c>
      <c r="E91" s="36">
        <f t="shared" si="161"/>
        <v>0.33333333333333326</v>
      </c>
      <c r="F91" s="37">
        <f t="shared" si="162"/>
        <v>0.20833333333333326</v>
      </c>
      <c r="G91" s="38">
        <f t="shared" si="163"/>
        <v>0.125</v>
      </c>
      <c r="H91" s="39">
        <f t="shared" si="164"/>
        <v>0</v>
      </c>
      <c r="I91" s="40">
        <f t="shared" ref="I91:J91" si="193">IF(OR($B91="",H91="",I$4=""),"",IF($C91&gt;$D91,MAX(,MIN(I$4,$D91+24/24)-MAX(I$3,$C91)),MAX(,MIN(I$4,$D91)-MAX(I$3,$C91))))</f>
        <v>0.125</v>
      </c>
      <c r="J91" s="41">
        <f t="shared" si="193"/>
        <v>0.125</v>
      </c>
      <c r="K91" s="39">
        <f t="shared" ref="K91:M91" si="194">IF(OR(J91="",K$4=""),"",IF($C91&gt;$D91,MAX(,MIN(K$4,$D91+24/24)-MAX(K$3,$C91)),MAX(,MIN(K$4,$D91)-MAX(K$3,$C91))))</f>
        <v>8.3333333333333259E-2</v>
      </c>
      <c r="L91" s="40">
        <f t="shared" si="194"/>
        <v>0</v>
      </c>
      <c r="M91" s="41">
        <f t="shared" si="194"/>
        <v>0</v>
      </c>
      <c r="O91" s="37">
        <f t="shared" si="151"/>
        <v>0.20833333333333326</v>
      </c>
      <c r="P91" s="38">
        <f t="shared" si="152"/>
        <v>0.125</v>
      </c>
      <c r="Q91" s="37">
        <f t="shared" si="153"/>
        <v>0</v>
      </c>
      <c r="R91" s="38">
        <f t="shared" si="154"/>
        <v>0</v>
      </c>
      <c r="S91" s="37">
        <f t="shared" si="155"/>
        <v>0</v>
      </c>
      <c r="T91" s="38">
        <f t="shared" si="156"/>
        <v>0</v>
      </c>
    </row>
    <row r="92" spans="1:20" ht="15" customHeight="1" thickBot="1" x14ac:dyDescent="0.4">
      <c r="A92" s="12" t="str">
        <f t="shared" si="142"/>
        <v>Sem.</v>
      </c>
      <c r="B92" s="13">
        <v>45742</v>
      </c>
      <c r="C92" s="14">
        <f t="shared" si="145"/>
        <v>0.75</v>
      </c>
      <c r="D92" s="15">
        <f t="shared" si="146"/>
        <v>8.3333333333333329E-2</v>
      </c>
      <c r="E92" s="36">
        <f t="shared" si="161"/>
        <v>0.33333333333333326</v>
      </c>
      <c r="F92" s="37">
        <f t="shared" si="162"/>
        <v>0.20833333333333326</v>
      </c>
      <c r="G92" s="38">
        <f t="shared" si="163"/>
        <v>0.125</v>
      </c>
      <c r="H92" s="39">
        <f t="shared" si="164"/>
        <v>0</v>
      </c>
      <c r="I92" s="40">
        <f t="shared" ref="I92:J92" si="195">IF(OR($B92="",H92="",I$4=""),"",IF($C92&gt;$D92,MAX(,MIN(I$4,$D92+24/24)-MAX(I$3,$C92)),MAX(,MIN(I$4,$D92)-MAX(I$3,$C92))))</f>
        <v>0.125</v>
      </c>
      <c r="J92" s="41">
        <f t="shared" si="195"/>
        <v>0.125</v>
      </c>
      <c r="K92" s="39">
        <f t="shared" ref="K92:M92" si="196">IF(OR(J92="",K$4=""),"",IF($C92&gt;$D92,MAX(,MIN(K$4,$D92+24/24)-MAX(K$3,$C92)),MAX(,MIN(K$4,$D92)-MAX(K$3,$C92))))</f>
        <v>8.3333333333333259E-2</v>
      </c>
      <c r="L92" s="40">
        <f t="shared" si="196"/>
        <v>0</v>
      </c>
      <c r="M92" s="41">
        <f t="shared" si="196"/>
        <v>0</v>
      </c>
      <c r="O92" s="37">
        <f t="shared" si="151"/>
        <v>0.20833333333333326</v>
      </c>
      <c r="P92" s="38">
        <f t="shared" si="152"/>
        <v>0.125</v>
      </c>
      <c r="Q92" s="37">
        <f t="shared" si="153"/>
        <v>0</v>
      </c>
      <c r="R92" s="38">
        <f t="shared" si="154"/>
        <v>0</v>
      </c>
      <c r="S92" s="37">
        <f t="shared" si="155"/>
        <v>0</v>
      </c>
      <c r="T92" s="38">
        <f t="shared" si="156"/>
        <v>0</v>
      </c>
    </row>
    <row r="93" spans="1:20" ht="15" customHeight="1" thickBot="1" x14ac:dyDescent="0.4">
      <c r="A93" s="12" t="str">
        <f t="shared" si="142"/>
        <v>Sem.</v>
      </c>
      <c r="B93" s="13">
        <v>45743</v>
      </c>
      <c r="C93" s="14">
        <f t="shared" si="145"/>
        <v>0.75</v>
      </c>
      <c r="D93" s="15">
        <f t="shared" si="146"/>
        <v>8.3333333333333329E-2</v>
      </c>
      <c r="E93" s="36">
        <f t="shared" si="161"/>
        <v>0.33333333333333326</v>
      </c>
      <c r="F93" s="37">
        <f t="shared" si="162"/>
        <v>0.20833333333333326</v>
      </c>
      <c r="G93" s="38">
        <f t="shared" si="163"/>
        <v>0.125</v>
      </c>
      <c r="H93" s="39">
        <f t="shared" si="164"/>
        <v>0</v>
      </c>
      <c r="I93" s="40">
        <f t="shared" ref="I93:J93" si="197">IF(OR($B93="",H93="",I$4=""),"",IF($C93&gt;$D93,MAX(,MIN(I$4,$D93+24/24)-MAX(I$3,$C93)),MAX(,MIN(I$4,$D93)-MAX(I$3,$C93))))</f>
        <v>0.125</v>
      </c>
      <c r="J93" s="41">
        <f t="shared" si="197"/>
        <v>0.125</v>
      </c>
      <c r="K93" s="39">
        <f t="shared" ref="K93:M93" si="198">IF(OR(J93="",K$4=""),"",IF($C93&gt;$D93,MAX(,MIN(K$4,$D93+24/24)-MAX(K$3,$C93)),MAX(,MIN(K$4,$D93)-MAX(K$3,$C93))))</f>
        <v>8.3333333333333259E-2</v>
      </c>
      <c r="L93" s="40">
        <f t="shared" si="198"/>
        <v>0</v>
      </c>
      <c r="M93" s="41">
        <f t="shared" si="198"/>
        <v>0</v>
      </c>
      <c r="O93" s="37">
        <f t="shared" si="151"/>
        <v>0.20833333333333326</v>
      </c>
      <c r="P93" s="38">
        <f t="shared" si="152"/>
        <v>0.125</v>
      </c>
      <c r="Q93" s="37">
        <f t="shared" si="153"/>
        <v>0</v>
      </c>
      <c r="R93" s="38">
        <f t="shared" si="154"/>
        <v>0</v>
      </c>
      <c r="S93" s="37">
        <f t="shared" si="155"/>
        <v>0</v>
      </c>
      <c r="T93" s="38">
        <f t="shared" si="156"/>
        <v>0</v>
      </c>
    </row>
    <row r="94" spans="1:20" ht="15" customHeight="1" thickBot="1" x14ac:dyDescent="0.4">
      <c r="A94" s="12" t="str">
        <f t="shared" si="142"/>
        <v>Sem.</v>
      </c>
      <c r="B94" s="13">
        <v>45744</v>
      </c>
      <c r="C94" s="14">
        <f t="shared" si="145"/>
        <v>0.75</v>
      </c>
      <c r="D94" s="15">
        <f t="shared" si="146"/>
        <v>8.3333333333333329E-2</v>
      </c>
      <c r="E94" s="36">
        <f t="shared" si="161"/>
        <v>0.33333333333333326</v>
      </c>
      <c r="F94" s="37">
        <f t="shared" si="162"/>
        <v>0.20833333333333326</v>
      </c>
      <c r="G94" s="38">
        <f t="shared" si="163"/>
        <v>0.125</v>
      </c>
      <c r="H94" s="39">
        <f t="shared" si="164"/>
        <v>0</v>
      </c>
      <c r="I94" s="40">
        <f t="shared" ref="I94:J94" si="199">IF(OR($B94="",H94="",I$4=""),"",IF($C94&gt;$D94,MAX(,MIN(I$4,$D94+24/24)-MAX(I$3,$C94)),MAX(,MIN(I$4,$D94)-MAX(I$3,$C94))))</f>
        <v>0.125</v>
      </c>
      <c r="J94" s="41">
        <f t="shared" si="199"/>
        <v>0.125</v>
      </c>
      <c r="K94" s="39">
        <f t="shared" ref="K94:M94" si="200">IF(OR(J94="",K$4=""),"",IF($C94&gt;$D94,MAX(,MIN(K$4,$D94+24/24)-MAX(K$3,$C94)),MAX(,MIN(K$4,$D94)-MAX(K$3,$C94))))</f>
        <v>8.3333333333333259E-2</v>
      </c>
      <c r="L94" s="40">
        <f t="shared" si="200"/>
        <v>0</v>
      </c>
      <c r="M94" s="41">
        <f t="shared" si="200"/>
        <v>0</v>
      </c>
      <c r="O94" s="37">
        <f t="shared" si="151"/>
        <v>0.20833333333333326</v>
      </c>
      <c r="P94" s="38">
        <f t="shared" si="152"/>
        <v>0.125</v>
      </c>
      <c r="Q94" s="37">
        <f t="shared" si="153"/>
        <v>0</v>
      </c>
      <c r="R94" s="38">
        <f t="shared" si="154"/>
        <v>0</v>
      </c>
      <c r="S94" s="37">
        <f t="shared" si="155"/>
        <v>0</v>
      </c>
      <c r="T94" s="38">
        <f t="shared" si="156"/>
        <v>0</v>
      </c>
    </row>
    <row r="95" spans="1:20" ht="15" customHeight="1" thickBot="1" x14ac:dyDescent="0.4">
      <c r="A95" s="12" t="str">
        <f t="shared" si="142"/>
        <v>Sem.</v>
      </c>
      <c r="B95" s="13">
        <v>45745</v>
      </c>
      <c r="C95" s="14">
        <f t="shared" si="145"/>
        <v>0.75</v>
      </c>
      <c r="D95" s="15">
        <f t="shared" si="146"/>
        <v>8.3333333333333329E-2</v>
      </c>
      <c r="E95" s="36">
        <f t="shared" si="161"/>
        <v>0.33333333333333326</v>
      </c>
      <c r="F95" s="37">
        <f t="shared" si="162"/>
        <v>0.20833333333333326</v>
      </c>
      <c r="G95" s="38">
        <f t="shared" si="163"/>
        <v>0.125</v>
      </c>
      <c r="H95" s="39">
        <f t="shared" si="164"/>
        <v>0</v>
      </c>
      <c r="I95" s="40">
        <f t="shared" ref="I95:J95" si="201">IF(OR($B95="",H95="",I$4=""),"",IF($C95&gt;$D95,MAX(,MIN(I$4,$D95+24/24)-MAX(I$3,$C95)),MAX(,MIN(I$4,$D95)-MAX(I$3,$C95))))</f>
        <v>0.125</v>
      </c>
      <c r="J95" s="41">
        <f t="shared" si="201"/>
        <v>0.125</v>
      </c>
      <c r="K95" s="39">
        <f t="shared" ref="K95:M95" si="202">IF(OR(J95="",K$4=""),"",IF($C95&gt;$D95,MAX(,MIN(K$4,$D95+24/24)-MAX(K$3,$C95)),MAX(,MIN(K$4,$D95)-MAX(K$3,$C95))))</f>
        <v>8.3333333333333259E-2</v>
      </c>
      <c r="L95" s="40">
        <f t="shared" si="202"/>
        <v>0</v>
      </c>
      <c r="M95" s="41">
        <f t="shared" si="202"/>
        <v>0</v>
      </c>
      <c r="O95" s="37">
        <f t="shared" si="151"/>
        <v>0.20833333333333326</v>
      </c>
      <c r="P95" s="38">
        <f t="shared" si="152"/>
        <v>0.125</v>
      </c>
      <c r="Q95" s="37">
        <f t="shared" si="153"/>
        <v>0</v>
      </c>
      <c r="R95" s="38">
        <f t="shared" si="154"/>
        <v>0</v>
      </c>
      <c r="S95" s="37">
        <f t="shared" si="155"/>
        <v>0</v>
      </c>
      <c r="T95" s="38">
        <f t="shared" si="156"/>
        <v>0</v>
      </c>
    </row>
    <row r="96" spans="1:20" ht="15" customHeight="1" thickBot="1" x14ac:dyDescent="0.4">
      <c r="A96" s="12" t="str">
        <f t="shared" si="142"/>
        <v>Dim.</v>
      </c>
      <c r="B96" s="13">
        <v>45746</v>
      </c>
      <c r="C96" s="14">
        <f t="shared" si="145"/>
        <v>0.75</v>
      </c>
      <c r="D96" s="15">
        <f t="shared" si="146"/>
        <v>8.3333333333333329E-2</v>
      </c>
      <c r="E96" s="36">
        <f t="shared" si="161"/>
        <v>0.33333333333333326</v>
      </c>
      <c r="F96" s="37">
        <f t="shared" si="162"/>
        <v>0.20833333333333326</v>
      </c>
      <c r="G96" s="38">
        <f t="shared" si="163"/>
        <v>0.125</v>
      </c>
      <c r="H96" s="39">
        <f t="shared" si="164"/>
        <v>0</v>
      </c>
      <c r="I96" s="40">
        <f t="shared" ref="I96:J96" si="203">IF(OR($B96="",H96="",I$4=""),"",IF($C96&gt;$D96,MAX(,MIN(I$4,$D96+24/24)-MAX(I$3,$C96)),MAX(,MIN(I$4,$D96)-MAX(I$3,$C96))))</f>
        <v>0.125</v>
      </c>
      <c r="J96" s="41">
        <f t="shared" si="203"/>
        <v>0.125</v>
      </c>
      <c r="K96" s="39">
        <f t="shared" ref="K96:M96" si="204">IF(OR(J96="",K$4=""),"",IF($C96&gt;$D96,MAX(,MIN(K$4,$D96+24/24)-MAX(K$3,$C96)),MAX(,MIN(K$4,$D96)-MAX(K$3,$C96))))</f>
        <v>8.3333333333333259E-2</v>
      </c>
      <c r="L96" s="40">
        <f t="shared" si="204"/>
        <v>0</v>
      </c>
      <c r="M96" s="41">
        <f t="shared" si="204"/>
        <v>0</v>
      </c>
      <c r="O96" s="37">
        <f t="shared" si="151"/>
        <v>0</v>
      </c>
      <c r="P96" s="38">
        <f t="shared" si="152"/>
        <v>0</v>
      </c>
      <c r="Q96" s="37">
        <f t="shared" si="153"/>
        <v>0.20833333333333326</v>
      </c>
      <c r="R96" s="38">
        <f t="shared" si="154"/>
        <v>0.125</v>
      </c>
      <c r="S96" s="37">
        <f t="shared" si="155"/>
        <v>0</v>
      </c>
      <c r="T96" s="38">
        <f t="shared" si="156"/>
        <v>0</v>
      </c>
    </row>
    <row r="97" spans="1:20" ht="15" customHeight="1" thickBot="1" x14ac:dyDescent="0.4">
      <c r="A97" s="12" t="str">
        <f t="shared" si="142"/>
        <v>Sem.</v>
      </c>
      <c r="B97" s="13">
        <v>45747</v>
      </c>
      <c r="C97" s="14">
        <f t="shared" si="145"/>
        <v>0.75</v>
      </c>
      <c r="D97" s="15">
        <f t="shared" si="146"/>
        <v>8.3333333333333329E-2</v>
      </c>
      <c r="E97" s="36">
        <f t="shared" si="161"/>
        <v>0.33333333333333326</v>
      </c>
      <c r="F97" s="37">
        <f t="shared" si="162"/>
        <v>0.20833333333333326</v>
      </c>
      <c r="G97" s="38">
        <f t="shared" si="163"/>
        <v>0.125</v>
      </c>
      <c r="H97" s="39">
        <f t="shared" si="164"/>
        <v>0</v>
      </c>
      <c r="I97" s="40">
        <f t="shared" ref="I97:J97" si="205">IF(OR($B97="",H97="",I$4=""),"",IF($C97&gt;$D97,MAX(,MIN(I$4,$D97+24/24)-MAX(I$3,$C97)),MAX(,MIN(I$4,$D97)-MAX(I$3,$C97))))</f>
        <v>0.125</v>
      </c>
      <c r="J97" s="41">
        <f t="shared" si="205"/>
        <v>0.125</v>
      </c>
      <c r="K97" s="39">
        <f t="shared" ref="K97:M97" si="206">IF(OR(J97="",K$4=""),"",IF($C97&gt;$D97,MAX(,MIN(K$4,$D97+24/24)-MAX(K$3,$C97)),MAX(,MIN(K$4,$D97)-MAX(K$3,$C97))))</f>
        <v>8.3333333333333259E-2</v>
      </c>
      <c r="L97" s="40">
        <f t="shared" si="206"/>
        <v>0</v>
      </c>
      <c r="M97" s="41">
        <f t="shared" si="206"/>
        <v>0</v>
      </c>
      <c r="O97" s="37">
        <f t="shared" si="151"/>
        <v>0.20833333333333326</v>
      </c>
      <c r="P97" s="38">
        <f t="shared" si="152"/>
        <v>0.125</v>
      </c>
      <c r="Q97" s="37">
        <f t="shared" si="153"/>
        <v>0</v>
      </c>
      <c r="R97" s="38">
        <f t="shared" si="154"/>
        <v>0</v>
      </c>
      <c r="S97" s="37">
        <f t="shared" si="155"/>
        <v>0</v>
      </c>
      <c r="T97" s="38">
        <f t="shared" si="156"/>
        <v>0</v>
      </c>
    </row>
    <row r="98" spans="1:20" ht="15" customHeight="1" thickBot="1" x14ac:dyDescent="0.4">
      <c r="A98" s="12" t="str">
        <f t="shared" si="142"/>
        <v>Sem.</v>
      </c>
      <c r="B98" s="13">
        <v>45748</v>
      </c>
      <c r="C98" s="14">
        <f t="shared" si="145"/>
        <v>0.75</v>
      </c>
      <c r="D98" s="15">
        <f t="shared" si="146"/>
        <v>8.3333333333333329E-2</v>
      </c>
      <c r="E98" s="36">
        <f t="shared" si="161"/>
        <v>0.33333333333333326</v>
      </c>
      <c r="F98" s="37">
        <f t="shared" si="162"/>
        <v>0.20833333333333326</v>
      </c>
      <c r="G98" s="38">
        <f t="shared" si="163"/>
        <v>0.125</v>
      </c>
      <c r="H98" s="39">
        <f t="shared" si="164"/>
        <v>0</v>
      </c>
      <c r="I98" s="40">
        <f t="shared" ref="I98:J98" si="207">IF(OR($B98="",H98="",I$4=""),"",IF($C98&gt;$D98,MAX(,MIN(I$4,$D98+24/24)-MAX(I$3,$C98)),MAX(,MIN(I$4,$D98)-MAX(I$3,$C98))))</f>
        <v>0.125</v>
      </c>
      <c r="J98" s="41">
        <f t="shared" si="207"/>
        <v>0.125</v>
      </c>
      <c r="K98" s="39">
        <f t="shared" ref="K98:M98" si="208">IF(OR(J98="",K$4=""),"",IF($C98&gt;$D98,MAX(,MIN(K$4,$D98+24/24)-MAX(K$3,$C98)),MAX(,MIN(K$4,$D98)-MAX(K$3,$C98))))</f>
        <v>8.3333333333333259E-2</v>
      </c>
      <c r="L98" s="40">
        <f t="shared" si="208"/>
        <v>0</v>
      </c>
      <c r="M98" s="41">
        <f t="shared" si="208"/>
        <v>0</v>
      </c>
      <c r="O98" s="37">
        <f t="shared" si="151"/>
        <v>0.20833333333333326</v>
      </c>
      <c r="P98" s="38">
        <f t="shared" si="152"/>
        <v>0.125</v>
      </c>
      <c r="Q98" s="37">
        <f t="shared" si="153"/>
        <v>0</v>
      </c>
      <c r="R98" s="38">
        <f t="shared" si="154"/>
        <v>0</v>
      </c>
      <c r="S98" s="37">
        <f t="shared" si="155"/>
        <v>0</v>
      </c>
      <c r="T98" s="38">
        <f t="shared" si="156"/>
        <v>0</v>
      </c>
    </row>
    <row r="99" spans="1:20" ht="15" customHeight="1" thickBot="1" x14ac:dyDescent="0.4">
      <c r="A99" s="12" t="str">
        <f t="shared" si="142"/>
        <v>Sem.</v>
      </c>
      <c r="B99" s="13">
        <v>45749</v>
      </c>
      <c r="C99" s="14">
        <f t="shared" si="145"/>
        <v>0.75</v>
      </c>
      <c r="D99" s="15">
        <f t="shared" si="146"/>
        <v>8.3333333333333329E-2</v>
      </c>
      <c r="E99" s="36">
        <f t="shared" si="161"/>
        <v>0.33333333333333326</v>
      </c>
      <c r="F99" s="37">
        <f t="shared" si="162"/>
        <v>0.20833333333333326</v>
      </c>
      <c r="G99" s="38">
        <f t="shared" si="163"/>
        <v>0.125</v>
      </c>
      <c r="H99" s="39">
        <f t="shared" si="164"/>
        <v>0</v>
      </c>
      <c r="I99" s="40">
        <f t="shared" ref="I99:J99" si="209">IF(OR($B99="",H99="",I$4=""),"",IF($C99&gt;$D99,MAX(,MIN(I$4,$D99+24/24)-MAX(I$3,$C99)),MAX(,MIN(I$4,$D99)-MAX(I$3,$C99))))</f>
        <v>0.125</v>
      </c>
      <c r="J99" s="41">
        <f t="shared" si="209"/>
        <v>0.125</v>
      </c>
      <c r="K99" s="39">
        <f t="shared" ref="K99:M99" si="210">IF(OR(J99="",K$4=""),"",IF($C99&gt;$D99,MAX(,MIN(K$4,$D99+24/24)-MAX(K$3,$C99)),MAX(,MIN(K$4,$D99)-MAX(K$3,$C99))))</f>
        <v>8.3333333333333259E-2</v>
      </c>
      <c r="L99" s="40">
        <f t="shared" si="210"/>
        <v>0</v>
      </c>
      <c r="M99" s="41">
        <f t="shared" si="210"/>
        <v>0</v>
      </c>
      <c r="O99" s="37">
        <f t="shared" si="151"/>
        <v>0.20833333333333326</v>
      </c>
      <c r="P99" s="38">
        <f t="shared" si="152"/>
        <v>0.125</v>
      </c>
      <c r="Q99" s="37">
        <f t="shared" si="153"/>
        <v>0</v>
      </c>
      <c r="R99" s="38">
        <f t="shared" si="154"/>
        <v>0</v>
      </c>
      <c r="S99" s="37">
        <f t="shared" si="155"/>
        <v>0</v>
      </c>
      <c r="T99" s="38">
        <f t="shared" si="156"/>
        <v>0</v>
      </c>
    </row>
    <row r="100" spans="1:20" ht="15" customHeight="1" thickBot="1" x14ac:dyDescent="0.4">
      <c r="A100" s="12" t="str">
        <f t="shared" si="142"/>
        <v>Sem.</v>
      </c>
      <c r="B100" s="13">
        <v>45750</v>
      </c>
      <c r="C100" s="14">
        <f t="shared" si="145"/>
        <v>0.75</v>
      </c>
      <c r="D100" s="15">
        <f t="shared" si="146"/>
        <v>8.3333333333333329E-2</v>
      </c>
      <c r="E100" s="36">
        <f t="shared" si="161"/>
        <v>0.33333333333333326</v>
      </c>
      <c r="F100" s="37">
        <f t="shared" si="162"/>
        <v>0.20833333333333326</v>
      </c>
      <c r="G100" s="38">
        <f t="shared" si="163"/>
        <v>0.125</v>
      </c>
      <c r="H100" s="39">
        <f t="shared" si="164"/>
        <v>0</v>
      </c>
      <c r="I100" s="40">
        <f t="shared" ref="I100:J100" si="211">IF(OR($B100="",H100="",I$4=""),"",IF($C100&gt;$D100,MAX(,MIN(I$4,$D100+24/24)-MAX(I$3,$C100)),MAX(,MIN(I$4,$D100)-MAX(I$3,$C100))))</f>
        <v>0.125</v>
      </c>
      <c r="J100" s="41">
        <f t="shared" si="211"/>
        <v>0.125</v>
      </c>
      <c r="K100" s="39">
        <f t="shared" ref="K100:M100" si="212">IF(OR(J100="",K$4=""),"",IF($C100&gt;$D100,MAX(,MIN(K$4,$D100+24/24)-MAX(K$3,$C100)),MAX(,MIN(K$4,$D100)-MAX(K$3,$C100))))</f>
        <v>8.3333333333333259E-2</v>
      </c>
      <c r="L100" s="40">
        <f t="shared" si="212"/>
        <v>0</v>
      </c>
      <c r="M100" s="41">
        <f t="shared" si="212"/>
        <v>0</v>
      </c>
      <c r="O100" s="37">
        <f t="shared" si="151"/>
        <v>0.20833333333333326</v>
      </c>
      <c r="P100" s="38">
        <f t="shared" si="152"/>
        <v>0.125</v>
      </c>
      <c r="Q100" s="37">
        <f t="shared" si="153"/>
        <v>0</v>
      </c>
      <c r="R100" s="38">
        <f t="shared" si="154"/>
        <v>0</v>
      </c>
      <c r="S100" s="37">
        <f t="shared" si="155"/>
        <v>0</v>
      </c>
      <c r="T100" s="38">
        <f t="shared" si="156"/>
        <v>0</v>
      </c>
    </row>
    <row r="101" spans="1:20" ht="15" customHeight="1" thickBot="1" x14ac:dyDescent="0.4">
      <c r="A101" s="12" t="str">
        <f t="shared" si="142"/>
        <v>Sem.</v>
      </c>
      <c r="B101" s="13">
        <v>45751</v>
      </c>
      <c r="C101" s="14">
        <f t="shared" si="145"/>
        <v>0.75</v>
      </c>
      <c r="D101" s="15">
        <f t="shared" si="146"/>
        <v>8.3333333333333329E-2</v>
      </c>
      <c r="E101" s="36">
        <f t="shared" si="161"/>
        <v>0.33333333333333326</v>
      </c>
      <c r="F101" s="37">
        <f t="shared" si="162"/>
        <v>0.20833333333333326</v>
      </c>
      <c r="G101" s="38">
        <f t="shared" si="163"/>
        <v>0.125</v>
      </c>
      <c r="H101" s="39">
        <f t="shared" si="164"/>
        <v>0</v>
      </c>
      <c r="I101" s="40">
        <f t="shared" ref="I101:J101" si="213">IF(OR($B101="",H101="",I$4=""),"",IF($C101&gt;$D101,MAX(,MIN(I$4,$D101+24/24)-MAX(I$3,$C101)),MAX(,MIN(I$4,$D101)-MAX(I$3,$C101))))</f>
        <v>0.125</v>
      </c>
      <c r="J101" s="41">
        <f t="shared" si="213"/>
        <v>0.125</v>
      </c>
      <c r="K101" s="39">
        <f t="shared" ref="K101:M101" si="214">IF(OR(J101="",K$4=""),"",IF($C101&gt;$D101,MAX(,MIN(K$4,$D101+24/24)-MAX(K$3,$C101)),MAX(,MIN(K$4,$D101)-MAX(K$3,$C101))))</f>
        <v>8.3333333333333259E-2</v>
      </c>
      <c r="L101" s="40">
        <f t="shared" si="214"/>
        <v>0</v>
      </c>
      <c r="M101" s="41">
        <f t="shared" si="214"/>
        <v>0</v>
      </c>
      <c r="O101" s="37">
        <f t="shared" si="151"/>
        <v>0.20833333333333326</v>
      </c>
      <c r="P101" s="38">
        <f t="shared" si="152"/>
        <v>0.125</v>
      </c>
      <c r="Q101" s="37">
        <f t="shared" si="153"/>
        <v>0</v>
      </c>
      <c r="R101" s="38">
        <f t="shared" si="154"/>
        <v>0</v>
      </c>
      <c r="S101" s="37">
        <f t="shared" si="155"/>
        <v>0</v>
      </c>
      <c r="T101" s="38">
        <f t="shared" si="156"/>
        <v>0</v>
      </c>
    </row>
    <row r="102" spans="1:20" ht="15" customHeight="1" thickBot="1" x14ac:dyDescent="0.4">
      <c r="A102" s="12" t="str">
        <f t="shared" si="142"/>
        <v>Sem.</v>
      </c>
      <c r="B102" s="13">
        <v>45752</v>
      </c>
      <c r="C102" s="14">
        <f t="shared" si="145"/>
        <v>0.75</v>
      </c>
      <c r="D102" s="15">
        <f t="shared" si="146"/>
        <v>8.3333333333333329E-2</v>
      </c>
      <c r="E102" s="36">
        <f t="shared" si="161"/>
        <v>0.33333333333333326</v>
      </c>
      <c r="F102" s="37">
        <f t="shared" si="162"/>
        <v>0.20833333333333326</v>
      </c>
      <c r="G102" s="38">
        <f t="shared" si="163"/>
        <v>0.125</v>
      </c>
      <c r="H102" s="39">
        <f t="shared" si="164"/>
        <v>0</v>
      </c>
      <c r="I102" s="40">
        <f t="shared" ref="I102:J102" si="215">IF(OR($B102="",H102="",I$4=""),"",IF($C102&gt;$D102,MAX(,MIN(I$4,$D102+24/24)-MAX(I$3,$C102)),MAX(,MIN(I$4,$D102)-MAX(I$3,$C102))))</f>
        <v>0.125</v>
      </c>
      <c r="J102" s="41">
        <f t="shared" si="215"/>
        <v>0.125</v>
      </c>
      <c r="K102" s="39">
        <f t="shared" ref="K102:M102" si="216">IF(OR(J102="",K$4=""),"",IF($C102&gt;$D102,MAX(,MIN(K$4,$D102+24/24)-MAX(K$3,$C102)),MAX(,MIN(K$4,$D102)-MAX(K$3,$C102))))</f>
        <v>8.3333333333333259E-2</v>
      </c>
      <c r="L102" s="40">
        <f t="shared" si="216"/>
        <v>0</v>
      </c>
      <c r="M102" s="41">
        <f t="shared" si="216"/>
        <v>0</v>
      </c>
      <c r="O102" s="37">
        <f t="shared" si="151"/>
        <v>0.20833333333333326</v>
      </c>
      <c r="P102" s="38">
        <f t="shared" si="152"/>
        <v>0.125</v>
      </c>
      <c r="Q102" s="37">
        <f t="shared" si="153"/>
        <v>0</v>
      </c>
      <c r="R102" s="38">
        <f t="shared" si="154"/>
        <v>0</v>
      </c>
      <c r="S102" s="37">
        <f t="shared" si="155"/>
        <v>0</v>
      </c>
      <c r="T102" s="38">
        <f t="shared" si="156"/>
        <v>0</v>
      </c>
    </row>
    <row r="103" spans="1:20" ht="15" customHeight="1" thickBot="1" x14ac:dyDescent="0.4">
      <c r="A103" s="12" t="str">
        <f t="shared" si="142"/>
        <v>Dim.</v>
      </c>
      <c r="B103" s="13">
        <v>45753</v>
      </c>
      <c r="C103" s="14">
        <f t="shared" si="145"/>
        <v>0.75</v>
      </c>
      <c r="D103" s="15">
        <f t="shared" si="146"/>
        <v>8.3333333333333329E-2</v>
      </c>
      <c r="E103" s="36">
        <f t="shared" si="161"/>
        <v>0.33333333333333326</v>
      </c>
      <c r="F103" s="37">
        <f t="shared" si="162"/>
        <v>0.20833333333333326</v>
      </c>
      <c r="G103" s="38">
        <f t="shared" si="163"/>
        <v>0.125</v>
      </c>
      <c r="H103" s="39">
        <f t="shared" si="164"/>
        <v>0</v>
      </c>
      <c r="I103" s="40">
        <f t="shared" ref="I103:J103" si="217">IF(OR($B103="",H103="",I$4=""),"",IF($C103&gt;$D103,MAX(,MIN(I$4,$D103+24/24)-MAX(I$3,$C103)),MAX(,MIN(I$4,$D103)-MAX(I$3,$C103))))</f>
        <v>0.125</v>
      </c>
      <c r="J103" s="41">
        <f t="shared" si="217"/>
        <v>0.125</v>
      </c>
      <c r="K103" s="39">
        <f t="shared" ref="K103:M103" si="218">IF(OR(J103="",K$4=""),"",IF($C103&gt;$D103,MAX(,MIN(K$4,$D103+24/24)-MAX(K$3,$C103)),MAX(,MIN(K$4,$D103)-MAX(K$3,$C103))))</f>
        <v>8.3333333333333259E-2</v>
      </c>
      <c r="L103" s="40">
        <f t="shared" si="218"/>
        <v>0</v>
      </c>
      <c r="M103" s="41">
        <f t="shared" si="218"/>
        <v>0</v>
      </c>
      <c r="O103" s="37">
        <f t="shared" si="151"/>
        <v>0</v>
      </c>
      <c r="P103" s="38">
        <f t="shared" si="152"/>
        <v>0</v>
      </c>
      <c r="Q103" s="37">
        <f t="shared" si="153"/>
        <v>0.20833333333333326</v>
      </c>
      <c r="R103" s="38">
        <f t="shared" si="154"/>
        <v>0.125</v>
      </c>
      <c r="S103" s="37">
        <f t="shared" si="155"/>
        <v>0</v>
      </c>
      <c r="T103" s="38">
        <f t="shared" si="156"/>
        <v>0</v>
      </c>
    </row>
    <row r="104" spans="1:20" ht="15" customHeight="1" thickBot="1" x14ac:dyDescent="0.4">
      <c r="A104" s="12" t="str">
        <f t="shared" si="142"/>
        <v>Sem.</v>
      </c>
      <c r="B104" s="13">
        <v>45754</v>
      </c>
      <c r="C104" s="14">
        <f t="shared" si="145"/>
        <v>0.75</v>
      </c>
      <c r="D104" s="15">
        <f t="shared" si="146"/>
        <v>8.3333333333333329E-2</v>
      </c>
      <c r="E104" s="36">
        <f t="shared" si="161"/>
        <v>0.33333333333333326</v>
      </c>
      <c r="F104" s="37">
        <f t="shared" si="162"/>
        <v>0.20833333333333326</v>
      </c>
      <c r="G104" s="38">
        <f t="shared" si="163"/>
        <v>0.125</v>
      </c>
      <c r="H104" s="39">
        <f t="shared" si="164"/>
        <v>0</v>
      </c>
      <c r="I104" s="40">
        <f t="shared" ref="I104:J104" si="219">IF(OR($B104="",H104="",I$4=""),"",IF($C104&gt;$D104,MAX(,MIN(I$4,$D104+24/24)-MAX(I$3,$C104)),MAX(,MIN(I$4,$D104)-MAX(I$3,$C104))))</f>
        <v>0.125</v>
      </c>
      <c r="J104" s="41">
        <f t="shared" si="219"/>
        <v>0.125</v>
      </c>
      <c r="K104" s="39">
        <f t="shared" ref="K104:M104" si="220">IF(OR(J104="",K$4=""),"",IF($C104&gt;$D104,MAX(,MIN(K$4,$D104+24/24)-MAX(K$3,$C104)),MAX(,MIN(K$4,$D104)-MAX(K$3,$C104))))</f>
        <v>8.3333333333333259E-2</v>
      </c>
      <c r="L104" s="40">
        <f t="shared" si="220"/>
        <v>0</v>
      </c>
      <c r="M104" s="41">
        <f t="shared" si="220"/>
        <v>0</v>
      </c>
      <c r="O104" s="37">
        <f t="shared" si="151"/>
        <v>0.20833333333333326</v>
      </c>
      <c r="P104" s="38">
        <f t="shared" si="152"/>
        <v>0.125</v>
      </c>
      <c r="Q104" s="37">
        <f t="shared" si="153"/>
        <v>0</v>
      </c>
      <c r="R104" s="38">
        <f t="shared" si="154"/>
        <v>0</v>
      </c>
      <c r="S104" s="37">
        <f t="shared" si="155"/>
        <v>0</v>
      </c>
      <c r="T104" s="38">
        <f t="shared" si="156"/>
        <v>0</v>
      </c>
    </row>
    <row r="105" spans="1:20" ht="15" customHeight="1" thickBot="1" x14ac:dyDescent="0.4">
      <c r="A105" s="12" t="str">
        <f t="shared" si="142"/>
        <v>Sem.</v>
      </c>
      <c r="B105" s="13">
        <v>45755</v>
      </c>
      <c r="C105" s="14">
        <f t="shared" si="145"/>
        <v>0.75</v>
      </c>
      <c r="D105" s="15">
        <f t="shared" si="146"/>
        <v>8.3333333333333329E-2</v>
      </c>
      <c r="E105" s="36">
        <f t="shared" si="161"/>
        <v>0.33333333333333326</v>
      </c>
      <c r="F105" s="37">
        <f t="shared" si="162"/>
        <v>0.20833333333333326</v>
      </c>
      <c r="G105" s="38">
        <f t="shared" si="163"/>
        <v>0.125</v>
      </c>
      <c r="H105" s="39">
        <f t="shared" si="164"/>
        <v>0</v>
      </c>
      <c r="I105" s="40">
        <f t="shared" ref="I105:J105" si="221">IF(OR($B105="",H105="",I$4=""),"",IF($C105&gt;$D105,MAX(,MIN(I$4,$D105+24/24)-MAX(I$3,$C105)),MAX(,MIN(I$4,$D105)-MAX(I$3,$C105))))</f>
        <v>0.125</v>
      </c>
      <c r="J105" s="41">
        <f t="shared" si="221"/>
        <v>0.125</v>
      </c>
      <c r="K105" s="39">
        <f t="shared" ref="K105:M105" si="222">IF(OR(J105="",K$4=""),"",IF($C105&gt;$D105,MAX(,MIN(K$4,$D105+24/24)-MAX(K$3,$C105)),MAX(,MIN(K$4,$D105)-MAX(K$3,$C105))))</f>
        <v>8.3333333333333259E-2</v>
      </c>
      <c r="L105" s="40">
        <f t="shared" si="222"/>
        <v>0</v>
      </c>
      <c r="M105" s="41">
        <f t="shared" si="222"/>
        <v>0</v>
      </c>
      <c r="O105" s="37">
        <f t="shared" si="151"/>
        <v>0.20833333333333326</v>
      </c>
      <c r="P105" s="38">
        <f t="shared" si="152"/>
        <v>0.125</v>
      </c>
      <c r="Q105" s="37">
        <f t="shared" si="153"/>
        <v>0</v>
      </c>
      <c r="R105" s="38">
        <f t="shared" si="154"/>
        <v>0</v>
      </c>
      <c r="S105" s="37">
        <f t="shared" si="155"/>
        <v>0</v>
      </c>
      <c r="T105" s="38">
        <f t="shared" si="156"/>
        <v>0</v>
      </c>
    </row>
    <row r="106" spans="1:20" ht="15" customHeight="1" thickBot="1" x14ac:dyDescent="0.4">
      <c r="A106" s="12" t="str">
        <f t="shared" si="142"/>
        <v>Sem.</v>
      </c>
      <c r="B106" s="13">
        <v>45756</v>
      </c>
      <c r="C106" s="14">
        <f t="shared" si="145"/>
        <v>0.75</v>
      </c>
      <c r="D106" s="15">
        <f t="shared" si="146"/>
        <v>8.3333333333333329E-2</v>
      </c>
      <c r="E106" s="36">
        <f t="shared" si="161"/>
        <v>0.33333333333333326</v>
      </c>
      <c r="F106" s="37">
        <f t="shared" si="162"/>
        <v>0.20833333333333326</v>
      </c>
      <c r="G106" s="38">
        <f t="shared" si="163"/>
        <v>0.125</v>
      </c>
      <c r="H106" s="39">
        <f t="shared" si="164"/>
        <v>0</v>
      </c>
      <c r="I106" s="40">
        <f t="shared" ref="I106:J106" si="223">IF(OR($B106="",H106="",I$4=""),"",IF($C106&gt;$D106,MAX(,MIN(I$4,$D106+24/24)-MAX(I$3,$C106)),MAX(,MIN(I$4,$D106)-MAX(I$3,$C106))))</f>
        <v>0.125</v>
      </c>
      <c r="J106" s="41">
        <f t="shared" si="223"/>
        <v>0.125</v>
      </c>
      <c r="K106" s="39">
        <f t="shared" ref="K106:M106" si="224">IF(OR(J106="",K$4=""),"",IF($C106&gt;$D106,MAX(,MIN(K$4,$D106+24/24)-MAX(K$3,$C106)),MAX(,MIN(K$4,$D106)-MAX(K$3,$C106))))</f>
        <v>8.3333333333333259E-2</v>
      </c>
      <c r="L106" s="40">
        <f t="shared" si="224"/>
        <v>0</v>
      </c>
      <c r="M106" s="41">
        <f t="shared" si="224"/>
        <v>0</v>
      </c>
      <c r="O106" s="37">
        <f t="shared" si="151"/>
        <v>0.20833333333333326</v>
      </c>
      <c r="P106" s="38">
        <f t="shared" si="152"/>
        <v>0.125</v>
      </c>
      <c r="Q106" s="37">
        <f t="shared" si="153"/>
        <v>0</v>
      </c>
      <c r="R106" s="38">
        <f t="shared" si="154"/>
        <v>0</v>
      </c>
      <c r="S106" s="37">
        <f t="shared" si="155"/>
        <v>0</v>
      </c>
      <c r="T106" s="38">
        <f t="shared" si="156"/>
        <v>0</v>
      </c>
    </row>
    <row r="107" spans="1:20" ht="15" customHeight="1" thickBot="1" x14ac:dyDescent="0.4">
      <c r="A107" s="12" t="str">
        <f t="shared" si="142"/>
        <v>Sem.</v>
      </c>
      <c r="B107" s="13">
        <v>45757</v>
      </c>
      <c r="C107" s="14">
        <f t="shared" si="145"/>
        <v>0.75</v>
      </c>
      <c r="D107" s="15">
        <f t="shared" si="146"/>
        <v>8.3333333333333329E-2</v>
      </c>
      <c r="E107" s="36">
        <f t="shared" si="161"/>
        <v>0.33333333333333326</v>
      </c>
      <c r="F107" s="37">
        <f t="shared" si="162"/>
        <v>0.20833333333333326</v>
      </c>
      <c r="G107" s="38">
        <f t="shared" si="163"/>
        <v>0.125</v>
      </c>
      <c r="H107" s="39">
        <f t="shared" si="164"/>
        <v>0</v>
      </c>
      <c r="I107" s="40">
        <f t="shared" ref="I107:J107" si="225">IF(OR($B107="",H107="",I$4=""),"",IF($C107&gt;$D107,MAX(,MIN(I$4,$D107+24/24)-MAX(I$3,$C107)),MAX(,MIN(I$4,$D107)-MAX(I$3,$C107))))</f>
        <v>0.125</v>
      </c>
      <c r="J107" s="41">
        <f t="shared" si="225"/>
        <v>0.125</v>
      </c>
      <c r="K107" s="39">
        <f t="shared" ref="K107:M107" si="226">IF(OR(J107="",K$4=""),"",IF($C107&gt;$D107,MAX(,MIN(K$4,$D107+24/24)-MAX(K$3,$C107)),MAX(,MIN(K$4,$D107)-MAX(K$3,$C107))))</f>
        <v>8.3333333333333259E-2</v>
      </c>
      <c r="L107" s="40">
        <f t="shared" si="226"/>
        <v>0</v>
      </c>
      <c r="M107" s="41">
        <f t="shared" si="226"/>
        <v>0</v>
      </c>
      <c r="O107" s="37">
        <f t="shared" si="151"/>
        <v>0.20833333333333326</v>
      </c>
      <c r="P107" s="38">
        <f t="shared" si="152"/>
        <v>0.125</v>
      </c>
      <c r="Q107" s="37">
        <f t="shared" si="153"/>
        <v>0</v>
      </c>
      <c r="R107" s="38">
        <f t="shared" si="154"/>
        <v>0</v>
      </c>
      <c r="S107" s="37">
        <f t="shared" si="155"/>
        <v>0</v>
      </c>
      <c r="T107" s="38">
        <f t="shared" si="156"/>
        <v>0</v>
      </c>
    </row>
    <row r="108" spans="1:20" ht="15" customHeight="1" thickBot="1" x14ac:dyDescent="0.4">
      <c r="A108" s="12" t="str">
        <f t="shared" si="142"/>
        <v>Sem.</v>
      </c>
      <c r="B108" s="13">
        <v>45758</v>
      </c>
      <c r="C108" s="14">
        <f t="shared" si="145"/>
        <v>0.75</v>
      </c>
      <c r="D108" s="15">
        <f t="shared" si="146"/>
        <v>8.3333333333333329E-2</v>
      </c>
      <c r="E108" s="36">
        <f t="shared" si="161"/>
        <v>0.33333333333333326</v>
      </c>
      <c r="F108" s="37">
        <f t="shared" si="162"/>
        <v>0.20833333333333326</v>
      </c>
      <c r="G108" s="38">
        <f t="shared" si="163"/>
        <v>0.125</v>
      </c>
      <c r="H108" s="39">
        <f t="shared" si="164"/>
        <v>0</v>
      </c>
      <c r="I108" s="40">
        <f t="shared" ref="I108:J108" si="227">IF(OR($B108="",H108="",I$4=""),"",IF($C108&gt;$D108,MAX(,MIN(I$4,$D108+24/24)-MAX(I$3,$C108)),MAX(,MIN(I$4,$D108)-MAX(I$3,$C108))))</f>
        <v>0.125</v>
      </c>
      <c r="J108" s="41">
        <f t="shared" si="227"/>
        <v>0.125</v>
      </c>
      <c r="K108" s="39">
        <f t="shared" ref="K108:M108" si="228">IF(OR(J108="",K$4=""),"",IF($C108&gt;$D108,MAX(,MIN(K$4,$D108+24/24)-MAX(K$3,$C108)),MAX(,MIN(K$4,$D108)-MAX(K$3,$C108))))</f>
        <v>8.3333333333333259E-2</v>
      </c>
      <c r="L108" s="40">
        <f t="shared" si="228"/>
        <v>0</v>
      </c>
      <c r="M108" s="41">
        <f t="shared" si="228"/>
        <v>0</v>
      </c>
      <c r="O108" s="37">
        <f t="shared" si="151"/>
        <v>0.20833333333333326</v>
      </c>
      <c r="P108" s="38">
        <f t="shared" si="152"/>
        <v>0.125</v>
      </c>
      <c r="Q108" s="37">
        <f t="shared" si="153"/>
        <v>0</v>
      </c>
      <c r="R108" s="38">
        <f t="shared" si="154"/>
        <v>0</v>
      </c>
      <c r="S108" s="37">
        <f t="shared" si="155"/>
        <v>0</v>
      </c>
      <c r="T108" s="38">
        <f t="shared" si="156"/>
        <v>0</v>
      </c>
    </row>
    <row r="109" spans="1:20" ht="15" customHeight="1" thickBot="1" x14ac:dyDescent="0.4">
      <c r="A109" s="12" t="str">
        <f t="shared" si="142"/>
        <v>Sem.</v>
      </c>
      <c r="B109" s="13">
        <v>45759</v>
      </c>
      <c r="C109" s="14">
        <f t="shared" si="145"/>
        <v>0.75</v>
      </c>
      <c r="D109" s="15">
        <f t="shared" si="146"/>
        <v>8.3333333333333329E-2</v>
      </c>
      <c r="E109" s="36">
        <f t="shared" si="161"/>
        <v>0.33333333333333326</v>
      </c>
      <c r="F109" s="37">
        <f t="shared" si="162"/>
        <v>0.20833333333333326</v>
      </c>
      <c r="G109" s="38">
        <f t="shared" si="163"/>
        <v>0.125</v>
      </c>
      <c r="H109" s="39">
        <f t="shared" si="164"/>
        <v>0</v>
      </c>
      <c r="I109" s="40">
        <f t="shared" ref="I109:J109" si="229">IF(OR($B109="",H109="",I$4=""),"",IF($C109&gt;$D109,MAX(,MIN(I$4,$D109+24/24)-MAX(I$3,$C109)),MAX(,MIN(I$4,$D109)-MAX(I$3,$C109))))</f>
        <v>0.125</v>
      </c>
      <c r="J109" s="41">
        <f t="shared" si="229"/>
        <v>0.125</v>
      </c>
      <c r="K109" s="39">
        <f t="shared" ref="K109:M109" si="230">IF(OR(J109="",K$4=""),"",IF($C109&gt;$D109,MAX(,MIN(K$4,$D109+24/24)-MAX(K$3,$C109)),MAX(,MIN(K$4,$D109)-MAX(K$3,$C109))))</f>
        <v>8.3333333333333259E-2</v>
      </c>
      <c r="L109" s="40">
        <f t="shared" si="230"/>
        <v>0</v>
      </c>
      <c r="M109" s="41">
        <f t="shared" si="230"/>
        <v>0</v>
      </c>
      <c r="O109" s="37">
        <f t="shared" si="151"/>
        <v>0.20833333333333326</v>
      </c>
      <c r="P109" s="38">
        <f t="shared" si="152"/>
        <v>0.125</v>
      </c>
      <c r="Q109" s="37">
        <f t="shared" si="153"/>
        <v>0</v>
      </c>
      <c r="R109" s="38">
        <f t="shared" si="154"/>
        <v>0</v>
      </c>
      <c r="S109" s="37">
        <f t="shared" si="155"/>
        <v>0</v>
      </c>
      <c r="T109" s="38">
        <f t="shared" si="156"/>
        <v>0</v>
      </c>
    </row>
    <row r="110" spans="1:20" ht="15" customHeight="1" thickBot="1" x14ac:dyDescent="0.4">
      <c r="A110" s="12" t="str">
        <f t="shared" si="142"/>
        <v>Dim.</v>
      </c>
      <c r="B110" s="13">
        <v>45760</v>
      </c>
      <c r="C110" s="14">
        <f t="shared" si="145"/>
        <v>0.75</v>
      </c>
      <c r="D110" s="15">
        <f t="shared" si="146"/>
        <v>8.3333333333333329E-2</v>
      </c>
      <c r="E110" s="36">
        <f t="shared" si="161"/>
        <v>0.33333333333333326</v>
      </c>
      <c r="F110" s="37">
        <f t="shared" si="162"/>
        <v>0.20833333333333326</v>
      </c>
      <c r="G110" s="38">
        <f t="shared" si="163"/>
        <v>0.125</v>
      </c>
      <c r="H110" s="39">
        <f t="shared" si="164"/>
        <v>0</v>
      </c>
      <c r="I110" s="40">
        <f t="shared" ref="I110:J110" si="231">IF(OR($B110="",H110="",I$4=""),"",IF($C110&gt;$D110,MAX(,MIN(I$4,$D110+24/24)-MAX(I$3,$C110)),MAX(,MIN(I$4,$D110)-MAX(I$3,$C110))))</f>
        <v>0.125</v>
      </c>
      <c r="J110" s="41">
        <f t="shared" si="231"/>
        <v>0.125</v>
      </c>
      <c r="K110" s="39">
        <f t="shared" ref="K110:M110" si="232">IF(OR(J110="",K$4=""),"",IF($C110&gt;$D110,MAX(,MIN(K$4,$D110+24/24)-MAX(K$3,$C110)),MAX(,MIN(K$4,$D110)-MAX(K$3,$C110))))</f>
        <v>8.3333333333333259E-2</v>
      </c>
      <c r="L110" s="40">
        <f t="shared" si="232"/>
        <v>0</v>
      </c>
      <c r="M110" s="41">
        <f t="shared" si="232"/>
        <v>0</v>
      </c>
      <c r="O110" s="37">
        <f t="shared" si="151"/>
        <v>0</v>
      </c>
      <c r="P110" s="38">
        <f t="shared" si="152"/>
        <v>0</v>
      </c>
      <c r="Q110" s="37">
        <f t="shared" si="153"/>
        <v>0.20833333333333326</v>
      </c>
      <c r="R110" s="38">
        <f t="shared" si="154"/>
        <v>0.125</v>
      </c>
      <c r="S110" s="37">
        <f t="shared" si="155"/>
        <v>0</v>
      </c>
      <c r="T110" s="38">
        <f t="shared" si="156"/>
        <v>0</v>
      </c>
    </row>
    <row r="111" spans="1:20" ht="15" customHeight="1" thickBot="1" x14ac:dyDescent="0.4">
      <c r="A111" s="12" t="str">
        <f t="shared" si="142"/>
        <v>Sem.</v>
      </c>
      <c r="B111" s="13">
        <v>45761</v>
      </c>
      <c r="C111" s="14">
        <f t="shared" si="145"/>
        <v>0.75</v>
      </c>
      <c r="D111" s="15">
        <f t="shared" si="146"/>
        <v>8.3333333333333329E-2</v>
      </c>
      <c r="E111" s="36">
        <f t="shared" si="161"/>
        <v>0.33333333333333326</v>
      </c>
      <c r="F111" s="37">
        <f t="shared" si="162"/>
        <v>0.20833333333333326</v>
      </c>
      <c r="G111" s="38">
        <f t="shared" si="163"/>
        <v>0.125</v>
      </c>
      <c r="H111" s="39">
        <f t="shared" si="164"/>
        <v>0</v>
      </c>
      <c r="I111" s="40">
        <f t="shared" ref="I111:J111" si="233">IF(OR($B111="",H111="",I$4=""),"",IF($C111&gt;$D111,MAX(,MIN(I$4,$D111+24/24)-MAX(I$3,$C111)),MAX(,MIN(I$4,$D111)-MAX(I$3,$C111))))</f>
        <v>0.125</v>
      </c>
      <c r="J111" s="41">
        <f t="shared" si="233"/>
        <v>0.125</v>
      </c>
      <c r="K111" s="39">
        <f t="shared" ref="K111:M111" si="234">IF(OR(J111="",K$4=""),"",IF($C111&gt;$D111,MAX(,MIN(K$4,$D111+24/24)-MAX(K$3,$C111)),MAX(,MIN(K$4,$D111)-MAX(K$3,$C111))))</f>
        <v>8.3333333333333259E-2</v>
      </c>
      <c r="L111" s="40">
        <f t="shared" si="234"/>
        <v>0</v>
      </c>
      <c r="M111" s="41">
        <f t="shared" si="234"/>
        <v>0</v>
      </c>
      <c r="O111" s="37">
        <f t="shared" si="151"/>
        <v>0.20833333333333326</v>
      </c>
      <c r="P111" s="38">
        <f t="shared" si="152"/>
        <v>0.125</v>
      </c>
      <c r="Q111" s="37">
        <f t="shared" si="153"/>
        <v>0</v>
      </c>
      <c r="R111" s="38">
        <f t="shared" si="154"/>
        <v>0</v>
      </c>
      <c r="S111" s="37">
        <f t="shared" si="155"/>
        <v>0</v>
      </c>
      <c r="T111" s="38">
        <f t="shared" si="156"/>
        <v>0</v>
      </c>
    </row>
    <row r="112" spans="1:20" ht="15" customHeight="1" thickBot="1" x14ac:dyDescent="0.4">
      <c r="A112" s="12" t="str">
        <f t="shared" si="142"/>
        <v>Sem.</v>
      </c>
      <c r="B112" s="13">
        <v>45762</v>
      </c>
      <c r="C112" s="14">
        <f t="shared" si="145"/>
        <v>0.75</v>
      </c>
      <c r="D112" s="15">
        <f t="shared" si="146"/>
        <v>8.3333333333333329E-2</v>
      </c>
      <c r="E112" s="36">
        <f t="shared" si="161"/>
        <v>0.33333333333333326</v>
      </c>
      <c r="F112" s="37">
        <f t="shared" si="162"/>
        <v>0.20833333333333326</v>
      </c>
      <c r="G112" s="38">
        <f t="shared" si="163"/>
        <v>0.125</v>
      </c>
      <c r="H112" s="39">
        <f t="shared" si="164"/>
        <v>0</v>
      </c>
      <c r="I112" s="40">
        <f t="shared" ref="I112:J112" si="235">IF(OR($B112="",H112="",I$4=""),"",IF($C112&gt;$D112,MAX(,MIN(I$4,$D112+24/24)-MAX(I$3,$C112)),MAX(,MIN(I$4,$D112)-MAX(I$3,$C112))))</f>
        <v>0.125</v>
      </c>
      <c r="J112" s="41">
        <f t="shared" si="235"/>
        <v>0.125</v>
      </c>
      <c r="K112" s="39">
        <f t="shared" ref="K112:M112" si="236">IF(OR(J112="",K$4=""),"",IF($C112&gt;$D112,MAX(,MIN(K$4,$D112+24/24)-MAX(K$3,$C112)),MAX(,MIN(K$4,$D112)-MAX(K$3,$C112))))</f>
        <v>8.3333333333333259E-2</v>
      </c>
      <c r="L112" s="40">
        <f t="shared" si="236"/>
        <v>0</v>
      </c>
      <c r="M112" s="41">
        <f t="shared" si="236"/>
        <v>0</v>
      </c>
      <c r="O112" s="37">
        <f t="shared" si="151"/>
        <v>0.20833333333333326</v>
      </c>
      <c r="P112" s="38">
        <f t="shared" si="152"/>
        <v>0.125</v>
      </c>
      <c r="Q112" s="37">
        <f t="shared" si="153"/>
        <v>0</v>
      </c>
      <c r="R112" s="38">
        <f t="shared" si="154"/>
        <v>0</v>
      </c>
      <c r="S112" s="37">
        <f t="shared" si="155"/>
        <v>0</v>
      </c>
      <c r="T112" s="38">
        <f t="shared" si="156"/>
        <v>0</v>
      </c>
    </row>
    <row r="113" spans="1:20" ht="15" customHeight="1" thickBot="1" x14ac:dyDescent="0.4">
      <c r="A113" s="12" t="str">
        <f t="shared" si="142"/>
        <v>Sem.</v>
      </c>
      <c r="B113" s="13">
        <v>45763</v>
      </c>
      <c r="C113" s="14">
        <f t="shared" si="145"/>
        <v>0.75</v>
      </c>
      <c r="D113" s="15">
        <f t="shared" si="146"/>
        <v>8.3333333333333329E-2</v>
      </c>
      <c r="E113" s="36">
        <f t="shared" si="161"/>
        <v>0.33333333333333326</v>
      </c>
      <c r="F113" s="37">
        <f t="shared" si="162"/>
        <v>0.20833333333333326</v>
      </c>
      <c r="G113" s="38">
        <f t="shared" si="163"/>
        <v>0.125</v>
      </c>
      <c r="H113" s="39">
        <f t="shared" si="164"/>
        <v>0</v>
      </c>
      <c r="I113" s="40">
        <f t="shared" ref="I113:J113" si="237">IF(OR($B113="",H113="",I$4=""),"",IF($C113&gt;$D113,MAX(,MIN(I$4,$D113+24/24)-MAX(I$3,$C113)),MAX(,MIN(I$4,$D113)-MAX(I$3,$C113))))</f>
        <v>0.125</v>
      </c>
      <c r="J113" s="41">
        <f t="shared" si="237"/>
        <v>0.125</v>
      </c>
      <c r="K113" s="39">
        <f t="shared" ref="K113:M113" si="238">IF(OR(J113="",K$4=""),"",IF($C113&gt;$D113,MAX(,MIN(K$4,$D113+24/24)-MAX(K$3,$C113)),MAX(,MIN(K$4,$D113)-MAX(K$3,$C113))))</f>
        <v>8.3333333333333259E-2</v>
      </c>
      <c r="L113" s="40">
        <f t="shared" si="238"/>
        <v>0</v>
      </c>
      <c r="M113" s="41">
        <f t="shared" si="238"/>
        <v>0</v>
      </c>
      <c r="O113" s="37">
        <f t="shared" si="151"/>
        <v>0.20833333333333326</v>
      </c>
      <c r="P113" s="38">
        <f t="shared" si="152"/>
        <v>0.125</v>
      </c>
      <c r="Q113" s="37">
        <f t="shared" si="153"/>
        <v>0</v>
      </c>
      <c r="R113" s="38">
        <f t="shared" si="154"/>
        <v>0</v>
      </c>
      <c r="S113" s="37">
        <f t="shared" si="155"/>
        <v>0</v>
      </c>
      <c r="T113" s="38">
        <f t="shared" si="156"/>
        <v>0</v>
      </c>
    </row>
    <row r="114" spans="1:20" ht="15" customHeight="1" thickBot="1" x14ac:dyDescent="0.4">
      <c r="A114" s="12" t="str">
        <f t="shared" si="142"/>
        <v>Sem.</v>
      </c>
      <c r="B114" s="13">
        <v>45764</v>
      </c>
      <c r="C114" s="14">
        <f t="shared" si="145"/>
        <v>0.75</v>
      </c>
      <c r="D114" s="15">
        <f t="shared" si="146"/>
        <v>8.3333333333333329E-2</v>
      </c>
      <c r="E114" s="36">
        <f t="shared" si="161"/>
        <v>0.33333333333333326</v>
      </c>
      <c r="F114" s="37">
        <f t="shared" si="162"/>
        <v>0.20833333333333326</v>
      </c>
      <c r="G114" s="38">
        <f t="shared" si="163"/>
        <v>0.125</v>
      </c>
      <c r="H114" s="39">
        <f t="shared" si="164"/>
        <v>0</v>
      </c>
      <c r="I114" s="40">
        <f t="shared" ref="I114:J114" si="239">IF(OR($B114="",H114="",I$4=""),"",IF($C114&gt;$D114,MAX(,MIN(I$4,$D114+24/24)-MAX(I$3,$C114)),MAX(,MIN(I$4,$D114)-MAX(I$3,$C114))))</f>
        <v>0.125</v>
      </c>
      <c r="J114" s="41">
        <f t="shared" si="239"/>
        <v>0.125</v>
      </c>
      <c r="K114" s="39">
        <f t="shared" ref="K114:M114" si="240">IF(OR(J114="",K$4=""),"",IF($C114&gt;$D114,MAX(,MIN(K$4,$D114+24/24)-MAX(K$3,$C114)),MAX(,MIN(K$4,$D114)-MAX(K$3,$C114))))</f>
        <v>8.3333333333333259E-2</v>
      </c>
      <c r="L114" s="40">
        <f t="shared" si="240"/>
        <v>0</v>
      </c>
      <c r="M114" s="41">
        <f t="shared" si="240"/>
        <v>0</v>
      </c>
      <c r="O114" s="37">
        <f t="shared" si="151"/>
        <v>0.20833333333333326</v>
      </c>
      <c r="P114" s="38">
        <f t="shared" si="152"/>
        <v>0.125</v>
      </c>
      <c r="Q114" s="37">
        <f t="shared" si="153"/>
        <v>0</v>
      </c>
      <c r="R114" s="38">
        <f t="shared" si="154"/>
        <v>0</v>
      </c>
      <c r="S114" s="37">
        <f t="shared" si="155"/>
        <v>0</v>
      </c>
      <c r="T114" s="38">
        <f t="shared" si="156"/>
        <v>0</v>
      </c>
    </row>
    <row r="115" spans="1:20" ht="15" customHeight="1" thickBot="1" x14ac:dyDescent="0.4">
      <c r="A115" s="12" t="str">
        <f t="shared" si="142"/>
        <v>Sem.</v>
      </c>
      <c r="B115" s="13">
        <v>45765</v>
      </c>
      <c r="C115" s="14">
        <f t="shared" si="145"/>
        <v>0.75</v>
      </c>
      <c r="D115" s="15">
        <f t="shared" si="146"/>
        <v>8.3333333333333329E-2</v>
      </c>
      <c r="E115" s="36">
        <f t="shared" si="161"/>
        <v>0.33333333333333326</v>
      </c>
      <c r="F115" s="37">
        <f t="shared" si="162"/>
        <v>0.20833333333333326</v>
      </c>
      <c r="G115" s="38">
        <f t="shared" si="163"/>
        <v>0.125</v>
      </c>
      <c r="H115" s="39">
        <f t="shared" si="164"/>
        <v>0</v>
      </c>
      <c r="I115" s="40">
        <f t="shared" ref="I115:J115" si="241">IF(OR($B115="",H115="",I$4=""),"",IF($C115&gt;$D115,MAX(,MIN(I$4,$D115+24/24)-MAX(I$3,$C115)),MAX(,MIN(I$4,$D115)-MAX(I$3,$C115))))</f>
        <v>0.125</v>
      </c>
      <c r="J115" s="41">
        <f t="shared" si="241"/>
        <v>0.125</v>
      </c>
      <c r="K115" s="39">
        <f t="shared" ref="K115:M115" si="242">IF(OR(J115="",K$4=""),"",IF($C115&gt;$D115,MAX(,MIN(K$4,$D115+24/24)-MAX(K$3,$C115)),MAX(,MIN(K$4,$D115)-MAX(K$3,$C115))))</f>
        <v>8.3333333333333259E-2</v>
      </c>
      <c r="L115" s="40">
        <f t="shared" si="242"/>
        <v>0</v>
      </c>
      <c r="M115" s="41">
        <f t="shared" si="242"/>
        <v>0</v>
      </c>
      <c r="O115" s="37">
        <f t="shared" si="151"/>
        <v>0.20833333333333326</v>
      </c>
      <c r="P115" s="38">
        <f t="shared" si="152"/>
        <v>0.125</v>
      </c>
      <c r="Q115" s="37">
        <f t="shared" si="153"/>
        <v>0</v>
      </c>
      <c r="R115" s="38">
        <f t="shared" si="154"/>
        <v>0</v>
      </c>
      <c r="S115" s="37">
        <f t="shared" si="155"/>
        <v>0</v>
      </c>
      <c r="T115" s="38">
        <f t="shared" si="156"/>
        <v>0</v>
      </c>
    </row>
    <row r="116" spans="1:20" ht="15" customHeight="1" thickBot="1" x14ac:dyDescent="0.4">
      <c r="A116" s="12" t="str">
        <f t="shared" si="142"/>
        <v>Sem.</v>
      </c>
      <c r="B116" s="13">
        <v>45766</v>
      </c>
      <c r="C116" s="14">
        <f t="shared" si="145"/>
        <v>0.75</v>
      </c>
      <c r="D116" s="15">
        <f t="shared" si="146"/>
        <v>8.3333333333333329E-2</v>
      </c>
      <c r="E116" s="36">
        <f t="shared" si="161"/>
        <v>0.33333333333333326</v>
      </c>
      <c r="F116" s="37">
        <f t="shared" si="162"/>
        <v>0.20833333333333326</v>
      </c>
      <c r="G116" s="38">
        <f t="shared" si="163"/>
        <v>0.125</v>
      </c>
      <c r="H116" s="39">
        <f t="shared" si="164"/>
        <v>0</v>
      </c>
      <c r="I116" s="40">
        <f t="shared" ref="I116:J116" si="243">IF(OR($B116="",H116="",I$4=""),"",IF($C116&gt;$D116,MAX(,MIN(I$4,$D116+24/24)-MAX(I$3,$C116)),MAX(,MIN(I$4,$D116)-MAX(I$3,$C116))))</f>
        <v>0.125</v>
      </c>
      <c r="J116" s="41">
        <f t="shared" si="243"/>
        <v>0.125</v>
      </c>
      <c r="K116" s="39">
        <f t="shared" ref="K116:M116" si="244">IF(OR(J116="",K$4=""),"",IF($C116&gt;$D116,MAX(,MIN(K$4,$D116+24/24)-MAX(K$3,$C116)),MAX(,MIN(K$4,$D116)-MAX(K$3,$C116))))</f>
        <v>8.3333333333333259E-2</v>
      </c>
      <c r="L116" s="40">
        <f t="shared" si="244"/>
        <v>0</v>
      </c>
      <c r="M116" s="41">
        <f t="shared" si="244"/>
        <v>0</v>
      </c>
      <c r="O116" s="37">
        <f t="shared" si="151"/>
        <v>0.20833333333333326</v>
      </c>
      <c r="P116" s="38">
        <f t="shared" si="152"/>
        <v>0.125</v>
      </c>
      <c r="Q116" s="37">
        <f t="shared" si="153"/>
        <v>0</v>
      </c>
      <c r="R116" s="38">
        <f t="shared" si="154"/>
        <v>0</v>
      </c>
      <c r="S116" s="37">
        <f t="shared" si="155"/>
        <v>0</v>
      </c>
      <c r="T116" s="38">
        <f t="shared" si="156"/>
        <v>0</v>
      </c>
    </row>
    <row r="117" spans="1:20" ht="15" customHeight="1" thickBot="1" x14ac:dyDescent="0.4">
      <c r="A117" s="12" t="str">
        <f t="shared" si="142"/>
        <v>Dim.</v>
      </c>
      <c r="B117" s="13">
        <v>45767</v>
      </c>
      <c r="C117" s="14">
        <f t="shared" si="145"/>
        <v>0.75</v>
      </c>
      <c r="D117" s="15">
        <f t="shared" si="146"/>
        <v>8.3333333333333329E-2</v>
      </c>
      <c r="E117" s="36">
        <f t="shared" si="161"/>
        <v>0.33333333333333326</v>
      </c>
      <c r="F117" s="37">
        <f t="shared" si="162"/>
        <v>0.20833333333333326</v>
      </c>
      <c r="G117" s="38">
        <f t="shared" si="163"/>
        <v>0.125</v>
      </c>
      <c r="H117" s="39">
        <f t="shared" si="164"/>
        <v>0</v>
      </c>
      <c r="I117" s="40">
        <f t="shared" ref="I117:J117" si="245">IF(OR($B117="",H117="",I$4=""),"",IF($C117&gt;$D117,MAX(,MIN(I$4,$D117+24/24)-MAX(I$3,$C117)),MAX(,MIN(I$4,$D117)-MAX(I$3,$C117))))</f>
        <v>0.125</v>
      </c>
      <c r="J117" s="41">
        <f t="shared" si="245"/>
        <v>0.125</v>
      </c>
      <c r="K117" s="39">
        <f t="shared" ref="K117:M117" si="246">IF(OR(J117="",K$4=""),"",IF($C117&gt;$D117,MAX(,MIN(K$4,$D117+24/24)-MAX(K$3,$C117)),MAX(,MIN(K$4,$D117)-MAX(K$3,$C117))))</f>
        <v>8.3333333333333259E-2</v>
      </c>
      <c r="L117" s="40">
        <f t="shared" si="246"/>
        <v>0</v>
      </c>
      <c r="M117" s="41">
        <f t="shared" si="246"/>
        <v>0</v>
      </c>
      <c r="O117" s="37">
        <f t="shared" si="151"/>
        <v>0</v>
      </c>
      <c r="P117" s="38">
        <f t="shared" si="152"/>
        <v>0</v>
      </c>
      <c r="Q117" s="37">
        <f t="shared" si="153"/>
        <v>0.20833333333333326</v>
      </c>
      <c r="R117" s="38">
        <f t="shared" si="154"/>
        <v>0.125</v>
      </c>
      <c r="S117" s="37">
        <f t="shared" si="155"/>
        <v>0</v>
      </c>
      <c r="T117" s="38">
        <f t="shared" si="156"/>
        <v>0</v>
      </c>
    </row>
    <row r="118" spans="1:20" ht="15" customHeight="1" thickBot="1" x14ac:dyDescent="0.4">
      <c r="A118" s="12" t="str">
        <f t="shared" si="142"/>
        <v>Fér.</v>
      </c>
      <c r="B118" s="13">
        <v>45768</v>
      </c>
      <c r="C118" s="14">
        <f t="shared" si="145"/>
        <v>0.75</v>
      </c>
      <c r="D118" s="15">
        <f t="shared" si="146"/>
        <v>8.3333333333333329E-2</v>
      </c>
      <c r="E118" s="36">
        <f t="shared" si="161"/>
        <v>0.33333333333333326</v>
      </c>
      <c r="F118" s="37">
        <f t="shared" si="162"/>
        <v>0.20833333333333326</v>
      </c>
      <c r="G118" s="38">
        <f t="shared" si="163"/>
        <v>0.125</v>
      </c>
      <c r="H118" s="39">
        <f t="shared" si="164"/>
        <v>0</v>
      </c>
      <c r="I118" s="40">
        <f t="shared" ref="I118:J118" si="247">IF(OR($B118="",H118="",I$4=""),"",IF($C118&gt;$D118,MAX(,MIN(I$4,$D118+24/24)-MAX(I$3,$C118)),MAX(,MIN(I$4,$D118)-MAX(I$3,$C118))))</f>
        <v>0.125</v>
      </c>
      <c r="J118" s="41">
        <f t="shared" si="247"/>
        <v>0.125</v>
      </c>
      <c r="K118" s="39">
        <f t="shared" ref="K118:M118" si="248">IF(OR(J118="",K$4=""),"",IF($C118&gt;$D118,MAX(,MIN(K$4,$D118+24/24)-MAX(K$3,$C118)),MAX(,MIN(K$4,$D118)-MAX(K$3,$C118))))</f>
        <v>8.3333333333333259E-2</v>
      </c>
      <c r="L118" s="40">
        <f t="shared" si="248"/>
        <v>0</v>
      </c>
      <c r="M118" s="41">
        <f t="shared" si="248"/>
        <v>0</v>
      </c>
      <c r="O118" s="37">
        <f t="shared" si="151"/>
        <v>0</v>
      </c>
      <c r="P118" s="38">
        <f t="shared" si="152"/>
        <v>0</v>
      </c>
      <c r="Q118" s="37">
        <f t="shared" si="153"/>
        <v>0</v>
      </c>
      <c r="R118" s="38">
        <f t="shared" si="154"/>
        <v>0</v>
      </c>
      <c r="S118" s="37">
        <f t="shared" si="155"/>
        <v>0.20833333333333326</v>
      </c>
      <c r="T118" s="38">
        <f t="shared" si="156"/>
        <v>0.125</v>
      </c>
    </row>
    <row r="119" spans="1:20" ht="15" customHeight="1" thickBot="1" x14ac:dyDescent="0.4">
      <c r="A119" s="12" t="str">
        <f t="shared" si="142"/>
        <v>Sem.</v>
      </c>
      <c r="B119" s="13">
        <v>45769</v>
      </c>
      <c r="C119" s="14">
        <f t="shared" si="145"/>
        <v>0.75</v>
      </c>
      <c r="D119" s="15">
        <f t="shared" si="146"/>
        <v>8.3333333333333329E-2</v>
      </c>
      <c r="E119" s="36">
        <f t="shared" si="161"/>
        <v>0.33333333333333326</v>
      </c>
      <c r="F119" s="37">
        <f t="shared" si="162"/>
        <v>0.20833333333333326</v>
      </c>
      <c r="G119" s="38">
        <f t="shared" si="163"/>
        <v>0.125</v>
      </c>
      <c r="H119" s="39">
        <f t="shared" si="164"/>
        <v>0</v>
      </c>
      <c r="I119" s="40">
        <f t="shared" ref="I119:J119" si="249">IF(OR($B119="",H119="",I$4=""),"",IF($C119&gt;$D119,MAX(,MIN(I$4,$D119+24/24)-MAX(I$3,$C119)),MAX(,MIN(I$4,$D119)-MAX(I$3,$C119))))</f>
        <v>0.125</v>
      </c>
      <c r="J119" s="41">
        <f t="shared" si="249"/>
        <v>0.125</v>
      </c>
      <c r="K119" s="39">
        <f t="shared" ref="K119:M119" si="250">IF(OR(J119="",K$4=""),"",IF($C119&gt;$D119,MAX(,MIN(K$4,$D119+24/24)-MAX(K$3,$C119)),MAX(,MIN(K$4,$D119)-MAX(K$3,$C119))))</f>
        <v>8.3333333333333259E-2</v>
      </c>
      <c r="L119" s="40">
        <f t="shared" si="250"/>
        <v>0</v>
      </c>
      <c r="M119" s="41">
        <f t="shared" si="250"/>
        <v>0</v>
      </c>
      <c r="O119" s="37">
        <f t="shared" si="151"/>
        <v>0.20833333333333326</v>
      </c>
      <c r="P119" s="38">
        <f t="shared" si="152"/>
        <v>0.125</v>
      </c>
      <c r="Q119" s="37">
        <f t="shared" si="153"/>
        <v>0</v>
      </c>
      <c r="R119" s="38">
        <f t="shared" si="154"/>
        <v>0</v>
      </c>
      <c r="S119" s="37">
        <f t="shared" si="155"/>
        <v>0</v>
      </c>
      <c r="T119" s="38">
        <f t="shared" si="156"/>
        <v>0</v>
      </c>
    </row>
    <row r="120" spans="1:20" ht="15" customHeight="1" thickBot="1" x14ac:dyDescent="0.4">
      <c r="A120" s="12" t="str">
        <f t="shared" si="142"/>
        <v>Sem.</v>
      </c>
      <c r="B120" s="13">
        <v>45770</v>
      </c>
      <c r="C120" s="14">
        <f t="shared" si="145"/>
        <v>0.75</v>
      </c>
      <c r="D120" s="15">
        <f t="shared" si="146"/>
        <v>8.3333333333333329E-2</v>
      </c>
      <c r="E120" s="36">
        <f t="shared" si="161"/>
        <v>0.33333333333333326</v>
      </c>
      <c r="F120" s="37">
        <f t="shared" si="162"/>
        <v>0.20833333333333326</v>
      </c>
      <c r="G120" s="38">
        <f t="shared" si="163"/>
        <v>0.125</v>
      </c>
      <c r="H120" s="39">
        <f t="shared" si="164"/>
        <v>0</v>
      </c>
      <c r="I120" s="40">
        <f t="shared" ref="I120:J120" si="251">IF(OR($B120="",H120="",I$4=""),"",IF($C120&gt;$D120,MAX(,MIN(I$4,$D120+24/24)-MAX(I$3,$C120)),MAX(,MIN(I$4,$D120)-MAX(I$3,$C120))))</f>
        <v>0.125</v>
      </c>
      <c r="J120" s="41">
        <f t="shared" si="251"/>
        <v>0.125</v>
      </c>
      <c r="K120" s="39">
        <f t="shared" ref="K120:M120" si="252">IF(OR(J120="",K$4=""),"",IF($C120&gt;$D120,MAX(,MIN(K$4,$D120+24/24)-MAX(K$3,$C120)),MAX(,MIN(K$4,$D120)-MAX(K$3,$C120))))</f>
        <v>8.3333333333333259E-2</v>
      </c>
      <c r="L120" s="40">
        <f t="shared" si="252"/>
        <v>0</v>
      </c>
      <c r="M120" s="41">
        <f t="shared" si="252"/>
        <v>0</v>
      </c>
      <c r="O120" s="37">
        <f t="shared" si="151"/>
        <v>0.20833333333333326</v>
      </c>
      <c r="P120" s="38">
        <f t="shared" si="152"/>
        <v>0.125</v>
      </c>
      <c r="Q120" s="37">
        <f t="shared" si="153"/>
        <v>0</v>
      </c>
      <c r="R120" s="38">
        <f t="shared" si="154"/>
        <v>0</v>
      </c>
      <c r="S120" s="37">
        <f t="shared" si="155"/>
        <v>0</v>
      </c>
      <c r="T120" s="38">
        <f t="shared" si="156"/>
        <v>0</v>
      </c>
    </row>
    <row r="121" spans="1:20" ht="15" customHeight="1" thickBot="1" x14ac:dyDescent="0.4">
      <c r="A121" s="12" t="str">
        <f t="shared" si="142"/>
        <v>Sem.</v>
      </c>
      <c r="B121" s="13">
        <v>45771</v>
      </c>
      <c r="C121" s="14">
        <f t="shared" si="145"/>
        <v>0.75</v>
      </c>
      <c r="D121" s="15">
        <f t="shared" si="146"/>
        <v>8.3333333333333329E-2</v>
      </c>
      <c r="E121" s="36">
        <f t="shared" si="161"/>
        <v>0.33333333333333326</v>
      </c>
      <c r="F121" s="37">
        <f t="shared" si="162"/>
        <v>0.20833333333333326</v>
      </c>
      <c r="G121" s="38">
        <f t="shared" si="163"/>
        <v>0.125</v>
      </c>
      <c r="H121" s="39">
        <f t="shared" si="164"/>
        <v>0</v>
      </c>
      <c r="I121" s="40">
        <f t="shared" ref="I121:J121" si="253">IF(OR($B121="",H121="",I$4=""),"",IF($C121&gt;$D121,MAX(,MIN(I$4,$D121+24/24)-MAX(I$3,$C121)),MAX(,MIN(I$4,$D121)-MAX(I$3,$C121))))</f>
        <v>0.125</v>
      </c>
      <c r="J121" s="41">
        <f t="shared" si="253"/>
        <v>0.125</v>
      </c>
      <c r="K121" s="39">
        <f t="shared" ref="K121:M121" si="254">IF(OR(J121="",K$4=""),"",IF($C121&gt;$D121,MAX(,MIN(K$4,$D121+24/24)-MAX(K$3,$C121)),MAX(,MIN(K$4,$D121)-MAX(K$3,$C121))))</f>
        <v>8.3333333333333259E-2</v>
      </c>
      <c r="L121" s="40">
        <f t="shared" si="254"/>
        <v>0</v>
      </c>
      <c r="M121" s="41">
        <f t="shared" si="254"/>
        <v>0</v>
      </c>
      <c r="O121" s="37">
        <f t="shared" si="151"/>
        <v>0.20833333333333326</v>
      </c>
      <c r="P121" s="38">
        <f t="shared" si="152"/>
        <v>0.125</v>
      </c>
      <c r="Q121" s="37">
        <f t="shared" si="153"/>
        <v>0</v>
      </c>
      <c r="R121" s="38">
        <f t="shared" si="154"/>
        <v>0</v>
      </c>
      <c r="S121" s="37">
        <f t="shared" si="155"/>
        <v>0</v>
      </c>
      <c r="T121" s="38">
        <f t="shared" si="156"/>
        <v>0</v>
      </c>
    </row>
    <row r="122" spans="1:20" ht="15" customHeight="1" thickBot="1" x14ac:dyDescent="0.4">
      <c r="A122" s="12" t="str">
        <f t="shared" si="142"/>
        <v>Sem.</v>
      </c>
      <c r="B122" s="13">
        <v>45772</v>
      </c>
      <c r="C122" s="14">
        <f t="shared" si="145"/>
        <v>0.75</v>
      </c>
      <c r="D122" s="15">
        <f t="shared" si="146"/>
        <v>8.3333333333333329E-2</v>
      </c>
      <c r="E122" s="36">
        <f t="shared" si="161"/>
        <v>0.33333333333333326</v>
      </c>
      <c r="F122" s="37">
        <f t="shared" si="162"/>
        <v>0.20833333333333326</v>
      </c>
      <c r="G122" s="38">
        <f t="shared" si="163"/>
        <v>0.125</v>
      </c>
      <c r="H122" s="39">
        <f t="shared" si="164"/>
        <v>0</v>
      </c>
      <c r="I122" s="40">
        <f t="shared" ref="I122:J122" si="255">IF(OR($B122="",H122="",I$4=""),"",IF($C122&gt;$D122,MAX(,MIN(I$4,$D122+24/24)-MAX(I$3,$C122)),MAX(,MIN(I$4,$D122)-MAX(I$3,$C122))))</f>
        <v>0.125</v>
      </c>
      <c r="J122" s="41">
        <f t="shared" si="255"/>
        <v>0.125</v>
      </c>
      <c r="K122" s="39">
        <f t="shared" ref="K122:M122" si="256">IF(OR(J122="",K$4=""),"",IF($C122&gt;$D122,MAX(,MIN(K$4,$D122+24/24)-MAX(K$3,$C122)),MAX(,MIN(K$4,$D122)-MAX(K$3,$C122))))</f>
        <v>8.3333333333333259E-2</v>
      </c>
      <c r="L122" s="40">
        <f t="shared" si="256"/>
        <v>0</v>
      </c>
      <c r="M122" s="41">
        <f t="shared" si="256"/>
        <v>0</v>
      </c>
      <c r="O122" s="37">
        <f t="shared" si="151"/>
        <v>0.20833333333333326</v>
      </c>
      <c r="P122" s="38">
        <f t="shared" si="152"/>
        <v>0.125</v>
      </c>
      <c r="Q122" s="37">
        <f t="shared" si="153"/>
        <v>0</v>
      </c>
      <c r="R122" s="38">
        <f t="shared" si="154"/>
        <v>0</v>
      </c>
      <c r="S122" s="37">
        <f t="shared" si="155"/>
        <v>0</v>
      </c>
      <c r="T122" s="38">
        <f t="shared" si="156"/>
        <v>0</v>
      </c>
    </row>
    <row r="123" spans="1:20" ht="15" customHeight="1" thickBot="1" x14ac:dyDescent="0.4">
      <c r="A123" s="12" t="str">
        <f t="shared" si="142"/>
        <v>Sem.</v>
      </c>
      <c r="B123" s="13">
        <v>45773</v>
      </c>
      <c r="C123" s="14">
        <f t="shared" si="145"/>
        <v>0.75</v>
      </c>
      <c r="D123" s="15">
        <f t="shared" si="146"/>
        <v>8.3333333333333329E-2</v>
      </c>
      <c r="E123" s="36">
        <f t="shared" si="161"/>
        <v>0.33333333333333326</v>
      </c>
      <c r="F123" s="37">
        <f t="shared" si="162"/>
        <v>0.20833333333333326</v>
      </c>
      <c r="G123" s="38">
        <f t="shared" si="163"/>
        <v>0.125</v>
      </c>
      <c r="H123" s="39">
        <f t="shared" si="164"/>
        <v>0</v>
      </c>
      <c r="I123" s="40">
        <f t="shared" ref="I123:J123" si="257">IF(OR($B123="",H123="",I$4=""),"",IF($C123&gt;$D123,MAX(,MIN(I$4,$D123+24/24)-MAX(I$3,$C123)),MAX(,MIN(I$4,$D123)-MAX(I$3,$C123))))</f>
        <v>0.125</v>
      </c>
      <c r="J123" s="41">
        <f t="shared" si="257"/>
        <v>0.125</v>
      </c>
      <c r="K123" s="39">
        <f t="shared" ref="K123:M123" si="258">IF(OR(J123="",K$4=""),"",IF($C123&gt;$D123,MAX(,MIN(K$4,$D123+24/24)-MAX(K$3,$C123)),MAX(,MIN(K$4,$D123)-MAX(K$3,$C123))))</f>
        <v>8.3333333333333259E-2</v>
      </c>
      <c r="L123" s="40">
        <f t="shared" si="258"/>
        <v>0</v>
      </c>
      <c r="M123" s="41">
        <f t="shared" si="258"/>
        <v>0</v>
      </c>
      <c r="O123" s="37">
        <f t="shared" si="151"/>
        <v>0.20833333333333326</v>
      </c>
      <c r="P123" s="38">
        <f t="shared" si="152"/>
        <v>0.125</v>
      </c>
      <c r="Q123" s="37">
        <f t="shared" si="153"/>
        <v>0</v>
      </c>
      <c r="R123" s="38">
        <f t="shared" si="154"/>
        <v>0</v>
      </c>
      <c r="S123" s="37">
        <f t="shared" si="155"/>
        <v>0</v>
      </c>
      <c r="T123" s="38">
        <f t="shared" si="156"/>
        <v>0</v>
      </c>
    </row>
    <row r="124" spans="1:20" ht="15" customHeight="1" thickBot="1" x14ac:dyDescent="0.4">
      <c r="A124" s="12" t="str">
        <f t="shared" si="142"/>
        <v>Dim.</v>
      </c>
      <c r="B124" s="13">
        <v>45774</v>
      </c>
      <c r="C124" s="14">
        <f t="shared" si="145"/>
        <v>0.75</v>
      </c>
      <c r="D124" s="15">
        <f t="shared" si="146"/>
        <v>8.3333333333333329E-2</v>
      </c>
      <c r="E124" s="36">
        <f t="shared" si="161"/>
        <v>0.33333333333333326</v>
      </c>
      <c r="F124" s="37">
        <f t="shared" si="162"/>
        <v>0.20833333333333326</v>
      </c>
      <c r="G124" s="38">
        <f t="shared" si="163"/>
        <v>0.125</v>
      </c>
      <c r="H124" s="39">
        <f t="shared" si="164"/>
        <v>0</v>
      </c>
      <c r="I124" s="40">
        <f t="shared" ref="I124:J124" si="259">IF(OR($B124="",H124="",I$4=""),"",IF($C124&gt;$D124,MAX(,MIN(I$4,$D124+24/24)-MAX(I$3,$C124)),MAX(,MIN(I$4,$D124)-MAX(I$3,$C124))))</f>
        <v>0.125</v>
      </c>
      <c r="J124" s="41">
        <f t="shared" si="259"/>
        <v>0.125</v>
      </c>
      <c r="K124" s="39">
        <f t="shared" ref="K124:M124" si="260">IF(OR(J124="",K$4=""),"",IF($C124&gt;$D124,MAX(,MIN(K$4,$D124+24/24)-MAX(K$3,$C124)),MAX(,MIN(K$4,$D124)-MAX(K$3,$C124))))</f>
        <v>8.3333333333333259E-2</v>
      </c>
      <c r="L124" s="40">
        <f t="shared" si="260"/>
        <v>0</v>
      </c>
      <c r="M124" s="41">
        <f t="shared" si="260"/>
        <v>0</v>
      </c>
      <c r="O124" s="37">
        <f t="shared" si="151"/>
        <v>0</v>
      </c>
      <c r="P124" s="38">
        <f t="shared" si="152"/>
        <v>0</v>
      </c>
      <c r="Q124" s="37">
        <f t="shared" si="153"/>
        <v>0.20833333333333326</v>
      </c>
      <c r="R124" s="38">
        <f t="shared" si="154"/>
        <v>0.125</v>
      </c>
      <c r="S124" s="37">
        <f t="shared" si="155"/>
        <v>0</v>
      </c>
      <c r="T124" s="38">
        <f t="shared" si="156"/>
        <v>0</v>
      </c>
    </row>
    <row r="125" spans="1:20" ht="15" customHeight="1" thickBot="1" x14ac:dyDescent="0.4">
      <c r="A125" s="12" t="str">
        <f t="shared" si="142"/>
        <v>Sem.</v>
      </c>
      <c r="B125" s="13">
        <v>45775</v>
      </c>
      <c r="C125" s="14">
        <f t="shared" si="145"/>
        <v>0.75</v>
      </c>
      <c r="D125" s="15">
        <f t="shared" si="146"/>
        <v>8.3333333333333329E-2</v>
      </c>
      <c r="E125" s="36">
        <f t="shared" si="161"/>
        <v>0.33333333333333326</v>
      </c>
      <c r="F125" s="37">
        <f t="shared" si="162"/>
        <v>0.20833333333333326</v>
      </c>
      <c r="G125" s="38">
        <f t="shared" si="163"/>
        <v>0.125</v>
      </c>
      <c r="H125" s="39">
        <f t="shared" si="164"/>
        <v>0</v>
      </c>
      <c r="I125" s="40">
        <f t="shared" ref="I125:J125" si="261">IF(OR($B125="",H125="",I$4=""),"",IF($C125&gt;$D125,MAX(,MIN(I$4,$D125+24/24)-MAX(I$3,$C125)),MAX(,MIN(I$4,$D125)-MAX(I$3,$C125))))</f>
        <v>0.125</v>
      </c>
      <c r="J125" s="41">
        <f t="shared" si="261"/>
        <v>0.125</v>
      </c>
      <c r="K125" s="39">
        <f t="shared" ref="K125:M125" si="262">IF(OR(J125="",K$4=""),"",IF($C125&gt;$D125,MAX(,MIN(K$4,$D125+24/24)-MAX(K$3,$C125)),MAX(,MIN(K$4,$D125)-MAX(K$3,$C125))))</f>
        <v>8.3333333333333259E-2</v>
      </c>
      <c r="L125" s="40">
        <f t="shared" si="262"/>
        <v>0</v>
      </c>
      <c r="M125" s="41">
        <f t="shared" si="262"/>
        <v>0</v>
      </c>
      <c r="O125" s="37">
        <f t="shared" si="151"/>
        <v>0.20833333333333326</v>
      </c>
      <c r="P125" s="38">
        <f t="shared" si="152"/>
        <v>0.125</v>
      </c>
      <c r="Q125" s="37">
        <f t="shared" si="153"/>
        <v>0</v>
      </c>
      <c r="R125" s="38">
        <f t="shared" si="154"/>
        <v>0</v>
      </c>
      <c r="S125" s="37">
        <f t="shared" si="155"/>
        <v>0</v>
      </c>
      <c r="T125" s="38">
        <f t="shared" si="156"/>
        <v>0</v>
      </c>
    </row>
    <row r="126" spans="1:20" ht="15" customHeight="1" thickBot="1" x14ac:dyDescent="0.4">
      <c r="A126" s="12" t="str">
        <f t="shared" si="142"/>
        <v>Sem.</v>
      </c>
      <c r="B126" s="13">
        <v>45776</v>
      </c>
      <c r="C126" s="14">
        <f t="shared" si="145"/>
        <v>0.75</v>
      </c>
      <c r="D126" s="15">
        <f t="shared" si="146"/>
        <v>8.3333333333333329E-2</v>
      </c>
      <c r="E126" s="36">
        <f t="shared" si="161"/>
        <v>0.33333333333333326</v>
      </c>
      <c r="F126" s="37">
        <f t="shared" si="162"/>
        <v>0.20833333333333326</v>
      </c>
      <c r="G126" s="38">
        <f t="shared" si="163"/>
        <v>0.125</v>
      </c>
      <c r="H126" s="39">
        <f t="shared" si="164"/>
        <v>0</v>
      </c>
      <c r="I126" s="40">
        <f t="shared" ref="I126:J126" si="263">IF(OR($B126="",H126="",I$4=""),"",IF($C126&gt;$D126,MAX(,MIN(I$4,$D126+24/24)-MAX(I$3,$C126)),MAX(,MIN(I$4,$D126)-MAX(I$3,$C126))))</f>
        <v>0.125</v>
      </c>
      <c r="J126" s="41">
        <f t="shared" si="263"/>
        <v>0.125</v>
      </c>
      <c r="K126" s="39">
        <f t="shared" ref="K126:M126" si="264">IF(OR(J126="",K$4=""),"",IF($C126&gt;$D126,MAX(,MIN(K$4,$D126+24/24)-MAX(K$3,$C126)),MAX(,MIN(K$4,$D126)-MAX(K$3,$C126))))</f>
        <v>8.3333333333333259E-2</v>
      </c>
      <c r="L126" s="40">
        <f t="shared" si="264"/>
        <v>0</v>
      </c>
      <c r="M126" s="41">
        <f t="shared" si="264"/>
        <v>0</v>
      </c>
      <c r="O126" s="37">
        <f t="shared" si="151"/>
        <v>0.20833333333333326</v>
      </c>
      <c r="P126" s="38">
        <f t="shared" si="152"/>
        <v>0.125</v>
      </c>
      <c r="Q126" s="37">
        <f t="shared" si="153"/>
        <v>0</v>
      </c>
      <c r="R126" s="38">
        <f t="shared" si="154"/>
        <v>0</v>
      </c>
      <c r="S126" s="37">
        <f t="shared" si="155"/>
        <v>0</v>
      </c>
      <c r="T126" s="38">
        <f t="shared" si="156"/>
        <v>0</v>
      </c>
    </row>
    <row r="127" spans="1:20" ht="15" customHeight="1" thickBot="1" x14ac:dyDescent="0.4">
      <c r="A127" s="12" t="str">
        <f t="shared" si="142"/>
        <v>Sem.</v>
      </c>
      <c r="B127" s="13">
        <v>45777</v>
      </c>
      <c r="C127" s="14">
        <f t="shared" si="145"/>
        <v>0.75</v>
      </c>
      <c r="D127" s="15">
        <f t="shared" si="146"/>
        <v>8.3333333333333329E-2</v>
      </c>
      <c r="E127" s="36">
        <f t="shared" si="161"/>
        <v>0.33333333333333326</v>
      </c>
      <c r="F127" s="37">
        <f t="shared" si="162"/>
        <v>0.20833333333333326</v>
      </c>
      <c r="G127" s="38">
        <f t="shared" si="163"/>
        <v>0.125</v>
      </c>
      <c r="H127" s="39">
        <f t="shared" si="164"/>
        <v>0</v>
      </c>
      <c r="I127" s="40">
        <f t="shared" ref="I127:J127" si="265">IF(OR($B127="",H127="",I$4=""),"",IF($C127&gt;$D127,MAX(,MIN(I$4,$D127+24/24)-MAX(I$3,$C127)),MAX(,MIN(I$4,$D127)-MAX(I$3,$C127))))</f>
        <v>0.125</v>
      </c>
      <c r="J127" s="41">
        <f t="shared" si="265"/>
        <v>0.125</v>
      </c>
      <c r="K127" s="39">
        <f t="shared" ref="K127:M127" si="266">IF(OR(J127="",K$4=""),"",IF($C127&gt;$D127,MAX(,MIN(K$4,$D127+24/24)-MAX(K$3,$C127)),MAX(,MIN(K$4,$D127)-MAX(K$3,$C127))))</f>
        <v>8.3333333333333259E-2</v>
      </c>
      <c r="L127" s="40">
        <f t="shared" si="266"/>
        <v>0</v>
      </c>
      <c r="M127" s="41">
        <f t="shared" si="266"/>
        <v>0</v>
      </c>
      <c r="O127" s="37">
        <f t="shared" si="151"/>
        <v>0.20833333333333326</v>
      </c>
      <c r="P127" s="38">
        <f t="shared" si="152"/>
        <v>0.125</v>
      </c>
      <c r="Q127" s="37">
        <f t="shared" si="153"/>
        <v>0</v>
      </c>
      <c r="R127" s="38">
        <f t="shared" si="154"/>
        <v>0</v>
      </c>
      <c r="S127" s="37">
        <f t="shared" si="155"/>
        <v>0</v>
      </c>
      <c r="T127" s="38">
        <f t="shared" si="156"/>
        <v>0</v>
      </c>
    </row>
    <row r="128" spans="1:20" ht="15" customHeight="1" thickBot="1" x14ac:dyDescent="0.4">
      <c r="A128" s="12" t="str">
        <f t="shared" si="142"/>
        <v>Fér.</v>
      </c>
      <c r="B128" s="13">
        <v>45778</v>
      </c>
      <c r="C128" s="14">
        <f t="shared" si="145"/>
        <v>0.75</v>
      </c>
      <c r="D128" s="15">
        <f t="shared" si="146"/>
        <v>8.3333333333333329E-2</v>
      </c>
      <c r="E128" s="36">
        <f t="shared" si="161"/>
        <v>0.33333333333333326</v>
      </c>
      <c r="F128" s="37">
        <f t="shared" si="162"/>
        <v>0.20833333333333326</v>
      </c>
      <c r="G128" s="38">
        <f t="shared" si="163"/>
        <v>0.125</v>
      </c>
      <c r="H128" s="39">
        <f t="shared" si="164"/>
        <v>0</v>
      </c>
      <c r="I128" s="40">
        <f t="shared" ref="I128:J128" si="267">IF(OR($B128="",H128="",I$4=""),"",IF($C128&gt;$D128,MAX(,MIN(I$4,$D128+24/24)-MAX(I$3,$C128)),MAX(,MIN(I$4,$D128)-MAX(I$3,$C128))))</f>
        <v>0.125</v>
      </c>
      <c r="J128" s="41">
        <f t="shared" si="267"/>
        <v>0.125</v>
      </c>
      <c r="K128" s="39">
        <f t="shared" ref="K128:M128" si="268">IF(OR(J128="",K$4=""),"",IF($C128&gt;$D128,MAX(,MIN(K$4,$D128+24/24)-MAX(K$3,$C128)),MAX(,MIN(K$4,$D128)-MAX(K$3,$C128))))</f>
        <v>8.3333333333333259E-2</v>
      </c>
      <c r="L128" s="40">
        <f t="shared" si="268"/>
        <v>0</v>
      </c>
      <c r="M128" s="41">
        <f t="shared" si="268"/>
        <v>0</v>
      </c>
      <c r="O128" s="37">
        <f t="shared" si="151"/>
        <v>0</v>
      </c>
      <c r="P128" s="38">
        <f t="shared" si="152"/>
        <v>0</v>
      </c>
      <c r="Q128" s="37">
        <f t="shared" si="153"/>
        <v>0</v>
      </c>
      <c r="R128" s="38">
        <f t="shared" si="154"/>
        <v>0</v>
      </c>
      <c r="S128" s="37">
        <f t="shared" si="155"/>
        <v>0.20833333333333326</v>
      </c>
      <c r="T128" s="38">
        <f t="shared" si="156"/>
        <v>0.125</v>
      </c>
    </row>
    <row r="129" spans="1:20" ht="15" customHeight="1" thickBot="1" x14ac:dyDescent="0.4">
      <c r="A129" s="12" t="str">
        <f t="shared" si="142"/>
        <v>Sem.</v>
      </c>
      <c r="B129" s="13">
        <v>45779</v>
      </c>
      <c r="C129" s="14">
        <f t="shared" si="145"/>
        <v>0.75</v>
      </c>
      <c r="D129" s="15">
        <f t="shared" si="146"/>
        <v>8.3333333333333329E-2</v>
      </c>
      <c r="E129" s="36">
        <f t="shared" si="161"/>
        <v>0.33333333333333326</v>
      </c>
      <c r="F129" s="37">
        <f t="shared" si="162"/>
        <v>0.20833333333333326</v>
      </c>
      <c r="G129" s="38">
        <f t="shared" si="163"/>
        <v>0.125</v>
      </c>
      <c r="H129" s="39">
        <f t="shared" si="164"/>
        <v>0</v>
      </c>
      <c r="I129" s="40">
        <f t="shared" ref="I129:J129" si="269">IF(OR($B129="",H129="",I$4=""),"",IF($C129&gt;$D129,MAX(,MIN(I$4,$D129+24/24)-MAX(I$3,$C129)),MAX(,MIN(I$4,$D129)-MAX(I$3,$C129))))</f>
        <v>0.125</v>
      </c>
      <c r="J129" s="41">
        <f t="shared" si="269"/>
        <v>0.125</v>
      </c>
      <c r="K129" s="39">
        <f t="shared" ref="K129:M129" si="270">IF(OR(J129="",K$4=""),"",IF($C129&gt;$D129,MAX(,MIN(K$4,$D129+24/24)-MAX(K$3,$C129)),MAX(,MIN(K$4,$D129)-MAX(K$3,$C129))))</f>
        <v>8.3333333333333259E-2</v>
      </c>
      <c r="L129" s="40">
        <f t="shared" si="270"/>
        <v>0</v>
      </c>
      <c r="M129" s="41">
        <f t="shared" si="270"/>
        <v>0</v>
      </c>
      <c r="O129" s="37">
        <f t="shared" si="151"/>
        <v>0.20833333333333326</v>
      </c>
      <c r="P129" s="38">
        <f t="shared" si="152"/>
        <v>0.125</v>
      </c>
      <c r="Q129" s="37">
        <f t="shared" si="153"/>
        <v>0</v>
      </c>
      <c r="R129" s="38">
        <f t="shared" si="154"/>
        <v>0</v>
      </c>
      <c r="S129" s="37">
        <f t="shared" si="155"/>
        <v>0</v>
      </c>
      <c r="T129" s="38">
        <f t="shared" si="156"/>
        <v>0</v>
      </c>
    </row>
    <row r="130" spans="1:20" ht="15" customHeight="1" thickBot="1" x14ac:dyDescent="0.4">
      <c r="A130" s="12" t="str">
        <f t="shared" si="142"/>
        <v>Sem.</v>
      </c>
      <c r="B130" s="13">
        <v>45780</v>
      </c>
      <c r="C130" s="14">
        <f t="shared" si="145"/>
        <v>0.75</v>
      </c>
      <c r="D130" s="15">
        <f t="shared" si="146"/>
        <v>8.3333333333333329E-2</v>
      </c>
      <c r="E130" s="36">
        <f t="shared" si="161"/>
        <v>0.33333333333333326</v>
      </c>
      <c r="F130" s="37">
        <f t="shared" si="162"/>
        <v>0.20833333333333326</v>
      </c>
      <c r="G130" s="38">
        <f t="shared" si="163"/>
        <v>0.125</v>
      </c>
      <c r="H130" s="39">
        <f t="shared" si="164"/>
        <v>0</v>
      </c>
      <c r="I130" s="40">
        <f t="shared" ref="I130:J130" si="271">IF(OR($B130="",H130="",I$4=""),"",IF($C130&gt;$D130,MAX(,MIN(I$4,$D130+24/24)-MAX(I$3,$C130)),MAX(,MIN(I$4,$D130)-MAX(I$3,$C130))))</f>
        <v>0.125</v>
      </c>
      <c r="J130" s="41">
        <f t="shared" si="271"/>
        <v>0.125</v>
      </c>
      <c r="K130" s="39">
        <f t="shared" ref="K130:M130" si="272">IF(OR(J130="",K$4=""),"",IF($C130&gt;$D130,MAX(,MIN(K$4,$D130+24/24)-MAX(K$3,$C130)),MAX(,MIN(K$4,$D130)-MAX(K$3,$C130))))</f>
        <v>8.3333333333333259E-2</v>
      </c>
      <c r="L130" s="40">
        <f t="shared" si="272"/>
        <v>0</v>
      </c>
      <c r="M130" s="41">
        <f t="shared" si="272"/>
        <v>0</v>
      </c>
      <c r="O130" s="37">
        <f t="shared" si="151"/>
        <v>0.20833333333333326</v>
      </c>
      <c r="P130" s="38">
        <f t="shared" si="152"/>
        <v>0.125</v>
      </c>
      <c r="Q130" s="37">
        <f t="shared" si="153"/>
        <v>0</v>
      </c>
      <c r="R130" s="38">
        <f t="shared" si="154"/>
        <v>0</v>
      </c>
      <c r="S130" s="37">
        <f t="shared" si="155"/>
        <v>0</v>
      </c>
      <c r="T130" s="38">
        <f t="shared" si="156"/>
        <v>0</v>
      </c>
    </row>
    <row r="131" spans="1:20" ht="15" customHeight="1" thickBot="1" x14ac:dyDescent="0.4">
      <c r="A131" s="12" t="str">
        <f t="shared" si="142"/>
        <v>Dim.</v>
      </c>
      <c r="B131" s="13">
        <v>45781</v>
      </c>
      <c r="C131" s="14">
        <f t="shared" si="145"/>
        <v>0.75</v>
      </c>
      <c r="D131" s="15">
        <f t="shared" si="146"/>
        <v>8.3333333333333329E-2</v>
      </c>
      <c r="E131" s="36">
        <f t="shared" si="161"/>
        <v>0.33333333333333326</v>
      </c>
      <c r="F131" s="37">
        <f t="shared" si="162"/>
        <v>0.20833333333333326</v>
      </c>
      <c r="G131" s="38">
        <f t="shared" si="163"/>
        <v>0.125</v>
      </c>
      <c r="H131" s="39">
        <f t="shared" si="164"/>
        <v>0</v>
      </c>
      <c r="I131" s="40">
        <f t="shared" ref="I131:J131" si="273">IF(OR($B131="",H131="",I$4=""),"",IF($C131&gt;$D131,MAX(,MIN(I$4,$D131+24/24)-MAX(I$3,$C131)),MAX(,MIN(I$4,$D131)-MAX(I$3,$C131))))</f>
        <v>0.125</v>
      </c>
      <c r="J131" s="41">
        <f t="shared" si="273"/>
        <v>0.125</v>
      </c>
      <c r="K131" s="39">
        <f t="shared" ref="K131:M131" si="274">IF(OR(J131="",K$4=""),"",IF($C131&gt;$D131,MAX(,MIN(K$4,$D131+24/24)-MAX(K$3,$C131)),MAX(,MIN(K$4,$D131)-MAX(K$3,$C131))))</f>
        <v>8.3333333333333259E-2</v>
      </c>
      <c r="L131" s="40">
        <f t="shared" si="274"/>
        <v>0</v>
      </c>
      <c r="M131" s="41">
        <f t="shared" si="274"/>
        <v>0</v>
      </c>
      <c r="O131" s="37">
        <f t="shared" si="151"/>
        <v>0</v>
      </c>
      <c r="P131" s="38">
        <f t="shared" si="152"/>
        <v>0</v>
      </c>
      <c r="Q131" s="37">
        <f t="shared" si="153"/>
        <v>0.20833333333333326</v>
      </c>
      <c r="R131" s="38">
        <f t="shared" si="154"/>
        <v>0.125</v>
      </c>
      <c r="S131" s="37">
        <f t="shared" si="155"/>
        <v>0</v>
      </c>
      <c r="T131" s="38">
        <f t="shared" si="156"/>
        <v>0</v>
      </c>
    </row>
    <row r="132" spans="1:20" ht="15" customHeight="1" thickBot="1" x14ac:dyDescent="0.4">
      <c r="A132" s="12" t="str">
        <f t="shared" si="142"/>
        <v>Sem.</v>
      </c>
      <c r="B132" s="13">
        <v>45782</v>
      </c>
      <c r="C132" s="14">
        <f t="shared" si="145"/>
        <v>0.75</v>
      </c>
      <c r="D132" s="15">
        <f t="shared" si="146"/>
        <v>8.3333333333333329E-2</v>
      </c>
      <c r="E132" s="36">
        <f t="shared" si="161"/>
        <v>0.33333333333333326</v>
      </c>
      <c r="F132" s="37">
        <f t="shared" si="162"/>
        <v>0.20833333333333326</v>
      </c>
      <c r="G132" s="38">
        <f t="shared" si="163"/>
        <v>0.125</v>
      </c>
      <c r="H132" s="39">
        <f t="shared" si="164"/>
        <v>0</v>
      </c>
      <c r="I132" s="40">
        <f t="shared" ref="I132:J132" si="275">IF(OR($B132="",H132="",I$4=""),"",IF($C132&gt;$D132,MAX(,MIN(I$4,$D132+24/24)-MAX(I$3,$C132)),MAX(,MIN(I$4,$D132)-MAX(I$3,$C132))))</f>
        <v>0.125</v>
      </c>
      <c r="J132" s="41">
        <f t="shared" si="275"/>
        <v>0.125</v>
      </c>
      <c r="K132" s="39">
        <f t="shared" ref="K132:M132" si="276">IF(OR(J132="",K$4=""),"",IF($C132&gt;$D132,MAX(,MIN(K$4,$D132+24/24)-MAX(K$3,$C132)),MAX(,MIN(K$4,$D132)-MAX(K$3,$C132))))</f>
        <v>8.3333333333333259E-2</v>
      </c>
      <c r="L132" s="40">
        <f t="shared" si="276"/>
        <v>0</v>
      </c>
      <c r="M132" s="41">
        <f t="shared" si="276"/>
        <v>0</v>
      </c>
      <c r="O132" s="37">
        <f t="shared" si="151"/>
        <v>0.20833333333333326</v>
      </c>
      <c r="P132" s="38">
        <f t="shared" si="152"/>
        <v>0.125</v>
      </c>
      <c r="Q132" s="37">
        <f t="shared" si="153"/>
        <v>0</v>
      </c>
      <c r="R132" s="38">
        <f t="shared" si="154"/>
        <v>0</v>
      </c>
      <c r="S132" s="37">
        <f t="shared" si="155"/>
        <v>0</v>
      </c>
      <c r="T132" s="38">
        <f t="shared" si="156"/>
        <v>0</v>
      </c>
    </row>
    <row r="133" spans="1:20" ht="15" customHeight="1" thickBot="1" x14ac:dyDescent="0.4">
      <c r="A133" s="12" t="str">
        <f t="shared" si="142"/>
        <v>Sem.</v>
      </c>
      <c r="B133" s="13">
        <v>45783</v>
      </c>
      <c r="C133" s="14">
        <f t="shared" si="145"/>
        <v>0.75</v>
      </c>
      <c r="D133" s="15">
        <f t="shared" si="146"/>
        <v>8.3333333333333329E-2</v>
      </c>
      <c r="E133" s="36">
        <f t="shared" si="161"/>
        <v>0.33333333333333326</v>
      </c>
      <c r="F133" s="37">
        <f t="shared" si="162"/>
        <v>0.20833333333333326</v>
      </c>
      <c r="G133" s="38">
        <f t="shared" si="163"/>
        <v>0.125</v>
      </c>
      <c r="H133" s="39">
        <f t="shared" si="164"/>
        <v>0</v>
      </c>
      <c r="I133" s="40">
        <f t="shared" ref="I133:J133" si="277">IF(OR($B133="",H133="",I$4=""),"",IF($C133&gt;$D133,MAX(,MIN(I$4,$D133+24/24)-MAX(I$3,$C133)),MAX(,MIN(I$4,$D133)-MAX(I$3,$C133))))</f>
        <v>0.125</v>
      </c>
      <c r="J133" s="41">
        <f t="shared" si="277"/>
        <v>0.125</v>
      </c>
      <c r="K133" s="39">
        <f t="shared" ref="K133:M133" si="278">IF(OR(J133="",K$4=""),"",IF($C133&gt;$D133,MAX(,MIN(K$4,$D133+24/24)-MAX(K$3,$C133)),MAX(,MIN(K$4,$D133)-MAX(K$3,$C133))))</f>
        <v>8.3333333333333259E-2</v>
      </c>
      <c r="L133" s="40">
        <f t="shared" si="278"/>
        <v>0</v>
      </c>
      <c r="M133" s="41">
        <f t="shared" si="278"/>
        <v>0</v>
      </c>
      <c r="O133" s="37">
        <f t="shared" si="151"/>
        <v>0.20833333333333326</v>
      </c>
      <c r="P133" s="38">
        <f t="shared" si="152"/>
        <v>0.125</v>
      </c>
      <c r="Q133" s="37">
        <f t="shared" si="153"/>
        <v>0</v>
      </c>
      <c r="R133" s="38">
        <f t="shared" si="154"/>
        <v>0</v>
      </c>
      <c r="S133" s="37">
        <f t="shared" si="155"/>
        <v>0</v>
      </c>
      <c r="T133" s="38">
        <f t="shared" si="156"/>
        <v>0</v>
      </c>
    </row>
    <row r="134" spans="1:20" ht="15" customHeight="1" thickBot="1" x14ac:dyDescent="0.4">
      <c r="A134" s="12" t="str">
        <f t="shared" si="142"/>
        <v>Sem.</v>
      </c>
      <c r="B134" s="13">
        <v>45784</v>
      </c>
      <c r="C134" s="14">
        <f t="shared" si="145"/>
        <v>0.75</v>
      </c>
      <c r="D134" s="15">
        <f t="shared" si="146"/>
        <v>8.3333333333333329E-2</v>
      </c>
      <c r="E134" s="36">
        <f t="shared" si="161"/>
        <v>0.33333333333333326</v>
      </c>
      <c r="F134" s="37">
        <f t="shared" si="162"/>
        <v>0.20833333333333326</v>
      </c>
      <c r="G134" s="38">
        <f t="shared" si="163"/>
        <v>0.125</v>
      </c>
      <c r="H134" s="39">
        <f t="shared" si="164"/>
        <v>0</v>
      </c>
      <c r="I134" s="40">
        <f t="shared" ref="I134:J134" si="279">IF(OR($B134="",H134="",I$4=""),"",IF($C134&gt;$D134,MAX(,MIN(I$4,$D134+24/24)-MAX(I$3,$C134)),MAX(,MIN(I$4,$D134)-MAX(I$3,$C134))))</f>
        <v>0.125</v>
      </c>
      <c r="J134" s="41">
        <f t="shared" si="279"/>
        <v>0.125</v>
      </c>
      <c r="K134" s="39">
        <f t="shared" ref="K134:M134" si="280">IF(OR(J134="",K$4=""),"",IF($C134&gt;$D134,MAX(,MIN(K$4,$D134+24/24)-MAX(K$3,$C134)),MAX(,MIN(K$4,$D134)-MAX(K$3,$C134))))</f>
        <v>8.3333333333333259E-2</v>
      </c>
      <c r="L134" s="40">
        <f t="shared" si="280"/>
        <v>0</v>
      </c>
      <c r="M134" s="41">
        <f t="shared" si="280"/>
        <v>0</v>
      </c>
      <c r="O134" s="37">
        <f t="shared" si="151"/>
        <v>0.20833333333333326</v>
      </c>
      <c r="P134" s="38">
        <f t="shared" si="152"/>
        <v>0.125</v>
      </c>
      <c r="Q134" s="37">
        <f t="shared" si="153"/>
        <v>0</v>
      </c>
      <c r="R134" s="38">
        <f t="shared" si="154"/>
        <v>0</v>
      </c>
      <c r="S134" s="37">
        <f t="shared" si="155"/>
        <v>0</v>
      </c>
      <c r="T134" s="38">
        <f t="shared" si="156"/>
        <v>0</v>
      </c>
    </row>
    <row r="135" spans="1:20" ht="15" customHeight="1" thickBot="1" x14ac:dyDescent="0.4">
      <c r="A135" s="12" t="str">
        <f t="shared" si="142"/>
        <v>Fér.</v>
      </c>
      <c r="B135" s="13">
        <v>45785</v>
      </c>
      <c r="C135" s="14">
        <f t="shared" si="145"/>
        <v>0.75</v>
      </c>
      <c r="D135" s="15">
        <f t="shared" si="146"/>
        <v>8.3333333333333329E-2</v>
      </c>
      <c r="E135" s="36">
        <f t="shared" si="161"/>
        <v>0.33333333333333326</v>
      </c>
      <c r="F135" s="37">
        <f t="shared" si="162"/>
        <v>0.20833333333333326</v>
      </c>
      <c r="G135" s="38">
        <f t="shared" si="163"/>
        <v>0.125</v>
      </c>
      <c r="H135" s="39">
        <f t="shared" si="164"/>
        <v>0</v>
      </c>
      <c r="I135" s="40">
        <f t="shared" ref="I135:J135" si="281">IF(OR($B135="",H135="",I$4=""),"",IF($C135&gt;$D135,MAX(,MIN(I$4,$D135+24/24)-MAX(I$3,$C135)),MAX(,MIN(I$4,$D135)-MAX(I$3,$C135))))</f>
        <v>0.125</v>
      </c>
      <c r="J135" s="41">
        <f t="shared" si="281"/>
        <v>0.125</v>
      </c>
      <c r="K135" s="39">
        <f t="shared" ref="K135:M135" si="282">IF(OR(J135="",K$4=""),"",IF($C135&gt;$D135,MAX(,MIN(K$4,$D135+24/24)-MAX(K$3,$C135)),MAX(,MIN(K$4,$D135)-MAX(K$3,$C135))))</f>
        <v>8.3333333333333259E-2</v>
      </c>
      <c r="L135" s="40">
        <f t="shared" si="282"/>
        <v>0</v>
      </c>
      <c r="M135" s="41">
        <f t="shared" si="282"/>
        <v>0</v>
      </c>
      <c r="O135" s="37">
        <f t="shared" si="151"/>
        <v>0</v>
      </c>
      <c r="P135" s="38">
        <f t="shared" si="152"/>
        <v>0</v>
      </c>
      <c r="Q135" s="37">
        <f t="shared" si="153"/>
        <v>0</v>
      </c>
      <c r="R135" s="38">
        <f t="shared" si="154"/>
        <v>0</v>
      </c>
      <c r="S135" s="37">
        <f t="shared" si="155"/>
        <v>0.20833333333333326</v>
      </c>
      <c r="T135" s="38">
        <f t="shared" si="156"/>
        <v>0.125</v>
      </c>
    </row>
    <row r="136" spans="1:20" ht="15" customHeight="1" thickBot="1" x14ac:dyDescent="0.4">
      <c r="A136" s="12" t="str">
        <f t="shared" ref="A136:A199" si="283">IF(B136="","",IF(COUNTIF(Feries,B136)&gt;0,"Fér.",IF(WEEKDAY(B136,2)&lt;=6,"Sem.","Dim.")))</f>
        <v>Sem.</v>
      </c>
      <c r="B136" s="13">
        <v>45786</v>
      </c>
      <c r="C136" s="14">
        <f t="shared" si="145"/>
        <v>0.75</v>
      </c>
      <c r="D136" s="15">
        <f t="shared" si="146"/>
        <v>8.3333333333333329E-2</v>
      </c>
      <c r="E136" s="36">
        <f t="shared" si="161"/>
        <v>0.33333333333333326</v>
      </c>
      <c r="F136" s="37">
        <f t="shared" si="162"/>
        <v>0.20833333333333326</v>
      </c>
      <c r="G136" s="38">
        <f t="shared" si="163"/>
        <v>0.125</v>
      </c>
      <c r="H136" s="39">
        <f t="shared" si="164"/>
        <v>0</v>
      </c>
      <c r="I136" s="40">
        <f t="shared" ref="I136:J136" si="284">IF(OR($B136="",H136="",I$4=""),"",IF($C136&gt;$D136,MAX(,MIN(I$4,$D136+24/24)-MAX(I$3,$C136)),MAX(,MIN(I$4,$D136)-MAX(I$3,$C136))))</f>
        <v>0.125</v>
      </c>
      <c r="J136" s="41">
        <f t="shared" si="284"/>
        <v>0.125</v>
      </c>
      <c r="K136" s="39">
        <f t="shared" ref="K136:M136" si="285">IF(OR(J136="",K$4=""),"",IF($C136&gt;$D136,MAX(,MIN(K$4,$D136+24/24)-MAX(K$3,$C136)),MAX(,MIN(K$4,$D136)-MAX(K$3,$C136))))</f>
        <v>8.3333333333333259E-2</v>
      </c>
      <c r="L136" s="40">
        <f t="shared" si="285"/>
        <v>0</v>
      </c>
      <c r="M136" s="41">
        <f t="shared" si="285"/>
        <v>0</v>
      </c>
      <c r="O136" s="37">
        <f t="shared" si="151"/>
        <v>0.20833333333333326</v>
      </c>
      <c r="P136" s="38">
        <f t="shared" si="152"/>
        <v>0.125</v>
      </c>
      <c r="Q136" s="37">
        <f t="shared" si="153"/>
        <v>0</v>
      </c>
      <c r="R136" s="38">
        <f t="shared" si="154"/>
        <v>0</v>
      </c>
      <c r="S136" s="37">
        <f t="shared" si="155"/>
        <v>0</v>
      </c>
      <c r="T136" s="38">
        <f t="shared" si="156"/>
        <v>0</v>
      </c>
    </row>
    <row r="137" spans="1:20" ht="15" customHeight="1" thickBot="1" x14ac:dyDescent="0.4">
      <c r="A137" s="12" t="str">
        <f t="shared" si="283"/>
        <v>Sem.</v>
      </c>
      <c r="B137" s="13">
        <v>45787</v>
      </c>
      <c r="C137" s="14">
        <f t="shared" ref="C137:C200" si="286">$C$6</f>
        <v>0.75</v>
      </c>
      <c r="D137" s="15">
        <f t="shared" ref="D137:D200" si="287">$D$6</f>
        <v>8.3333333333333329E-2</v>
      </c>
      <c r="E137" s="36">
        <f t="shared" si="161"/>
        <v>0.33333333333333326</v>
      </c>
      <c r="F137" s="37">
        <f t="shared" si="162"/>
        <v>0.20833333333333326</v>
      </c>
      <c r="G137" s="38">
        <f t="shared" si="163"/>
        <v>0.125</v>
      </c>
      <c r="H137" s="39">
        <f t="shared" si="164"/>
        <v>0</v>
      </c>
      <c r="I137" s="40">
        <f t="shared" ref="I137:J137" si="288">IF(OR($B137="",H137="",I$4=""),"",IF($C137&gt;$D137,MAX(,MIN(I$4,$D137+24/24)-MAX(I$3,$C137)),MAX(,MIN(I$4,$D137)-MAX(I$3,$C137))))</f>
        <v>0.125</v>
      </c>
      <c r="J137" s="41">
        <f t="shared" si="288"/>
        <v>0.125</v>
      </c>
      <c r="K137" s="39">
        <f t="shared" ref="K137:M137" si="289">IF(OR(J137="",K$4=""),"",IF($C137&gt;$D137,MAX(,MIN(K$4,$D137+24/24)-MAX(K$3,$C137)),MAX(,MIN(K$4,$D137)-MAX(K$3,$C137))))</f>
        <v>8.3333333333333259E-2</v>
      </c>
      <c r="L137" s="40">
        <f t="shared" si="289"/>
        <v>0</v>
      </c>
      <c r="M137" s="41">
        <f t="shared" si="289"/>
        <v>0</v>
      </c>
      <c r="O137" s="37">
        <f t="shared" si="151"/>
        <v>0.20833333333333326</v>
      </c>
      <c r="P137" s="38">
        <f t="shared" si="152"/>
        <v>0.125</v>
      </c>
      <c r="Q137" s="37">
        <f t="shared" si="153"/>
        <v>0</v>
      </c>
      <c r="R137" s="38">
        <f t="shared" si="154"/>
        <v>0</v>
      </c>
      <c r="S137" s="37">
        <f t="shared" si="155"/>
        <v>0</v>
      </c>
      <c r="T137" s="38">
        <f t="shared" si="156"/>
        <v>0</v>
      </c>
    </row>
    <row r="138" spans="1:20" ht="15" customHeight="1" thickBot="1" x14ac:dyDescent="0.4">
      <c r="A138" s="12" t="str">
        <f t="shared" si="283"/>
        <v>Dim.</v>
      </c>
      <c r="B138" s="13">
        <v>45788</v>
      </c>
      <c r="C138" s="14">
        <f t="shared" si="286"/>
        <v>0.75</v>
      </c>
      <c r="D138" s="15">
        <f t="shared" si="287"/>
        <v>8.3333333333333329E-2</v>
      </c>
      <c r="E138" s="36">
        <f t="shared" si="161"/>
        <v>0.33333333333333326</v>
      </c>
      <c r="F138" s="37">
        <f t="shared" si="162"/>
        <v>0.20833333333333326</v>
      </c>
      <c r="G138" s="38">
        <f t="shared" si="163"/>
        <v>0.125</v>
      </c>
      <c r="H138" s="39">
        <f t="shared" si="164"/>
        <v>0</v>
      </c>
      <c r="I138" s="40">
        <f t="shared" ref="I138:J138" si="290">IF(OR($B138="",H138="",I$4=""),"",IF($C138&gt;$D138,MAX(,MIN(I$4,$D138+24/24)-MAX(I$3,$C138)),MAX(,MIN(I$4,$D138)-MAX(I$3,$C138))))</f>
        <v>0.125</v>
      </c>
      <c r="J138" s="41">
        <f t="shared" si="290"/>
        <v>0.125</v>
      </c>
      <c r="K138" s="39">
        <f t="shared" ref="K138:M138" si="291">IF(OR(J138="",K$4=""),"",IF($C138&gt;$D138,MAX(,MIN(K$4,$D138+24/24)-MAX(K$3,$C138)),MAX(,MIN(K$4,$D138)-MAX(K$3,$C138))))</f>
        <v>8.3333333333333259E-2</v>
      </c>
      <c r="L138" s="40">
        <f t="shared" si="291"/>
        <v>0</v>
      </c>
      <c r="M138" s="41">
        <f t="shared" si="291"/>
        <v>0</v>
      </c>
      <c r="O138" s="37">
        <f t="shared" ref="O138:O201" si="292">SUMPRODUCT(($A138="Sem.")*($F138))</f>
        <v>0</v>
      </c>
      <c r="P138" s="38">
        <f t="shared" ref="P138:P201" si="293">SUMPRODUCT(($A138="Sem.")*($G138))</f>
        <v>0</v>
      </c>
      <c r="Q138" s="37">
        <f t="shared" ref="Q138:Q201" si="294">SUMPRODUCT(($A138="Dim.")*($F138))</f>
        <v>0.20833333333333326</v>
      </c>
      <c r="R138" s="38">
        <f t="shared" ref="R138:R201" si="295">SUMPRODUCT(($A138="Dim.")*($G138))</f>
        <v>0.125</v>
      </c>
      <c r="S138" s="37">
        <f t="shared" ref="S138:S201" si="296">SUMPRODUCT(($A138="Fér.")*($F138))</f>
        <v>0</v>
      </c>
      <c r="T138" s="38">
        <f t="shared" ref="T138:T201" si="297">SUMPRODUCT(($A138="Fér.")*($G138))</f>
        <v>0</v>
      </c>
    </row>
    <row r="139" spans="1:20" ht="15" customHeight="1" thickBot="1" x14ac:dyDescent="0.4">
      <c r="A139" s="12" t="str">
        <f t="shared" si="283"/>
        <v>Sem.</v>
      </c>
      <c r="B139" s="13">
        <v>45789</v>
      </c>
      <c r="C139" s="14">
        <f t="shared" si="286"/>
        <v>0.75</v>
      </c>
      <c r="D139" s="15">
        <f t="shared" si="287"/>
        <v>8.3333333333333329E-2</v>
      </c>
      <c r="E139" s="36">
        <f t="shared" si="161"/>
        <v>0.33333333333333326</v>
      </c>
      <c r="F139" s="37">
        <f t="shared" si="162"/>
        <v>0.20833333333333326</v>
      </c>
      <c r="G139" s="38">
        <f t="shared" si="163"/>
        <v>0.125</v>
      </c>
      <c r="H139" s="39">
        <f t="shared" si="164"/>
        <v>0</v>
      </c>
      <c r="I139" s="40">
        <f t="shared" ref="I139:J139" si="298">IF(OR($B139="",H139="",I$4=""),"",IF($C139&gt;$D139,MAX(,MIN(I$4,$D139+24/24)-MAX(I$3,$C139)),MAX(,MIN(I$4,$D139)-MAX(I$3,$C139))))</f>
        <v>0.125</v>
      </c>
      <c r="J139" s="41">
        <f t="shared" si="298"/>
        <v>0.125</v>
      </c>
      <c r="K139" s="39">
        <f t="shared" ref="K139:M139" si="299">IF(OR(J139="",K$4=""),"",IF($C139&gt;$D139,MAX(,MIN(K$4,$D139+24/24)-MAX(K$3,$C139)),MAX(,MIN(K$4,$D139)-MAX(K$3,$C139))))</f>
        <v>8.3333333333333259E-2</v>
      </c>
      <c r="L139" s="40">
        <f t="shared" si="299"/>
        <v>0</v>
      </c>
      <c r="M139" s="41">
        <f t="shared" si="299"/>
        <v>0</v>
      </c>
      <c r="O139" s="37">
        <f t="shared" si="292"/>
        <v>0.20833333333333326</v>
      </c>
      <c r="P139" s="38">
        <f t="shared" si="293"/>
        <v>0.125</v>
      </c>
      <c r="Q139" s="37">
        <f t="shared" si="294"/>
        <v>0</v>
      </c>
      <c r="R139" s="38">
        <f t="shared" si="295"/>
        <v>0</v>
      </c>
      <c r="S139" s="37">
        <f t="shared" si="296"/>
        <v>0</v>
      </c>
      <c r="T139" s="38">
        <f t="shared" si="297"/>
        <v>0</v>
      </c>
    </row>
    <row r="140" spans="1:20" ht="15" customHeight="1" thickBot="1" x14ac:dyDescent="0.4">
      <c r="A140" s="12" t="str">
        <f t="shared" si="283"/>
        <v>Sem.</v>
      </c>
      <c r="B140" s="13">
        <v>45790</v>
      </c>
      <c r="C140" s="14">
        <f t="shared" si="286"/>
        <v>0.75</v>
      </c>
      <c r="D140" s="15">
        <f t="shared" si="287"/>
        <v>8.3333333333333329E-2</v>
      </c>
      <c r="E140" s="36">
        <f t="shared" si="161"/>
        <v>0.33333333333333326</v>
      </c>
      <c r="F140" s="37">
        <f t="shared" si="162"/>
        <v>0.20833333333333326</v>
      </c>
      <c r="G140" s="38">
        <f t="shared" si="163"/>
        <v>0.125</v>
      </c>
      <c r="H140" s="39">
        <f t="shared" si="164"/>
        <v>0</v>
      </c>
      <c r="I140" s="40">
        <f t="shared" ref="I140:J140" si="300">IF(OR($B140="",H140="",I$4=""),"",IF($C140&gt;$D140,MAX(,MIN(I$4,$D140+24/24)-MAX(I$3,$C140)),MAX(,MIN(I$4,$D140)-MAX(I$3,$C140))))</f>
        <v>0.125</v>
      </c>
      <c r="J140" s="41">
        <f t="shared" si="300"/>
        <v>0.125</v>
      </c>
      <c r="K140" s="39">
        <f t="shared" ref="K140:M140" si="301">IF(OR(J140="",K$4=""),"",IF($C140&gt;$D140,MAX(,MIN(K$4,$D140+24/24)-MAX(K$3,$C140)),MAX(,MIN(K$4,$D140)-MAX(K$3,$C140))))</f>
        <v>8.3333333333333259E-2</v>
      </c>
      <c r="L140" s="40">
        <f t="shared" si="301"/>
        <v>0</v>
      </c>
      <c r="M140" s="41">
        <f t="shared" si="301"/>
        <v>0</v>
      </c>
      <c r="O140" s="37">
        <f t="shared" si="292"/>
        <v>0.20833333333333326</v>
      </c>
      <c r="P140" s="38">
        <f t="shared" si="293"/>
        <v>0.125</v>
      </c>
      <c r="Q140" s="37">
        <f t="shared" si="294"/>
        <v>0</v>
      </c>
      <c r="R140" s="38">
        <f t="shared" si="295"/>
        <v>0</v>
      </c>
      <c r="S140" s="37">
        <f t="shared" si="296"/>
        <v>0</v>
      </c>
      <c r="T140" s="38">
        <f t="shared" si="297"/>
        <v>0</v>
      </c>
    </row>
    <row r="141" spans="1:20" ht="15" customHeight="1" thickBot="1" x14ac:dyDescent="0.4">
      <c r="A141" s="12" t="str">
        <f t="shared" si="283"/>
        <v>Sem.</v>
      </c>
      <c r="B141" s="13">
        <v>45791</v>
      </c>
      <c r="C141" s="14">
        <f t="shared" si="286"/>
        <v>0.75</v>
      </c>
      <c r="D141" s="15">
        <f t="shared" si="287"/>
        <v>8.3333333333333329E-2</v>
      </c>
      <c r="E141" s="36">
        <f t="shared" ref="E141:E204" si="302">IF(OR(B141="",C141="",D141=""),"",IF(COUNT(G$3:G$4)=1,"",IF(D141&gt;C141,D141-C141,MOD(D141+24/24-C141,1))))</f>
        <v>0.33333333333333326</v>
      </c>
      <c r="F141" s="37">
        <f t="shared" ref="F141:F204" si="303">SUM(H141,J141,K141,M141)</f>
        <v>0.20833333333333326</v>
      </c>
      <c r="G141" s="38">
        <f t="shared" ref="G141:G204" si="304">SUM(I141,L141)</f>
        <v>0.125</v>
      </c>
      <c r="H141" s="39">
        <f t="shared" ref="H141:H204" si="305">IF(OR($B141="",E141="",H$4=""),"",IF($C141&gt;$D141,MAX(,MIN(H$4,$D141+24/24)-MAX(H$3,$C141)),MAX(,MIN(H$4,$D141)-MAX(H$3,$C141))))</f>
        <v>0</v>
      </c>
      <c r="I141" s="40">
        <f t="shared" ref="I141:J141" si="306">IF(OR($B141="",H141="",I$4=""),"",IF($C141&gt;$D141,MAX(,MIN(I$4,$D141+24/24)-MAX(I$3,$C141)),MAX(,MIN(I$4,$D141)-MAX(I$3,$C141))))</f>
        <v>0.125</v>
      </c>
      <c r="J141" s="41">
        <f t="shared" si="306"/>
        <v>0.125</v>
      </c>
      <c r="K141" s="39">
        <f t="shared" ref="K141:M141" si="307">IF(OR(J141="",K$4=""),"",IF($C141&gt;$D141,MAX(,MIN(K$4,$D141+24/24)-MAX(K$3,$C141)),MAX(,MIN(K$4,$D141)-MAX(K$3,$C141))))</f>
        <v>8.3333333333333259E-2</v>
      </c>
      <c r="L141" s="40">
        <f t="shared" si="307"/>
        <v>0</v>
      </c>
      <c r="M141" s="41">
        <f t="shared" si="307"/>
        <v>0</v>
      </c>
      <c r="O141" s="37">
        <f t="shared" si="292"/>
        <v>0.20833333333333326</v>
      </c>
      <c r="P141" s="38">
        <f t="shared" si="293"/>
        <v>0.125</v>
      </c>
      <c r="Q141" s="37">
        <f t="shared" si="294"/>
        <v>0</v>
      </c>
      <c r="R141" s="38">
        <f t="shared" si="295"/>
        <v>0</v>
      </c>
      <c r="S141" s="37">
        <f t="shared" si="296"/>
        <v>0</v>
      </c>
      <c r="T141" s="38">
        <f t="shared" si="297"/>
        <v>0</v>
      </c>
    </row>
    <row r="142" spans="1:20" ht="15" customHeight="1" thickBot="1" x14ac:dyDescent="0.4">
      <c r="A142" s="12" t="str">
        <f t="shared" si="283"/>
        <v>Sem.</v>
      </c>
      <c r="B142" s="13">
        <v>45792</v>
      </c>
      <c r="C142" s="14">
        <f t="shared" si="286"/>
        <v>0.75</v>
      </c>
      <c r="D142" s="15">
        <f t="shared" si="287"/>
        <v>8.3333333333333329E-2</v>
      </c>
      <c r="E142" s="36">
        <f t="shared" si="302"/>
        <v>0.33333333333333326</v>
      </c>
      <c r="F142" s="37">
        <f t="shared" si="303"/>
        <v>0.20833333333333326</v>
      </c>
      <c r="G142" s="38">
        <f t="shared" si="304"/>
        <v>0.125</v>
      </c>
      <c r="H142" s="39">
        <f t="shared" si="305"/>
        <v>0</v>
      </c>
      <c r="I142" s="40">
        <f t="shared" ref="I142:J142" si="308">IF(OR($B142="",H142="",I$4=""),"",IF($C142&gt;$D142,MAX(,MIN(I$4,$D142+24/24)-MAX(I$3,$C142)),MAX(,MIN(I$4,$D142)-MAX(I$3,$C142))))</f>
        <v>0.125</v>
      </c>
      <c r="J142" s="41">
        <f t="shared" si="308"/>
        <v>0.125</v>
      </c>
      <c r="K142" s="39">
        <f t="shared" ref="K142:M142" si="309">IF(OR(J142="",K$4=""),"",IF($C142&gt;$D142,MAX(,MIN(K$4,$D142+24/24)-MAX(K$3,$C142)),MAX(,MIN(K$4,$D142)-MAX(K$3,$C142))))</f>
        <v>8.3333333333333259E-2</v>
      </c>
      <c r="L142" s="40">
        <f t="shared" si="309"/>
        <v>0</v>
      </c>
      <c r="M142" s="41">
        <f t="shared" si="309"/>
        <v>0</v>
      </c>
      <c r="O142" s="37">
        <f t="shared" si="292"/>
        <v>0.20833333333333326</v>
      </c>
      <c r="P142" s="38">
        <f t="shared" si="293"/>
        <v>0.125</v>
      </c>
      <c r="Q142" s="37">
        <f t="shared" si="294"/>
        <v>0</v>
      </c>
      <c r="R142" s="38">
        <f t="shared" si="295"/>
        <v>0</v>
      </c>
      <c r="S142" s="37">
        <f t="shared" si="296"/>
        <v>0</v>
      </c>
      <c r="T142" s="38">
        <f t="shared" si="297"/>
        <v>0</v>
      </c>
    </row>
    <row r="143" spans="1:20" ht="15" customHeight="1" thickBot="1" x14ac:dyDescent="0.4">
      <c r="A143" s="12" t="str">
        <f t="shared" si="283"/>
        <v>Sem.</v>
      </c>
      <c r="B143" s="13">
        <v>45793</v>
      </c>
      <c r="C143" s="14">
        <f t="shared" si="286"/>
        <v>0.75</v>
      </c>
      <c r="D143" s="15">
        <f t="shared" si="287"/>
        <v>8.3333333333333329E-2</v>
      </c>
      <c r="E143" s="36">
        <f t="shared" si="302"/>
        <v>0.33333333333333326</v>
      </c>
      <c r="F143" s="37">
        <f t="shared" si="303"/>
        <v>0.20833333333333326</v>
      </c>
      <c r="G143" s="38">
        <f t="shared" si="304"/>
        <v>0.125</v>
      </c>
      <c r="H143" s="39">
        <f t="shared" si="305"/>
        <v>0</v>
      </c>
      <c r="I143" s="40">
        <f t="shared" ref="I143:J143" si="310">IF(OR($B143="",H143="",I$4=""),"",IF($C143&gt;$D143,MAX(,MIN(I$4,$D143+24/24)-MAX(I$3,$C143)),MAX(,MIN(I$4,$D143)-MAX(I$3,$C143))))</f>
        <v>0.125</v>
      </c>
      <c r="J143" s="41">
        <f t="shared" si="310"/>
        <v>0.125</v>
      </c>
      <c r="K143" s="39">
        <f t="shared" ref="K143:M143" si="311">IF(OR(J143="",K$4=""),"",IF($C143&gt;$D143,MAX(,MIN(K$4,$D143+24/24)-MAX(K$3,$C143)),MAX(,MIN(K$4,$D143)-MAX(K$3,$C143))))</f>
        <v>8.3333333333333259E-2</v>
      </c>
      <c r="L143" s="40">
        <f t="shared" si="311"/>
        <v>0</v>
      </c>
      <c r="M143" s="41">
        <f t="shared" si="311"/>
        <v>0</v>
      </c>
      <c r="O143" s="37">
        <f t="shared" si="292"/>
        <v>0.20833333333333326</v>
      </c>
      <c r="P143" s="38">
        <f t="shared" si="293"/>
        <v>0.125</v>
      </c>
      <c r="Q143" s="37">
        <f t="shared" si="294"/>
        <v>0</v>
      </c>
      <c r="R143" s="38">
        <f t="shared" si="295"/>
        <v>0</v>
      </c>
      <c r="S143" s="37">
        <f t="shared" si="296"/>
        <v>0</v>
      </c>
      <c r="T143" s="38">
        <f t="shared" si="297"/>
        <v>0</v>
      </c>
    </row>
    <row r="144" spans="1:20" ht="15" customHeight="1" thickBot="1" x14ac:dyDescent="0.4">
      <c r="A144" s="12" t="str">
        <f t="shared" si="283"/>
        <v>Sem.</v>
      </c>
      <c r="B144" s="13">
        <v>45794</v>
      </c>
      <c r="C144" s="14">
        <f t="shared" si="286"/>
        <v>0.75</v>
      </c>
      <c r="D144" s="15">
        <f t="shared" si="287"/>
        <v>8.3333333333333329E-2</v>
      </c>
      <c r="E144" s="36">
        <f t="shared" si="302"/>
        <v>0.33333333333333326</v>
      </c>
      <c r="F144" s="37">
        <f t="shared" si="303"/>
        <v>0.20833333333333326</v>
      </c>
      <c r="G144" s="38">
        <f t="shared" si="304"/>
        <v>0.125</v>
      </c>
      <c r="H144" s="39">
        <f t="shared" si="305"/>
        <v>0</v>
      </c>
      <c r="I144" s="40">
        <f t="shared" ref="I144:J144" si="312">IF(OR($B144="",H144="",I$4=""),"",IF($C144&gt;$D144,MAX(,MIN(I$4,$D144+24/24)-MAX(I$3,$C144)),MAX(,MIN(I$4,$D144)-MAX(I$3,$C144))))</f>
        <v>0.125</v>
      </c>
      <c r="J144" s="41">
        <f t="shared" si="312"/>
        <v>0.125</v>
      </c>
      <c r="K144" s="39">
        <f t="shared" ref="K144:M144" si="313">IF(OR(J144="",K$4=""),"",IF($C144&gt;$D144,MAX(,MIN(K$4,$D144+24/24)-MAX(K$3,$C144)),MAX(,MIN(K$4,$D144)-MAX(K$3,$C144))))</f>
        <v>8.3333333333333259E-2</v>
      </c>
      <c r="L144" s="40">
        <f t="shared" si="313"/>
        <v>0</v>
      </c>
      <c r="M144" s="41">
        <f t="shared" si="313"/>
        <v>0</v>
      </c>
      <c r="O144" s="37">
        <f t="shared" si="292"/>
        <v>0.20833333333333326</v>
      </c>
      <c r="P144" s="38">
        <f t="shared" si="293"/>
        <v>0.125</v>
      </c>
      <c r="Q144" s="37">
        <f t="shared" si="294"/>
        <v>0</v>
      </c>
      <c r="R144" s="38">
        <f t="shared" si="295"/>
        <v>0</v>
      </c>
      <c r="S144" s="37">
        <f t="shared" si="296"/>
        <v>0</v>
      </c>
      <c r="T144" s="38">
        <f t="shared" si="297"/>
        <v>0</v>
      </c>
    </row>
    <row r="145" spans="1:20" ht="15" customHeight="1" thickBot="1" x14ac:dyDescent="0.4">
      <c r="A145" s="12" t="str">
        <f t="shared" si="283"/>
        <v>Dim.</v>
      </c>
      <c r="B145" s="13">
        <v>45795</v>
      </c>
      <c r="C145" s="14">
        <f t="shared" si="286"/>
        <v>0.75</v>
      </c>
      <c r="D145" s="15">
        <f t="shared" si="287"/>
        <v>8.3333333333333329E-2</v>
      </c>
      <c r="E145" s="36">
        <f t="shared" si="302"/>
        <v>0.33333333333333326</v>
      </c>
      <c r="F145" s="37">
        <f t="shared" si="303"/>
        <v>0.20833333333333326</v>
      </c>
      <c r="G145" s="38">
        <f t="shared" si="304"/>
        <v>0.125</v>
      </c>
      <c r="H145" s="39">
        <f t="shared" si="305"/>
        <v>0</v>
      </c>
      <c r="I145" s="40">
        <f t="shared" ref="I145:J145" si="314">IF(OR($B145="",H145="",I$4=""),"",IF($C145&gt;$D145,MAX(,MIN(I$4,$D145+24/24)-MAX(I$3,$C145)),MAX(,MIN(I$4,$D145)-MAX(I$3,$C145))))</f>
        <v>0.125</v>
      </c>
      <c r="J145" s="41">
        <f t="shared" si="314"/>
        <v>0.125</v>
      </c>
      <c r="K145" s="39">
        <f t="shared" ref="K145:M145" si="315">IF(OR(J145="",K$4=""),"",IF($C145&gt;$D145,MAX(,MIN(K$4,$D145+24/24)-MAX(K$3,$C145)),MAX(,MIN(K$4,$D145)-MAX(K$3,$C145))))</f>
        <v>8.3333333333333259E-2</v>
      </c>
      <c r="L145" s="40">
        <f t="shared" si="315"/>
        <v>0</v>
      </c>
      <c r="M145" s="41">
        <f t="shared" si="315"/>
        <v>0</v>
      </c>
      <c r="O145" s="37">
        <f t="shared" si="292"/>
        <v>0</v>
      </c>
      <c r="P145" s="38">
        <f t="shared" si="293"/>
        <v>0</v>
      </c>
      <c r="Q145" s="37">
        <f t="shared" si="294"/>
        <v>0.20833333333333326</v>
      </c>
      <c r="R145" s="38">
        <f t="shared" si="295"/>
        <v>0.125</v>
      </c>
      <c r="S145" s="37">
        <f t="shared" si="296"/>
        <v>0</v>
      </c>
      <c r="T145" s="38">
        <f t="shared" si="297"/>
        <v>0</v>
      </c>
    </row>
    <row r="146" spans="1:20" ht="15" customHeight="1" thickBot="1" x14ac:dyDescent="0.4">
      <c r="A146" s="12" t="str">
        <f t="shared" si="283"/>
        <v>Sem.</v>
      </c>
      <c r="B146" s="13">
        <v>45796</v>
      </c>
      <c r="C146" s="14">
        <f t="shared" si="286"/>
        <v>0.75</v>
      </c>
      <c r="D146" s="15">
        <f t="shared" si="287"/>
        <v>8.3333333333333329E-2</v>
      </c>
      <c r="E146" s="36">
        <f t="shared" si="302"/>
        <v>0.33333333333333326</v>
      </c>
      <c r="F146" s="37">
        <f t="shared" si="303"/>
        <v>0.20833333333333326</v>
      </c>
      <c r="G146" s="38">
        <f t="shared" si="304"/>
        <v>0.125</v>
      </c>
      <c r="H146" s="39">
        <f t="shared" si="305"/>
        <v>0</v>
      </c>
      <c r="I146" s="40">
        <f t="shared" ref="I146:J146" si="316">IF(OR($B146="",H146="",I$4=""),"",IF($C146&gt;$D146,MAX(,MIN(I$4,$D146+24/24)-MAX(I$3,$C146)),MAX(,MIN(I$4,$D146)-MAX(I$3,$C146))))</f>
        <v>0.125</v>
      </c>
      <c r="J146" s="41">
        <f t="shared" si="316"/>
        <v>0.125</v>
      </c>
      <c r="K146" s="39">
        <f t="shared" ref="K146:M146" si="317">IF(OR(J146="",K$4=""),"",IF($C146&gt;$D146,MAX(,MIN(K$4,$D146+24/24)-MAX(K$3,$C146)),MAX(,MIN(K$4,$D146)-MAX(K$3,$C146))))</f>
        <v>8.3333333333333259E-2</v>
      </c>
      <c r="L146" s="40">
        <f t="shared" si="317"/>
        <v>0</v>
      </c>
      <c r="M146" s="41">
        <f t="shared" si="317"/>
        <v>0</v>
      </c>
      <c r="O146" s="37">
        <f t="shared" si="292"/>
        <v>0.20833333333333326</v>
      </c>
      <c r="P146" s="38">
        <f t="shared" si="293"/>
        <v>0.125</v>
      </c>
      <c r="Q146" s="37">
        <f t="shared" si="294"/>
        <v>0</v>
      </c>
      <c r="R146" s="38">
        <f t="shared" si="295"/>
        <v>0</v>
      </c>
      <c r="S146" s="37">
        <f t="shared" si="296"/>
        <v>0</v>
      </c>
      <c r="T146" s="38">
        <f t="shared" si="297"/>
        <v>0</v>
      </c>
    </row>
    <row r="147" spans="1:20" ht="15" customHeight="1" thickBot="1" x14ac:dyDescent="0.4">
      <c r="A147" s="12" t="str">
        <f t="shared" si="283"/>
        <v>Sem.</v>
      </c>
      <c r="B147" s="13">
        <v>45797</v>
      </c>
      <c r="C147" s="14">
        <f t="shared" si="286"/>
        <v>0.75</v>
      </c>
      <c r="D147" s="15">
        <f t="shared" si="287"/>
        <v>8.3333333333333329E-2</v>
      </c>
      <c r="E147" s="36">
        <f t="shared" si="302"/>
        <v>0.33333333333333326</v>
      </c>
      <c r="F147" s="37">
        <f t="shared" si="303"/>
        <v>0.20833333333333326</v>
      </c>
      <c r="G147" s="38">
        <f t="shared" si="304"/>
        <v>0.125</v>
      </c>
      <c r="H147" s="39">
        <f t="shared" si="305"/>
        <v>0</v>
      </c>
      <c r="I147" s="40">
        <f t="shared" ref="I147:J147" si="318">IF(OR($B147="",H147="",I$4=""),"",IF($C147&gt;$D147,MAX(,MIN(I$4,$D147+24/24)-MAX(I$3,$C147)),MAX(,MIN(I$4,$D147)-MAX(I$3,$C147))))</f>
        <v>0.125</v>
      </c>
      <c r="J147" s="41">
        <f t="shared" si="318"/>
        <v>0.125</v>
      </c>
      <c r="K147" s="39">
        <f t="shared" ref="K147:M147" si="319">IF(OR(J147="",K$4=""),"",IF($C147&gt;$D147,MAX(,MIN(K$4,$D147+24/24)-MAX(K$3,$C147)),MAX(,MIN(K$4,$D147)-MAX(K$3,$C147))))</f>
        <v>8.3333333333333259E-2</v>
      </c>
      <c r="L147" s="40">
        <f t="shared" si="319"/>
        <v>0</v>
      </c>
      <c r="M147" s="41">
        <f t="shared" si="319"/>
        <v>0</v>
      </c>
      <c r="O147" s="37">
        <f t="shared" si="292"/>
        <v>0.20833333333333326</v>
      </c>
      <c r="P147" s="38">
        <f t="shared" si="293"/>
        <v>0.125</v>
      </c>
      <c r="Q147" s="37">
        <f t="shared" si="294"/>
        <v>0</v>
      </c>
      <c r="R147" s="38">
        <f t="shared" si="295"/>
        <v>0</v>
      </c>
      <c r="S147" s="37">
        <f t="shared" si="296"/>
        <v>0</v>
      </c>
      <c r="T147" s="38">
        <f t="shared" si="297"/>
        <v>0</v>
      </c>
    </row>
    <row r="148" spans="1:20" ht="15" customHeight="1" thickBot="1" x14ac:dyDescent="0.4">
      <c r="A148" s="12" t="str">
        <f t="shared" si="283"/>
        <v>Sem.</v>
      </c>
      <c r="B148" s="13">
        <v>45798</v>
      </c>
      <c r="C148" s="14">
        <f t="shared" si="286"/>
        <v>0.75</v>
      </c>
      <c r="D148" s="15">
        <f t="shared" si="287"/>
        <v>8.3333333333333329E-2</v>
      </c>
      <c r="E148" s="36">
        <f t="shared" si="302"/>
        <v>0.33333333333333326</v>
      </c>
      <c r="F148" s="37">
        <f t="shared" si="303"/>
        <v>0.20833333333333326</v>
      </c>
      <c r="G148" s="38">
        <f t="shared" si="304"/>
        <v>0.125</v>
      </c>
      <c r="H148" s="39">
        <f t="shared" si="305"/>
        <v>0</v>
      </c>
      <c r="I148" s="40">
        <f t="shared" ref="I148:J148" si="320">IF(OR($B148="",H148="",I$4=""),"",IF($C148&gt;$D148,MAX(,MIN(I$4,$D148+24/24)-MAX(I$3,$C148)),MAX(,MIN(I$4,$D148)-MAX(I$3,$C148))))</f>
        <v>0.125</v>
      </c>
      <c r="J148" s="41">
        <f t="shared" si="320"/>
        <v>0.125</v>
      </c>
      <c r="K148" s="39">
        <f t="shared" ref="K148:M148" si="321">IF(OR(J148="",K$4=""),"",IF($C148&gt;$D148,MAX(,MIN(K$4,$D148+24/24)-MAX(K$3,$C148)),MAX(,MIN(K$4,$D148)-MAX(K$3,$C148))))</f>
        <v>8.3333333333333259E-2</v>
      </c>
      <c r="L148" s="40">
        <f t="shared" si="321"/>
        <v>0</v>
      </c>
      <c r="M148" s="41">
        <f t="shared" si="321"/>
        <v>0</v>
      </c>
      <c r="O148" s="37">
        <f t="shared" si="292"/>
        <v>0.20833333333333326</v>
      </c>
      <c r="P148" s="38">
        <f t="shared" si="293"/>
        <v>0.125</v>
      </c>
      <c r="Q148" s="37">
        <f t="shared" si="294"/>
        <v>0</v>
      </c>
      <c r="R148" s="38">
        <f t="shared" si="295"/>
        <v>0</v>
      </c>
      <c r="S148" s="37">
        <f t="shared" si="296"/>
        <v>0</v>
      </c>
      <c r="T148" s="38">
        <f t="shared" si="297"/>
        <v>0</v>
      </c>
    </row>
    <row r="149" spans="1:20" ht="15" customHeight="1" thickBot="1" x14ac:dyDescent="0.4">
      <c r="A149" s="12" t="str">
        <f t="shared" si="283"/>
        <v>Sem.</v>
      </c>
      <c r="B149" s="13">
        <v>45799</v>
      </c>
      <c r="C149" s="14">
        <f t="shared" si="286"/>
        <v>0.75</v>
      </c>
      <c r="D149" s="15">
        <f t="shared" si="287"/>
        <v>8.3333333333333329E-2</v>
      </c>
      <c r="E149" s="36">
        <f t="shared" si="302"/>
        <v>0.33333333333333326</v>
      </c>
      <c r="F149" s="37">
        <f t="shared" si="303"/>
        <v>0.20833333333333326</v>
      </c>
      <c r="G149" s="38">
        <f t="shared" si="304"/>
        <v>0.125</v>
      </c>
      <c r="H149" s="39">
        <f t="shared" si="305"/>
        <v>0</v>
      </c>
      <c r="I149" s="40">
        <f t="shared" ref="I149:J149" si="322">IF(OR($B149="",H149="",I$4=""),"",IF($C149&gt;$D149,MAX(,MIN(I$4,$D149+24/24)-MAX(I$3,$C149)),MAX(,MIN(I$4,$D149)-MAX(I$3,$C149))))</f>
        <v>0.125</v>
      </c>
      <c r="J149" s="41">
        <f t="shared" si="322"/>
        <v>0.125</v>
      </c>
      <c r="K149" s="39">
        <f t="shared" ref="K149:M149" si="323">IF(OR(J149="",K$4=""),"",IF($C149&gt;$D149,MAX(,MIN(K$4,$D149+24/24)-MAX(K$3,$C149)),MAX(,MIN(K$4,$D149)-MAX(K$3,$C149))))</f>
        <v>8.3333333333333259E-2</v>
      </c>
      <c r="L149" s="40">
        <f t="shared" si="323"/>
        <v>0</v>
      </c>
      <c r="M149" s="41">
        <f t="shared" si="323"/>
        <v>0</v>
      </c>
      <c r="O149" s="37">
        <f t="shared" si="292"/>
        <v>0.20833333333333326</v>
      </c>
      <c r="P149" s="38">
        <f t="shared" si="293"/>
        <v>0.125</v>
      </c>
      <c r="Q149" s="37">
        <f t="shared" si="294"/>
        <v>0</v>
      </c>
      <c r="R149" s="38">
        <f t="shared" si="295"/>
        <v>0</v>
      </c>
      <c r="S149" s="37">
        <f t="shared" si="296"/>
        <v>0</v>
      </c>
      <c r="T149" s="38">
        <f t="shared" si="297"/>
        <v>0</v>
      </c>
    </row>
    <row r="150" spans="1:20" ht="15" customHeight="1" thickBot="1" x14ac:dyDescent="0.4">
      <c r="A150" s="12" t="str">
        <f t="shared" si="283"/>
        <v>Sem.</v>
      </c>
      <c r="B150" s="13">
        <v>45800</v>
      </c>
      <c r="C150" s="14">
        <f t="shared" si="286"/>
        <v>0.75</v>
      </c>
      <c r="D150" s="15">
        <f t="shared" si="287"/>
        <v>8.3333333333333329E-2</v>
      </c>
      <c r="E150" s="36">
        <f t="shared" si="302"/>
        <v>0.33333333333333326</v>
      </c>
      <c r="F150" s="37">
        <f t="shared" si="303"/>
        <v>0.20833333333333326</v>
      </c>
      <c r="G150" s="38">
        <f t="shared" si="304"/>
        <v>0.125</v>
      </c>
      <c r="H150" s="39">
        <f t="shared" si="305"/>
        <v>0</v>
      </c>
      <c r="I150" s="40">
        <f t="shared" ref="I150:J150" si="324">IF(OR($B150="",H150="",I$4=""),"",IF($C150&gt;$D150,MAX(,MIN(I$4,$D150+24/24)-MAX(I$3,$C150)),MAX(,MIN(I$4,$D150)-MAX(I$3,$C150))))</f>
        <v>0.125</v>
      </c>
      <c r="J150" s="41">
        <f t="shared" si="324"/>
        <v>0.125</v>
      </c>
      <c r="K150" s="39">
        <f t="shared" ref="K150:M150" si="325">IF(OR(J150="",K$4=""),"",IF($C150&gt;$D150,MAX(,MIN(K$4,$D150+24/24)-MAX(K$3,$C150)),MAX(,MIN(K$4,$D150)-MAX(K$3,$C150))))</f>
        <v>8.3333333333333259E-2</v>
      </c>
      <c r="L150" s="40">
        <f t="shared" si="325"/>
        <v>0</v>
      </c>
      <c r="M150" s="41">
        <f t="shared" si="325"/>
        <v>0</v>
      </c>
      <c r="O150" s="37">
        <f t="shared" si="292"/>
        <v>0.20833333333333326</v>
      </c>
      <c r="P150" s="38">
        <f t="shared" si="293"/>
        <v>0.125</v>
      </c>
      <c r="Q150" s="37">
        <f t="shared" si="294"/>
        <v>0</v>
      </c>
      <c r="R150" s="38">
        <f t="shared" si="295"/>
        <v>0</v>
      </c>
      <c r="S150" s="37">
        <f t="shared" si="296"/>
        <v>0</v>
      </c>
      <c r="T150" s="38">
        <f t="shared" si="297"/>
        <v>0</v>
      </c>
    </row>
    <row r="151" spans="1:20" ht="15" customHeight="1" thickBot="1" x14ac:dyDescent="0.4">
      <c r="A151" s="12" t="str">
        <f t="shared" si="283"/>
        <v>Sem.</v>
      </c>
      <c r="B151" s="13">
        <v>45801</v>
      </c>
      <c r="C151" s="14">
        <f t="shared" si="286"/>
        <v>0.75</v>
      </c>
      <c r="D151" s="15">
        <f t="shared" si="287"/>
        <v>8.3333333333333329E-2</v>
      </c>
      <c r="E151" s="36">
        <f t="shared" si="302"/>
        <v>0.33333333333333326</v>
      </c>
      <c r="F151" s="37">
        <f t="shared" si="303"/>
        <v>0.20833333333333326</v>
      </c>
      <c r="G151" s="38">
        <f t="shared" si="304"/>
        <v>0.125</v>
      </c>
      <c r="H151" s="39">
        <f t="shared" si="305"/>
        <v>0</v>
      </c>
      <c r="I151" s="40">
        <f t="shared" ref="I151:J151" si="326">IF(OR($B151="",H151="",I$4=""),"",IF($C151&gt;$D151,MAX(,MIN(I$4,$D151+24/24)-MAX(I$3,$C151)),MAX(,MIN(I$4,$D151)-MAX(I$3,$C151))))</f>
        <v>0.125</v>
      </c>
      <c r="J151" s="41">
        <f t="shared" si="326"/>
        <v>0.125</v>
      </c>
      <c r="K151" s="39">
        <f t="shared" ref="K151:M151" si="327">IF(OR(J151="",K$4=""),"",IF($C151&gt;$D151,MAX(,MIN(K$4,$D151+24/24)-MAX(K$3,$C151)),MAX(,MIN(K$4,$D151)-MAX(K$3,$C151))))</f>
        <v>8.3333333333333259E-2</v>
      </c>
      <c r="L151" s="40">
        <f t="shared" si="327"/>
        <v>0</v>
      </c>
      <c r="M151" s="41">
        <f t="shared" si="327"/>
        <v>0</v>
      </c>
      <c r="O151" s="37">
        <f t="shared" si="292"/>
        <v>0.20833333333333326</v>
      </c>
      <c r="P151" s="38">
        <f t="shared" si="293"/>
        <v>0.125</v>
      </c>
      <c r="Q151" s="37">
        <f t="shared" si="294"/>
        <v>0</v>
      </c>
      <c r="R151" s="38">
        <f t="shared" si="295"/>
        <v>0</v>
      </c>
      <c r="S151" s="37">
        <f t="shared" si="296"/>
        <v>0</v>
      </c>
      <c r="T151" s="38">
        <f t="shared" si="297"/>
        <v>0</v>
      </c>
    </row>
    <row r="152" spans="1:20" ht="15" customHeight="1" thickBot="1" x14ac:dyDescent="0.4">
      <c r="A152" s="12" t="str">
        <f t="shared" si="283"/>
        <v>Dim.</v>
      </c>
      <c r="B152" s="13">
        <v>45802</v>
      </c>
      <c r="C152" s="14">
        <f t="shared" si="286"/>
        <v>0.75</v>
      </c>
      <c r="D152" s="15">
        <f t="shared" si="287"/>
        <v>8.3333333333333329E-2</v>
      </c>
      <c r="E152" s="36">
        <f t="shared" si="302"/>
        <v>0.33333333333333326</v>
      </c>
      <c r="F152" s="37">
        <f t="shared" si="303"/>
        <v>0.20833333333333326</v>
      </c>
      <c r="G152" s="38">
        <f t="shared" si="304"/>
        <v>0.125</v>
      </c>
      <c r="H152" s="39">
        <f t="shared" si="305"/>
        <v>0</v>
      </c>
      <c r="I152" s="40">
        <f t="shared" ref="I152:J152" si="328">IF(OR($B152="",H152="",I$4=""),"",IF($C152&gt;$D152,MAX(,MIN(I$4,$D152+24/24)-MAX(I$3,$C152)),MAX(,MIN(I$4,$D152)-MAX(I$3,$C152))))</f>
        <v>0.125</v>
      </c>
      <c r="J152" s="41">
        <f t="shared" si="328"/>
        <v>0.125</v>
      </c>
      <c r="K152" s="39">
        <f t="shared" ref="K152:M152" si="329">IF(OR(J152="",K$4=""),"",IF($C152&gt;$D152,MAX(,MIN(K$4,$D152+24/24)-MAX(K$3,$C152)),MAX(,MIN(K$4,$D152)-MAX(K$3,$C152))))</f>
        <v>8.3333333333333259E-2</v>
      </c>
      <c r="L152" s="40">
        <f t="shared" si="329"/>
        <v>0</v>
      </c>
      <c r="M152" s="41">
        <f t="shared" si="329"/>
        <v>0</v>
      </c>
      <c r="O152" s="37">
        <f t="shared" si="292"/>
        <v>0</v>
      </c>
      <c r="P152" s="38">
        <f t="shared" si="293"/>
        <v>0</v>
      </c>
      <c r="Q152" s="37">
        <f t="shared" si="294"/>
        <v>0.20833333333333326</v>
      </c>
      <c r="R152" s="38">
        <f t="shared" si="295"/>
        <v>0.125</v>
      </c>
      <c r="S152" s="37">
        <f t="shared" si="296"/>
        <v>0</v>
      </c>
      <c r="T152" s="38">
        <f t="shared" si="297"/>
        <v>0</v>
      </c>
    </row>
    <row r="153" spans="1:20" ht="15" customHeight="1" thickBot="1" x14ac:dyDescent="0.4">
      <c r="A153" s="12" t="str">
        <f t="shared" si="283"/>
        <v>Sem.</v>
      </c>
      <c r="B153" s="13">
        <v>45803</v>
      </c>
      <c r="C153" s="14">
        <f t="shared" si="286"/>
        <v>0.75</v>
      </c>
      <c r="D153" s="15">
        <f t="shared" si="287"/>
        <v>8.3333333333333329E-2</v>
      </c>
      <c r="E153" s="36">
        <f t="shared" si="302"/>
        <v>0.33333333333333326</v>
      </c>
      <c r="F153" s="37">
        <f t="shared" si="303"/>
        <v>0.20833333333333326</v>
      </c>
      <c r="G153" s="38">
        <f t="shared" si="304"/>
        <v>0.125</v>
      </c>
      <c r="H153" s="39">
        <f t="shared" si="305"/>
        <v>0</v>
      </c>
      <c r="I153" s="40">
        <f t="shared" ref="I153:J153" si="330">IF(OR($B153="",H153="",I$4=""),"",IF($C153&gt;$D153,MAX(,MIN(I$4,$D153+24/24)-MAX(I$3,$C153)),MAX(,MIN(I$4,$D153)-MAX(I$3,$C153))))</f>
        <v>0.125</v>
      </c>
      <c r="J153" s="41">
        <f t="shared" si="330"/>
        <v>0.125</v>
      </c>
      <c r="K153" s="39">
        <f t="shared" ref="K153:M153" si="331">IF(OR(J153="",K$4=""),"",IF($C153&gt;$D153,MAX(,MIN(K$4,$D153+24/24)-MAX(K$3,$C153)),MAX(,MIN(K$4,$D153)-MAX(K$3,$C153))))</f>
        <v>8.3333333333333259E-2</v>
      </c>
      <c r="L153" s="40">
        <f t="shared" si="331"/>
        <v>0</v>
      </c>
      <c r="M153" s="41">
        <f t="shared" si="331"/>
        <v>0</v>
      </c>
      <c r="O153" s="37">
        <f t="shared" si="292"/>
        <v>0.20833333333333326</v>
      </c>
      <c r="P153" s="38">
        <f t="shared" si="293"/>
        <v>0.125</v>
      </c>
      <c r="Q153" s="37">
        <f t="shared" si="294"/>
        <v>0</v>
      </c>
      <c r="R153" s="38">
        <f t="shared" si="295"/>
        <v>0</v>
      </c>
      <c r="S153" s="37">
        <f t="shared" si="296"/>
        <v>0</v>
      </c>
      <c r="T153" s="38">
        <f t="shared" si="297"/>
        <v>0</v>
      </c>
    </row>
    <row r="154" spans="1:20" ht="15" customHeight="1" thickBot="1" x14ac:dyDescent="0.4">
      <c r="A154" s="12" t="str">
        <f t="shared" si="283"/>
        <v>Sem.</v>
      </c>
      <c r="B154" s="13">
        <v>45804</v>
      </c>
      <c r="C154" s="14">
        <f t="shared" si="286"/>
        <v>0.75</v>
      </c>
      <c r="D154" s="15">
        <f t="shared" si="287"/>
        <v>8.3333333333333329E-2</v>
      </c>
      <c r="E154" s="36">
        <f t="shared" si="302"/>
        <v>0.33333333333333326</v>
      </c>
      <c r="F154" s="37">
        <f t="shared" si="303"/>
        <v>0.20833333333333326</v>
      </c>
      <c r="G154" s="38">
        <f t="shared" si="304"/>
        <v>0.125</v>
      </c>
      <c r="H154" s="39">
        <f t="shared" si="305"/>
        <v>0</v>
      </c>
      <c r="I154" s="40">
        <f t="shared" ref="I154:J154" si="332">IF(OR($B154="",H154="",I$4=""),"",IF($C154&gt;$D154,MAX(,MIN(I$4,$D154+24/24)-MAX(I$3,$C154)),MAX(,MIN(I$4,$D154)-MAX(I$3,$C154))))</f>
        <v>0.125</v>
      </c>
      <c r="J154" s="41">
        <f t="shared" si="332"/>
        <v>0.125</v>
      </c>
      <c r="K154" s="39">
        <f t="shared" ref="K154:M154" si="333">IF(OR(J154="",K$4=""),"",IF($C154&gt;$D154,MAX(,MIN(K$4,$D154+24/24)-MAX(K$3,$C154)),MAX(,MIN(K$4,$D154)-MAX(K$3,$C154))))</f>
        <v>8.3333333333333259E-2</v>
      </c>
      <c r="L154" s="40">
        <f t="shared" si="333"/>
        <v>0</v>
      </c>
      <c r="M154" s="41">
        <f t="shared" si="333"/>
        <v>0</v>
      </c>
      <c r="O154" s="37">
        <f t="shared" si="292"/>
        <v>0.20833333333333326</v>
      </c>
      <c r="P154" s="38">
        <f t="shared" si="293"/>
        <v>0.125</v>
      </c>
      <c r="Q154" s="37">
        <f t="shared" si="294"/>
        <v>0</v>
      </c>
      <c r="R154" s="38">
        <f t="shared" si="295"/>
        <v>0</v>
      </c>
      <c r="S154" s="37">
        <f t="shared" si="296"/>
        <v>0</v>
      </c>
      <c r="T154" s="38">
        <f t="shared" si="297"/>
        <v>0</v>
      </c>
    </row>
    <row r="155" spans="1:20" ht="15" customHeight="1" thickBot="1" x14ac:dyDescent="0.4">
      <c r="A155" s="12" t="str">
        <f t="shared" si="283"/>
        <v>Sem.</v>
      </c>
      <c r="B155" s="13">
        <v>45805</v>
      </c>
      <c r="C155" s="14">
        <f t="shared" si="286"/>
        <v>0.75</v>
      </c>
      <c r="D155" s="15">
        <f t="shared" si="287"/>
        <v>8.3333333333333329E-2</v>
      </c>
      <c r="E155" s="36">
        <f t="shared" si="302"/>
        <v>0.33333333333333326</v>
      </c>
      <c r="F155" s="37">
        <f t="shared" si="303"/>
        <v>0.20833333333333326</v>
      </c>
      <c r="G155" s="38">
        <f t="shared" si="304"/>
        <v>0.125</v>
      </c>
      <c r="H155" s="39">
        <f t="shared" si="305"/>
        <v>0</v>
      </c>
      <c r="I155" s="40">
        <f t="shared" ref="I155:J155" si="334">IF(OR($B155="",H155="",I$4=""),"",IF($C155&gt;$D155,MAX(,MIN(I$4,$D155+24/24)-MAX(I$3,$C155)),MAX(,MIN(I$4,$D155)-MAX(I$3,$C155))))</f>
        <v>0.125</v>
      </c>
      <c r="J155" s="41">
        <f t="shared" si="334"/>
        <v>0.125</v>
      </c>
      <c r="K155" s="39">
        <f t="shared" ref="K155:M155" si="335">IF(OR(J155="",K$4=""),"",IF($C155&gt;$D155,MAX(,MIN(K$4,$D155+24/24)-MAX(K$3,$C155)),MAX(,MIN(K$4,$D155)-MAX(K$3,$C155))))</f>
        <v>8.3333333333333259E-2</v>
      </c>
      <c r="L155" s="40">
        <f t="shared" si="335"/>
        <v>0</v>
      </c>
      <c r="M155" s="41">
        <f t="shared" si="335"/>
        <v>0</v>
      </c>
      <c r="O155" s="37">
        <f t="shared" si="292"/>
        <v>0.20833333333333326</v>
      </c>
      <c r="P155" s="38">
        <f t="shared" si="293"/>
        <v>0.125</v>
      </c>
      <c r="Q155" s="37">
        <f t="shared" si="294"/>
        <v>0</v>
      </c>
      <c r="R155" s="38">
        <f t="shared" si="295"/>
        <v>0</v>
      </c>
      <c r="S155" s="37">
        <f t="shared" si="296"/>
        <v>0</v>
      </c>
      <c r="T155" s="38">
        <f t="shared" si="297"/>
        <v>0</v>
      </c>
    </row>
    <row r="156" spans="1:20" ht="15" customHeight="1" thickBot="1" x14ac:dyDescent="0.4">
      <c r="A156" s="12" t="str">
        <f t="shared" si="283"/>
        <v>Fér.</v>
      </c>
      <c r="B156" s="13">
        <v>45806</v>
      </c>
      <c r="C156" s="14">
        <f t="shared" si="286"/>
        <v>0.75</v>
      </c>
      <c r="D156" s="15">
        <f t="shared" si="287"/>
        <v>8.3333333333333329E-2</v>
      </c>
      <c r="E156" s="36">
        <f t="shared" si="302"/>
        <v>0.33333333333333326</v>
      </c>
      <c r="F156" s="37">
        <f t="shared" si="303"/>
        <v>0.20833333333333326</v>
      </c>
      <c r="G156" s="38">
        <f t="shared" si="304"/>
        <v>0.125</v>
      </c>
      <c r="H156" s="39">
        <f t="shared" si="305"/>
        <v>0</v>
      </c>
      <c r="I156" s="40">
        <f t="shared" ref="I156:J156" si="336">IF(OR($B156="",H156="",I$4=""),"",IF($C156&gt;$D156,MAX(,MIN(I$4,$D156+24/24)-MAX(I$3,$C156)),MAX(,MIN(I$4,$D156)-MAX(I$3,$C156))))</f>
        <v>0.125</v>
      </c>
      <c r="J156" s="41">
        <f t="shared" si="336"/>
        <v>0.125</v>
      </c>
      <c r="K156" s="39">
        <f t="shared" ref="K156:M156" si="337">IF(OR(J156="",K$4=""),"",IF($C156&gt;$D156,MAX(,MIN(K$4,$D156+24/24)-MAX(K$3,$C156)),MAX(,MIN(K$4,$D156)-MAX(K$3,$C156))))</f>
        <v>8.3333333333333259E-2</v>
      </c>
      <c r="L156" s="40">
        <f t="shared" si="337"/>
        <v>0</v>
      </c>
      <c r="M156" s="41">
        <f t="shared" si="337"/>
        <v>0</v>
      </c>
      <c r="O156" s="37">
        <f t="shared" si="292"/>
        <v>0</v>
      </c>
      <c r="P156" s="38">
        <f t="shared" si="293"/>
        <v>0</v>
      </c>
      <c r="Q156" s="37">
        <f t="shared" si="294"/>
        <v>0</v>
      </c>
      <c r="R156" s="38">
        <f t="shared" si="295"/>
        <v>0</v>
      </c>
      <c r="S156" s="37">
        <f t="shared" si="296"/>
        <v>0.20833333333333326</v>
      </c>
      <c r="T156" s="38">
        <f t="shared" si="297"/>
        <v>0.125</v>
      </c>
    </row>
    <row r="157" spans="1:20" ht="15" customHeight="1" thickBot="1" x14ac:dyDescent="0.4">
      <c r="A157" s="12" t="str">
        <f t="shared" si="283"/>
        <v>Sem.</v>
      </c>
      <c r="B157" s="13">
        <v>45807</v>
      </c>
      <c r="C157" s="14">
        <f t="shared" si="286"/>
        <v>0.75</v>
      </c>
      <c r="D157" s="15">
        <f t="shared" si="287"/>
        <v>8.3333333333333329E-2</v>
      </c>
      <c r="E157" s="36">
        <f t="shared" si="302"/>
        <v>0.33333333333333326</v>
      </c>
      <c r="F157" s="37">
        <f t="shared" si="303"/>
        <v>0.20833333333333326</v>
      </c>
      <c r="G157" s="38">
        <f t="shared" si="304"/>
        <v>0.125</v>
      </c>
      <c r="H157" s="39">
        <f t="shared" si="305"/>
        <v>0</v>
      </c>
      <c r="I157" s="40">
        <f t="shared" ref="I157:J157" si="338">IF(OR($B157="",H157="",I$4=""),"",IF($C157&gt;$D157,MAX(,MIN(I$4,$D157+24/24)-MAX(I$3,$C157)),MAX(,MIN(I$4,$D157)-MAX(I$3,$C157))))</f>
        <v>0.125</v>
      </c>
      <c r="J157" s="41">
        <f t="shared" si="338"/>
        <v>0.125</v>
      </c>
      <c r="K157" s="39">
        <f t="shared" ref="K157:M157" si="339">IF(OR(J157="",K$4=""),"",IF($C157&gt;$D157,MAX(,MIN(K$4,$D157+24/24)-MAX(K$3,$C157)),MAX(,MIN(K$4,$D157)-MAX(K$3,$C157))))</f>
        <v>8.3333333333333259E-2</v>
      </c>
      <c r="L157" s="40">
        <f t="shared" si="339"/>
        <v>0</v>
      </c>
      <c r="M157" s="41">
        <f t="shared" si="339"/>
        <v>0</v>
      </c>
      <c r="O157" s="37">
        <f t="shared" si="292"/>
        <v>0.20833333333333326</v>
      </c>
      <c r="P157" s="38">
        <f t="shared" si="293"/>
        <v>0.125</v>
      </c>
      <c r="Q157" s="37">
        <f t="shared" si="294"/>
        <v>0</v>
      </c>
      <c r="R157" s="38">
        <f t="shared" si="295"/>
        <v>0</v>
      </c>
      <c r="S157" s="37">
        <f t="shared" si="296"/>
        <v>0</v>
      </c>
      <c r="T157" s="38">
        <f t="shared" si="297"/>
        <v>0</v>
      </c>
    </row>
    <row r="158" spans="1:20" ht="15" customHeight="1" thickBot="1" x14ac:dyDescent="0.4">
      <c r="A158" s="12" t="str">
        <f t="shared" si="283"/>
        <v>Sem.</v>
      </c>
      <c r="B158" s="13">
        <v>45808</v>
      </c>
      <c r="C158" s="14">
        <f t="shared" si="286"/>
        <v>0.75</v>
      </c>
      <c r="D158" s="15">
        <f t="shared" si="287"/>
        <v>8.3333333333333329E-2</v>
      </c>
      <c r="E158" s="36">
        <f t="shared" si="302"/>
        <v>0.33333333333333326</v>
      </c>
      <c r="F158" s="37">
        <f t="shared" si="303"/>
        <v>0.20833333333333326</v>
      </c>
      <c r="G158" s="38">
        <f t="shared" si="304"/>
        <v>0.125</v>
      </c>
      <c r="H158" s="39">
        <f t="shared" si="305"/>
        <v>0</v>
      </c>
      <c r="I158" s="40">
        <f t="shared" ref="I158:J158" si="340">IF(OR($B158="",H158="",I$4=""),"",IF($C158&gt;$D158,MAX(,MIN(I$4,$D158+24/24)-MAX(I$3,$C158)),MAX(,MIN(I$4,$D158)-MAX(I$3,$C158))))</f>
        <v>0.125</v>
      </c>
      <c r="J158" s="41">
        <f t="shared" si="340"/>
        <v>0.125</v>
      </c>
      <c r="K158" s="39">
        <f t="shared" ref="K158:M158" si="341">IF(OR(J158="",K$4=""),"",IF($C158&gt;$D158,MAX(,MIN(K$4,$D158+24/24)-MAX(K$3,$C158)),MAX(,MIN(K$4,$D158)-MAX(K$3,$C158))))</f>
        <v>8.3333333333333259E-2</v>
      </c>
      <c r="L158" s="40">
        <f t="shared" si="341"/>
        <v>0</v>
      </c>
      <c r="M158" s="41">
        <f t="shared" si="341"/>
        <v>0</v>
      </c>
      <c r="O158" s="37">
        <f t="shared" si="292"/>
        <v>0.20833333333333326</v>
      </c>
      <c r="P158" s="38">
        <f t="shared" si="293"/>
        <v>0.125</v>
      </c>
      <c r="Q158" s="37">
        <f t="shared" si="294"/>
        <v>0</v>
      </c>
      <c r="R158" s="38">
        <f t="shared" si="295"/>
        <v>0</v>
      </c>
      <c r="S158" s="37">
        <f t="shared" si="296"/>
        <v>0</v>
      </c>
      <c r="T158" s="38">
        <f t="shared" si="297"/>
        <v>0</v>
      </c>
    </row>
    <row r="159" spans="1:20" ht="15" customHeight="1" thickBot="1" x14ac:dyDescent="0.4">
      <c r="A159" s="12" t="str">
        <f t="shared" si="283"/>
        <v>Dim.</v>
      </c>
      <c r="B159" s="13">
        <v>45809</v>
      </c>
      <c r="C159" s="14">
        <f t="shared" si="286"/>
        <v>0.75</v>
      </c>
      <c r="D159" s="15">
        <f t="shared" si="287"/>
        <v>8.3333333333333329E-2</v>
      </c>
      <c r="E159" s="36">
        <f t="shared" si="302"/>
        <v>0.33333333333333326</v>
      </c>
      <c r="F159" s="37">
        <f t="shared" si="303"/>
        <v>0.20833333333333326</v>
      </c>
      <c r="G159" s="38">
        <f t="shared" si="304"/>
        <v>0.125</v>
      </c>
      <c r="H159" s="39">
        <f t="shared" si="305"/>
        <v>0</v>
      </c>
      <c r="I159" s="40">
        <f t="shared" ref="I159:J159" si="342">IF(OR($B159="",H159="",I$4=""),"",IF($C159&gt;$D159,MAX(,MIN(I$4,$D159+24/24)-MAX(I$3,$C159)),MAX(,MIN(I$4,$D159)-MAX(I$3,$C159))))</f>
        <v>0.125</v>
      </c>
      <c r="J159" s="41">
        <f t="shared" si="342"/>
        <v>0.125</v>
      </c>
      <c r="K159" s="39">
        <f t="shared" ref="K159:M159" si="343">IF(OR(J159="",K$4=""),"",IF($C159&gt;$D159,MAX(,MIN(K$4,$D159+24/24)-MAX(K$3,$C159)),MAX(,MIN(K$4,$D159)-MAX(K$3,$C159))))</f>
        <v>8.3333333333333259E-2</v>
      </c>
      <c r="L159" s="40">
        <f t="shared" si="343"/>
        <v>0</v>
      </c>
      <c r="M159" s="41">
        <f t="shared" si="343"/>
        <v>0</v>
      </c>
      <c r="O159" s="37">
        <f t="shared" si="292"/>
        <v>0</v>
      </c>
      <c r="P159" s="38">
        <f t="shared" si="293"/>
        <v>0</v>
      </c>
      <c r="Q159" s="37">
        <f t="shared" si="294"/>
        <v>0.20833333333333326</v>
      </c>
      <c r="R159" s="38">
        <f t="shared" si="295"/>
        <v>0.125</v>
      </c>
      <c r="S159" s="37">
        <f t="shared" si="296"/>
        <v>0</v>
      </c>
      <c r="T159" s="38">
        <f t="shared" si="297"/>
        <v>0</v>
      </c>
    </row>
    <row r="160" spans="1:20" ht="15" customHeight="1" thickBot="1" x14ac:dyDescent="0.4">
      <c r="A160" s="12" t="str">
        <f t="shared" si="283"/>
        <v>Sem.</v>
      </c>
      <c r="B160" s="13">
        <v>45810</v>
      </c>
      <c r="C160" s="14">
        <f t="shared" si="286"/>
        <v>0.75</v>
      </c>
      <c r="D160" s="15">
        <f t="shared" si="287"/>
        <v>8.3333333333333329E-2</v>
      </c>
      <c r="E160" s="36">
        <f t="shared" si="302"/>
        <v>0.33333333333333326</v>
      </c>
      <c r="F160" s="37">
        <f t="shared" si="303"/>
        <v>0.20833333333333326</v>
      </c>
      <c r="G160" s="38">
        <f t="shared" si="304"/>
        <v>0.125</v>
      </c>
      <c r="H160" s="39">
        <f t="shared" si="305"/>
        <v>0</v>
      </c>
      <c r="I160" s="40">
        <f t="shared" ref="I160:J160" si="344">IF(OR($B160="",H160="",I$4=""),"",IF($C160&gt;$D160,MAX(,MIN(I$4,$D160+24/24)-MAX(I$3,$C160)),MAX(,MIN(I$4,$D160)-MAX(I$3,$C160))))</f>
        <v>0.125</v>
      </c>
      <c r="J160" s="41">
        <f t="shared" si="344"/>
        <v>0.125</v>
      </c>
      <c r="K160" s="39">
        <f t="shared" ref="K160:M160" si="345">IF(OR(J160="",K$4=""),"",IF($C160&gt;$D160,MAX(,MIN(K$4,$D160+24/24)-MAX(K$3,$C160)),MAX(,MIN(K$4,$D160)-MAX(K$3,$C160))))</f>
        <v>8.3333333333333259E-2</v>
      </c>
      <c r="L160" s="40">
        <f t="shared" si="345"/>
        <v>0</v>
      </c>
      <c r="M160" s="41">
        <f t="shared" si="345"/>
        <v>0</v>
      </c>
      <c r="O160" s="37">
        <f t="shared" si="292"/>
        <v>0.20833333333333326</v>
      </c>
      <c r="P160" s="38">
        <f t="shared" si="293"/>
        <v>0.125</v>
      </c>
      <c r="Q160" s="37">
        <f t="shared" si="294"/>
        <v>0</v>
      </c>
      <c r="R160" s="38">
        <f t="shared" si="295"/>
        <v>0</v>
      </c>
      <c r="S160" s="37">
        <f t="shared" si="296"/>
        <v>0</v>
      </c>
      <c r="T160" s="38">
        <f t="shared" si="297"/>
        <v>0</v>
      </c>
    </row>
    <row r="161" spans="1:20" ht="15" customHeight="1" thickBot="1" x14ac:dyDescent="0.4">
      <c r="A161" s="12" t="str">
        <f t="shared" si="283"/>
        <v>Sem.</v>
      </c>
      <c r="B161" s="13">
        <v>45811</v>
      </c>
      <c r="C161" s="14">
        <f t="shared" si="286"/>
        <v>0.75</v>
      </c>
      <c r="D161" s="15">
        <f t="shared" si="287"/>
        <v>8.3333333333333329E-2</v>
      </c>
      <c r="E161" s="36">
        <f t="shared" si="302"/>
        <v>0.33333333333333326</v>
      </c>
      <c r="F161" s="37">
        <f t="shared" si="303"/>
        <v>0.20833333333333326</v>
      </c>
      <c r="G161" s="38">
        <f t="shared" si="304"/>
        <v>0.125</v>
      </c>
      <c r="H161" s="39">
        <f t="shared" si="305"/>
        <v>0</v>
      </c>
      <c r="I161" s="40">
        <f t="shared" ref="I161:J161" si="346">IF(OR($B161="",H161="",I$4=""),"",IF($C161&gt;$D161,MAX(,MIN(I$4,$D161+24/24)-MAX(I$3,$C161)),MAX(,MIN(I$4,$D161)-MAX(I$3,$C161))))</f>
        <v>0.125</v>
      </c>
      <c r="J161" s="41">
        <f t="shared" si="346"/>
        <v>0.125</v>
      </c>
      <c r="K161" s="39">
        <f t="shared" ref="K161:M161" si="347">IF(OR(J161="",K$4=""),"",IF($C161&gt;$D161,MAX(,MIN(K$4,$D161+24/24)-MAX(K$3,$C161)),MAX(,MIN(K$4,$D161)-MAX(K$3,$C161))))</f>
        <v>8.3333333333333259E-2</v>
      </c>
      <c r="L161" s="40">
        <f t="shared" si="347"/>
        <v>0</v>
      </c>
      <c r="M161" s="41">
        <f t="shared" si="347"/>
        <v>0</v>
      </c>
      <c r="O161" s="37">
        <f t="shared" si="292"/>
        <v>0.20833333333333326</v>
      </c>
      <c r="P161" s="38">
        <f t="shared" si="293"/>
        <v>0.125</v>
      </c>
      <c r="Q161" s="37">
        <f t="shared" si="294"/>
        <v>0</v>
      </c>
      <c r="R161" s="38">
        <f t="shared" si="295"/>
        <v>0</v>
      </c>
      <c r="S161" s="37">
        <f t="shared" si="296"/>
        <v>0</v>
      </c>
      <c r="T161" s="38">
        <f t="shared" si="297"/>
        <v>0</v>
      </c>
    </row>
    <row r="162" spans="1:20" ht="15" customHeight="1" thickBot="1" x14ac:dyDescent="0.4">
      <c r="A162" s="12" t="str">
        <f t="shared" si="283"/>
        <v>Sem.</v>
      </c>
      <c r="B162" s="13">
        <v>45812</v>
      </c>
      <c r="C162" s="14">
        <f t="shared" si="286"/>
        <v>0.75</v>
      </c>
      <c r="D162" s="15">
        <f t="shared" si="287"/>
        <v>8.3333333333333329E-2</v>
      </c>
      <c r="E162" s="36">
        <f t="shared" si="302"/>
        <v>0.33333333333333326</v>
      </c>
      <c r="F162" s="37">
        <f t="shared" si="303"/>
        <v>0.20833333333333326</v>
      </c>
      <c r="G162" s="38">
        <f t="shared" si="304"/>
        <v>0.125</v>
      </c>
      <c r="H162" s="39">
        <f t="shared" si="305"/>
        <v>0</v>
      </c>
      <c r="I162" s="40">
        <f t="shared" ref="I162:J162" si="348">IF(OR($B162="",H162="",I$4=""),"",IF($C162&gt;$D162,MAX(,MIN(I$4,$D162+24/24)-MAX(I$3,$C162)),MAX(,MIN(I$4,$D162)-MAX(I$3,$C162))))</f>
        <v>0.125</v>
      </c>
      <c r="J162" s="41">
        <f t="shared" si="348"/>
        <v>0.125</v>
      </c>
      <c r="K162" s="39">
        <f t="shared" ref="K162:M162" si="349">IF(OR(J162="",K$4=""),"",IF($C162&gt;$D162,MAX(,MIN(K$4,$D162+24/24)-MAX(K$3,$C162)),MAX(,MIN(K$4,$D162)-MAX(K$3,$C162))))</f>
        <v>8.3333333333333259E-2</v>
      </c>
      <c r="L162" s="40">
        <f t="shared" si="349"/>
        <v>0</v>
      </c>
      <c r="M162" s="41">
        <f t="shared" si="349"/>
        <v>0</v>
      </c>
      <c r="O162" s="37">
        <f t="shared" si="292"/>
        <v>0.20833333333333326</v>
      </c>
      <c r="P162" s="38">
        <f t="shared" si="293"/>
        <v>0.125</v>
      </c>
      <c r="Q162" s="37">
        <f t="shared" si="294"/>
        <v>0</v>
      </c>
      <c r="R162" s="38">
        <f t="shared" si="295"/>
        <v>0</v>
      </c>
      <c r="S162" s="37">
        <f t="shared" si="296"/>
        <v>0</v>
      </c>
      <c r="T162" s="38">
        <f t="shared" si="297"/>
        <v>0</v>
      </c>
    </row>
    <row r="163" spans="1:20" ht="15" customHeight="1" thickBot="1" x14ac:dyDescent="0.4">
      <c r="A163" s="12" t="str">
        <f t="shared" si="283"/>
        <v>Sem.</v>
      </c>
      <c r="B163" s="13">
        <v>45813</v>
      </c>
      <c r="C163" s="14">
        <f t="shared" si="286"/>
        <v>0.75</v>
      </c>
      <c r="D163" s="15">
        <f t="shared" si="287"/>
        <v>8.3333333333333329E-2</v>
      </c>
      <c r="E163" s="36">
        <f t="shared" si="302"/>
        <v>0.33333333333333326</v>
      </c>
      <c r="F163" s="37">
        <f t="shared" si="303"/>
        <v>0.20833333333333326</v>
      </c>
      <c r="G163" s="38">
        <f t="shared" si="304"/>
        <v>0.125</v>
      </c>
      <c r="H163" s="39">
        <f t="shared" si="305"/>
        <v>0</v>
      </c>
      <c r="I163" s="40">
        <f t="shared" ref="I163:J163" si="350">IF(OR($B163="",H163="",I$4=""),"",IF($C163&gt;$D163,MAX(,MIN(I$4,$D163+24/24)-MAX(I$3,$C163)),MAX(,MIN(I$4,$D163)-MAX(I$3,$C163))))</f>
        <v>0.125</v>
      </c>
      <c r="J163" s="41">
        <f t="shared" si="350"/>
        <v>0.125</v>
      </c>
      <c r="K163" s="39">
        <f t="shared" ref="K163:M163" si="351">IF(OR(J163="",K$4=""),"",IF($C163&gt;$D163,MAX(,MIN(K$4,$D163+24/24)-MAX(K$3,$C163)),MAX(,MIN(K$4,$D163)-MAX(K$3,$C163))))</f>
        <v>8.3333333333333259E-2</v>
      </c>
      <c r="L163" s="40">
        <f t="shared" si="351"/>
        <v>0</v>
      </c>
      <c r="M163" s="41">
        <f t="shared" si="351"/>
        <v>0</v>
      </c>
      <c r="O163" s="37">
        <f t="shared" si="292"/>
        <v>0.20833333333333326</v>
      </c>
      <c r="P163" s="38">
        <f t="shared" si="293"/>
        <v>0.125</v>
      </c>
      <c r="Q163" s="37">
        <f t="shared" si="294"/>
        <v>0</v>
      </c>
      <c r="R163" s="38">
        <f t="shared" si="295"/>
        <v>0</v>
      </c>
      <c r="S163" s="37">
        <f t="shared" si="296"/>
        <v>0</v>
      </c>
      <c r="T163" s="38">
        <f t="shared" si="297"/>
        <v>0</v>
      </c>
    </row>
    <row r="164" spans="1:20" ht="15" customHeight="1" thickBot="1" x14ac:dyDescent="0.4">
      <c r="A164" s="12" t="str">
        <f t="shared" si="283"/>
        <v>Sem.</v>
      </c>
      <c r="B164" s="13">
        <v>45814</v>
      </c>
      <c r="C164" s="14">
        <f t="shared" si="286"/>
        <v>0.75</v>
      </c>
      <c r="D164" s="15">
        <f t="shared" si="287"/>
        <v>8.3333333333333329E-2</v>
      </c>
      <c r="E164" s="36">
        <f t="shared" si="302"/>
        <v>0.33333333333333326</v>
      </c>
      <c r="F164" s="37">
        <f t="shared" si="303"/>
        <v>0.20833333333333326</v>
      </c>
      <c r="G164" s="38">
        <f t="shared" si="304"/>
        <v>0.125</v>
      </c>
      <c r="H164" s="39">
        <f t="shared" si="305"/>
        <v>0</v>
      </c>
      <c r="I164" s="40">
        <f t="shared" ref="I164:J164" si="352">IF(OR($B164="",H164="",I$4=""),"",IF($C164&gt;$D164,MAX(,MIN(I$4,$D164+24/24)-MAX(I$3,$C164)),MAX(,MIN(I$4,$D164)-MAX(I$3,$C164))))</f>
        <v>0.125</v>
      </c>
      <c r="J164" s="41">
        <f t="shared" si="352"/>
        <v>0.125</v>
      </c>
      <c r="K164" s="39">
        <f t="shared" ref="K164:M164" si="353">IF(OR(J164="",K$4=""),"",IF($C164&gt;$D164,MAX(,MIN(K$4,$D164+24/24)-MAX(K$3,$C164)),MAX(,MIN(K$4,$D164)-MAX(K$3,$C164))))</f>
        <v>8.3333333333333259E-2</v>
      </c>
      <c r="L164" s="40">
        <f t="shared" si="353"/>
        <v>0</v>
      </c>
      <c r="M164" s="41">
        <f t="shared" si="353"/>
        <v>0</v>
      </c>
      <c r="O164" s="37">
        <f t="shared" si="292"/>
        <v>0.20833333333333326</v>
      </c>
      <c r="P164" s="38">
        <f t="shared" si="293"/>
        <v>0.125</v>
      </c>
      <c r="Q164" s="37">
        <f t="shared" si="294"/>
        <v>0</v>
      </c>
      <c r="R164" s="38">
        <f t="shared" si="295"/>
        <v>0</v>
      </c>
      <c r="S164" s="37">
        <f t="shared" si="296"/>
        <v>0</v>
      </c>
      <c r="T164" s="38">
        <f t="shared" si="297"/>
        <v>0</v>
      </c>
    </row>
    <row r="165" spans="1:20" ht="15" customHeight="1" thickBot="1" x14ac:dyDescent="0.4">
      <c r="A165" s="12" t="str">
        <f t="shared" si="283"/>
        <v>Sem.</v>
      </c>
      <c r="B165" s="13">
        <v>45815</v>
      </c>
      <c r="C165" s="14">
        <f t="shared" si="286"/>
        <v>0.75</v>
      </c>
      <c r="D165" s="15">
        <f t="shared" si="287"/>
        <v>8.3333333333333329E-2</v>
      </c>
      <c r="E165" s="36">
        <f t="shared" si="302"/>
        <v>0.33333333333333326</v>
      </c>
      <c r="F165" s="37">
        <f t="shared" si="303"/>
        <v>0.20833333333333326</v>
      </c>
      <c r="G165" s="38">
        <f t="shared" si="304"/>
        <v>0.125</v>
      </c>
      <c r="H165" s="39">
        <f t="shared" si="305"/>
        <v>0</v>
      </c>
      <c r="I165" s="40">
        <f t="shared" ref="I165:J165" si="354">IF(OR($B165="",H165="",I$4=""),"",IF($C165&gt;$D165,MAX(,MIN(I$4,$D165+24/24)-MAX(I$3,$C165)),MAX(,MIN(I$4,$D165)-MAX(I$3,$C165))))</f>
        <v>0.125</v>
      </c>
      <c r="J165" s="41">
        <f t="shared" si="354"/>
        <v>0.125</v>
      </c>
      <c r="K165" s="39">
        <f t="shared" ref="K165:M165" si="355">IF(OR(J165="",K$4=""),"",IF($C165&gt;$D165,MAX(,MIN(K$4,$D165+24/24)-MAX(K$3,$C165)),MAX(,MIN(K$4,$D165)-MAX(K$3,$C165))))</f>
        <v>8.3333333333333259E-2</v>
      </c>
      <c r="L165" s="40">
        <f t="shared" si="355"/>
        <v>0</v>
      </c>
      <c r="M165" s="41">
        <f t="shared" si="355"/>
        <v>0</v>
      </c>
      <c r="O165" s="37">
        <f t="shared" si="292"/>
        <v>0.20833333333333326</v>
      </c>
      <c r="P165" s="38">
        <f t="shared" si="293"/>
        <v>0.125</v>
      </c>
      <c r="Q165" s="37">
        <f t="shared" si="294"/>
        <v>0</v>
      </c>
      <c r="R165" s="38">
        <f t="shared" si="295"/>
        <v>0</v>
      </c>
      <c r="S165" s="37">
        <f t="shared" si="296"/>
        <v>0</v>
      </c>
      <c r="T165" s="38">
        <f t="shared" si="297"/>
        <v>0</v>
      </c>
    </row>
    <row r="166" spans="1:20" ht="15" customHeight="1" thickBot="1" x14ac:dyDescent="0.4">
      <c r="A166" s="12" t="str">
        <f t="shared" si="283"/>
        <v>Dim.</v>
      </c>
      <c r="B166" s="13">
        <v>45816</v>
      </c>
      <c r="C166" s="14">
        <f t="shared" si="286"/>
        <v>0.75</v>
      </c>
      <c r="D166" s="15">
        <f t="shared" si="287"/>
        <v>8.3333333333333329E-2</v>
      </c>
      <c r="E166" s="36">
        <f t="shared" si="302"/>
        <v>0.33333333333333326</v>
      </c>
      <c r="F166" s="37">
        <f t="shared" si="303"/>
        <v>0.20833333333333326</v>
      </c>
      <c r="G166" s="38">
        <f t="shared" si="304"/>
        <v>0.125</v>
      </c>
      <c r="H166" s="39">
        <f t="shared" si="305"/>
        <v>0</v>
      </c>
      <c r="I166" s="40">
        <f t="shared" ref="I166:J166" si="356">IF(OR($B166="",H166="",I$4=""),"",IF($C166&gt;$D166,MAX(,MIN(I$4,$D166+24/24)-MAX(I$3,$C166)),MAX(,MIN(I$4,$D166)-MAX(I$3,$C166))))</f>
        <v>0.125</v>
      </c>
      <c r="J166" s="41">
        <f t="shared" si="356"/>
        <v>0.125</v>
      </c>
      <c r="K166" s="39">
        <f t="shared" ref="K166:M166" si="357">IF(OR(J166="",K$4=""),"",IF($C166&gt;$D166,MAX(,MIN(K$4,$D166+24/24)-MAX(K$3,$C166)),MAX(,MIN(K$4,$D166)-MAX(K$3,$C166))))</f>
        <v>8.3333333333333259E-2</v>
      </c>
      <c r="L166" s="40">
        <f t="shared" si="357"/>
        <v>0</v>
      </c>
      <c r="M166" s="41">
        <f t="shared" si="357"/>
        <v>0</v>
      </c>
      <c r="O166" s="37">
        <f t="shared" si="292"/>
        <v>0</v>
      </c>
      <c r="P166" s="38">
        <f t="shared" si="293"/>
        <v>0</v>
      </c>
      <c r="Q166" s="37">
        <f t="shared" si="294"/>
        <v>0.20833333333333326</v>
      </c>
      <c r="R166" s="38">
        <f t="shared" si="295"/>
        <v>0.125</v>
      </c>
      <c r="S166" s="37">
        <f t="shared" si="296"/>
        <v>0</v>
      </c>
      <c r="T166" s="38">
        <f t="shared" si="297"/>
        <v>0</v>
      </c>
    </row>
    <row r="167" spans="1:20" ht="15" customHeight="1" thickBot="1" x14ac:dyDescent="0.4">
      <c r="A167" s="12" t="str">
        <f t="shared" si="283"/>
        <v>Fér.</v>
      </c>
      <c r="B167" s="13">
        <v>45817</v>
      </c>
      <c r="C167" s="14">
        <f t="shared" si="286"/>
        <v>0.75</v>
      </c>
      <c r="D167" s="15">
        <f t="shared" si="287"/>
        <v>8.3333333333333329E-2</v>
      </c>
      <c r="E167" s="36">
        <f t="shared" si="302"/>
        <v>0.33333333333333326</v>
      </c>
      <c r="F167" s="37">
        <f t="shared" si="303"/>
        <v>0.20833333333333326</v>
      </c>
      <c r="G167" s="38">
        <f t="shared" si="304"/>
        <v>0.125</v>
      </c>
      <c r="H167" s="39">
        <f t="shared" si="305"/>
        <v>0</v>
      </c>
      <c r="I167" s="40">
        <f t="shared" ref="I167:J167" si="358">IF(OR($B167="",H167="",I$4=""),"",IF($C167&gt;$D167,MAX(,MIN(I$4,$D167+24/24)-MAX(I$3,$C167)),MAX(,MIN(I$4,$D167)-MAX(I$3,$C167))))</f>
        <v>0.125</v>
      </c>
      <c r="J167" s="41">
        <f t="shared" si="358"/>
        <v>0.125</v>
      </c>
      <c r="K167" s="39">
        <f t="shared" ref="K167:M167" si="359">IF(OR(J167="",K$4=""),"",IF($C167&gt;$D167,MAX(,MIN(K$4,$D167+24/24)-MAX(K$3,$C167)),MAX(,MIN(K$4,$D167)-MAX(K$3,$C167))))</f>
        <v>8.3333333333333259E-2</v>
      </c>
      <c r="L167" s="40">
        <f t="shared" si="359"/>
        <v>0</v>
      </c>
      <c r="M167" s="41">
        <f t="shared" si="359"/>
        <v>0</v>
      </c>
      <c r="O167" s="37">
        <f t="shared" si="292"/>
        <v>0</v>
      </c>
      <c r="P167" s="38">
        <f t="shared" si="293"/>
        <v>0</v>
      </c>
      <c r="Q167" s="37">
        <f t="shared" si="294"/>
        <v>0</v>
      </c>
      <c r="R167" s="38">
        <f t="shared" si="295"/>
        <v>0</v>
      </c>
      <c r="S167" s="37">
        <f t="shared" si="296"/>
        <v>0.20833333333333326</v>
      </c>
      <c r="T167" s="38">
        <f t="shared" si="297"/>
        <v>0.125</v>
      </c>
    </row>
    <row r="168" spans="1:20" ht="15" customHeight="1" thickBot="1" x14ac:dyDescent="0.4">
      <c r="A168" s="12" t="str">
        <f t="shared" si="283"/>
        <v>Sem.</v>
      </c>
      <c r="B168" s="13">
        <v>45818</v>
      </c>
      <c r="C168" s="14">
        <f t="shared" si="286"/>
        <v>0.75</v>
      </c>
      <c r="D168" s="15">
        <f t="shared" si="287"/>
        <v>8.3333333333333329E-2</v>
      </c>
      <c r="E168" s="36">
        <f t="shared" si="302"/>
        <v>0.33333333333333326</v>
      </c>
      <c r="F168" s="37">
        <f t="shared" si="303"/>
        <v>0.20833333333333326</v>
      </c>
      <c r="G168" s="38">
        <f t="shared" si="304"/>
        <v>0.125</v>
      </c>
      <c r="H168" s="39">
        <f t="shared" si="305"/>
        <v>0</v>
      </c>
      <c r="I168" s="40">
        <f t="shared" ref="I168:J168" si="360">IF(OR($B168="",H168="",I$4=""),"",IF($C168&gt;$D168,MAX(,MIN(I$4,$D168+24/24)-MAX(I$3,$C168)),MAX(,MIN(I$4,$D168)-MAX(I$3,$C168))))</f>
        <v>0.125</v>
      </c>
      <c r="J168" s="41">
        <f t="shared" si="360"/>
        <v>0.125</v>
      </c>
      <c r="K168" s="39">
        <f t="shared" ref="K168:M168" si="361">IF(OR(J168="",K$4=""),"",IF($C168&gt;$D168,MAX(,MIN(K$4,$D168+24/24)-MAX(K$3,$C168)),MAX(,MIN(K$4,$D168)-MAX(K$3,$C168))))</f>
        <v>8.3333333333333259E-2</v>
      </c>
      <c r="L168" s="40">
        <f t="shared" si="361"/>
        <v>0</v>
      </c>
      <c r="M168" s="41">
        <f t="shared" si="361"/>
        <v>0</v>
      </c>
      <c r="O168" s="37">
        <f t="shared" si="292"/>
        <v>0.20833333333333326</v>
      </c>
      <c r="P168" s="38">
        <f t="shared" si="293"/>
        <v>0.125</v>
      </c>
      <c r="Q168" s="37">
        <f t="shared" si="294"/>
        <v>0</v>
      </c>
      <c r="R168" s="38">
        <f t="shared" si="295"/>
        <v>0</v>
      </c>
      <c r="S168" s="37">
        <f t="shared" si="296"/>
        <v>0</v>
      </c>
      <c r="T168" s="38">
        <f t="shared" si="297"/>
        <v>0</v>
      </c>
    </row>
    <row r="169" spans="1:20" ht="15" customHeight="1" thickBot="1" x14ac:dyDescent="0.4">
      <c r="A169" s="12" t="str">
        <f t="shared" si="283"/>
        <v>Sem.</v>
      </c>
      <c r="B169" s="13">
        <v>45819</v>
      </c>
      <c r="C169" s="14">
        <f t="shared" si="286"/>
        <v>0.75</v>
      </c>
      <c r="D169" s="15">
        <f t="shared" si="287"/>
        <v>8.3333333333333329E-2</v>
      </c>
      <c r="E169" s="36">
        <f t="shared" si="302"/>
        <v>0.33333333333333326</v>
      </c>
      <c r="F169" s="37">
        <f t="shared" si="303"/>
        <v>0.20833333333333326</v>
      </c>
      <c r="G169" s="38">
        <f t="shared" si="304"/>
        <v>0.125</v>
      </c>
      <c r="H169" s="39">
        <f t="shared" si="305"/>
        <v>0</v>
      </c>
      <c r="I169" s="40">
        <f t="shared" ref="I169:J169" si="362">IF(OR($B169="",H169="",I$4=""),"",IF($C169&gt;$D169,MAX(,MIN(I$4,$D169+24/24)-MAX(I$3,$C169)),MAX(,MIN(I$4,$D169)-MAX(I$3,$C169))))</f>
        <v>0.125</v>
      </c>
      <c r="J169" s="41">
        <f t="shared" si="362"/>
        <v>0.125</v>
      </c>
      <c r="K169" s="39">
        <f t="shared" ref="K169:M169" si="363">IF(OR(J169="",K$4=""),"",IF($C169&gt;$D169,MAX(,MIN(K$4,$D169+24/24)-MAX(K$3,$C169)),MAX(,MIN(K$4,$D169)-MAX(K$3,$C169))))</f>
        <v>8.3333333333333259E-2</v>
      </c>
      <c r="L169" s="40">
        <f t="shared" si="363"/>
        <v>0</v>
      </c>
      <c r="M169" s="41">
        <f t="shared" si="363"/>
        <v>0</v>
      </c>
      <c r="O169" s="37">
        <f t="shared" si="292"/>
        <v>0.20833333333333326</v>
      </c>
      <c r="P169" s="38">
        <f t="shared" si="293"/>
        <v>0.125</v>
      </c>
      <c r="Q169" s="37">
        <f t="shared" si="294"/>
        <v>0</v>
      </c>
      <c r="R169" s="38">
        <f t="shared" si="295"/>
        <v>0</v>
      </c>
      <c r="S169" s="37">
        <f t="shared" si="296"/>
        <v>0</v>
      </c>
      <c r="T169" s="38">
        <f t="shared" si="297"/>
        <v>0</v>
      </c>
    </row>
    <row r="170" spans="1:20" ht="15" customHeight="1" thickBot="1" x14ac:dyDescent="0.4">
      <c r="A170" s="12" t="str">
        <f t="shared" si="283"/>
        <v>Sem.</v>
      </c>
      <c r="B170" s="13">
        <v>45820</v>
      </c>
      <c r="C170" s="14">
        <f t="shared" si="286"/>
        <v>0.75</v>
      </c>
      <c r="D170" s="15">
        <f t="shared" si="287"/>
        <v>8.3333333333333329E-2</v>
      </c>
      <c r="E170" s="36">
        <f t="shared" si="302"/>
        <v>0.33333333333333326</v>
      </c>
      <c r="F170" s="37">
        <f t="shared" si="303"/>
        <v>0.20833333333333326</v>
      </c>
      <c r="G170" s="38">
        <f t="shared" si="304"/>
        <v>0.125</v>
      </c>
      <c r="H170" s="39">
        <f t="shared" si="305"/>
        <v>0</v>
      </c>
      <c r="I170" s="40">
        <f t="shared" ref="I170:J170" si="364">IF(OR($B170="",H170="",I$4=""),"",IF($C170&gt;$D170,MAX(,MIN(I$4,$D170+24/24)-MAX(I$3,$C170)),MAX(,MIN(I$4,$D170)-MAX(I$3,$C170))))</f>
        <v>0.125</v>
      </c>
      <c r="J170" s="41">
        <f t="shared" si="364"/>
        <v>0.125</v>
      </c>
      <c r="K170" s="39">
        <f t="shared" ref="K170:M170" si="365">IF(OR(J170="",K$4=""),"",IF($C170&gt;$D170,MAX(,MIN(K$4,$D170+24/24)-MAX(K$3,$C170)),MAX(,MIN(K$4,$D170)-MAX(K$3,$C170))))</f>
        <v>8.3333333333333259E-2</v>
      </c>
      <c r="L170" s="40">
        <f t="shared" si="365"/>
        <v>0</v>
      </c>
      <c r="M170" s="41">
        <f t="shared" si="365"/>
        <v>0</v>
      </c>
      <c r="O170" s="37">
        <f t="shared" si="292"/>
        <v>0.20833333333333326</v>
      </c>
      <c r="P170" s="38">
        <f t="shared" si="293"/>
        <v>0.125</v>
      </c>
      <c r="Q170" s="37">
        <f t="shared" si="294"/>
        <v>0</v>
      </c>
      <c r="R170" s="38">
        <f t="shared" si="295"/>
        <v>0</v>
      </c>
      <c r="S170" s="37">
        <f t="shared" si="296"/>
        <v>0</v>
      </c>
      <c r="T170" s="38">
        <f t="shared" si="297"/>
        <v>0</v>
      </c>
    </row>
    <row r="171" spans="1:20" ht="15" customHeight="1" thickBot="1" x14ac:dyDescent="0.4">
      <c r="A171" s="12" t="str">
        <f t="shared" si="283"/>
        <v>Sem.</v>
      </c>
      <c r="B171" s="13">
        <v>45821</v>
      </c>
      <c r="C171" s="14">
        <f t="shared" si="286"/>
        <v>0.75</v>
      </c>
      <c r="D171" s="15">
        <f t="shared" si="287"/>
        <v>8.3333333333333329E-2</v>
      </c>
      <c r="E171" s="36">
        <f t="shared" si="302"/>
        <v>0.33333333333333326</v>
      </c>
      <c r="F171" s="37">
        <f t="shared" si="303"/>
        <v>0.20833333333333326</v>
      </c>
      <c r="G171" s="38">
        <f t="shared" si="304"/>
        <v>0.125</v>
      </c>
      <c r="H171" s="39">
        <f t="shared" si="305"/>
        <v>0</v>
      </c>
      <c r="I171" s="40">
        <f t="shared" ref="I171:J171" si="366">IF(OR($B171="",H171="",I$4=""),"",IF($C171&gt;$D171,MAX(,MIN(I$4,$D171+24/24)-MAX(I$3,$C171)),MAX(,MIN(I$4,$D171)-MAX(I$3,$C171))))</f>
        <v>0.125</v>
      </c>
      <c r="J171" s="41">
        <f t="shared" si="366"/>
        <v>0.125</v>
      </c>
      <c r="K171" s="39">
        <f t="shared" ref="K171:M171" si="367">IF(OR(J171="",K$4=""),"",IF($C171&gt;$D171,MAX(,MIN(K$4,$D171+24/24)-MAX(K$3,$C171)),MAX(,MIN(K$4,$D171)-MAX(K$3,$C171))))</f>
        <v>8.3333333333333259E-2</v>
      </c>
      <c r="L171" s="40">
        <f t="shared" si="367"/>
        <v>0</v>
      </c>
      <c r="M171" s="41">
        <f t="shared" si="367"/>
        <v>0</v>
      </c>
      <c r="O171" s="37">
        <f t="shared" si="292"/>
        <v>0.20833333333333326</v>
      </c>
      <c r="P171" s="38">
        <f t="shared" si="293"/>
        <v>0.125</v>
      </c>
      <c r="Q171" s="37">
        <f t="shared" si="294"/>
        <v>0</v>
      </c>
      <c r="R171" s="38">
        <f t="shared" si="295"/>
        <v>0</v>
      </c>
      <c r="S171" s="37">
        <f t="shared" si="296"/>
        <v>0</v>
      </c>
      <c r="T171" s="38">
        <f t="shared" si="297"/>
        <v>0</v>
      </c>
    </row>
    <row r="172" spans="1:20" ht="15" customHeight="1" thickBot="1" x14ac:dyDescent="0.4">
      <c r="A172" s="12" t="str">
        <f t="shared" si="283"/>
        <v>Sem.</v>
      </c>
      <c r="B172" s="13">
        <v>45822</v>
      </c>
      <c r="C172" s="14">
        <f t="shared" si="286"/>
        <v>0.75</v>
      </c>
      <c r="D172" s="15">
        <f t="shared" si="287"/>
        <v>8.3333333333333329E-2</v>
      </c>
      <c r="E172" s="36">
        <f t="shared" si="302"/>
        <v>0.33333333333333326</v>
      </c>
      <c r="F172" s="37">
        <f t="shared" si="303"/>
        <v>0.20833333333333326</v>
      </c>
      <c r="G172" s="38">
        <f t="shared" si="304"/>
        <v>0.125</v>
      </c>
      <c r="H172" s="39">
        <f t="shared" si="305"/>
        <v>0</v>
      </c>
      <c r="I172" s="40">
        <f t="shared" ref="I172:J172" si="368">IF(OR($B172="",H172="",I$4=""),"",IF($C172&gt;$D172,MAX(,MIN(I$4,$D172+24/24)-MAX(I$3,$C172)),MAX(,MIN(I$4,$D172)-MAX(I$3,$C172))))</f>
        <v>0.125</v>
      </c>
      <c r="J172" s="41">
        <f t="shared" si="368"/>
        <v>0.125</v>
      </c>
      <c r="K172" s="39">
        <f t="shared" ref="K172:M172" si="369">IF(OR(J172="",K$4=""),"",IF($C172&gt;$D172,MAX(,MIN(K$4,$D172+24/24)-MAX(K$3,$C172)),MAX(,MIN(K$4,$D172)-MAX(K$3,$C172))))</f>
        <v>8.3333333333333259E-2</v>
      </c>
      <c r="L172" s="40">
        <f t="shared" si="369"/>
        <v>0</v>
      </c>
      <c r="M172" s="41">
        <f t="shared" si="369"/>
        <v>0</v>
      </c>
      <c r="O172" s="37">
        <f t="shared" si="292"/>
        <v>0.20833333333333326</v>
      </c>
      <c r="P172" s="38">
        <f t="shared" si="293"/>
        <v>0.125</v>
      </c>
      <c r="Q172" s="37">
        <f t="shared" si="294"/>
        <v>0</v>
      </c>
      <c r="R172" s="38">
        <f t="shared" si="295"/>
        <v>0</v>
      </c>
      <c r="S172" s="37">
        <f t="shared" si="296"/>
        <v>0</v>
      </c>
      <c r="T172" s="38">
        <f t="shared" si="297"/>
        <v>0</v>
      </c>
    </row>
    <row r="173" spans="1:20" ht="15" customHeight="1" thickBot="1" x14ac:dyDescent="0.4">
      <c r="A173" s="12" t="str">
        <f t="shared" si="283"/>
        <v>Dim.</v>
      </c>
      <c r="B173" s="13">
        <v>45823</v>
      </c>
      <c r="C173" s="14">
        <f t="shared" si="286"/>
        <v>0.75</v>
      </c>
      <c r="D173" s="15">
        <f t="shared" si="287"/>
        <v>8.3333333333333329E-2</v>
      </c>
      <c r="E173" s="36">
        <f t="shared" si="302"/>
        <v>0.33333333333333326</v>
      </c>
      <c r="F173" s="37">
        <f t="shared" si="303"/>
        <v>0.20833333333333326</v>
      </c>
      <c r="G173" s="38">
        <f t="shared" si="304"/>
        <v>0.125</v>
      </c>
      <c r="H173" s="39">
        <f t="shared" si="305"/>
        <v>0</v>
      </c>
      <c r="I173" s="40">
        <f t="shared" ref="I173:J173" si="370">IF(OR($B173="",H173="",I$4=""),"",IF($C173&gt;$D173,MAX(,MIN(I$4,$D173+24/24)-MAX(I$3,$C173)),MAX(,MIN(I$4,$D173)-MAX(I$3,$C173))))</f>
        <v>0.125</v>
      </c>
      <c r="J173" s="41">
        <f t="shared" si="370"/>
        <v>0.125</v>
      </c>
      <c r="K173" s="39">
        <f t="shared" ref="K173:M173" si="371">IF(OR(J173="",K$4=""),"",IF($C173&gt;$D173,MAX(,MIN(K$4,$D173+24/24)-MAX(K$3,$C173)),MAX(,MIN(K$4,$D173)-MAX(K$3,$C173))))</f>
        <v>8.3333333333333259E-2</v>
      </c>
      <c r="L173" s="40">
        <f t="shared" si="371"/>
        <v>0</v>
      </c>
      <c r="M173" s="41">
        <f t="shared" si="371"/>
        <v>0</v>
      </c>
      <c r="O173" s="37">
        <f t="shared" si="292"/>
        <v>0</v>
      </c>
      <c r="P173" s="38">
        <f t="shared" si="293"/>
        <v>0</v>
      </c>
      <c r="Q173" s="37">
        <f t="shared" si="294"/>
        <v>0.20833333333333326</v>
      </c>
      <c r="R173" s="38">
        <f t="shared" si="295"/>
        <v>0.125</v>
      </c>
      <c r="S173" s="37">
        <f t="shared" si="296"/>
        <v>0</v>
      </c>
      <c r="T173" s="38">
        <f t="shared" si="297"/>
        <v>0</v>
      </c>
    </row>
    <row r="174" spans="1:20" ht="15" customHeight="1" thickBot="1" x14ac:dyDescent="0.4">
      <c r="A174" s="12" t="str">
        <f t="shared" si="283"/>
        <v>Sem.</v>
      </c>
      <c r="B174" s="13">
        <v>45824</v>
      </c>
      <c r="C174" s="14">
        <f t="shared" si="286"/>
        <v>0.75</v>
      </c>
      <c r="D174" s="15">
        <f t="shared" si="287"/>
        <v>8.3333333333333329E-2</v>
      </c>
      <c r="E174" s="36">
        <f t="shared" si="302"/>
        <v>0.33333333333333326</v>
      </c>
      <c r="F174" s="37">
        <f t="shared" si="303"/>
        <v>0.20833333333333326</v>
      </c>
      <c r="G174" s="38">
        <f t="shared" si="304"/>
        <v>0.125</v>
      </c>
      <c r="H174" s="39">
        <f t="shared" si="305"/>
        <v>0</v>
      </c>
      <c r="I174" s="40">
        <f t="shared" ref="I174:J174" si="372">IF(OR($B174="",H174="",I$4=""),"",IF($C174&gt;$D174,MAX(,MIN(I$4,$D174+24/24)-MAX(I$3,$C174)),MAX(,MIN(I$4,$D174)-MAX(I$3,$C174))))</f>
        <v>0.125</v>
      </c>
      <c r="J174" s="41">
        <f t="shared" si="372"/>
        <v>0.125</v>
      </c>
      <c r="K174" s="39">
        <f t="shared" ref="K174:M174" si="373">IF(OR(J174="",K$4=""),"",IF($C174&gt;$D174,MAX(,MIN(K$4,$D174+24/24)-MAX(K$3,$C174)),MAX(,MIN(K$4,$D174)-MAX(K$3,$C174))))</f>
        <v>8.3333333333333259E-2</v>
      </c>
      <c r="L174" s="40">
        <f t="shared" si="373"/>
        <v>0</v>
      </c>
      <c r="M174" s="41">
        <f t="shared" si="373"/>
        <v>0</v>
      </c>
      <c r="O174" s="37">
        <f t="shared" si="292"/>
        <v>0.20833333333333326</v>
      </c>
      <c r="P174" s="38">
        <f t="shared" si="293"/>
        <v>0.125</v>
      </c>
      <c r="Q174" s="37">
        <f t="shared" si="294"/>
        <v>0</v>
      </c>
      <c r="R174" s="38">
        <f t="shared" si="295"/>
        <v>0</v>
      </c>
      <c r="S174" s="37">
        <f t="shared" si="296"/>
        <v>0</v>
      </c>
      <c r="T174" s="38">
        <f t="shared" si="297"/>
        <v>0</v>
      </c>
    </row>
    <row r="175" spans="1:20" ht="15" customHeight="1" thickBot="1" x14ac:dyDescent="0.4">
      <c r="A175" s="12" t="str">
        <f t="shared" si="283"/>
        <v>Sem.</v>
      </c>
      <c r="B175" s="13">
        <v>45825</v>
      </c>
      <c r="C175" s="14">
        <f t="shared" si="286"/>
        <v>0.75</v>
      </c>
      <c r="D175" s="15">
        <f t="shared" si="287"/>
        <v>8.3333333333333329E-2</v>
      </c>
      <c r="E175" s="36">
        <f t="shared" si="302"/>
        <v>0.33333333333333326</v>
      </c>
      <c r="F175" s="37">
        <f t="shared" si="303"/>
        <v>0.20833333333333326</v>
      </c>
      <c r="G175" s="38">
        <f t="shared" si="304"/>
        <v>0.125</v>
      </c>
      <c r="H175" s="39">
        <f t="shared" si="305"/>
        <v>0</v>
      </c>
      <c r="I175" s="40">
        <f t="shared" ref="I175:J175" si="374">IF(OR($B175="",H175="",I$4=""),"",IF($C175&gt;$D175,MAX(,MIN(I$4,$D175+24/24)-MAX(I$3,$C175)),MAX(,MIN(I$4,$D175)-MAX(I$3,$C175))))</f>
        <v>0.125</v>
      </c>
      <c r="J175" s="41">
        <f t="shared" si="374"/>
        <v>0.125</v>
      </c>
      <c r="K175" s="39">
        <f t="shared" ref="K175:M175" si="375">IF(OR(J175="",K$4=""),"",IF($C175&gt;$D175,MAX(,MIN(K$4,$D175+24/24)-MAX(K$3,$C175)),MAX(,MIN(K$4,$D175)-MAX(K$3,$C175))))</f>
        <v>8.3333333333333259E-2</v>
      </c>
      <c r="L175" s="40">
        <f t="shared" si="375"/>
        <v>0</v>
      </c>
      <c r="M175" s="41">
        <f t="shared" si="375"/>
        <v>0</v>
      </c>
      <c r="O175" s="37">
        <f t="shared" si="292"/>
        <v>0.20833333333333326</v>
      </c>
      <c r="P175" s="38">
        <f t="shared" si="293"/>
        <v>0.125</v>
      </c>
      <c r="Q175" s="37">
        <f t="shared" si="294"/>
        <v>0</v>
      </c>
      <c r="R175" s="38">
        <f t="shared" si="295"/>
        <v>0</v>
      </c>
      <c r="S175" s="37">
        <f t="shared" si="296"/>
        <v>0</v>
      </c>
      <c r="T175" s="38">
        <f t="shared" si="297"/>
        <v>0</v>
      </c>
    </row>
    <row r="176" spans="1:20" ht="15" customHeight="1" thickBot="1" x14ac:dyDescent="0.4">
      <c r="A176" s="12" t="str">
        <f t="shared" si="283"/>
        <v>Sem.</v>
      </c>
      <c r="B176" s="13">
        <v>45826</v>
      </c>
      <c r="C176" s="14">
        <f t="shared" si="286"/>
        <v>0.75</v>
      </c>
      <c r="D176" s="15">
        <f t="shared" si="287"/>
        <v>8.3333333333333329E-2</v>
      </c>
      <c r="E176" s="36">
        <f t="shared" si="302"/>
        <v>0.33333333333333326</v>
      </c>
      <c r="F176" s="37">
        <f t="shared" si="303"/>
        <v>0.20833333333333326</v>
      </c>
      <c r="G176" s="38">
        <f t="shared" si="304"/>
        <v>0.125</v>
      </c>
      <c r="H176" s="39">
        <f t="shared" si="305"/>
        <v>0</v>
      </c>
      <c r="I176" s="40">
        <f t="shared" ref="I176:J176" si="376">IF(OR($B176="",H176="",I$4=""),"",IF($C176&gt;$D176,MAX(,MIN(I$4,$D176+24/24)-MAX(I$3,$C176)),MAX(,MIN(I$4,$D176)-MAX(I$3,$C176))))</f>
        <v>0.125</v>
      </c>
      <c r="J176" s="41">
        <f t="shared" si="376"/>
        <v>0.125</v>
      </c>
      <c r="K176" s="39">
        <f t="shared" ref="K176:M176" si="377">IF(OR(J176="",K$4=""),"",IF($C176&gt;$D176,MAX(,MIN(K$4,$D176+24/24)-MAX(K$3,$C176)),MAX(,MIN(K$4,$D176)-MAX(K$3,$C176))))</f>
        <v>8.3333333333333259E-2</v>
      </c>
      <c r="L176" s="40">
        <f t="shared" si="377"/>
        <v>0</v>
      </c>
      <c r="M176" s="41">
        <f t="shared" si="377"/>
        <v>0</v>
      </c>
      <c r="O176" s="37">
        <f t="shared" si="292"/>
        <v>0.20833333333333326</v>
      </c>
      <c r="P176" s="38">
        <f t="shared" si="293"/>
        <v>0.125</v>
      </c>
      <c r="Q176" s="37">
        <f t="shared" si="294"/>
        <v>0</v>
      </c>
      <c r="R176" s="38">
        <f t="shared" si="295"/>
        <v>0</v>
      </c>
      <c r="S176" s="37">
        <f t="shared" si="296"/>
        <v>0</v>
      </c>
      <c r="T176" s="38">
        <f t="shared" si="297"/>
        <v>0</v>
      </c>
    </row>
    <row r="177" spans="1:20" ht="15" customHeight="1" thickBot="1" x14ac:dyDescent="0.4">
      <c r="A177" s="12" t="str">
        <f t="shared" si="283"/>
        <v>Sem.</v>
      </c>
      <c r="B177" s="13">
        <v>45827</v>
      </c>
      <c r="C177" s="14">
        <f t="shared" si="286"/>
        <v>0.75</v>
      </c>
      <c r="D177" s="15">
        <f t="shared" si="287"/>
        <v>8.3333333333333329E-2</v>
      </c>
      <c r="E177" s="36">
        <f t="shared" si="302"/>
        <v>0.33333333333333326</v>
      </c>
      <c r="F177" s="37">
        <f t="shared" si="303"/>
        <v>0.20833333333333326</v>
      </c>
      <c r="G177" s="38">
        <f t="shared" si="304"/>
        <v>0.125</v>
      </c>
      <c r="H177" s="39">
        <f t="shared" si="305"/>
        <v>0</v>
      </c>
      <c r="I177" s="40">
        <f t="shared" ref="I177:J177" si="378">IF(OR($B177="",H177="",I$4=""),"",IF($C177&gt;$D177,MAX(,MIN(I$4,$D177+24/24)-MAX(I$3,$C177)),MAX(,MIN(I$4,$D177)-MAX(I$3,$C177))))</f>
        <v>0.125</v>
      </c>
      <c r="J177" s="41">
        <f t="shared" si="378"/>
        <v>0.125</v>
      </c>
      <c r="K177" s="39">
        <f t="shared" ref="K177:M177" si="379">IF(OR(J177="",K$4=""),"",IF($C177&gt;$D177,MAX(,MIN(K$4,$D177+24/24)-MAX(K$3,$C177)),MAX(,MIN(K$4,$D177)-MAX(K$3,$C177))))</f>
        <v>8.3333333333333259E-2</v>
      </c>
      <c r="L177" s="40">
        <f t="shared" si="379"/>
        <v>0</v>
      </c>
      <c r="M177" s="41">
        <f t="shared" si="379"/>
        <v>0</v>
      </c>
      <c r="O177" s="37">
        <f t="shared" si="292"/>
        <v>0.20833333333333326</v>
      </c>
      <c r="P177" s="38">
        <f t="shared" si="293"/>
        <v>0.125</v>
      </c>
      <c r="Q177" s="37">
        <f t="shared" si="294"/>
        <v>0</v>
      </c>
      <c r="R177" s="38">
        <f t="shared" si="295"/>
        <v>0</v>
      </c>
      <c r="S177" s="37">
        <f t="shared" si="296"/>
        <v>0</v>
      </c>
      <c r="T177" s="38">
        <f t="shared" si="297"/>
        <v>0</v>
      </c>
    </row>
    <row r="178" spans="1:20" ht="15" customHeight="1" thickBot="1" x14ac:dyDescent="0.4">
      <c r="A178" s="12" t="str">
        <f t="shared" si="283"/>
        <v>Sem.</v>
      </c>
      <c r="B178" s="13">
        <v>45828</v>
      </c>
      <c r="C178" s="14">
        <f t="shared" si="286"/>
        <v>0.75</v>
      </c>
      <c r="D178" s="15">
        <f t="shared" si="287"/>
        <v>8.3333333333333329E-2</v>
      </c>
      <c r="E178" s="36">
        <f t="shared" si="302"/>
        <v>0.33333333333333326</v>
      </c>
      <c r="F178" s="37">
        <f t="shared" si="303"/>
        <v>0.20833333333333326</v>
      </c>
      <c r="G178" s="38">
        <f t="shared" si="304"/>
        <v>0.125</v>
      </c>
      <c r="H178" s="39">
        <f t="shared" si="305"/>
        <v>0</v>
      </c>
      <c r="I178" s="40">
        <f t="shared" ref="I178:J178" si="380">IF(OR($B178="",H178="",I$4=""),"",IF($C178&gt;$D178,MAX(,MIN(I$4,$D178+24/24)-MAX(I$3,$C178)),MAX(,MIN(I$4,$D178)-MAX(I$3,$C178))))</f>
        <v>0.125</v>
      </c>
      <c r="J178" s="41">
        <f t="shared" si="380"/>
        <v>0.125</v>
      </c>
      <c r="K178" s="39">
        <f t="shared" ref="K178:M178" si="381">IF(OR(J178="",K$4=""),"",IF($C178&gt;$D178,MAX(,MIN(K$4,$D178+24/24)-MAX(K$3,$C178)),MAX(,MIN(K$4,$D178)-MAX(K$3,$C178))))</f>
        <v>8.3333333333333259E-2</v>
      </c>
      <c r="L178" s="40">
        <f t="shared" si="381"/>
        <v>0</v>
      </c>
      <c r="M178" s="41">
        <f t="shared" si="381"/>
        <v>0</v>
      </c>
      <c r="O178" s="37">
        <f t="shared" si="292"/>
        <v>0.20833333333333326</v>
      </c>
      <c r="P178" s="38">
        <f t="shared" si="293"/>
        <v>0.125</v>
      </c>
      <c r="Q178" s="37">
        <f t="shared" si="294"/>
        <v>0</v>
      </c>
      <c r="R178" s="38">
        <f t="shared" si="295"/>
        <v>0</v>
      </c>
      <c r="S178" s="37">
        <f t="shared" si="296"/>
        <v>0</v>
      </c>
      <c r="T178" s="38">
        <f t="shared" si="297"/>
        <v>0</v>
      </c>
    </row>
    <row r="179" spans="1:20" ht="15" customHeight="1" thickBot="1" x14ac:dyDescent="0.4">
      <c r="A179" s="12" t="str">
        <f t="shared" si="283"/>
        <v>Sem.</v>
      </c>
      <c r="B179" s="13">
        <v>45829</v>
      </c>
      <c r="C179" s="14">
        <f t="shared" si="286"/>
        <v>0.75</v>
      </c>
      <c r="D179" s="15">
        <f t="shared" si="287"/>
        <v>8.3333333333333329E-2</v>
      </c>
      <c r="E179" s="36">
        <f t="shared" si="302"/>
        <v>0.33333333333333326</v>
      </c>
      <c r="F179" s="37">
        <f t="shared" si="303"/>
        <v>0.20833333333333326</v>
      </c>
      <c r="G179" s="38">
        <f t="shared" si="304"/>
        <v>0.125</v>
      </c>
      <c r="H179" s="39">
        <f t="shared" si="305"/>
        <v>0</v>
      </c>
      <c r="I179" s="40">
        <f t="shared" ref="I179:J179" si="382">IF(OR($B179="",H179="",I$4=""),"",IF($C179&gt;$D179,MAX(,MIN(I$4,$D179+24/24)-MAX(I$3,$C179)),MAX(,MIN(I$4,$D179)-MAX(I$3,$C179))))</f>
        <v>0.125</v>
      </c>
      <c r="J179" s="41">
        <f t="shared" si="382"/>
        <v>0.125</v>
      </c>
      <c r="K179" s="39">
        <f t="shared" ref="K179:M179" si="383">IF(OR(J179="",K$4=""),"",IF($C179&gt;$D179,MAX(,MIN(K$4,$D179+24/24)-MAX(K$3,$C179)),MAX(,MIN(K$4,$D179)-MAX(K$3,$C179))))</f>
        <v>8.3333333333333259E-2</v>
      </c>
      <c r="L179" s="40">
        <f t="shared" si="383"/>
        <v>0</v>
      </c>
      <c r="M179" s="41">
        <f t="shared" si="383"/>
        <v>0</v>
      </c>
      <c r="O179" s="37">
        <f t="shared" si="292"/>
        <v>0.20833333333333326</v>
      </c>
      <c r="P179" s="38">
        <f t="shared" si="293"/>
        <v>0.125</v>
      </c>
      <c r="Q179" s="37">
        <f t="shared" si="294"/>
        <v>0</v>
      </c>
      <c r="R179" s="38">
        <f t="shared" si="295"/>
        <v>0</v>
      </c>
      <c r="S179" s="37">
        <f t="shared" si="296"/>
        <v>0</v>
      </c>
      <c r="T179" s="38">
        <f t="shared" si="297"/>
        <v>0</v>
      </c>
    </row>
    <row r="180" spans="1:20" ht="15" customHeight="1" thickBot="1" x14ac:dyDescent="0.4">
      <c r="A180" s="12" t="str">
        <f t="shared" si="283"/>
        <v>Dim.</v>
      </c>
      <c r="B180" s="13">
        <v>45830</v>
      </c>
      <c r="C180" s="14">
        <f t="shared" si="286"/>
        <v>0.75</v>
      </c>
      <c r="D180" s="15">
        <f t="shared" si="287"/>
        <v>8.3333333333333329E-2</v>
      </c>
      <c r="E180" s="36">
        <f t="shared" si="302"/>
        <v>0.33333333333333326</v>
      </c>
      <c r="F180" s="37">
        <f t="shared" si="303"/>
        <v>0.20833333333333326</v>
      </c>
      <c r="G180" s="38">
        <f t="shared" si="304"/>
        <v>0.125</v>
      </c>
      <c r="H180" s="39">
        <f t="shared" si="305"/>
        <v>0</v>
      </c>
      <c r="I180" s="40">
        <f t="shared" ref="I180:J180" si="384">IF(OR($B180="",H180="",I$4=""),"",IF($C180&gt;$D180,MAX(,MIN(I$4,$D180+24/24)-MAX(I$3,$C180)),MAX(,MIN(I$4,$D180)-MAX(I$3,$C180))))</f>
        <v>0.125</v>
      </c>
      <c r="J180" s="41">
        <f t="shared" si="384"/>
        <v>0.125</v>
      </c>
      <c r="K180" s="39">
        <f t="shared" ref="K180:M180" si="385">IF(OR(J180="",K$4=""),"",IF($C180&gt;$D180,MAX(,MIN(K$4,$D180+24/24)-MAX(K$3,$C180)),MAX(,MIN(K$4,$D180)-MAX(K$3,$C180))))</f>
        <v>8.3333333333333259E-2</v>
      </c>
      <c r="L180" s="40">
        <f t="shared" si="385"/>
        <v>0</v>
      </c>
      <c r="M180" s="41">
        <f t="shared" si="385"/>
        <v>0</v>
      </c>
      <c r="O180" s="37">
        <f t="shared" si="292"/>
        <v>0</v>
      </c>
      <c r="P180" s="38">
        <f t="shared" si="293"/>
        <v>0</v>
      </c>
      <c r="Q180" s="37">
        <f t="shared" si="294"/>
        <v>0.20833333333333326</v>
      </c>
      <c r="R180" s="38">
        <f t="shared" si="295"/>
        <v>0.125</v>
      </c>
      <c r="S180" s="37">
        <f t="shared" si="296"/>
        <v>0</v>
      </c>
      <c r="T180" s="38">
        <f t="shared" si="297"/>
        <v>0</v>
      </c>
    </row>
    <row r="181" spans="1:20" ht="15" customHeight="1" thickBot="1" x14ac:dyDescent="0.4">
      <c r="A181" s="12" t="str">
        <f t="shared" si="283"/>
        <v>Sem.</v>
      </c>
      <c r="B181" s="13">
        <v>45831</v>
      </c>
      <c r="C181" s="14">
        <f t="shared" si="286"/>
        <v>0.75</v>
      </c>
      <c r="D181" s="15">
        <f t="shared" si="287"/>
        <v>8.3333333333333329E-2</v>
      </c>
      <c r="E181" s="36">
        <f t="shared" si="302"/>
        <v>0.33333333333333326</v>
      </c>
      <c r="F181" s="37">
        <f t="shared" si="303"/>
        <v>0.20833333333333326</v>
      </c>
      <c r="G181" s="38">
        <f t="shared" si="304"/>
        <v>0.125</v>
      </c>
      <c r="H181" s="39">
        <f t="shared" si="305"/>
        <v>0</v>
      </c>
      <c r="I181" s="40">
        <f t="shared" ref="I181:J181" si="386">IF(OR($B181="",H181="",I$4=""),"",IF($C181&gt;$D181,MAX(,MIN(I$4,$D181+24/24)-MAX(I$3,$C181)),MAX(,MIN(I$4,$D181)-MAX(I$3,$C181))))</f>
        <v>0.125</v>
      </c>
      <c r="J181" s="41">
        <f t="shared" si="386"/>
        <v>0.125</v>
      </c>
      <c r="K181" s="39">
        <f t="shared" ref="K181:M181" si="387">IF(OR(J181="",K$4=""),"",IF($C181&gt;$D181,MAX(,MIN(K$4,$D181+24/24)-MAX(K$3,$C181)),MAX(,MIN(K$4,$D181)-MAX(K$3,$C181))))</f>
        <v>8.3333333333333259E-2</v>
      </c>
      <c r="L181" s="40">
        <f t="shared" si="387"/>
        <v>0</v>
      </c>
      <c r="M181" s="41">
        <f t="shared" si="387"/>
        <v>0</v>
      </c>
      <c r="O181" s="37">
        <f t="shared" si="292"/>
        <v>0.20833333333333326</v>
      </c>
      <c r="P181" s="38">
        <f t="shared" si="293"/>
        <v>0.125</v>
      </c>
      <c r="Q181" s="37">
        <f t="shared" si="294"/>
        <v>0</v>
      </c>
      <c r="R181" s="38">
        <f t="shared" si="295"/>
        <v>0</v>
      </c>
      <c r="S181" s="37">
        <f t="shared" si="296"/>
        <v>0</v>
      </c>
      <c r="T181" s="38">
        <f t="shared" si="297"/>
        <v>0</v>
      </c>
    </row>
    <row r="182" spans="1:20" ht="15" customHeight="1" thickBot="1" x14ac:dyDescent="0.4">
      <c r="A182" s="12" t="str">
        <f t="shared" si="283"/>
        <v>Sem.</v>
      </c>
      <c r="B182" s="13">
        <v>45832</v>
      </c>
      <c r="C182" s="14">
        <f t="shared" si="286"/>
        <v>0.75</v>
      </c>
      <c r="D182" s="15">
        <f t="shared" si="287"/>
        <v>8.3333333333333329E-2</v>
      </c>
      <c r="E182" s="36">
        <f t="shared" si="302"/>
        <v>0.33333333333333326</v>
      </c>
      <c r="F182" s="37">
        <f t="shared" si="303"/>
        <v>0.20833333333333326</v>
      </c>
      <c r="G182" s="38">
        <f t="shared" si="304"/>
        <v>0.125</v>
      </c>
      <c r="H182" s="39">
        <f t="shared" si="305"/>
        <v>0</v>
      </c>
      <c r="I182" s="40">
        <f t="shared" ref="I182:J182" si="388">IF(OR($B182="",H182="",I$4=""),"",IF($C182&gt;$D182,MAX(,MIN(I$4,$D182+24/24)-MAX(I$3,$C182)),MAX(,MIN(I$4,$D182)-MAX(I$3,$C182))))</f>
        <v>0.125</v>
      </c>
      <c r="J182" s="41">
        <f t="shared" si="388"/>
        <v>0.125</v>
      </c>
      <c r="K182" s="39">
        <f t="shared" ref="K182:M182" si="389">IF(OR(J182="",K$4=""),"",IF($C182&gt;$D182,MAX(,MIN(K$4,$D182+24/24)-MAX(K$3,$C182)),MAX(,MIN(K$4,$D182)-MAX(K$3,$C182))))</f>
        <v>8.3333333333333259E-2</v>
      </c>
      <c r="L182" s="40">
        <f t="shared" si="389"/>
        <v>0</v>
      </c>
      <c r="M182" s="41">
        <f t="shared" si="389"/>
        <v>0</v>
      </c>
      <c r="O182" s="37">
        <f t="shared" si="292"/>
        <v>0.20833333333333326</v>
      </c>
      <c r="P182" s="38">
        <f t="shared" si="293"/>
        <v>0.125</v>
      </c>
      <c r="Q182" s="37">
        <f t="shared" si="294"/>
        <v>0</v>
      </c>
      <c r="R182" s="38">
        <f t="shared" si="295"/>
        <v>0</v>
      </c>
      <c r="S182" s="37">
        <f t="shared" si="296"/>
        <v>0</v>
      </c>
      <c r="T182" s="38">
        <f t="shared" si="297"/>
        <v>0</v>
      </c>
    </row>
    <row r="183" spans="1:20" ht="15" customHeight="1" thickBot="1" x14ac:dyDescent="0.4">
      <c r="A183" s="12" t="str">
        <f t="shared" si="283"/>
        <v>Sem.</v>
      </c>
      <c r="B183" s="13">
        <v>45833</v>
      </c>
      <c r="C183" s="14">
        <f t="shared" si="286"/>
        <v>0.75</v>
      </c>
      <c r="D183" s="15">
        <f t="shared" si="287"/>
        <v>8.3333333333333329E-2</v>
      </c>
      <c r="E183" s="36">
        <f t="shared" si="302"/>
        <v>0.33333333333333326</v>
      </c>
      <c r="F183" s="37">
        <f t="shared" si="303"/>
        <v>0.20833333333333326</v>
      </c>
      <c r="G183" s="38">
        <f t="shared" si="304"/>
        <v>0.125</v>
      </c>
      <c r="H183" s="39">
        <f t="shared" si="305"/>
        <v>0</v>
      </c>
      <c r="I183" s="40">
        <f t="shared" ref="I183:J183" si="390">IF(OR($B183="",H183="",I$4=""),"",IF($C183&gt;$D183,MAX(,MIN(I$4,$D183+24/24)-MAX(I$3,$C183)),MAX(,MIN(I$4,$D183)-MAX(I$3,$C183))))</f>
        <v>0.125</v>
      </c>
      <c r="J183" s="41">
        <f t="shared" si="390"/>
        <v>0.125</v>
      </c>
      <c r="K183" s="39">
        <f t="shared" ref="K183:M183" si="391">IF(OR(J183="",K$4=""),"",IF($C183&gt;$D183,MAX(,MIN(K$4,$D183+24/24)-MAX(K$3,$C183)),MAX(,MIN(K$4,$D183)-MAX(K$3,$C183))))</f>
        <v>8.3333333333333259E-2</v>
      </c>
      <c r="L183" s="40">
        <f t="shared" si="391"/>
        <v>0</v>
      </c>
      <c r="M183" s="41">
        <f t="shared" si="391"/>
        <v>0</v>
      </c>
      <c r="O183" s="37">
        <f t="shared" si="292"/>
        <v>0.20833333333333326</v>
      </c>
      <c r="P183" s="38">
        <f t="shared" si="293"/>
        <v>0.125</v>
      </c>
      <c r="Q183" s="37">
        <f t="shared" si="294"/>
        <v>0</v>
      </c>
      <c r="R183" s="38">
        <f t="shared" si="295"/>
        <v>0</v>
      </c>
      <c r="S183" s="37">
        <f t="shared" si="296"/>
        <v>0</v>
      </c>
      <c r="T183" s="38">
        <f t="shared" si="297"/>
        <v>0</v>
      </c>
    </row>
    <row r="184" spans="1:20" ht="15" customHeight="1" thickBot="1" x14ac:dyDescent="0.4">
      <c r="A184" s="12" t="str">
        <f t="shared" si="283"/>
        <v>Sem.</v>
      </c>
      <c r="B184" s="13">
        <v>45834</v>
      </c>
      <c r="C184" s="14">
        <f t="shared" si="286"/>
        <v>0.75</v>
      </c>
      <c r="D184" s="15">
        <f t="shared" si="287"/>
        <v>8.3333333333333329E-2</v>
      </c>
      <c r="E184" s="36">
        <f t="shared" si="302"/>
        <v>0.33333333333333326</v>
      </c>
      <c r="F184" s="37">
        <f t="shared" si="303"/>
        <v>0.20833333333333326</v>
      </c>
      <c r="G184" s="38">
        <f t="shared" si="304"/>
        <v>0.125</v>
      </c>
      <c r="H184" s="39">
        <f t="shared" si="305"/>
        <v>0</v>
      </c>
      <c r="I184" s="40">
        <f t="shared" ref="I184:J184" si="392">IF(OR($B184="",H184="",I$4=""),"",IF($C184&gt;$D184,MAX(,MIN(I$4,$D184+24/24)-MAX(I$3,$C184)),MAX(,MIN(I$4,$D184)-MAX(I$3,$C184))))</f>
        <v>0.125</v>
      </c>
      <c r="J184" s="41">
        <f t="shared" si="392"/>
        <v>0.125</v>
      </c>
      <c r="K184" s="39">
        <f t="shared" ref="K184:M184" si="393">IF(OR(J184="",K$4=""),"",IF($C184&gt;$D184,MAX(,MIN(K$4,$D184+24/24)-MAX(K$3,$C184)),MAX(,MIN(K$4,$D184)-MAX(K$3,$C184))))</f>
        <v>8.3333333333333259E-2</v>
      </c>
      <c r="L184" s="40">
        <f t="shared" si="393"/>
        <v>0</v>
      </c>
      <c r="M184" s="41">
        <f t="shared" si="393"/>
        <v>0</v>
      </c>
      <c r="O184" s="37">
        <f t="shared" si="292"/>
        <v>0.20833333333333326</v>
      </c>
      <c r="P184" s="38">
        <f t="shared" si="293"/>
        <v>0.125</v>
      </c>
      <c r="Q184" s="37">
        <f t="shared" si="294"/>
        <v>0</v>
      </c>
      <c r="R184" s="38">
        <f t="shared" si="295"/>
        <v>0</v>
      </c>
      <c r="S184" s="37">
        <f t="shared" si="296"/>
        <v>0</v>
      </c>
      <c r="T184" s="38">
        <f t="shared" si="297"/>
        <v>0</v>
      </c>
    </row>
    <row r="185" spans="1:20" ht="15" customHeight="1" thickBot="1" x14ac:dyDescent="0.4">
      <c r="A185" s="12" t="str">
        <f t="shared" si="283"/>
        <v>Sem.</v>
      </c>
      <c r="B185" s="13">
        <v>45835</v>
      </c>
      <c r="C185" s="14">
        <f t="shared" si="286"/>
        <v>0.75</v>
      </c>
      <c r="D185" s="15">
        <f t="shared" si="287"/>
        <v>8.3333333333333329E-2</v>
      </c>
      <c r="E185" s="36">
        <f t="shared" si="302"/>
        <v>0.33333333333333326</v>
      </c>
      <c r="F185" s="37">
        <f t="shared" si="303"/>
        <v>0.20833333333333326</v>
      </c>
      <c r="G185" s="38">
        <f t="shared" si="304"/>
        <v>0.125</v>
      </c>
      <c r="H185" s="39">
        <f t="shared" si="305"/>
        <v>0</v>
      </c>
      <c r="I185" s="40">
        <f t="shared" ref="I185:J185" si="394">IF(OR($B185="",H185="",I$4=""),"",IF($C185&gt;$D185,MAX(,MIN(I$4,$D185+24/24)-MAX(I$3,$C185)),MAX(,MIN(I$4,$D185)-MAX(I$3,$C185))))</f>
        <v>0.125</v>
      </c>
      <c r="J185" s="41">
        <f t="shared" si="394"/>
        <v>0.125</v>
      </c>
      <c r="K185" s="39">
        <f t="shared" ref="K185:M185" si="395">IF(OR(J185="",K$4=""),"",IF($C185&gt;$D185,MAX(,MIN(K$4,$D185+24/24)-MAX(K$3,$C185)),MAX(,MIN(K$4,$D185)-MAX(K$3,$C185))))</f>
        <v>8.3333333333333259E-2</v>
      </c>
      <c r="L185" s="40">
        <f t="shared" si="395"/>
        <v>0</v>
      </c>
      <c r="M185" s="41">
        <f t="shared" si="395"/>
        <v>0</v>
      </c>
      <c r="O185" s="37">
        <f t="shared" si="292"/>
        <v>0.20833333333333326</v>
      </c>
      <c r="P185" s="38">
        <f t="shared" si="293"/>
        <v>0.125</v>
      </c>
      <c r="Q185" s="37">
        <f t="shared" si="294"/>
        <v>0</v>
      </c>
      <c r="R185" s="38">
        <f t="shared" si="295"/>
        <v>0</v>
      </c>
      <c r="S185" s="37">
        <f t="shared" si="296"/>
        <v>0</v>
      </c>
      <c r="T185" s="38">
        <f t="shared" si="297"/>
        <v>0</v>
      </c>
    </row>
    <row r="186" spans="1:20" ht="15" customHeight="1" thickBot="1" x14ac:dyDescent="0.4">
      <c r="A186" s="12" t="str">
        <f t="shared" si="283"/>
        <v>Sem.</v>
      </c>
      <c r="B186" s="13">
        <v>45836</v>
      </c>
      <c r="C186" s="14">
        <f t="shared" si="286"/>
        <v>0.75</v>
      </c>
      <c r="D186" s="15">
        <f t="shared" si="287"/>
        <v>8.3333333333333329E-2</v>
      </c>
      <c r="E186" s="36">
        <f t="shared" si="302"/>
        <v>0.33333333333333326</v>
      </c>
      <c r="F186" s="37">
        <f t="shared" si="303"/>
        <v>0.20833333333333326</v>
      </c>
      <c r="G186" s="38">
        <f t="shared" si="304"/>
        <v>0.125</v>
      </c>
      <c r="H186" s="39">
        <f t="shared" si="305"/>
        <v>0</v>
      </c>
      <c r="I186" s="40">
        <f t="shared" ref="I186:J186" si="396">IF(OR($B186="",H186="",I$4=""),"",IF($C186&gt;$D186,MAX(,MIN(I$4,$D186+24/24)-MAX(I$3,$C186)),MAX(,MIN(I$4,$D186)-MAX(I$3,$C186))))</f>
        <v>0.125</v>
      </c>
      <c r="J186" s="41">
        <f t="shared" si="396"/>
        <v>0.125</v>
      </c>
      <c r="K186" s="39">
        <f t="shared" ref="K186:M186" si="397">IF(OR(J186="",K$4=""),"",IF($C186&gt;$D186,MAX(,MIN(K$4,$D186+24/24)-MAX(K$3,$C186)),MAX(,MIN(K$4,$D186)-MAX(K$3,$C186))))</f>
        <v>8.3333333333333259E-2</v>
      </c>
      <c r="L186" s="40">
        <f t="shared" si="397"/>
        <v>0</v>
      </c>
      <c r="M186" s="41">
        <f t="shared" si="397"/>
        <v>0</v>
      </c>
      <c r="O186" s="37">
        <f t="shared" si="292"/>
        <v>0.20833333333333326</v>
      </c>
      <c r="P186" s="38">
        <f t="shared" si="293"/>
        <v>0.125</v>
      </c>
      <c r="Q186" s="37">
        <f t="shared" si="294"/>
        <v>0</v>
      </c>
      <c r="R186" s="38">
        <f t="shared" si="295"/>
        <v>0</v>
      </c>
      <c r="S186" s="37">
        <f t="shared" si="296"/>
        <v>0</v>
      </c>
      <c r="T186" s="38">
        <f t="shared" si="297"/>
        <v>0</v>
      </c>
    </row>
    <row r="187" spans="1:20" ht="15" customHeight="1" thickBot="1" x14ac:dyDescent="0.4">
      <c r="A187" s="12" t="str">
        <f t="shared" si="283"/>
        <v>Dim.</v>
      </c>
      <c r="B187" s="13">
        <v>45837</v>
      </c>
      <c r="C187" s="14">
        <f t="shared" si="286"/>
        <v>0.75</v>
      </c>
      <c r="D187" s="15">
        <f t="shared" si="287"/>
        <v>8.3333333333333329E-2</v>
      </c>
      <c r="E187" s="36">
        <f t="shared" si="302"/>
        <v>0.33333333333333326</v>
      </c>
      <c r="F187" s="37">
        <f t="shared" si="303"/>
        <v>0.20833333333333326</v>
      </c>
      <c r="G187" s="38">
        <f t="shared" si="304"/>
        <v>0.125</v>
      </c>
      <c r="H187" s="39">
        <f t="shared" si="305"/>
        <v>0</v>
      </c>
      <c r="I187" s="40">
        <f t="shared" ref="I187:J187" si="398">IF(OR($B187="",H187="",I$4=""),"",IF($C187&gt;$D187,MAX(,MIN(I$4,$D187+24/24)-MAX(I$3,$C187)),MAX(,MIN(I$4,$D187)-MAX(I$3,$C187))))</f>
        <v>0.125</v>
      </c>
      <c r="J187" s="41">
        <f t="shared" si="398"/>
        <v>0.125</v>
      </c>
      <c r="K187" s="39">
        <f t="shared" ref="K187:M187" si="399">IF(OR(J187="",K$4=""),"",IF($C187&gt;$D187,MAX(,MIN(K$4,$D187+24/24)-MAX(K$3,$C187)),MAX(,MIN(K$4,$D187)-MAX(K$3,$C187))))</f>
        <v>8.3333333333333259E-2</v>
      </c>
      <c r="L187" s="40">
        <f t="shared" si="399"/>
        <v>0</v>
      </c>
      <c r="M187" s="41">
        <f t="shared" si="399"/>
        <v>0</v>
      </c>
      <c r="O187" s="37">
        <f t="shared" si="292"/>
        <v>0</v>
      </c>
      <c r="P187" s="38">
        <f t="shared" si="293"/>
        <v>0</v>
      </c>
      <c r="Q187" s="37">
        <f t="shared" si="294"/>
        <v>0.20833333333333326</v>
      </c>
      <c r="R187" s="38">
        <f t="shared" si="295"/>
        <v>0.125</v>
      </c>
      <c r="S187" s="37">
        <f t="shared" si="296"/>
        <v>0</v>
      </c>
      <c r="T187" s="38">
        <f t="shared" si="297"/>
        <v>0</v>
      </c>
    </row>
    <row r="188" spans="1:20" ht="15" customHeight="1" thickBot="1" x14ac:dyDescent="0.4">
      <c r="A188" s="12" t="str">
        <f t="shared" si="283"/>
        <v>Sem.</v>
      </c>
      <c r="B188" s="13">
        <v>45838</v>
      </c>
      <c r="C188" s="14">
        <f t="shared" si="286"/>
        <v>0.75</v>
      </c>
      <c r="D188" s="15">
        <f t="shared" si="287"/>
        <v>8.3333333333333329E-2</v>
      </c>
      <c r="E188" s="36">
        <f t="shared" si="302"/>
        <v>0.33333333333333326</v>
      </c>
      <c r="F188" s="37">
        <f t="shared" si="303"/>
        <v>0.20833333333333326</v>
      </c>
      <c r="G188" s="38">
        <f t="shared" si="304"/>
        <v>0.125</v>
      </c>
      <c r="H188" s="39">
        <f t="shared" si="305"/>
        <v>0</v>
      </c>
      <c r="I188" s="40">
        <f t="shared" ref="I188:J188" si="400">IF(OR($B188="",H188="",I$4=""),"",IF($C188&gt;$D188,MAX(,MIN(I$4,$D188+24/24)-MAX(I$3,$C188)),MAX(,MIN(I$4,$D188)-MAX(I$3,$C188))))</f>
        <v>0.125</v>
      </c>
      <c r="J188" s="41">
        <f t="shared" si="400"/>
        <v>0.125</v>
      </c>
      <c r="K188" s="39">
        <f t="shared" ref="K188:M188" si="401">IF(OR(J188="",K$4=""),"",IF($C188&gt;$D188,MAX(,MIN(K$4,$D188+24/24)-MAX(K$3,$C188)),MAX(,MIN(K$4,$D188)-MAX(K$3,$C188))))</f>
        <v>8.3333333333333259E-2</v>
      </c>
      <c r="L188" s="40">
        <f t="shared" si="401"/>
        <v>0</v>
      </c>
      <c r="M188" s="41">
        <f t="shared" si="401"/>
        <v>0</v>
      </c>
      <c r="O188" s="37">
        <f t="shared" si="292"/>
        <v>0.20833333333333326</v>
      </c>
      <c r="P188" s="38">
        <f t="shared" si="293"/>
        <v>0.125</v>
      </c>
      <c r="Q188" s="37">
        <f t="shared" si="294"/>
        <v>0</v>
      </c>
      <c r="R188" s="38">
        <f t="shared" si="295"/>
        <v>0</v>
      </c>
      <c r="S188" s="37">
        <f t="shared" si="296"/>
        <v>0</v>
      </c>
      <c r="T188" s="38">
        <f t="shared" si="297"/>
        <v>0</v>
      </c>
    </row>
    <row r="189" spans="1:20" ht="15" customHeight="1" thickBot="1" x14ac:dyDescent="0.4">
      <c r="A189" s="12" t="str">
        <f t="shared" si="283"/>
        <v>Sem.</v>
      </c>
      <c r="B189" s="13">
        <v>45839</v>
      </c>
      <c r="C189" s="14">
        <f t="shared" si="286"/>
        <v>0.75</v>
      </c>
      <c r="D189" s="15">
        <f t="shared" si="287"/>
        <v>8.3333333333333329E-2</v>
      </c>
      <c r="E189" s="36">
        <f t="shared" si="302"/>
        <v>0.33333333333333326</v>
      </c>
      <c r="F189" s="37">
        <f t="shared" si="303"/>
        <v>0.20833333333333326</v>
      </c>
      <c r="G189" s="38">
        <f t="shared" si="304"/>
        <v>0.125</v>
      </c>
      <c r="H189" s="39">
        <f t="shared" si="305"/>
        <v>0</v>
      </c>
      <c r="I189" s="40">
        <f t="shared" ref="I189:J189" si="402">IF(OR($B189="",H189="",I$4=""),"",IF($C189&gt;$D189,MAX(,MIN(I$4,$D189+24/24)-MAX(I$3,$C189)),MAX(,MIN(I$4,$D189)-MAX(I$3,$C189))))</f>
        <v>0.125</v>
      </c>
      <c r="J189" s="41">
        <f t="shared" si="402"/>
        <v>0.125</v>
      </c>
      <c r="K189" s="39">
        <f t="shared" ref="K189:M189" si="403">IF(OR(J189="",K$4=""),"",IF($C189&gt;$D189,MAX(,MIN(K$4,$D189+24/24)-MAX(K$3,$C189)),MAX(,MIN(K$4,$D189)-MAX(K$3,$C189))))</f>
        <v>8.3333333333333259E-2</v>
      </c>
      <c r="L189" s="40">
        <f t="shared" si="403"/>
        <v>0</v>
      </c>
      <c r="M189" s="41">
        <f t="shared" si="403"/>
        <v>0</v>
      </c>
      <c r="O189" s="37">
        <f t="shared" si="292"/>
        <v>0.20833333333333326</v>
      </c>
      <c r="P189" s="38">
        <f t="shared" si="293"/>
        <v>0.125</v>
      </c>
      <c r="Q189" s="37">
        <f t="shared" si="294"/>
        <v>0</v>
      </c>
      <c r="R189" s="38">
        <f t="shared" si="295"/>
        <v>0</v>
      </c>
      <c r="S189" s="37">
        <f t="shared" si="296"/>
        <v>0</v>
      </c>
      <c r="T189" s="38">
        <f t="shared" si="297"/>
        <v>0</v>
      </c>
    </row>
    <row r="190" spans="1:20" ht="15" customHeight="1" thickBot="1" x14ac:dyDescent="0.4">
      <c r="A190" s="12" t="str">
        <f t="shared" si="283"/>
        <v>Sem.</v>
      </c>
      <c r="B190" s="13">
        <v>45840</v>
      </c>
      <c r="C190" s="14">
        <f t="shared" si="286"/>
        <v>0.75</v>
      </c>
      <c r="D190" s="15">
        <f t="shared" si="287"/>
        <v>8.3333333333333329E-2</v>
      </c>
      <c r="E190" s="36">
        <f t="shared" si="302"/>
        <v>0.33333333333333326</v>
      </c>
      <c r="F190" s="37">
        <f t="shared" si="303"/>
        <v>0.20833333333333326</v>
      </c>
      <c r="G190" s="38">
        <f t="shared" si="304"/>
        <v>0.125</v>
      </c>
      <c r="H190" s="39">
        <f t="shared" si="305"/>
        <v>0</v>
      </c>
      <c r="I190" s="40">
        <f t="shared" ref="I190:J190" si="404">IF(OR($B190="",H190="",I$4=""),"",IF($C190&gt;$D190,MAX(,MIN(I$4,$D190+24/24)-MAX(I$3,$C190)),MAX(,MIN(I$4,$D190)-MAX(I$3,$C190))))</f>
        <v>0.125</v>
      </c>
      <c r="J190" s="41">
        <f t="shared" si="404"/>
        <v>0.125</v>
      </c>
      <c r="K190" s="39">
        <f t="shared" ref="K190:M190" si="405">IF(OR(J190="",K$4=""),"",IF($C190&gt;$D190,MAX(,MIN(K$4,$D190+24/24)-MAX(K$3,$C190)),MAX(,MIN(K$4,$D190)-MAX(K$3,$C190))))</f>
        <v>8.3333333333333259E-2</v>
      </c>
      <c r="L190" s="40">
        <f t="shared" si="405"/>
        <v>0</v>
      </c>
      <c r="M190" s="41">
        <f t="shared" si="405"/>
        <v>0</v>
      </c>
      <c r="O190" s="37">
        <f t="shared" si="292"/>
        <v>0.20833333333333326</v>
      </c>
      <c r="P190" s="38">
        <f t="shared" si="293"/>
        <v>0.125</v>
      </c>
      <c r="Q190" s="37">
        <f t="shared" si="294"/>
        <v>0</v>
      </c>
      <c r="R190" s="38">
        <f t="shared" si="295"/>
        <v>0</v>
      </c>
      <c r="S190" s="37">
        <f t="shared" si="296"/>
        <v>0</v>
      </c>
      <c r="T190" s="38">
        <f t="shared" si="297"/>
        <v>0</v>
      </c>
    </row>
    <row r="191" spans="1:20" ht="15" customHeight="1" thickBot="1" x14ac:dyDescent="0.4">
      <c r="A191" s="12" t="str">
        <f t="shared" si="283"/>
        <v>Sem.</v>
      </c>
      <c r="B191" s="13">
        <v>45841</v>
      </c>
      <c r="C191" s="14">
        <f t="shared" si="286"/>
        <v>0.75</v>
      </c>
      <c r="D191" s="15">
        <f t="shared" si="287"/>
        <v>8.3333333333333329E-2</v>
      </c>
      <c r="E191" s="36">
        <f t="shared" si="302"/>
        <v>0.33333333333333326</v>
      </c>
      <c r="F191" s="37">
        <f t="shared" si="303"/>
        <v>0.20833333333333326</v>
      </c>
      <c r="G191" s="38">
        <f t="shared" si="304"/>
        <v>0.125</v>
      </c>
      <c r="H191" s="39">
        <f t="shared" si="305"/>
        <v>0</v>
      </c>
      <c r="I191" s="40">
        <f t="shared" ref="I191:J191" si="406">IF(OR($B191="",H191="",I$4=""),"",IF($C191&gt;$D191,MAX(,MIN(I$4,$D191+24/24)-MAX(I$3,$C191)),MAX(,MIN(I$4,$D191)-MAX(I$3,$C191))))</f>
        <v>0.125</v>
      </c>
      <c r="J191" s="41">
        <f t="shared" si="406"/>
        <v>0.125</v>
      </c>
      <c r="K191" s="39">
        <f t="shared" ref="K191:M191" si="407">IF(OR(J191="",K$4=""),"",IF($C191&gt;$D191,MAX(,MIN(K$4,$D191+24/24)-MAX(K$3,$C191)),MAX(,MIN(K$4,$D191)-MAX(K$3,$C191))))</f>
        <v>8.3333333333333259E-2</v>
      </c>
      <c r="L191" s="40">
        <f t="shared" si="407"/>
        <v>0</v>
      </c>
      <c r="M191" s="41">
        <f t="shared" si="407"/>
        <v>0</v>
      </c>
      <c r="O191" s="37">
        <f t="shared" si="292"/>
        <v>0.20833333333333326</v>
      </c>
      <c r="P191" s="38">
        <f t="shared" si="293"/>
        <v>0.125</v>
      </c>
      <c r="Q191" s="37">
        <f t="shared" si="294"/>
        <v>0</v>
      </c>
      <c r="R191" s="38">
        <f t="shared" si="295"/>
        <v>0</v>
      </c>
      <c r="S191" s="37">
        <f t="shared" si="296"/>
        <v>0</v>
      </c>
      <c r="T191" s="38">
        <f t="shared" si="297"/>
        <v>0</v>
      </c>
    </row>
    <row r="192" spans="1:20" ht="15" customHeight="1" thickBot="1" x14ac:dyDescent="0.4">
      <c r="A192" s="12" t="str">
        <f t="shared" si="283"/>
        <v>Sem.</v>
      </c>
      <c r="B192" s="13">
        <v>45842</v>
      </c>
      <c r="C192" s="14">
        <f t="shared" si="286"/>
        <v>0.75</v>
      </c>
      <c r="D192" s="15">
        <f t="shared" si="287"/>
        <v>8.3333333333333329E-2</v>
      </c>
      <c r="E192" s="36">
        <f t="shared" si="302"/>
        <v>0.33333333333333326</v>
      </c>
      <c r="F192" s="37">
        <f t="shared" si="303"/>
        <v>0.20833333333333326</v>
      </c>
      <c r="G192" s="38">
        <f t="shared" si="304"/>
        <v>0.125</v>
      </c>
      <c r="H192" s="39">
        <f t="shared" si="305"/>
        <v>0</v>
      </c>
      <c r="I192" s="40">
        <f t="shared" ref="I192:J192" si="408">IF(OR($B192="",H192="",I$4=""),"",IF($C192&gt;$D192,MAX(,MIN(I$4,$D192+24/24)-MAX(I$3,$C192)),MAX(,MIN(I$4,$D192)-MAX(I$3,$C192))))</f>
        <v>0.125</v>
      </c>
      <c r="J192" s="41">
        <f t="shared" si="408"/>
        <v>0.125</v>
      </c>
      <c r="K192" s="39">
        <f t="shared" ref="K192:M192" si="409">IF(OR(J192="",K$4=""),"",IF($C192&gt;$D192,MAX(,MIN(K$4,$D192+24/24)-MAX(K$3,$C192)),MAX(,MIN(K$4,$D192)-MAX(K$3,$C192))))</f>
        <v>8.3333333333333259E-2</v>
      </c>
      <c r="L192" s="40">
        <f t="shared" si="409"/>
        <v>0</v>
      </c>
      <c r="M192" s="41">
        <f t="shared" si="409"/>
        <v>0</v>
      </c>
      <c r="O192" s="37">
        <f t="shared" si="292"/>
        <v>0.20833333333333326</v>
      </c>
      <c r="P192" s="38">
        <f t="shared" si="293"/>
        <v>0.125</v>
      </c>
      <c r="Q192" s="37">
        <f t="shared" si="294"/>
        <v>0</v>
      </c>
      <c r="R192" s="38">
        <f t="shared" si="295"/>
        <v>0</v>
      </c>
      <c r="S192" s="37">
        <f t="shared" si="296"/>
        <v>0</v>
      </c>
      <c r="T192" s="38">
        <f t="shared" si="297"/>
        <v>0</v>
      </c>
    </row>
    <row r="193" spans="1:20" ht="15" customHeight="1" thickBot="1" x14ac:dyDescent="0.4">
      <c r="A193" s="12" t="str">
        <f t="shared" si="283"/>
        <v>Sem.</v>
      </c>
      <c r="B193" s="13">
        <v>45843</v>
      </c>
      <c r="C193" s="14">
        <f t="shared" si="286"/>
        <v>0.75</v>
      </c>
      <c r="D193" s="15">
        <f t="shared" si="287"/>
        <v>8.3333333333333329E-2</v>
      </c>
      <c r="E193" s="36">
        <f t="shared" si="302"/>
        <v>0.33333333333333326</v>
      </c>
      <c r="F193" s="37">
        <f t="shared" si="303"/>
        <v>0.20833333333333326</v>
      </c>
      <c r="G193" s="38">
        <f t="shared" si="304"/>
        <v>0.125</v>
      </c>
      <c r="H193" s="39">
        <f t="shared" si="305"/>
        <v>0</v>
      </c>
      <c r="I193" s="40">
        <f t="shared" ref="I193:J193" si="410">IF(OR($B193="",H193="",I$4=""),"",IF($C193&gt;$D193,MAX(,MIN(I$4,$D193+24/24)-MAX(I$3,$C193)),MAX(,MIN(I$4,$D193)-MAX(I$3,$C193))))</f>
        <v>0.125</v>
      </c>
      <c r="J193" s="41">
        <f t="shared" si="410"/>
        <v>0.125</v>
      </c>
      <c r="K193" s="39">
        <f t="shared" ref="K193:M193" si="411">IF(OR(J193="",K$4=""),"",IF($C193&gt;$D193,MAX(,MIN(K$4,$D193+24/24)-MAX(K$3,$C193)),MAX(,MIN(K$4,$D193)-MAX(K$3,$C193))))</f>
        <v>8.3333333333333259E-2</v>
      </c>
      <c r="L193" s="40">
        <f t="shared" si="411"/>
        <v>0</v>
      </c>
      <c r="M193" s="41">
        <f t="shared" si="411"/>
        <v>0</v>
      </c>
      <c r="O193" s="37">
        <f t="shared" si="292"/>
        <v>0.20833333333333326</v>
      </c>
      <c r="P193" s="38">
        <f t="shared" si="293"/>
        <v>0.125</v>
      </c>
      <c r="Q193" s="37">
        <f t="shared" si="294"/>
        <v>0</v>
      </c>
      <c r="R193" s="38">
        <f t="shared" si="295"/>
        <v>0</v>
      </c>
      <c r="S193" s="37">
        <f t="shared" si="296"/>
        <v>0</v>
      </c>
      <c r="T193" s="38">
        <f t="shared" si="297"/>
        <v>0</v>
      </c>
    </row>
    <row r="194" spans="1:20" ht="15" customHeight="1" thickBot="1" x14ac:dyDescent="0.4">
      <c r="A194" s="12" t="str">
        <f t="shared" si="283"/>
        <v>Dim.</v>
      </c>
      <c r="B194" s="13">
        <v>45844</v>
      </c>
      <c r="C194" s="14">
        <f t="shared" si="286"/>
        <v>0.75</v>
      </c>
      <c r="D194" s="15">
        <f t="shared" si="287"/>
        <v>8.3333333333333329E-2</v>
      </c>
      <c r="E194" s="36">
        <f t="shared" si="302"/>
        <v>0.33333333333333326</v>
      </c>
      <c r="F194" s="37">
        <f t="shared" si="303"/>
        <v>0.20833333333333326</v>
      </c>
      <c r="G194" s="38">
        <f t="shared" si="304"/>
        <v>0.125</v>
      </c>
      <c r="H194" s="39">
        <f t="shared" si="305"/>
        <v>0</v>
      </c>
      <c r="I194" s="40">
        <f t="shared" ref="I194:J194" si="412">IF(OR($B194="",H194="",I$4=""),"",IF($C194&gt;$D194,MAX(,MIN(I$4,$D194+24/24)-MAX(I$3,$C194)),MAX(,MIN(I$4,$D194)-MAX(I$3,$C194))))</f>
        <v>0.125</v>
      </c>
      <c r="J194" s="41">
        <f t="shared" si="412"/>
        <v>0.125</v>
      </c>
      <c r="K194" s="39">
        <f t="shared" ref="K194:M194" si="413">IF(OR(J194="",K$4=""),"",IF($C194&gt;$D194,MAX(,MIN(K$4,$D194+24/24)-MAX(K$3,$C194)),MAX(,MIN(K$4,$D194)-MAX(K$3,$C194))))</f>
        <v>8.3333333333333259E-2</v>
      </c>
      <c r="L194" s="40">
        <f t="shared" si="413"/>
        <v>0</v>
      </c>
      <c r="M194" s="41">
        <f t="shared" si="413"/>
        <v>0</v>
      </c>
      <c r="O194" s="37">
        <f t="shared" si="292"/>
        <v>0</v>
      </c>
      <c r="P194" s="38">
        <f t="shared" si="293"/>
        <v>0</v>
      </c>
      <c r="Q194" s="37">
        <f t="shared" si="294"/>
        <v>0.20833333333333326</v>
      </c>
      <c r="R194" s="38">
        <f t="shared" si="295"/>
        <v>0.125</v>
      </c>
      <c r="S194" s="37">
        <f t="shared" si="296"/>
        <v>0</v>
      </c>
      <c r="T194" s="38">
        <f t="shared" si="297"/>
        <v>0</v>
      </c>
    </row>
    <row r="195" spans="1:20" ht="15" customHeight="1" thickBot="1" x14ac:dyDescent="0.4">
      <c r="A195" s="12" t="str">
        <f t="shared" si="283"/>
        <v>Sem.</v>
      </c>
      <c r="B195" s="13">
        <v>45845</v>
      </c>
      <c r="C195" s="14">
        <f t="shared" si="286"/>
        <v>0.75</v>
      </c>
      <c r="D195" s="15">
        <f t="shared" si="287"/>
        <v>8.3333333333333329E-2</v>
      </c>
      <c r="E195" s="36">
        <f t="shared" si="302"/>
        <v>0.33333333333333326</v>
      </c>
      <c r="F195" s="37">
        <f t="shared" si="303"/>
        <v>0.20833333333333326</v>
      </c>
      <c r="G195" s="38">
        <f t="shared" si="304"/>
        <v>0.125</v>
      </c>
      <c r="H195" s="39">
        <f t="shared" si="305"/>
        <v>0</v>
      </c>
      <c r="I195" s="40">
        <f t="shared" ref="I195:J195" si="414">IF(OR($B195="",H195="",I$4=""),"",IF($C195&gt;$D195,MAX(,MIN(I$4,$D195+24/24)-MAX(I$3,$C195)),MAX(,MIN(I$4,$D195)-MAX(I$3,$C195))))</f>
        <v>0.125</v>
      </c>
      <c r="J195" s="41">
        <f t="shared" si="414"/>
        <v>0.125</v>
      </c>
      <c r="K195" s="39">
        <f t="shared" ref="K195:M195" si="415">IF(OR(J195="",K$4=""),"",IF($C195&gt;$D195,MAX(,MIN(K$4,$D195+24/24)-MAX(K$3,$C195)),MAX(,MIN(K$4,$D195)-MAX(K$3,$C195))))</f>
        <v>8.3333333333333259E-2</v>
      </c>
      <c r="L195" s="40">
        <f t="shared" si="415"/>
        <v>0</v>
      </c>
      <c r="M195" s="41">
        <f t="shared" si="415"/>
        <v>0</v>
      </c>
      <c r="O195" s="37">
        <f t="shared" si="292"/>
        <v>0.20833333333333326</v>
      </c>
      <c r="P195" s="38">
        <f t="shared" si="293"/>
        <v>0.125</v>
      </c>
      <c r="Q195" s="37">
        <f t="shared" si="294"/>
        <v>0</v>
      </c>
      <c r="R195" s="38">
        <f t="shared" si="295"/>
        <v>0</v>
      </c>
      <c r="S195" s="37">
        <f t="shared" si="296"/>
        <v>0</v>
      </c>
      <c r="T195" s="38">
        <f t="shared" si="297"/>
        <v>0</v>
      </c>
    </row>
    <row r="196" spans="1:20" ht="15" customHeight="1" thickBot="1" x14ac:dyDescent="0.4">
      <c r="A196" s="12" t="str">
        <f t="shared" si="283"/>
        <v>Sem.</v>
      </c>
      <c r="B196" s="13">
        <v>45846</v>
      </c>
      <c r="C196" s="14">
        <f t="shared" si="286"/>
        <v>0.75</v>
      </c>
      <c r="D196" s="15">
        <f t="shared" si="287"/>
        <v>8.3333333333333329E-2</v>
      </c>
      <c r="E196" s="36">
        <f t="shared" si="302"/>
        <v>0.33333333333333326</v>
      </c>
      <c r="F196" s="37">
        <f t="shared" si="303"/>
        <v>0.20833333333333326</v>
      </c>
      <c r="G196" s="38">
        <f t="shared" si="304"/>
        <v>0.125</v>
      </c>
      <c r="H196" s="39">
        <f t="shared" si="305"/>
        <v>0</v>
      </c>
      <c r="I196" s="40">
        <f t="shared" ref="I196:J196" si="416">IF(OR($B196="",H196="",I$4=""),"",IF($C196&gt;$D196,MAX(,MIN(I$4,$D196+24/24)-MAX(I$3,$C196)),MAX(,MIN(I$4,$D196)-MAX(I$3,$C196))))</f>
        <v>0.125</v>
      </c>
      <c r="J196" s="41">
        <f t="shared" si="416"/>
        <v>0.125</v>
      </c>
      <c r="K196" s="39">
        <f t="shared" ref="K196:M196" si="417">IF(OR(J196="",K$4=""),"",IF($C196&gt;$D196,MAX(,MIN(K$4,$D196+24/24)-MAX(K$3,$C196)),MAX(,MIN(K$4,$D196)-MAX(K$3,$C196))))</f>
        <v>8.3333333333333259E-2</v>
      </c>
      <c r="L196" s="40">
        <f t="shared" si="417"/>
        <v>0</v>
      </c>
      <c r="M196" s="41">
        <f t="shared" si="417"/>
        <v>0</v>
      </c>
      <c r="O196" s="37">
        <f t="shared" si="292"/>
        <v>0.20833333333333326</v>
      </c>
      <c r="P196" s="38">
        <f t="shared" si="293"/>
        <v>0.125</v>
      </c>
      <c r="Q196" s="37">
        <f t="shared" si="294"/>
        <v>0</v>
      </c>
      <c r="R196" s="38">
        <f t="shared" si="295"/>
        <v>0</v>
      </c>
      <c r="S196" s="37">
        <f t="shared" si="296"/>
        <v>0</v>
      </c>
      <c r="T196" s="38">
        <f t="shared" si="297"/>
        <v>0</v>
      </c>
    </row>
    <row r="197" spans="1:20" ht="15" customHeight="1" thickBot="1" x14ac:dyDescent="0.4">
      <c r="A197" s="12" t="str">
        <f t="shared" si="283"/>
        <v>Sem.</v>
      </c>
      <c r="B197" s="13">
        <v>45847</v>
      </c>
      <c r="C197" s="14">
        <f t="shared" si="286"/>
        <v>0.75</v>
      </c>
      <c r="D197" s="15">
        <f t="shared" si="287"/>
        <v>8.3333333333333329E-2</v>
      </c>
      <c r="E197" s="36">
        <f t="shared" si="302"/>
        <v>0.33333333333333326</v>
      </c>
      <c r="F197" s="37">
        <f t="shared" si="303"/>
        <v>0.20833333333333326</v>
      </c>
      <c r="G197" s="38">
        <f t="shared" si="304"/>
        <v>0.125</v>
      </c>
      <c r="H197" s="39">
        <f t="shared" si="305"/>
        <v>0</v>
      </c>
      <c r="I197" s="40">
        <f t="shared" ref="I197:J197" si="418">IF(OR($B197="",H197="",I$4=""),"",IF($C197&gt;$D197,MAX(,MIN(I$4,$D197+24/24)-MAX(I$3,$C197)),MAX(,MIN(I$4,$D197)-MAX(I$3,$C197))))</f>
        <v>0.125</v>
      </c>
      <c r="J197" s="41">
        <f t="shared" si="418"/>
        <v>0.125</v>
      </c>
      <c r="K197" s="39">
        <f t="shared" ref="K197:M197" si="419">IF(OR(J197="",K$4=""),"",IF($C197&gt;$D197,MAX(,MIN(K$4,$D197+24/24)-MAX(K$3,$C197)),MAX(,MIN(K$4,$D197)-MAX(K$3,$C197))))</f>
        <v>8.3333333333333259E-2</v>
      </c>
      <c r="L197" s="40">
        <f t="shared" si="419"/>
        <v>0</v>
      </c>
      <c r="M197" s="41">
        <f t="shared" si="419"/>
        <v>0</v>
      </c>
      <c r="O197" s="37">
        <f t="shared" si="292"/>
        <v>0.20833333333333326</v>
      </c>
      <c r="P197" s="38">
        <f t="shared" si="293"/>
        <v>0.125</v>
      </c>
      <c r="Q197" s="37">
        <f t="shared" si="294"/>
        <v>0</v>
      </c>
      <c r="R197" s="38">
        <f t="shared" si="295"/>
        <v>0</v>
      </c>
      <c r="S197" s="37">
        <f t="shared" si="296"/>
        <v>0</v>
      </c>
      <c r="T197" s="38">
        <f t="shared" si="297"/>
        <v>0</v>
      </c>
    </row>
    <row r="198" spans="1:20" ht="15" customHeight="1" thickBot="1" x14ac:dyDescent="0.4">
      <c r="A198" s="12" t="str">
        <f t="shared" si="283"/>
        <v>Sem.</v>
      </c>
      <c r="B198" s="13">
        <v>45848</v>
      </c>
      <c r="C198" s="14">
        <f t="shared" si="286"/>
        <v>0.75</v>
      </c>
      <c r="D198" s="15">
        <f t="shared" si="287"/>
        <v>8.3333333333333329E-2</v>
      </c>
      <c r="E198" s="36">
        <f t="shared" si="302"/>
        <v>0.33333333333333326</v>
      </c>
      <c r="F198" s="37">
        <f t="shared" si="303"/>
        <v>0.20833333333333326</v>
      </c>
      <c r="G198" s="38">
        <f t="shared" si="304"/>
        <v>0.125</v>
      </c>
      <c r="H198" s="39">
        <f t="shared" si="305"/>
        <v>0</v>
      </c>
      <c r="I198" s="40">
        <f t="shared" ref="I198:J198" si="420">IF(OR($B198="",H198="",I$4=""),"",IF($C198&gt;$D198,MAX(,MIN(I$4,$D198+24/24)-MAX(I$3,$C198)),MAX(,MIN(I$4,$D198)-MAX(I$3,$C198))))</f>
        <v>0.125</v>
      </c>
      <c r="J198" s="41">
        <f t="shared" si="420"/>
        <v>0.125</v>
      </c>
      <c r="K198" s="39">
        <f t="shared" ref="K198:M198" si="421">IF(OR(J198="",K$4=""),"",IF($C198&gt;$D198,MAX(,MIN(K$4,$D198+24/24)-MAX(K$3,$C198)),MAX(,MIN(K$4,$D198)-MAX(K$3,$C198))))</f>
        <v>8.3333333333333259E-2</v>
      </c>
      <c r="L198" s="40">
        <f t="shared" si="421"/>
        <v>0</v>
      </c>
      <c r="M198" s="41">
        <f t="shared" si="421"/>
        <v>0</v>
      </c>
      <c r="O198" s="37">
        <f t="shared" si="292"/>
        <v>0.20833333333333326</v>
      </c>
      <c r="P198" s="38">
        <f t="shared" si="293"/>
        <v>0.125</v>
      </c>
      <c r="Q198" s="37">
        <f t="shared" si="294"/>
        <v>0</v>
      </c>
      <c r="R198" s="38">
        <f t="shared" si="295"/>
        <v>0</v>
      </c>
      <c r="S198" s="37">
        <f t="shared" si="296"/>
        <v>0</v>
      </c>
      <c r="T198" s="38">
        <f t="shared" si="297"/>
        <v>0</v>
      </c>
    </row>
    <row r="199" spans="1:20" ht="15" customHeight="1" thickBot="1" x14ac:dyDescent="0.4">
      <c r="A199" s="12" t="str">
        <f t="shared" si="283"/>
        <v>Sem.</v>
      </c>
      <c r="B199" s="13">
        <v>45849</v>
      </c>
      <c r="C199" s="14">
        <f t="shared" si="286"/>
        <v>0.75</v>
      </c>
      <c r="D199" s="15">
        <f t="shared" si="287"/>
        <v>8.3333333333333329E-2</v>
      </c>
      <c r="E199" s="36">
        <f t="shared" si="302"/>
        <v>0.33333333333333326</v>
      </c>
      <c r="F199" s="37">
        <f t="shared" si="303"/>
        <v>0.20833333333333326</v>
      </c>
      <c r="G199" s="38">
        <f t="shared" si="304"/>
        <v>0.125</v>
      </c>
      <c r="H199" s="39">
        <f t="shared" si="305"/>
        <v>0</v>
      </c>
      <c r="I199" s="40">
        <f t="shared" ref="I199:J199" si="422">IF(OR($B199="",H199="",I$4=""),"",IF($C199&gt;$D199,MAX(,MIN(I$4,$D199+24/24)-MAX(I$3,$C199)),MAX(,MIN(I$4,$D199)-MAX(I$3,$C199))))</f>
        <v>0.125</v>
      </c>
      <c r="J199" s="41">
        <f t="shared" si="422"/>
        <v>0.125</v>
      </c>
      <c r="K199" s="39">
        <f t="shared" ref="K199:M199" si="423">IF(OR(J199="",K$4=""),"",IF($C199&gt;$D199,MAX(,MIN(K$4,$D199+24/24)-MAX(K$3,$C199)),MAX(,MIN(K$4,$D199)-MAX(K$3,$C199))))</f>
        <v>8.3333333333333259E-2</v>
      </c>
      <c r="L199" s="40">
        <f t="shared" si="423"/>
        <v>0</v>
      </c>
      <c r="M199" s="41">
        <f t="shared" si="423"/>
        <v>0</v>
      </c>
      <c r="O199" s="37">
        <f t="shared" si="292"/>
        <v>0.20833333333333326</v>
      </c>
      <c r="P199" s="38">
        <f t="shared" si="293"/>
        <v>0.125</v>
      </c>
      <c r="Q199" s="37">
        <f t="shared" si="294"/>
        <v>0</v>
      </c>
      <c r="R199" s="38">
        <f t="shared" si="295"/>
        <v>0</v>
      </c>
      <c r="S199" s="37">
        <f t="shared" si="296"/>
        <v>0</v>
      </c>
      <c r="T199" s="38">
        <f t="shared" si="297"/>
        <v>0</v>
      </c>
    </row>
    <row r="200" spans="1:20" ht="15" customHeight="1" thickBot="1" x14ac:dyDescent="0.4">
      <c r="A200" s="12" t="str">
        <f t="shared" ref="A200:A263" si="424">IF(B200="","",IF(COUNTIF(Feries,B200)&gt;0,"Fér.",IF(WEEKDAY(B200,2)&lt;=6,"Sem.","Dim.")))</f>
        <v>Sem.</v>
      </c>
      <c r="B200" s="13">
        <v>45850</v>
      </c>
      <c r="C200" s="14">
        <f t="shared" si="286"/>
        <v>0.75</v>
      </c>
      <c r="D200" s="15">
        <f t="shared" si="287"/>
        <v>8.3333333333333329E-2</v>
      </c>
      <c r="E200" s="36">
        <f t="shared" si="302"/>
        <v>0.33333333333333326</v>
      </c>
      <c r="F200" s="37">
        <f t="shared" si="303"/>
        <v>0.20833333333333326</v>
      </c>
      <c r="G200" s="38">
        <f t="shared" si="304"/>
        <v>0.125</v>
      </c>
      <c r="H200" s="39">
        <f t="shared" si="305"/>
        <v>0</v>
      </c>
      <c r="I200" s="40">
        <f t="shared" ref="I200:J200" si="425">IF(OR($B200="",H200="",I$4=""),"",IF($C200&gt;$D200,MAX(,MIN(I$4,$D200+24/24)-MAX(I$3,$C200)),MAX(,MIN(I$4,$D200)-MAX(I$3,$C200))))</f>
        <v>0.125</v>
      </c>
      <c r="J200" s="41">
        <f t="shared" si="425"/>
        <v>0.125</v>
      </c>
      <c r="K200" s="39">
        <f t="shared" ref="K200:M200" si="426">IF(OR(J200="",K$4=""),"",IF($C200&gt;$D200,MAX(,MIN(K$4,$D200+24/24)-MAX(K$3,$C200)),MAX(,MIN(K$4,$D200)-MAX(K$3,$C200))))</f>
        <v>8.3333333333333259E-2</v>
      </c>
      <c r="L200" s="40">
        <f t="shared" si="426"/>
        <v>0</v>
      </c>
      <c r="M200" s="41">
        <f t="shared" si="426"/>
        <v>0</v>
      </c>
      <c r="O200" s="37">
        <f t="shared" si="292"/>
        <v>0.20833333333333326</v>
      </c>
      <c r="P200" s="38">
        <f t="shared" si="293"/>
        <v>0.125</v>
      </c>
      <c r="Q200" s="37">
        <f t="shared" si="294"/>
        <v>0</v>
      </c>
      <c r="R200" s="38">
        <f t="shared" si="295"/>
        <v>0</v>
      </c>
      <c r="S200" s="37">
        <f t="shared" si="296"/>
        <v>0</v>
      </c>
      <c r="T200" s="38">
        <f t="shared" si="297"/>
        <v>0</v>
      </c>
    </row>
    <row r="201" spans="1:20" ht="15" customHeight="1" thickBot="1" x14ac:dyDescent="0.4">
      <c r="A201" s="12" t="str">
        <f t="shared" si="424"/>
        <v>Dim.</v>
      </c>
      <c r="B201" s="13">
        <v>45851</v>
      </c>
      <c r="C201" s="14">
        <f t="shared" ref="C201:C264" si="427">$C$6</f>
        <v>0.75</v>
      </c>
      <c r="D201" s="15">
        <f t="shared" ref="D201:D264" si="428">$D$6</f>
        <v>8.3333333333333329E-2</v>
      </c>
      <c r="E201" s="36">
        <f t="shared" si="302"/>
        <v>0.33333333333333326</v>
      </c>
      <c r="F201" s="37">
        <f t="shared" si="303"/>
        <v>0.20833333333333326</v>
      </c>
      <c r="G201" s="38">
        <f t="shared" si="304"/>
        <v>0.125</v>
      </c>
      <c r="H201" s="39">
        <f t="shared" si="305"/>
        <v>0</v>
      </c>
      <c r="I201" s="40">
        <f t="shared" ref="I201:J201" si="429">IF(OR($B201="",H201="",I$4=""),"",IF($C201&gt;$D201,MAX(,MIN(I$4,$D201+24/24)-MAX(I$3,$C201)),MAX(,MIN(I$4,$D201)-MAX(I$3,$C201))))</f>
        <v>0.125</v>
      </c>
      <c r="J201" s="41">
        <f t="shared" si="429"/>
        <v>0.125</v>
      </c>
      <c r="K201" s="39">
        <f t="shared" ref="K201:M201" si="430">IF(OR(J201="",K$4=""),"",IF($C201&gt;$D201,MAX(,MIN(K$4,$D201+24/24)-MAX(K$3,$C201)),MAX(,MIN(K$4,$D201)-MAX(K$3,$C201))))</f>
        <v>8.3333333333333259E-2</v>
      </c>
      <c r="L201" s="40">
        <f t="shared" si="430"/>
        <v>0</v>
      </c>
      <c r="M201" s="41">
        <f t="shared" si="430"/>
        <v>0</v>
      </c>
      <c r="O201" s="37">
        <f t="shared" si="292"/>
        <v>0</v>
      </c>
      <c r="P201" s="38">
        <f t="shared" si="293"/>
        <v>0</v>
      </c>
      <c r="Q201" s="37">
        <f t="shared" si="294"/>
        <v>0.20833333333333326</v>
      </c>
      <c r="R201" s="38">
        <f t="shared" si="295"/>
        <v>0.125</v>
      </c>
      <c r="S201" s="37">
        <f t="shared" si="296"/>
        <v>0</v>
      </c>
      <c r="T201" s="38">
        <f t="shared" si="297"/>
        <v>0</v>
      </c>
    </row>
    <row r="202" spans="1:20" ht="15" customHeight="1" thickBot="1" x14ac:dyDescent="0.4">
      <c r="A202" s="12" t="str">
        <f t="shared" si="424"/>
        <v>Fér.</v>
      </c>
      <c r="B202" s="13">
        <v>45852</v>
      </c>
      <c r="C202" s="14">
        <f t="shared" si="427"/>
        <v>0.75</v>
      </c>
      <c r="D202" s="15">
        <f t="shared" si="428"/>
        <v>8.3333333333333329E-2</v>
      </c>
      <c r="E202" s="36">
        <f t="shared" si="302"/>
        <v>0.33333333333333326</v>
      </c>
      <c r="F202" s="37">
        <f t="shared" si="303"/>
        <v>0.20833333333333326</v>
      </c>
      <c r="G202" s="38">
        <f t="shared" si="304"/>
        <v>0.125</v>
      </c>
      <c r="H202" s="39">
        <f t="shared" si="305"/>
        <v>0</v>
      </c>
      <c r="I202" s="40">
        <f t="shared" ref="I202:J202" si="431">IF(OR($B202="",H202="",I$4=""),"",IF($C202&gt;$D202,MAX(,MIN(I$4,$D202+24/24)-MAX(I$3,$C202)),MAX(,MIN(I$4,$D202)-MAX(I$3,$C202))))</f>
        <v>0.125</v>
      </c>
      <c r="J202" s="41">
        <f t="shared" si="431"/>
        <v>0.125</v>
      </c>
      <c r="K202" s="39">
        <f t="shared" ref="K202:M202" si="432">IF(OR(J202="",K$4=""),"",IF($C202&gt;$D202,MAX(,MIN(K$4,$D202+24/24)-MAX(K$3,$C202)),MAX(,MIN(K$4,$D202)-MAX(K$3,$C202))))</f>
        <v>8.3333333333333259E-2</v>
      </c>
      <c r="L202" s="40">
        <f t="shared" si="432"/>
        <v>0</v>
      </c>
      <c r="M202" s="41">
        <f t="shared" si="432"/>
        <v>0</v>
      </c>
      <c r="O202" s="37">
        <f t="shared" ref="O202:O265" si="433">SUMPRODUCT(($A202="Sem.")*($F202))</f>
        <v>0</v>
      </c>
      <c r="P202" s="38">
        <f t="shared" ref="P202:P265" si="434">SUMPRODUCT(($A202="Sem.")*($G202))</f>
        <v>0</v>
      </c>
      <c r="Q202" s="37">
        <f t="shared" ref="Q202:Q265" si="435">SUMPRODUCT(($A202="Dim.")*($F202))</f>
        <v>0</v>
      </c>
      <c r="R202" s="38">
        <f t="shared" ref="R202:R265" si="436">SUMPRODUCT(($A202="Dim.")*($G202))</f>
        <v>0</v>
      </c>
      <c r="S202" s="37">
        <f t="shared" ref="S202:S265" si="437">SUMPRODUCT(($A202="Fér.")*($F202))</f>
        <v>0.20833333333333326</v>
      </c>
      <c r="T202" s="38">
        <f t="shared" ref="T202:T265" si="438">SUMPRODUCT(($A202="Fér.")*($G202))</f>
        <v>0.125</v>
      </c>
    </row>
    <row r="203" spans="1:20" ht="15" customHeight="1" thickBot="1" x14ac:dyDescent="0.4">
      <c r="A203" s="12" t="str">
        <f t="shared" si="424"/>
        <v>Sem.</v>
      </c>
      <c r="B203" s="13">
        <v>45853</v>
      </c>
      <c r="C203" s="14">
        <f t="shared" si="427"/>
        <v>0.75</v>
      </c>
      <c r="D203" s="15">
        <f t="shared" si="428"/>
        <v>8.3333333333333329E-2</v>
      </c>
      <c r="E203" s="36">
        <f t="shared" si="302"/>
        <v>0.33333333333333326</v>
      </c>
      <c r="F203" s="37">
        <f t="shared" si="303"/>
        <v>0.20833333333333326</v>
      </c>
      <c r="G203" s="38">
        <f t="shared" si="304"/>
        <v>0.125</v>
      </c>
      <c r="H203" s="39">
        <f t="shared" si="305"/>
        <v>0</v>
      </c>
      <c r="I203" s="40">
        <f t="shared" ref="I203:J203" si="439">IF(OR($B203="",H203="",I$4=""),"",IF($C203&gt;$D203,MAX(,MIN(I$4,$D203+24/24)-MAX(I$3,$C203)),MAX(,MIN(I$4,$D203)-MAX(I$3,$C203))))</f>
        <v>0.125</v>
      </c>
      <c r="J203" s="41">
        <f t="shared" si="439"/>
        <v>0.125</v>
      </c>
      <c r="K203" s="39">
        <f t="shared" ref="K203:M203" si="440">IF(OR(J203="",K$4=""),"",IF($C203&gt;$D203,MAX(,MIN(K$4,$D203+24/24)-MAX(K$3,$C203)),MAX(,MIN(K$4,$D203)-MAX(K$3,$C203))))</f>
        <v>8.3333333333333259E-2</v>
      </c>
      <c r="L203" s="40">
        <f t="shared" si="440"/>
        <v>0</v>
      </c>
      <c r="M203" s="41">
        <f t="shared" si="440"/>
        <v>0</v>
      </c>
      <c r="O203" s="37">
        <f t="shared" si="433"/>
        <v>0.20833333333333326</v>
      </c>
      <c r="P203" s="38">
        <f t="shared" si="434"/>
        <v>0.125</v>
      </c>
      <c r="Q203" s="37">
        <f t="shared" si="435"/>
        <v>0</v>
      </c>
      <c r="R203" s="38">
        <f t="shared" si="436"/>
        <v>0</v>
      </c>
      <c r="S203" s="37">
        <f t="shared" si="437"/>
        <v>0</v>
      </c>
      <c r="T203" s="38">
        <f t="shared" si="438"/>
        <v>0</v>
      </c>
    </row>
    <row r="204" spans="1:20" ht="15" customHeight="1" thickBot="1" x14ac:dyDescent="0.4">
      <c r="A204" s="12" t="str">
        <f t="shared" si="424"/>
        <v>Sem.</v>
      </c>
      <c r="B204" s="13">
        <v>45854</v>
      </c>
      <c r="C204" s="14">
        <f t="shared" si="427"/>
        <v>0.75</v>
      </c>
      <c r="D204" s="15">
        <f t="shared" si="428"/>
        <v>8.3333333333333329E-2</v>
      </c>
      <c r="E204" s="36">
        <f t="shared" si="302"/>
        <v>0.33333333333333326</v>
      </c>
      <c r="F204" s="37">
        <f t="shared" si="303"/>
        <v>0.20833333333333326</v>
      </c>
      <c r="G204" s="38">
        <f t="shared" si="304"/>
        <v>0.125</v>
      </c>
      <c r="H204" s="39">
        <f t="shared" si="305"/>
        <v>0</v>
      </c>
      <c r="I204" s="40">
        <f t="shared" ref="I204:J204" si="441">IF(OR($B204="",H204="",I$4=""),"",IF($C204&gt;$D204,MAX(,MIN(I$4,$D204+24/24)-MAX(I$3,$C204)),MAX(,MIN(I$4,$D204)-MAX(I$3,$C204))))</f>
        <v>0.125</v>
      </c>
      <c r="J204" s="41">
        <f t="shared" si="441"/>
        <v>0.125</v>
      </c>
      <c r="K204" s="39">
        <f t="shared" ref="K204:M204" si="442">IF(OR(J204="",K$4=""),"",IF($C204&gt;$D204,MAX(,MIN(K$4,$D204+24/24)-MAX(K$3,$C204)),MAX(,MIN(K$4,$D204)-MAX(K$3,$C204))))</f>
        <v>8.3333333333333259E-2</v>
      </c>
      <c r="L204" s="40">
        <f t="shared" si="442"/>
        <v>0</v>
      </c>
      <c r="M204" s="41">
        <f t="shared" si="442"/>
        <v>0</v>
      </c>
      <c r="O204" s="37">
        <f t="shared" si="433"/>
        <v>0.20833333333333326</v>
      </c>
      <c r="P204" s="38">
        <f t="shared" si="434"/>
        <v>0.125</v>
      </c>
      <c r="Q204" s="37">
        <f t="shared" si="435"/>
        <v>0</v>
      </c>
      <c r="R204" s="38">
        <f t="shared" si="436"/>
        <v>0</v>
      </c>
      <c r="S204" s="37">
        <f t="shared" si="437"/>
        <v>0</v>
      </c>
      <c r="T204" s="38">
        <f t="shared" si="438"/>
        <v>0</v>
      </c>
    </row>
    <row r="205" spans="1:20" ht="15" customHeight="1" thickBot="1" x14ac:dyDescent="0.4">
      <c r="A205" s="12" t="str">
        <f t="shared" si="424"/>
        <v>Sem.</v>
      </c>
      <c r="B205" s="13">
        <v>45855</v>
      </c>
      <c r="C205" s="14">
        <f t="shared" si="427"/>
        <v>0.75</v>
      </c>
      <c r="D205" s="15">
        <f t="shared" si="428"/>
        <v>8.3333333333333329E-2</v>
      </c>
      <c r="E205" s="36">
        <f t="shared" ref="E205:E268" si="443">IF(OR(B205="",C205="",D205=""),"",IF(COUNT(G$3:G$4)=1,"",IF(D205&gt;C205,D205-C205,MOD(D205+24/24-C205,1))))</f>
        <v>0.33333333333333326</v>
      </c>
      <c r="F205" s="37">
        <f t="shared" ref="F205:F268" si="444">SUM(H205,J205,K205,M205)</f>
        <v>0.20833333333333326</v>
      </c>
      <c r="G205" s="38">
        <f t="shared" ref="G205:G268" si="445">SUM(I205,L205)</f>
        <v>0.125</v>
      </c>
      <c r="H205" s="39">
        <f t="shared" ref="H205:H268" si="446">IF(OR($B205="",E205="",H$4=""),"",IF($C205&gt;$D205,MAX(,MIN(H$4,$D205+24/24)-MAX(H$3,$C205)),MAX(,MIN(H$4,$D205)-MAX(H$3,$C205))))</f>
        <v>0</v>
      </c>
      <c r="I205" s="40">
        <f t="shared" ref="I205:J205" si="447">IF(OR($B205="",H205="",I$4=""),"",IF($C205&gt;$D205,MAX(,MIN(I$4,$D205+24/24)-MAX(I$3,$C205)),MAX(,MIN(I$4,$D205)-MAX(I$3,$C205))))</f>
        <v>0.125</v>
      </c>
      <c r="J205" s="41">
        <f t="shared" si="447"/>
        <v>0.125</v>
      </c>
      <c r="K205" s="39">
        <f t="shared" ref="K205:M205" si="448">IF(OR(J205="",K$4=""),"",IF($C205&gt;$D205,MAX(,MIN(K$4,$D205+24/24)-MAX(K$3,$C205)),MAX(,MIN(K$4,$D205)-MAX(K$3,$C205))))</f>
        <v>8.3333333333333259E-2</v>
      </c>
      <c r="L205" s="40">
        <f t="shared" si="448"/>
        <v>0</v>
      </c>
      <c r="M205" s="41">
        <f t="shared" si="448"/>
        <v>0</v>
      </c>
      <c r="O205" s="37">
        <f t="shared" si="433"/>
        <v>0.20833333333333326</v>
      </c>
      <c r="P205" s="38">
        <f t="shared" si="434"/>
        <v>0.125</v>
      </c>
      <c r="Q205" s="37">
        <f t="shared" si="435"/>
        <v>0</v>
      </c>
      <c r="R205" s="38">
        <f t="shared" si="436"/>
        <v>0</v>
      </c>
      <c r="S205" s="37">
        <f t="shared" si="437"/>
        <v>0</v>
      </c>
      <c r="T205" s="38">
        <f t="shared" si="438"/>
        <v>0</v>
      </c>
    </row>
    <row r="206" spans="1:20" ht="15" customHeight="1" thickBot="1" x14ac:dyDescent="0.4">
      <c r="A206" s="12" t="str">
        <f t="shared" si="424"/>
        <v>Sem.</v>
      </c>
      <c r="B206" s="13">
        <v>45856</v>
      </c>
      <c r="C206" s="14">
        <f t="shared" si="427"/>
        <v>0.75</v>
      </c>
      <c r="D206" s="15">
        <f t="shared" si="428"/>
        <v>8.3333333333333329E-2</v>
      </c>
      <c r="E206" s="36">
        <f t="shared" si="443"/>
        <v>0.33333333333333326</v>
      </c>
      <c r="F206" s="37">
        <f t="shared" si="444"/>
        <v>0.20833333333333326</v>
      </c>
      <c r="G206" s="38">
        <f t="shared" si="445"/>
        <v>0.125</v>
      </c>
      <c r="H206" s="39">
        <f t="shared" si="446"/>
        <v>0</v>
      </c>
      <c r="I206" s="40">
        <f t="shared" ref="I206:J206" si="449">IF(OR($B206="",H206="",I$4=""),"",IF($C206&gt;$D206,MAX(,MIN(I$4,$D206+24/24)-MAX(I$3,$C206)),MAX(,MIN(I$4,$D206)-MAX(I$3,$C206))))</f>
        <v>0.125</v>
      </c>
      <c r="J206" s="41">
        <f t="shared" si="449"/>
        <v>0.125</v>
      </c>
      <c r="K206" s="39">
        <f t="shared" ref="K206:M206" si="450">IF(OR(J206="",K$4=""),"",IF($C206&gt;$D206,MAX(,MIN(K$4,$D206+24/24)-MAX(K$3,$C206)),MAX(,MIN(K$4,$D206)-MAX(K$3,$C206))))</f>
        <v>8.3333333333333259E-2</v>
      </c>
      <c r="L206" s="40">
        <f t="shared" si="450"/>
        <v>0</v>
      </c>
      <c r="M206" s="41">
        <f t="shared" si="450"/>
        <v>0</v>
      </c>
      <c r="O206" s="37">
        <f t="shared" si="433"/>
        <v>0.20833333333333326</v>
      </c>
      <c r="P206" s="38">
        <f t="shared" si="434"/>
        <v>0.125</v>
      </c>
      <c r="Q206" s="37">
        <f t="shared" si="435"/>
        <v>0</v>
      </c>
      <c r="R206" s="38">
        <f t="shared" si="436"/>
        <v>0</v>
      </c>
      <c r="S206" s="37">
        <f t="shared" si="437"/>
        <v>0</v>
      </c>
      <c r="T206" s="38">
        <f t="shared" si="438"/>
        <v>0</v>
      </c>
    </row>
    <row r="207" spans="1:20" ht="15" customHeight="1" thickBot="1" x14ac:dyDescent="0.4">
      <c r="A207" s="12" t="str">
        <f t="shared" si="424"/>
        <v>Sem.</v>
      </c>
      <c r="B207" s="13">
        <v>45857</v>
      </c>
      <c r="C207" s="14">
        <f t="shared" si="427"/>
        <v>0.75</v>
      </c>
      <c r="D207" s="15">
        <f t="shared" si="428"/>
        <v>8.3333333333333329E-2</v>
      </c>
      <c r="E207" s="36">
        <f t="shared" si="443"/>
        <v>0.33333333333333326</v>
      </c>
      <c r="F207" s="37">
        <f t="shared" si="444"/>
        <v>0.20833333333333326</v>
      </c>
      <c r="G207" s="38">
        <f t="shared" si="445"/>
        <v>0.125</v>
      </c>
      <c r="H207" s="39">
        <f t="shared" si="446"/>
        <v>0</v>
      </c>
      <c r="I207" s="40">
        <f t="shared" ref="I207:J207" si="451">IF(OR($B207="",H207="",I$4=""),"",IF($C207&gt;$D207,MAX(,MIN(I$4,$D207+24/24)-MAX(I$3,$C207)),MAX(,MIN(I$4,$D207)-MAX(I$3,$C207))))</f>
        <v>0.125</v>
      </c>
      <c r="J207" s="41">
        <f t="shared" si="451"/>
        <v>0.125</v>
      </c>
      <c r="K207" s="39">
        <f t="shared" ref="K207:M207" si="452">IF(OR(J207="",K$4=""),"",IF($C207&gt;$D207,MAX(,MIN(K$4,$D207+24/24)-MAX(K$3,$C207)),MAX(,MIN(K$4,$D207)-MAX(K$3,$C207))))</f>
        <v>8.3333333333333259E-2</v>
      </c>
      <c r="L207" s="40">
        <f t="shared" si="452"/>
        <v>0</v>
      </c>
      <c r="M207" s="41">
        <f t="shared" si="452"/>
        <v>0</v>
      </c>
      <c r="O207" s="37">
        <f t="shared" si="433"/>
        <v>0.20833333333333326</v>
      </c>
      <c r="P207" s="38">
        <f t="shared" si="434"/>
        <v>0.125</v>
      </c>
      <c r="Q207" s="37">
        <f t="shared" si="435"/>
        <v>0</v>
      </c>
      <c r="R207" s="38">
        <f t="shared" si="436"/>
        <v>0</v>
      </c>
      <c r="S207" s="37">
        <f t="shared" si="437"/>
        <v>0</v>
      </c>
      <c r="T207" s="38">
        <f t="shared" si="438"/>
        <v>0</v>
      </c>
    </row>
    <row r="208" spans="1:20" ht="15" customHeight="1" thickBot="1" x14ac:dyDescent="0.4">
      <c r="A208" s="12" t="str">
        <f t="shared" si="424"/>
        <v>Dim.</v>
      </c>
      <c r="B208" s="13">
        <v>45858</v>
      </c>
      <c r="C208" s="14">
        <f t="shared" si="427"/>
        <v>0.75</v>
      </c>
      <c r="D208" s="15">
        <f t="shared" si="428"/>
        <v>8.3333333333333329E-2</v>
      </c>
      <c r="E208" s="36">
        <f t="shared" si="443"/>
        <v>0.33333333333333326</v>
      </c>
      <c r="F208" s="37">
        <f t="shared" si="444"/>
        <v>0.20833333333333326</v>
      </c>
      <c r="G208" s="38">
        <f t="shared" si="445"/>
        <v>0.125</v>
      </c>
      <c r="H208" s="39">
        <f t="shared" si="446"/>
        <v>0</v>
      </c>
      <c r="I208" s="40">
        <f t="shared" ref="I208:J208" si="453">IF(OR($B208="",H208="",I$4=""),"",IF($C208&gt;$D208,MAX(,MIN(I$4,$D208+24/24)-MAX(I$3,$C208)),MAX(,MIN(I$4,$D208)-MAX(I$3,$C208))))</f>
        <v>0.125</v>
      </c>
      <c r="J208" s="41">
        <f t="shared" si="453"/>
        <v>0.125</v>
      </c>
      <c r="K208" s="39">
        <f t="shared" ref="K208:M208" si="454">IF(OR(J208="",K$4=""),"",IF($C208&gt;$D208,MAX(,MIN(K$4,$D208+24/24)-MAX(K$3,$C208)),MAX(,MIN(K$4,$D208)-MAX(K$3,$C208))))</f>
        <v>8.3333333333333259E-2</v>
      </c>
      <c r="L208" s="40">
        <f t="shared" si="454"/>
        <v>0</v>
      </c>
      <c r="M208" s="41">
        <f t="shared" si="454"/>
        <v>0</v>
      </c>
      <c r="O208" s="37">
        <f t="shared" si="433"/>
        <v>0</v>
      </c>
      <c r="P208" s="38">
        <f t="shared" si="434"/>
        <v>0</v>
      </c>
      <c r="Q208" s="37">
        <f t="shared" si="435"/>
        <v>0.20833333333333326</v>
      </c>
      <c r="R208" s="38">
        <f t="shared" si="436"/>
        <v>0.125</v>
      </c>
      <c r="S208" s="37">
        <f t="shared" si="437"/>
        <v>0</v>
      </c>
      <c r="T208" s="38">
        <f t="shared" si="438"/>
        <v>0</v>
      </c>
    </row>
    <row r="209" spans="1:20" ht="15" customHeight="1" thickBot="1" x14ac:dyDescent="0.4">
      <c r="A209" s="12" t="str">
        <f t="shared" si="424"/>
        <v>Sem.</v>
      </c>
      <c r="B209" s="13">
        <v>45859</v>
      </c>
      <c r="C209" s="14">
        <f t="shared" si="427"/>
        <v>0.75</v>
      </c>
      <c r="D209" s="15">
        <f t="shared" si="428"/>
        <v>8.3333333333333329E-2</v>
      </c>
      <c r="E209" s="36">
        <f t="shared" si="443"/>
        <v>0.33333333333333326</v>
      </c>
      <c r="F209" s="37">
        <f t="shared" si="444"/>
        <v>0.20833333333333326</v>
      </c>
      <c r="G209" s="38">
        <f t="shared" si="445"/>
        <v>0.125</v>
      </c>
      <c r="H209" s="39">
        <f t="shared" si="446"/>
        <v>0</v>
      </c>
      <c r="I209" s="40">
        <f t="shared" ref="I209:J209" si="455">IF(OR($B209="",H209="",I$4=""),"",IF($C209&gt;$D209,MAX(,MIN(I$4,$D209+24/24)-MAX(I$3,$C209)),MAX(,MIN(I$4,$D209)-MAX(I$3,$C209))))</f>
        <v>0.125</v>
      </c>
      <c r="J209" s="41">
        <f t="shared" si="455"/>
        <v>0.125</v>
      </c>
      <c r="K209" s="39">
        <f t="shared" ref="K209:M209" si="456">IF(OR(J209="",K$4=""),"",IF($C209&gt;$D209,MAX(,MIN(K$4,$D209+24/24)-MAX(K$3,$C209)),MAX(,MIN(K$4,$D209)-MAX(K$3,$C209))))</f>
        <v>8.3333333333333259E-2</v>
      </c>
      <c r="L209" s="40">
        <f t="shared" si="456"/>
        <v>0</v>
      </c>
      <c r="M209" s="41">
        <f t="shared" si="456"/>
        <v>0</v>
      </c>
      <c r="O209" s="37">
        <f t="shared" si="433"/>
        <v>0.20833333333333326</v>
      </c>
      <c r="P209" s="38">
        <f t="shared" si="434"/>
        <v>0.125</v>
      </c>
      <c r="Q209" s="37">
        <f t="shared" si="435"/>
        <v>0</v>
      </c>
      <c r="R209" s="38">
        <f t="shared" si="436"/>
        <v>0</v>
      </c>
      <c r="S209" s="37">
        <f t="shared" si="437"/>
        <v>0</v>
      </c>
      <c r="T209" s="38">
        <f t="shared" si="438"/>
        <v>0</v>
      </c>
    </row>
    <row r="210" spans="1:20" ht="15" customHeight="1" thickBot="1" x14ac:dyDescent="0.4">
      <c r="A210" s="12" t="str">
        <f t="shared" si="424"/>
        <v>Sem.</v>
      </c>
      <c r="B210" s="13">
        <v>45860</v>
      </c>
      <c r="C210" s="14">
        <f t="shared" si="427"/>
        <v>0.75</v>
      </c>
      <c r="D210" s="15">
        <f t="shared" si="428"/>
        <v>8.3333333333333329E-2</v>
      </c>
      <c r="E210" s="36">
        <f t="shared" si="443"/>
        <v>0.33333333333333326</v>
      </c>
      <c r="F210" s="37">
        <f t="shared" si="444"/>
        <v>0.20833333333333326</v>
      </c>
      <c r="G210" s="38">
        <f t="shared" si="445"/>
        <v>0.125</v>
      </c>
      <c r="H210" s="39">
        <f t="shared" si="446"/>
        <v>0</v>
      </c>
      <c r="I210" s="40">
        <f t="shared" ref="I210:J210" si="457">IF(OR($B210="",H210="",I$4=""),"",IF($C210&gt;$D210,MAX(,MIN(I$4,$D210+24/24)-MAX(I$3,$C210)),MAX(,MIN(I$4,$D210)-MAX(I$3,$C210))))</f>
        <v>0.125</v>
      </c>
      <c r="J210" s="41">
        <f t="shared" si="457"/>
        <v>0.125</v>
      </c>
      <c r="K210" s="39">
        <f t="shared" ref="K210:M210" si="458">IF(OR(J210="",K$4=""),"",IF($C210&gt;$D210,MAX(,MIN(K$4,$D210+24/24)-MAX(K$3,$C210)),MAX(,MIN(K$4,$D210)-MAX(K$3,$C210))))</f>
        <v>8.3333333333333259E-2</v>
      </c>
      <c r="L210" s="40">
        <f t="shared" si="458"/>
        <v>0</v>
      </c>
      <c r="M210" s="41">
        <f t="shared" si="458"/>
        <v>0</v>
      </c>
      <c r="O210" s="37">
        <f t="shared" si="433"/>
        <v>0.20833333333333326</v>
      </c>
      <c r="P210" s="38">
        <f t="shared" si="434"/>
        <v>0.125</v>
      </c>
      <c r="Q210" s="37">
        <f t="shared" si="435"/>
        <v>0</v>
      </c>
      <c r="R210" s="38">
        <f t="shared" si="436"/>
        <v>0</v>
      </c>
      <c r="S210" s="37">
        <f t="shared" si="437"/>
        <v>0</v>
      </c>
      <c r="T210" s="38">
        <f t="shared" si="438"/>
        <v>0</v>
      </c>
    </row>
    <row r="211" spans="1:20" ht="15" customHeight="1" thickBot="1" x14ac:dyDescent="0.4">
      <c r="A211" s="12" t="str">
        <f t="shared" si="424"/>
        <v>Sem.</v>
      </c>
      <c r="B211" s="13">
        <v>45861</v>
      </c>
      <c r="C211" s="14">
        <f t="shared" si="427"/>
        <v>0.75</v>
      </c>
      <c r="D211" s="15">
        <f t="shared" si="428"/>
        <v>8.3333333333333329E-2</v>
      </c>
      <c r="E211" s="36">
        <f t="shared" si="443"/>
        <v>0.33333333333333326</v>
      </c>
      <c r="F211" s="37">
        <f t="shared" si="444"/>
        <v>0.20833333333333326</v>
      </c>
      <c r="G211" s="38">
        <f t="shared" si="445"/>
        <v>0.125</v>
      </c>
      <c r="H211" s="39">
        <f t="shared" si="446"/>
        <v>0</v>
      </c>
      <c r="I211" s="40">
        <f t="shared" ref="I211:J211" si="459">IF(OR($B211="",H211="",I$4=""),"",IF($C211&gt;$D211,MAX(,MIN(I$4,$D211+24/24)-MAX(I$3,$C211)),MAX(,MIN(I$4,$D211)-MAX(I$3,$C211))))</f>
        <v>0.125</v>
      </c>
      <c r="J211" s="41">
        <f t="shared" si="459"/>
        <v>0.125</v>
      </c>
      <c r="K211" s="39">
        <f t="shared" ref="K211:M211" si="460">IF(OR(J211="",K$4=""),"",IF($C211&gt;$D211,MAX(,MIN(K$4,$D211+24/24)-MAX(K$3,$C211)),MAX(,MIN(K$4,$D211)-MAX(K$3,$C211))))</f>
        <v>8.3333333333333259E-2</v>
      </c>
      <c r="L211" s="40">
        <f t="shared" si="460"/>
        <v>0</v>
      </c>
      <c r="M211" s="41">
        <f t="shared" si="460"/>
        <v>0</v>
      </c>
      <c r="O211" s="37">
        <f t="shared" si="433"/>
        <v>0.20833333333333326</v>
      </c>
      <c r="P211" s="38">
        <f t="shared" si="434"/>
        <v>0.125</v>
      </c>
      <c r="Q211" s="37">
        <f t="shared" si="435"/>
        <v>0</v>
      </c>
      <c r="R211" s="38">
        <f t="shared" si="436"/>
        <v>0</v>
      </c>
      <c r="S211" s="37">
        <f t="shared" si="437"/>
        <v>0</v>
      </c>
      <c r="T211" s="38">
        <f t="shared" si="438"/>
        <v>0</v>
      </c>
    </row>
    <row r="212" spans="1:20" ht="15" customHeight="1" thickBot="1" x14ac:dyDescent="0.4">
      <c r="A212" s="12" t="str">
        <f t="shared" si="424"/>
        <v>Sem.</v>
      </c>
      <c r="B212" s="13">
        <v>45862</v>
      </c>
      <c r="C212" s="14">
        <f t="shared" si="427"/>
        <v>0.75</v>
      </c>
      <c r="D212" s="15">
        <f t="shared" si="428"/>
        <v>8.3333333333333329E-2</v>
      </c>
      <c r="E212" s="36">
        <f t="shared" si="443"/>
        <v>0.33333333333333326</v>
      </c>
      <c r="F212" s="37">
        <f t="shared" si="444"/>
        <v>0.20833333333333326</v>
      </c>
      <c r="G212" s="38">
        <f t="shared" si="445"/>
        <v>0.125</v>
      </c>
      <c r="H212" s="39">
        <f t="shared" si="446"/>
        <v>0</v>
      </c>
      <c r="I212" s="40">
        <f t="shared" ref="I212:J212" si="461">IF(OR($B212="",H212="",I$4=""),"",IF($C212&gt;$D212,MAX(,MIN(I$4,$D212+24/24)-MAX(I$3,$C212)),MAX(,MIN(I$4,$D212)-MAX(I$3,$C212))))</f>
        <v>0.125</v>
      </c>
      <c r="J212" s="41">
        <f t="shared" si="461"/>
        <v>0.125</v>
      </c>
      <c r="K212" s="39">
        <f t="shared" ref="K212:M212" si="462">IF(OR(J212="",K$4=""),"",IF($C212&gt;$D212,MAX(,MIN(K$4,$D212+24/24)-MAX(K$3,$C212)),MAX(,MIN(K$4,$D212)-MAX(K$3,$C212))))</f>
        <v>8.3333333333333259E-2</v>
      </c>
      <c r="L212" s="40">
        <f t="shared" si="462"/>
        <v>0</v>
      </c>
      <c r="M212" s="41">
        <f t="shared" si="462"/>
        <v>0</v>
      </c>
      <c r="O212" s="37">
        <f t="shared" si="433"/>
        <v>0.20833333333333326</v>
      </c>
      <c r="P212" s="38">
        <f t="shared" si="434"/>
        <v>0.125</v>
      </c>
      <c r="Q212" s="37">
        <f t="shared" si="435"/>
        <v>0</v>
      </c>
      <c r="R212" s="38">
        <f t="shared" si="436"/>
        <v>0</v>
      </c>
      <c r="S212" s="37">
        <f t="shared" si="437"/>
        <v>0</v>
      </c>
      <c r="T212" s="38">
        <f t="shared" si="438"/>
        <v>0</v>
      </c>
    </row>
    <row r="213" spans="1:20" ht="15" customHeight="1" thickBot="1" x14ac:dyDescent="0.4">
      <c r="A213" s="12" t="str">
        <f t="shared" si="424"/>
        <v>Sem.</v>
      </c>
      <c r="B213" s="13">
        <v>45863</v>
      </c>
      <c r="C213" s="14">
        <f t="shared" si="427"/>
        <v>0.75</v>
      </c>
      <c r="D213" s="15">
        <f t="shared" si="428"/>
        <v>8.3333333333333329E-2</v>
      </c>
      <c r="E213" s="36">
        <f t="shared" si="443"/>
        <v>0.33333333333333326</v>
      </c>
      <c r="F213" s="37">
        <f t="shared" si="444"/>
        <v>0.20833333333333326</v>
      </c>
      <c r="G213" s="38">
        <f t="shared" si="445"/>
        <v>0.125</v>
      </c>
      <c r="H213" s="39">
        <f t="shared" si="446"/>
        <v>0</v>
      </c>
      <c r="I213" s="40">
        <f t="shared" ref="I213:J213" si="463">IF(OR($B213="",H213="",I$4=""),"",IF($C213&gt;$D213,MAX(,MIN(I$4,$D213+24/24)-MAX(I$3,$C213)),MAX(,MIN(I$4,$D213)-MAX(I$3,$C213))))</f>
        <v>0.125</v>
      </c>
      <c r="J213" s="41">
        <f t="shared" si="463"/>
        <v>0.125</v>
      </c>
      <c r="K213" s="39">
        <f t="shared" ref="K213:M213" si="464">IF(OR(J213="",K$4=""),"",IF($C213&gt;$D213,MAX(,MIN(K$4,$D213+24/24)-MAX(K$3,$C213)),MAX(,MIN(K$4,$D213)-MAX(K$3,$C213))))</f>
        <v>8.3333333333333259E-2</v>
      </c>
      <c r="L213" s="40">
        <f t="shared" si="464"/>
        <v>0</v>
      </c>
      <c r="M213" s="41">
        <f t="shared" si="464"/>
        <v>0</v>
      </c>
      <c r="O213" s="37">
        <f t="shared" si="433"/>
        <v>0.20833333333333326</v>
      </c>
      <c r="P213" s="38">
        <f t="shared" si="434"/>
        <v>0.125</v>
      </c>
      <c r="Q213" s="37">
        <f t="shared" si="435"/>
        <v>0</v>
      </c>
      <c r="R213" s="38">
        <f t="shared" si="436"/>
        <v>0</v>
      </c>
      <c r="S213" s="37">
        <f t="shared" si="437"/>
        <v>0</v>
      </c>
      <c r="T213" s="38">
        <f t="shared" si="438"/>
        <v>0</v>
      </c>
    </row>
    <row r="214" spans="1:20" ht="15" customHeight="1" thickBot="1" x14ac:dyDescent="0.4">
      <c r="A214" s="12" t="str">
        <f t="shared" si="424"/>
        <v>Sem.</v>
      </c>
      <c r="B214" s="13">
        <v>45864</v>
      </c>
      <c r="C214" s="14">
        <f t="shared" si="427"/>
        <v>0.75</v>
      </c>
      <c r="D214" s="15">
        <f t="shared" si="428"/>
        <v>8.3333333333333329E-2</v>
      </c>
      <c r="E214" s="36">
        <f t="shared" si="443"/>
        <v>0.33333333333333326</v>
      </c>
      <c r="F214" s="37">
        <f t="shared" si="444"/>
        <v>0.20833333333333326</v>
      </c>
      <c r="G214" s="38">
        <f t="shared" si="445"/>
        <v>0.125</v>
      </c>
      <c r="H214" s="39">
        <f t="shared" si="446"/>
        <v>0</v>
      </c>
      <c r="I214" s="40">
        <f t="shared" ref="I214:J214" si="465">IF(OR($B214="",H214="",I$4=""),"",IF($C214&gt;$D214,MAX(,MIN(I$4,$D214+24/24)-MAX(I$3,$C214)),MAX(,MIN(I$4,$D214)-MAX(I$3,$C214))))</f>
        <v>0.125</v>
      </c>
      <c r="J214" s="41">
        <f t="shared" si="465"/>
        <v>0.125</v>
      </c>
      <c r="K214" s="39">
        <f t="shared" ref="K214:M214" si="466">IF(OR(J214="",K$4=""),"",IF($C214&gt;$D214,MAX(,MIN(K$4,$D214+24/24)-MAX(K$3,$C214)),MAX(,MIN(K$4,$D214)-MAX(K$3,$C214))))</f>
        <v>8.3333333333333259E-2</v>
      </c>
      <c r="L214" s="40">
        <f t="shared" si="466"/>
        <v>0</v>
      </c>
      <c r="M214" s="41">
        <f t="shared" si="466"/>
        <v>0</v>
      </c>
      <c r="O214" s="37">
        <f t="shared" si="433"/>
        <v>0.20833333333333326</v>
      </c>
      <c r="P214" s="38">
        <f t="shared" si="434"/>
        <v>0.125</v>
      </c>
      <c r="Q214" s="37">
        <f t="shared" si="435"/>
        <v>0</v>
      </c>
      <c r="R214" s="38">
        <f t="shared" si="436"/>
        <v>0</v>
      </c>
      <c r="S214" s="37">
        <f t="shared" si="437"/>
        <v>0</v>
      </c>
      <c r="T214" s="38">
        <f t="shared" si="438"/>
        <v>0</v>
      </c>
    </row>
    <row r="215" spans="1:20" ht="15" customHeight="1" thickBot="1" x14ac:dyDescent="0.4">
      <c r="A215" s="12" t="str">
        <f t="shared" si="424"/>
        <v>Dim.</v>
      </c>
      <c r="B215" s="13">
        <v>45865</v>
      </c>
      <c r="C215" s="14">
        <f t="shared" si="427"/>
        <v>0.75</v>
      </c>
      <c r="D215" s="15">
        <f t="shared" si="428"/>
        <v>8.3333333333333329E-2</v>
      </c>
      <c r="E215" s="36">
        <f t="shared" si="443"/>
        <v>0.33333333333333326</v>
      </c>
      <c r="F215" s="37">
        <f t="shared" si="444"/>
        <v>0.20833333333333326</v>
      </c>
      <c r="G215" s="38">
        <f t="shared" si="445"/>
        <v>0.125</v>
      </c>
      <c r="H215" s="39">
        <f t="shared" si="446"/>
        <v>0</v>
      </c>
      <c r="I215" s="40">
        <f t="shared" ref="I215:J215" si="467">IF(OR($B215="",H215="",I$4=""),"",IF($C215&gt;$D215,MAX(,MIN(I$4,$D215+24/24)-MAX(I$3,$C215)),MAX(,MIN(I$4,$D215)-MAX(I$3,$C215))))</f>
        <v>0.125</v>
      </c>
      <c r="J215" s="41">
        <f t="shared" si="467"/>
        <v>0.125</v>
      </c>
      <c r="K215" s="39">
        <f t="shared" ref="K215:M215" si="468">IF(OR(J215="",K$4=""),"",IF($C215&gt;$D215,MAX(,MIN(K$4,$D215+24/24)-MAX(K$3,$C215)),MAX(,MIN(K$4,$D215)-MAX(K$3,$C215))))</f>
        <v>8.3333333333333259E-2</v>
      </c>
      <c r="L215" s="40">
        <f t="shared" si="468"/>
        <v>0</v>
      </c>
      <c r="M215" s="41">
        <f t="shared" si="468"/>
        <v>0</v>
      </c>
      <c r="O215" s="37">
        <f t="shared" si="433"/>
        <v>0</v>
      </c>
      <c r="P215" s="38">
        <f t="shared" si="434"/>
        <v>0</v>
      </c>
      <c r="Q215" s="37">
        <f t="shared" si="435"/>
        <v>0.20833333333333326</v>
      </c>
      <c r="R215" s="38">
        <f t="shared" si="436"/>
        <v>0.125</v>
      </c>
      <c r="S215" s="37">
        <f t="shared" si="437"/>
        <v>0</v>
      </c>
      <c r="T215" s="38">
        <f t="shared" si="438"/>
        <v>0</v>
      </c>
    </row>
    <row r="216" spans="1:20" ht="15" customHeight="1" thickBot="1" x14ac:dyDescent="0.4">
      <c r="A216" s="12" t="str">
        <f t="shared" si="424"/>
        <v>Sem.</v>
      </c>
      <c r="B216" s="13">
        <v>45866</v>
      </c>
      <c r="C216" s="14">
        <f t="shared" si="427"/>
        <v>0.75</v>
      </c>
      <c r="D216" s="15">
        <f t="shared" si="428"/>
        <v>8.3333333333333329E-2</v>
      </c>
      <c r="E216" s="36">
        <f t="shared" si="443"/>
        <v>0.33333333333333326</v>
      </c>
      <c r="F216" s="37">
        <f t="shared" si="444"/>
        <v>0.20833333333333326</v>
      </c>
      <c r="G216" s="38">
        <f t="shared" si="445"/>
        <v>0.125</v>
      </c>
      <c r="H216" s="39">
        <f t="shared" si="446"/>
        <v>0</v>
      </c>
      <c r="I216" s="40">
        <f t="shared" ref="I216:J216" si="469">IF(OR($B216="",H216="",I$4=""),"",IF($C216&gt;$D216,MAX(,MIN(I$4,$D216+24/24)-MAX(I$3,$C216)),MAX(,MIN(I$4,$D216)-MAX(I$3,$C216))))</f>
        <v>0.125</v>
      </c>
      <c r="J216" s="41">
        <f t="shared" si="469"/>
        <v>0.125</v>
      </c>
      <c r="K216" s="39">
        <f t="shared" ref="K216:M216" si="470">IF(OR(J216="",K$4=""),"",IF($C216&gt;$D216,MAX(,MIN(K$4,$D216+24/24)-MAX(K$3,$C216)),MAX(,MIN(K$4,$D216)-MAX(K$3,$C216))))</f>
        <v>8.3333333333333259E-2</v>
      </c>
      <c r="L216" s="40">
        <f t="shared" si="470"/>
        <v>0</v>
      </c>
      <c r="M216" s="41">
        <f t="shared" si="470"/>
        <v>0</v>
      </c>
      <c r="O216" s="37">
        <f t="shared" si="433"/>
        <v>0.20833333333333326</v>
      </c>
      <c r="P216" s="38">
        <f t="shared" si="434"/>
        <v>0.125</v>
      </c>
      <c r="Q216" s="37">
        <f t="shared" si="435"/>
        <v>0</v>
      </c>
      <c r="R216" s="38">
        <f t="shared" si="436"/>
        <v>0</v>
      </c>
      <c r="S216" s="37">
        <f t="shared" si="437"/>
        <v>0</v>
      </c>
      <c r="T216" s="38">
        <f t="shared" si="438"/>
        <v>0</v>
      </c>
    </row>
    <row r="217" spans="1:20" ht="15" customHeight="1" thickBot="1" x14ac:dyDescent="0.4">
      <c r="A217" s="12" t="str">
        <f t="shared" si="424"/>
        <v>Sem.</v>
      </c>
      <c r="B217" s="13">
        <v>45867</v>
      </c>
      <c r="C217" s="14">
        <f t="shared" si="427"/>
        <v>0.75</v>
      </c>
      <c r="D217" s="15">
        <f t="shared" si="428"/>
        <v>8.3333333333333329E-2</v>
      </c>
      <c r="E217" s="36">
        <f t="shared" si="443"/>
        <v>0.33333333333333326</v>
      </c>
      <c r="F217" s="37">
        <f t="shared" si="444"/>
        <v>0.20833333333333326</v>
      </c>
      <c r="G217" s="38">
        <f t="shared" si="445"/>
        <v>0.125</v>
      </c>
      <c r="H217" s="39">
        <f t="shared" si="446"/>
        <v>0</v>
      </c>
      <c r="I217" s="40">
        <f t="shared" ref="I217:J217" si="471">IF(OR($B217="",H217="",I$4=""),"",IF($C217&gt;$D217,MAX(,MIN(I$4,$D217+24/24)-MAX(I$3,$C217)),MAX(,MIN(I$4,$D217)-MAX(I$3,$C217))))</f>
        <v>0.125</v>
      </c>
      <c r="J217" s="41">
        <f t="shared" si="471"/>
        <v>0.125</v>
      </c>
      <c r="K217" s="39">
        <f t="shared" ref="K217:M217" si="472">IF(OR(J217="",K$4=""),"",IF($C217&gt;$D217,MAX(,MIN(K$4,$D217+24/24)-MAX(K$3,$C217)),MAX(,MIN(K$4,$D217)-MAX(K$3,$C217))))</f>
        <v>8.3333333333333259E-2</v>
      </c>
      <c r="L217" s="40">
        <f t="shared" si="472"/>
        <v>0</v>
      </c>
      <c r="M217" s="41">
        <f t="shared" si="472"/>
        <v>0</v>
      </c>
      <c r="O217" s="37">
        <f t="shared" si="433"/>
        <v>0.20833333333333326</v>
      </c>
      <c r="P217" s="38">
        <f t="shared" si="434"/>
        <v>0.125</v>
      </c>
      <c r="Q217" s="37">
        <f t="shared" si="435"/>
        <v>0</v>
      </c>
      <c r="R217" s="38">
        <f t="shared" si="436"/>
        <v>0</v>
      </c>
      <c r="S217" s="37">
        <f t="shared" si="437"/>
        <v>0</v>
      </c>
      <c r="T217" s="38">
        <f t="shared" si="438"/>
        <v>0</v>
      </c>
    </row>
    <row r="218" spans="1:20" ht="15" customHeight="1" thickBot="1" x14ac:dyDescent="0.4">
      <c r="A218" s="12" t="str">
        <f t="shared" si="424"/>
        <v>Sem.</v>
      </c>
      <c r="B218" s="13">
        <v>45868</v>
      </c>
      <c r="C218" s="14">
        <f t="shared" si="427"/>
        <v>0.75</v>
      </c>
      <c r="D218" s="15">
        <f t="shared" si="428"/>
        <v>8.3333333333333329E-2</v>
      </c>
      <c r="E218" s="36">
        <f t="shared" si="443"/>
        <v>0.33333333333333326</v>
      </c>
      <c r="F218" s="37">
        <f t="shared" si="444"/>
        <v>0.20833333333333326</v>
      </c>
      <c r="G218" s="38">
        <f t="shared" si="445"/>
        <v>0.125</v>
      </c>
      <c r="H218" s="39">
        <f t="shared" si="446"/>
        <v>0</v>
      </c>
      <c r="I218" s="40">
        <f t="shared" ref="I218:J218" si="473">IF(OR($B218="",H218="",I$4=""),"",IF($C218&gt;$D218,MAX(,MIN(I$4,$D218+24/24)-MAX(I$3,$C218)),MAX(,MIN(I$4,$D218)-MAX(I$3,$C218))))</f>
        <v>0.125</v>
      </c>
      <c r="J218" s="41">
        <f t="shared" si="473"/>
        <v>0.125</v>
      </c>
      <c r="K218" s="39">
        <f t="shared" ref="K218:M218" si="474">IF(OR(J218="",K$4=""),"",IF($C218&gt;$D218,MAX(,MIN(K$4,$D218+24/24)-MAX(K$3,$C218)),MAX(,MIN(K$4,$D218)-MAX(K$3,$C218))))</f>
        <v>8.3333333333333259E-2</v>
      </c>
      <c r="L218" s="40">
        <f t="shared" si="474"/>
        <v>0</v>
      </c>
      <c r="M218" s="41">
        <f t="shared" si="474"/>
        <v>0</v>
      </c>
      <c r="O218" s="37">
        <f t="shared" si="433"/>
        <v>0.20833333333333326</v>
      </c>
      <c r="P218" s="38">
        <f t="shared" si="434"/>
        <v>0.125</v>
      </c>
      <c r="Q218" s="37">
        <f t="shared" si="435"/>
        <v>0</v>
      </c>
      <c r="R218" s="38">
        <f t="shared" si="436"/>
        <v>0</v>
      </c>
      <c r="S218" s="37">
        <f t="shared" si="437"/>
        <v>0</v>
      </c>
      <c r="T218" s="38">
        <f t="shared" si="438"/>
        <v>0</v>
      </c>
    </row>
    <row r="219" spans="1:20" ht="15" customHeight="1" thickBot="1" x14ac:dyDescent="0.4">
      <c r="A219" s="12" t="str">
        <f t="shared" si="424"/>
        <v>Sem.</v>
      </c>
      <c r="B219" s="13">
        <v>45869</v>
      </c>
      <c r="C219" s="14">
        <f t="shared" si="427"/>
        <v>0.75</v>
      </c>
      <c r="D219" s="15">
        <f t="shared" si="428"/>
        <v>8.3333333333333329E-2</v>
      </c>
      <c r="E219" s="36">
        <f t="shared" si="443"/>
        <v>0.33333333333333326</v>
      </c>
      <c r="F219" s="37">
        <f t="shared" si="444"/>
        <v>0.20833333333333326</v>
      </c>
      <c r="G219" s="38">
        <f t="shared" si="445"/>
        <v>0.125</v>
      </c>
      <c r="H219" s="39">
        <f t="shared" si="446"/>
        <v>0</v>
      </c>
      <c r="I219" s="40">
        <f t="shared" ref="I219:J219" si="475">IF(OR($B219="",H219="",I$4=""),"",IF($C219&gt;$D219,MAX(,MIN(I$4,$D219+24/24)-MAX(I$3,$C219)),MAX(,MIN(I$4,$D219)-MAX(I$3,$C219))))</f>
        <v>0.125</v>
      </c>
      <c r="J219" s="41">
        <f t="shared" si="475"/>
        <v>0.125</v>
      </c>
      <c r="K219" s="39">
        <f t="shared" ref="K219:M219" si="476">IF(OR(J219="",K$4=""),"",IF($C219&gt;$D219,MAX(,MIN(K$4,$D219+24/24)-MAX(K$3,$C219)),MAX(,MIN(K$4,$D219)-MAX(K$3,$C219))))</f>
        <v>8.3333333333333259E-2</v>
      </c>
      <c r="L219" s="40">
        <f t="shared" si="476"/>
        <v>0</v>
      </c>
      <c r="M219" s="41">
        <f t="shared" si="476"/>
        <v>0</v>
      </c>
      <c r="O219" s="37">
        <f t="shared" si="433"/>
        <v>0.20833333333333326</v>
      </c>
      <c r="P219" s="38">
        <f t="shared" si="434"/>
        <v>0.125</v>
      </c>
      <c r="Q219" s="37">
        <f t="shared" si="435"/>
        <v>0</v>
      </c>
      <c r="R219" s="38">
        <f t="shared" si="436"/>
        <v>0</v>
      </c>
      <c r="S219" s="37">
        <f t="shared" si="437"/>
        <v>0</v>
      </c>
      <c r="T219" s="38">
        <f t="shared" si="438"/>
        <v>0</v>
      </c>
    </row>
    <row r="220" spans="1:20" ht="15" customHeight="1" thickBot="1" x14ac:dyDescent="0.4">
      <c r="A220" s="12" t="str">
        <f t="shared" si="424"/>
        <v>Sem.</v>
      </c>
      <c r="B220" s="13">
        <v>45870</v>
      </c>
      <c r="C220" s="14">
        <f t="shared" si="427"/>
        <v>0.75</v>
      </c>
      <c r="D220" s="15">
        <f t="shared" si="428"/>
        <v>8.3333333333333329E-2</v>
      </c>
      <c r="E220" s="36">
        <f t="shared" si="443"/>
        <v>0.33333333333333326</v>
      </c>
      <c r="F220" s="37">
        <f t="shared" si="444"/>
        <v>0.20833333333333326</v>
      </c>
      <c r="G220" s="38">
        <f t="shared" si="445"/>
        <v>0.125</v>
      </c>
      <c r="H220" s="39">
        <f t="shared" si="446"/>
        <v>0</v>
      </c>
      <c r="I220" s="40">
        <f t="shared" ref="I220:J220" si="477">IF(OR($B220="",H220="",I$4=""),"",IF($C220&gt;$D220,MAX(,MIN(I$4,$D220+24/24)-MAX(I$3,$C220)),MAX(,MIN(I$4,$D220)-MAX(I$3,$C220))))</f>
        <v>0.125</v>
      </c>
      <c r="J220" s="41">
        <f t="shared" si="477"/>
        <v>0.125</v>
      </c>
      <c r="K220" s="39">
        <f t="shared" ref="K220:M220" si="478">IF(OR(J220="",K$4=""),"",IF($C220&gt;$D220,MAX(,MIN(K$4,$D220+24/24)-MAX(K$3,$C220)),MAX(,MIN(K$4,$D220)-MAX(K$3,$C220))))</f>
        <v>8.3333333333333259E-2</v>
      </c>
      <c r="L220" s="40">
        <f t="shared" si="478"/>
        <v>0</v>
      </c>
      <c r="M220" s="41">
        <f t="shared" si="478"/>
        <v>0</v>
      </c>
      <c r="O220" s="37">
        <f t="shared" si="433"/>
        <v>0.20833333333333326</v>
      </c>
      <c r="P220" s="38">
        <f t="shared" si="434"/>
        <v>0.125</v>
      </c>
      <c r="Q220" s="37">
        <f t="shared" si="435"/>
        <v>0</v>
      </c>
      <c r="R220" s="38">
        <f t="shared" si="436"/>
        <v>0</v>
      </c>
      <c r="S220" s="37">
        <f t="shared" si="437"/>
        <v>0</v>
      </c>
      <c r="T220" s="38">
        <f t="shared" si="438"/>
        <v>0</v>
      </c>
    </row>
    <row r="221" spans="1:20" ht="15" customHeight="1" thickBot="1" x14ac:dyDescent="0.4">
      <c r="A221" s="12" t="str">
        <f t="shared" si="424"/>
        <v>Sem.</v>
      </c>
      <c r="B221" s="13">
        <v>45871</v>
      </c>
      <c r="C221" s="14">
        <f t="shared" si="427"/>
        <v>0.75</v>
      </c>
      <c r="D221" s="15">
        <f t="shared" si="428"/>
        <v>8.3333333333333329E-2</v>
      </c>
      <c r="E221" s="36">
        <f t="shared" si="443"/>
        <v>0.33333333333333326</v>
      </c>
      <c r="F221" s="37">
        <f t="shared" si="444"/>
        <v>0.20833333333333326</v>
      </c>
      <c r="G221" s="38">
        <f t="shared" si="445"/>
        <v>0.125</v>
      </c>
      <c r="H221" s="39">
        <f t="shared" si="446"/>
        <v>0</v>
      </c>
      <c r="I221" s="40">
        <f t="shared" ref="I221:J221" si="479">IF(OR($B221="",H221="",I$4=""),"",IF($C221&gt;$D221,MAX(,MIN(I$4,$D221+24/24)-MAX(I$3,$C221)),MAX(,MIN(I$4,$D221)-MAX(I$3,$C221))))</f>
        <v>0.125</v>
      </c>
      <c r="J221" s="41">
        <f t="shared" si="479"/>
        <v>0.125</v>
      </c>
      <c r="K221" s="39">
        <f t="shared" ref="K221:M221" si="480">IF(OR(J221="",K$4=""),"",IF($C221&gt;$D221,MAX(,MIN(K$4,$D221+24/24)-MAX(K$3,$C221)),MAX(,MIN(K$4,$D221)-MAX(K$3,$C221))))</f>
        <v>8.3333333333333259E-2</v>
      </c>
      <c r="L221" s="40">
        <f t="shared" si="480"/>
        <v>0</v>
      </c>
      <c r="M221" s="41">
        <f t="shared" si="480"/>
        <v>0</v>
      </c>
      <c r="O221" s="37">
        <f t="shared" si="433"/>
        <v>0.20833333333333326</v>
      </c>
      <c r="P221" s="38">
        <f t="shared" si="434"/>
        <v>0.125</v>
      </c>
      <c r="Q221" s="37">
        <f t="shared" si="435"/>
        <v>0</v>
      </c>
      <c r="R221" s="38">
        <f t="shared" si="436"/>
        <v>0</v>
      </c>
      <c r="S221" s="37">
        <f t="shared" si="437"/>
        <v>0</v>
      </c>
      <c r="T221" s="38">
        <f t="shared" si="438"/>
        <v>0</v>
      </c>
    </row>
    <row r="222" spans="1:20" ht="15" customHeight="1" thickBot="1" x14ac:dyDescent="0.4">
      <c r="A222" s="12" t="str">
        <f t="shared" si="424"/>
        <v>Dim.</v>
      </c>
      <c r="B222" s="13">
        <v>45872</v>
      </c>
      <c r="C222" s="14">
        <f t="shared" si="427"/>
        <v>0.75</v>
      </c>
      <c r="D222" s="15">
        <f t="shared" si="428"/>
        <v>8.3333333333333329E-2</v>
      </c>
      <c r="E222" s="36">
        <f t="shared" si="443"/>
        <v>0.33333333333333326</v>
      </c>
      <c r="F222" s="37">
        <f t="shared" si="444"/>
        <v>0.20833333333333326</v>
      </c>
      <c r="G222" s="38">
        <f t="shared" si="445"/>
        <v>0.125</v>
      </c>
      <c r="H222" s="39">
        <f t="shared" si="446"/>
        <v>0</v>
      </c>
      <c r="I222" s="40">
        <f t="shared" ref="I222:J222" si="481">IF(OR($B222="",H222="",I$4=""),"",IF($C222&gt;$D222,MAX(,MIN(I$4,$D222+24/24)-MAX(I$3,$C222)),MAX(,MIN(I$4,$D222)-MAX(I$3,$C222))))</f>
        <v>0.125</v>
      </c>
      <c r="J222" s="41">
        <f t="shared" si="481"/>
        <v>0.125</v>
      </c>
      <c r="K222" s="39">
        <f t="shared" ref="K222:M222" si="482">IF(OR(J222="",K$4=""),"",IF($C222&gt;$D222,MAX(,MIN(K$4,$D222+24/24)-MAX(K$3,$C222)),MAX(,MIN(K$4,$D222)-MAX(K$3,$C222))))</f>
        <v>8.3333333333333259E-2</v>
      </c>
      <c r="L222" s="40">
        <f t="shared" si="482"/>
        <v>0</v>
      </c>
      <c r="M222" s="41">
        <f t="shared" si="482"/>
        <v>0</v>
      </c>
      <c r="O222" s="37">
        <f t="shared" si="433"/>
        <v>0</v>
      </c>
      <c r="P222" s="38">
        <f t="shared" si="434"/>
        <v>0</v>
      </c>
      <c r="Q222" s="37">
        <f t="shared" si="435"/>
        <v>0.20833333333333326</v>
      </c>
      <c r="R222" s="38">
        <f t="shared" si="436"/>
        <v>0.125</v>
      </c>
      <c r="S222" s="37">
        <f t="shared" si="437"/>
        <v>0</v>
      </c>
      <c r="T222" s="38">
        <f t="shared" si="438"/>
        <v>0</v>
      </c>
    </row>
    <row r="223" spans="1:20" ht="15" customHeight="1" thickBot="1" x14ac:dyDescent="0.4">
      <c r="A223" s="12" t="str">
        <f t="shared" si="424"/>
        <v>Sem.</v>
      </c>
      <c r="B223" s="13">
        <v>45873</v>
      </c>
      <c r="C223" s="14">
        <f t="shared" si="427"/>
        <v>0.75</v>
      </c>
      <c r="D223" s="15">
        <f t="shared" si="428"/>
        <v>8.3333333333333329E-2</v>
      </c>
      <c r="E223" s="36">
        <f t="shared" si="443"/>
        <v>0.33333333333333326</v>
      </c>
      <c r="F223" s="37">
        <f t="shared" si="444"/>
        <v>0.20833333333333326</v>
      </c>
      <c r="G223" s="38">
        <f t="shared" si="445"/>
        <v>0.125</v>
      </c>
      <c r="H223" s="39">
        <f t="shared" si="446"/>
        <v>0</v>
      </c>
      <c r="I223" s="40">
        <f t="shared" ref="I223:J223" si="483">IF(OR($B223="",H223="",I$4=""),"",IF($C223&gt;$D223,MAX(,MIN(I$4,$D223+24/24)-MAX(I$3,$C223)),MAX(,MIN(I$4,$D223)-MAX(I$3,$C223))))</f>
        <v>0.125</v>
      </c>
      <c r="J223" s="41">
        <f t="shared" si="483"/>
        <v>0.125</v>
      </c>
      <c r="K223" s="39">
        <f t="shared" ref="K223:M223" si="484">IF(OR(J223="",K$4=""),"",IF($C223&gt;$D223,MAX(,MIN(K$4,$D223+24/24)-MAX(K$3,$C223)),MAX(,MIN(K$4,$D223)-MAX(K$3,$C223))))</f>
        <v>8.3333333333333259E-2</v>
      </c>
      <c r="L223" s="40">
        <f t="shared" si="484"/>
        <v>0</v>
      </c>
      <c r="M223" s="41">
        <f t="shared" si="484"/>
        <v>0</v>
      </c>
      <c r="O223" s="37">
        <f t="shared" si="433"/>
        <v>0.20833333333333326</v>
      </c>
      <c r="P223" s="38">
        <f t="shared" si="434"/>
        <v>0.125</v>
      </c>
      <c r="Q223" s="37">
        <f t="shared" si="435"/>
        <v>0</v>
      </c>
      <c r="R223" s="38">
        <f t="shared" si="436"/>
        <v>0</v>
      </c>
      <c r="S223" s="37">
        <f t="shared" si="437"/>
        <v>0</v>
      </c>
      <c r="T223" s="38">
        <f t="shared" si="438"/>
        <v>0</v>
      </c>
    </row>
    <row r="224" spans="1:20" ht="15" customHeight="1" thickBot="1" x14ac:dyDescent="0.4">
      <c r="A224" s="12" t="str">
        <f t="shared" si="424"/>
        <v>Sem.</v>
      </c>
      <c r="B224" s="13">
        <v>45874</v>
      </c>
      <c r="C224" s="14">
        <f t="shared" si="427"/>
        <v>0.75</v>
      </c>
      <c r="D224" s="15">
        <f t="shared" si="428"/>
        <v>8.3333333333333329E-2</v>
      </c>
      <c r="E224" s="36">
        <f t="shared" si="443"/>
        <v>0.33333333333333326</v>
      </c>
      <c r="F224" s="37">
        <f t="shared" si="444"/>
        <v>0.20833333333333326</v>
      </c>
      <c r="G224" s="38">
        <f t="shared" si="445"/>
        <v>0.125</v>
      </c>
      <c r="H224" s="39">
        <f t="shared" si="446"/>
        <v>0</v>
      </c>
      <c r="I224" s="40">
        <f t="shared" ref="I224:J224" si="485">IF(OR($B224="",H224="",I$4=""),"",IF($C224&gt;$D224,MAX(,MIN(I$4,$D224+24/24)-MAX(I$3,$C224)),MAX(,MIN(I$4,$D224)-MAX(I$3,$C224))))</f>
        <v>0.125</v>
      </c>
      <c r="J224" s="41">
        <f t="shared" si="485"/>
        <v>0.125</v>
      </c>
      <c r="K224" s="39">
        <f t="shared" ref="K224:M224" si="486">IF(OR(J224="",K$4=""),"",IF($C224&gt;$D224,MAX(,MIN(K$4,$D224+24/24)-MAX(K$3,$C224)),MAX(,MIN(K$4,$D224)-MAX(K$3,$C224))))</f>
        <v>8.3333333333333259E-2</v>
      </c>
      <c r="L224" s="40">
        <f t="shared" si="486"/>
        <v>0</v>
      </c>
      <c r="M224" s="41">
        <f t="shared" si="486"/>
        <v>0</v>
      </c>
      <c r="O224" s="37">
        <f t="shared" si="433"/>
        <v>0.20833333333333326</v>
      </c>
      <c r="P224" s="38">
        <f t="shared" si="434"/>
        <v>0.125</v>
      </c>
      <c r="Q224" s="37">
        <f t="shared" si="435"/>
        <v>0</v>
      </c>
      <c r="R224" s="38">
        <f t="shared" si="436"/>
        <v>0</v>
      </c>
      <c r="S224" s="37">
        <f t="shared" si="437"/>
        <v>0</v>
      </c>
      <c r="T224" s="38">
        <f t="shared" si="438"/>
        <v>0</v>
      </c>
    </row>
    <row r="225" spans="1:20" ht="15" customHeight="1" thickBot="1" x14ac:dyDescent="0.4">
      <c r="A225" s="12" t="str">
        <f t="shared" si="424"/>
        <v>Sem.</v>
      </c>
      <c r="B225" s="13">
        <v>45875</v>
      </c>
      <c r="C225" s="14">
        <f t="shared" si="427"/>
        <v>0.75</v>
      </c>
      <c r="D225" s="15">
        <f t="shared" si="428"/>
        <v>8.3333333333333329E-2</v>
      </c>
      <c r="E225" s="36">
        <f t="shared" si="443"/>
        <v>0.33333333333333326</v>
      </c>
      <c r="F225" s="37">
        <f t="shared" si="444"/>
        <v>0.20833333333333326</v>
      </c>
      <c r="G225" s="38">
        <f t="shared" si="445"/>
        <v>0.125</v>
      </c>
      <c r="H225" s="39">
        <f t="shared" si="446"/>
        <v>0</v>
      </c>
      <c r="I225" s="40">
        <f t="shared" ref="I225:J225" si="487">IF(OR($B225="",H225="",I$4=""),"",IF($C225&gt;$D225,MAX(,MIN(I$4,$D225+24/24)-MAX(I$3,$C225)),MAX(,MIN(I$4,$D225)-MAX(I$3,$C225))))</f>
        <v>0.125</v>
      </c>
      <c r="J225" s="41">
        <f t="shared" si="487"/>
        <v>0.125</v>
      </c>
      <c r="K225" s="39">
        <f t="shared" ref="K225:M225" si="488">IF(OR(J225="",K$4=""),"",IF($C225&gt;$D225,MAX(,MIN(K$4,$D225+24/24)-MAX(K$3,$C225)),MAX(,MIN(K$4,$D225)-MAX(K$3,$C225))))</f>
        <v>8.3333333333333259E-2</v>
      </c>
      <c r="L225" s="40">
        <f t="shared" si="488"/>
        <v>0</v>
      </c>
      <c r="M225" s="41">
        <f t="shared" si="488"/>
        <v>0</v>
      </c>
      <c r="O225" s="37">
        <f t="shared" si="433"/>
        <v>0.20833333333333326</v>
      </c>
      <c r="P225" s="38">
        <f t="shared" si="434"/>
        <v>0.125</v>
      </c>
      <c r="Q225" s="37">
        <f t="shared" si="435"/>
        <v>0</v>
      </c>
      <c r="R225" s="38">
        <f t="shared" si="436"/>
        <v>0</v>
      </c>
      <c r="S225" s="37">
        <f t="shared" si="437"/>
        <v>0</v>
      </c>
      <c r="T225" s="38">
        <f t="shared" si="438"/>
        <v>0</v>
      </c>
    </row>
    <row r="226" spans="1:20" ht="15" customHeight="1" thickBot="1" x14ac:dyDescent="0.4">
      <c r="A226" s="12" t="str">
        <f t="shared" si="424"/>
        <v>Sem.</v>
      </c>
      <c r="B226" s="13">
        <v>45876</v>
      </c>
      <c r="C226" s="14">
        <f t="shared" si="427"/>
        <v>0.75</v>
      </c>
      <c r="D226" s="15">
        <f t="shared" si="428"/>
        <v>8.3333333333333329E-2</v>
      </c>
      <c r="E226" s="36">
        <f t="shared" si="443"/>
        <v>0.33333333333333326</v>
      </c>
      <c r="F226" s="37">
        <f t="shared" si="444"/>
        <v>0.20833333333333326</v>
      </c>
      <c r="G226" s="38">
        <f t="shared" si="445"/>
        <v>0.125</v>
      </c>
      <c r="H226" s="39">
        <f t="shared" si="446"/>
        <v>0</v>
      </c>
      <c r="I226" s="40">
        <f t="shared" ref="I226:J226" si="489">IF(OR($B226="",H226="",I$4=""),"",IF($C226&gt;$D226,MAX(,MIN(I$4,$D226+24/24)-MAX(I$3,$C226)),MAX(,MIN(I$4,$D226)-MAX(I$3,$C226))))</f>
        <v>0.125</v>
      </c>
      <c r="J226" s="41">
        <f t="shared" si="489"/>
        <v>0.125</v>
      </c>
      <c r="K226" s="39">
        <f t="shared" ref="K226:M226" si="490">IF(OR(J226="",K$4=""),"",IF($C226&gt;$D226,MAX(,MIN(K$4,$D226+24/24)-MAX(K$3,$C226)),MAX(,MIN(K$4,$D226)-MAX(K$3,$C226))))</f>
        <v>8.3333333333333259E-2</v>
      </c>
      <c r="L226" s="40">
        <f t="shared" si="490"/>
        <v>0</v>
      </c>
      <c r="M226" s="41">
        <f t="shared" si="490"/>
        <v>0</v>
      </c>
      <c r="O226" s="37">
        <f t="shared" si="433"/>
        <v>0.20833333333333326</v>
      </c>
      <c r="P226" s="38">
        <f t="shared" si="434"/>
        <v>0.125</v>
      </c>
      <c r="Q226" s="37">
        <f t="shared" si="435"/>
        <v>0</v>
      </c>
      <c r="R226" s="38">
        <f t="shared" si="436"/>
        <v>0</v>
      </c>
      <c r="S226" s="37">
        <f t="shared" si="437"/>
        <v>0</v>
      </c>
      <c r="T226" s="38">
        <f t="shared" si="438"/>
        <v>0</v>
      </c>
    </row>
    <row r="227" spans="1:20" ht="15" customHeight="1" thickBot="1" x14ac:dyDescent="0.4">
      <c r="A227" s="12" t="str">
        <f t="shared" si="424"/>
        <v>Sem.</v>
      </c>
      <c r="B227" s="13">
        <v>45877</v>
      </c>
      <c r="C227" s="14">
        <f t="shared" si="427"/>
        <v>0.75</v>
      </c>
      <c r="D227" s="15">
        <f t="shared" si="428"/>
        <v>8.3333333333333329E-2</v>
      </c>
      <c r="E227" s="36">
        <f t="shared" si="443"/>
        <v>0.33333333333333326</v>
      </c>
      <c r="F227" s="37">
        <f t="shared" si="444"/>
        <v>0.20833333333333326</v>
      </c>
      <c r="G227" s="38">
        <f t="shared" si="445"/>
        <v>0.125</v>
      </c>
      <c r="H227" s="39">
        <f t="shared" si="446"/>
        <v>0</v>
      </c>
      <c r="I227" s="40">
        <f t="shared" ref="I227:J227" si="491">IF(OR($B227="",H227="",I$4=""),"",IF($C227&gt;$D227,MAX(,MIN(I$4,$D227+24/24)-MAX(I$3,$C227)),MAX(,MIN(I$4,$D227)-MAX(I$3,$C227))))</f>
        <v>0.125</v>
      </c>
      <c r="J227" s="41">
        <f t="shared" si="491"/>
        <v>0.125</v>
      </c>
      <c r="K227" s="39">
        <f t="shared" ref="K227:M227" si="492">IF(OR(J227="",K$4=""),"",IF($C227&gt;$D227,MAX(,MIN(K$4,$D227+24/24)-MAX(K$3,$C227)),MAX(,MIN(K$4,$D227)-MAX(K$3,$C227))))</f>
        <v>8.3333333333333259E-2</v>
      </c>
      <c r="L227" s="40">
        <f t="shared" si="492"/>
        <v>0</v>
      </c>
      <c r="M227" s="41">
        <f t="shared" si="492"/>
        <v>0</v>
      </c>
      <c r="O227" s="37">
        <f t="shared" si="433"/>
        <v>0.20833333333333326</v>
      </c>
      <c r="P227" s="38">
        <f t="shared" si="434"/>
        <v>0.125</v>
      </c>
      <c r="Q227" s="37">
        <f t="shared" si="435"/>
        <v>0</v>
      </c>
      <c r="R227" s="38">
        <f t="shared" si="436"/>
        <v>0</v>
      </c>
      <c r="S227" s="37">
        <f t="shared" si="437"/>
        <v>0</v>
      </c>
      <c r="T227" s="38">
        <f t="shared" si="438"/>
        <v>0</v>
      </c>
    </row>
    <row r="228" spans="1:20" ht="15" customHeight="1" thickBot="1" x14ac:dyDescent="0.4">
      <c r="A228" s="12" t="str">
        <f t="shared" si="424"/>
        <v>Sem.</v>
      </c>
      <c r="B228" s="13">
        <v>45878</v>
      </c>
      <c r="C228" s="14">
        <f t="shared" si="427"/>
        <v>0.75</v>
      </c>
      <c r="D228" s="15">
        <f t="shared" si="428"/>
        <v>8.3333333333333329E-2</v>
      </c>
      <c r="E228" s="36">
        <f t="shared" si="443"/>
        <v>0.33333333333333326</v>
      </c>
      <c r="F228" s="37">
        <f t="shared" si="444"/>
        <v>0.20833333333333326</v>
      </c>
      <c r="G228" s="38">
        <f t="shared" si="445"/>
        <v>0.125</v>
      </c>
      <c r="H228" s="39">
        <f t="shared" si="446"/>
        <v>0</v>
      </c>
      <c r="I228" s="40">
        <f t="shared" ref="I228:J228" si="493">IF(OR($B228="",H228="",I$4=""),"",IF($C228&gt;$D228,MAX(,MIN(I$4,$D228+24/24)-MAX(I$3,$C228)),MAX(,MIN(I$4,$D228)-MAX(I$3,$C228))))</f>
        <v>0.125</v>
      </c>
      <c r="J228" s="41">
        <f t="shared" si="493"/>
        <v>0.125</v>
      </c>
      <c r="K228" s="39">
        <f t="shared" ref="K228:M228" si="494">IF(OR(J228="",K$4=""),"",IF($C228&gt;$D228,MAX(,MIN(K$4,$D228+24/24)-MAX(K$3,$C228)),MAX(,MIN(K$4,$D228)-MAX(K$3,$C228))))</f>
        <v>8.3333333333333259E-2</v>
      </c>
      <c r="L228" s="40">
        <f t="shared" si="494"/>
        <v>0</v>
      </c>
      <c r="M228" s="41">
        <f t="shared" si="494"/>
        <v>0</v>
      </c>
      <c r="O228" s="37">
        <f t="shared" si="433"/>
        <v>0.20833333333333326</v>
      </c>
      <c r="P228" s="38">
        <f t="shared" si="434"/>
        <v>0.125</v>
      </c>
      <c r="Q228" s="37">
        <f t="shared" si="435"/>
        <v>0</v>
      </c>
      <c r="R228" s="38">
        <f t="shared" si="436"/>
        <v>0</v>
      </c>
      <c r="S228" s="37">
        <f t="shared" si="437"/>
        <v>0</v>
      </c>
      <c r="T228" s="38">
        <f t="shared" si="438"/>
        <v>0</v>
      </c>
    </row>
    <row r="229" spans="1:20" ht="15" customHeight="1" thickBot="1" x14ac:dyDescent="0.4">
      <c r="A229" s="12" t="str">
        <f t="shared" si="424"/>
        <v>Dim.</v>
      </c>
      <c r="B229" s="13">
        <v>45879</v>
      </c>
      <c r="C229" s="14">
        <f t="shared" si="427"/>
        <v>0.75</v>
      </c>
      <c r="D229" s="15">
        <f t="shared" si="428"/>
        <v>8.3333333333333329E-2</v>
      </c>
      <c r="E229" s="36">
        <f t="shared" si="443"/>
        <v>0.33333333333333326</v>
      </c>
      <c r="F229" s="37">
        <f t="shared" si="444"/>
        <v>0.20833333333333326</v>
      </c>
      <c r="G229" s="38">
        <f t="shared" si="445"/>
        <v>0.125</v>
      </c>
      <c r="H229" s="39">
        <f t="shared" si="446"/>
        <v>0</v>
      </c>
      <c r="I229" s="40">
        <f t="shared" ref="I229:J229" si="495">IF(OR($B229="",H229="",I$4=""),"",IF($C229&gt;$D229,MAX(,MIN(I$4,$D229+24/24)-MAX(I$3,$C229)),MAX(,MIN(I$4,$D229)-MAX(I$3,$C229))))</f>
        <v>0.125</v>
      </c>
      <c r="J229" s="41">
        <f t="shared" si="495"/>
        <v>0.125</v>
      </c>
      <c r="K229" s="39">
        <f t="shared" ref="K229:M229" si="496">IF(OR(J229="",K$4=""),"",IF($C229&gt;$D229,MAX(,MIN(K$4,$D229+24/24)-MAX(K$3,$C229)),MAX(,MIN(K$4,$D229)-MAX(K$3,$C229))))</f>
        <v>8.3333333333333259E-2</v>
      </c>
      <c r="L229" s="40">
        <f t="shared" si="496"/>
        <v>0</v>
      </c>
      <c r="M229" s="41">
        <f t="shared" si="496"/>
        <v>0</v>
      </c>
      <c r="O229" s="37">
        <f t="shared" si="433"/>
        <v>0</v>
      </c>
      <c r="P229" s="38">
        <f t="shared" si="434"/>
        <v>0</v>
      </c>
      <c r="Q229" s="37">
        <f t="shared" si="435"/>
        <v>0.20833333333333326</v>
      </c>
      <c r="R229" s="38">
        <f t="shared" si="436"/>
        <v>0.125</v>
      </c>
      <c r="S229" s="37">
        <f t="shared" si="437"/>
        <v>0</v>
      </c>
      <c r="T229" s="38">
        <f t="shared" si="438"/>
        <v>0</v>
      </c>
    </row>
    <row r="230" spans="1:20" ht="15" customHeight="1" thickBot="1" x14ac:dyDescent="0.4">
      <c r="A230" s="12" t="str">
        <f t="shared" si="424"/>
        <v>Sem.</v>
      </c>
      <c r="B230" s="13">
        <v>45880</v>
      </c>
      <c r="C230" s="14">
        <f t="shared" si="427"/>
        <v>0.75</v>
      </c>
      <c r="D230" s="15">
        <f t="shared" si="428"/>
        <v>8.3333333333333329E-2</v>
      </c>
      <c r="E230" s="36">
        <f t="shared" si="443"/>
        <v>0.33333333333333326</v>
      </c>
      <c r="F230" s="37">
        <f t="shared" si="444"/>
        <v>0.20833333333333326</v>
      </c>
      <c r="G230" s="38">
        <f t="shared" si="445"/>
        <v>0.125</v>
      </c>
      <c r="H230" s="39">
        <f t="shared" si="446"/>
        <v>0</v>
      </c>
      <c r="I230" s="40">
        <f t="shared" ref="I230:J230" si="497">IF(OR($B230="",H230="",I$4=""),"",IF($C230&gt;$D230,MAX(,MIN(I$4,$D230+24/24)-MAX(I$3,$C230)),MAX(,MIN(I$4,$D230)-MAX(I$3,$C230))))</f>
        <v>0.125</v>
      </c>
      <c r="J230" s="41">
        <f t="shared" si="497"/>
        <v>0.125</v>
      </c>
      <c r="K230" s="39">
        <f t="shared" ref="K230:M230" si="498">IF(OR(J230="",K$4=""),"",IF($C230&gt;$D230,MAX(,MIN(K$4,$D230+24/24)-MAX(K$3,$C230)),MAX(,MIN(K$4,$D230)-MAX(K$3,$C230))))</f>
        <v>8.3333333333333259E-2</v>
      </c>
      <c r="L230" s="40">
        <f t="shared" si="498"/>
        <v>0</v>
      </c>
      <c r="M230" s="41">
        <f t="shared" si="498"/>
        <v>0</v>
      </c>
      <c r="O230" s="37">
        <f t="shared" si="433"/>
        <v>0.20833333333333326</v>
      </c>
      <c r="P230" s="38">
        <f t="shared" si="434"/>
        <v>0.125</v>
      </c>
      <c r="Q230" s="37">
        <f t="shared" si="435"/>
        <v>0</v>
      </c>
      <c r="R230" s="38">
        <f t="shared" si="436"/>
        <v>0</v>
      </c>
      <c r="S230" s="37">
        <f t="shared" si="437"/>
        <v>0</v>
      </c>
      <c r="T230" s="38">
        <f t="shared" si="438"/>
        <v>0</v>
      </c>
    </row>
    <row r="231" spans="1:20" ht="15" customHeight="1" thickBot="1" x14ac:dyDescent="0.4">
      <c r="A231" s="12" t="str">
        <f t="shared" si="424"/>
        <v>Sem.</v>
      </c>
      <c r="B231" s="13">
        <v>45881</v>
      </c>
      <c r="C231" s="14">
        <f t="shared" si="427"/>
        <v>0.75</v>
      </c>
      <c r="D231" s="15">
        <f t="shared" si="428"/>
        <v>8.3333333333333329E-2</v>
      </c>
      <c r="E231" s="36">
        <f t="shared" si="443"/>
        <v>0.33333333333333326</v>
      </c>
      <c r="F231" s="37">
        <f t="shared" si="444"/>
        <v>0.20833333333333326</v>
      </c>
      <c r="G231" s="38">
        <f t="shared" si="445"/>
        <v>0.125</v>
      </c>
      <c r="H231" s="39">
        <f t="shared" si="446"/>
        <v>0</v>
      </c>
      <c r="I231" s="40">
        <f t="shared" ref="I231:J231" si="499">IF(OR($B231="",H231="",I$4=""),"",IF($C231&gt;$D231,MAX(,MIN(I$4,$D231+24/24)-MAX(I$3,$C231)),MAX(,MIN(I$4,$D231)-MAX(I$3,$C231))))</f>
        <v>0.125</v>
      </c>
      <c r="J231" s="41">
        <f t="shared" si="499"/>
        <v>0.125</v>
      </c>
      <c r="K231" s="39">
        <f t="shared" ref="K231:M231" si="500">IF(OR(J231="",K$4=""),"",IF($C231&gt;$D231,MAX(,MIN(K$4,$D231+24/24)-MAX(K$3,$C231)),MAX(,MIN(K$4,$D231)-MAX(K$3,$C231))))</f>
        <v>8.3333333333333259E-2</v>
      </c>
      <c r="L231" s="40">
        <f t="shared" si="500"/>
        <v>0</v>
      </c>
      <c r="M231" s="41">
        <f t="shared" si="500"/>
        <v>0</v>
      </c>
      <c r="O231" s="37">
        <f t="shared" si="433"/>
        <v>0.20833333333333326</v>
      </c>
      <c r="P231" s="38">
        <f t="shared" si="434"/>
        <v>0.125</v>
      </c>
      <c r="Q231" s="37">
        <f t="shared" si="435"/>
        <v>0</v>
      </c>
      <c r="R231" s="38">
        <f t="shared" si="436"/>
        <v>0</v>
      </c>
      <c r="S231" s="37">
        <f t="shared" si="437"/>
        <v>0</v>
      </c>
      <c r="T231" s="38">
        <f t="shared" si="438"/>
        <v>0</v>
      </c>
    </row>
    <row r="232" spans="1:20" ht="15" customHeight="1" thickBot="1" x14ac:dyDescent="0.4">
      <c r="A232" s="12" t="str">
        <f t="shared" si="424"/>
        <v>Sem.</v>
      </c>
      <c r="B232" s="13">
        <v>45882</v>
      </c>
      <c r="C232" s="14">
        <f t="shared" si="427"/>
        <v>0.75</v>
      </c>
      <c r="D232" s="15">
        <f t="shared" si="428"/>
        <v>8.3333333333333329E-2</v>
      </c>
      <c r="E232" s="36">
        <f t="shared" si="443"/>
        <v>0.33333333333333326</v>
      </c>
      <c r="F232" s="37">
        <f t="shared" si="444"/>
        <v>0.20833333333333326</v>
      </c>
      <c r="G232" s="38">
        <f t="shared" si="445"/>
        <v>0.125</v>
      </c>
      <c r="H232" s="39">
        <f t="shared" si="446"/>
        <v>0</v>
      </c>
      <c r="I232" s="40">
        <f t="shared" ref="I232:J232" si="501">IF(OR($B232="",H232="",I$4=""),"",IF($C232&gt;$D232,MAX(,MIN(I$4,$D232+24/24)-MAX(I$3,$C232)),MAX(,MIN(I$4,$D232)-MAX(I$3,$C232))))</f>
        <v>0.125</v>
      </c>
      <c r="J232" s="41">
        <f t="shared" si="501"/>
        <v>0.125</v>
      </c>
      <c r="K232" s="39">
        <f t="shared" ref="K232:M232" si="502">IF(OR(J232="",K$4=""),"",IF($C232&gt;$D232,MAX(,MIN(K$4,$D232+24/24)-MAX(K$3,$C232)),MAX(,MIN(K$4,$D232)-MAX(K$3,$C232))))</f>
        <v>8.3333333333333259E-2</v>
      </c>
      <c r="L232" s="40">
        <f t="shared" si="502"/>
        <v>0</v>
      </c>
      <c r="M232" s="41">
        <f t="shared" si="502"/>
        <v>0</v>
      </c>
      <c r="O232" s="37">
        <f t="shared" si="433"/>
        <v>0.20833333333333326</v>
      </c>
      <c r="P232" s="38">
        <f t="shared" si="434"/>
        <v>0.125</v>
      </c>
      <c r="Q232" s="37">
        <f t="shared" si="435"/>
        <v>0</v>
      </c>
      <c r="R232" s="38">
        <f t="shared" si="436"/>
        <v>0</v>
      </c>
      <c r="S232" s="37">
        <f t="shared" si="437"/>
        <v>0</v>
      </c>
      <c r="T232" s="38">
        <f t="shared" si="438"/>
        <v>0</v>
      </c>
    </row>
    <row r="233" spans="1:20" ht="15" customHeight="1" thickBot="1" x14ac:dyDescent="0.4">
      <c r="A233" s="12" t="str">
        <f t="shared" si="424"/>
        <v>Sem.</v>
      </c>
      <c r="B233" s="13">
        <v>45883</v>
      </c>
      <c r="C233" s="14">
        <f t="shared" si="427"/>
        <v>0.75</v>
      </c>
      <c r="D233" s="15">
        <f t="shared" si="428"/>
        <v>8.3333333333333329E-2</v>
      </c>
      <c r="E233" s="36">
        <f t="shared" si="443"/>
        <v>0.33333333333333326</v>
      </c>
      <c r="F233" s="37">
        <f t="shared" si="444"/>
        <v>0.20833333333333326</v>
      </c>
      <c r="G233" s="38">
        <f t="shared" si="445"/>
        <v>0.125</v>
      </c>
      <c r="H233" s="39">
        <f t="shared" si="446"/>
        <v>0</v>
      </c>
      <c r="I233" s="40">
        <f t="shared" ref="I233:J233" si="503">IF(OR($B233="",H233="",I$4=""),"",IF($C233&gt;$D233,MAX(,MIN(I$4,$D233+24/24)-MAX(I$3,$C233)),MAX(,MIN(I$4,$D233)-MAX(I$3,$C233))))</f>
        <v>0.125</v>
      </c>
      <c r="J233" s="41">
        <f t="shared" si="503"/>
        <v>0.125</v>
      </c>
      <c r="K233" s="39">
        <f t="shared" ref="K233:M233" si="504">IF(OR(J233="",K$4=""),"",IF($C233&gt;$D233,MAX(,MIN(K$4,$D233+24/24)-MAX(K$3,$C233)),MAX(,MIN(K$4,$D233)-MAX(K$3,$C233))))</f>
        <v>8.3333333333333259E-2</v>
      </c>
      <c r="L233" s="40">
        <f t="shared" si="504"/>
        <v>0</v>
      </c>
      <c r="M233" s="41">
        <f t="shared" si="504"/>
        <v>0</v>
      </c>
      <c r="O233" s="37">
        <f t="shared" si="433"/>
        <v>0.20833333333333326</v>
      </c>
      <c r="P233" s="38">
        <f t="shared" si="434"/>
        <v>0.125</v>
      </c>
      <c r="Q233" s="37">
        <f t="shared" si="435"/>
        <v>0</v>
      </c>
      <c r="R233" s="38">
        <f t="shared" si="436"/>
        <v>0</v>
      </c>
      <c r="S233" s="37">
        <f t="shared" si="437"/>
        <v>0</v>
      </c>
      <c r="T233" s="38">
        <f t="shared" si="438"/>
        <v>0</v>
      </c>
    </row>
    <row r="234" spans="1:20" ht="15" customHeight="1" thickBot="1" x14ac:dyDescent="0.4">
      <c r="A234" s="12" t="str">
        <f t="shared" si="424"/>
        <v>Fér.</v>
      </c>
      <c r="B234" s="13">
        <v>45884</v>
      </c>
      <c r="C234" s="14">
        <f t="shared" si="427"/>
        <v>0.75</v>
      </c>
      <c r="D234" s="15">
        <f t="shared" si="428"/>
        <v>8.3333333333333329E-2</v>
      </c>
      <c r="E234" s="36">
        <f t="shared" si="443"/>
        <v>0.33333333333333326</v>
      </c>
      <c r="F234" s="37">
        <f t="shared" si="444"/>
        <v>0.20833333333333326</v>
      </c>
      <c r="G234" s="38">
        <f t="shared" si="445"/>
        <v>0.125</v>
      </c>
      <c r="H234" s="39">
        <f t="shared" si="446"/>
        <v>0</v>
      </c>
      <c r="I234" s="40">
        <f t="shared" ref="I234:J234" si="505">IF(OR($B234="",H234="",I$4=""),"",IF($C234&gt;$D234,MAX(,MIN(I$4,$D234+24/24)-MAX(I$3,$C234)),MAX(,MIN(I$4,$D234)-MAX(I$3,$C234))))</f>
        <v>0.125</v>
      </c>
      <c r="J234" s="41">
        <f t="shared" si="505"/>
        <v>0.125</v>
      </c>
      <c r="K234" s="39">
        <f t="shared" ref="K234:M234" si="506">IF(OR(J234="",K$4=""),"",IF($C234&gt;$D234,MAX(,MIN(K$4,$D234+24/24)-MAX(K$3,$C234)),MAX(,MIN(K$4,$D234)-MAX(K$3,$C234))))</f>
        <v>8.3333333333333259E-2</v>
      </c>
      <c r="L234" s="40">
        <f t="shared" si="506"/>
        <v>0</v>
      </c>
      <c r="M234" s="41">
        <f t="shared" si="506"/>
        <v>0</v>
      </c>
      <c r="O234" s="37">
        <f t="shared" si="433"/>
        <v>0</v>
      </c>
      <c r="P234" s="38">
        <f t="shared" si="434"/>
        <v>0</v>
      </c>
      <c r="Q234" s="37">
        <f t="shared" si="435"/>
        <v>0</v>
      </c>
      <c r="R234" s="38">
        <f t="shared" si="436"/>
        <v>0</v>
      </c>
      <c r="S234" s="37">
        <f t="shared" si="437"/>
        <v>0.20833333333333326</v>
      </c>
      <c r="T234" s="38">
        <f t="shared" si="438"/>
        <v>0.125</v>
      </c>
    </row>
    <row r="235" spans="1:20" ht="15" customHeight="1" thickBot="1" x14ac:dyDescent="0.4">
      <c r="A235" s="12" t="str">
        <f t="shared" si="424"/>
        <v>Sem.</v>
      </c>
      <c r="B235" s="13">
        <v>45885</v>
      </c>
      <c r="C235" s="14">
        <f t="shared" si="427"/>
        <v>0.75</v>
      </c>
      <c r="D235" s="15">
        <f t="shared" si="428"/>
        <v>8.3333333333333329E-2</v>
      </c>
      <c r="E235" s="36">
        <f t="shared" si="443"/>
        <v>0.33333333333333326</v>
      </c>
      <c r="F235" s="37">
        <f t="shared" si="444"/>
        <v>0.20833333333333326</v>
      </c>
      <c r="G235" s="38">
        <f t="shared" si="445"/>
        <v>0.125</v>
      </c>
      <c r="H235" s="39">
        <f t="shared" si="446"/>
        <v>0</v>
      </c>
      <c r="I235" s="40">
        <f t="shared" ref="I235:J235" si="507">IF(OR($B235="",H235="",I$4=""),"",IF($C235&gt;$D235,MAX(,MIN(I$4,$D235+24/24)-MAX(I$3,$C235)),MAX(,MIN(I$4,$D235)-MAX(I$3,$C235))))</f>
        <v>0.125</v>
      </c>
      <c r="J235" s="41">
        <f t="shared" si="507"/>
        <v>0.125</v>
      </c>
      <c r="K235" s="39">
        <f t="shared" ref="K235:M235" si="508">IF(OR(J235="",K$4=""),"",IF($C235&gt;$D235,MAX(,MIN(K$4,$D235+24/24)-MAX(K$3,$C235)),MAX(,MIN(K$4,$D235)-MAX(K$3,$C235))))</f>
        <v>8.3333333333333259E-2</v>
      </c>
      <c r="L235" s="40">
        <f t="shared" si="508"/>
        <v>0</v>
      </c>
      <c r="M235" s="41">
        <f t="shared" si="508"/>
        <v>0</v>
      </c>
      <c r="O235" s="37">
        <f t="shared" si="433"/>
        <v>0.20833333333333326</v>
      </c>
      <c r="P235" s="38">
        <f t="shared" si="434"/>
        <v>0.125</v>
      </c>
      <c r="Q235" s="37">
        <f t="shared" si="435"/>
        <v>0</v>
      </c>
      <c r="R235" s="38">
        <f t="shared" si="436"/>
        <v>0</v>
      </c>
      <c r="S235" s="37">
        <f t="shared" si="437"/>
        <v>0</v>
      </c>
      <c r="T235" s="38">
        <f t="shared" si="438"/>
        <v>0</v>
      </c>
    </row>
    <row r="236" spans="1:20" ht="15" customHeight="1" thickBot="1" x14ac:dyDescent="0.4">
      <c r="A236" s="12" t="str">
        <f t="shared" si="424"/>
        <v>Dim.</v>
      </c>
      <c r="B236" s="13">
        <v>45886</v>
      </c>
      <c r="C236" s="14">
        <f t="shared" si="427"/>
        <v>0.75</v>
      </c>
      <c r="D236" s="15">
        <f t="shared" si="428"/>
        <v>8.3333333333333329E-2</v>
      </c>
      <c r="E236" s="36">
        <f t="shared" si="443"/>
        <v>0.33333333333333326</v>
      </c>
      <c r="F236" s="37">
        <f t="shared" si="444"/>
        <v>0.20833333333333326</v>
      </c>
      <c r="G236" s="38">
        <f t="shared" si="445"/>
        <v>0.125</v>
      </c>
      <c r="H236" s="39">
        <f t="shared" si="446"/>
        <v>0</v>
      </c>
      <c r="I236" s="40">
        <f t="shared" ref="I236:J236" si="509">IF(OR($B236="",H236="",I$4=""),"",IF($C236&gt;$D236,MAX(,MIN(I$4,$D236+24/24)-MAX(I$3,$C236)),MAX(,MIN(I$4,$D236)-MAX(I$3,$C236))))</f>
        <v>0.125</v>
      </c>
      <c r="J236" s="41">
        <f t="shared" si="509"/>
        <v>0.125</v>
      </c>
      <c r="K236" s="39">
        <f t="shared" ref="K236:M236" si="510">IF(OR(J236="",K$4=""),"",IF($C236&gt;$D236,MAX(,MIN(K$4,$D236+24/24)-MAX(K$3,$C236)),MAX(,MIN(K$4,$D236)-MAX(K$3,$C236))))</f>
        <v>8.3333333333333259E-2</v>
      </c>
      <c r="L236" s="40">
        <f t="shared" si="510"/>
        <v>0</v>
      </c>
      <c r="M236" s="41">
        <f t="shared" si="510"/>
        <v>0</v>
      </c>
      <c r="O236" s="37">
        <f t="shared" si="433"/>
        <v>0</v>
      </c>
      <c r="P236" s="38">
        <f t="shared" si="434"/>
        <v>0</v>
      </c>
      <c r="Q236" s="37">
        <f t="shared" si="435"/>
        <v>0.20833333333333326</v>
      </c>
      <c r="R236" s="38">
        <f t="shared" si="436"/>
        <v>0.125</v>
      </c>
      <c r="S236" s="37">
        <f t="shared" si="437"/>
        <v>0</v>
      </c>
      <c r="T236" s="38">
        <f t="shared" si="438"/>
        <v>0</v>
      </c>
    </row>
    <row r="237" spans="1:20" ht="15" customHeight="1" thickBot="1" x14ac:dyDescent="0.4">
      <c r="A237" s="12" t="str">
        <f t="shared" si="424"/>
        <v>Sem.</v>
      </c>
      <c r="B237" s="13">
        <v>45887</v>
      </c>
      <c r="C237" s="14">
        <f t="shared" si="427"/>
        <v>0.75</v>
      </c>
      <c r="D237" s="15">
        <f t="shared" si="428"/>
        <v>8.3333333333333329E-2</v>
      </c>
      <c r="E237" s="36">
        <f t="shared" si="443"/>
        <v>0.33333333333333326</v>
      </c>
      <c r="F237" s="37">
        <f t="shared" si="444"/>
        <v>0.20833333333333326</v>
      </c>
      <c r="G237" s="38">
        <f t="shared" si="445"/>
        <v>0.125</v>
      </c>
      <c r="H237" s="39">
        <f t="shared" si="446"/>
        <v>0</v>
      </c>
      <c r="I237" s="40">
        <f t="shared" ref="I237:J237" si="511">IF(OR($B237="",H237="",I$4=""),"",IF($C237&gt;$D237,MAX(,MIN(I$4,$D237+24/24)-MAX(I$3,$C237)),MAX(,MIN(I$4,$D237)-MAX(I$3,$C237))))</f>
        <v>0.125</v>
      </c>
      <c r="J237" s="41">
        <f t="shared" si="511"/>
        <v>0.125</v>
      </c>
      <c r="K237" s="39">
        <f t="shared" ref="K237:M237" si="512">IF(OR(J237="",K$4=""),"",IF($C237&gt;$D237,MAX(,MIN(K$4,$D237+24/24)-MAX(K$3,$C237)),MAX(,MIN(K$4,$D237)-MAX(K$3,$C237))))</f>
        <v>8.3333333333333259E-2</v>
      </c>
      <c r="L237" s="40">
        <f t="shared" si="512"/>
        <v>0</v>
      </c>
      <c r="M237" s="41">
        <f t="shared" si="512"/>
        <v>0</v>
      </c>
      <c r="O237" s="37">
        <f t="shared" si="433"/>
        <v>0.20833333333333326</v>
      </c>
      <c r="P237" s="38">
        <f t="shared" si="434"/>
        <v>0.125</v>
      </c>
      <c r="Q237" s="37">
        <f t="shared" si="435"/>
        <v>0</v>
      </c>
      <c r="R237" s="38">
        <f t="shared" si="436"/>
        <v>0</v>
      </c>
      <c r="S237" s="37">
        <f t="shared" si="437"/>
        <v>0</v>
      </c>
      <c r="T237" s="38">
        <f t="shared" si="438"/>
        <v>0</v>
      </c>
    </row>
    <row r="238" spans="1:20" ht="15" customHeight="1" thickBot="1" x14ac:dyDescent="0.4">
      <c r="A238" s="12" t="str">
        <f t="shared" si="424"/>
        <v>Sem.</v>
      </c>
      <c r="B238" s="13">
        <v>45888</v>
      </c>
      <c r="C238" s="14">
        <f t="shared" si="427"/>
        <v>0.75</v>
      </c>
      <c r="D238" s="15">
        <f t="shared" si="428"/>
        <v>8.3333333333333329E-2</v>
      </c>
      <c r="E238" s="36">
        <f t="shared" si="443"/>
        <v>0.33333333333333326</v>
      </c>
      <c r="F238" s="37">
        <f t="shared" si="444"/>
        <v>0.20833333333333326</v>
      </c>
      <c r="G238" s="38">
        <f t="shared" si="445"/>
        <v>0.125</v>
      </c>
      <c r="H238" s="39">
        <f t="shared" si="446"/>
        <v>0</v>
      </c>
      <c r="I238" s="40">
        <f t="shared" ref="I238:J238" si="513">IF(OR($B238="",H238="",I$4=""),"",IF($C238&gt;$D238,MAX(,MIN(I$4,$D238+24/24)-MAX(I$3,$C238)),MAX(,MIN(I$4,$D238)-MAX(I$3,$C238))))</f>
        <v>0.125</v>
      </c>
      <c r="J238" s="41">
        <f t="shared" si="513"/>
        <v>0.125</v>
      </c>
      <c r="K238" s="39">
        <f t="shared" ref="K238:M238" si="514">IF(OR(J238="",K$4=""),"",IF($C238&gt;$D238,MAX(,MIN(K$4,$D238+24/24)-MAX(K$3,$C238)),MAX(,MIN(K$4,$D238)-MAX(K$3,$C238))))</f>
        <v>8.3333333333333259E-2</v>
      </c>
      <c r="L238" s="40">
        <f t="shared" si="514"/>
        <v>0</v>
      </c>
      <c r="M238" s="41">
        <f t="shared" si="514"/>
        <v>0</v>
      </c>
      <c r="O238" s="37">
        <f t="shared" si="433"/>
        <v>0.20833333333333326</v>
      </c>
      <c r="P238" s="38">
        <f t="shared" si="434"/>
        <v>0.125</v>
      </c>
      <c r="Q238" s="37">
        <f t="shared" si="435"/>
        <v>0</v>
      </c>
      <c r="R238" s="38">
        <f t="shared" si="436"/>
        <v>0</v>
      </c>
      <c r="S238" s="37">
        <f t="shared" si="437"/>
        <v>0</v>
      </c>
      <c r="T238" s="38">
        <f t="shared" si="438"/>
        <v>0</v>
      </c>
    </row>
    <row r="239" spans="1:20" ht="15" customHeight="1" thickBot="1" x14ac:dyDescent="0.4">
      <c r="A239" s="12" t="str">
        <f t="shared" si="424"/>
        <v>Sem.</v>
      </c>
      <c r="B239" s="13">
        <v>45889</v>
      </c>
      <c r="C239" s="14">
        <f t="shared" si="427"/>
        <v>0.75</v>
      </c>
      <c r="D239" s="15">
        <f t="shared" si="428"/>
        <v>8.3333333333333329E-2</v>
      </c>
      <c r="E239" s="36">
        <f t="shared" si="443"/>
        <v>0.33333333333333326</v>
      </c>
      <c r="F239" s="37">
        <f t="shared" si="444"/>
        <v>0.20833333333333326</v>
      </c>
      <c r="G239" s="38">
        <f t="shared" si="445"/>
        <v>0.125</v>
      </c>
      <c r="H239" s="39">
        <f t="shared" si="446"/>
        <v>0</v>
      </c>
      <c r="I239" s="40">
        <f t="shared" ref="I239:J239" si="515">IF(OR($B239="",H239="",I$4=""),"",IF($C239&gt;$D239,MAX(,MIN(I$4,$D239+24/24)-MAX(I$3,$C239)),MAX(,MIN(I$4,$D239)-MAX(I$3,$C239))))</f>
        <v>0.125</v>
      </c>
      <c r="J239" s="41">
        <f t="shared" si="515"/>
        <v>0.125</v>
      </c>
      <c r="K239" s="39">
        <f t="shared" ref="K239:M239" si="516">IF(OR(J239="",K$4=""),"",IF($C239&gt;$D239,MAX(,MIN(K$4,$D239+24/24)-MAX(K$3,$C239)),MAX(,MIN(K$4,$D239)-MAX(K$3,$C239))))</f>
        <v>8.3333333333333259E-2</v>
      </c>
      <c r="L239" s="40">
        <f t="shared" si="516"/>
        <v>0</v>
      </c>
      <c r="M239" s="41">
        <f t="shared" si="516"/>
        <v>0</v>
      </c>
      <c r="O239" s="37">
        <f t="shared" si="433"/>
        <v>0.20833333333333326</v>
      </c>
      <c r="P239" s="38">
        <f t="shared" si="434"/>
        <v>0.125</v>
      </c>
      <c r="Q239" s="37">
        <f t="shared" si="435"/>
        <v>0</v>
      </c>
      <c r="R239" s="38">
        <f t="shared" si="436"/>
        <v>0</v>
      </c>
      <c r="S239" s="37">
        <f t="shared" si="437"/>
        <v>0</v>
      </c>
      <c r="T239" s="38">
        <f t="shared" si="438"/>
        <v>0</v>
      </c>
    </row>
    <row r="240" spans="1:20" ht="15" customHeight="1" thickBot="1" x14ac:dyDescent="0.4">
      <c r="A240" s="12" t="str">
        <f t="shared" si="424"/>
        <v>Sem.</v>
      </c>
      <c r="B240" s="13">
        <v>45890</v>
      </c>
      <c r="C240" s="14">
        <f t="shared" si="427"/>
        <v>0.75</v>
      </c>
      <c r="D240" s="15">
        <f t="shared" si="428"/>
        <v>8.3333333333333329E-2</v>
      </c>
      <c r="E240" s="36">
        <f t="shared" si="443"/>
        <v>0.33333333333333326</v>
      </c>
      <c r="F240" s="37">
        <f t="shared" si="444"/>
        <v>0.20833333333333326</v>
      </c>
      <c r="G240" s="38">
        <f t="shared" si="445"/>
        <v>0.125</v>
      </c>
      <c r="H240" s="39">
        <f t="shared" si="446"/>
        <v>0</v>
      </c>
      <c r="I240" s="40">
        <f t="shared" ref="I240:J240" si="517">IF(OR($B240="",H240="",I$4=""),"",IF($C240&gt;$D240,MAX(,MIN(I$4,$D240+24/24)-MAX(I$3,$C240)),MAX(,MIN(I$4,$D240)-MAX(I$3,$C240))))</f>
        <v>0.125</v>
      </c>
      <c r="J240" s="41">
        <f t="shared" si="517"/>
        <v>0.125</v>
      </c>
      <c r="K240" s="39">
        <f t="shared" ref="K240:M240" si="518">IF(OR(J240="",K$4=""),"",IF($C240&gt;$D240,MAX(,MIN(K$4,$D240+24/24)-MAX(K$3,$C240)),MAX(,MIN(K$4,$D240)-MAX(K$3,$C240))))</f>
        <v>8.3333333333333259E-2</v>
      </c>
      <c r="L240" s="40">
        <f t="shared" si="518"/>
        <v>0</v>
      </c>
      <c r="M240" s="41">
        <f t="shared" si="518"/>
        <v>0</v>
      </c>
      <c r="O240" s="37">
        <f t="shared" si="433"/>
        <v>0.20833333333333326</v>
      </c>
      <c r="P240" s="38">
        <f t="shared" si="434"/>
        <v>0.125</v>
      </c>
      <c r="Q240" s="37">
        <f t="shared" si="435"/>
        <v>0</v>
      </c>
      <c r="R240" s="38">
        <f t="shared" si="436"/>
        <v>0</v>
      </c>
      <c r="S240" s="37">
        <f t="shared" si="437"/>
        <v>0</v>
      </c>
      <c r="T240" s="38">
        <f t="shared" si="438"/>
        <v>0</v>
      </c>
    </row>
    <row r="241" spans="1:20" ht="15" customHeight="1" thickBot="1" x14ac:dyDescent="0.4">
      <c r="A241" s="12" t="str">
        <f t="shared" si="424"/>
        <v>Sem.</v>
      </c>
      <c r="B241" s="13">
        <v>45891</v>
      </c>
      <c r="C241" s="14">
        <f t="shared" si="427"/>
        <v>0.75</v>
      </c>
      <c r="D241" s="15">
        <f t="shared" si="428"/>
        <v>8.3333333333333329E-2</v>
      </c>
      <c r="E241" s="36">
        <f t="shared" si="443"/>
        <v>0.33333333333333326</v>
      </c>
      <c r="F241" s="37">
        <f t="shared" si="444"/>
        <v>0.20833333333333326</v>
      </c>
      <c r="G241" s="38">
        <f t="shared" si="445"/>
        <v>0.125</v>
      </c>
      <c r="H241" s="39">
        <f t="shared" si="446"/>
        <v>0</v>
      </c>
      <c r="I241" s="40">
        <f t="shared" ref="I241:J241" si="519">IF(OR($B241="",H241="",I$4=""),"",IF($C241&gt;$D241,MAX(,MIN(I$4,$D241+24/24)-MAX(I$3,$C241)),MAX(,MIN(I$4,$D241)-MAX(I$3,$C241))))</f>
        <v>0.125</v>
      </c>
      <c r="J241" s="41">
        <f t="shared" si="519"/>
        <v>0.125</v>
      </c>
      <c r="K241" s="39">
        <f t="shared" ref="K241:M241" si="520">IF(OR(J241="",K$4=""),"",IF($C241&gt;$D241,MAX(,MIN(K$4,$D241+24/24)-MAX(K$3,$C241)),MAX(,MIN(K$4,$D241)-MAX(K$3,$C241))))</f>
        <v>8.3333333333333259E-2</v>
      </c>
      <c r="L241" s="40">
        <f t="shared" si="520"/>
        <v>0</v>
      </c>
      <c r="M241" s="41">
        <f t="shared" si="520"/>
        <v>0</v>
      </c>
      <c r="O241" s="37">
        <f t="shared" si="433"/>
        <v>0.20833333333333326</v>
      </c>
      <c r="P241" s="38">
        <f t="shared" si="434"/>
        <v>0.125</v>
      </c>
      <c r="Q241" s="37">
        <f t="shared" si="435"/>
        <v>0</v>
      </c>
      <c r="R241" s="38">
        <f t="shared" si="436"/>
        <v>0</v>
      </c>
      <c r="S241" s="37">
        <f t="shared" si="437"/>
        <v>0</v>
      </c>
      <c r="T241" s="38">
        <f t="shared" si="438"/>
        <v>0</v>
      </c>
    </row>
    <row r="242" spans="1:20" ht="15" customHeight="1" thickBot="1" x14ac:dyDescent="0.4">
      <c r="A242" s="12" t="str">
        <f t="shared" si="424"/>
        <v>Sem.</v>
      </c>
      <c r="B242" s="13">
        <v>45892</v>
      </c>
      <c r="C242" s="14">
        <f t="shared" si="427"/>
        <v>0.75</v>
      </c>
      <c r="D242" s="15">
        <f t="shared" si="428"/>
        <v>8.3333333333333329E-2</v>
      </c>
      <c r="E242" s="36">
        <f t="shared" si="443"/>
        <v>0.33333333333333326</v>
      </c>
      <c r="F242" s="37">
        <f t="shared" si="444"/>
        <v>0.20833333333333326</v>
      </c>
      <c r="G242" s="38">
        <f t="shared" si="445"/>
        <v>0.125</v>
      </c>
      <c r="H242" s="39">
        <f t="shared" si="446"/>
        <v>0</v>
      </c>
      <c r="I242" s="40">
        <f t="shared" ref="I242:J242" si="521">IF(OR($B242="",H242="",I$4=""),"",IF($C242&gt;$D242,MAX(,MIN(I$4,$D242+24/24)-MAX(I$3,$C242)),MAX(,MIN(I$4,$D242)-MAX(I$3,$C242))))</f>
        <v>0.125</v>
      </c>
      <c r="J242" s="41">
        <f t="shared" si="521"/>
        <v>0.125</v>
      </c>
      <c r="K242" s="39">
        <f t="shared" ref="K242:M242" si="522">IF(OR(J242="",K$4=""),"",IF($C242&gt;$D242,MAX(,MIN(K$4,$D242+24/24)-MAX(K$3,$C242)),MAX(,MIN(K$4,$D242)-MAX(K$3,$C242))))</f>
        <v>8.3333333333333259E-2</v>
      </c>
      <c r="L242" s="40">
        <f t="shared" si="522"/>
        <v>0</v>
      </c>
      <c r="M242" s="41">
        <f t="shared" si="522"/>
        <v>0</v>
      </c>
      <c r="O242" s="37">
        <f t="shared" si="433"/>
        <v>0.20833333333333326</v>
      </c>
      <c r="P242" s="38">
        <f t="shared" si="434"/>
        <v>0.125</v>
      </c>
      <c r="Q242" s="37">
        <f t="shared" si="435"/>
        <v>0</v>
      </c>
      <c r="R242" s="38">
        <f t="shared" si="436"/>
        <v>0</v>
      </c>
      <c r="S242" s="37">
        <f t="shared" si="437"/>
        <v>0</v>
      </c>
      <c r="T242" s="38">
        <f t="shared" si="438"/>
        <v>0</v>
      </c>
    </row>
    <row r="243" spans="1:20" ht="15" customHeight="1" thickBot="1" x14ac:dyDescent="0.4">
      <c r="A243" s="12" t="str">
        <f t="shared" si="424"/>
        <v>Dim.</v>
      </c>
      <c r="B243" s="13">
        <v>45893</v>
      </c>
      <c r="C243" s="14">
        <f t="shared" si="427"/>
        <v>0.75</v>
      </c>
      <c r="D243" s="15">
        <f t="shared" si="428"/>
        <v>8.3333333333333329E-2</v>
      </c>
      <c r="E243" s="36">
        <f t="shared" si="443"/>
        <v>0.33333333333333326</v>
      </c>
      <c r="F243" s="37">
        <f t="shared" si="444"/>
        <v>0.20833333333333326</v>
      </c>
      <c r="G243" s="38">
        <f t="shared" si="445"/>
        <v>0.125</v>
      </c>
      <c r="H243" s="39">
        <f t="shared" si="446"/>
        <v>0</v>
      </c>
      <c r="I243" s="40">
        <f t="shared" ref="I243:J243" si="523">IF(OR($B243="",H243="",I$4=""),"",IF($C243&gt;$D243,MAX(,MIN(I$4,$D243+24/24)-MAX(I$3,$C243)),MAX(,MIN(I$4,$D243)-MAX(I$3,$C243))))</f>
        <v>0.125</v>
      </c>
      <c r="J243" s="41">
        <f t="shared" si="523"/>
        <v>0.125</v>
      </c>
      <c r="K243" s="39">
        <f t="shared" ref="K243:M243" si="524">IF(OR(J243="",K$4=""),"",IF($C243&gt;$D243,MAX(,MIN(K$4,$D243+24/24)-MAX(K$3,$C243)),MAX(,MIN(K$4,$D243)-MAX(K$3,$C243))))</f>
        <v>8.3333333333333259E-2</v>
      </c>
      <c r="L243" s="40">
        <f t="shared" si="524"/>
        <v>0</v>
      </c>
      <c r="M243" s="41">
        <f t="shared" si="524"/>
        <v>0</v>
      </c>
      <c r="O243" s="37">
        <f t="shared" si="433"/>
        <v>0</v>
      </c>
      <c r="P243" s="38">
        <f t="shared" si="434"/>
        <v>0</v>
      </c>
      <c r="Q243" s="37">
        <f t="shared" si="435"/>
        <v>0.20833333333333326</v>
      </c>
      <c r="R243" s="38">
        <f t="shared" si="436"/>
        <v>0.125</v>
      </c>
      <c r="S243" s="37">
        <f t="shared" si="437"/>
        <v>0</v>
      </c>
      <c r="T243" s="38">
        <f t="shared" si="438"/>
        <v>0</v>
      </c>
    </row>
    <row r="244" spans="1:20" ht="15" customHeight="1" thickBot="1" x14ac:dyDescent="0.4">
      <c r="A244" s="12" t="str">
        <f t="shared" si="424"/>
        <v>Sem.</v>
      </c>
      <c r="B244" s="13">
        <v>45894</v>
      </c>
      <c r="C244" s="14">
        <f t="shared" si="427"/>
        <v>0.75</v>
      </c>
      <c r="D244" s="15">
        <f t="shared" si="428"/>
        <v>8.3333333333333329E-2</v>
      </c>
      <c r="E244" s="36">
        <f t="shared" si="443"/>
        <v>0.33333333333333326</v>
      </c>
      <c r="F244" s="37">
        <f t="shared" si="444"/>
        <v>0.20833333333333326</v>
      </c>
      <c r="G244" s="38">
        <f t="shared" si="445"/>
        <v>0.125</v>
      </c>
      <c r="H244" s="39">
        <f t="shared" si="446"/>
        <v>0</v>
      </c>
      <c r="I244" s="40">
        <f t="shared" ref="I244:J244" si="525">IF(OR($B244="",H244="",I$4=""),"",IF($C244&gt;$D244,MAX(,MIN(I$4,$D244+24/24)-MAX(I$3,$C244)),MAX(,MIN(I$4,$D244)-MAX(I$3,$C244))))</f>
        <v>0.125</v>
      </c>
      <c r="J244" s="41">
        <f t="shared" si="525"/>
        <v>0.125</v>
      </c>
      <c r="K244" s="39">
        <f t="shared" ref="K244:M244" si="526">IF(OR(J244="",K$4=""),"",IF($C244&gt;$D244,MAX(,MIN(K$4,$D244+24/24)-MAX(K$3,$C244)),MAX(,MIN(K$4,$D244)-MAX(K$3,$C244))))</f>
        <v>8.3333333333333259E-2</v>
      </c>
      <c r="L244" s="40">
        <f t="shared" si="526"/>
        <v>0</v>
      </c>
      <c r="M244" s="41">
        <f t="shared" si="526"/>
        <v>0</v>
      </c>
      <c r="O244" s="37">
        <f t="shared" si="433"/>
        <v>0.20833333333333326</v>
      </c>
      <c r="P244" s="38">
        <f t="shared" si="434"/>
        <v>0.125</v>
      </c>
      <c r="Q244" s="37">
        <f t="shared" si="435"/>
        <v>0</v>
      </c>
      <c r="R244" s="38">
        <f t="shared" si="436"/>
        <v>0</v>
      </c>
      <c r="S244" s="37">
        <f t="shared" si="437"/>
        <v>0</v>
      </c>
      <c r="T244" s="38">
        <f t="shared" si="438"/>
        <v>0</v>
      </c>
    </row>
    <row r="245" spans="1:20" ht="15" customHeight="1" thickBot="1" x14ac:dyDescent="0.4">
      <c r="A245" s="12" t="str">
        <f t="shared" si="424"/>
        <v>Sem.</v>
      </c>
      <c r="B245" s="13">
        <v>45895</v>
      </c>
      <c r="C245" s="14">
        <f t="shared" si="427"/>
        <v>0.75</v>
      </c>
      <c r="D245" s="15">
        <f t="shared" si="428"/>
        <v>8.3333333333333329E-2</v>
      </c>
      <c r="E245" s="36">
        <f t="shared" si="443"/>
        <v>0.33333333333333326</v>
      </c>
      <c r="F245" s="37">
        <f t="shared" si="444"/>
        <v>0.20833333333333326</v>
      </c>
      <c r="G245" s="38">
        <f t="shared" si="445"/>
        <v>0.125</v>
      </c>
      <c r="H245" s="39">
        <f t="shared" si="446"/>
        <v>0</v>
      </c>
      <c r="I245" s="40">
        <f t="shared" ref="I245:J245" si="527">IF(OR($B245="",H245="",I$4=""),"",IF($C245&gt;$D245,MAX(,MIN(I$4,$D245+24/24)-MAX(I$3,$C245)),MAX(,MIN(I$4,$D245)-MAX(I$3,$C245))))</f>
        <v>0.125</v>
      </c>
      <c r="J245" s="41">
        <f t="shared" si="527"/>
        <v>0.125</v>
      </c>
      <c r="K245" s="39">
        <f t="shared" ref="K245:M245" si="528">IF(OR(J245="",K$4=""),"",IF($C245&gt;$D245,MAX(,MIN(K$4,$D245+24/24)-MAX(K$3,$C245)),MAX(,MIN(K$4,$D245)-MAX(K$3,$C245))))</f>
        <v>8.3333333333333259E-2</v>
      </c>
      <c r="L245" s="40">
        <f t="shared" si="528"/>
        <v>0</v>
      </c>
      <c r="M245" s="41">
        <f t="shared" si="528"/>
        <v>0</v>
      </c>
      <c r="O245" s="37">
        <f t="shared" si="433"/>
        <v>0.20833333333333326</v>
      </c>
      <c r="P245" s="38">
        <f t="shared" si="434"/>
        <v>0.125</v>
      </c>
      <c r="Q245" s="37">
        <f t="shared" si="435"/>
        <v>0</v>
      </c>
      <c r="R245" s="38">
        <f t="shared" si="436"/>
        <v>0</v>
      </c>
      <c r="S245" s="37">
        <f t="shared" si="437"/>
        <v>0</v>
      </c>
      <c r="T245" s="38">
        <f t="shared" si="438"/>
        <v>0</v>
      </c>
    </row>
    <row r="246" spans="1:20" ht="15" customHeight="1" thickBot="1" x14ac:dyDescent="0.4">
      <c r="A246" s="12" t="str">
        <f t="shared" si="424"/>
        <v>Sem.</v>
      </c>
      <c r="B246" s="13">
        <v>45896</v>
      </c>
      <c r="C246" s="14">
        <f t="shared" si="427"/>
        <v>0.75</v>
      </c>
      <c r="D246" s="15">
        <f t="shared" si="428"/>
        <v>8.3333333333333329E-2</v>
      </c>
      <c r="E246" s="36">
        <f t="shared" si="443"/>
        <v>0.33333333333333326</v>
      </c>
      <c r="F246" s="37">
        <f t="shared" si="444"/>
        <v>0.20833333333333326</v>
      </c>
      <c r="G246" s="38">
        <f t="shared" si="445"/>
        <v>0.125</v>
      </c>
      <c r="H246" s="39">
        <f t="shared" si="446"/>
        <v>0</v>
      </c>
      <c r="I246" s="40">
        <f t="shared" ref="I246:J246" si="529">IF(OR($B246="",H246="",I$4=""),"",IF($C246&gt;$D246,MAX(,MIN(I$4,$D246+24/24)-MAX(I$3,$C246)),MAX(,MIN(I$4,$D246)-MAX(I$3,$C246))))</f>
        <v>0.125</v>
      </c>
      <c r="J246" s="41">
        <f t="shared" si="529"/>
        <v>0.125</v>
      </c>
      <c r="K246" s="39">
        <f t="shared" ref="K246:M246" si="530">IF(OR(J246="",K$4=""),"",IF($C246&gt;$D246,MAX(,MIN(K$4,$D246+24/24)-MAX(K$3,$C246)),MAX(,MIN(K$4,$D246)-MAX(K$3,$C246))))</f>
        <v>8.3333333333333259E-2</v>
      </c>
      <c r="L246" s="40">
        <f t="shared" si="530"/>
        <v>0</v>
      </c>
      <c r="M246" s="41">
        <f t="shared" si="530"/>
        <v>0</v>
      </c>
      <c r="O246" s="37">
        <f t="shared" si="433"/>
        <v>0.20833333333333326</v>
      </c>
      <c r="P246" s="38">
        <f t="shared" si="434"/>
        <v>0.125</v>
      </c>
      <c r="Q246" s="37">
        <f t="shared" si="435"/>
        <v>0</v>
      </c>
      <c r="R246" s="38">
        <f t="shared" si="436"/>
        <v>0</v>
      </c>
      <c r="S246" s="37">
        <f t="shared" si="437"/>
        <v>0</v>
      </c>
      <c r="T246" s="38">
        <f t="shared" si="438"/>
        <v>0</v>
      </c>
    </row>
    <row r="247" spans="1:20" ht="15" customHeight="1" thickBot="1" x14ac:dyDescent="0.4">
      <c r="A247" s="12" t="str">
        <f t="shared" si="424"/>
        <v>Sem.</v>
      </c>
      <c r="B247" s="13">
        <v>45897</v>
      </c>
      <c r="C247" s="14">
        <f t="shared" si="427"/>
        <v>0.75</v>
      </c>
      <c r="D247" s="15">
        <f t="shared" si="428"/>
        <v>8.3333333333333329E-2</v>
      </c>
      <c r="E247" s="36">
        <f t="shared" si="443"/>
        <v>0.33333333333333326</v>
      </c>
      <c r="F247" s="37">
        <f t="shared" si="444"/>
        <v>0.20833333333333326</v>
      </c>
      <c r="G247" s="38">
        <f t="shared" si="445"/>
        <v>0.125</v>
      </c>
      <c r="H247" s="39">
        <f t="shared" si="446"/>
        <v>0</v>
      </c>
      <c r="I247" s="40">
        <f t="shared" ref="I247:J247" si="531">IF(OR($B247="",H247="",I$4=""),"",IF($C247&gt;$D247,MAX(,MIN(I$4,$D247+24/24)-MAX(I$3,$C247)),MAX(,MIN(I$4,$D247)-MAX(I$3,$C247))))</f>
        <v>0.125</v>
      </c>
      <c r="J247" s="41">
        <f t="shared" si="531"/>
        <v>0.125</v>
      </c>
      <c r="K247" s="39">
        <f t="shared" ref="K247:M247" si="532">IF(OR(J247="",K$4=""),"",IF($C247&gt;$D247,MAX(,MIN(K$4,$D247+24/24)-MAX(K$3,$C247)),MAX(,MIN(K$4,$D247)-MAX(K$3,$C247))))</f>
        <v>8.3333333333333259E-2</v>
      </c>
      <c r="L247" s="40">
        <f t="shared" si="532"/>
        <v>0</v>
      </c>
      <c r="M247" s="41">
        <f t="shared" si="532"/>
        <v>0</v>
      </c>
      <c r="O247" s="37">
        <f t="shared" si="433"/>
        <v>0.20833333333333326</v>
      </c>
      <c r="P247" s="38">
        <f t="shared" si="434"/>
        <v>0.125</v>
      </c>
      <c r="Q247" s="37">
        <f t="shared" si="435"/>
        <v>0</v>
      </c>
      <c r="R247" s="38">
        <f t="shared" si="436"/>
        <v>0</v>
      </c>
      <c r="S247" s="37">
        <f t="shared" si="437"/>
        <v>0</v>
      </c>
      <c r="T247" s="38">
        <f t="shared" si="438"/>
        <v>0</v>
      </c>
    </row>
    <row r="248" spans="1:20" ht="15" customHeight="1" thickBot="1" x14ac:dyDescent="0.4">
      <c r="A248" s="12" t="str">
        <f t="shared" si="424"/>
        <v>Sem.</v>
      </c>
      <c r="B248" s="13">
        <v>45898</v>
      </c>
      <c r="C248" s="14">
        <f t="shared" si="427"/>
        <v>0.75</v>
      </c>
      <c r="D248" s="15">
        <f t="shared" si="428"/>
        <v>8.3333333333333329E-2</v>
      </c>
      <c r="E248" s="36">
        <f t="shared" si="443"/>
        <v>0.33333333333333326</v>
      </c>
      <c r="F248" s="37">
        <f t="shared" si="444"/>
        <v>0.20833333333333326</v>
      </c>
      <c r="G248" s="38">
        <f t="shared" si="445"/>
        <v>0.125</v>
      </c>
      <c r="H248" s="39">
        <f t="shared" si="446"/>
        <v>0</v>
      </c>
      <c r="I248" s="40">
        <f t="shared" ref="I248:J248" si="533">IF(OR($B248="",H248="",I$4=""),"",IF($C248&gt;$D248,MAX(,MIN(I$4,$D248+24/24)-MAX(I$3,$C248)),MAX(,MIN(I$4,$D248)-MAX(I$3,$C248))))</f>
        <v>0.125</v>
      </c>
      <c r="J248" s="41">
        <f t="shared" si="533"/>
        <v>0.125</v>
      </c>
      <c r="K248" s="39">
        <f t="shared" ref="K248:M248" si="534">IF(OR(J248="",K$4=""),"",IF($C248&gt;$D248,MAX(,MIN(K$4,$D248+24/24)-MAX(K$3,$C248)),MAX(,MIN(K$4,$D248)-MAX(K$3,$C248))))</f>
        <v>8.3333333333333259E-2</v>
      </c>
      <c r="L248" s="40">
        <f t="shared" si="534"/>
        <v>0</v>
      </c>
      <c r="M248" s="41">
        <f t="shared" si="534"/>
        <v>0</v>
      </c>
      <c r="O248" s="37">
        <f t="shared" si="433"/>
        <v>0.20833333333333326</v>
      </c>
      <c r="P248" s="38">
        <f t="shared" si="434"/>
        <v>0.125</v>
      </c>
      <c r="Q248" s="37">
        <f t="shared" si="435"/>
        <v>0</v>
      </c>
      <c r="R248" s="38">
        <f t="shared" si="436"/>
        <v>0</v>
      </c>
      <c r="S248" s="37">
        <f t="shared" si="437"/>
        <v>0</v>
      </c>
      <c r="T248" s="38">
        <f t="shared" si="438"/>
        <v>0</v>
      </c>
    </row>
    <row r="249" spans="1:20" ht="15" customHeight="1" thickBot="1" x14ac:dyDescent="0.4">
      <c r="A249" s="12" t="str">
        <f t="shared" si="424"/>
        <v>Sem.</v>
      </c>
      <c r="B249" s="13">
        <v>45899</v>
      </c>
      <c r="C249" s="14">
        <f t="shared" si="427"/>
        <v>0.75</v>
      </c>
      <c r="D249" s="15">
        <f t="shared" si="428"/>
        <v>8.3333333333333329E-2</v>
      </c>
      <c r="E249" s="36">
        <f t="shared" si="443"/>
        <v>0.33333333333333326</v>
      </c>
      <c r="F249" s="37">
        <f t="shared" si="444"/>
        <v>0.20833333333333326</v>
      </c>
      <c r="G249" s="38">
        <f t="shared" si="445"/>
        <v>0.125</v>
      </c>
      <c r="H249" s="39">
        <f t="shared" si="446"/>
        <v>0</v>
      </c>
      <c r="I249" s="40">
        <f t="shared" ref="I249:J249" si="535">IF(OR($B249="",H249="",I$4=""),"",IF($C249&gt;$D249,MAX(,MIN(I$4,$D249+24/24)-MAX(I$3,$C249)),MAX(,MIN(I$4,$D249)-MAX(I$3,$C249))))</f>
        <v>0.125</v>
      </c>
      <c r="J249" s="41">
        <f t="shared" si="535"/>
        <v>0.125</v>
      </c>
      <c r="K249" s="39">
        <f t="shared" ref="K249:M249" si="536">IF(OR(J249="",K$4=""),"",IF($C249&gt;$D249,MAX(,MIN(K$4,$D249+24/24)-MAX(K$3,$C249)),MAX(,MIN(K$4,$D249)-MAX(K$3,$C249))))</f>
        <v>8.3333333333333259E-2</v>
      </c>
      <c r="L249" s="40">
        <f t="shared" si="536"/>
        <v>0</v>
      </c>
      <c r="M249" s="41">
        <f t="shared" si="536"/>
        <v>0</v>
      </c>
      <c r="O249" s="37">
        <f t="shared" si="433"/>
        <v>0.20833333333333326</v>
      </c>
      <c r="P249" s="38">
        <f t="shared" si="434"/>
        <v>0.125</v>
      </c>
      <c r="Q249" s="37">
        <f t="shared" si="435"/>
        <v>0</v>
      </c>
      <c r="R249" s="38">
        <f t="shared" si="436"/>
        <v>0</v>
      </c>
      <c r="S249" s="37">
        <f t="shared" si="437"/>
        <v>0</v>
      </c>
      <c r="T249" s="38">
        <f t="shared" si="438"/>
        <v>0</v>
      </c>
    </row>
    <row r="250" spans="1:20" ht="15" customHeight="1" thickBot="1" x14ac:dyDescent="0.4">
      <c r="A250" s="12" t="str">
        <f t="shared" si="424"/>
        <v>Dim.</v>
      </c>
      <c r="B250" s="13">
        <v>45900</v>
      </c>
      <c r="C250" s="14">
        <f t="shared" si="427"/>
        <v>0.75</v>
      </c>
      <c r="D250" s="15">
        <f t="shared" si="428"/>
        <v>8.3333333333333329E-2</v>
      </c>
      <c r="E250" s="36">
        <f t="shared" si="443"/>
        <v>0.33333333333333326</v>
      </c>
      <c r="F250" s="37">
        <f t="shared" si="444"/>
        <v>0.20833333333333326</v>
      </c>
      <c r="G250" s="38">
        <f t="shared" si="445"/>
        <v>0.125</v>
      </c>
      <c r="H250" s="39">
        <f t="shared" si="446"/>
        <v>0</v>
      </c>
      <c r="I250" s="40">
        <f t="shared" ref="I250:J250" si="537">IF(OR($B250="",H250="",I$4=""),"",IF($C250&gt;$D250,MAX(,MIN(I$4,$D250+24/24)-MAX(I$3,$C250)),MAX(,MIN(I$4,$D250)-MAX(I$3,$C250))))</f>
        <v>0.125</v>
      </c>
      <c r="J250" s="41">
        <f t="shared" si="537"/>
        <v>0.125</v>
      </c>
      <c r="K250" s="39">
        <f t="shared" ref="K250:M250" si="538">IF(OR(J250="",K$4=""),"",IF($C250&gt;$D250,MAX(,MIN(K$4,$D250+24/24)-MAX(K$3,$C250)),MAX(,MIN(K$4,$D250)-MAX(K$3,$C250))))</f>
        <v>8.3333333333333259E-2</v>
      </c>
      <c r="L250" s="40">
        <f t="shared" si="538"/>
        <v>0</v>
      </c>
      <c r="M250" s="41">
        <f t="shared" si="538"/>
        <v>0</v>
      </c>
      <c r="O250" s="37">
        <f t="shared" si="433"/>
        <v>0</v>
      </c>
      <c r="P250" s="38">
        <f t="shared" si="434"/>
        <v>0</v>
      </c>
      <c r="Q250" s="37">
        <f t="shared" si="435"/>
        <v>0.20833333333333326</v>
      </c>
      <c r="R250" s="38">
        <f t="shared" si="436"/>
        <v>0.125</v>
      </c>
      <c r="S250" s="37">
        <f t="shared" si="437"/>
        <v>0</v>
      </c>
      <c r="T250" s="38">
        <f t="shared" si="438"/>
        <v>0</v>
      </c>
    </row>
    <row r="251" spans="1:20" ht="15" customHeight="1" thickBot="1" x14ac:dyDescent="0.4">
      <c r="A251" s="12" t="str">
        <f t="shared" si="424"/>
        <v>Sem.</v>
      </c>
      <c r="B251" s="13">
        <v>45901</v>
      </c>
      <c r="C251" s="14">
        <f t="shared" si="427"/>
        <v>0.75</v>
      </c>
      <c r="D251" s="15">
        <f t="shared" si="428"/>
        <v>8.3333333333333329E-2</v>
      </c>
      <c r="E251" s="36">
        <f t="shared" si="443"/>
        <v>0.33333333333333326</v>
      </c>
      <c r="F251" s="37">
        <f t="shared" si="444"/>
        <v>0.20833333333333326</v>
      </c>
      <c r="G251" s="38">
        <f t="shared" si="445"/>
        <v>0.125</v>
      </c>
      <c r="H251" s="39">
        <f t="shared" si="446"/>
        <v>0</v>
      </c>
      <c r="I251" s="40">
        <f t="shared" ref="I251:J251" si="539">IF(OR($B251="",H251="",I$4=""),"",IF($C251&gt;$D251,MAX(,MIN(I$4,$D251+24/24)-MAX(I$3,$C251)),MAX(,MIN(I$4,$D251)-MAX(I$3,$C251))))</f>
        <v>0.125</v>
      </c>
      <c r="J251" s="41">
        <f t="shared" si="539"/>
        <v>0.125</v>
      </c>
      <c r="K251" s="39">
        <f t="shared" ref="K251:M251" si="540">IF(OR(J251="",K$4=""),"",IF($C251&gt;$D251,MAX(,MIN(K$4,$D251+24/24)-MAX(K$3,$C251)),MAX(,MIN(K$4,$D251)-MAX(K$3,$C251))))</f>
        <v>8.3333333333333259E-2</v>
      </c>
      <c r="L251" s="40">
        <f t="shared" si="540"/>
        <v>0</v>
      </c>
      <c r="M251" s="41">
        <f t="shared" si="540"/>
        <v>0</v>
      </c>
      <c r="O251" s="37">
        <f t="shared" si="433"/>
        <v>0.20833333333333326</v>
      </c>
      <c r="P251" s="38">
        <f t="shared" si="434"/>
        <v>0.125</v>
      </c>
      <c r="Q251" s="37">
        <f t="shared" si="435"/>
        <v>0</v>
      </c>
      <c r="R251" s="38">
        <f t="shared" si="436"/>
        <v>0</v>
      </c>
      <c r="S251" s="37">
        <f t="shared" si="437"/>
        <v>0</v>
      </c>
      <c r="T251" s="38">
        <f t="shared" si="438"/>
        <v>0</v>
      </c>
    </row>
    <row r="252" spans="1:20" ht="15" customHeight="1" thickBot="1" x14ac:dyDescent="0.4">
      <c r="A252" s="12" t="str">
        <f t="shared" si="424"/>
        <v>Sem.</v>
      </c>
      <c r="B252" s="13">
        <v>45902</v>
      </c>
      <c r="C252" s="14">
        <f t="shared" si="427"/>
        <v>0.75</v>
      </c>
      <c r="D252" s="15">
        <f t="shared" si="428"/>
        <v>8.3333333333333329E-2</v>
      </c>
      <c r="E252" s="36">
        <f t="shared" si="443"/>
        <v>0.33333333333333326</v>
      </c>
      <c r="F252" s="37">
        <f t="shared" si="444"/>
        <v>0.20833333333333326</v>
      </c>
      <c r="G252" s="38">
        <f t="shared" si="445"/>
        <v>0.125</v>
      </c>
      <c r="H252" s="39">
        <f t="shared" si="446"/>
        <v>0</v>
      </c>
      <c r="I252" s="40">
        <f t="shared" ref="I252:J252" si="541">IF(OR($B252="",H252="",I$4=""),"",IF($C252&gt;$D252,MAX(,MIN(I$4,$D252+24/24)-MAX(I$3,$C252)),MAX(,MIN(I$4,$D252)-MAX(I$3,$C252))))</f>
        <v>0.125</v>
      </c>
      <c r="J252" s="41">
        <f t="shared" si="541"/>
        <v>0.125</v>
      </c>
      <c r="K252" s="39">
        <f t="shared" ref="K252:M252" si="542">IF(OR(J252="",K$4=""),"",IF($C252&gt;$D252,MAX(,MIN(K$4,$D252+24/24)-MAX(K$3,$C252)),MAX(,MIN(K$4,$D252)-MAX(K$3,$C252))))</f>
        <v>8.3333333333333259E-2</v>
      </c>
      <c r="L252" s="40">
        <f t="shared" si="542"/>
        <v>0</v>
      </c>
      <c r="M252" s="41">
        <f t="shared" si="542"/>
        <v>0</v>
      </c>
      <c r="O252" s="37">
        <f t="shared" si="433"/>
        <v>0.20833333333333326</v>
      </c>
      <c r="P252" s="38">
        <f t="shared" si="434"/>
        <v>0.125</v>
      </c>
      <c r="Q252" s="37">
        <f t="shared" si="435"/>
        <v>0</v>
      </c>
      <c r="R252" s="38">
        <f t="shared" si="436"/>
        <v>0</v>
      </c>
      <c r="S252" s="37">
        <f t="shared" si="437"/>
        <v>0</v>
      </c>
      <c r="T252" s="38">
        <f t="shared" si="438"/>
        <v>0</v>
      </c>
    </row>
    <row r="253" spans="1:20" ht="15" customHeight="1" thickBot="1" x14ac:dyDescent="0.4">
      <c r="A253" s="12" t="str">
        <f t="shared" si="424"/>
        <v>Sem.</v>
      </c>
      <c r="B253" s="13">
        <v>45903</v>
      </c>
      <c r="C253" s="14">
        <f t="shared" si="427"/>
        <v>0.75</v>
      </c>
      <c r="D253" s="15">
        <f t="shared" si="428"/>
        <v>8.3333333333333329E-2</v>
      </c>
      <c r="E253" s="36">
        <f t="shared" si="443"/>
        <v>0.33333333333333326</v>
      </c>
      <c r="F253" s="37">
        <f t="shared" si="444"/>
        <v>0.20833333333333326</v>
      </c>
      <c r="G253" s="38">
        <f t="shared" si="445"/>
        <v>0.125</v>
      </c>
      <c r="H253" s="39">
        <f t="shared" si="446"/>
        <v>0</v>
      </c>
      <c r="I253" s="40">
        <f t="shared" ref="I253:J253" si="543">IF(OR($B253="",H253="",I$4=""),"",IF($C253&gt;$D253,MAX(,MIN(I$4,$D253+24/24)-MAX(I$3,$C253)),MAX(,MIN(I$4,$D253)-MAX(I$3,$C253))))</f>
        <v>0.125</v>
      </c>
      <c r="J253" s="41">
        <f t="shared" si="543"/>
        <v>0.125</v>
      </c>
      <c r="K253" s="39">
        <f t="shared" ref="K253:M253" si="544">IF(OR(J253="",K$4=""),"",IF($C253&gt;$D253,MAX(,MIN(K$4,$D253+24/24)-MAX(K$3,$C253)),MAX(,MIN(K$4,$D253)-MAX(K$3,$C253))))</f>
        <v>8.3333333333333259E-2</v>
      </c>
      <c r="L253" s="40">
        <f t="shared" si="544"/>
        <v>0</v>
      </c>
      <c r="M253" s="41">
        <f t="shared" si="544"/>
        <v>0</v>
      </c>
      <c r="O253" s="37">
        <f t="shared" si="433"/>
        <v>0.20833333333333326</v>
      </c>
      <c r="P253" s="38">
        <f t="shared" si="434"/>
        <v>0.125</v>
      </c>
      <c r="Q253" s="37">
        <f t="shared" si="435"/>
        <v>0</v>
      </c>
      <c r="R253" s="38">
        <f t="shared" si="436"/>
        <v>0</v>
      </c>
      <c r="S253" s="37">
        <f t="shared" si="437"/>
        <v>0</v>
      </c>
      <c r="T253" s="38">
        <f t="shared" si="438"/>
        <v>0</v>
      </c>
    </row>
    <row r="254" spans="1:20" ht="15" customHeight="1" thickBot="1" x14ac:dyDescent="0.4">
      <c r="A254" s="12" t="str">
        <f t="shared" si="424"/>
        <v>Sem.</v>
      </c>
      <c r="B254" s="13">
        <v>45904</v>
      </c>
      <c r="C254" s="14">
        <f t="shared" si="427"/>
        <v>0.75</v>
      </c>
      <c r="D254" s="15">
        <f t="shared" si="428"/>
        <v>8.3333333333333329E-2</v>
      </c>
      <c r="E254" s="36">
        <f t="shared" si="443"/>
        <v>0.33333333333333326</v>
      </c>
      <c r="F254" s="37">
        <f t="shared" si="444"/>
        <v>0.20833333333333326</v>
      </c>
      <c r="G254" s="38">
        <f t="shared" si="445"/>
        <v>0.125</v>
      </c>
      <c r="H254" s="39">
        <f t="shared" si="446"/>
        <v>0</v>
      </c>
      <c r="I254" s="40">
        <f t="shared" ref="I254:J254" si="545">IF(OR($B254="",H254="",I$4=""),"",IF($C254&gt;$D254,MAX(,MIN(I$4,$D254+24/24)-MAX(I$3,$C254)),MAX(,MIN(I$4,$D254)-MAX(I$3,$C254))))</f>
        <v>0.125</v>
      </c>
      <c r="J254" s="41">
        <f t="shared" si="545"/>
        <v>0.125</v>
      </c>
      <c r="K254" s="39">
        <f t="shared" ref="K254:M254" si="546">IF(OR(J254="",K$4=""),"",IF($C254&gt;$D254,MAX(,MIN(K$4,$D254+24/24)-MAX(K$3,$C254)),MAX(,MIN(K$4,$D254)-MAX(K$3,$C254))))</f>
        <v>8.3333333333333259E-2</v>
      </c>
      <c r="L254" s="40">
        <f t="shared" si="546"/>
        <v>0</v>
      </c>
      <c r="M254" s="41">
        <f t="shared" si="546"/>
        <v>0</v>
      </c>
      <c r="O254" s="37">
        <f t="shared" si="433"/>
        <v>0.20833333333333326</v>
      </c>
      <c r="P254" s="38">
        <f t="shared" si="434"/>
        <v>0.125</v>
      </c>
      <c r="Q254" s="37">
        <f t="shared" si="435"/>
        <v>0</v>
      </c>
      <c r="R254" s="38">
        <f t="shared" si="436"/>
        <v>0</v>
      </c>
      <c r="S254" s="37">
        <f t="shared" si="437"/>
        <v>0</v>
      </c>
      <c r="T254" s="38">
        <f t="shared" si="438"/>
        <v>0</v>
      </c>
    </row>
    <row r="255" spans="1:20" ht="15" customHeight="1" thickBot="1" x14ac:dyDescent="0.4">
      <c r="A255" s="12" t="str">
        <f t="shared" si="424"/>
        <v>Sem.</v>
      </c>
      <c r="B255" s="13">
        <v>45905</v>
      </c>
      <c r="C255" s="14">
        <f t="shared" si="427"/>
        <v>0.75</v>
      </c>
      <c r="D255" s="15">
        <f t="shared" si="428"/>
        <v>8.3333333333333329E-2</v>
      </c>
      <c r="E255" s="36">
        <f t="shared" si="443"/>
        <v>0.33333333333333326</v>
      </c>
      <c r="F255" s="37">
        <f t="shared" si="444"/>
        <v>0.20833333333333326</v>
      </c>
      <c r="G255" s="38">
        <f t="shared" si="445"/>
        <v>0.125</v>
      </c>
      <c r="H255" s="39">
        <f t="shared" si="446"/>
        <v>0</v>
      </c>
      <c r="I255" s="40">
        <f t="shared" ref="I255:J255" si="547">IF(OR($B255="",H255="",I$4=""),"",IF($C255&gt;$D255,MAX(,MIN(I$4,$D255+24/24)-MAX(I$3,$C255)),MAX(,MIN(I$4,$D255)-MAX(I$3,$C255))))</f>
        <v>0.125</v>
      </c>
      <c r="J255" s="41">
        <f t="shared" si="547"/>
        <v>0.125</v>
      </c>
      <c r="K255" s="39">
        <f t="shared" ref="K255:M255" si="548">IF(OR(J255="",K$4=""),"",IF($C255&gt;$D255,MAX(,MIN(K$4,$D255+24/24)-MAX(K$3,$C255)),MAX(,MIN(K$4,$D255)-MAX(K$3,$C255))))</f>
        <v>8.3333333333333259E-2</v>
      </c>
      <c r="L255" s="40">
        <f t="shared" si="548"/>
        <v>0</v>
      </c>
      <c r="M255" s="41">
        <f t="shared" si="548"/>
        <v>0</v>
      </c>
      <c r="O255" s="37">
        <f t="shared" si="433"/>
        <v>0.20833333333333326</v>
      </c>
      <c r="P255" s="38">
        <f t="shared" si="434"/>
        <v>0.125</v>
      </c>
      <c r="Q255" s="37">
        <f t="shared" si="435"/>
        <v>0</v>
      </c>
      <c r="R255" s="38">
        <f t="shared" si="436"/>
        <v>0</v>
      </c>
      <c r="S255" s="37">
        <f t="shared" si="437"/>
        <v>0</v>
      </c>
      <c r="T255" s="38">
        <f t="shared" si="438"/>
        <v>0</v>
      </c>
    </row>
    <row r="256" spans="1:20" ht="15" customHeight="1" thickBot="1" x14ac:dyDescent="0.4">
      <c r="A256" s="12" t="str">
        <f t="shared" si="424"/>
        <v>Sem.</v>
      </c>
      <c r="B256" s="13">
        <v>45906</v>
      </c>
      <c r="C256" s="14">
        <f t="shared" si="427"/>
        <v>0.75</v>
      </c>
      <c r="D256" s="15">
        <f t="shared" si="428"/>
        <v>8.3333333333333329E-2</v>
      </c>
      <c r="E256" s="36">
        <f t="shared" si="443"/>
        <v>0.33333333333333326</v>
      </c>
      <c r="F256" s="37">
        <f t="shared" si="444"/>
        <v>0.20833333333333326</v>
      </c>
      <c r="G256" s="38">
        <f t="shared" si="445"/>
        <v>0.125</v>
      </c>
      <c r="H256" s="39">
        <f t="shared" si="446"/>
        <v>0</v>
      </c>
      <c r="I256" s="40">
        <f t="shared" ref="I256:J256" si="549">IF(OR($B256="",H256="",I$4=""),"",IF($C256&gt;$D256,MAX(,MIN(I$4,$D256+24/24)-MAX(I$3,$C256)),MAX(,MIN(I$4,$D256)-MAX(I$3,$C256))))</f>
        <v>0.125</v>
      </c>
      <c r="J256" s="41">
        <f t="shared" si="549"/>
        <v>0.125</v>
      </c>
      <c r="K256" s="39">
        <f t="shared" ref="K256:M256" si="550">IF(OR(J256="",K$4=""),"",IF($C256&gt;$D256,MAX(,MIN(K$4,$D256+24/24)-MAX(K$3,$C256)),MAX(,MIN(K$4,$D256)-MAX(K$3,$C256))))</f>
        <v>8.3333333333333259E-2</v>
      </c>
      <c r="L256" s="40">
        <f t="shared" si="550"/>
        <v>0</v>
      </c>
      <c r="M256" s="41">
        <f t="shared" si="550"/>
        <v>0</v>
      </c>
      <c r="O256" s="37">
        <f t="shared" si="433"/>
        <v>0.20833333333333326</v>
      </c>
      <c r="P256" s="38">
        <f t="shared" si="434"/>
        <v>0.125</v>
      </c>
      <c r="Q256" s="37">
        <f t="shared" si="435"/>
        <v>0</v>
      </c>
      <c r="R256" s="38">
        <f t="shared" si="436"/>
        <v>0</v>
      </c>
      <c r="S256" s="37">
        <f t="shared" si="437"/>
        <v>0</v>
      </c>
      <c r="T256" s="38">
        <f t="shared" si="438"/>
        <v>0</v>
      </c>
    </row>
    <row r="257" spans="1:20" ht="15" customHeight="1" thickBot="1" x14ac:dyDescent="0.4">
      <c r="A257" s="12" t="str">
        <f t="shared" si="424"/>
        <v>Dim.</v>
      </c>
      <c r="B257" s="13">
        <v>45907</v>
      </c>
      <c r="C257" s="14">
        <f t="shared" si="427"/>
        <v>0.75</v>
      </c>
      <c r="D257" s="15">
        <f t="shared" si="428"/>
        <v>8.3333333333333329E-2</v>
      </c>
      <c r="E257" s="36">
        <f t="shared" si="443"/>
        <v>0.33333333333333326</v>
      </c>
      <c r="F257" s="37">
        <f t="shared" si="444"/>
        <v>0.20833333333333326</v>
      </c>
      <c r="G257" s="38">
        <f t="shared" si="445"/>
        <v>0.125</v>
      </c>
      <c r="H257" s="39">
        <f t="shared" si="446"/>
        <v>0</v>
      </c>
      <c r="I257" s="40">
        <f t="shared" ref="I257:J257" si="551">IF(OR($B257="",H257="",I$4=""),"",IF($C257&gt;$D257,MAX(,MIN(I$4,$D257+24/24)-MAX(I$3,$C257)),MAX(,MIN(I$4,$D257)-MAX(I$3,$C257))))</f>
        <v>0.125</v>
      </c>
      <c r="J257" s="41">
        <f t="shared" si="551"/>
        <v>0.125</v>
      </c>
      <c r="K257" s="39">
        <f t="shared" ref="K257:M257" si="552">IF(OR(J257="",K$4=""),"",IF($C257&gt;$D257,MAX(,MIN(K$4,$D257+24/24)-MAX(K$3,$C257)),MAX(,MIN(K$4,$D257)-MAX(K$3,$C257))))</f>
        <v>8.3333333333333259E-2</v>
      </c>
      <c r="L257" s="40">
        <f t="shared" si="552"/>
        <v>0</v>
      </c>
      <c r="M257" s="41">
        <f t="shared" si="552"/>
        <v>0</v>
      </c>
      <c r="O257" s="37">
        <f t="shared" si="433"/>
        <v>0</v>
      </c>
      <c r="P257" s="38">
        <f t="shared" si="434"/>
        <v>0</v>
      </c>
      <c r="Q257" s="37">
        <f t="shared" si="435"/>
        <v>0.20833333333333326</v>
      </c>
      <c r="R257" s="38">
        <f t="shared" si="436"/>
        <v>0.125</v>
      </c>
      <c r="S257" s="37">
        <f t="shared" si="437"/>
        <v>0</v>
      </c>
      <c r="T257" s="38">
        <f t="shared" si="438"/>
        <v>0</v>
      </c>
    </row>
    <row r="258" spans="1:20" ht="15" customHeight="1" thickBot="1" x14ac:dyDescent="0.4">
      <c r="A258" s="12" t="str">
        <f t="shared" si="424"/>
        <v>Sem.</v>
      </c>
      <c r="B258" s="13">
        <v>45908</v>
      </c>
      <c r="C258" s="14">
        <f t="shared" si="427"/>
        <v>0.75</v>
      </c>
      <c r="D258" s="15">
        <f t="shared" si="428"/>
        <v>8.3333333333333329E-2</v>
      </c>
      <c r="E258" s="36">
        <f t="shared" si="443"/>
        <v>0.33333333333333326</v>
      </c>
      <c r="F258" s="37">
        <f t="shared" si="444"/>
        <v>0.20833333333333326</v>
      </c>
      <c r="G258" s="38">
        <f t="shared" si="445"/>
        <v>0.125</v>
      </c>
      <c r="H258" s="39">
        <f t="shared" si="446"/>
        <v>0</v>
      </c>
      <c r="I258" s="40">
        <f t="shared" ref="I258:J258" si="553">IF(OR($B258="",H258="",I$4=""),"",IF($C258&gt;$D258,MAX(,MIN(I$4,$D258+24/24)-MAX(I$3,$C258)),MAX(,MIN(I$4,$D258)-MAX(I$3,$C258))))</f>
        <v>0.125</v>
      </c>
      <c r="J258" s="41">
        <f t="shared" si="553"/>
        <v>0.125</v>
      </c>
      <c r="K258" s="39">
        <f t="shared" ref="K258:M258" si="554">IF(OR(J258="",K$4=""),"",IF($C258&gt;$D258,MAX(,MIN(K$4,$D258+24/24)-MAX(K$3,$C258)),MAX(,MIN(K$4,$D258)-MAX(K$3,$C258))))</f>
        <v>8.3333333333333259E-2</v>
      </c>
      <c r="L258" s="40">
        <f t="shared" si="554"/>
        <v>0</v>
      </c>
      <c r="M258" s="41">
        <f t="shared" si="554"/>
        <v>0</v>
      </c>
      <c r="O258" s="37">
        <f t="shared" si="433"/>
        <v>0.20833333333333326</v>
      </c>
      <c r="P258" s="38">
        <f t="shared" si="434"/>
        <v>0.125</v>
      </c>
      <c r="Q258" s="37">
        <f t="shared" si="435"/>
        <v>0</v>
      </c>
      <c r="R258" s="38">
        <f t="shared" si="436"/>
        <v>0</v>
      </c>
      <c r="S258" s="37">
        <f t="shared" si="437"/>
        <v>0</v>
      </c>
      <c r="T258" s="38">
        <f t="shared" si="438"/>
        <v>0</v>
      </c>
    </row>
    <row r="259" spans="1:20" ht="15" customHeight="1" thickBot="1" x14ac:dyDescent="0.4">
      <c r="A259" s="12" t="str">
        <f t="shared" si="424"/>
        <v>Sem.</v>
      </c>
      <c r="B259" s="13">
        <v>45909</v>
      </c>
      <c r="C259" s="14">
        <f t="shared" si="427"/>
        <v>0.75</v>
      </c>
      <c r="D259" s="15">
        <f t="shared" si="428"/>
        <v>8.3333333333333329E-2</v>
      </c>
      <c r="E259" s="36">
        <f t="shared" si="443"/>
        <v>0.33333333333333326</v>
      </c>
      <c r="F259" s="37">
        <f t="shared" si="444"/>
        <v>0.20833333333333326</v>
      </c>
      <c r="G259" s="38">
        <f t="shared" si="445"/>
        <v>0.125</v>
      </c>
      <c r="H259" s="39">
        <f t="shared" si="446"/>
        <v>0</v>
      </c>
      <c r="I259" s="40">
        <f t="shared" ref="I259:J259" si="555">IF(OR($B259="",H259="",I$4=""),"",IF($C259&gt;$D259,MAX(,MIN(I$4,$D259+24/24)-MAX(I$3,$C259)),MAX(,MIN(I$4,$D259)-MAX(I$3,$C259))))</f>
        <v>0.125</v>
      </c>
      <c r="J259" s="41">
        <f t="shared" si="555"/>
        <v>0.125</v>
      </c>
      <c r="K259" s="39">
        <f t="shared" ref="K259:M259" si="556">IF(OR(J259="",K$4=""),"",IF($C259&gt;$D259,MAX(,MIN(K$4,$D259+24/24)-MAX(K$3,$C259)),MAX(,MIN(K$4,$D259)-MAX(K$3,$C259))))</f>
        <v>8.3333333333333259E-2</v>
      </c>
      <c r="L259" s="40">
        <f t="shared" si="556"/>
        <v>0</v>
      </c>
      <c r="M259" s="41">
        <f t="shared" si="556"/>
        <v>0</v>
      </c>
      <c r="O259" s="37">
        <f t="shared" si="433"/>
        <v>0.20833333333333326</v>
      </c>
      <c r="P259" s="38">
        <f t="shared" si="434"/>
        <v>0.125</v>
      </c>
      <c r="Q259" s="37">
        <f t="shared" si="435"/>
        <v>0</v>
      </c>
      <c r="R259" s="38">
        <f t="shared" si="436"/>
        <v>0</v>
      </c>
      <c r="S259" s="37">
        <f t="shared" si="437"/>
        <v>0</v>
      </c>
      <c r="T259" s="38">
        <f t="shared" si="438"/>
        <v>0</v>
      </c>
    </row>
    <row r="260" spans="1:20" ht="15" customHeight="1" thickBot="1" x14ac:dyDescent="0.4">
      <c r="A260" s="12" t="str">
        <f t="shared" si="424"/>
        <v>Sem.</v>
      </c>
      <c r="B260" s="13">
        <v>45910</v>
      </c>
      <c r="C260" s="14">
        <f t="shared" si="427"/>
        <v>0.75</v>
      </c>
      <c r="D260" s="15">
        <f t="shared" si="428"/>
        <v>8.3333333333333329E-2</v>
      </c>
      <c r="E260" s="36">
        <f t="shared" si="443"/>
        <v>0.33333333333333326</v>
      </c>
      <c r="F260" s="37">
        <f t="shared" si="444"/>
        <v>0.20833333333333326</v>
      </c>
      <c r="G260" s="38">
        <f t="shared" si="445"/>
        <v>0.125</v>
      </c>
      <c r="H260" s="39">
        <f t="shared" si="446"/>
        <v>0</v>
      </c>
      <c r="I260" s="40">
        <f t="shared" ref="I260:J260" si="557">IF(OR($B260="",H260="",I$4=""),"",IF($C260&gt;$D260,MAX(,MIN(I$4,$D260+24/24)-MAX(I$3,$C260)),MAX(,MIN(I$4,$D260)-MAX(I$3,$C260))))</f>
        <v>0.125</v>
      </c>
      <c r="J260" s="41">
        <f t="shared" si="557"/>
        <v>0.125</v>
      </c>
      <c r="K260" s="39">
        <f t="shared" ref="K260:M260" si="558">IF(OR(J260="",K$4=""),"",IF($C260&gt;$D260,MAX(,MIN(K$4,$D260+24/24)-MAX(K$3,$C260)),MAX(,MIN(K$4,$D260)-MAX(K$3,$C260))))</f>
        <v>8.3333333333333259E-2</v>
      </c>
      <c r="L260" s="40">
        <f t="shared" si="558"/>
        <v>0</v>
      </c>
      <c r="M260" s="41">
        <f t="shared" si="558"/>
        <v>0</v>
      </c>
      <c r="O260" s="37">
        <f t="shared" si="433"/>
        <v>0.20833333333333326</v>
      </c>
      <c r="P260" s="38">
        <f t="shared" si="434"/>
        <v>0.125</v>
      </c>
      <c r="Q260" s="37">
        <f t="shared" si="435"/>
        <v>0</v>
      </c>
      <c r="R260" s="38">
        <f t="shared" si="436"/>
        <v>0</v>
      </c>
      <c r="S260" s="37">
        <f t="shared" si="437"/>
        <v>0</v>
      </c>
      <c r="T260" s="38">
        <f t="shared" si="438"/>
        <v>0</v>
      </c>
    </row>
    <row r="261" spans="1:20" ht="15" customHeight="1" thickBot="1" x14ac:dyDescent="0.4">
      <c r="A261" s="12" t="str">
        <f t="shared" si="424"/>
        <v>Sem.</v>
      </c>
      <c r="B261" s="13">
        <v>45911</v>
      </c>
      <c r="C261" s="14">
        <f t="shared" si="427"/>
        <v>0.75</v>
      </c>
      <c r="D261" s="15">
        <f t="shared" si="428"/>
        <v>8.3333333333333329E-2</v>
      </c>
      <c r="E261" s="36">
        <f t="shared" si="443"/>
        <v>0.33333333333333326</v>
      </c>
      <c r="F261" s="37">
        <f t="shared" si="444"/>
        <v>0.20833333333333326</v>
      </c>
      <c r="G261" s="38">
        <f t="shared" si="445"/>
        <v>0.125</v>
      </c>
      <c r="H261" s="39">
        <f t="shared" si="446"/>
        <v>0</v>
      </c>
      <c r="I261" s="40">
        <f t="shared" ref="I261:J261" si="559">IF(OR($B261="",H261="",I$4=""),"",IF($C261&gt;$D261,MAX(,MIN(I$4,$D261+24/24)-MAX(I$3,$C261)),MAX(,MIN(I$4,$D261)-MAX(I$3,$C261))))</f>
        <v>0.125</v>
      </c>
      <c r="J261" s="41">
        <f t="shared" si="559"/>
        <v>0.125</v>
      </c>
      <c r="K261" s="39">
        <f t="shared" ref="K261:M261" si="560">IF(OR(J261="",K$4=""),"",IF($C261&gt;$D261,MAX(,MIN(K$4,$D261+24/24)-MAX(K$3,$C261)),MAX(,MIN(K$4,$D261)-MAX(K$3,$C261))))</f>
        <v>8.3333333333333259E-2</v>
      </c>
      <c r="L261" s="40">
        <f t="shared" si="560"/>
        <v>0</v>
      </c>
      <c r="M261" s="41">
        <f t="shared" si="560"/>
        <v>0</v>
      </c>
      <c r="O261" s="37">
        <f t="shared" si="433"/>
        <v>0.20833333333333326</v>
      </c>
      <c r="P261" s="38">
        <f t="shared" si="434"/>
        <v>0.125</v>
      </c>
      <c r="Q261" s="37">
        <f t="shared" si="435"/>
        <v>0</v>
      </c>
      <c r="R261" s="38">
        <f t="shared" si="436"/>
        <v>0</v>
      </c>
      <c r="S261" s="37">
        <f t="shared" si="437"/>
        <v>0</v>
      </c>
      <c r="T261" s="38">
        <f t="shared" si="438"/>
        <v>0</v>
      </c>
    </row>
    <row r="262" spans="1:20" ht="15" customHeight="1" thickBot="1" x14ac:dyDescent="0.4">
      <c r="A262" s="12" t="str">
        <f t="shared" si="424"/>
        <v>Sem.</v>
      </c>
      <c r="B262" s="13">
        <v>45912</v>
      </c>
      <c r="C262" s="14">
        <f t="shared" si="427"/>
        <v>0.75</v>
      </c>
      <c r="D262" s="15">
        <f t="shared" si="428"/>
        <v>8.3333333333333329E-2</v>
      </c>
      <c r="E262" s="36">
        <f t="shared" si="443"/>
        <v>0.33333333333333326</v>
      </c>
      <c r="F262" s="37">
        <f t="shared" si="444"/>
        <v>0.20833333333333326</v>
      </c>
      <c r="G262" s="38">
        <f t="shared" si="445"/>
        <v>0.125</v>
      </c>
      <c r="H262" s="39">
        <f t="shared" si="446"/>
        <v>0</v>
      </c>
      <c r="I262" s="40">
        <f t="shared" ref="I262:J262" si="561">IF(OR($B262="",H262="",I$4=""),"",IF($C262&gt;$D262,MAX(,MIN(I$4,$D262+24/24)-MAX(I$3,$C262)),MAX(,MIN(I$4,$D262)-MAX(I$3,$C262))))</f>
        <v>0.125</v>
      </c>
      <c r="J262" s="41">
        <f t="shared" si="561"/>
        <v>0.125</v>
      </c>
      <c r="K262" s="39">
        <f t="shared" ref="K262:M262" si="562">IF(OR(J262="",K$4=""),"",IF($C262&gt;$D262,MAX(,MIN(K$4,$D262+24/24)-MAX(K$3,$C262)),MAX(,MIN(K$4,$D262)-MAX(K$3,$C262))))</f>
        <v>8.3333333333333259E-2</v>
      </c>
      <c r="L262" s="40">
        <f t="shared" si="562"/>
        <v>0</v>
      </c>
      <c r="M262" s="41">
        <f t="shared" si="562"/>
        <v>0</v>
      </c>
      <c r="O262" s="37">
        <f t="shared" si="433"/>
        <v>0.20833333333333326</v>
      </c>
      <c r="P262" s="38">
        <f t="shared" si="434"/>
        <v>0.125</v>
      </c>
      <c r="Q262" s="37">
        <f t="shared" si="435"/>
        <v>0</v>
      </c>
      <c r="R262" s="38">
        <f t="shared" si="436"/>
        <v>0</v>
      </c>
      <c r="S262" s="37">
        <f t="shared" si="437"/>
        <v>0</v>
      </c>
      <c r="T262" s="38">
        <f t="shared" si="438"/>
        <v>0</v>
      </c>
    </row>
    <row r="263" spans="1:20" ht="15" customHeight="1" thickBot="1" x14ac:dyDescent="0.4">
      <c r="A263" s="12" t="str">
        <f t="shared" si="424"/>
        <v>Sem.</v>
      </c>
      <c r="B263" s="13">
        <v>45913</v>
      </c>
      <c r="C263" s="14">
        <f t="shared" si="427"/>
        <v>0.75</v>
      </c>
      <c r="D263" s="15">
        <f t="shared" si="428"/>
        <v>8.3333333333333329E-2</v>
      </c>
      <c r="E263" s="36">
        <f t="shared" si="443"/>
        <v>0.33333333333333326</v>
      </c>
      <c r="F263" s="37">
        <f t="shared" si="444"/>
        <v>0.20833333333333326</v>
      </c>
      <c r="G263" s="38">
        <f t="shared" si="445"/>
        <v>0.125</v>
      </c>
      <c r="H263" s="39">
        <f t="shared" si="446"/>
        <v>0</v>
      </c>
      <c r="I263" s="40">
        <f t="shared" ref="I263:J263" si="563">IF(OR($B263="",H263="",I$4=""),"",IF($C263&gt;$D263,MAX(,MIN(I$4,$D263+24/24)-MAX(I$3,$C263)),MAX(,MIN(I$4,$D263)-MAX(I$3,$C263))))</f>
        <v>0.125</v>
      </c>
      <c r="J263" s="41">
        <f t="shared" si="563"/>
        <v>0.125</v>
      </c>
      <c r="K263" s="39">
        <f t="shared" ref="K263:M263" si="564">IF(OR(J263="",K$4=""),"",IF($C263&gt;$D263,MAX(,MIN(K$4,$D263+24/24)-MAX(K$3,$C263)),MAX(,MIN(K$4,$D263)-MAX(K$3,$C263))))</f>
        <v>8.3333333333333259E-2</v>
      </c>
      <c r="L263" s="40">
        <f t="shared" si="564"/>
        <v>0</v>
      </c>
      <c r="M263" s="41">
        <f t="shared" si="564"/>
        <v>0</v>
      </c>
      <c r="O263" s="37">
        <f t="shared" si="433"/>
        <v>0.20833333333333326</v>
      </c>
      <c r="P263" s="38">
        <f t="shared" si="434"/>
        <v>0.125</v>
      </c>
      <c r="Q263" s="37">
        <f t="shared" si="435"/>
        <v>0</v>
      </c>
      <c r="R263" s="38">
        <f t="shared" si="436"/>
        <v>0</v>
      </c>
      <c r="S263" s="37">
        <f t="shared" si="437"/>
        <v>0</v>
      </c>
      <c r="T263" s="38">
        <f t="shared" si="438"/>
        <v>0</v>
      </c>
    </row>
    <row r="264" spans="1:20" ht="15" customHeight="1" thickBot="1" x14ac:dyDescent="0.4">
      <c r="A264" s="12" t="str">
        <f t="shared" ref="A264:A327" si="565">IF(B264="","",IF(COUNTIF(Feries,B264)&gt;0,"Fér.",IF(WEEKDAY(B264,2)&lt;=6,"Sem.","Dim.")))</f>
        <v>Dim.</v>
      </c>
      <c r="B264" s="13">
        <v>45914</v>
      </c>
      <c r="C264" s="14">
        <f t="shared" si="427"/>
        <v>0.75</v>
      </c>
      <c r="D264" s="15">
        <f t="shared" si="428"/>
        <v>8.3333333333333329E-2</v>
      </c>
      <c r="E264" s="36">
        <f t="shared" si="443"/>
        <v>0.33333333333333326</v>
      </c>
      <c r="F264" s="37">
        <f t="shared" si="444"/>
        <v>0.20833333333333326</v>
      </c>
      <c r="G264" s="38">
        <f t="shared" si="445"/>
        <v>0.125</v>
      </c>
      <c r="H264" s="39">
        <f t="shared" si="446"/>
        <v>0</v>
      </c>
      <c r="I264" s="40">
        <f t="shared" ref="I264:J264" si="566">IF(OR($B264="",H264="",I$4=""),"",IF($C264&gt;$D264,MAX(,MIN(I$4,$D264+24/24)-MAX(I$3,$C264)),MAX(,MIN(I$4,$D264)-MAX(I$3,$C264))))</f>
        <v>0.125</v>
      </c>
      <c r="J264" s="41">
        <f t="shared" si="566"/>
        <v>0.125</v>
      </c>
      <c r="K264" s="39">
        <f t="shared" ref="K264:M264" si="567">IF(OR(J264="",K$4=""),"",IF($C264&gt;$D264,MAX(,MIN(K$4,$D264+24/24)-MAX(K$3,$C264)),MAX(,MIN(K$4,$D264)-MAX(K$3,$C264))))</f>
        <v>8.3333333333333259E-2</v>
      </c>
      <c r="L264" s="40">
        <f t="shared" si="567"/>
        <v>0</v>
      </c>
      <c r="M264" s="41">
        <f t="shared" si="567"/>
        <v>0</v>
      </c>
      <c r="O264" s="37">
        <f t="shared" si="433"/>
        <v>0</v>
      </c>
      <c r="P264" s="38">
        <f t="shared" si="434"/>
        <v>0</v>
      </c>
      <c r="Q264" s="37">
        <f t="shared" si="435"/>
        <v>0.20833333333333326</v>
      </c>
      <c r="R264" s="38">
        <f t="shared" si="436"/>
        <v>0.125</v>
      </c>
      <c r="S264" s="37">
        <f t="shared" si="437"/>
        <v>0</v>
      </c>
      <c r="T264" s="38">
        <f t="shared" si="438"/>
        <v>0</v>
      </c>
    </row>
    <row r="265" spans="1:20" ht="15" customHeight="1" thickBot="1" x14ac:dyDescent="0.4">
      <c r="A265" s="12" t="str">
        <f t="shared" si="565"/>
        <v>Sem.</v>
      </c>
      <c r="B265" s="13">
        <v>45915</v>
      </c>
      <c r="C265" s="14">
        <f t="shared" ref="C265:C328" si="568">$C$6</f>
        <v>0.75</v>
      </c>
      <c r="D265" s="15">
        <f t="shared" ref="D265:D328" si="569">$D$6</f>
        <v>8.3333333333333329E-2</v>
      </c>
      <c r="E265" s="36">
        <f t="shared" si="443"/>
        <v>0.33333333333333326</v>
      </c>
      <c r="F265" s="37">
        <f t="shared" si="444"/>
        <v>0.20833333333333326</v>
      </c>
      <c r="G265" s="38">
        <f t="shared" si="445"/>
        <v>0.125</v>
      </c>
      <c r="H265" s="39">
        <f t="shared" si="446"/>
        <v>0</v>
      </c>
      <c r="I265" s="40">
        <f t="shared" ref="I265:J265" si="570">IF(OR($B265="",H265="",I$4=""),"",IF($C265&gt;$D265,MAX(,MIN(I$4,$D265+24/24)-MAX(I$3,$C265)),MAX(,MIN(I$4,$D265)-MAX(I$3,$C265))))</f>
        <v>0.125</v>
      </c>
      <c r="J265" s="41">
        <f t="shared" si="570"/>
        <v>0.125</v>
      </c>
      <c r="K265" s="39">
        <f t="shared" ref="K265:M265" si="571">IF(OR(J265="",K$4=""),"",IF($C265&gt;$D265,MAX(,MIN(K$4,$D265+24/24)-MAX(K$3,$C265)),MAX(,MIN(K$4,$D265)-MAX(K$3,$C265))))</f>
        <v>8.3333333333333259E-2</v>
      </c>
      <c r="L265" s="40">
        <f t="shared" si="571"/>
        <v>0</v>
      </c>
      <c r="M265" s="41">
        <f t="shared" si="571"/>
        <v>0</v>
      </c>
      <c r="O265" s="37">
        <f t="shared" si="433"/>
        <v>0.20833333333333326</v>
      </c>
      <c r="P265" s="38">
        <f t="shared" si="434"/>
        <v>0.125</v>
      </c>
      <c r="Q265" s="37">
        <f t="shared" si="435"/>
        <v>0</v>
      </c>
      <c r="R265" s="38">
        <f t="shared" si="436"/>
        <v>0</v>
      </c>
      <c r="S265" s="37">
        <f t="shared" si="437"/>
        <v>0</v>
      </c>
      <c r="T265" s="38">
        <f t="shared" si="438"/>
        <v>0</v>
      </c>
    </row>
    <row r="266" spans="1:20" ht="15" customHeight="1" thickBot="1" x14ac:dyDescent="0.4">
      <c r="A266" s="12" t="str">
        <f t="shared" si="565"/>
        <v>Sem.</v>
      </c>
      <c r="B266" s="13">
        <v>45916</v>
      </c>
      <c r="C266" s="14">
        <f t="shared" si="568"/>
        <v>0.75</v>
      </c>
      <c r="D266" s="15">
        <f t="shared" si="569"/>
        <v>8.3333333333333329E-2</v>
      </c>
      <c r="E266" s="36">
        <f t="shared" si="443"/>
        <v>0.33333333333333326</v>
      </c>
      <c r="F266" s="37">
        <f t="shared" si="444"/>
        <v>0.20833333333333326</v>
      </c>
      <c r="G266" s="38">
        <f t="shared" si="445"/>
        <v>0.125</v>
      </c>
      <c r="H266" s="39">
        <f t="shared" si="446"/>
        <v>0</v>
      </c>
      <c r="I266" s="40">
        <f t="shared" ref="I266:J266" si="572">IF(OR($B266="",H266="",I$4=""),"",IF($C266&gt;$D266,MAX(,MIN(I$4,$D266+24/24)-MAX(I$3,$C266)),MAX(,MIN(I$4,$D266)-MAX(I$3,$C266))))</f>
        <v>0.125</v>
      </c>
      <c r="J266" s="41">
        <f t="shared" si="572"/>
        <v>0.125</v>
      </c>
      <c r="K266" s="39">
        <f t="shared" ref="K266:M266" si="573">IF(OR(J266="",K$4=""),"",IF($C266&gt;$D266,MAX(,MIN(K$4,$D266+24/24)-MAX(K$3,$C266)),MAX(,MIN(K$4,$D266)-MAX(K$3,$C266))))</f>
        <v>8.3333333333333259E-2</v>
      </c>
      <c r="L266" s="40">
        <f t="shared" si="573"/>
        <v>0</v>
      </c>
      <c r="M266" s="41">
        <f t="shared" si="573"/>
        <v>0</v>
      </c>
      <c r="O266" s="37">
        <f t="shared" ref="O266:O329" si="574">SUMPRODUCT(($A266="Sem.")*($F266))</f>
        <v>0.20833333333333326</v>
      </c>
      <c r="P266" s="38">
        <f t="shared" ref="P266:P329" si="575">SUMPRODUCT(($A266="Sem.")*($G266))</f>
        <v>0.125</v>
      </c>
      <c r="Q266" s="37">
        <f t="shared" ref="Q266:Q329" si="576">SUMPRODUCT(($A266="Dim.")*($F266))</f>
        <v>0</v>
      </c>
      <c r="R266" s="38">
        <f t="shared" ref="R266:R329" si="577">SUMPRODUCT(($A266="Dim.")*($G266))</f>
        <v>0</v>
      </c>
      <c r="S266" s="37">
        <f t="shared" ref="S266:S329" si="578">SUMPRODUCT(($A266="Fér.")*($F266))</f>
        <v>0</v>
      </c>
      <c r="T266" s="38">
        <f t="shared" ref="T266:T329" si="579">SUMPRODUCT(($A266="Fér.")*($G266))</f>
        <v>0</v>
      </c>
    </row>
    <row r="267" spans="1:20" ht="15" customHeight="1" thickBot="1" x14ac:dyDescent="0.4">
      <c r="A267" s="12" t="str">
        <f t="shared" si="565"/>
        <v>Sem.</v>
      </c>
      <c r="B267" s="13">
        <v>45917</v>
      </c>
      <c r="C267" s="14">
        <f t="shared" si="568"/>
        <v>0.75</v>
      </c>
      <c r="D267" s="15">
        <f t="shared" si="569"/>
        <v>8.3333333333333329E-2</v>
      </c>
      <c r="E267" s="36">
        <f t="shared" si="443"/>
        <v>0.33333333333333326</v>
      </c>
      <c r="F267" s="37">
        <f t="shared" si="444"/>
        <v>0.20833333333333326</v>
      </c>
      <c r="G267" s="38">
        <f t="shared" si="445"/>
        <v>0.125</v>
      </c>
      <c r="H267" s="39">
        <f t="shared" si="446"/>
        <v>0</v>
      </c>
      <c r="I267" s="40">
        <f t="shared" ref="I267:J267" si="580">IF(OR($B267="",H267="",I$4=""),"",IF($C267&gt;$D267,MAX(,MIN(I$4,$D267+24/24)-MAX(I$3,$C267)),MAX(,MIN(I$4,$D267)-MAX(I$3,$C267))))</f>
        <v>0.125</v>
      </c>
      <c r="J267" s="41">
        <f t="shared" si="580"/>
        <v>0.125</v>
      </c>
      <c r="K267" s="39">
        <f t="shared" ref="K267:M267" si="581">IF(OR(J267="",K$4=""),"",IF($C267&gt;$D267,MAX(,MIN(K$4,$D267+24/24)-MAX(K$3,$C267)),MAX(,MIN(K$4,$D267)-MAX(K$3,$C267))))</f>
        <v>8.3333333333333259E-2</v>
      </c>
      <c r="L267" s="40">
        <f t="shared" si="581"/>
        <v>0</v>
      </c>
      <c r="M267" s="41">
        <f t="shared" si="581"/>
        <v>0</v>
      </c>
      <c r="O267" s="37">
        <f t="shared" si="574"/>
        <v>0.20833333333333326</v>
      </c>
      <c r="P267" s="38">
        <f t="shared" si="575"/>
        <v>0.125</v>
      </c>
      <c r="Q267" s="37">
        <f t="shared" si="576"/>
        <v>0</v>
      </c>
      <c r="R267" s="38">
        <f t="shared" si="577"/>
        <v>0</v>
      </c>
      <c r="S267" s="37">
        <f t="shared" si="578"/>
        <v>0</v>
      </c>
      <c r="T267" s="38">
        <f t="shared" si="579"/>
        <v>0</v>
      </c>
    </row>
    <row r="268" spans="1:20" ht="15" customHeight="1" thickBot="1" x14ac:dyDescent="0.4">
      <c r="A268" s="12" t="str">
        <f t="shared" si="565"/>
        <v>Sem.</v>
      </c>
      <c r="B268" s="13">
        <v>45918</v>
      </c>
      <c r="C268" s="14">
        <f t="shared" si="568"/>
        <v>0.75</v>
      </c>
      <c r="D268" s="15">
        <f t="shared" si="569"/>
        <v>8.3333333333333329E-2</v>
      </c>
      <c r="E268" s="36">
        <f t="shared" si="443"/>
        <v>0.33333333333333326</v>
      </c>
      <c r="F268" s="37">
        <f t="shared" si="444"/>
        <v>0.20833333333333326</v>
      </c>
      <c r="G268" s="38">
        <f t="shared" si="445"/>
        <v>0.125</v>
      </c>
      <c r="H268" s="39">
        <f t="shared" si="446"/>
        <v>0</v>
      </c>
      <c r="I268" s="40">
        <f t="shared" ref="I268:J268" si="582">IF(OR($B268="",H268="",I$4=""),"",IF($C268&gt;$D268,MAX(,MIN(I$4,$D268+24/24)-MAX(I$3,$C268)),MAX(,MIN(I$4,$D268)-MAX(I$3,$C268))))</f>
        <v>0.125</v>
      </c>
      <c r="J268" s="41">
        <f t="shared" si="582"/>
        <v>0.125</v>
      </c>
      <c r="K268" s="39">
        <f t="shared" ref="K268:M268" si="583">IF(OR(J268="",K$4=""),"",IF($C268&gt;$D268,MAX(,MIN(K$4,$D268+24/24)-MAX(K$3,$C268)),MAX(,MIN(K$4,$D268)-MAX(K$3,$C268))))</f>
        <v>8.3333333333333259E-2</v>
      </c>
      <c r="L268" s="40">
        <f t="shared" si="583"/>
        <v>0</v>
      </c>
      <c r="M268" s="41">
        <f t="shared" si="583"/>
        <v>0</v>
      </c>
      <c r="O268" s="37">
        <f t="shared" si="574"/>
        <v>0.20833333333333326</v>
      </c>
      <c r="P268" s="38">
        <f t="shared" si="575"/>
        <v>0.125</v>
      </c>
      <c r="Q268" s="37">
        <f t="shared" si="576"/>
        <v>0</v>
      </c>
      <c r="R268" s="38">
        <f t="shared" si="577"/>
        <v>0</v>
      </c>
      <c r="S268" s="37">
        <f t="shared" si="578"/>
        <v>0</v>
      </c>
      <c r="T268" s="38">
        <f t="shared" si="579"/>
        <v>0</v>
      </c>
    </row>
    <row r="269" spans="1:20" ht="15" customHeight="1" thickBot="1" x14ac:dyDescent="0.4">
      <c r="A269" s="12" t="str">
        <f t="shared" si="565"/>
        <v>Sem.</v>
      </c>
      <c r="B269" s="13">
        <v>45919</v>
      </c>
      <c r="C269" s="14">
        <f t="shared" si="568"/>
        <v>0.75</v>
      </c>
      <c r="D269" s="15">
        <f t="shared" si="569"/>
        <v>8.3333333333333329E-2</v>
      </c>
      <c r="E269" s="36">
        <f t="shared" ref="E269:E332" si="584">IF(OR(B269="",C269="",D269=""),"",IF(COUNT(G$3:G$4)=1,"",IF(D269&gt;C269,D269-C269,MOD(D269+24/24-C269,1))))</f>
        <v>0.33333333333333326</v>
      </c>
      <c r="F269" s="37">
        <f t="shared" ref="F269:F332" si="585">SUM(H269,J269,K269,M269)</f>
        <v>0.20833333333333326</v>
      </c>
      <c r="G269" s="38">
        <f t="shared" ref="G269:G332" si="586">SUM(I269,L269)</f>
        <v>0.125</v>
      </c>
      <c r="H269" s="39">
        <f t="shared" ref="H269:H332" si="587">IF(OR($B269="",E269="",H$4=""),"",IF($C269&gt;$D269,MAX(,MIN(H$4,$D269+24/24)-MAX(H$3,$C269)),MAX(,MIN(H$4,$D269)-MAX(H$3,$C269))))</f>
        <v>0</v>
      </c>
      <c r="I269" s="40">
        <f t="shared" ref="I269:J269" si="588">IF(OR($B269="",H269="",I$4=""),"",IF($C269&gt;$D269,MAX(,MIN(I$4,$D269+24/24)-MAX(I$3,$C269)),MAX(,MIN(I$4,$D269)-MAX(I$3,$C269))))</f>
        <v>0.125</v>
      </c>
      <c r="J269" s="41">
        <f t="shared" si="588"/>
        <v>0.125</v>
      </c>
      <c r="K269" s="39">
        <f t="shared" ref="K269:M269" si="589">IF(OR(J269="",K$4=""),"",IF($C269&gt;$D269,MAX(,MIN(K$4,$D269+24/24)-MAX(K$3,$C269)),MAX(,MIN(K$4,$D269)-MAX(K$3,$C269))))</f>
        <v>8.3333333333333259E-2</v>
      </c>
      <c r="L269" s="40">
        <f t="shared" si="589"/>
        <v>0</v>
      </c>
      <c r="M269" s="41">
        <f t="shared" si="589"/>
        <v>0</v>
      </c>
      <c r="O269" s="37">
        <f t="shared" si="574"/>
        <v>0.20833333333333326</v>
      </c>
      <c r="P269" s="38">
        <f t="shared" si="575"/>
        <v>0.125</v>
      </c>
      <c r="Q269" s="37">
        <f t="shared" si="576"/>
        <v>0</v>
      </c>
      <c r="R269" s="38">
        <f t="shared" si="577"/>
        <v>0</v>
      </c>
      <c r="S269" s="37">
        <f t="shared" si="578"/>
        <v>0</v>
      </c>
      <c r="T269" s="38">
        <f t="shared" si="579"/>
        <v>0</v>
      </c>
    </row>
    <row r="270" spans="1:20" ht="15" customHeight="1" thickBot="1" x14ac:dyDescent="0.4">
      <c r="A270" s="12" t="str">
        <f t="shared" si="565"/>
        <v>Sem.</v>
      </c>
      <c r="B270" s="13">
        <v>45920</v>
      </c>
      <c r="C270" s="14">
        <f t="shared" si="568"/>
        <v>0.75</v>
      </c>
      <c r="D270" s="15">
        <f t="shared" si="569"/>
        <v>8.3333333333333329E-2</v>
      </c>
      <c r="E270" s="36">
        <f t="shared" si="584"/>
        <v>0.33333333333333326</v>
      </c>
      <c r="F270" s="37">
        <f t="shared" si="585"/>
        <v>0.20833333333333326</v>
      </c>
      <c r="G270" s="38">
        <f t="shared" si="586"/>
        <v>0.125</v>
      </c>
      <c r="H270" s="39">
        <f t="shared" si="587"/>
        <v>0</v>
      </c>
      <c r="I270" s="40">
        <f t="shared" ref="I270:J270" si="590">IF(OR($B270="",H270="",I$4=""),"",IF($C270&gt;$D270,MAX(,MIN(I$4,$D270+24/24)-MAX(I$3,$C270)),MAX(,MIN(I$4,$D270)-MAX(I$3,$C270))))</f>
        <v>0.125</v>
      </c>
      <c r="J270" s="41">
        <f t="shared" si="590"/>
        <v>0.125</v>
      </c>
      <c r="K270" s="39">
        <f t="shared" ref="K270:M270" si="591">IF(OR(J270="",K$4=""),"",IF($C270&gt;$D270,MAX(,MIN(K$4,$D270+24/24)-MAX(K$3,$C270)),MAX(,MIN(K$4,$D270)-MAX(K$3,$C270))))</f>
        <v>8.3333333333333259E-2</v>
      </c>
      <c r="L270" s="40">
        <f t="shared" si="591"/>
        <v>0</v>
      </c>
      <c r="M270" s="41">
        <f t="shared" si="591"/>
        <v>0</v>
      </c>
      <c r="O270" s="37">
        <f t="shared" si="574"/>
        <v>0.20833333333333326</v>
      </c>
      <c r="P270" s="38">
        <f t="shared" si="575"/>
        <v>0.125</v>
      </c>
      <c r="Q270" s="37">
        <f t="shared" si="576"/>
        <v>0</v>
      </c>
      <c r="R270" s="38">
        <f t="shared" si="577"/>
        <v>0</v>
      </c>
      <c r="S270" s="37">
        <f t="shared" si="578"/>
        <v>0</v>
      </c>
      <c r="T270" s="38">
        <f t="shared" si="579"/>
        <v>0</v>
      </c>
    </row>
    <row r="271" spans="1:20" ht="15" customHeight="1" thickBot="1" x14ac:dyDescent="0.4">
      <c r="A271" s="12" t="str">
        <f t="shared" si="565"/>
        <v>Dim.</v>
      </c>
      <c r="B271" s="13">
        <v>45921</v>
      </c>
      <c r="C271" s="14">
        <f t="shared" si="568"/>
        <v>0.75</v>
      </c>
      <c r="D271" s="15">
        <f t="shared" si="569"/>
        <v>8.3333333333333329E-2</v>
      </c>
      <c r="E271" s="36">
        <f t="shared" si="584"/>
        <v>0.33333333333333326</v>
      </c>
      <c r="F271" s="37">
        <f t="shared" si="585"/>
        <v>0.20833333333333326</v>
      </c>
      <c r="G271" s="38">
        <f t="shared" si="586"/>
        <v>0.125</v>
      </c>
      <c r="H271" s="39">
        <f t="shared" si="587"/>
        <v>0</v>
      </c>
      <c r="I271" s="40">
        <f t="shared" ref="I271:J271" si="592">IF(OR($B271="",H271="",I$4=""),"",IF($C271&gt;$D271,MAX(,MIN(I$4,$D271+24/24)-MAX(I$3,$C271)),MAX(,MIN(I$4,$D271)-MAX(I$3,$C271))))</f>
        <v>0.125</v>
      </c>
      <c r="J271" s="41">
        <f t="shared" si="592"/>
        <v>0.125</v>
      </c>
      <c r="K271" s="39">
        <f t="shared" ref="K271:M271" si="593">IF(OR(J271="",K$4=""),"",IF($C271&gt;$D271,MAX(,MIN(K$4,$D271+24/24)-MAX(K$3,$C271)),MAX(,MIN(K$4,$D271)-MAX(K$3,$C271))))</f>
        <v>8.3333333333333259E-2</v>
      </c>
      <c r="L271" s="40">
        <f t="shared" si="593"/>
        <v>0</v>
      </c>
      <c r="M271" s="41">
        <f t="shared" si="593"/>
        <v>0</v>
      </c>
      <c r="O271" s="37">
        <f t="shared" si="574"/>
        <v>0</v>
      </c>
      <c r="P271" s="38">
        <f t="shared" si="575"/>
        <v>0</v>
      </c>
      <c r="Q271" s="37">
        <f t="shared" si="576"/>
        <v>0.20833333333333326</v>
      </c>
      <c r="R271" s="38">
        <f t="shared" si="577"/>
        <v>0.125</v>
      </c>
      <c r="S271" s="37">
        <f t="shared" si="578"/>
        <v>0</v>
      </c>
      <c r="T271" s="38">
        <f t="shared" si="579"/>
        <v>0</v>
      </c>
    </row>
    <row r="272" spans="1:20" ht="15" customHeight="1" thickBot="1" x14ac:dyDescent="0.4">
      <c r="A272" s="12" t="str">
        <f t="shared" si="565"/>
        <v>Sem.</v>
      </c>
      <c r="B272" s="13">
        <v>45922</v>
      </c>
      <c r="C272" s="14">
        <f t="shared" si="568"/>
        <v>0.75</v>
      </c>
      <c r="D272" s="15">
        <f t="shared" si="569"/>
        <v>8.3333333333333329E-2</v>
      </c>
      <c r="E272" s="36">
        <f t="shared" si="584"/>
        <v>0.33333333333333326</v>
      </c>
      <c r="F272" s="37">
        <f t="shared" si="585"/>
        <v>0.20833333333333326</v>
      </c>
      <c r="G272" s="38">
        <f t="shared" si="586"/>
        <v>0.125</v>
      </c>
      <c r="H272" s="39">
        <f t="shared" si="587"/>
        <v>0</v>
      </c>
      <c r="I272" s="40">
        <f t="shared" ref="I272:J272" si="594">IF(OR($B272="",H272="",I$4=""),"",IF($C272&gt;$D272,MAX(,MIN(I$4,$D272+24/24)-MAX(I$3,$C272)),MAX(,MIN(I$4,$D272)-MAX(I$3,$C272))))</f>
        <v>0.125</v>
      </c>
      <c r="J272" s="41">
        <f t="shared" si="594"/>
        <v>0.125</v>
      </c>
      <c r="K272" s="39">
        <f t="shared" ref="K272:M272" si="595">IF(OR(J272="",K$4=""),"",IF($C272&gt;$D272,MAX(,MIN(K$4,$D272+24/24)-MAX(K$3,$C272)),MAX(,MIN(K$4,$D272)-MAX(K$3,$C272))))</f>
        <v>8.3333333333333259E-2</v>
      </c>
      <c r="L272" s="40">
        <f t="shared" si="595"/>
        <v>0</v>
      </c>
      <c r="M272" s="41">
        <f t="shared" si="595"/>
        <v>0</v>
      </c>
      <c r="O272" s="37">
        <f t="shared" si="574"/>
        <v>0.20833333333333326</v>
      </c>
      <c r="P272" s="38">
        <f t="shared" si="575"/>
        <v>0.125</v>
      </c>
      <c r="Q272" s="37">
        <f t="shared" si="576"/>
        <v>0</v>
      </c>
      <c r="R272" s="38">
        <f t="shared" si="577"/>
        <v>0</v>
      </c>
      <c r="S272" s="37">
        <f t="shared" si="578"/>
        <v>0</v>
      </c>
      <c r="T272" s="38">
        <f t="shared" si="579"/>
        <v>0</v>
      </c>
    </row>
    <row r="273" spans="1:20" ht="15" customHeight="1" thickBot="1" x14ac:dyDescent="0.4">
      <c r="A273" s="12" t="str">
        <f t="shared" si="565"/>
        <v>Sem.</v>
      </c>
      <c r="B273" s="13">
        <v>45923</v>
      </c>
      <c r="C273" s="14">
        <f t="shared" si="568"/>
        <v>0.75</v>
      </c>
      <c r="D273" s="15">
        <f t="shared" si="569"/>
        <v>8.3333333333333329E-2</v>
      </c>
      <c r="E273" s="36">
        <f t="shared" si="584"/>
        <v>0.33333333333333326</v>
      </c>
      <c r="F273" s="37">
        <f t="shared" si="585"/>
        <v>0.20833333333333326</v>
      </c>
      <c r="G273" s="38">
        <f t="shared" si="586"/>
        <v>0.125</v>
      </c>
      <c r="H273" s="39">
        <f t="shared" si="587"/>
        <v>0</v>
      </c>
      <c r="I273" s="40">
        <f t="shared" ref="I273:J273" si="596">IF(OR($B273="",H273="",I$4=""),"",IF($C273&gt;$D273,MAX(,MIN(I$4,$D273+24/24)-MAX(I$3,$C273)),MAX(,MIN(I$4,$D273)-MAX(I$3,$C273))))</f>
        <v>0.125</v>
      </c>
      <c r="J273" s="41">
        <f t="shared" si="596"/>
        <v>0.125</v>
      </c>
      <c r="K273" s="39">
        <f t="shared" ref="K273:M273" si="597">IF(OR(J273="",K$4=""),"",IF($C273&gt;$D273,MAX(,MIN(K$4,$D273+24/24)-MAX(K$3,$C273)),MAX(,MIN(K$4,$D273)-MAX(K$3,$C273))))</f>
        <v>8.3333333333333259E-2</v>
      </c>
      <c r="L273" s="40">
        <f t="shared" si="597"/>
        <v>0</v>
      </c>
      <c r="M273" s="41">
        <f t="shared" si="597"/>
        <v>0</v>
      </c>
      <c r="O273" s="37">
        <f t="shared" si="574"/>
        <v>0.20833333333333326</v>
      </c>
      <c r="P273" s="38">
        <f t="shared" si="575"/>
        <v>0.125</v>
      </c>
      <c r="Q273" s="37">
        <f t="shared" si="576"/>
        <v>0</v>
      </c>
      <c r="R273" s="38">
        <f t="shared" si="577"/>
        <v>0</v>
      </c>
      <c r="S273" s="37">
        <f t="shared" si="578"/>
        <v>0</v>
      </c>
      <c r="T273" s="38">
        <f t="shared" si="579"/>
        <v>0</v>
      </c>
    </row>
    <row r="274" spans="1:20" ht="15" customHeight="1" thickBot="1" x14ac:dyDescent="0.4">
      <c r="A274" s="12" t="str">
        <f t="shared" si="565"/>
        <v>Sem.</v>
      </c>
      <c r="B274" s="13">
        <v>45924</v>
      </c>
      <c r="C274" s="14">
        <f t="shared" si="568"/>
        <v>0.75</v>
      </c>
      <c r="D274" s="15">
        <f t="shared" si="569"/>
        <v>8.3333333333333329E-2</v>
      </c>
      <c r="E274" s="36">
        <f t="shared" si="584"/>
        <v>0.33333333333333326</v>
      </c>
      <c r="F274" s="37">
        <f t="shared" si="585"/>
        <v>0.20833333333333326</v>
      </c>
      <c r="G274" s="38">
        <f t="shared" si="586"/>
        <v>0.125</v>
      </c>
      <c r="H274" s="39">
        <f t="shared" si="587"/>
        <v>0</v>
      </c>
      <c r="I274" s="40">
        <f t="shared" ref="I274:J274" si="598">IF(OR($B274="",H274="",I$4=""),"",IF($C274&gt;$D274,MAX(,MIN(I$4,$D274+24/24)-MAX(I$3,$C274)),MAX(,MIN(I$4,$D274)-MAX(I$3,$C274))))</f>
        <v>0.125</v>
      </c>
      <c r="J274" s="41">
        <f t="shared" si="598"/>
        <v>0.125</v>
      </c>
      <c r="K274" s="39">
        <f t="shared" ref="K274:M274" si="599">IF(OR(J274="",K$4=""),"",IF($C274&gt;$D274,MAX(,MIN(K$4,$D274+24/24)-MAX(K$3,$C274)),MAX(,MIN(K$4,$D274)-MAX(K$3,$C274))))</f>
        <v>8.3333333333333259E-2</v>
      </c>
      <c r="L274" s="40">
        <f t="shared" si="599"/>
        <v>0</v>
      </c>
      <c r="M274" s="41">
        <f t="shared" si="599"/>
        <v>0</v>
      </c>
      <c r="O274" s="37">
        <f t="shared" si="574"/>
        <v>0.20833333333333326</v>
      </c>
      <c r="P274" s="38">
        <f t="shared" si="575"/>
        <v>0.125</v>
      </c>
      <c r="Q274" s="37">
        <f t="shared" si="576"/>
        <v>0</v>
      </c>
      <c r="R274" s="38">
        <f t="shared" si="577"/>
        <v>0</v>
      </c>
      <c r="S274" s="37">
        <f t="shared" si="578"/>
        <v>0</v>
      </c>
      <c r="T274" s="38">
        <f t="shared" si="579"/>
        <v>0</v>
      </c>
    </row>
    <row r="275" spans="1:20" ht="15" customHeight="1" thickBot="1" x14ac:dyDescent="0.4">
      <c r="A275" s="12" t="str">
        <f t="shared" si="565"/>
        <v>Sem.</v>
      </c>
      <c r="B275" s="13">
        <v>45925</v>
      </c>
      <c r="C275" s="14">
        <f t="shared" si="568"/>
        <v>0.75</v>
      </c>
      <c r="D275" s="15">
        <f t="shared" si="569"/>
        <v>8.3333333333333329E-2</v>
      </c>
      <c r="E275" s="36">
        <f t="shared" si="584"/>
        <v>0.33333333333333326</v>
      </c>
      <c r="F275" s="37">
        <f t="shared" si="585"/>
        <v>0.20833333333333326</v>
      </c>
      <c r="G275" s="38">
        <f t="shared" si="586"/>
        <v>0.125</v>
      </c>
      <c r="H275" s="39">
        <f t="shared" si="587"/>
        <v>0</v>
      </c>
      <c r="I275" s="40">
        <f t="shared" ref="I275:J275" si="600">IF(OR($B275="",H275="",I$4=""),"",IF($C275&gt;$D275,MAX(,MIN(I$4,$D275+24/24)-MAX(I$3,$C275)),MAX(,MIN(I$4,$D275)-MAX(I$3,$C275))))</f>
        <v>0.125</v>
      </c>
      <c r="J275" s="41">
        <f t="shared" si="600"/>
        <v>0.125</v>
      </c>
      <c r="K275" s="39">
        <f t="shared" ref="K275:M275" si="601">IF(OR(J275="",K$4=""),"",IF($C275&gt;$D275,MAX(,MIN(K$4,$D275+24/24)-MAX(K$3,$C275)),MAX(,MIN(K$4,$D275)-MAX(K$3,$C275))))</f>
        <v>8.3333333333333259E-2</v>
      </c>
      <c r="L275" s="40">
        <f t="shared" si="601"/>
        <v>0</v>
      </c>
      <c r="M275" s="41">
        <f t="shared" si="601"/>
        <v>0</v>
      </c>
      <c r="O275" s="37">
        <f t="shared" si="574"/>
        <v>0.20833333333333326</v>
      </c>
      <c r="P275" s="38">
        <f t="shared" si="575"/>
        <v>0.125</v>
      </c>
      <c r="Q275" s="37">
        <f t="shared" si="576"/>
        <v>0</v>
      </c>
      <c r="R275" s="38">
        <f t="shared" si="577"/>
        <v>0</v>
      </c>
      <c r="S275" s="37">
        <f t="shared" si="578"/>
        <v>0</v>
      </c>
      <c r="T275" s="38">
        <f t="shared" si="579"/>
        <v>0</v>
      </c>
    </row>
    <row r="276" spans="1:20" ht="15" customHeight="1" thickBot="1" x14ac:dyDescent="0.4">
      <c r="A276" s="12" t="str">
        <f t="shared" si="565"/>
        <v>Sem.</v>
      </c>
      <c r="B276" s="13">
        <v>45926</v>
      </c>
      <c r="C276" s="14">
        <f t="shared" si="568"/>
        <v>0.75</v>
      </c>
      <c r="D276" s="15">
        <f t="shared" si="569"/>
        <v>8.3333333333333329E-2</v>
      </c>
      <c r="E276" s="36">
        <f t="shared" si="584"/>
        <v>0.33333333333333326</v>
      </c>
      <c r="F276" s="37">
        <f t="shared" si="585"/>
        <v>0.20833333333333326</v>
      </c>
      <c r="G276" s="38">
        <f t="shared" si="586"/>
        <v>0.125</v>
      </c>
      <c r="H276" s="39">
        <f t="shared" si="587"/>
        <v>0</v>
      </c>
      <c r="I276" s="40">
        <f t="shared" ref="I276:J276" si="602">IF(OR($B276="",H276="",I$4=""),"",IF($C276&gt;$D276,MAX(,MIN(I$4,$D276+24/24)-MAX(I$3,$C276)),MAX(,MIN(I$4,$D276)-MAX(I$3,$C276))))</f>
        <v>0.125</v>
      </c>
      <c r="J276" s="41">
        <f t="shared" si="602"/>
        <v>0.125</v>
      </c>
      <c r="K276" s="39">
        <f t="shared" ref="K276:M276" si="603">IF(OR(J276="",K$4=""),"",IF($C276&gt;$D276,MAX(,MIN(K$4,$D276+24/24)-MAX(K$3,$C276)),MAX(,MIN(K$4,$D276)-MAX(K$3,$C276))))</f>
        <v>8.3333333333333259E-2</v>
      </c>
      <c r="L276" s="40">
        <f t="shared" si="603"/>
        <v>0</v>
      </c>
      <c r="M276" s="41">
        <f t="shared" si="603"/>
        <v>0</v>
      </c>
      <c r="O276" s="37">
        <f t="shared" si="574"/>
        <v>0.20833333333333326</v>
      </c>
      <c r="P276" s="38">
        <f t="shared" si="575"/>
        <v>0.125</v>
      </c>
      <c r="Q276" s="37">
        <f t="shared" si="576"/>
        <v>0</v>
      </c>
      <c r="R276" s="38">
        <f t="shared" si="577"/>
        <v>0</v>
      </c>
      <c r="S276" s="37">
        <f t="shared" si="578"/>
        <v>0</v>
      </c>
      <c r="T276" s="38">
        <f t="shared" si="579"/>
        <v>0</v>
      </c>
    </row>
    <row r="277" spans="1:20" ht="15" customHeight="1" thickBot="1" x14ac:dyDescent="0.4">
      <c r="A277" s="12" t="str">
        <f t="shared" si="565"/>
        <v>Sem.</v>
      </c>
      <c r="B277" s="13">
        <v>45927</v>
      </c>
      <c r="C277" s="14">
        <f t="shared" si="568"/>
        <v>0.75</v>
      </c>
      <c r="D277" s="15">
        <f t="shared" si="569"/>
        <v>8.3333333333333329E-2</v>
      </c>
      <c r="E277" s="36">
        <f t="shared" si="584"/>
        <v>0.33333333333333326</v>
      </c>
      <c r="F277" s="37">
        <f t="shared" si="585"/>
        <v>0.20833333333333326</v>
      </c>
      <c r="G277" s="38">
        <f t="shared" si="586"/>
        <v>0.125</v>
      </c>
      <c r="H277" s="39">
        <f t="shared" si="587"/>
        <v>0</v>
      </c>
      <c r="I277" s="40">
        <f t="shared" ref="I277:J277" si="604">IF(OR($B277="",H277="",I$4=""),"",IF($C277&gt;$D277,MAX(,MIN(I$4,$D277+24/24)-MAX(I$3,$C277)),MAX(,MIN(I$4,$D277)-MAX(I$3,$C277))))</f>
        <v>0.125</v>
      </c>
      <c r="J277" s="41">
        <f t="shared" si="604"/>
        <v>0.125</v>
      </c>
      <c r="K277" s="39">
        <f t="shared" ref="K277:M277" si="605">IF(OR(J277="",K$4=""),"",IF($C277&gt;$D277,MAX(,MIN(K$4,$D277+24/24)-MAX(K$3,$C277)),MAX(,MIN(K$4,$D277)-MAX(K$3,$C277))))</f>
        <v>8.3333333333333259E-2</v>
      </c>
      <c r="L277" s="40">
        <f t="shared" si="605"/>
        <v>0</v>
      </c>
      <c r="M277" s="41">
        <f t="shared" si="605"/>
        <v>0</v>
      </c>
      <c r="O277" s="37">
        <f t="shared" si="574"/>
        <v>0.20833333333333326</v>
      </c>
      <c r="P277" s="38">
        <f t="shared" si="575"/>
        <v>0.125</v>
      </c>
      <c r="Q277" s="37">
        <f t="shared" si="576"/>
        <v>0</v>
      </c>
      <c r="R277" s="38">
        <f t="shared" si="577"/>
        <v>0</v>
      </c>
      <c r="S277" s="37">
        <f t="shared" si="578"/>
        <v>0</v>
      </c>
      <c r="T277" s="38">
        <f t="shared" si="579"/>
        <v>0</v>
      </c>
    </row>
    <row r="278" spans="1:20" ht="15" customHeight="1" thickBot="1" x14ac:dyDescent="0.4">
      <c r="A278" s="12" t="str">
        <f t="shared" si="565"/>
        <v>Dim.</v>
      </c>
      <c r="B278" s="13">
        <v>45928</v>
      </c>
      <c r="C278" s="14">
        <f t="shared" si="568"/>
        <v>0.75</v>
      </c>
      <c r="D278" s="15">
        <f t="shared" si="569"/>
        <v>8.3333333333333329E-2</v>
      </c>
      <c r="E278" s="36">
        <f t="shared" si="584"/>
        <v>0.33333333333333326</v>
      </c>
      <c r="F278" s="37">
        <f t="shared" si="585"/>
        <v>0.20833333333333326</v>
      </c>
      <c r="G278" s="38">
        <f t="shared" si="586"/>
        <v>0.125</v>
      </c>
      <c r="H278" s="39">
        <f t="shared" si="587"/>
        <v>0</v>
      </c>
      <c r="I278" s="40">
        <f t="shared" ref="I278:J278" si="606">IF(OR($B278="",H278="",I$4=""),"",IF($C278&gt;$D278,MAX(,MIN(I$4,$D278+24/24)-MAX(I$3,$C278)),MAX(,MIN(I$4,$D278)-MAX(I$3,$C278))))</f>
        <v>0.125</v>
      </c>
      <c r="J278" s="41">
        <f t="shared" si="606"/>
        <v>0.125</v>
      </c>
      <c r="K278" s="39">
        <f t="shared" ref="K278:M278" si="607">IF(OR(J278="",K$4=""),"",IF($C278&gt;$D278,MAX(,MIN(K$4,$D278+24/24)-MAX(K$3,$C278)),MAX(,MIN(K$4,$D278)-MAX(K$3,$C278))))</f>
        <v>8.3333333333333259E-2</v>
      </c>
      <c r="L278" s="40">
        <f t="shared" si="607"/>
        <v>0</v>
      </c>
      <c r="M278" s="41">
        <f t="shared" si="607"/>
        <v>0</v>
      </c>
      <c r="O278" s="37">
        <f t="shared" si="574"/>
        <v>0</v>
      </c>
      <c r="P278" s="38">
        <f t="shared" si="575"/>
        <v>0</v>
      </c>
      <c r="Q278" s="37">
        <f t="shared" si="576"/>
        <v>0.20833333333333326</v>
      </c>
      <c r="R278" s="38">
        <f t="shared" si="577"/>
        <v>0.125</v>
      </c>
      <c r="S278" s="37">
        <f t="shared" si="578"/>
        <v>0</v>
      </c>
      <c r="T278" s="38">
        <f t="shared" si="579"/>
        <v>0</v>
      </c>
    </row>
    <row r="279" spans="1:20" ht="15" customHeight="1" thickBot="1" x14ac:dyDescent="0.4">
      <c r="A279" s="12" t="str">
        <f t="shared" si="565"/>
        <v>Sem.</v>
      </c>
      <c r="B279" s="13">
        <v>45929</v>
      </c>
      <c r="C279" s="14">
        <f t="shared" si="568"/>
        <v>0.75</v>
      </c>
      <c r="D279" s="15">
        <f t="shared" si="569"/>
        <v>8.3333333333333329E-2</v>
      </c>
      <c r="E279" s="36">
        <f t="shared" si="584"/>
        <v>0.33333333333333326</v>
      </c>
      <c r="F279" s="37">
        <f t="shared" si="585"/>
        <v>0.20833333333333326</v>
      </c>
      <c r="G279" s="38">
        <f t="shared" si="586"/>
        <v>0.125</v>
      </c>
      <c r="H279" s="39">
        <f t="shared" si="587"/>
        <v>0</v>
      </c>
      <c r="I279" s="40">
        <f t="shared" ref="I279:J279" si="608">IF(OR($B279="",H279="",I$4=""),"",IF($C279&gt;$D279,MAX(,MIN(I$4,$D279+24/24)-MAX(I$3,$C279)),MAX(,MIN(I$4,$D279)-MAX(I$3,$C279))))</f>
        <v>0.125</v>
      </c>
      <c r="J279" s="41">
        <f t="shared" si="608"/>
        <v>0.125</v>
      </c>
      <c r="K279" s="39">
        <f t="shared" ref="K279:M279" si="609">IF(OR(J279="",K$4=""),"",IF($C279&gt;$D279,MAX(,MIN(K$4,$D279+24/24)-MAX(K$3,$C279)),MAX(,MIN(K$4,$D279)-MAX(K$3,$C279))))</f>
        <v>8.3333333333333259E-2</v>
      </c>
      <c r="L279" s="40">
        <f t="shared" si="609"/>
        <v>0</v>
      </c>
      <c r="M279" s="41">
        <f t="shared" si="609"/>
        <v>0</v>
      </c>
      <c r="O279" s="37">
        <f t="shared" si="574"/>
        <v>0.20833333333333326</v>
      </c>
      <c r="P279" s="38">
        <f t="shared" si="575"/>
        <v>0.125</v>
      </c>
      <c r="Q279" s="37">
        <f t="shared" si="576"/>
        <v>0</v>
      </c>
      <c r="R279" s="38">
        <f t="shared" si="577"/>
        <v>0</v>
      </c>
      <c r="S279" s="37">
        <f t="shared" si="578"/>
        <v>0</v>
      </c>
      <c r="T279" s="38">
        <f t="shared" si="579"/>
        <v>0</v>
      </c>
    </row>
    <row r="280" spans="1:20" ht="15" customHeight="1" thickBot="1" x14ac:dyDescent="0.4">
      <c r="A280" s="12" t="str">
        <f t="shared" si="565"/>
        <v>Sem.</v>
      </c>
      <c r="B280" s="13">
        <v>45930</v>
      </c>
      <c r="C280" s="14">
        <f t="shared" si="568"/>
        <v>0.75</v>
      </c>
      <c r="D280" s="15">
        <f t="shared" si="569"/>
        <v>8.3333333333333329E-2</v>
      </c>
      <c r="E280" s="36">
        <f t="shared" si="584"/>
        <v>0.33333333333333326</v>
      </c>
      <c r="F280" s="37">
        <f t="shared" si="585"/>
        <v>0.20833333333333326</v>
      </c>
      <c r="G280" s="38">
        <f t="shared" si="586"/>
        <v>0.125</v>
      </c>
      <c r="H280" s="39">
        <f t="shared" si="587"/>
        <v>0</v>
      </c>
      <c r="I280" s="40">
        <f t="shared" ref="I280:J280" si="610">IF(OR($B280="",H280="",I$4=""),"",IF($C280&gt;$D280,MAX(,MIN(I$4,$D280+24/24)-MAX(I$3,$C280)),MAX(,MIN(I$4,$D280)-MAX(I$3,$C280))))</f>
        <v>0.125</v>
      </c>
      <c r="J280" s="41">
        <f t="shared" si="610"/>
        <v>0.125</v>
      </c>
      <c r="K280" s="39">
        <f t="shared" ref="K280:M280" si="611">IF(OR(J280="",K$4=""),"",IF($C280&gt;$D280,MAX(,MIN(K$4,$D280+24/24)-MAX(K$3,$C280)),MAX(,MIN(K$4,$D280)-MAX(K$3,$C280))))</f>
        <v>8.3333333333333259E-2</v>
      </c>
      <c r="L280" s="40">
        <f t="shared" si="611"/>
        <v>0</v>
      </c>
      <c r="M280" s="41">
        <f t="shared" si="611"/>
        <v>0</v>
      </c>
      <c r="O280" s="37">
        <f t="shared" si="574"/>
        <v>0.20833333333333326</v>
      </c>
      <c r="P280" s="38">
        <f t="shared" si="575"/>
        <v>0.125</v>
      </c>
      <c r="Q280" s="37">
        <f t="shared" si="576"/>
        <v>0</v>
      </c>
      <c r="R280" s="38">
        <f t="shared" si="577"/>
        <v>0</v>
      </c>
      <c r="S280" s="37">
        <f t="shared" si="578"/>
        <v>0</v>
      </c>
      <c r="T280" s="38">
        <f t="shared" si="579"/>
        <v>0</v>
      </c>
    </row>
    <row r="281" spans="1:20" ht="15" customHeight="1" thickBot="1" x14ac:dyDescent="0.4">
      <c r="A281" s="12" t="str">
        <f t="shared" si="565"/>
        <v>Sem.</v>
      </c>
      <c r="B281" s="13">
        <v>45931</v>
      </c>
      <c r="C281" s="14">
        <f t="shared" si="568"/>
        <v>0.75</v>
      </c>
      <c r="D281" s="15">
        <f t="shared" si="569"/>
        <v>8.3333333333333329E-2</v>
      </c>
      <c r="E281" s="36">
        <f t="shared" si="584"/>
        <v>0.33333333333333326</v>
      </c>
      <c r="F281" s="37">
        <f t="shared" si="585"/>
        <v>0.20833333333333326</v>
      </c>
      <c r="G281" s="38">
        <f t="shared" si="586"/>
        <v>0.125</v>
      </c>
      <c r="H281" s="39">
        <f t="shared" si="587"/>
        <v>0</v>
      </c>
      <c r="I281" s="40">
        <f t="shared" ref="I281:J281" si="612">IF(OR($B281="",H281="",I$4=""),"",IF($C281&gt;$D281,MAX(,MIN(I$4,$D281+24/24)-MAX(I$3,$C281)),MAX(,MIN(I$4,$D281)-MAX(I$3,$C281))))</f>
        <v>0.125</v>
      </c>
      <c r="J281" s="41">
        <f t="shared" si="612"/>
        <v>0.125</v>
      </c>
      <c r="K281" s="39">
        <f t="shared" ref="K281:M281" si="613">IF(OR(J281="",K$4=""),"",IF($C281&gt;$D281,MAX(,MIN(K$4,$D281+24/24)-MAX(K$3,$C281)),MAX(,MIN(K$4,$D281)-MAX(K$3,$C281))))</f>
        <v>8.3333333333333259E-2</v>
      </c>
      <c r="L281" s="40">
        <f t="shared" si="613"/>
        <v>0</v>
      </c>
      <c r="M281" s="41">
        <f t="shared" si="613"/>
        <v>0</v>
      </c>
      <c r="O281" s="37">
        <f t="shared" si="574"/>
        <v>0.20833333333333326</v>
      </c>
      <c r="P281" s="38">
        <f t="shared" si="575"/>
        <v>0.125</v>
      </c>
      <c r="Q281" s="37">
        <f t="shared" si="576"/>
        <v>0</v>
      </c>
      <c r="R281" s="38">
        <f t="shared" si="577"/>
        <v>0</v>
      </c>
      <c r="S281" s="37">
        <f t="shared" si="578"/>
        <v>0</v>
      </c>
      <c r="T281" s="38">
        <f t="shared" si="579"/>
        <v>0</v>
      </c>
    </row>
    <row r="282" spans="1:20" ht="15" customHeight="1" thickBot="1" x14ac:dyDescent="0.4">
      <c r="A282" s="12" t="str">
        <f t="shared" si="565"/>
        <v>Sem.</v>
      </c>
      <c r="B282" s="13">
        <v>45932</v>
      </c>
      <c r="C282" s="14">
        <f t="shared" si="568"/>
        <v>0.75</v>
      </c>
      <c r="D282" s="15">
        <f t="shared" si="569"/>
        <v>8.3333333333333329E-2</v>
      </c>
      <c r="E282" s="36">
        <f t="shared" si="584"/>
        <v>0.33333333333333326</v>
      </c>
      <c r="F282" s="37">
        <f t="shared" si="585"/>
        <v>0.20833333333333326</v>
      </c>
      <c r="G282" s="38">
        <f t="shared" si="586"/>
        <v>0.125</v>
      </c>
      <c r="H282" s="39">
        <f t="shared" si="587"/>
        <v>0</v>
      </c>
      <c r="I282" s="40">
        <f t="shared" ref="I282:J282" si="614">IF(OR($B282="",H282="",I$4=""),"",IF($C282&gt;$D282,MAX(,MIN(I$4,$D282+24/24)-MAX(I$3,$C282)),MAX(,MIN(I$4,$D282)-MAX(I$3,$C282))))</f>
        <v>0.125</v>
      </c>
      <c r="J282" s="41">
        <f t="shared" si="614"/>
        <v>0.125</v>
      </c>
      <c r="K282" s="39">
        <f t="shared" ref="K282:M282" si="615">IF(OR(J282="",K$4=""),"",IF($C282&gt;$D282,MAX(,MIN(K$4,$D282+24/24)-MAX(K$3,$C282)),MAX(,MIN(K$4,$D282)-MAX(K$3,$C282))))</f>
        <v>8.3333333333333259E-2</v>
      </c>
      <c r="L282" s="40">
        <f t="shared" si="615"/>
        <v>0</v>
      </c>
      <c r="M282" s="41">
        <f t="shared" si="615"/>
        <v>0</v>
      </c>
      <c r="O282" s="37">
        <f t="shared" si="574"/>
        <v>0.20833333333333326</v>
      </c>
      <c r="P282" s="38">
        <f t="shared" si="575"/>
        <v>0.125</v>
      </c>
      <c r="Q282" s="37">
        <f t="shared" si="576"/>
        <v>0</v>
      </c>
      <c r="R282" s="38">
        <f t="shared" si="577"/>
        <v>0</v>
      </c>
      <c r="S282" s="37">
        <f t="shared" si="578"/>
        <v>0</v>
      </c>
      <c r="T282" s="38">
        <f t="shared" si="579"/>
        <v>0</v>
      </c>
    </row>
    <row r="283" spans="1:20" ht="15" customHeight="1" thickBot="1" x14ac:dyDescent="0.4">
      <c r="A283" s="12" t="str">
        <f t="shared" si="565"/>
        <v>Sem.</v>
      </c>
      <c r="B283" s="13">
        <v>45933</v>
      </c>
      <c r="C283" s="14">
        <f t="shared" si="568"/>
        <v>0.75</v>
      </c>
      <c r="D283" s="15">
        <f t="shared" si="569"/>
        <v>8.3333333333333329E-2</v>
      </c>
      <c r="E283" s="36">
        <f t="shared" si="584"/>
        <v>0.33333333333333326</v>
      </c>
      <c r="F283" s="37">
        <f t="shared" si="585"/>
        <v>0.20833333333333326</v>
      </c>
      <c r="G283" s="38">
        <f t="shared" si="586"/>
        <v>0.125</v>
      </c>
      <c r="H283" s="39">
        <f t="shared" si="587"/>
        <v>0</v>
      </c>
      <c r="I283" s="40">
        <f t="shared" ref="I283:J283" si="616">IF(OR($B283="",H283="",I$4=""),"",IF($C283&gt;$D283,MAX(,MIN(I$4,$D283+24/24)-MAX(I$3,$C283)),MAX(,MIN(I$4,$D283)-MAX(I$3,$C283))))</f>
        <v>0.125</v>
      </c>
      <c r="J283" s="41">
        <f t="shared" si="616"/>
        <v>0.125</v>
      </c>
      <c r="K283" s="39">
        <f t="shared" ref="K283:M283" si="617">IF(OR(J283="",K$4=""),"",IF($C283&gt;$D283,MAX(,MIN(K$4,$D283+24/24)-MAX(K$3,$C283)),MAX(,MIN(K$4,$D283)-MAX(K$3,$C283))))</f>
        <v>8.3333333333333259E-2</v>
      </c>
      <c r="L283" s="40">
        <f t="shared" si="617"/>
        <v>0</v>
      </c>
      <c r="M283" s="41">
        <f t="shared" si="617"/>
        <v>0</v>
      </c>
      <c r="O283" s="37">
        <f t="shared" si="574"/>
        <v>0.20833333333333326</v>
      </c>
      <c r="P283" s="38">
        <f t="shared" si="575"/>
        <v>0.125</v>
      </c>
      <c r="Q283" s="37">
        <f t="shared" si="576"/>
        <v>0</v>
      </c>
      <c r="R283" s="38">
        <f t="shared" si="577"/>
        <v>0</v>
      </c>
      <c r="S283" s="37">
        <f t="shared" si="578"/>
        <v>0</v>
      </c>
      <c r="T283" s="38">
        <f t="shared" si="579"/>
        <v>0</v>
      </c>
    </row>
    <row r="284" spans="1:20" ht="15" customHeight="1" thickBot="1" x14ac:dyDescent="0.4">
      <c r="A284" s="12" t="str">
        <f t="shared" si="565"/>
        <v>Sem.</v>
      </c>
      <c r="B284" s="13">
        <v>45934</v>
      </c>
      <c r="C284" s="14">
        <f t="shared" si="568"/>
        <v>0.75</v>
      </c>
      <c r="D284" s="15">
        <f t="shared" si="569"/>
        <v>8.3333333333333329E-2</v>
      </c>
      <c r="E284" s="36">
        <f t="shared" si="584"/>
        <v>0.33333333333333326</v>
      </c>
      <c r="F284" s="37">
        <f t="shared" si="585"/>
        <v>0.20833333333333326</v>
      </c>
      <c r="G284" s="38">
        <f t="shared" si="586"/>
        <v>0.125</v>
      </c>
      <c r="H284" s="39">
        <f t="shared" si="587"/>
        <v>0</v>
      </c>
      <c r="I284" s="40">
        <f t="shared" ref="I284:J284" si="618">IF(OR($B284="",H284="",I$4=""),"",IF($C284&gt;$D284,MAX(,MIN(I$4,$D284+24/24)-MAX(I$3,$C284)),MAX(,MIN(I$4,$D284)-MAX(I$3,$C284))))</f>
        <v>0.125</v>
      </c>
      <c r="J284" s="41">
        <f t="shared" si="618"/>
        <v>0.125</v>
      </c>
      <c r="K284" s="39">
        <f t="shared" ref="K284:M284" si="619">IF(OR(J284="",K$4=""),"",IF($C284&gt;$D284,MAX(,MIN(K$4,$D284+24/24)-MAX(K$3,$C284)),MAX(,MIN(K$4,$D284)-MAX(K$3,$C284))))</f>
        <v>8.3333333333333259E-2</v>
      </c>
      <c r="L284" s="40">
        <f t="shared" si="619"/>
        <v>0</v>
      </c>
      <c r="M284" s="41">
        <f t="shared" si="619"/>
        <v>0</v>
      </c>
      <c r="O284" s="37">
        <f t="shared" si="574"/>
        <v>0.20833333333333326</v>
      </c>
      <c r="P284" s="38">
        <f t="shared" si="575"/>
        <v>0.125</v>
      </c>
      <c r="Q284" s="37">
        <f t="shared" si="576"/>
        <v>0</v>
      </c>
      <c r="R284" s="38">
        <f t="shared" si="577"/>
        <v>0</v>
      </c>
      <c r="S284" s="37">
        <f t="shared" si="578"/>
        <v>0</v>
      </c>
      <c r="T284" s="38">
        <f t="shared" si="579"/>
        <v>0</v>
      </c>
    </row>
    <row r="285" spans="1:20" ht="15" customHeight="1" thickBot="1" x14ac:dyDescent="0.4">
      <c r="A285" s="12" t="str">
        <f t="shared" si="565"/>
        <v>Dim.</v>
      </c>
      <c r="B285" s="13">
        <v>45935</v>
      </c>
      <c r="C285" s="14">
        <f t="shared" si="568"/>
        <v>0.75</v>
      </c>
      <c r="D285" s="15">
        <f t="shared" si="569"/>
        <v>8.3333333333333329E-2</v>
      </c>
      <c r="E285" s="36">
        <f t="shared" si="584"/>
        <v>0.33333333333333326</v>
      </c>
      <c r="F285" s="37">
        <f t="shared" si="585"/>
        <v>0.20833333333333326</v>
      </c>
      <c r="G285" s="38">
        <f t="shared" si="586"/>
        <v>0.125</v>
      </c>
      <c r="H285" s="39">
        <f t="shared" si="587"/>
        <v>0</v>
      </c>
      <c r="I285" s="40">
        <f t="shared" ref="I285:J285" si="620">IF(OR($B285="",H285="",I$4=""),"",IF($C285&gt;$D285,MAX(,MIN(I$4,$D285+24/24)-MAX(I$3,$C285)),MAX(,MIN(I$4,$D285)-MAX(I$3,$C285))))</f>
        <v>0.125</v>
      </c>
      <c r="J285" s="41">
        <f t="shared" si="620"/>
        <v>0.125</v>
      </c>
      <c r="K285" s="39">
        <f t="shared" ref="K285:M285" si="621">IF(OR(J285="",K$4=""),"",IF($C285&gt;$D285,MAX(,MIN(K$4,$D285+24/24)-MAX(K$3,$C285)),MAX(,MIN(K$4,$D285)-MAX(K$3,$C285))))</f>
        <v>8.3333333333333259E-2</v>
      </c>
      <c r="L285" s="40">
        <f t="shared" si="621"/>
        <v>0</v>
      </c>
      <c r="M285" s="41">
        <f t="shared" si="621"/>
        <v>0</v>
      </c>
      <c r="O285" s="37">
        <f t="shared" si="574"/>
        <v>0</v>
      </c>
      <c r="P285" s="38">
        <f t="shared" si="575"/>
        <v>0</v>
      </c>
      <c r="Q285" s="37">
        <f t="shared" si="576"/>
        <v>0.20833333333333326</v>
      </c>
      <c r="R285" s="38">
        <f t="shared" si="577"/>
        <v>0.125</v>
      </c>
      <c r="S285" s="37">
        <f t="shared" si="578"/>
        <v>0</v>
      </c>
      <c r="T285" s="38">
        <f t="shared" si="579"/>
        <v>0</v>
      </c>
    </row>
    <row r="286" spans="1:20" ht="15" customHeight="1" thickBot="1" x14ac:dyDescent="0.4">
      <c r="A286" s="12" t="str">
        <f t="shared" si="565"/>
        <v>Sem.</v>
      </c>
      <c r="B286" s="13">
        <v>45936</v>
      </c>
      <c r="C286" s="14">
        <f t="shared" si="568"/>
        <v>0.75</v>
      </c>
      <c r="D286" s="15">
        <f t="shared" si="569"/>
        <v>8.3333333333333329E-2</v>
      </c>
      <c r="E286" s="36">
        <f t="shared" si="584"/>
        <v>0.33333333333333326</v>
      </c>
      <c r="F286" s="37">
        <f t="shared" si="585"/>
        <v>0.20833333333333326</v>
      </c>
      <c r="G286" s="38">
        <f t="shared" si="586"/>
        <v>0.125</v>
      </c>
      <c r="H286" s="39">
        <f t="shared" si="587"/>
        <v>0</v>
      </c>
      <c r="I286" s="40">
        <f t="shared" ref="I286:J286" si="622">IF(OR($B286="",H286="",I$4=""),"",IF($C286&gt;$D286,MAX(,MIN(I$4,$D286+24/24)-MAX(I$3,$C286)),MAX(,MIN(I$4,$D286)-MAX(I$3,$C286))))</f>
        <v>0.125</v>
      </c>
      <c r="J286" s="41">
        <f t="shared" si="622"/>
        <v>0.125</v>
      </c>
      <c r="K286" s="39">
        <f t="shared" ref="K286:M286" si="623">IF(OR(J286="",K$4=""),"",IF($C286&gt;$D286,MAX(,MIN(K$4,$D286+24/24)-MAX(K$3,$C286)),MAX(,MIN(K$4,$D286)-MAX(K$3,$C286))))</f>
        <v>8.3333333333333259E-2</v>
      </c>
      <c r="L286" s="40">
        <f t="shared" si="623"/>
        <v>0</v>
      </c>
      <c r="M286" s="41">
        <f t="shared" si="623"/>
        <v>0</v>
      </c>
      <c r="O286" s="37">
        <f t="shared" si="574"/>
        <v>0.20833333333333326</v>
      </c>
      <c r="P286" s="38">
        <f t="shared" si="575"/>
        <v>0.125</v>
      </c>
      <c r="Q286" s="37">
        <f t="shared" si="576"/>
        <v>0</v>
      </c>
      <c r="R286" s="38">
        <f t="shared" si="577"/>
        <v>0</v>
      </c>
      <c r="S286" s="37">
        <f t="shared" si="578"/>
        <v>0</v>
      </c>
      <c r="T286" s="38">
        <f t="shared" si="579"/>
        <v>0</v>
      </c>
    </row>
    <row r="287" spans="1:20" ht="15" customHeight="1" thickBot="1" x14ac:dyDescent="0.4">
      <c r="A287" s="12" t="str">
        <f t="shared" si="565"/>
        <v>Sem.</v>
      </c>
      <c r="B287" s="13">
        <v>45937</v>
      </c>
      <c r="C287" s="14">
        <f t="shared" si="568"/>
        <v>0.75</v>
      </c>
      <c r="D287" s="15">
        <f t="shared" si="569"/>
        <v>8.3333333333333329E-2</v>
      </c>
      <c r="E287" s="36">
        <f t="shared" si="584"/>
        <v>0.33333333333333326</v>
      </c>
      <c r="F287" s="37">
        <f t="shared" si="585"/>
        <v>0.20833333333333326</v>
      </c>
      <c r="G287" s="38">
        <f t="shared" si="586"/>
        <v>0.125</v>
      </c>
      <c r="H287" s="39">
        <f t="shared" si="587"/>
        <v>0</v>
      </c>
      <c r="I287" s="40">
        <f t="shared" ref="I287:J287" si="624">IF(OR($B287="",H287="",I$4=""),"",IF($C287&gt;$D287,MAX(,MIN(I$4,$D287+24/24)-MAX(I$3,$C287)),MAX(,MIN(I$4,$D287)-MAX(I$3,$C287))))</f>
        <v>0.125</v>
      </c>
      <c r="J287" s="41">
        <f t="shared" si="624"/>
        <v>0.125</v>
      </c>
      <c r="K287" s="39">
        <f t="shared" ref="K287:M287" si="625">IF(OR(J287="",K$4=""),"",IF($C287&gt;$D287,MAX(,MIN(K$4,$D287+24/24)-MAX(K$3,$C287)),MAX(,MIN(K$4,$D287)-MAX(K$3,$C287))))</f>
        <v>8.3333333333333259E-2</v>
      </c>
      <c r="L287" s="40">
        <f t="shared" si="625"/>
        <v>0</v>
      </c>
      <c r="M287" s="41">
        <f t="shared" si="625"/>
        <v>0</v>
      </c>
      <c r="O287" s="37">
        <f t="shared" si="574"/>
        <v>0.20833333333333326</v>
      </c>
      <c r="P287" s="38">
        <f t="shared" si="575"/>
        <v>0.125</v>
      </c>
      <c r="Q287" s="37">
        <f t="shared" si="576"/>
        <v>0</v>
      </c>
      <c r="R287" s="38">
        <f t="shared" si="577"/>
        <v>0</v>
      </c>
      <c r="S287" s="37">
        <f t="shared" si="578"/>
        <v>0</v>
      </c>
      <c r="T287" s="38">
        <f t="shared" si="579"/>
        <v>0</v>
      </c>
    </row>
    <row r="288" spans="1:20" ht="15" customHeight="1" thickBot="1" x14ac:dyDescent="0.4">
      <c r="A288" s="12" t="str">
        <f t="shared" si="565"/>
        <v>Sem.</v>
      </c>
      <c r="B288" s="13">
        <v>45938</v>
      </c>
      <c r="C288" s="14">
        <f t="shared" si="568"/>
        <v>0.75</v>
      </c>
      <c r="D288" s="15">
        <f t="shared" si="569"/>
        <v>8.3333333333333329E-2</v>
      </c>
      <c r="E288" s="36">
        <f t="shared" si="584"/>
        <v>0.33333333333333326</v>
      </c>
      <c r="F288" s="37">
        <f t="shared" si="585"/>
        <v>0.20833333333333326</v>
      </c>
      <c r="G288" s="38">
        <f t="shared" si="586"/>
        <v>0.125</v>
      </c>
      <c r="H288" s="39">
        <f t="shared" si="587"/>
        <v>0</v>
      </c>
      <c r="I288" s="40">
        <f t="shared" ref="I288:J288" si="626">IF(OR($B288="",H288="",I$4=""),"",IF($C288&gt;$D288,MAX(,MIN(I$4,$D288+24/24)-MAX(I$3,$C288)),MAX(,MIN(I$4,$D288)-MAX(I$3,$C288))))</f>
        <v>0.125</v>
      </c>
      <c r="J288" s="41">
        <f t="shared" si="626"/>
        <v>0.125</v>
      </c>
      <c r="K288" s="39">
        <f t="shared" ref="K288:M288" si="627">IF(OR(J288="",K$4=""),"",IF($C288&gt;$D288,MAX(,MIN(K$4,$D288+24/24)-MAX(K$3,$C288)),MAX(,MIN(K$4,$D288)-MAX(K$3,$C288))))</f>
        <v>8.3333333333333259E-2</v>
      </c>
      <c r="L288" s="40">
        <f t="shared" si="627"/>
        <v>0</v>
      </c>
      <c r="M288" s="41">
        <f t="shared" si="627"/>
        <v>0</v>
      </c>
      <c r="O288" s="37">
        <f t="shared" si="574"/>
        <v>0.20833333333333326</v>
      </c>
      <c r="P288" s="38">
        <f t="shared" si="575"/>
        <v>0.125</v>
      </c>
      <c r="Q288" s="37">
        <f t="shared" si="576"/>
        <v>0</v>
      </c>
      <c r="R288" s="38">
        <f t="shared" si="577"/>
        <v>0</v>
      </c>
      <c r="S288" s="37">
        <f t="shared" si="578"/>
        <v>0</v>
      </c>
      <c r="T288" s="38">
        <f t="shared" si="579"/>
        <v>0</v>
      </c>
    </row>
    <row r="289" spans="1:20" ht="15" customHeight="1" thickBot="1" x14ac:dyDescent="0.4">
      <c r="A289" s="12" t="str">
        <f t="shared" si="565"/>
        <v>Sem.</v>
      </c>
      <c r="B289" s="13">
        <v>45939</v>
      </c>
      <c r="C289" s="14">
        <f t="shared" si="568"/>
        <v>0.75</v>
      </c>
      <c r="D289" s="15">
        <f t="shared" si="569"/>
        <v>8.3333333333333329E-2</v>
      </c>
      <c r="E289" s="36">
        <f t="shared" si="584"/>
        <v>0.33333333333333326</v>
      </c>
      <c r="F289" s="37">
        <f t="shared" si="585"/>
        <v>0.20833333333333326</v>
      </c>
      <c r="G289" s="38">
        <f t="shared" si="586"/>
        <v>0.125</v>
      </c>
      <c r="H289" s="39">
        <f t="shared" si="587"/>
        <v>0</v>
      </c>
      <c r="I289" s="40">
        <f t="shared" ref="I289:J289" si="628">IF(OR($B289="",H289="",I$4=""),"",IF($C289&gt;$D289,MAX(,MIN(I$4,$D289+24/24)-MAX(I$3,$C289)),MAX(,MIN(I$4,$D289)-MAX(I$3,$C289))))</f>
        <v>0.125</v>
      </c>
      <c r="J289" s="41">
        <f t="shared" si="628"/>
        <v>0.125</v>
      </c>
      <c r="K289" s="39">
        <f t="shared" ref="K289:M289" si="629">IF(OR(J289="",K$4=""),"",IF($C289&gt;$D289,MAX(,MIN(K$4,$D289+24/24)-MAX(K$3,$C289)),MAX(,MIN(K$4,$D289)-MAX(K$3,$C289))))</f>
        <v>8.3333333333333259E-2</v>
      </c>
      <c r="L289" s="40">
        <f t="shared" si="629"/>
        <v>0</v>
      </c>
      <c r="M289" s="41">
        <f t="shared" si="629"/>
        <v>0</v>
      </c>
      <c r="O289" s="37">
        <f t="shared" si="574"/>
        <v>0.20833333333333326</v>
      </c>
      <c r="P289" s="38">
        <f t="shared" si="575"/>
        <v>0.125</v>
      </c>
      <c r="Q289" s="37">
        <f t="shared" si="576"/>
        <v>0</v>
      </c>
      <c r="R289" s="38">
        <f t="shared" si="577"/>
        <v>0</v>
      </c>
      <c r="S289" s="37">
        <f t="shared" si="578"/>
        <v>0</v>
      </c>
      <c r="T289" s="38">
        <f t="shared" si="579"/>
        <v>0</v>
      </c>
    </row>
    <row r="290" spans="1:20" ht="15" customHeight="1" thickBot="1" x14ac:dyDescent="0.4">
      <c r="A290" s="12" t="str">
        <f t="shared" si="565"/>
        <v>Sem.</v>
      </c>
      <c r="B290" s="13">
        <v>45940</v>
      </c>
      <c r="C290" s="14">
        <f t="shared" si="568"/>
        <v>0.75</v>
      </c>
      <c r="D290" s="15">
        <f t="shared" si="569"/>
        <v>8.3333333333333329E-2</v>
      </c>
      <c r="E290" s="36">
        <f t="shared" si="584"/>
        <v>0.33333333333333326</v>
      </c>
      <c r="F290" s="37">
        <f t="shared" si="585"/>
        <v>0.20833333333333326</v>
      </c>
      <c r="G290" s="38">
        <f t="shared" si="586"/>
        <v>0.125</v>
      </c>
      <c r="H290" s="39">
        <f t="shared" si="587"/>
        <v>0</v>
      </c>
      <c r="I290" s="40">
        <f t="shared" ref="I290:J290" si="630">IF(OR($B290="",H290="",I$4=""),"",IF($C290&gt;$D290,MAX(,MIN(I$4,$D290+24/24)-MAX(I$3,$C290)),MAX(,MIN(I$4,$D290)-MAX(I$3,$C290))))</f>
        <v>0.125</v>
      </c>
      <c r="J290" s="41">
        <f t="shared" si="630"/>
        <v>0.125</v>
      </c>
      <c r="K290" s="39">
        <f t="shared" ref="K290:M290" si="631">IF(OR(J290="",K$4=""),"",IF($C290&gt;$D290,MAX(,MIN(K$4,$D290+24/24)-MAX(K$3,$C290)),MAX(,MIN(K$4,$D290)-MAX(K$3,$C290))))</f>
        <v>8.3333333333333259E-2</v>
      </c>
      <c r="L290" s="40">
        <f t="shared" si="631"/>
        <v>0</v>
      </c>
      <c r="M290" s="41">
        <f t="shared" si="631"/>
        <v>0</v>
      </c>
      <c r="O290" s="37">
        <f t="shared" si="574"/>
        <v>0.20833333333333326</v>
      </c>
      <c r="P290" s="38">
        <f t="shared" si="575"/>
        <v>0.125</v>
      </c>
      <c r="Q290" s="37">
        <f t="shared" si="576"/>
        <v>0</v>
      </c>
      <c r="R290" s="38">
        <f t="shared" si="577"/>
        <v>0</v>
      </c>
      <c r="S290" s="37">
        <f t="shared" si="578"/>
        <v>0</v>
      </c>
      <c r="T290" s="38">
        <f t="shared" si="579"/>
        <v>0</v>
      </c>
    </row>
    <row r="291" spans="1:20" ht="15" customHeight="1" thickBot="1" x14ac:dyDescent="0.4">
      <c r="A291" s="12" t="str">
        <f t="shared" si="565"/>
        <v>Sem.</v>
      </c>
      <c r="B291" s="13">
        <v>45941</v>
      </c>
      <c r="C291" s="14">
        <f t="shared" si="568"/>
        <v>0.75</v>
      </c>
      <c r="D291" s="15">
        <f t="shared" si="569"/>
        <v>8.3333333333333329E-2</v>
      </c>
      <c r="E291" s="36">
        <f t="shared" si="584"/>
        <v>0.33333333333333326</v>
      </c>
      <c r="F291" s="37">
        <f t="shared" si="585"/>
        <v>0.20833333333333326</v>
      </c>
      <c r="G291" s="38">
        <f t="shared" si="586"/>
        <v>0.125</v>
      </c>
      <c r="H291" s="39">
        <f t="shared" si="587"/>
        <v>0</v>
      </c>
      <c r="I291" s="40">
        <f t="shared" ref="I291:J291" si="632">IF(OR($B291="",H291="",I$4=""),"",IF($C291&gt;$D291,MAX(,MIN(I$4,$D291+24/24)-MAX(I$3,$C291)),MAX(,MIN(I$4,$D291)-MAX(I$3,$C291))))</f>
        <v>0.125</v>
      </c>
      <c r="J291" s="41">
        <f t="shared" si="632"/>
        <v>0.125</v>
      </c>
      <c r="K291" s="39">
        <f t="shared" ref="K291:M291" si="633">IF(OR(J291="",K$4=""),"",IF($C291&gt;$D291,MAX(,MIN(K$4,$D291+24/24)-MAX(K$3,$C291)),MAX(,MIN(K$4,$D291)-MAX(K$3,$C291))))</f>
        <v>8.3333333333333259E-2</v>
      </c>
      <c r="L291" s="40">
        <f t="shared" si="633"/>
        <v>0</v>
      </c>
      <c r="M291" s="41">
        <f t="shared" si="633"/>
        <v>0</v>
      </c>
      <c r="O291" s="37">
        <f t="shared" si="574"/>
        <v>0.20833333333333326</v>
      </c>
      <c r="P291" s="38">
        <f t="shared" si="575"/>
        <v>0.125</v>
      </c>
      <c r="Q291" s="37">
        <f t="shared" si="576"/>
        <v>0</v>
      </c>
      <c r="R291" s="38">
        <f t="shared" si="577"/>
        <v>0</v>
      </c>
      <c r="S291" s="37">
        <f t="shared" si="578"/>
        <v>0</v>
      </c>
      <c r="T291" s="38">
        <f t="shared" si="579"/>
        <v>0</v>
      </c>
    </row>
    <row r="292" spans="1:20" ht="15" customHeight="1" thickBot="1" x14ac:dyDescent="0.4">
      <c r="A292" s="12" t="str">
        <f t="shared" si="565"/>
        <v>Dim.</v>
      </c>
      <c r="B292" s="13">
        <v>45942</v>
      </c>
      <c r="C292" s="14">
        <f t="shared" si="568"/>
        <v>0.75</v>
      </c>
      <c r="D292" s="15">
        <f t="shared" si="569"/>
        <v>8.3333333333333329E-2</v>
      </c>
      <c r="E292" s="36">
        <f t="shared" si="584"/>
        <v>0.33333333333333326</v>
      </c>
      <c r="F292" s="37">
        <f t="shared" si="585"/>
        <v>0.20833333333333326</v>
      </c>
      <c r="G292" s="38">
        <f t="shared" si="586"/>
        <v>0.125</v>
      </c>
      <c r="H292" s="39">
        <f t="shared" si="587"/>
        <v>0</v>
      </c>
      <c r="I292" s="40">
        <f t="shared" ref="I292:J292" si="634">IF(OR($B292="",H292="",I$4=""),"",IF($C292&gt;$D292,MAX(,MIN(I$4,$D292+24/24)-MAX(I$3,$C292)),MAX(,MIN(I$4,$D292)-MAX(I$3,$C292))))</f>
        <v>0.125</v>
      </c>
      <c r="J292" s="41">
        <f t="shared" si="634"/>
        <v>0.125</v>
      </c>
      <c r="K292" s="39">
        <f t="shared" ref="K292:M292" si="635">IF(OR(J292="",K$4=""),"",IF($C292&gt;$D292,MAX(,MIN(K$4,$D292+24/24)-MAX(K$3,$C292)),MAX(,MIN(K$4,$D292)-MAX(K$3,$C292))))</f>
        <v>8.3333333333333259E-2</v>
      </c>
      <c r="L292" s="40">
        <f t="shared" si="635"/>
        <v>0</v>
      </c>
      <c r="M292" s="41">
        <f t="shared" si="635"/>
        <v>0</v>
      </c>
      <c r="O292" s="37">
        <f t="shared" si="574"/>
        <v>0</v>
      </c>
      <c r="P292" s="38">
        <f t="shared" si="575"/>
        <v>0</v>
      </c>
      <c r="Q292" s="37">
        <f t="shared" si="576"/>
        <v>0.20833333333333326</v>
      </c>
      <c r="R292" s="38">
        <f t="shared" si="577"/>
        <v>0.125</v>
      </c>
      <c r="S292" s="37">
        <f t="shared" si="578"/>
        <v>0</v>
      </c>
      <c r="T292" s="38">
        <f t="shared" si="579"/>
        <v>0</v>
      </c>
    </row>
    <row r="293" spans="1:20" ht="15" customHeight="1" thickBot="1" x14ac:dyDescent="0.4">
      <c r="A293" s="12" t="str">
        <f t="shared" si="565"/>
        <v>Sem.</v>
      </c>
      <c r="B293" s="13">
        <v>45943</v>
      </c>
      <c r="C293" s="14">
        <f t="shared" si="568"/>
        <v>0.75</v>
      </c>
      <c r="D293" s="15">
        <f t="shared" si="569"/>
        <v>8.3333333333333329E-2</v>
      </c>
      <c r="E293" s="36">
        <f t="shared" si="584"/>
        <v>0.33333333333333326</v>
      </c>
      <c r="F293" s="37">
        <f t="shared" si="585"/>
        <v>0.20833333333333326</v>
      </c>
      <c r="G293" s="38">
        <f t="shared" si="586"/>
        <v>0.125</v>
      </c>
      <c r="H293" s="39">
        <f t="shared" si="587"/>
        <v>0</v>
      </c>
      <c r="I293" s="40">
        <f t="shared" ref="I293:J293" si="636">IF(OR($B293="",H293="",I$4=""),"",IF($C293&gt;$D293,MAX(,MIN(I$4,$D293+24/24)-MAX(I$3,$C293)),MAX(,MIN(I$4,$D293)-MAX(I$3,$C293))))</f>
        <v>0.125</v>
      </c>
      <c r="J293" s="41">
        <f t="shared" si="636"/>
        <v>0.125</v>
      </c>
      <c r="K293" s="39">
        <f t="shared" ref="K293:M293" si="637">IF(OR(J293="",K$4=""),"",IF($C293&gt;$D293,MAX(,MIN(K$4,$D293+24/24)-MAX(K$3,$C293)),MAX(,MIN(K$4,$D293)-MAX(K$3,$C293))))</f>
        <v>8.3333333333333259E-2</v>
      </c>
      <c r="L293" s="40">
        <f t="shared" si="637"/>
        <v>0</v>
      </c>
      <c r="M293" s="41">
        <f t="shared" si="637"/>
        <v>0</v>
      </c>
      <c r="O293" s="37">
        <f t="shared" si="574"/>
        <v>0.20833333333333326</v>
      </c>
      <c r="P293" s="38">
        <f t="shared" si="575"/>
        <v>0.125</v>
      </c>
      <c r="Q293" s="37">
        <f t="shared" si="576"/>
        <v>0</v>
      </c>
      <c r="R293" s="38">
        <f t="shared" si="577"/>
        <v>0</v>
      </c>
      <c r="S293" s="37">
        <f t="shared" si="578"/>
        <v>0</v>
      </c>
      <c r="T293" s="38">
        <f t="shared" si="579"/>
        <v>0</v>
      </c>
    </row>
    <row r="294" spans="1:20" ht="15" customHeight="1" thickBot="1" x14ac:dyDescent="0.4">
      <c r="A294" s="12" t="str">
        <f t="shared" si="565"/>
        <v>Sem.</v>
      </c>
      <c r="B294" s="13">
        <v>45944</v>
      </c>
      <c r="C294" s="14">
        <f t="shared" si="568"/>
        <v>0.75</v>
      </c>
      <c r="D294" s="15">
        <f t="shared" si="569"/>
        <v>8.3333333333333329E-2</v>
      </c>
      <c r="E294" s="36">
        <f t="shared" si="584"/>
        <v>0.33333333333333326</v>
      </c>
      <c r="F294" s="37">
        <f t="shared" si="585"/>
        <v>0.20833333333333326</v>
      </c>
      <c r="G294" s="38">
        <f t="shared" si="586"/>
        <v>0.125</v>
      </c>
      <c r="H294" s="39">
        <f t="shared" si="587"/>
        <v>0</v>
      </c>
      <c r="I294" s="40">
        <f t="shared" ref="I294:J294" si="638">IF(OR($B294="",H294="",I$4=""),"",IF($C294&gt;$D294,MAX(,MIN(I$4,$D294+24/24)-MAX(I$3,$C294)),MAX(,MIN(I$4,$D294)-MAX(I$3,$C294))))</f>
        <v>0.125</v>
      </c>
      <c r="J294" s="41">
        <f t="shared" si="638"/>
        <v>0.125</v>
      </c>
      <c r="K294" s="39">
        <f t="shared" ref="K294:M294" si="639">IF(OR(J294="",K$4=""),"",IF($C294&gt;$D294,MAX(,MIN(K$4,$D294+24/24)-MAX(K$3,$C294)),MAX(,MIN(K$4,$D294)-MAX(K$3,$C294))))</f>
        <v>8.3333333333333259E-2</v>
      </c>
      <c r="L294" s="40">
        <f t="shared" si="639"/>
        <v>0</v>
      </c>
      <c r="M294" s="41">
        <f t="shared" si="639"/>
        <v>0</v>
      </c>
      <c r="O294" s="37">
        <f t="shared" si="574"/>
        <v>0.20833333333333326</v>
      </c>
      <c r="P294" s="38">
        <f t="shared" si="575"/>
        <v>0.125</v>
      </c>
      <c r="Q294" s="37">
        <f t="shared" si="576"/>
        <v>0</v>
      </c>
      <c r="R294" s="38">
        <f t="shared" si="577"/>
        <v>0</v>
      </c>
      <c r="S294" s="37">
        <f t="shared" si="578"/>
        <v>0</v>
      </c>
      <c r="T294" s="38">
        <f t="shared" si="579"/>
        <v>0</v>
      </c>
    </row>
    <row r="295" spans="1:20" ht="15" customHeight="1" thickBot="1" x14ac:dyDescent="0.4">
      <c r="A295" s="12" t="str">
        <f t="shared" si="565"/>
        <v>Sem.</v>
      </c>
      <c r="B295" s="13">
        <v>45945</v>
      </c>
      <c r="C295" s="14">
        <f t="shared" si="568"/>
        <v>0.75</v>
      </c>
      <c r="D295" s="15">
        <f t="shared" si="569"/>
        <v>8.3333333333333329E-2</v>
      </c>
      <c r="E295" s="36">
        <f t="shared" si="584"/>
        <v>0.33333333333333326</v>
      </c>
      <c r="F295" s="37">
        <f t="shared" si="585"/>
        <v>0.20833333333333326</v>
      </c>
      <c r="G295" s="38">
        <f t="shared" si="586"/>
        <v>0.125</v>
      </c>
      <c r="H295" s="39">
        <f t="shared" si="587"/>
        <v>0</v>
      </c>
      <c r="I295" s="40">
        <f t="shared" ref="I295:J295" si="640">IF(OR($B295="",H295="",I$4=""),"",IF($C295&gt;$D295,MAX(,MIN(I$4,$D295+24/24)-MAX(I$3,$C295)),MAX(,MIN(I$4,$D295)-MAX(I$3,$C295))))</f>
        <v>0.125</v>
      </c>
      <c r="J295" s="41">
        <f t="shared" si="640"/>
        <v>0.125</v>
      </c>
      <c r="K295" s="39">
        <f t="shared" ref="K295:M295" si="641">IF(OR(J295="",K$4=""),"",IF($C295&gt;$D295,MAX(,MIN(K$4,$D295+24/24)-MAX(K$3,$C295)),MAX(,MIN(K$4,$D295)-MAX(K$3,$C295))))</f>
        <v>8.3333333333333259E-2</v>
      </c>
      <c r="L295" s="40">
        <f t="shared" si="641"/>
        <v>0</v>
      </c>
      <c r="M295" s="41">
        <f t="shared" si="641"/>
        <v>0</v>
      </c>
      <c r="O295" s="37">
        <f t="shared" si="574"/>
        <v>0.20833333333333326</v>
      </c>
      <c r="P295" s="38">
        <f t="shared" si="575"/>
        <v>0.125</v>
      </c>
      <c r="Q295" s="37">
        <f t="shared" si="576"/>
        <v>0</v>
      </c>
      <c r="R295" s="38">
        <f t="shared" si="577"/>
        <v>0</v>
      </c>
      <c r="S295" s="37">
        <f t="shared" si="578"/>
        <v>0</v>
      </c>
      <c r="T295" s="38">
        <f t="shared" si="579"/>
        <v>0</v>
      </c>
    </row>
    <row r="296" spans="1:20" ht="15" customHeight="1" thickBot="1" x14ac:dyDescent="0.4">
      <c r="A296" s="12" t="str">
        <f t="shared" si="565"/>
        <v>Sem.</v>
      </c>
      <c r="B296" s="13">
        <v>45946</v>
      </c>
      <c r="C296" s="14">
        <f t="shared" si="568"/>
        <v>0.75</v>
      </c>
      <c r="D296" s="15">
        <f t="shared" si="569"/>
        <v>8.3333333333333329E-2</v>
      </c>
      <c r="E296" s="36">
        <f t="shared" si="584"/>
        <v>0.33333333333333326</v>
      </c>
      <c r="F296" s="37">
        <f t="shared" si="585"/>
        <v>0.20833333333333326</v>
      </c>
      <c r="G296" s="38">
        <f t="shared" si="586"/>
        <v>0.125</v>
      </c>
      <c r="H296" s="39">
        <f t="shared" si="587"/>
        <v>0</v>
      </c>
      <c r="I296" s="40">
        <f t="shared" ref="I296:J296" si="642">IF(OR($B296="",H296="",I$4=""),"",IF($C296&gt;$D296,MAX(,MIN(I$4,$D296+24/24)-MAX(I$3,$C296)),MAX(,MIN(I$4,$D296)-MAX(I$3,$C296))))</f>
        <v>0.125</v>
      </c>
      <c r="J296" s="41">
        <f t="shared" si="642"/>
        <v>0.125</v>
      </c>
      <c r="K296" s="39">
        <f t="shared" ref="K296:M296" si="643">IF(OR(J296="",K$4=""),"",IF($C296&gt;$D296,MAX(,MIN(K$4,$D296+24/24)-MAX(K$3,$C296)),MAX(,MIN(K$4,$D296)-MAX(K$3,$C296))))</f>
        <v>8.3333333333333259E-2</v>
      </c>
      <c r="L296" s="40">
        <f t="shared" si="643"/>
        <v>0</v>
      </c>
      <c r="M296" s="41">
        <f t="shared" si="643"/>
        <v>0</v>
      </c>
      <c r="O296" s="37">
        <f t="shared" si="574"/>
        <v>0.20833333333333326</v>
      </c>
      <c r="P296" s="38">
        <f t="shared" si="575"/>
        <v>0.125</v>
      </c>
      <c r="Q296" s="37">
        <f t="shared" si="576"/>
        <v>0</v>
      </c>
      <c r="R296" s="38">
        <f t="shared" si="577"/>
        <v>0</v>
      </c>
      <c r="S296" s="37">
        <f t="shared" si="578"/>
        <v>0</v>
      </c>
      <c r="T296" s="38">
        <f t="shared" si="579"/>
        <v>0</v>
      </c>
    </row>
    <row r="297" spans="1:20" ht="15" customHeight="1" thickBot="1" x14ac:dyDescent="0.4">
      <c r="A297" s="12" t="str">
        <f t="shared" si="565"/>
        <v>Sem.</v>
      </c>
      <c r="B297" s="13">
        <v>45947</v>
      </c>
      <c r="C297" s="14">
        <f t="shared" si="568"/>
        <v>0.75</v>
      </c>
      <c r="D297" s="15">
        <f t="shared" si="569"/>
        <v>8.3333333333333329E-2</v>
      </c>
      <c r="E297" s="36">
        <f t="shared" si="584"/>
        <v>0.33333333333333326</v>
      </c>
      <c r="F297" s="37">
        <f t="shared" si="585"/>
        <v>0.20833333333333326</v>
      </c>
      <c r="G297" s="38">
        <f t="shared" si="586"/>
        <v>0.125</v>
      </c>
      <c r="H297" s="39">
        <f t="shared" si="587"/>
        <v>0</v>
      </c>
      <c r="I297" s="40">
        <f t="shared" ref="I297:J297" si="644">IF(OR($B297="",H297="",I$4=""),"",IF($C297&gt;$D297,MAX(,MIN(I$4,$D297+24/24)-MAX(I$3,$C297)),MAX(,MIN(I$4,$D297)-MAX(I$3,$C297))))</f>
        <v>0.125</v>
      </c>
      <c r="J297" s="41">
        <f t="shared" si="644"/>
        <v>0.125</v>
      </c>
      <c r="K297" s="39">
        <f t="shared" ref="K297:M297" si="645">IF(OR(J297="",K$4=""),"",IF($C297&gt;$D297,MAX(,MIN(K$4,$D297+24/24)-MAX(K$3,$C297)),MAX(,MIN(K$4,$D297)-MAX(K$3,$C297))))</f>
        <v>8.3333333333333259E-2</v>
      </c>
      <c r="L297" s="40">
        <f t="shared" si="645"/>
        <v>0</v>
      </c>
      <c r="M297" s="41">
        <f t="shared" si="645"/>
        <v>0</v>
      </c>
      <c r="O297" s="37">
        <f t="shared" si="574"/>
        <v>0.20833333333333326</v>
      </c>
      <c r="P297" s="38">
        <f t="shared" si="575"/>
        <v>0.125</v>
      </c>
      <c r="Q297" s="37">
        <f t="shared" si="576"/>
        <v>0</v>
      </c>
      <c r="R297" s="38">
        <f t="shared" si="577"/>
        <v>0</v>
      </c>
      <c r="S297" s="37">
        <f t="shared" si="578"/>
        <v>0</v>
      </c>
      <c r="T297" s="38">
        <f t="shared" si="579"/>
        <v>0</v>
      </c>
    </row>
    <row r="298" spans="1:20" ht="15" customHeight="1" thickBot="1" x14ac:dyDescent="0.4">
      <c r="A298" s="12" t="str">
        <f t="shared" si="565"/>
        <v>Sem.</v>
      </c>
      <c r="B298" s="13">
        <v>45948</v>
      </c>
      <c r="C298" s="14">
        <f t="shared" si="568"/>
        <v>0.75</v>
      </c>
      <c r="D298" s="15">
        <f t="shared" si="569"/>
        <v>8.3333333333333329E-2</v>
      </c>
      <c r="E298" s="36">
        <f t="shared" si="584"/>
        <v>0.33333333333333326</v>
      </c>
      <c r="F298" s="37">
        <f t="shared" si="585"/>
        <v>0.20833333333333326</v>
      </c>
      <c r="G298" s="38">
        <f t="shared" si="586"/>
        <v>0.125</v>
      </c>
      <c r="H298" s="39">
        <f t="shared" si="587"/>
        <v>0</v>
      </c>
      <c r="I298" s="40">
        <f t="shared" ref="I298:J298" si="646">IF(OR($B298="",H298="",I$4=""),"",IF($C298&gt;$D298,MAX(,MIN(I$4,$D298+24/24)-MAX(I$3,$C298)),MAX(,MIN(I$4,$D298)-MAX(I$3,$C298))))</f>
        <v>0.125</v>
      </c>
      <c r="J298" s="41">
        <f t="shared" si="646"/>
        <v>0.125</v>
      </c>
      <c r="K298" s="39">
        <f t="shared" ref="K298:M298" si="647">IF(OR(J298="",K$4=""),"",IF($C298&gt;$D298,MAX(,MIN(K$4,$D298+24/24)-MAX(K$3,$C298)),MAX(,MIN(K$4,$D298)-MAX(K$3,$C298))))</f>
        <v>8.3333333333333259E-2</v>
      </c>
      <c r="L298" s="40">
        <f t="shared" si="647"/>
        <v>0</v>
      </c>
      <c r="M298" s="41">
        <f t="shared" si="647"/>
        <v>0</v>
      </c>
      <c r="O298" s="37">
        <f t="shared" si="574"/>
        <v>0.20833333333333326</v>
      </c>
      <c r="P298" s="38">
        <f t="shared" si="575"/>
        <v>0.125</v>
      </c>
      <c r="Q298" s="37">
        <f t="shared" si="576"/>
        <v>0</v>
      </c>
      <c r="R298" s="38">
        <f t="shared" si="577"/>
        <v>0</v>
      </c>
      <c r="S298" s="37">
        <f t="shared" si="578"/>
        <v>0</v>
      </c>
      <c r="T298" s="38">
        <f t="shared" si="579"/>
        <v>0</v>
      </c>
    </row>
    <row r="299" spans="1:20" ht="15" customHeight="1" thickBot="1" x14ac:dyDescent="0.4">
      <c r="A299" s="12" t="str">
        <f t="shared" si="565"/>
        <v>Dim.</v>
      </c>
      <c r="B299" s="13">
        <v>45949</v>
      </c>
      <c r="C299" s="14">
        <f t="shared" si="568"/>
        <v>0.75</v>
      </c>
      <c r="D299" s="15">
        <f t="shared" si="569"/>
        <v>8.3333333333333329E-2</v>
      </c>
      <c r="E299" s="36">
        <f t="shared" si="584"/>
        <v>0.33333333333333326</v>
      </c>
      <c r="F299" s="37">
        <f t="shared" si="585"/>
        <v>0.20833333333333326</v>
      </c>
      <c r="G299" s="38">
        <f t="shared" si="586"/>
        <v>0.125</v>
      </c>
      <c r="H299" s="39">
        <f t="shared" si="587"/>
        <v>0</v>
      </c>
      <c r="I299" s="40">
        <f t="shared" ref="I299:J299" si="648">IF(OR($B299="",H299="",I$4=""),"",IF($C299&gt;$D299,MAX(,MIN(I$4,$D299+24/24)-MAX(I$3,$C299)),MAX(,MIN(I$4,$D299)-MAX(I$3,$C299))))</f>
        <v>0.125</v>
      </c>
      <c r="J299" s="41">
        <f t="shared" si="648"/>
        <v>0.125</v>
      </c>
      <c r="K299" s="39">
        <f t="shared" ref="K299:M299" si="649">IF(OR(J299="",K$4=""),"",IF($C299&gt;$D299,MAX(,MIN(K$4,$D299+24/24)-MAX(K$3,$C299)),MAX(,MIN(K$4,$D299)-MAX(K$3,$C299))))</f>
        <v>8.3333333333333259E-2</v>
      </c>
      <c r="L299" s="40">
        <f t="shared" si="649"/>
        <v>0</v>
      </c>
      <c r="M299" s="41">
        <f t="shared" si="649"/>
        <v>0</v>
      </c>
      <c r="O299" s="37">
        <f t="shared" si="574"/>
        <v>0</v>
      </c>
      <c r="P299" s="38">
        <f t="shared" si="575"/>
        <v>0</v>
      </c>
      <c r="Q299" s="37">
        <f t="shared" si="576"/>
        <v>0.20833333333333326</v>
      </c>
      <c r="R299" s="38">
        <f t="shared" si="577"/>
        <v>0.125</v>
      </c>
      <c r="S299" s="37">
        <f t="shared" si="578"/>
        <v>0</v>
      </c>
      <c r="T299" s="38">
        <f t="shared" si="579"/>
        <v>0</v>
      </c>
    </row>
    <row r="300" spans="1:20" ht="15" customHeight="1" thickBot="1" x14ac:dyDescent="0.4">
      <c r="A300" s="12" t="str">
        <f t="shared" si="565"/>
        <v>Sem.</v>
      </c>
      <c r="B300" s="13">
        <v>45950</v>
      </c>
      <c r="C300" s="14">
        <f t="shared" si="568"/>
        <v>0.75</v>
      </c>
      <c r="D300" s="15">
        <f t="shared" si="569"/>
        <v>8.3333333333333329E-2</v>
      </c>
      <c r="E300" s="36">
        <f t="shared" si="584"/>
        <v>0.33333333333333326</v>
      </c>
      <c r="F300" s="37">
        <f t="shared" si="585"/>
        <v>0.20833333333333326</v>
      </c>
      <c r="G300" s="38">
        <f t="shared" si="586"/>
        <v>0.125</v>
      </c>
      <c r="H300" s="39">
        <f t="shared" si="587"/>
        <v>0</v>
      </c>
      <c r="I300" s="40">
        <f t="shared" ref="I300:J300" si="650">IF(OR($B300="",H300="",I$4=""),"",IF($C300&gt;$D300,MAX(,MIN(I$4,$D300+24/24)-MAX(I$3,$C300)),MAX(,MIN(I$4,$D300)-MAX(I$3,$C300))))</f>
        <v>0.125</v>
      </c>
      <c r="J300" s="41">
        <f t="shared" si="650"/>
        <v>0.125</v>
      </c>
      <c r="K300" s="39">
        <f t="shared" ref="K300:M300" si="651">IF(OR(J300="",K$4=""),"",IF($C300&gt;$D300,MAX(,MIN(K$4,$D300+24/24)-MAX(K$3,$C300)),MAX(,MIN(K$4,$D300)-MAX(K$3,$C300))))</f>
        <v>8.3333333333333259E-2</v>
      </c>
      <c r="L300" s="40">
        <f t="shared" si="651"/>
        <v>0</v>
      </c>
      <c r="M300" s="41">
        <f t="shared" si="651"/>
        <v>0</v>
      </c>
      <c r="O300" s="37">
        <f t="shared" si="574"/>
        <v>0.20833333333333326</v>
      </c>
      <c r="P300" s="38">
        <f t="shared" si="575"/>
        <v>0.125</v>
      </c>
      <c r="Q300" s="37">
        <f t="shared" si="576"/>
        <v>0</v>
      </c>
      <c r="R300" s="38">
        <f t="shared" si="577"/>
        <v>0</v>
      </c>
      <c r="S300" s="37">
        <f t="shared" si="578"/>
        <v>0</v>
      </c>
      <c r="T300" s="38">
        <f t="shared" si="579"/>
        <v>0</v>
      </c>
    </row>
    <row r="301" spans="1:20" ht="15" customHeight="1" thickBot="1" x14ac:dyDescent="0.4">
      <c r="A301" s="12" t="str">
        <f t="shared" si="565"/>
        <v>Sem.</v>
      </c>
      <c r="B301" s="13">
        <v>45951</v>
      </c>
      <c r="C301" s="14">
        <f t="shared" si="568"/>
        <v>0.75</v>
      </c>
      <c r="D301" s="15">
        <f t="shared" si="569"/>
        <v>8.3333333333333329E-2</v>
      </c>
      <c r="E301" s="36">
        <f t="shared" si="584"/>
        <v>0.33333333333333326</v>
      </c>
      <c r="F301" s="37">
        <f t="shared" si="585"/>
        <v>0.20833333333333326</v>
      </c>
      <c r="G301" s="38">
        <f t="shared" si="586"/>
        <v>0.125</v>
      </c>
      <c r="H301" s="39">
        <f t="shared" si="587"/>
        <v>0</v>
      </c>
      <c r="I301" s="40">
        <f t="shared" ref="I301:J301" si="652">IF(OR($B301="",H301="",I$4=""),"",IF($C301&gt;$D301,MAX(,MIN(I$4,$D301+24/24)-MAX(I$3,$C301)),MAX(,MIN(I$4,$D301)-MAX(I$3,$C301))))</f>
        <v>0.125</v>
      </c>
      <c r="J301" s="41">
        <f t="shared" si="652"/>
        <v>0.125</v>
      </c>
      <c r="K301" s="39">
        <f t="shared" ref="K301:M301" si="653">IF(OR(J301="",K$4=""),"",IF($C301&gt;$D301,MAX(,MIN(K$4,$D301+24/24)-MAX(K$3,$C301)),MAX(,MIN(K$4,$D301)-MAX(K$3,$C301))))</f>
        <v>8.3333333333333259E-2</v>
      </c>
      <c r="L301" s="40">
        <f t="shared" si="653"/>
        <v>0</v>
      </c>
      <c r="M301" s="41">
        <f t="shared" si="653"/>
        <v>0</v>
      </c>
      <c r="O301" s="37">
        <f t="shared" si="574"/>
        <v>0.20833333333333326</v>
      </c>
      <c r="P301" s="38">
        <f t="shared" si="575"/>
        <v>0.125</v>
      </c>
      <c r="Q301" s="37">
        <f t="shared" si="576"/>
        <v>0</v>
      </c>
      <c r="R301" s="38">
        <f t="shared" si="577"/>
        <v>0</v>
      </c>
      <c r="S301" s="37">
        <f t="shared" si="578"/>
        <v>0</v>
      </c>
      <c r="T301" s="38">
        <f t="shared" si="579"/>
        <v>0</v>
      </c>
    </row>
    <row r="302" spans="1:20" ht="15" customHeight="1" thickBot="1" x14ac:dyDescent="0.4">
      <c r="A302" s="12" t="str">
        <f t="shared" si="565"/>
        <v>Sem.</v>
      </c>
      <c r="B302" s="13">
        <v>45952</v>
      </c>
      <c r="C302" s="14">
        <f t="shared" si="568"/>
        <v>0.75</v>
      </c>
      <c r="D302" s="15">
        <f t="shared" si="569"/>
        <v>8.3333333333333329E-2</v>
      </c>
      <c r="E302" s="36">
        <f t="shared" si="584"/>
        <v>0.33333333333333326</v>
      </c>
      <c r="F302" s="37">
        <f t="shared" si="585"/>
        <v>0.20833333333333326</v>
      </c>
      <c r="G302" s="38">
        <f t="shared" si="586"/>
        <v>0.125</v>
      </c>
      <c r="H302" s="39">
        <f t="shared" si="587"/>
        <v>0</v>
      </c>
      <c r="I302" s="40">
        <f t="shared" ref="I302:J302" si="654">IF(OR($B302="",H302="",I$4=""),"",IF($C302&gt;$D302,MAX(,MIN(I$4,$D302+24/24)-MAX(I$3,$C302)),MAX(,MIN(I$4,$D302)-MAX(I$3,$C302))))</f>
        <v>0.125</v>
      </c>
      <c r="J302" s="41">
        <f t="shared" si="654"/>
        <v>0.125</v>
      </c>
      <c r="K302" s="39">
        <f t="shared" ref="K302:M302" si="655">IF(OR(J302="",K$4=""),"",IF($C302&gt;$D302,MAX(,MIN(K$4,$D302+24/24)-MAX(K$3,$C302)),MAX(,MIN(K$4,$D302)-MAX(K$3,$C302))))</f>
        <v>8.3333333333333259E-2</v>
      </c>
      <c r="L302" s="40">
        <f t="shared" si="655"/>
        <v>0</v>
      </c>
      <c r="M302" s="41">
        <f t="shared" si="655"/>
        <v>0</v>
      </c>
      <c r="O302" s="37">
        <f t="shared" si="574"/>
        <v>0.20833333333333326</v>
      </c>
      <c r="P302" s="38">
        <f t="shared" si="575"/>
        <v>0.125</v>
      </c>
      <c r="Q302" s="37">
        <f t="shared" si="576"/>
        <v>0</v>
      </c>
      <c r="R302" s="38">
        <f t="shared" si="577"/>
        <v>0</v>
      </c>
      <c r="S302" s="37">
        <f t="shared" si="578"/>
        <v>0</v>
      </c>
      <c r="T302" s="38">
        <f t="shared" si="579"/>
        <v>0</v>
      </c>
    </row>
    <row r="303" spans="1:20" ht="15" customHeight="1" thickBot="1" x14ac:dyDescent="0.4">
      <c r="A303" s="12" t="str">
        <f t="shared" si="565"/>
        <v>Sem.</v>
      </c>
      <c r="B303" s="13">
        <v>45953</v>
      </c>
      <c r="C303" s="14">
        <f t="shared" si="568"/>
        <v>0.75</v>
      </c>
      <c r="D303" s="15">
        <f t="shared" si="569"/>
        <v>8.3333333333333329E-2</v>
      </c>
      <c r="E303" s="36">
        <f t="shared" si="584"/>
        <v>0.33333333333333326</v>
      </c>
      <c r="F303" s="37">
        <f t="shared" si="585"/>
        <v>0.20833333333333326</v>
      </c>
      <c r="G303" s="38">
        <f t="shared" si="586"/>
        <v>0.125</v>
      </c>
      <c r="H303" s="39">
        <f t="shared" si="587"/>
        <v>0</v>
      </c>
      <c r="I303" s="40">
        <f t="shared" ref="I303:J303" si="656">IF(OR($B303="",H303="",I$4=""),"",IF($C303&gt;$D303,MAX(,MIN(I$4,$D303+24/24)-MAX(I$3,$C303)),MAX(,MIN(I$4,$D303)-MAX(I$3,$C303))))</f>
        <v>0.125</v>
      </c>
      <c r="J303" s="41">
        <f t="shared" si="656"/>
        <v>0.125</v>
      </c>
      <c r="K303" s="39">
        <f t="shared" ref="K303:M303" si="657">IF(OR(J303="",K$4=""),"",IF($C303&gt;$D303,MAX(,MIN(K$4,$D303+24/24)-MAX(K$3,$C303)),MAX(,MIN(K$4,$D303)-MAX(K$3,$C303))))</f>
        <v>8.3333333333333259E-2</v>
      </c>
      <c r="L303" s="40">
        <f t="shared" si="657"/>
        <v>0</v>
      </c>
      <c r="M303" s="41">
        <f t="shared" si="657"/>
        <v>0</v>
      </c>
      <c r="O303" s="37">
        <f t="shared" si="574"/>
        <v>0.20833333333333326</v>
      </c>
      <c r="P303" s="38">
        <f t="shared" si="575"/>
        <v>0.125</v>
      </c>
      <c r="Q303" s="37">
        <f t="shared" si="576"/>
        <v>0</v>
      </c>
      <c r="R303" s="38">
        <f t="shared" si="577"/>
        <v>0</v>
      </c>
      <c r="S303" s="37">
        <f t="shared" si="578"/>
        <v>0</v>
      </c>
      <c r="T303" s="38">
        <f t="shared" si="579"/>
        <v>0</v>
      </c>
    </row>
    <row r="304" spans="1:20" ht="15" customHeight="1" thickBot="1" x14ac:dyDescent="0.4">
      <c r="A304" s="12" t="str">
        <f t="shared" si="565"/>
        <v>Sem.</v>
      </c>
      <c r="B304" s="13">
        <v>45954</v>
      </c>
      <c r="C304" s="14">
        <f t="shared" si="568"/>
        <v>0.75</v>
      </c>
      <c r="D304" s="15">
        <f t="shared" si="569"/>
        <v>8.3333333333333329E-2</v>
      </c>
      <c r="E304" s="36">
        <f t="shared" si="584"/>
        <v>0.33333333333333326</v>
      </c>
      <c r="F304" s="37">
        <f t="shared" si="585"/>
        <v>0.20833333333333326</v>
      </c>
      <c r="G304" s="38">
        <f t="shared" si="586"/>
        <v>0.125</v>
      </c>
      <c r="H304" s="39">
        <f t="shared" si="587"/>
        <v>0</v>
      </c>
      <c r="I304" s="40">
        <f t="shared" ref="I304:J304" si="658">IF(OR($B304="",H304="",I$4=""),"",IF($C304&gt;$D304,MAX(,MIN(I$4,$D304+24/24)-MAX(I$3,$C304)),MAX(,MIN(I$4,$D304)-MAX(I$3,$C304))))</f>
        <v>0.125</v>
      </c>
      <c r="J304" s="41">
        <f t="shared" si="658"/>
        <v>0.125</v>
      </c>
      <c r="K304" s="39">
        <f t="shared" ref="K304:M304" si="659">IF(OR(J304="",K$4=""),"",IF($C304&gt;$D304,MAX(,MIN(K$4,$D304+24/24)-MAX(K$3,$C304)),MAX(,MIN(K$4,$D304)-MAX(K$3,$C304))))</f>
        <v>8.3333333333333259E-2</v>
      </c>
      <c r="L304" s="40">
        <f t="shared" si="659"/>
        <v>0</v>
      </c>
      <c r="M304" s="41">
        <f t="shared" si="659"/>
        <v>0</v>
      </c>
      <c r="O304" s="37">
        <f t="shared" si="574"/>
        <v>0.20833333333333326</v>
      </c>
      <c r="P304" s="38">
        <f t="shared" si="575"/>
        <v>0.125</v>
      </c>
      <c r="Q304" s="37">
        <f t="shared" si="576"/>
        <v>0</v>
      </c>
      <c r="R304" s="38">
        <f t="shared" si="577"/>
        <v>0</v>
      </c>
      <c r="S304" s="37">
        <f t="shared" si="578"/>
        <v>0</v>
      </c>
      <c r="T304" s="38">
        <f t="shared" si="579"/>
        <v>0</v>
      </c>
    </row>
    <row r="305" spans="1:20" ht="15" customHeight="1" thickBot="1" x14ac:dyDescent="0.4">
      <c r="A305" s="12" t="str">
        <f t="shared" si="565"/>
        <v>Sem.</v>
      </c>
      <c r="B305" s="13">
        <v>45955</v>
      </c>
      <c r="C305" s="14">
        <f t="shared" si="568"/>
        <v>0.75</v>
      </c>
      <c r="D305" s="15">
        <f t="shared" si="569"/>
        <v>8.3333333333333329E-2</v>
      </c>
      <c r="E305" s="36">
        <f t="shared" si="584"/>
        <v>0.33333333333333326</v>
      </c>
      <c r="F305" s="37">
        <f t="shared" si="585"/>
        <v>0.20833333333333326</v>
      </c>
      <c r="G305" s="38">
        <f t="shared" si="586"/>
        <v>0.125</v>
      </c>
      <c r="H305" s="39">
        <f t="shared" si="587"/>
        <v>0</v>
      </c>
      <c r="I305" s="40">
        <f t="shared" ref="I305:J305" si="660">IF(OR($B305="",H305="",I$4=""),"",IF($C305&gt;$D305,MAX(,MIN(I$4,$D305+24/24)-MAX(I$3,$C305)),MAX(,MIN(I$4,$D305)-MAX(I$3,$C305))))</f>
        <v>0.125</v>
      </c>
      <c r="J305" s="41">
        <f t="shared" si="660"/>
        <v>0.125</v>
      </c>
      <c r="K305" s="39">
        <f t="shared" ref="K305:M305" si="661">IF(OR(J305="",K$4=""),"",IF($C305&gt;$D305,MAX(,MIN(K$4,$D305+24/24)-MAX(K$3,$C305)),MAX(,MIN(K$4,$D305)-MAX(K$3,$C305))))</f>
        <v>8.3333333333333259E-2</v>
      </c>
      <c r="L305" s="40">
        <f t="shared" si="661"/>
        <v>0</v>
      </c>
      <c r="M305" s="41">
        <f t="shared" si="661"/>
        <v>0</v>
      </c>
      <c r="O305" s="37">
        <f t="shared" si="574"/>
        <v>0.20833333333333326</v>
      </c>
      <c r="P305" s="38">
        <f t="shared" si="575"/>
        <v>0.125</v>
      </c>
      <c r="Q305" s="37">
        <f t="shared" si="576"/>
        <v>0</v>
      </c>
      <c r="R305" s="38">
        <f t="shared" si="577"/>
        <v>0</v>
      </c>
      <c r="S305" s="37">
        <f t="shared" si="578"/>
        <v>0</v>
      </c>
      <c r="T305" s="38">
        <f t="shared" si="579"/>
        <v>0</v>
      </c>
    </row>
    <row r="306" spans="1:20" ht="15" customHeight="1" thickBot="1" x14ac:dyDescent="0.4">
      <c r="A306" s="12" t="str">
        <f t="shared" si="565"/>
        <v>Dim.</v>
      </c>
      <c r="B306" s="13">
        <v>45956</v>
      </c>
      <c r="C306" s="14">
        <f t="shared" si="568"/>
        <v>0.75</v>
      </c>
      <c r="D306" s="15">
        <f t="shared" si="569"/>
        <v>8.3333333333333329E-2</v>
      </c>
      <c r="E306" s="36">
        <f t="shared" si="584"/>
        <v>0.33333333333333326</v>
      </c>
      <c r="F306" s="37">
        <f t="shared" si="585"/>
        <v>0.20833333333333326</v>
      </c>
      <c r="G306" s="38">
        <f t="shared" si="586"/>
        <v>0.125</v>
      </c>
      <c r="H306" s="39">
        <f t="shared" si="587"/>
        <v>0</v>
      </c>
      <c r="I306" s="40">
        <f t="shared" ref="I306:J306" si="662">IF(OR($B306="",H306="",I$4=""),"",IF($C306&gt;$D306,MAX(,MIN(I$4,$D306+24/24)-MAX(I$3,$C306)),MAX(,MIN(I$4,$D306)-MAX(I$3,$C306))))</f>
        <v>0.125</v>
      </c>
      <c r="J306" s="41">
        <f t="shared" si="662"/>
        <v>0.125</v>
      </c>
      <c r="K306" s="39">
        <f t="shared" ref="K306:M306" si="663">IF(OR(J306="",K$4=""),"",IF($C306&gt;$D306,MAX(,MIN(K$4,$D306+24/24)-MAX(K$3,$C306)),MAX(,MIN(K$4,$D306)-MAX(K$3,$C306))))</f>
        <v>8.3333333333333259E-2</v>
      </c>
      <c r="L306" s="40">
        <f t="shared" si="663"/>
        <v>0</v>
      </c>
      <c r="M306" s="41">
        <f t="shared" si="663"/>
        <v>0</v>
      </c>
      <c r="O306" s="37">
        <f t="shared" si="574"/>
        <v>0</v>
      </c>
      <c r="P306" s="38">
        <f t="shared" si="575"/>
        <v>0</v>
      </c>
      <c r="Q306" s="37">
        <f t="shared" si="576"/>
        <v>0.20833333333333326</v>
      </c>
      <c r="R306" s="38">
        <f t="shared" si="577"/>
        <v>0.125</v>
      </c>
      <c r="S306" s="37">
        <f t="shared" si="578"/>
        <v>0</v>
      </c>
      <c r="T306" s="38">
        <f t="shared" si="579"/>
        <v>0</v>
      </c>
    </row>
    <row r="307" spans="1:20" ht="15" customHeight="1" thickBot="1" x14ac:dyDescent="0.4">
      <c r="A307" s="12" t="str">
        <f t="shared" si="565"/>
        <v>Sem.</v>
      </c>
      <c r="B307" s="13">
        <v>45957</v>
      </c>
      <c r="C307" s="14">
        <f t="shared" si="568"/>
        <v>0.75</v>
      </c>
      <c r="D307" s="15">
        <f t="shared" si="569"/>
        <v>8.3333333333333329E-2</v>
      </c>
      <c r="E307" s="36">
        <f t="shared" si="584"/>
        <v>0.33333333333333326</v>
      </c>
      <c r="F307" s="37">
        <f t="shared" si="585"/>
        <v>0.20833333333333326</v>
      </c>
      <c r="G307" s="38">
        <f t="shared" si="586"/>
        <v>0.125</v>
      </c>
      <c r="H307" s="39">
        <f t="shared" si="587"/>
        <v>0</v>
      </c>
      <c r="I307" s="40">
        <f t="shared" ref="I307:J307" si="664">IF(OR($B307="",H307="",I$4=""),"",IF($C307&gt;$D307,MAX(,MIN(I$4,$D307+24/24)-MAX(I$3,$C307)),MAX(,MIN(I$4,$D307)-MAX(I$3,$C307))))</f>
        <v>0.125</v>
      </c>
      <c r="J307" s="41">
        <f t="shared" si="664"/>
        <v>0.125</v>
      </c>
      <c r="K307" s="39">
        <f t="shared" ref="K307:M307" si="665">IF(OR(J307="",K$4=""),"",IF($C307&gt;$D307,MAX(,MIN(K$4,$D307+24/24)-MAX(K$3,$C307)),MAX(,MIN(K$4,$D307)-MAX(K$3,$C307))))</f>
        <v>8.3333333333333259E-2</v>
      </c>
      <c r="L307" s="40">
        <f t="shared" si="665"/>
        <v>0</v>
      </c>
      <c r="M307" s="41">
        <f t="shared" si="665"/>
        <v>0</v>
      </c>
      <c r="O307" s="37">
        <f t="shared" si="574"/>
        <v>0.20833333333333326</v>
      </c>
      <c r="P307" s="38">
        <f t="shared" si="575"/>
        <v>0.125</v>
      </c>
      <c r="Q307" s="37">
        <f t="shared" si="576"/>
        <v>0</v>
      </c>
      <c r="R307" s="38">
        <f t="shared" si="577"/>
        <v>0</v>
      </c>
      <c r="S307" s="37">
        <f t="shared" si="578"/>
        <v>0</v>
      </c>
      <c r="T307" s="38">
        <f t="shared" si="579"/>
        <v>0</v>
      </c>
    </row>
    <row r="308" spans="1:20" ht="15" customHeight="1" thickBot="1" x14ac:dyDescent="0.4">
      <c r="A308" s="12" t="str">
        <f t="shared" si="565"/>
        <v>Sem.</v>
      </c>
      <c r="B308" s="13">
        <v>45958</v>
      </c>
      <c r="C308" s="14">
        <f t="shared" si="568"/>
        <v>0.75</v>
      </c>
      <c r="D308" s="15">
        <f t="shared" si="569"/>
        <v>8.3333333333333329E-2</v>
      </c>
      <c r="E308" s="36">
        <f t="shared" si="584"/>
        <v>0.33333333333333326</v>
      </c>
      <c r="F308" s="37">
        <f t="shared" si="585"/>
        <v>0.20833333333333326</v>
      </c>
      <c r="G308" s="38">
        <f t="shared" si="586"/>
        <v>0.125</v>
      </c>
      <c r="H308" s="39">
        <f t="shared" si="587"/>
        <v>0</v>
      </c>
      <c r="I308" s="40">
        <f t="shared" ref="I308:J308" si="666">IF(OR($B308="",H308="",I$4=""),"",IF($C308&gt;$D308,MAX(,MIN(I$4,$D308+24/24)-MAX(I$3,$C308)),MAX(,MIN(I$4,$D308)-MAX(I$3,$C308))))</f>
        <v>0.125</v>
      </c>
      <c r="J308" s="41">
        <f t="shared" si="666"/>
        <v>0.125</v>
      </c>
      <c r="K308" s="39">
        <f t="shared" ref="K308:M308" si="667">IF(OR(J308="",K$4=""),"",IF($C308&gt;$D308,MAX(,MIN(K$4,$D308+24/24)-MAX(K$3,$C308)),MAX(,MIN(K$4,$D308)-MAX(K$3,$C308))))</f>
        <v>8.3333333333333259E-2</v>
      </c>
      <c r="L308" s="40">
        <f t="shared" si="667"/>
        <v>0</v>
      </c>
      <c r="M308" s="41">
        <f t="shared" si="667"/>
        <v>0</v>
      </c>
      <c r="O308" s="37">
        <f t="shared" si="574"/>
        <v>0.20833333333333326</v>
      </c>
      <c r="P308" s="38">
        <f t="shared" si="575"/>
        <v>0.125</v>
      </c>
      <c r="Q308" s="37">
        <f t="shared" si="576"/>
        <v>0</v>
      </c>
      <c r="R308" s="38">
        <f t="shared" si="577"/>
        <v>0</v>
      </c>
      <c r="S308" s="37">
        <f t="shared" si="578"/>
        <v>0</v>
      </c>
      <c r="T308" s="38">
        <f t="shared" si="579"/>
        <v>0</v>
      </c>
    </row>
    <row r="309" spans="1:20" ht="15" customHeight="1" thickBot="1" x14ac:dyDescent="0.4">
      <c r="A309" s="12" t="str">
        <f t="shared" si="565"/>
        <v>Sem.</v>
      </c>
      <c r="B309" s="13">
        <v>45959</v>
      </c>
      <c r="C309" s="14">
        <f t="shared" si="568"/>
        <v>0.75</v>
      </c>
      <c r="D309" s="15">
        <f t="shared" si="569"/>
        <v>8.3333333333333329E-2</v>
      </c>
      <c r="E309" s="36">
        <f t="shared" si="584"/>
        <v>0.33333333333333326</v>
      </c>
      <c r="F309" s="37">
        <f t="shared" si="585"/>
        <v>0.20833333333333326</v>
      </c>
      <c r="G309" s="38">
        <f t="shared" si="586"/>
        <v>0.125</v>
      </c>
      <c r="H309" s="39">
        <f t="shared" si="587"/>
        <v>0</v>
      </c>
      <c r="I309" s="40">
        <f t="shared" ref="I309:J309" si="668">IF(OR($B309="",H309="",I$4=""),"",IF($C309&gt;$D309,MAX(,MIN(I$4,$D309+24/24)-MAX(I$3,$C309)),MAX(,MIN(I$4,$D309)-MAX(I$3,$C309))))</f>
        <v>0.125</v>
      </c>
      <c r="J309" s="41">
        <f t="shared" si="668"/>
        <v>0.125</v>
      </c>
      <c r="K309" s="39">
        <f t="shared" ref="K309:M309" si="669">IF(OR(J309="",K$4=""),"",IF($C309&gt;$D309,MAX(,MIN(K$4,$D309+24/24)-MAX(K$3,$C309)),MAX(,MIN(K$4,$D309)-MAX(K$3,$C309))))</f>
        <v>8.3333333333333259E-2</v>
      </c>
      <c r="L309" s="40">
        <f t="shared" si="669"/>
        <v>0</v>
      </c>
      <c r="M309" s="41">
        <f t="shared" si="669"/>
        <v>0</v>
      </c>
      <c r="O309" s="37">
        <f t="shared" si="574"/>
        <v>0.20833333333333326</v>
      </c>
      <c r="P309" s="38">
        <f t="shared" si="575"/>
        <v>0.125</v>
      </c>
      <c r="Q309" s="37">
        <f t="shared" si="576"/>
        <v>0</v>
      </c>
      <c r="R309" s="38">
        <f t="shared" si="577"/>
        <v>0</v>
      </c>
      <c r="S309" s="37">
        <f t="shared" si="578"/>
        <v>0</v>
      </c>
      <c r="T309" s="38">
        <f t="shared" si="579"/>
        <v>0</v>
      </c>
    </row>
    <row r="310" spans="1:20" ht="15" customHeight="1" thickBot="1" x14ac:dyDescent="0.4">
      <c r="A310" s="12" t="str">
        <f t="shared" si="565"/>
        <v>Sem.</v>
      </c>
      <c r="B310" s="13">
        <v>45960</v>
      </c>
      <c r="C310" s="14">
        <f t="shared" si="568"/>
        <v>0.75</v>
      </c>
      <c r="D310" s="15">
        <f t="shared" si="569"/>
        <v>8.3333333333333329E-2</v>
      </c>
      <c r="E310" s="36">
        <f t="shared" si="584"/>
        <v>0.33333333333333326</v>
      </c>
      <c r="F310" s="37">
        <f t="shared" si="585"/>
        <v>0.20833333333333326</v>
      </c>
      <c r="G310" s="38">
        <f t="shared" si="586"/>
        <v>0.125</v>
      </c>
      <c r="H310" s="39">
        <f t="shared" si="587"/>
        <v>0</v>
      </c>
      <c r="I310" s="40">
        <f t="shared" ref="I310:J310" si="670">IF(OR($B310="",H310="",I$4=""),"",IF($C310&gt;$D310,MAX(,MIN(I$4,$D310+24/24)-MAX(I$3,$C310)),MAX(,MIN(I$4,$D310)-MAX(I$3,$C310))))</f>
        <v>0.125</v>
      </c>
      <c r="J310" s="41">
        <f t="shared" si="670"/>
        <v>0.125</v>
      </c>
      <c r="K310" s="39">
        <f t="shared" ref="K310:M310" si="671">IF(OR(J310="",K$4=""),"",IF($C310&gt;$D310,MAX(,MIN(K$4,$D310+24/24)-MAX(K$3,$C310)),MAX(,MIN(K$4,$D310)-MAX(K$3,$C310))))</f>
        <v>8.3333333333333259E-2</v>
      </c>
      <c r="L310" s="40">
        <f t="shared" si="671"/>
        <v>0</v>
      </c>
      <c r="M310" s="41">
        <f t="shared" si="671"/>
        <v>0</v>
      </c>
      <c r="O310" s="37">
        <f t="shared" si="574"/>
        <v>0.20833333333333326</v>
      </c>
      <c r="P310" s="38">
        <f t="shared" si="575"/>
        <v>0.125</v>
      </c>
      <c r="Q310" s="37">
        <f t="shared" si="576"/>
        <v>0</v>
      </c>
      <c r="R310" s="38">
        <f t="shared" si="577"/>
        <v>0</v>
      </c>
      <c r="S310" s="37">
        <f t="shared" si="578"/>
        <v>0</v>
      </c>
      <c r="T310" s="38">
        <f t="shared" si="579"/>
        <v>0</v>
      </c>
    </row>
    <row r="311" spans="1:20" ht="15" customHeight="1" thickBot="1" x14ac:dyDescent="0.4">
      <c r="A311" s="12" t="str">
        <f t="shared" si="565"/>
        <v>Sem.</v>
      </c>
      <c r="B311" s="13">
        <v>45961</v>
      </c>
      <c r="C311" s="14">
        <f t="shared" si="568"/>
        <v>0.75</v>
      </c>
      <c r="D311" s="15">
        <f t="shared" si="569"/>
        <v>8.3333333333333329E-2</v>
      </c>
      <c r="E311" s="36">
        <f t="shared" si="584"/>
        <v>0.33333333333333326</v>
      </c>
      <c r="F311" s="37">
        <f t="shared" si="585"/>
        <v>0.20833333333333326</v>
      </c>
      <c r="G311" s="38">
        <f t="shared" si="586"/>
        <v>0.125</v>
      </c>
      <c r="H311" s="39">
        <f t="shared" si="587"/>
        <v>0</v>
      </c>
      <c r="I311" s="40">
        <f t="shared" ref="I311:J311" si="672">IF(OR($B311="",H311="",I$4=""),"",IF($C311&gt;$D311,MAX(,MIN(I$4,$D311+24/24)-MAX(I$3,$C311)),MAX(,MIN(I$4,$D311)-MAX(I$3,$C311))))</f>
        <v>0.125</v>
      </c>
      <c r="J311" s="41">
        <f t="shared" si="672"/>
        <v>0.125</v>
      </c>
      <c r="K311" s="39">
        <f t="shared" ref="K311:M311" si="673">IF(OR(J311="",K$4=""),"",IF($C311&gt;$D311,MAX(,MIN(K$4,$D311+24/24)-MAX(K$3,$C311)),MAX(,MIN(K$4,$D311)-MAX(K$3,$C311))))</f>
        <v>8.3333333333333259E-2</v>
      </c>
      <c r="L311" s="40">
        <f t="shared" si="673"/>
        <v>0</v>
      </c>
      <c r="M311" s="41">
        <f t="shared" si="673"/>
        <v>0</v>
      </c>
      <c r="O311" s="37">
        <f t="shared" si="574"/>
        <v>0.20833333333333326</v>
      </c>
      <c r="P311" s="38">
        <f t="shared" si="575"/>
        <v>0.125</v>
      </c>
      <c r="Q311" s="37">
        <f t="shared" si="576"/>
        <v>0</v>
      </c>
      <c r="R311" s="38">
        <f t="shared" si="577"/>
        <v>0</v>
      </c>
      <c r="S311" s="37">
        <f t="shared" si="578"/>
        <v>0</v>
      </c>
      <c r="T311" s="38">
        <f t="shared" si="579"/>
        <v>0</v>
      </c>
    </row>
    <row r="312" spans="1:20" ht="15" customHeight="1" thickBot="1" x14ac:dyDescent="0.4">
      <c r="A312" s="12" t="str">
        <f t="shared" si="565"/>
        <v>Fér.</v>
      </c>
      <c r="B312" s="13">
        <v>45962</v>
      </c>
      <c r="C312" s="14">
        <f t="shared" si="568"/>
        <v>0.75</v>
      </c>
      <c r="D312" s="15">
        <f t="shared" si="569"/>
        <v>8.3333333333333329E-2</v>
      </c>
      <c r="E312" s="36">
        <f t="shared" si="584"/>
        <v>0.33333333333333326</v>
      </c>
      <c r="F312" s="37">
        <f t="shared" si="585"/>
        <v>0.20833333333333326</v>
      </c>
      <c r="G312" s="38">
        <f t="shared" si="586"/>
        <v>0.125</v>
      </c>
      <c r="H312" s="39">
        <f t="shared" si="587"/>
        <v>0</v>
      </c>
      <c r="I312" s="40">
        <f t="shared" ref="I312:J312" si="674">IF(OR($B312="",H312="",I$4=""),"",IF($C312&gt;$D312,MAX(,MIN(I$4,$D312+24/24)-MAX(I$3,$C312)),MAX(,MIN(I$4,$D312)-MAX(I$3,$C312))))</f>
        <v>0.125</v>
      </c>
      <c r="J312" s="41">
        <f t="shared" si="674"/>
        <v>0.125</v>
      </c>
      <c r="K312" s="39">
        <f t="shared" ref="K312:M312" si="675">IF(OR(J312="",K$4=""),"",IF($C312&gt;$D312,MAX(,MIN(K$4,$D312+24/24)-MAX(K$3,$C312)),MAX(,MIN(K$4,$D312)-MAX(K$3,$C312))))</f>
        <v>8.3333333333333259E-2</v>
      </c>
      <c r="L312" s="40">
        <f t="shared" si="675"/>
        <v>0</v>
      </c>
      <c r="M312" s="41">
        <f t="shared" si="675"/>
        <v>0</v>
      </c>
      <c r="O312" s="37">
        <f t="shared" si="574"/>
        <v>0</v>
      </c>
      <c r="P312" s="38">
        <f t="shared" si="575"/>
        <v>0</v>
      </c>
      <c r="Q312" s="37">
        <f t="shared" si="576"/>
        <v>0</v>
      </c>
      <c r="R312" s="38">
        <f t="shared" si="577"/>
        <v>0</v>
      </c>
      <c r="S312" s="37">
        <f t="shared" si="578"/>
        <v>0.20833333333333326</v>
      </c>
      <c r="T312" s="38">
        <f t="shared" si="579"/>
        <v>0.125</v>
      </c>
    </row>
    <row r="313" spans="1:20" ht="15" customHeight="1" thickBot="1" x14ac:dyDescent="0.4">
      <c r="A313" s="12" t="str">
        <f t="shared" si="565"/>
        <v>Dim.</v>
      </c>
      <c r="B313" s="13">
        <v>45963</v>
      </c>
      <c r="C313" s="14">
        <f t="shared" si="568"/>
        <v>0.75</v>
      </c>
      <c r="D313" s="15">
        <f t="shared" si="569"/>
        <v>8.3333333333333329E-2</v>
      </c>
      <c r="E313" s="36">
        <f t="shared" si="584"/>
        <v>0.33333333333333326</v>
      </c>
      <c r="F313" s="37">
        <f t="shared" si="585"/>
        <v>0.20833333333333326</v>
      </c>
      <c r="G313" s="38">
        <f t="shared" si="586"/>
        <v>0.125</v>
      </c>
      <c r="H313" s="39">
        <f t="shared" si="587"/>
        <v>0</v>
      </c>
      <c r="I313" s="40">
        <f t="shared" ref="I313:J313" si="676">IF(OR($B313="",H313="",I$4=""),"",IF($C313&gt;$D313,MAX(,MIN(I$4,$D313+24/24)-MAX(I$3,$C313)),MAX(,MIN(I$4,$D313)-MAX(I$3,$C313))))</f>
        <v>0.125</v>
      </c>
      <c r="J313" s="41">
        <f t="shared" si="676"/>
        <v>0.125</v>
      </c>
      <c r="K313" s="39">
        <f t="shared" ref="K313:M313" si="677">IF(OR(J313="",K$4=""),"",IF($C313&gt;$D313,MAX(,MIN(K$4,$D313+24/24)-MAX(K$3,$C313)),MAX(,MIN(K$4,$D313)-MAX(K$3,$C313))))</f>
        <v>8.3333333333333259E-2</v>
      </c>
      <c r="L313" s="40">
        <f t="shared" si="677"/>
        <v>0</v>
      </c>
      <c r="M313" s="41">
        <f t="shared" si="677"/>
        <v>0</v>
      </c>
      <c r="O313" s="37">
        <f t="shared" si="574"/>
        <v>0</v>
      </c>
      <c r="P313" s="38">
        <f t="shared" si="575"/>
        <v>0</v>
      </c>
      <c r="Q313" s="37">
        <f t="shared" si="576"/>
        <v>0.20833333333333326</v>
      </c>
      <c r="R313" s="38">
        <f t="shared" si="577"/>
        <v>0.125</v>
      </c>
      <c r="S313" s="37">
        <f t="shared" si="578"/>
        <v>0</v>
      </c>
      <c r="T313" s="38">
        <f t="shared" si="579"/>
        <v>0</v>
      </c>
    </row>
    <row r="314" spans="1:20" ht="15" customHeight="1" thickBot="1" x14ac:dyDescent="0.4">
      <c r="A314" s="12" t="str">
        <f t="shared" si="565"/>
        <v>Sem.</v>
      </c>
      <c r="B314" s="13">
        <v>45964</v>
      </c>
      <c r="C314" s="14">
        <f t="shared" si="568"/>
        <v>0.75</v>
      </c>
      <c r="D314" s="15">
        <f t="shared" si="569"/>
        <v>8.3333333333333329E-2</v>
      </c>
      <c r="E314" s="36">
        <f t="shared" si="584"/>
        <v>0.33333333333333326</v>
      </c>
      <c r="F314" s="37">
        <f t="shared" si="585"/>
        <v>0.20833333333333326</v>
      </c>
      <c r="G314" s="38">
        <f t="shared" si="586"/>
        <v>0.125</v>
      </c>
      <c r="H314" s="39">
        <f t="shared" si="587"/>
        <v>0</v>
      </c>
      <c r="I314" s="40">
        <f t="shared" ref="I314:J314" si="678">IF(OR($B314="",H314="",I$4=""),"",IF($C314&gt;$D314,MAX(,MIN(I$4,$D314+24/24)-MAX(I$3,$C314)),MAX(,MIN(I$4,$D314)-MAX(I$3,$C314))))</f>
        <v>0.125</v>
      </c>
      <c r="J314" s="41">
        <f t="shared" si="678"/>
        <v>0.125</v>
      </c>
      <c r="K314" s="39">
        <f t="shared" ref="K314:M314" si="679">IF(OR(J314="",K$4=""),"",IF($C314&gt;$D314,MAX(,MIN(K$4,$D314+24/24)-MAX(K$3,$C314)),MAX(,MIN(K$4,$D314)-MAX(K$3,$C314))))</f>
        <v>8.3333333333333259E-2</v>
      </c>
      <c r="L314" s="40">
        <f t="shared" si="679"/>
        <v>0</v>
      </c>
      <c r="M314" s="41">
        <f t="shared" si="679"/>
        <v>0</v>
      </c>
      <c r="O314" s="37">
        <f t="shared" si="574"/>
        <v>0.20833333333333326</v>
      </c>
      <c r="P314" s="38">
        <f t="shared" si="575"/>
        <v>0.125</v>
      </c>
      <c r="Q314" s="37">
        <f t="shared" si="576"/>
        <v>0</v>
      </c>
      <c r="R314" s="38">
        <f t="shared" si="577"/>
        <v>0</v>
      </c>
      <c r="S314" s="37">
        <f t="shared" si="578"/>
        <v>0</v>
      </c>
      <c r="T314" s="38">
        <f t="shared" si="579"/>
        <v>0</v>
      </c>
    </row>
    <row r="315" spans="1:20" ht="15" customHeight="1" thickBot="1" x14ac:dyDescent="0.4">
      <c r="A315" s="12" t="str">
        <f t="shared" si="565"/>
        <v>Sem.</v>
      </c>
      <c r="B315" s="13">
        <v>45965</v>
      </c>
      <c r="C315" s="14">
        <f t="shared" si="568"/>
        <v>0.75</v>
      </c>
      <c r="D315" s="15">
        <f t="shared" si="569"/>
        <v>8.3333333333333329E-2</v>
      </c>
      <c r="E315" s="36">
        <f t="shared" si="584"/>
        <v>0.33333333333333326</v>
      </c>
      <c r="F315" s="37">
        <f t="shared" si="585"/>
        <v>0.20833333333333326</v>
      </c>
      <c r="G315" s="38">
        <f t="shared" si="586"/>
        <v>0.125</v>
      </c>
      <c r="H315" s="39">
        <f t="shared" si="587"/>
        <v>0</v>
      </c>
      <c r="I315" s="40">
        <f t="shared" ref="I315:J315" si="680">IF(OR($B315="",H315="",I$4=""),"",IF($C315&gt;$D315,MAX(,MIN(I$4,$D315+24/24)-MAX(I$3,$C315)),MAX(,MIN(I$4,$D315)-MAX(I$3,$C315))))</f>
        <v>0.125</v>
      </c>
      <c r="J315" s="41">
        <f t="shared" si="680"/>
        <v>0.125</v>
      </c>
      <c r="K315" s="39">
        <f t="shared" ref="K315:M315" si="681">IF(OR(J315="",K$4=""),"",IF($C315&gt;$D315,MAX(,MIN(K$4,$D315+24/24)-MAX(K$3,$C315)),MAX(,MIN(K$4,$D315)-MAX(K$3,$C315))))</f>
        <v>8.3333333333333259E-2</v>
      </c>
      <c r="L315" s="40">
        <f t="shared" si="681"/>
        <v>0</v>
      </c>
      <c r="M315" s="41">
        <f t="shared" si="681"/>
        <v>0</v>
      </c>
      <c r="O315" s="37">
        <f t="shared" si="574"/>
        <v>0.20833333333333326</v>
      </c>
      <c r="P315" s="38">
        <f t="shared" si="575"/>
        <v>0.125</v>
      </c>
      <c r="Q315" s="37">
        <f t="shared" si="576"/>
        <v>0</v>
      </c>
      <c r="R315" s="38">
        <f t="shared" si="577"/>
        <v>0</v>
      </c>
      <c r="S315" s="37">
        <f t="shared" si="578"/>
        <v>0</v>
      </c>
      <c r="T315" s="38">
        <f t="shared" si="579"/>
        <v>0</v>
      </c>
    </row>
    <row r="316" spans="1:20" ht="15" customHeight="1" thickBot="1" x14ac:dyDescent="0.4">
      <c r="A316" s="12" t="str">
        <f t="shared" si="565"/>
        <v>Sem.</v>
      </c>
      <c r="B316" s="13">
        <v>45966</v>
      </c>
      <c r="C316" s="14">
        <f t="shared" si="568"/>
        <v>0.75</v>
      </c>
      <c r="D316" s="15">
        <f t="shared" si="569"/>
        <v>8.3333333333333329E-2</v>
      </c>
      <c r="E316" s="36">
        <f t="shared" si="584"/>
        <v>0.33333333333333326</v>
      </c>
      <c r="F316" s="37">
        <f t="shared" si="585"/>
        <v>0.20833333333333326</v>
      </c>
      <c r="G316" s="38">
        <f t="shared" si="586"/>
        <v>0.125</v>
      </c>
      <c r="H316" s="39">
        <f t="shared" si="587"/>
        <v>0</v>
      </c>
      <c r="I316" s="40">
        <f t="shared" ref="I316:J316" si="682">IF(OR($B316="",H316="",I$4=""),"",IF($C316&gt;$D316,MAX(,MIN(I$4,$D316+24/24)-MAX(I$3,$C316)),MAX(,MIN(I$4,$D316)-MAX(I$3,$C316))))</f>
        <v>0.125</v>
      </c>
      <c r="J316" s="41">
        <f t="shared" si="682"/>
        <v>0.125</v>
      </c>
      <c r="K316" s="39">
        <f t="shared" ref="K316:M316" si="683">IF(OR(J316="",K$4=""),"",IF($C316&gt;$D316,MAX(,MIN(K$4,$D316+24/24)-MAX(K$3,$C316)),MAX(,MIN(K$4,$D316)-MAX(K$3,$C316))))</f>
        <v>8.3333333333333259E-2</v>
      </c>
      <c r="L316" s="40">
        <f t="shared" si="683"/>
        <v>0</v>
      </c>
      <c r="M316" s="41">
        <f t="shared" si="683"/>
        <v>0</v>
      </c>
      <c r="O316" s="37">
        <f t="shared" si="574"/>
        <v>0.20833333333333326</v>
      </c>
      <c r="P316" s="38">
        <f t="shared" si="575"/>
        <v>0.125</v>
      </c>
      <c r="Q316" s="37">
        <f t="shared" si="576"/>
        <v>0</v>
      </c>
      <c r="R316" s="38">
        <f t="shared" si="577"/>
        <v>0</v>
      </c>
      <c r="S316" s="37">
        <f t="shared" si="578"/>
        <v>0</v>
      </c>
      <c r="T316" s="38">
        <f t="shared" si="579"/>
        <v>0</v>
      </c>
    </row>
    <row r="317" spans="1:20" ht="15" customHeight="1" thickBot="1" x14ac:dyDescent="0.4">
      <c r="A317" s="12" t="str">
        <f t="shared" si="565"/>
        <v>Sem.</v>
      </c>
      <c r="B317" s="13">
        <v>45967</v>
      </c>
      <c r="C317" s="14">
        <f t="shared" si="568"/>
        <v>0.75</v>
      </c>
      <c r="D317" s="15">
        <f t="shared" si="569"/>
        <v>8.3333333333333329E-2</v>
      </c>
      <c r="E317" s="36">
        <f t="shared" si="584"/>
        <v>0.33333333333333326</v>
      </c>
      <c r="F317" s="37">
        <f t="shared" si="585"/>
        <v>0.20833333333333326</v>
      </c>
      <c r="G317" s="38">
        <f t="shared" si="586"/>
        <v>0.125</v>
      </c>
      <c r="H317" s="39">
        <f t="shared" si="587"/>
        <v>0</v>
      </c>
      <c r="I317" s="40">
        <f t="shared" ref="I317:J317" si="684">IF(OR($B317="",H317="",I$4=""),"",IF($C317&gt;$D317,MAX(,MIN(I$4,$D317+24/24)-MAX(I$3,$C317)),MAX(,MIN(I$4,$D317)-MAX(I$3,$C317))))</f>
        <v>0.125</v>
      </c>
      <c r="J317" s="41">
        <f t="shared" si="684"/>
        <v>0.125</v>
      </c>
      <c r="K317" s="39">
        <f t="shared" ref="K317:M317" si="685">IF(OR(J317="",K$4=""),"",IF($C317&gt;$D317,MAX(,MIN(K$4,$D317+24/24)-MAX(K$3,$C317)),MAX(,MIN(K$4,$D317)-MAX(K$3,$C317))))</f>
        <v>8.3333333333333259E-2</v>
      </c>
      <c r="L317" s="40">
        <f t="shared" si="685"/>
        <v>0</v>
      </c>
      <c r="M317" s="41">
        <f t="shared" si="685"/>
        <v>0</v>
      </c>
      <c r="O317" s="37">
        <f t="shared" si="574"/>
        <v>0.20833333333333326</v>
      </c>
      <c r="P317" s="38">
        <f t="shared" si="575"/>
        <v>0.125</v>
      </c>
      <c r="Q317" s="37">
        <f t="shared" si="576"/>
        <v>0</v>
      </c>
      <c r="R317" s="38">
        <f t="shared" si="577"/>
        <v>0</v>
      </c>
      <c r="S317" s="37">
        <f t="shared" si="578"/>
        <v>0</v>
      </c>
      <c r="T317" s="38">
        <f t="shared" si="579"/>
        <v>0</v>
      </c>
    </row>
    <row r="318" spans="1:20" ht="15" customHeight="1" thickBot="1" x14ac:dyDescent="0.4">
      <c r="A318" s="12" t="str">
        <f t="shared" si="565"/>
        <v>Sem.</v>
      </c>
      <c r="B318" s="13">
        <v>45968</v>
      </c>
      <c r="C318" s="14">
        <f t="shared" si="568"/>
        <v>0.75</v>
      </c>
      <c r="D318" s="15">
        <f t="shared" si="569"/>
        <v>8.3333333333333329E-2</v>
      </c>
      <c r="E318" s="36">
        <f t="shared" si="584"/>
        <v>0.33333333333333326</v>
      </c>
      <c r="F318" s="37">
        <f t="shared" si="585"/>
        <v>0.20833333333333326</v>
      </c>
      <c r="G318" s="38">
        <f t="shared" si="586"/>
        <v>0.125</v>
      </c>
      <c r="H318" s="39">
        <f t="shared" si="587"/>
        <v>0</v>
      </c>
      <c r="I318" s="40">
        <f t="shared" ref="I318:J318" si="686">IF(OR($B318="",H318="",I$4=""),"",IF($C318&gt;$D318,MAX(,MIN(I$4,$D318+24/24)-MAX(I$3,$C318)),MAX(,MIN(I$4,$D318)-MAX(I$3,$C318))))</f>
        <v>0.125</v>
      </c>
      <c r="J318" s="41">
        <f t="shared" si="686"/>
        <v>0.125</v>
      </c>
      <c r="K318" s="39">
        <f t="shared" ref="K318:M318" si="687">IF(OR(J318="",K$4=""),"",IF($C318&gt;$D318,MAX(,MIN(K$4,$D318+24/24)-MAX(K$3,$C318)),MAX(,MIN(K$4,$D318)-MAX(K$3,$C318))))</f>
        <v>8.3333333333333259E-2</v>
      </c>
      <c r="L318" s="40">
        <f t="shared" si="687"/>
        <v>0</v>
      </c>
      <c r="M318" s="41">
        <f t="shared" si="687"/>
        <v>0</v>
      </c>
      <c r="O318" s="37">
        <f t="shared" si="574"/>
        <v>0.20833333333333326</v>
      </c>
      <c r="P318" s="38">
        <f t="shared" si="575"/>
        <v>0.125</v>
      </c>
      <c r="Q318" s="37">
        <f t="shared" si="576"/>
        <v>0</v>
      </c>
      <c r="R318" s="38">
        <f t="shared" si="577"/>
        <v>0</v>
      </c>
      <c r="S318" s="37">
        <f t="shared" si="578"/>
        <v>0</v>
      </c>
      <c r="T318" s="38">
        <f t="shared" si="579"/>
        <v>0</v>
      </c>
    </row>
    <row r="319" spans="1:20" ht="15" customHeight="1" thickBot="1" x14ac:dyDescent="0.4">
      <c r="A319" s="12" t="str">
        <f t="shared" si="565"/>
        <v>Sem.</v>
      </c>
      <c r="B319" s="13">
        <v>45969</v>
      </c>
      <c r="C319" s="14">
        <f t="shared" si="568"/>
        <v>0.75</v>
      </c>
      <c r="D319" s="15">
        <f t="shared" si="569"/>
        <v>8.3333333333333329E-2</v>
      </c>
      <c r="E319" s="36">
        <f t="shared" si="584"/>
        <v>0.33333333333333326</v>
      </c>
      <c r="F319" s="37">
        <f t="shared" si="585"/>
        <v>0.20833333333333326</v>
      </c>
      <c r="G319" s="38">
        <f t="shared" si="586"/>
        <v>0.125</v>
      </c>
      <c r="H319" s="39">
        <f t="shared" si="587"/>
        <v>0</v>
      </c>
      <c r="I319" s="40">
        <f t="shared" ref="I319:J319" si="688">IF(OR($B319="",H319="",I$4=""),"",IF($C319&gt;$D319,MAX(,MIN(I$4,$D319+24/24)-MAX(I$3,$C319)),MAX(,MIN(I$4,$D319)-MAX(I$3,$C319))))</f>
        <v>0.125</v>
      </c>
      <c r="J319" s="41">
        <f t="shared" si="688"/>
        <v>0.125</v>
      </c>
      <c r="K319" s="39">
        <f t="shared" ref="K319:M319" si="689">IF(OR(J319="",K$4=""),"",IF($C319&gt;$D319,MAX(,MIN(K$4,$D319+24/24)-MAX(K$3,$C319)),MAX(,MIN(K$4,$D319)-MAX(K$3,$C319))))</f>
        <v>8.3333333333333259E-2</v>
      </c>
      <c r="L319" s="40">
        <f t="shared" si="689"/>
        <v>0</v>
      </c>
      <c r="M319" s="41">
        <f t="shared" si="689"/>
        <v>0</v>
      </c>
      <c r="O319" s="37">
        <f t="shared" si="574"/>
        <v>0.20833333333333326</v>
      </c>
      <c r="P319" s="38">
        <f t="shared" si="575"/>
        <v>0.125</v>
      </c>
      <c r="Q319" s="37">
        <f t="shared" si="576"/>
        <v>0</v>
      </c>
      <c r="R319" s="38">
        <f t="shared" si="577"/>
        <v>0</v>
      </c>
      <c r="S319" s="37">
        <f t="shared" si="578"/>
        <v>0</v>
      </c>
      <c r="T319" s="38">
        <f t="shared" si="579"/>
        <v>0</v>
      </c>
    </row>
    <row r="320" spans="1:20" ht="15" customHeight="1" thickBot="1" x14ac:dyDescent="0.4">
      <c r="A320" s="12" t="str">
        <f t="shared" si="565"/>
        <v>Dim.</v>
      </c>
      <c r="B320" s="13">
        <v>45970</v>
      </c>
      <c r="C320" s="14">
        <f t="shared" si="568"/>
        <v>0.75</v>
      </c>
      <c r="D320" s="15">
        <f t="shared" si="569"/>
        <v>8.3333333333333329E-2</v>
      </c>
      <c r="E320" s="36">
        <f t="shared" si="584"/>
        <v>0.33333333333333326</v>
      </c>
      <c r="F320" s="37">
        <f t="shared" si="585"/>
        <v>0.20833333333333326</v>
      </c>
      <c r="G320" s="38">
        <f t="shared" si="586"/>
        <v>0.125</v>
      </c>
      <c r="H320" s="39">
        <f t="shared" si="587"/>
        <v>0</v>
      </c>
      <c r="I320" s="40">
        <f t="shared" ref="I320:J320" si="690">IF(OR($B320="",H320="",I$4=""),"",IF($C320&gt;$D320,MAX(,MIN(I$4,$D320+24/24)-MAX(I$3,$C320)),MAX(,MIN(I$4,$D320)-MAX(I$3,$C320))))</f>
        <v>0.125</v>
      </c>
      <c r="J320" s="41">
        <f t="shared" si="690"/>
        <v>0.125</v>
      </c>
      <c r="K320" s="39">
        <f t="shared" ref="K320:M320" si="691">IF(OR(J320="",K$4=""),"",IF($C320&gt;$D320,MAX(,MIN(K$4,$D320+24/24)-MAX(K$3,$C320)),MAX(,MIN(K$4,$D320)-MAX(K$3,$C320))))</f>
        <v>8.3333333333333259E-2</v>
      </c>
      <c r="L320" s="40">
        <f t="shared" si="691"/>
        <v>0</v>
      </c>
      <c r="M320" s="41">
        <f t="shared" si="691"/>
        <v>0</v>
      </c>
      <c r="O320" s="37">
        <f t="shared" si="574"/>
        <v>0</v>
      </c>
      <c r="P320" s="38">
        <f t="shared" si="575"/>
        <v>0</v>
      </c>
      <c r="Q320" s="37">
        <f t="shared" si="576"/>
        <v>0.20833333333333326</v>
      </c>
      <c r="R320" s="38">
        <f t="shared" si="577"/>
        <v>0.125</v>
      </c>
      <c r="S320" s="37">
        <f t="shared" si="578"/>
        <v>0</v>
      </c>
      <c r="T320" s="38">
        <f t="shared" si="579"/>
        <v>0</v>
      </c>
    </row>
    <row r="321" spans="1:20" ht="15" customHeight="1" thickBot="1" x14ac:dyDescent="0.4">
      <c r="A321" s="12" t="str">
        <f t="shared" si="565"/>
        <v>Sem.</v>
      </c>
      <c r="B321" s="13">
        <v>45971</v>
      </c>
      <c r="C321" s="14">
        <f t="shared" si="568"/>
        <v>0.75</v>
      </c>
      <c r="D321" s="15">
        <f t="shared" si="569"/>
        <v>8.3333333333333329E-2</v>
      </c>
      <c r="E321" s="36">
        <f t="shared" si="584"/>
        <v>0.33333333333333326</v>
      </c>
      <c r="F321" s="37">
        <f t="shared" si="585"/>
        <v>0.20833333333333326</v>
      </c>
      <c r="G321" s="38">
        <f t="shared" si="586"/>
        <v>0.125</v>
      </c>
      <c r="H321" s="39">
        <f t="shared" si="587"/>
        <v>0</v>
      </c>
      <c r="I321" s="40">
        <f t="shared" ref="I321:J321" si="692">IF(OR($B321="",H321="",I$4=""),"",IF($C321&gt;$D321,MAX(,MIN(I$4,$D321+24/24)-MAX(I$3,$C321)),MAX(,MIN(I$4,$D321)-MAX(I$3,$C321))))</f>
        <v>0.125</v>
      </c>
      <c r="J321" s="41">
        <f t="shared" si="692"/>
        <v>0.125</v>
      </c>
      <c r="K321" s="39">
        <f t="shared" ref="K321:M321" si="693">IF(OR(J321="",K$4=""),"",IF($C321&gt;$D321,MAX(,MIN(K$4,$D321+24/24)-MAX(K$3,$C321)),MAX(,MIN(K$4,$D321)-MAX(K$3,$C321))))</f>
        <v>8.3333333333333259E-2</v>
      </c>
      <c r="L321" s="40">
        <f t="shared" si="693"/>
        <v>0</v>
      </c>
      <c r="M321" s="41">
        <f t="shared" si="693"/>
        <v>0</v>
      </c>
      <c r="O321" s="37">
        <f t="shared" si="574"/>
        <v>0.20833333333333326</v>
      </c>
      <c r="P321" s="38">
        <f t="shared" si="575"/>
        <v>0.125</v>
      </c>
      <c r="Q321" s="37">
        <f t="shared" si="576"/>
        <v>0</v>
      </c>
      <c r="R321" s="38">
        <f t="shared" si="577"/>
        <v>0</v>
      </c>
      <c r="S321" s="37">
        <f t="shared" si="578"/>
        <v>0</v>
      </c>
      <c r="T321" s="38">
        <f t="shared" si="579"/>
        <v>0</v>
      </c>
    </row>
    <row r="322" spans="1:20" ht="15" customHeight="1" thickBot="1" x14ac:dyDescent="0.4">
      <c r="A322" s="12" t="str">
        <f t="shared" si="565"/>
        <v>Fér.</v>
      </c>
      <c r="B322" s="13">
        <v>45972</v>
      </c>
      <c r="C322" s="14">
        <f t="shared" si="568"/>
        <v>0.75</v>
      </c>
      <c r="D322" s="15">
        <f t="shared" si="569"/>
        <v>8.3333333333333329E-2</v>
      </c>
      <c r="E322" s="36">
        <f t="shared" si="584"/>
        <v>0.33333333333333326</v>
      </c>
      <c r="F322" s="37">
        <f t="shared" si="585"/>
        <v>0.20833333333333326</v>
      </c>
      <c r="G322" s="38">
        <f t="shared" si="586"/>
        <v>0.125</v>
      </c>
      <c r="H322" s="39">
        <f t="shared" si="587"/>
        <v>0</v>
      </c>
      <c r="I322" s="40">
        <f t="shared" ref="I322:J322" si="694">IF(OR($B322="",H322="",I$4=""),"",IF($C322&gt;$D322,MAX(,MIN(I$4,$D322+24/24)-MAX(I$3,$C322)),MAX(,MIN(I$4,$D322)-MAX(I$3,$C322))))</f>
        <v>0.125</v>
      </c>
      <c r="J322" s="41">
        <f t="shared" si="694"/>
        <v>0.125</v>
      </c>
      <c r="K322" s="39">
        <f t="shared" ref="K322:M322" si="695">IF(OR(J322="",K$4=""),"",IF($C322&gt;$D322,MAX(,MIN(K$4,$D322+24/24)-MAX(K$3,$C322)),MAX(,MIN(K$4,$D322)-MAX(K$3,$C322))))</f>
        <v>8.3333333333333259E-2</v>
      </c>
      <c r="L322" s="40">
        <f t="shared" si="695"/>
        <v>0</v>
      </c>
      <c r="M322" s="41">
        <f t="shared" si="695"/>
        <v>0</v>
      </c>
      <c r="O322" s="37">
        <f t="shared" si="574"/>
        <v>0</v>
      </c>
      <c r="P322" s="38">
        <f t="shared" si="575"/>
        <v>0</v>
      </c>
      <c r="Q322" s="37">
        <f t="shared" si="576"/>
        <v>0</v>
      </c>
      <c r="R322" s="38">
        <f t="shared" si="577"/>
        <v>0</v>
      </c>
      <c r="S322" s="37">
        <f t="shared" si="578"/>
        <v>0.20833333333333326</v>
      </c>
      <c r="T322" s="38">
        <f t="shared" si="579"/>
        <v>0.125</v>
      </c>
    </row>
    <row r="323" spans="1:20" ht="15" customHeight="1" thickBot="1" x14ac:dyDescent="0.4">
      <c r="A323" s="12" t="str">
        <f t="shared" si="565"/>
        <v>Sem.</v>
      </c>
      <c r="B323" s="13">
        <v>45973</v>
      </c>
      <c r="C323" s="14">
        <f t="shared" si="568"/>
        <v>0.75</v>
      </c>
      <c r="D323" s="15">
        <f t="shared" si="569"/>
        <v>8.3333333333333329E-2</v>
      </c>
      <c r="E323" s="36">
        <f t="shared" si="584"/>
        <v>0.33333333333333326</v>
      </c>
      <c r="F323" s="37">
        <f t="shared" si="585"/>
        <v>0.20833333333333326</v>
      </c>
      <c r="G323" s="38">
        <f t="shared" si="586"/>
        <v>0.125</v>
      </c>
      <c r="H323" s="39">
        <f t="shared" si="587"/>
        <v>0</v>
      </c>
      <c r="I323" s="40">
        <f t="shared" ref="I323:J323" si="696">IF(OR($B323="",H323="",I$4=""),"",IF($C323&gt;$D323,MAX(,MIN(I$4,$D323+24/24)-MAX(I$3,$C323)),MAX(,MIN(I$4,$D323)-MAX(I$3,$C323))))</f>
        <v>0.125</v>
      </c>
      <c r="J323" s="41">
        <f t="shared" si="696"/>
        <v>0.125</v>
      </c>
      <c r="K323" s="39">
        <f t="shared" ref="K323:M323" si="697">IF(OR(J323="",K$4=""),"",IF($C323&gt;$D323,MAX(,MIN(K$4,$D323+24/24)-MAX(K$3,$C323)),MAX(,MIN(K$4,$D323)-MAX(K$3,$C323))))</f>
        <v>8.3333333333333259E-2</v>
      </c>
      <c r="L323" s="40">
        <f t="shared" si="697"/>
        <v>0</v>
      </c>
      <c r="M323" s="41">
        <f t="shared" si="697"/>
        <v>0</v>
      </c>
      <c r="O323" s="37">
        <f t="shared" si="574"/>
        <v>0.20833333333333326</v>
      </c>
      <c r="P323" s="38">
        <f t="shared" si="575"/>
        <v>0.125</v>
      </c>
      <c r="Q323" s="37">
        <f t="shared" si="576"/>
        <v>0</v>
      </c>
      <c r="R323" s="38">
        <f t="shared" si="577"/>
        <v>0</v>
      </c>
      <c r="S323" s="37">
        <f t="shared" si="578"/>
        <v>0</v>
      </c>
      <c r="T323" s="38">
        <f t="shared" si="579"/>
        <v>0</v>
      </c>
    </row>
    <row r="324" spans="1:20" ht="15" customHeight="1" thickBot="1" x14ac:dyDescent="0.4">
      <c r="A324" s="12" t="str">
        <f t="shared" si="565"/>
        <v>Sem.</v>
      </c>
      <c r="B324" s="13">
        <v>45974</v>
      </c>
      <c r="C324" s="14">
        <f t="shared" si="568"/>
        <v>0.75</v>
      </c>
      <c r="D324" s="15">
        <f t="shared" si="569"/>
        <v>8.3333333333333329E-2</v>
      </c>
      <c r="E324" s="36">
        <f t="shared" si="584"/>
        <v>0.33333333333333326</v>
      </c>
      <c r="F324" s="37">
        <f t="shared" si="585"/>
        <v>0.20833333333333326</v>
      </c>
      <c r="G324" s="38">
        <f t="shared" si="586"/>
        <v>0.125</v>
      </c>
      <c r="H324" s="39">
        <f t="shared" si="587"/>
        <v>0</v>
      </c>
      <c r="I324" s="40">
        <f t="shared" ref="I324:J324" si="698">IF(OR($B324="",H324="",I$4=""),"",IF($C324&gt;$D324,MAX(,MIN(I$4,$D324+24/24)-MAX(I$3,$C324)),MAX(,MIN(I$4,$D324)-MAX(I$3,$C324))))</f>
        <v>0.125</v>
      </c>
      <c r="J324" s="41">
        <f t="shared" si="698"/>
        <v>0.125</v>
      </c>
      <c r="K324" s="39">
        <f t="shared" ref="K324:M324" si="699">IF(OR(J324="",K$4=""),"",IF($C324&gt;$D324,MAX(,MIN(K$4,$D324+24/24)-MAX(K$3,$C324)),MAX(,MIN(K$4,$D324)-MAX(K$3,$C324))))</f>
        <v>8.3333333333333259E-2</v>
      </c>
      <c r="L324" s="40">
        <f t="shared" si="699"/>
        <v>0</v>
      </c>
      <c r="M324" s="41">
        <f t="shared" si="699"/>
        <v>0</v>
      </c>
      <c r="O324" s="37">
        <f t="shared" si="574"/>
        <v>0.20833333333333326</v>
      </c>
      <c r="P324" s="38">
        <f t="shared" si="575"/>
        <v>0.125</v>
      </c>
      <c r="Q324" s="37">
        <f t="shared" si="576"/>
        <v>0</v>
      </c>
      <c r="R324" s="38">
        <f t="shared" si="577"/>
        <v>0</v>
      </c>
      <c r="S324" s="37">
        <f t="shared" si="578"/>
        <v>0</v>
      </c>
      <c r="T324" s="38">
        <f t="shared" si="579"/>
        <v>0</v>
      </c>
    </row>
    <row r="325" spans="1:20" ht="15" customHeight="1" thickBot="1" x14ac:dyDescent="0.4">
      <c r="A325" s="12" t="str">
        <f t="shared" si="565"/>
        <v>Sem.</v>
      </c>
      <c r="B325" s="13">
        <v>45975</v>
      </c>
      <c r="C325" s="14">
        <f t="shared" si="568"/>
        <v>0.75</v>
      </c>
      <c r="D325" s="15">
        <f t="shared" si="569"/>
        <v>8.3333333333333329E-2</v>
      </c>
      <c r="E325" s="36">
        <f t="shared" si="584"/>
        <v>0.33333333333333326</v>
      </c>
      <c r="F325" s="37">
        <f t="shared" si="585"/>
        <v>0.20833333333333326</v>
      </c>
      <c r="G325" s="38">
        <f t="shared" si="586"/>
        <v>0.125</v>
      </c>
      <c r="H325" s="39">
        <f t="shared" si="587"/>
        <v>0</v>
      </c>
      <c r="I325" s="40">
        <f t="shared" ref="I325:J325" si="700">IF(OR($B325="",H325="",I$4=""),"",IF($C325&gt;$D325,MAX(,MIN(I$4,$D325+24/24)-MAX(I$3,$C325)),MAX(,MIN(I$4,$D325)-MAX(I$3,$C325))))</f>
        <v>0.125</v>
      </c>
      <c r="J325" s="41">
        <f t="shared" si="700"/>
        <v>0.125</v>
      </c>
      <c r="K325" s="39">
        <f t="shared" ref="K325:M325" si="701">IF(OR(J325="",K$4=""),"",IF($C325&gt;$D325,MAX(,MIN(K$4,$D325+24/24)-MAX(K$3,$C325)),MAX(,MIN(K$4,$D325)-MAX(K$3,$C325))))</f>
        <v>8.3333333333333259E-2</v>
      </c>
      <c r="L325" s="40">
        <f t="shared" si="701"/>
        <v>0</v>
      </c>
      <c r="M325" s="41">
        <f t="shared" si="701"/>
        <v>0</v>
      </c>
      <c r="O325" s="37">
        <f t="shared" si="574"/>
        <v>0.20833333333333326</v>
      </c>
      <c r="P325" s="38">
        <f t="shared" si="575"/>
        <v>0.125</v>
      </c>
      <c r="Q325" s="37">
        <f t="shared" si="576"/>
        <v>0</v>
      </c>
      <c r="R325" s="38">
        <f t="shared" si="577"/>
        <v>0</v>
      </c>
      <c r="S325" s="37">
        <f t="shared" si="578"/>
        <v>0</v>
      </c>
      <c r="T325" s="38">
        <f t="shared" si="579"/>
        <v>0</v>
      </c>
    </row>
    <row r="326" spans="1:20" ht="15" customHeight="1" thickBot="1" x14ac:dyDescent="0.4">
      <c r="A326" s="12" t="str">
        <f t="shared" si="565"/>
        <v>Sem.</v>
      </c>
      <c r="B326" s="13">
        <v>45976</v>
      </c>
      <c r="C326" s="14">
        <f t="shared" si="568"/>
        <v>0.75</v>
      </c>
      <c r="D326" s="15">
        <f t="shared" si="569"/>
        <v>8.3333333333333329E-2</v>
      </c>
      <c r="E326" s="36">
        <f t="shared" si="584"/>
        <v>0.33333333333333326</v>
      </c>
      <c r="F326" s="37">
        <f t="shared" si="585"/>
        <v>0.20833333333333326</v>
      </c>
      <c r="G326" s="38">
        <f t="shared" si="586"/>
        <v>0.125</v>
      </c>
      <c r="H326" s="39">
        <f t="shared" si="587"/>
        <v>0</v>
      </c>
      <c r="I326" s="40">
        <f t="shared" ref="I326:J326" si="702">IF(OR($B326="",H326="",I$4=""),"",IF($C326&gt;$D326,MAX(,MIN(I$4,$D326+24/24)-MAX(I$3,$C326)),MAX(,MIN(I$4,$D326)-MAX(I$3,$C326))))</f>
        <v>0.125</v>
      </c>
      <c r="J326" s="41">
        <f t="shared" si="702"/>
        <v>0.125</v>
      </c>
      <c r="K326" s="39">
        <f t="shared" ref="K326:M326" si="703">IF(OR(J326="",K$4=""),"",IF($C326&gt;$D326,MAX(,MIN(K$4,$D326+24/24)-MAX(K$3,$C326)),MAX(,MIN(K$4,$D326)-MAX(K$3,$C326))))</f>
        <v>8.3333333333333259E-2</v>
      </c>
      <c r="L326" s="40">
        <f t="shared" si="703"/>
        <v>0</v>
      </c>
      <c r="M326" s="41">
        <f t="shared" si="703"/>
        <v>0</v>
      </c>
      <c r="O326" s="37">
        <f t="shared" si="574"/>
        <v>0.20833333333333326</v>
      </c>
      <c r="P326" s="38">
        <f t="shared" si="575"/>
        <v>0.125</v>
      </c>
      <c r="Q326" s="37">
        <f t="shared" si="576"/>
        <v>0</v>
      </c>
      <c r="R326" s="38">
        <f t="shared" si="577"/>
        <v>0</v>
      </c>
      <c r="S326" s="37">
        <f t="shared" si="578"/>
        <v>0</v>
      </c>
      <c r="T326" s="38">
        <f t="shared" si="579"/>
        <v>0</v>
      </c>
    </row>
    <row r="327" spans="1:20" ht="15" customHeight="1" thickBot="1" x14ac:dyDescent="0.4">
      <c r="A327" s="12" t="str">
        <f t="shared" si="565"/>
        <v>Dim.</v>
      </c>
      <c r="B327" s="13">
        <v>45977</v>
      </c>
      <c r="C327" s="14">
        <f t="shared" si="568"/>
        <v>0.75</v>
      </c>
      <c r="D327" s="15">
        <f t="shared" si="569"/>
        <v>8.3333333333333329E-2</v>
      </c>
      <c r="E327" s="36">
        <f t="shared" si="584"/>
        <v>0.33333333333333326</v>
      </c>
      <c r="F327" s="37">
        <f t="shared" si="585"/>
        <v>0.20833333333333326</v>
      </c>
      <c r="G327" s="38">
        <f t="shared" si="586"/>
        <v>0.125</v>
      </c>
      <c r="H327" s="39">
        <f t="shared" si="587"/>
        <v>0</v>
      </c>
      <c r="I327" s="40">
        <f t="shared" ref="I327:J327" si="704">IF(OR($B327="",H327="",I$4=""),"",IF($C327&gt;$D327,MAX(,MIN(I$4,$D327+24/24)-MAX(I$3,$C327)),MAX(,MIN(I$4,$D327)-MAX(I$3,$C327))))</f>
        <v>0.125</v>
      </c>
      <c r="J327" s="41">
        <f t="shared" si="704"/>
        <v>0.125</v>
      </c>
      <c r="K327" s="39">
        <f t="shared" ref="K327:M327" si="705">IF(OR(J327="",K$4=""),"",IF($C327&gt;$D327,MAX(,MIN(K$4,$D327+24/24)-MAX(K$3,$C327)),MAX(,MIN(K$4,$D327)-MAX(K$3,$C327))))</f>
        <v>8.3333333333333259E-2</v>
      </c>
      <c r="L327" s="40">
        <f t="shared" si="705"/>
        <v>0</v>
      </c>
      <c r="M327" s="41">
        <f t="shared" si="705"/>
        <v>0</v>
      </c>
      <c r="O327" s="37">
        <f t="shared" si="574"/>
        <v>0</v>
      </c>
      <c r="P327" s="38">
        <f t="shared" si="575"/>
        <v>0</v>
      </c>
      <c r="Q327" s="37">
        <f t="shared" si="576"/>
        <v>0.20833333333333326</v>
      </c>
      <c r="R327" s="38">
        <f t="shared" si="577"/>
        <v>0.125</v>
      </c>
      <c r="S327" s="37">
        <f t="shared" si="578"/>
        <v>0</v>
      </c>
      <c r="T327" s="38">
        <f t="shared" si="579"/>
        <v>0</v>
      </c>
    </row>
    <row r="328" spans="1:20" ht="15" customHeight="1" thickBot="1" x14ac:dyDescent="0.4">
      <c r="A328" s="12" t="str">
        <f t="shared" ref="A328:A391" si="706">IF(B328="","",IF(COUNTIF(Feries,B328)&gt;0,"Fér.",IF(WEEKDAY(B328,2)&lt;=6,"Sem.","Dim.")))</f>
        <v>Sem.</v>
      </c>
      <c r="B328" s="13">
        <v>45978</v>
      </c>
      <c r="C328" s="14">
        <f t="shared" si="568"/>
        <v>0.75</v>
      </c>
      <c r="D328" s="15">
        <f t="shared" si="569"/>
        <v>8.3333333333333329E-2</v>
      </c>
      <c r="E328" s="36">
        <f t="shared" si="584"/>
        <v>0.33333333333333326</v>
      </c>
      <c r="F328" s="37">
        <f t="shared" si="585"/>
        <v>0.20833333333333326</v>
      </c>
      <c r="G328" s="38">
        <f t="shared" si="586"/>
        <v>0.125</v>
      </c>
      <c r="H328" s="39">
        <f t="shared" si="587"/>
        <v>0</v>
      </c>
      <c r="I328" s="40">
        <f t="shared" ref="I328:J328" si="707">IF(OR($B328="",H328="",I$4=""),"",IF($C328&gt;$D328,MAX(,MIN(I$4,$D328+24/24)-MAX(I$3,$C328)),MAX(,MIN(I$4,$D328)-MAX(I$3,$C328))))</f>
        <v>0.125</v>
      </c>
      <c r="J328" s="41">
        <f t="shared" si="707"/>
        <v>0.125</v>
      </c>
      <c r="K328" s="39">
        <f t="shared" ref="K328:M328" si="708">IF(OR(J328="",K$4=""),"",IF($C328&gt;$D328,MAX(,MIN(K$4,$D328+24/24)-MAX(K$3,$C328)),MAX(,MIN(K$4,$D328)-MAX(K$3,$C328))))</f>
        <v>8.3333333333333259E-2</v>
      </c>
      <c r="L328" s="40">
        <f t="shared" si="708"/>
        <v>0</v>
      </c>
      <c r="M328" s="41">
        <f t="shared" si="708"/>
        <v>0</v>
      </c>
      <c r="O328" s="37">
        <f t="shared" si="574"/>
        <v>0.20833333333333326</v>
      </c>
      <c r="P328" s="38">
        <f t="shared" si="575"/>
        <v>0.125</v>
      </c>
      <c r="Q328" s="37">
        <f t="shared" si="576"/>
        <v>0</v>
      </c>
      <c r="R328" s="38">
        <f t="shared" si="577"/>
        <v>0</v>
      </c>
      <c r="S328" s="37">
        <f t="shared" si="578"/>
        <v>0</v>
      </c>
      <c r="T328" s="38">
        <f t="shared" si="579"/>
        <v>0</v>
      </c>
    </row>
    <row r="329" spans="1:20" ht="15" customHeight="1" thickBot="1" x14ac:dyDescent="0.4">
      <c r="A329" s="12" t="str">
        <f t="shared" si="706"/>
        <v>Sem.</v>
      </c>
      <c r="B329" s="13">
        <v>45979</v>
      </c>
      <c r="C329" s="14">
        <f t="shared" ref="C329:C372" si="709">$C$6</f>
        <v>0.75</v>
      </c>
      <c r="D329" s="15">
        <f t="shared" ref="D329:D372" si="710">$D$6</f>
        <v>8.3333333333333329E-2</v>
      </c>
      <c r="E329" s="36">
        <f t="shared" si="584"/>
        <v>0.33333333333333326</v>
      </c>
      <c r="F329" s="37">
        <f t="shared" si="585"/>
        <v>0.20833333333333326</v>
      </c>
      <c r="G329" s="38">
        <f t="shared" si="586"/>
        <v>0.125</v>
      </c>
      <c r="H329" s="39">
        <f t="shared" si="587"/>
        <v>0</v>
      </c>
      <c r="I329" s="40">
        <f t="shared" ref="I329:J329" si="711">IF(OR($B329="",H329="",I$4=""),"",IF($C329&gt;$D329,MAX(,MIN(I$4,$D329+24/24)-MAX(I$3,$C329)),MAX(,MIN(I$4,$D329)-MAX(I$3,$C329))))</f>
        <v>0.125</v>
      </c>
      <c r="J329" s="41">
        <f t="shared" si="711"/>
        <v>0.125</v>
      </c>
      <c r="K329" s="39">
        <f t="shared" ref="K329:M329" si="712">IF(OR(J329="",K$4=""),"",IF($C329&gt;$D329,MAX(,MIN(K$4,$D329+24/24)-MAX(K$3,$C329)),MAX(,MIN(K$4,$D329)-MAX(K$3,$C329))))</f>
        <v>8.3333333333333259E-2</v>
      </c>
      <c r="L329" s="40">
        <f t="shared" si="712"/>
        <v>0</v>
      </c>
      <c r="M329" s="41">
        <f t="shared" si="712"/>
        <v>0</v>
      </c>
      <c r="O329" s="37">
        <f t="shared" si="574"/>
        <v>0.20833333333333326</v>
      </c>
      <c r="P329" s="38">
        <f t="shared" si="575"/>
        <v>0.125</v>
      </c>
      <c r="Q329" s="37">
        <f t="shared" si="576"/>
        <v>0</v>
      </c>
      <c r="R329" s="38">
        <f t="shared" si="577"/>
        <v>0</v>
      </c>
      <c r="S329" s="37">
        <f t="shared" si="578"/>
        <v>0</v>
      </c>
      <c r="T329" s="38">
        <f t="shared" si="579"/>
        <v>0</v>
      </c>
    </row>
    <row r="330" spans="1:20" ht="15" customHeight="1" thickBot="1" x14ac:dyDescent="0.4">
      <c r="A330" s="12" t="str">
        <f t="shared" si="706"/>
        <v>Sem.</v>
      </c>
      <c r="B330" s="13">
        <v>45980</v>
      </c>
      <c r="C330" s="14">
        <f t="shared" si="709"/>
        <v>0.75</v>
      </c>
      <c r="D330" s="15">
        <f t="shared" si="710"/>
        <v>8.3333333333333329E-2</v>
      </c>
      <c r="E330" s="36">
        <f t="shared" si="584"/>
        <v>0.33333333333333326</v>
      </c>
      <c r="F330" s="37">
        <f t="shared" si="585"/>
        <v>0.20833333333333326</v>
      </c>
      <c r="G330" s="38">
        <f t="shared" si="586"/>
        <v>0.125</v>
      </c>
      <c r="H330" s="39">
        <f t="shared" si="587"/>
        <v>0</v>
      </c>
      <c r="I330" s="40">
        <f t="shared" ref="I330:J330" si="713">IF(OR($B330="",H330="",I$4=""),"",IF($C330&gt;$D330,MAX(,MIN(I$4,$D330+24/24)-MAX(I$3,$C330)),MAX(,MIN(I$4,$D330)-MAX(I$3,$C330))))</f>
        <v>0.125</v>
      </c>
      <c r="J330" s="41">
        <f t="shared" si="713"/>
        <v>0.125</v>
      </c>
      <c r="K330" s="39">
        <f t="shared" ref="K330:M330" si="714">IF(OR(J330="",K$4=""),"",IF($C330&gt;$D330,MAX(,MIN(K$4,$D330+24/24)-MAX(K$3,$C330)),MAX(,MIN(K$4,$D330)-MAX(K$3,$C330))))</f>
        <v>8.3333333333333259E-2</v>
      </c>
      <c r="L330" s="40">
        <f t="shared" si="714"/>
        <v>0</v>
      </c>
      <c r="M330" s="41">
        <f t="shared" si="714"/>
        <v>0</v>
      </c>
      <c r="O330" s="37">
        <f t="shared" ref="O330:O372" si="715">SUMPRODUCT(($A330="Sem.")*($F330))</f>
        <v>0.20833333333333326</v>
      </c>
      <c r="P330" s="38">
        <f t="shared" ref="P330:P372" si="716">SUMPRODUCT(($A330="Sem.")*($G330))</f>
        <v>0.125</v>
      </c>
      <c r="Q330" s="37">
        <f t="shared" ref="Q330:Q372" si="717">SUMPRODUCT(($A330="Dim.")*($F330))</f>
        <v>0</v>
      </c>
      <c r="R330" s="38">
        <f t="shared" ref="R330:R372" si="718">SUMPRODUCT(($A330="Dim.")*($G330))</f>
        <v>0</v>
      </c>
      <c r="S330" s="37">
        <f t="shared" ref="S330:S372" si="719">SUMPRODUCT(($A330="Fér.")*($F330))</f>
        <v>0</v>
      </c>
      <c r="T330" s="38">
        <f t="shared" ref="T330:T372" si="720">SUMPRODUCT(($A330="Fér.")*($G330))</f>
        <v>0</v>
      </c>
    </row>
    <row r="331" spans="1:20" ht="15" customHeight="1" thickBot="1" x14ac:dyDescent="0.4">
      <c r="A331" s="12" t="str">
        <f t="shared" si="706"/>
        <v>Sem.</v>
      </c>
      <c r="B331" s="13">
        <v>45981</v>
      </c>
      <c r="C331" s="14">
        <f t="shared" si="709"/>
        <v>0.75</v>
      </c>
      <c r="D331" s="15">
        <f t="shared" si="710"/>
        <v>8.3333333333333329E-2</v>
      </c>
      <c r="E331" s="36">
        <f t="shared" si="584"/>
        <v>0.33333333333333326</v>
      </c>
      <c r="F331" s="37">
        <f t="shared" si="585"/>
        <v>0.20833333333333326</v>
      </c>
      <c r="G331" s="38">
        <f t="shared" si="586"/>
        <v>0.125</v>
      </c>
      <c r="H331" s="39">
        <f t="shared" si="587"/>
        <v>0</v>
      </c>
      <c r="I331" s="40">
        <f t="shared" ref="I331:J331" si="721">IF(OR($B331="",H331="",I$4=""),"",IF($C331&gt;$D331,MAX(,MIN(I$4,$D331+24/24)-MAX(I$3,$C331)),MAX(,MIN(I$4,$D331)-MAX(I$3,$C331))))</f>
        <v>0.125</v>
      </c>
      <c r="J331" s="41">
        <f t="shared" si="721"/>
        <v>0.125</v>
      </c>
      <c r="K331" s="39">
        <f t="shared" ref="K331:M331" si="722">IF(OR(J331="",K$4=""),"",IF($C331&gt;$D331,MAX(,MIN(K$4,$D331+24/24)-MAX(K$3,$C331)),MAX(,MIN(K$4,$D331)-MAX(K$3,$C331))))</f>
        <v>8.3333333333333259E-2</v>
      </c>
      <c r="L331" s="40">
        <f t="shared" si="722"/>
        <v>0</v>
      </c>
      <c r="M331" s="41">
        <f t="shared" si="722"/>
        <v>0</v>
      </c>
      <c r="O331" s="37">
        <f t="shared" si="715"/>
        <v>0.20833333333333326</v>
      </c>
      <c r="P331" s="38">
        <f t="shared" si="716"/>
        <v>0.125</v>
      </c>
      <c r="Q331" s="37">
        <f t="shared" si="717"/>
        <v>0</v>
      </c>
      <c r="R331" s="38">
        <f t="shared" si="718"/>
        <v>0</v>
      </c>
      <c r="S331" s="37">
        <f t="shared" si="719"/>
        <v>0</v>
      </c>
      <c r="T331" s="38">
        <f t="shared" si="720"/>
        <v>0</v>
      </c>
    </row>
    <row r="332" spans="1:20" ht="15" customHeight="1" thickBot="1" x14ac:dyDescent="0.4">
      <c r="A332" s="12" t="str">
        <f t="shared" si="706"/>
        <v>Sem.</v>
      </c>
      <c r="B332" s="13">
        <v>45982</v>
      </c>
      <c r="C332" s="14">
        <f t="shared" si="709"/>
        <v>0.75</v>
      </c>
      <c r="D332" s="15">
        <f t="shared" si="710"/>
        <v>8.3333333333333329E-2</v>
      </c>
      <c r="E332" s="36">
        <f t="shared" si="584"/>
        <v>0.33333333333333326</v>
      </c>
      <c r="F332" s="37">
        <f t="shared" si="585"/>
        <v>0.20833333333333326</v>
      </c>
      <c r="G332" s="38">
        <f t="shared" si="586"/>
        <v>0.125</v>
      </c>
      <c r="H332" s="39">
        <f t="shared" si="587"/>
        <v>0</v>
      </c>
      <c r="I332" s="40">
        <f t="shared" ref="I332:J332" si="723">IF(OR($B332="",H332="",I$4=""),"",IF($C332&gt;$D332,MAX(,MIN(I$4,$D332+24/24)-MAX(I$3,$C332)),MAX(,MIN(I$4,$D332)-MAX(I$3,$C332))))</f>
        <v>0.125</v>
      </c>
      <c r="J332" s="41">
        <f t="shared" si="723"/>
        <v>0.125</v>
      </c>
      <c r="K332" s="39">
        <f t="shared" ref="K332:M332" si="724">IF(OR(J332="",K$4=""),"",IF($C332&gt;$D332,MAX(,MIN(K$4,$D332+24/24)-MAX(K$3,$C332)),MAX(,MIN(K$4,$D332)-MAX(K$3,$C332))))</f>
        <v>8.3333333333333259E-2</v>
      </c>
      <c r="L332" s="40">
        <f t="shared" si="724"/>
        <v>0</v>
      </c>
      <c r="M332" s="41">
        <f t="shared" si="724"/>
        <v>0</v>
      </c>
      <c r="O332" s="37">
        <f t="shared" si="715"/>
        <v>0.20833333333333326</v>
      </c>
      <c r="P332" s="38">
        <f t="shared" si="716"/>
        <v>0.125</v>
      </c>
      <c r="Q332" s="37">
        <f t="shared" si="717"/>
        <v>0</v>
      </c>
      <c r="R332" s="38">
        <f t="shared" si="718"/>
        <v>0</v>
      </c>
      <c r="S332" s="37">
        <f t="shared" si="719"/>
        <v>0</v>
      </c>
      <c r="T332" s="38">
        <f t="shared" si="720"/>
        <v>0</v>
      </c>
    </row>
    <row r="333" spans="1:20" ht="15" customHeight="1" thickBot="1" x14ac:dyDescent="0.4">
      <c r="A333" s="12" t="str">
        <f t="shared" si="706"/>
        <v>Sem.</v>
      </c>
      <c r="B333" s="13">
        <v>45983</v>
      </c>
      <c r="C333" s="14">
        <f t="shared" si="709"/>
        <v>0.75</v>
      </c>
      <c r="D333" s="15">
        <f t="shared" si="710"/>
        <v>8.3333333333333329E-2</v>
      </c>
      <c r="E333" s="36">
        <f t="shared" ref="E333:E372" si="725">IF(OR(B333="",C333="",D333=""),"",IF(COUNT(G$3:G$4)=1,"",IF(D333&gt;C333,D333-C333,MOD(D333+24/24-C333,1))))</f>
        <v>0.33333333333333326</v>
      </c>
      <c r="F333" s="37">
        <f t="shared" ref="F333:F372" si="726">SUM(H333,J333,K333,M333)</f>
        <v>0.20833333333333326</v>
      </c>
      <c r="G333" s="38">
        <f t="shared" ref="G333:G372" si="727">SUM(I333,L333)</f>
        <v>0.125</v>
      </c>
      <c r="H333" s="39">
        <f t="shared" ref="H333:H372" si="728">IF(OR($B333="",E333="",H$4=""),"",IF($C333&gt;$D333,MAX(,MIN(H$4,$D333+24/24)-MAX(H$3,$C333)),MAX(,MIN(H$4,$D333)-MAX(H$3,$C333))))</f>
        <v>0</v>
      </c>
      <c r="I333" s="40">
        <f t="shared" ref="I333:J333" si="729">IF(OR($B333="",H333="",I$4=""),"",IF($C333&gt;$D333,MAX(,MIN(I$4,$D333+24/24)-MAX(I$3,$C333)),MAX(,MIN(I$4,$D333)-MAX(I$3,$C333))))</f>
        <v>0.125</v>
      </c>
      <c r="J333" s="41">
        <f t="shared" si="729"/>
        <v>0.125</v>
      </c>
      <c r="K333" s="39">
        <f t="shared" ref="K333:M333" si="730">IF(OR(J333="",K$4=""),"",IF($C333&gt;$D333,MAX(,MIN(K$4,$D333+24/24)-MAX(K$3,$C333)),MAX(,MIN(K$4,$D333)-MAX(K$3,$C333))))</f>
        <v>8.3333333333333259E-2</v>
      </c>
      <c r="L333" s="40">
        <f t="shared" si="730"/>
        <v>0</v>
      </c>
      <c r="M333" s="41">
        <f t="shared" si="730"/>
        <v>0</v>
      </c>
      <c r="O333" s="37">
        <f t="shared" si="715"/>
        <v>0.20833333333333326</v>
      </c>
      <c r="P333" s="38">
        <f t="shared" si="716"/>
        <v>0.125</v>
      </c>
      <c r="Q333" s="37">
        <f t="shared" si="717"/>
        <v>0</v>
      </c>
      <c r="R333" s="38">
        <f t="shared" si="718"/>
        <v>0</v>
      </c>
      <c r="S333" s="37">
        <f t="shared" si="719"/>
        <v>0</v>
      </c>
      <c r="T333" s="38">
        <f t="shared" si="720"/>
        <v>0</v>
      </c>
    </row>
    <row r="334" spans="1:20" ht="15" customHeight="1" thickBot="1" x14ac:dyDescent="0.4">
      <c r="A334" s="12" t="str">
        <f t="shared" si="706"/>
        <v>Dim.</v>
      </c>
      <c r="B334" s="13">
        <v>45984</v>
      </c>
      <c r="C334" s="14">
        <f t="shared" si="709"/>
        <v>0.75</v>
      </c>
      <c r="D334" s="15">
        <f t="shared" si="710"/>
        <v>8.3333333333333329E-2</v>
      </c>
      <c r="E334" s="36">
        <f t="shared" si="725"/>
        <v>0.33333333333333326</v>
      </c>
      <c r="F334" s="37">
        <f t="shared" si="726"/>
        <v>0.20833333333333326</v>
      </c>
      <c r="G334" s="38">
        <f t="shared" si="727"/>
        <v>0.125</v>
      </c>
      <c r="H334" s="39">
        <f t="shared" si="728"/>
        <v>0</v>
      </c>
      <c r="I334" s="40">
        <f t="shared" ref="I334:J334" si="731">IF(OR($B334="",H334="",I$4=""),"",IF($C334&gt;$D334,MAX(,MIN(I$4,$D334+24/24)-MAX(I$3,$C334)),MAX(,MIN(I$4,$D334)-MAX(I$3,$C334))))</f>
        <v>0.125</v>
      </c>
      <c r="J334" s="41">
        <f t="shared" si="731"/>
        <v>0.125</v>
      </c>
      <c r="K334" s="39">
        <f t="shared" ref="K334:M334" si="732">IF(OR(J334="",K$4=""),"",IF($C334&gt;$D334,MAX(,MIN(K$4,$D334+24/24)-MAX(K$3,$C334)),MAX(,MIN(K$4,$D334)-MAX(K$3,$C334))))</f>
        <v>8.3333333333333259E-2</v>
      </c>
      <c r="L334" s="40">
        <f t="shared" si="732"/>
        <v>0</v>
      </c>
      <c r="M334" s="41">
        <f t="shared" si="732"/>
        <v>0</v>
      </c>
      <c r="O334" s="37">
        <f t="shared" si="715"/>
        <v>0</v>
      </c>
      <c r="P334" s="38">
        <f t="shared" si="716"/>
        <v>0</v>
      </c>
      <c r="Q334" s="37">
        <f t="shared" si="717"/>
        <v>0.20833333333333326</v>
      </c>
      <c r="R334" s="38">
        <f t="shared" si="718"/>
        <v>0.125</v>
      </c>
      <c r="S334" s="37">
        <f t="shared" si="719"/>
        <v>0</v>
      </c>
      <c r="T334" s="38">
        <f t="shared" si="720"/>
        <v>0</v>
      </c>
    </row>
    <row r="335" spans="1:20" ht="15" customHeight="1" thickBot="1" x14ac:dyDescent="0.4">
      <c r="A335" s="12" t="str">
        <f t="shared" si="706"/>
        <v>Sem.</v>
      </c>
      <c r="B335" s="13">
        <v>45985</v>
      </c>
      <c r="C335" s="14">
        <f t="shared" si="709"/>
        <v>0.75</v>
      </c>
      <c r="D335" s="15">
        <f t="shared" si="710"/>
        <v>8.3333333333333329E-2</v>
      </c>
      <c r="E335" s="36">
        <f t="shared" si="725"/>
        <v>0.33333333333333326</v>
      </c>
      <c r="F335" s="37">
        <f t="shared" si="726"/>
        <v>0.20833333333333326</v>
      </c>
      <c r="G335" s="38">
        <f t="shared" si="727"/>
        <v>0.125</v>
      </c>
      <c r="H335" s="39">
        <f t="shared" si="728"/>
        <v>0</v>
      </c>
      <c r="I335" s="40">
        <f t="shared" ref="I335:J335" si="733">IF(OR($B335="",H335="",I$4=""),"",IF($C335&gt;$D335,MAX(,MIN(I$4,$D335+24/24)-MAX(I$3,$C335)),MAX(,MIN(I$4,$D335)-MAX(I$3,$C335))))</f>
        <v>0.125</v>
      </c>
      <c r="J335" s="41">
        <f t="shared" si="733"/>
        <v>0.125</v>
      </c>
      <c r="K335" s="39">
        <f t="shared" ref="K335:M335" si="734">IF(OR(J335="",K$4=""),"",IF($C335&gt;$D335,MAX(,MIN(K$4,$D335+24/24)-MAX(K$3,$C335)),MAX(,MIN(K$4,$D335)-MAX(K$3,$C335))))</f>
        <v>8.3333333333333259E-2</v>
      </c>
      <c r="L335" s="40">
        <f t="shared" si="734"/>
        <v>0</v>
      </c>
      <c r="M335" s="41">
        <f t="shared" si="734"/>
        <v>0</v>
      </c>
      <c r="O335" s="37">
        <f t="shared" si="715"/>
        <v>0.20833333333333326</v>
      </c>
      <c r="P335" s="38">
        <f t="shared" si="716"/>
        <v>0.125</v>
      </c>
      <c r="Q335" s="37">
        <f t="shared" si="717"/>
        <v>0</v>
      </c>
      <c r="R335" s="38">
        <f t="shared" si="718"/>
        <v>0</v>
      </c>
      <c r="S335" s="37">
        <f t="shared" si="719"/>
        <v>0</v>
      </c>
      <c r="T335" s="38">
        <f t="shared" si="720"/>
        <v>0</v>
      </c>
    </row>
    <row r="336" spans="1:20" ht="15" customHeight="1" thickBot="1" x14ac:dyDescent="0.4">
      <c r="A336" s="12" t="str">
        <f t="shared" si="706"/>
        <v>Sem.</v>
      </c>
      <c r="B336" s="13">
        <v>45986</v>
      </c>
      <c r="C336" s="14">
        <f t="shared" si="709"/>
        <v>0.75</v>
      </c>
      <c r="D336" s="15">
        <f t="shared" si="710"/>
        <v>8.3333333333333329E-2</v>
      </c>
      <c r="E336" s="36">
        <f t="shared" si="725"/>
        <v>0.33333333333333326</v>
      </c>
      <c r="F336" s="37">
        <f t="shared" si="726"/>
        <v>0.20833333333333326</v>
      </c>
      <c r="G336" s="38">
        <f t="shared" si="727"/>
        <v>0.125</v>
      </c>
      <c r="H336" s="39">
        <f t="shared" si="728"/>
        <v>0</v>
      </c>
      <c r="I336" s="40">
        <f t="shared" ref="I336:J336" si="735">IF(OR($B336="",H336="",I$4=""),"",IF($C336&gt;$D336,MAX(,MIN(I$4,$D336+24/24)-MAX(I$3,$C336)),MAX(,MIN(I$4,$D336)-MAX(I$3,$C336))))</f>
        <v>0.125</v>
      </c>
      <c r="J336" s="41">
        <f t="shared" si="735"/>
        <v>0.125</v>
      </c>
      <c r="K336" s="39">
        <f t="shared" ref="K336:M336" si="736">IF(OR(J336="",K$4=""),"",IF($C336&gt;$D336,MAX(,MIN(K$4,$D336+24/24)-MAX(K$3,$C336)),MAX(,MIN(K$4,$D336)-MAX(K$3,$C336))))</f>
        <v>8.3333333333333259E-2</v>
      </c>
      <c r="L336" s="40">
        <f t="shared" si="736"/>
        <v>0</v>
      </c>
      <c r="M336" s="41">
        <f t="shared" si="736"/>
        <v>0</v>
      </c>
      <c r="O336" s="37">
        <f t="shared" si="715"/>
        <v>0.20833333333333326</v>
      </c>
      <c r="P336" s="38">
        <f t="shared" si="716"/>
        <v>0.125</v>
      </c>
      <c r="Q336" s="37">
        <f t="shared" si="717"/>
        <v>0</v>
      </c>
      <c r="R336" s="38">
        <f t="shared" si="718"/>
        <v>0</v>
      </c>
      <c r="S336" s="37">
        <f t="shared" si="719"/>
        <v>0</v>
      </c>
      <c r="T336" s="38">
        <f t="shared" si="720"/>
        <v>0</v>
      </c>
    </row>
    <row r="337" spans="1:20" ht="15" customHeight="1" thickBot="1" x14ac:dyDescent="0.4">
      <c r="A337" s="12" t="str">
        <f t="shared" si="706"/>
        <v>Sem.</v>
      </c>
      <c r="B337" s="13">
        <v>45987</v>
      </c>
      <c r="C337" s="14">
        <f t="shared" si="709"/>
        <v>0.75</v>
      </c>
      <c r="D337" s="15">
        <f t="shared" si="710"/>
        <v>8.3333333333333329E-2</v>
      </c>
      <c r="E337" s="36">
        <f t="shared" si="725"/>
        <v>0.33333333333333326</v>
      </c>
      <c r="F337" s="37">
        <f t="shared" si="726"/>
        <v>0.20833333333333326</v>
      </c>
      <c r="G337" s="38">
        <f t="shared" si="727"/>
        <v>0.125</v>
      </c>
      <c r="H337" s="39">
        <f t="shared" si="728"/>
        <v>0</v>
      </c>
      <c r="I337" s="40">
        <f t="shared" ref="I337:J337" si="737">IF(OR($B337="",H337="",I$4=""),"",IF($C337&gt;$D337,MAX(,MIN(I$4,$D337+24/24)-MAX(I$3,$C337)),MAX(,MIN(I$4,$D337)-MAX(I$3,$C337))))</f>
        <v>0.125</v>
      </c>
      <c r="J337" s="41">
        <f t="shared" si="737"/>
        <v>0.125</v>
      </c>
      <c r="K337" s="39">
        <f t="shared" ref="K337:M337" si="738">IF(OR(J337="",K$4=""),"",IF($C337&gt;$D337,MAX(,MIN(K$4,$D337+24/24)-MAX(K$3,$C337)),MAX(,MIN(K$4,$D337)-MAX(K$3,$C337))))</f>
        <v>8.3333333333333259E-2</v>
      </c>
      <c r="L337" s="40">
        <f t="shared" si="738"/>
        <v>0</v>
      </c>
      <c r="M337" s="41">
        <f t="shared" si="738"/>
        <v>0</v>
      </c>
      <c r="O337" s="37">
        <f t="shared" si="715"/>
        <v>0.20833333333333326</v>
      </c>
      <c r="P337" s="38">
        <f t="shared" si="716"/>
        <v>0.125</v>
      </c>
      <c r="Q337" s="37">
        <f t="shared" si="717"/>
        <v>0</v>
      </c>
      <c r="R337" s="38">
        <f t="shared" si="718"/>
        <v>0</v>
      </c>
      <c r="S337" s="37">
        <f t="shared" si="719"/>
        <v>0</v>
      </c>
      <c r="T337" s="38">
        <f t="shared" si="720"/>
        <v>0</v>
      </c>
    </row>
    <row r="338" spans="1:20" ht="15" customHeight="1" thickBot="1" x14ac:dyDescent="0.4">
      <c r="A338" s="12" t="str">
        <f t="shared" si="706"/>
        <v>Sem.</v>
      </c>
      <c r="B338" s="13">
        <v>45988</v>
      </c>
      <c r="C338" s="14">
        <f t="shared" si="709"/>
        <v>0.75</v>
      </c>
      <c r="D338" s="15">
        <f t="shared" si="710"/>
        <v>8.3333333333333329E-2</v>
      </c>
      <c r="E338" s="36">
        <f t="shared" si="725"/>
        <v>0.33333333333333326</v>
      </c>
      <c r="F338" s="37">
        <f t="shared" si="726"/>
        <v>0.20833333333333326</v>
      </c>
      <c r="G338" s="38">
        <f t="shared" si="727"/>
        <v>0.125</v>
      </c>
      <c r="H338" s="39">
        <f t="shared" si="728"/>
        <v>0</v>
      </c>
      <c r="I338" s="40">
        <f t="shared" ref="I338:J338" si="739">IF(OR($B338="",H338="",I$4=""),"",IF($C338&gt;$D338,MAX(,MIN(I$4,$D338+24/24)-MAX(I$3,$C338)),MAX(,MIN(I$4,$D338)-MAX(I$3,$C338))))</f>
        <v>0.125</v>
      </c>
      <c r="J338" s="41">
        <f t="shared" si="739"/>
        <v>0.125</v>
      </c>
      <c r="K338" s="39">
        <f t="shared" ref="K338:M338" si="740">IF(OR(J338="",K$4=""),"",IF($C338&gt;$D338,MAX(,MIN(K$4,$D338+24/24)-MAX(K$3,$C338)),MAX(,MIN(K$4,$D338)-MAX(K$3,$C338))))</f>
        <v>8.3333333333333259E-2</v>
      </c>
      <c r="L338" s="40">
        <f t="shared" si="740"/>
        <v>0</v>
      </c>
      <c r="M338" s="41">
        <f t="shared" si="740"/>
        <v>0</v>
      </c>
      <c r="O338" s="37">
        <f t="shared" si="715"/>
        <v>0.20833333333333326</v>
      </c>
      <c r="P338" s="38">
        <f t="shared" si="716"/>
        <v>0.125</v>
      </c>
      <c r="Q338" s="37">
        <f t="shared" si="717"/>
        <v>0</v>
      </c>
      <c r="R338" s="38">
        <f t="shared" si="718"/>
        <v>0</v>
      </c>
      <c r="S338" s="37">
        <f t="shared" si="719"/>
        <v>0</v>
      </c>
      <c r="T338" s="38">
        <f t="shared" si="720"/>
        <v>0</v>
      </c>
    </row>
    <row r="339" spans="1:20" ht="15" customHeight="1" thickBot="1" x14ac:dyDescent="0.4">
      <c r="A339" s="12" t="str">
        <f t="shared" si="706"/>
        <v>Sem.</v>
      </c>
      <c r="B339" s="13">
        <v>45989</v>
      </c>
      <c r="C339" s="14">
        <f t="shared" si="709"/>
        <v>0.75</v>
      </c>
      <c r="D339" s="15">
        <f t="shared" si="710"/>
        <v>8.3333333333333329E-2</v>
      </c>
      <c r="E339" s="36">
        <f t="shared" si="725"/>
        <v>0.33333333333333326</v>
      </c>
      <c r="F339" s="37">
        <f t="shared" si="726"/>
        <v>0.20833333333333326</v>
      </c>
      <c r="G339" s="38">
        <f t="shared" si="727"/>
        <v>0.125</v>
      </c>
      <c r="H339" s="39">
        <f t="shared" si="728"/>
        <v>0</v>
      </c>
      <c r="I339" s="40">
        <f t="shared" ref="I339:J339" si="741">IF(OR($B339="",H339="",I$4=""),"",IF($C339&gt;$D339,MAX(,MIN(I$4,$D339+24/24)-MAX(I$3,$C339)),MAX(,MIN(I$4,$D339)-MAX(I$3,$C339))))</f>
        <v>0.125</v>
      </c>
      <c r="J339" s="41">
        <f t="shared" si="741"/>
        <v>0.125</v>
      </c>
      <c r="K339" s="39">
        <f t="shared" ref="K339:M339" si="742">IF(OR(J339="",K$4=""),"",IF($C339&gt;$D339,MAX(,MIN(K$4,$D339+24/24)-MAX(K$3,$C339)),MAX(,MIN(K$4,$D339)-MAX(K$3,$C339))))</f>
        <v>8.3333333333333259E-2</v>
      </c>
      <c r="L339" s="40">
        <f t="shared" si="742"/>
        <v>0</v>
      </c>
      <c r="M339" s="41">
        <f t="shared" si="742"/>
        <v>0</v>
      </c>
      <c r="O339" s="37">
        <f t="shared" si="715"/>
        <v>0.20833333333333326</v>
      </c>
      <c r="P339" s="38">
        <f t="shared" si="716"/>
        <v>0.125</v>
      </c>
      <c r="Q339" s="37">
        <f t="shared" si="717"/>
        <v>0</v>
      </c>
      <c r="R339" s="38">
        <f t="shared" si="718"/>
        <v>0</v>
      </c>
      <c r="S339" s="37">
        <f t="shared" si="719"/>
        <v>0</v>
      </c>
      <c r="T339" s="38">
        <f t="shared" si="720"/>
        <v>0</v>
      </c>
    </row>
    <row r="340" spans="1:20" ht="15" customHeight="1" thickBot="1" x14ac:dyDescent="0.4">
      <c r="A340" s="12" t="str">
        <f t="shared" si="706"/>
        <v>Sem.</v>
      </c>
      <c r="B340" s="13">
        <v>45990</v>
      </c>
      <c r="C340" s="14">
        <f t="shared" si="709"/>
        <v>0.75</v>
      </c>
      <c r="D340" s="15">
        <f t="shared" si="710"/>
        <v>8.3333333333333329E-2</v>
      </c>
      <c r="E340" s="36">
        <f t="shared" si="725"/>
        <v>0.33333333333333326</v>
      </c>
      <c r="F340" s="37">
        <f t="shared" si="726"/>
        <v>0.20833333333333326</v>
      </c>
      <c r="G340" s="38">
        <f t="shared" si="727"/>
        <v>0.125</v>
      </c>
      <c r="H340" s="39">
        <f t="shared" si="728"/>
        <v>0</v>
      </c>
      <c r="I340" s="40">
        <f t="shared" ref="I340:J340" si="743">IF(OR($B340="",H340="",I$4=""),"",IF($C340&gt;$D340,MAX(,MIN(I$4,$D340+24/24)-MAX(I$3,$C340)),MAX(,MIN(I$4,$D340)-MAX(I$3,$C340))))</f>
        <v>0.125</v>
      </c>
      <c r="J340" s="41">
        <f t="shared" si="743"/>
        <v>0.125</v>
      </c>
      <c r="K340" s="39">
        <f t="shared" ref="K340:M340" si="744">IF(OR(J340="",K$4=""),"",IF($C340&gt;$D340,MAX(,MIN(K$4,$D340+24/24)-MAX(K$3,$C340)),MAX(,MIN(K$4,$D340)-MAX(K$3,$C340))))</f>
        <v>8.3333333333333259E-2</v>
      </c>
      <c r="L340" s="40">
        <f t="shared" si="744"/>
        <v>0</v>
      </c>
      <c r="M340" s="41">
        <f t="shared" si="744"/>
        <v>0</v>
      </c>
      <c r="O340" s="37">
        <f t="shared" si="715"/>
        <v>0.20833333333333326</v>
      </c>
      <c r="P340" s="38">
        <f t="shared" si="716"/>
        <v>0.125</v>
      </c>
      <c r="Q340" s="37">
        <f t="shared" si="717"/>
        <v>0</v>
      </c>
      <c r="R340" s="38">
        <f t="shared" si="718"/>
        <v>0</v>
      </c>
      <c r="S340" s="37">
        <f t="shared" si="719"/>
        <v>0</v>
      </c>
      <c r="T340" s="38">
        <f t="shared" si="720"/>
        <v>0</v>
      </c>
    </row>
    <row r="341" spans="1:20" ht="15" customHeight="1" thickBot="1" x14ac:dyDescent="0.4">
      <c r="A341" s="12" t="str">
        <f t="shared" si="706"/>
        <v>Dim.</v>
      </c>
      <c r="B341" s="13">
        <v>45991</v>
      </c>
      <c r="C341" s="14">
        <f t="shared" si="709"/>
        <v>0.75</v>
      </c>
      <c r="D341" s="15">
        <f t="shared" si="710"/>
        <v>8.3333333333333329E-2</v>
      </c>
      <c r="E341" s="36">
        <f t="shared" si="725"/>
        <v>0.33333333333333326</v>
      </c>
      <c r="F341" s="37">
        <f t="shared" si="726"/>
        <v>0.20833333333333326</v>
      </c>
      <c r="G341" s="38">
        <f t="shared" si="727"/>
        <v>0.125</v>
      </c>
      <c r="H341" s="39">
        <f t="shared" si="728"/>
        <v>0</v>
      </c>
      <c r="I341" s="40">
        <f t="shared" ref="I341:J341" si="745">IF(OR($B341="",H341="",I$4=""),"",IF($C341&gt;$D341,MAX(,MIN(I$4,$D341+24/24)-MAX(I$3,$C341)),MAX(,MIN(I$4,$D341)-MAX(I$3,$C341))))</f>
        <v>0.125</v>
      </c>
      <c r="J341" s="41">
        <f t="shared" si="745"/>
        <v>0.125</v>
      </c>
      <c r="K341" s="39">
        <f t="shared" ref="K341:M341" si="746">IF(OR(J341="",K$4=""),"",IF($C341&gt;$D341,MAX(,MIN(K$4,$D341+24/24)-MAX(K$3,$C341)),MAX(,MIN(K$4,$D341)-MAX(K$3,$C341))))</f>
        <v>8.3333333333333259E-2</v>
      </c>
      <c r="L341" s="40">
        <f t="shared" si="746"/>
        <v>0</v>
      </c>
      <c r="M341" s="41">
        <f t="shared" si="746"/>
        <v>0</v>
      </c>
      <c r="O341" s="37">
        <f t="shared" si="715"/>
        <v>0</v>
      </c>
      <c r="P341" s="38">
        <f t="shared" si="716"/>
        <v>0</v>
      </c>
      <c r="Q341" s="37">
        <f t="shared" si="717"/>
        <v>0.20833333333333326</v>
      </c>
      <c r="R341" s="38">
        <f t="shared" si="718"/>
        <v>0.125</v>
      </c>
      <c r="S341" s="37">
        <f t="shared" si="719"/>
        <v>0</v>
      </c>
      <c r="T341" s="38">
        <f t="shared" si="720"/>
        <v>0</v>
      </c>
    </row>
    <row r="342" spans="1:20" ht="15" customHeight="1" thickBot="1" x14ac:dyDescent="0.4">
      <c r="A342" s="12" t="str">
        <f t="shared" si="706"/>
        <v>Sem.</v>
      </c>
      <c r="B342" s="13">
        <v>45992</v>
      </c>
      <c r="C342" s="14">
        <f t="shared" si="709"/>
        <v>0.75</v>
      </c>
      <c r="D342" s="15">
        <f t="shared" si="710"/>
        <v>8.3333333333333329E-2</v>
      </c>
      <c r="E342" s="36">
        <f t="shared" si="725"/>
        <v>0.33333333333333326</v>
      </c>
      <c r="F342" s="37">
        <f t="shared" si="726"/>
        <v>0.20833333333333326</v>
      </c>
      <c r="G342" s="38">
        <f t="shared" si="727"/>
        <v>0.125</v>
      </c>
      <c r="H342" s="39">
        <f t="shared" si="728"/>
        <v>0</v>
      </c>
      <c r="I342" s="40">
        <f t="shared" ref="I342:J342" si="747">IF(OR($B342="",H342="",I$4=""),"",IF($C342&gt;$D342,MAX(,MIN(I$4,$D342+24/24)-MAX(I$3,$C342)),MAX(,MIN(I$4,$D342)-MAX(I$3,$C342))))</f>
        <v>0.125</v>
      </c>
      <c r="J342" s="41">
        <f t="shared" si="747"/>
        <v>0.125</v>
      </c>
      <c r="K342" s="39">
        <f t="shared" ref="K342:M342" si="748">IF(OR(J342="",K$4=""),"",IF($C342&gt;$D342,MAX(,MIN(K$4,$D342+24/24)-MAX(K$3,$C342)),MAX(,MIN(K$4,$D342)-MAX(K$3,$C342))))</f>
        <v>8.3333333333333259E-2</v>
      </c>
      <c r="L342" s="40">
        <f t="shared" si="748"/>
        <v>0</v>
      </c>
      <c r="M342" s="41">
        <f t="shared" si="748"/>
        <v>0</v>
      </c>
      <c r="O342" s="37">
        <f t="shared" si="715"/>
        <v>0.20833333333333326</v>
      </c>
      <c r="P342" s="38">
        <f t="shared" si="716"/>
        <v>0.125</v>
      </c>
      <c r="Q342" s="37">
        <f t="shared" si="717"/>
        <v>0</v>
      </c>
      <c r="R342" s="38">
        <f t="shared" si="718"/>
        <v>0</v>
      </c>
      <c r="S342" s="37">
        <f t="shared" si="719"/>
        <v>0</v>
      </c>
      <c r="T342" s="38">
        <f t="shared" si="720"/>
        <v>0</v>
      </c>
    </row>
    <row r="343" spans="1:20" ht="15" customHeight="1" thickBot="1" x14ac:dyDescent="0.4">
      <c r="A343" s="12" t="str">
        <f t="shared" si="706"/>
        <v>Sem.</v>
      </c>
      <c r="B343" s="13">
        <v>45993</v>
      </c>
      <c r="C343" s="14">
        <f t="shared" si="709"/>
        <v>0.75</v>
      </c>
      <c r="D343" s="15">
        <f t="shared" si="710"/>
        <v>8.3333333333333329E-2</v>
      </c>
      <c r="E343" s="36">
        <f t="shared" si="725"/>
        <v>0.33333333333333326</v>
      </c>
      <c r="F343" s="37">
        <f t="shared" si="726"/>
        <v>0.20833333333333326</v>
      </c>
      <c r="G343" s="38">
        <f t="shared" si="727"/>
        <v>0.125</v>
      </c>
      <c r="H343" s="39">
        <f t="shared" si="728"/>
        <v>0</v>
      </c>
      <c r="I343" s="40">
        <f t="shared" ref="I343:J343" si="749">IF(OR($B343="",H343="",I$4=""),"",IF($C343&gt;$D343,MAX(,MIN(I$4,$D343+24/24)-MAX(I$3,$C343)),MAX(,MIN(I$4,$D343)-MAX(I$3,$C343))))</f>
        <v>0.125</v>
      </c>
      <c r="J343" s="41">
        <f t="shared" si="749"/>
        <v>0.125</v>
      </c>
      <c r="K343" s="39">
        <f t="shared" ref="K343:M343" si="750">IF(OR(J343="",K$4=""),"",IF($C343&gt;$D343,MAX(,MIN(K$4,$D343+24/24)-MAX(K$3,$C343)),MAX(,MIN(K$4,$D343)-MAX(K$3,$C343))))</f>
        <v>8.3333333333333259E-2</v>
      </c>
      <c r="L343" s="40">
        <f t="shared" si="750"/>
        <v>0</v>
      </c>
      <c r="M343" s="41">
        <f t="shared" si="750"/>
        <v>0</v>
      </c>
      <c r="O343" s="37">
        <f t="shared" si="715"/>
        <v>0.20833333333333326</v>
      </c>
      <c r="P343" s="38">
        <f t="shared" si="716"/>
        <v>0.125</v>
      </c>
      <c r="Q343" s="37">
        <f t="shared" si="717"/>
        <v>0</v>
      </c>
      <c r="R343" s="38">
        <f t="shared" si="718"/>
        <v>0</v>
      </c>
      <c r="S343" s="37">
        <f t="shared" si="719"/>
        <v>0</v>
      </c>
      <c r="T343" s="38">
        <f t="shared" si="720"/>
        <v>0</v>
      </c>
    </row>
    <row r="344" spans="1:20" ht="15" customHeight="1" thickBot="1" x14ac:dyDescent="0.4">
      <c r="A344" s="12" t="str">
        <f t="shared" si="706"/>
        <v>Sem.</v>
      </c>
      <c r="B344" s="13">
        <v>45994</v>
      </c>
      <c r="C344" s="14">
        <f t="shared" si="709"/>
        <v>0.75</v>
      </c>
      <c r="D344" s="15">
        <f t="shared" si="710"/>
        <v>8.3333333333333329E-2</v>
      </c>
      <c r="E344" s="36">
        <f t="shared" si="725"/>
        <v>0.33333333333333326</v>
      </c>
      <c r="F344" s="37">
        <f t="shared" si="726"/>
        <v>0.20833333333333326</v>
      </c>
      <c r="G344" s="38">
        <f t="shared" si="727"/>
        <v>0.125</v>
      </c>
      <c r="H344" s="39">
        <f t="shared" si="728"/>
        <v>0</v>
      </c>
      <c r="I344" s="40">
        <f t="shared" ref="I344:J344" si="751">IF(OR($B344="",H344="",I$4=""),"",IF($C344&gt;$D344,MAX(,MIN(I$4,$D344+24/24)-MAX(I$3,$C344)),MAX(,MIN(I$4,$D344)-MAX(I$3,$C344))))</f>
        <v>0.125</v>
      </c>
      <c r="J344" s="41">
        <f t="shared" si="751"/>
        <v>0.125</v>
      </c>
      <c r="K344" s="39">
        <f t="shared" ref="K344:M344" si="752">IF(OR(J344="",K$4=""),"",IF($C344&gt;$D344,MAX(,MIN(K$4,$D344+24/24)-MAX(K$3,$C344)),MAX(,MIN(K$4,$D344)-MAX(K$3,$C344))))</f>
        <v>8.3333333333333259E-2</v>
      </c>
      <c r="L344" s="40">
        <f t="shared" si="752"/>
        <v>0</v>
      </c>
      <c r="M344" s="41">
        <f t="shared" si="752"/>
        <v>0</v>
      </c>
      <c r="O344" s="37">
        <f t="shared" si="715"/>
        <v>0.20833333333333326</v>
      </c>
      <c r="P344" s="38">
        <f t="shared" si="716"/>
        <v>0.125</v>
      </c>
      <c r="Q344" s="37">
        <f t="shared" si="717"/>
        <v>0</v>
      </c>
      <c r="R344" s="38">
        <f t="shared" si="718"/>
        <v>0</v>
      </c>
      <c r="S344" s="37">
        <f t="shared" si="719"/>
        <v>0</v>
      </c>
      <c r="T344" s="38">
        <f t="shared" si="720"/>
        <v>0</v>
      </c>
    </row>
    <row r="345" spans="1:20" ht="15" customHeight="1" thickBot="1" x14ac:dyDescent="0.4">
      <c r="A345" s="12" t="str">
        <f t="shared" si="706"/>
        <v>Sem.</v>
      </c>
      <c r="B345" s="13">
        <v>45995</v>
      </c>
      <c r="C345" s="14">
        <f t="shared" si="709"/>
        <v>0.75</v>
      </c>
      <c r="D345" s="15">
        <f t="shared" si="710"/>
        <v>8.3333333333333329E-2</v>
      </c>
      <c r="E345" s="36">
        <f t="shared" si="725"/>
        <v>0.33333333333333326</v>
      </c>
      <c r="F345" s="37">
        <f t="shared" si="726"/>
        <v>0.20833333333333326</v>
      </c>
      <c r="G345" s="38">
        <f t="shared" si="727"/>
        <v>0.125</v>
      </c>
      <c r="H345" s="39">
        <f t="shared" si="728"/>
        <v>0</v>
      </c>
      <c r="I345" s="40">
        <f t="shared" ref="I345:J345" si="753">IF(OR($B345="",H345="",I$4=""),"",IF($C345&gt;$D345,MAX(,MIN(I$4,$D345+24/24)-MAX(I$3,$C345)),MAX(,MIN(I$4,$D345)-MAX(I$3,$C345))))</f>
        <v>0.125</v>
      </c>
      <c r="J345" s="41">
        <f t="shared" si="753"/>
        <v>0.125</v>
      </c>
      <c r="K345" s="39">
        <f t="shared" ref="K345:M345" si="754">IF(OR(J345="",K$4=""),"",IF($C345&gt;$D345,MAX(,MIN(K$4,$D345+24/24)-MAX(K$3,$C345)),MAX(,MIN(K$4,$D345)-MAX(K$3,$C345))))</f>
        <v>8.3333333333333259E-2</v>
      </c>
      <c r="L345" s="40">
        <f t="shared" si="754"/>
        <v>0</v>
      </c>
      <c r="M345" s="41">
        <f t="shared" si="754"/>
        <v>0</v>
      </c>
      <c r="O345" s="37">
        <f t="shared" si="715"/>
        <v>0.20833333333333326</v>
      </c>
      <c r="P345" s="38">
        <f t="shared" si="716"/>
        <v>0.125</v>
      </c>
      <c r="Q345" s="37">
        <f t="shared" si="717"/>
        <v>0</v>
      </c>
      <c r="R345" s="38">
        <f t="shared" si="718"/>
        <v>0</v>
      </c>
      <c r="S345" s="37">
        <f t="shared" si="719"/>
        <v>0</v>
      </c>
      <c r="T345" s="38">
        <f t="shared" si="720"/>
        <v>0</v>
      </c>
    </row>
    <row r="346" spans="1:20" ht="15" customHeight="1" thickBot="1" x14ac:dyDescent="0.4">
      <c r="A346" s="12" t="str">
        <f t="shared" si="706"/>
        <v>Sem.</v>
      </c>
      <c r="B346" s="13">
        <v>45996</v>
      </c>
      <c r="C346" s="14">
        <f t="shared" si="709"/>
        <v>0.75</v>
      </c>
      <c r="D346" s="15">
        <f t="shared" si="710"/>
        <v>8.3333333333333329E-2</v>
      </c>
      <c r="E346" s="36">
        <f t="shared" si="725"/>
        <v>0.33333333333333326</v>
      </c>
      <c r="F346" s="37">
        <f t="shared" si="726"/>
        <v>0.20833333333333326</v>
      </c>
      <c r="G346" s="38">
        <f t="shared" si="727"/>
        <v>0.125</v>
      </c>
      <c r="H346" s="39">
        <f t="shared" si="728"/>
        <v>0</v>
      </c>
      <c r="I346" s="40">
        <f t="shared" ref="I346:J346" si="755">IF(OR($B346="",H346="",I$4=""),"",IF($C346&gt;$D346,MAX(,MIN(I$4,$D346+24/24)-MAX(I$3,$C346)),MAX(,MIN(I$4,$D346)-MAX(I$3,$C346))))</f>
        <v>0.125</v>
      </c>
      <c r="J346" s="41">
        <f t="shared" si="755"/>
        <v>0.125</v>
      </c>
      <c r="K346" s="39">
        <f t="shared" ref="K346:M346" si="756">IF(OR(J346="",K$4=""),"",IF($C346&gt;$D346,MAX(,MIN(K$4,$D346+24/24)-MAX(K$3,$C346)),MAX(,MIN(K$4,$D346)-MAX(K$3,$C346))))</f>
        <v>8.3333333333333259E-2</v>
      </c>
      <c r="L346" s="40">
        <f t="shared" si="756"/>
        <v>0</v>
      </c>
      <c r="M346" s="41">
        <f t="shared" si="756"/>
        <v>0</v>
      </c>
      <c r="O346" s="37">
        <f t="shared" si="715"/>
        <v>0.20833333333333326</v>
      </c>
      <c r="P346" s="38">
        <f t="shared" si="716"/>
        <v>0.125</v>
      </c>
      <c r="Q346" s="37">
        <f t="shared" si="717"/>
        <v>0</v>
      </c>
      <c r="R346" s="38">
        <f t="shared" si="718"/>
        <v>0</v>
      </c>
      <c r="S346" s="37">
        <f t="shared" si="719"/>
        <v>0</v>
      </c>
      <c r="T346" s="38">
        <f t="shared" si="720"/>
        <v>0</v>
      </c>
    </row>
    <row r="347" spans="1:20" ht="15" customHeight="1" thickBot="1" x14ac:dyDescent="0.4">
      <c r="A347" s="12" t="str">
        <f t="shared" si="706"/>
        <v>Sem.</v>
      </c>
      <c r="B347" s="13">
        <v>45997</v>
      </c>
      <c r="C347" s="14">
        <f t="shared" si="709"/>
        <v>0.75</v>
      </c>
      <c r="D347" s="15">
        <f t="shared" si="710"/>
        <v>8.3333333333333329E-2</v>
      </c>
      <c r="E347" s="36">
        <f t="shared" si="725"/>
        <v>0.33333333333333326</v>
      </c>
      <c r="F347" s="37">
        <f t="shared" si="726"/>
        <v>0.20833333333333326</v>
      </c>
      <c r="G347" s="38">
        <f t="shared" si="727"/>
        <v>0.125</v>
      </c>
      <c r="H347" s="39">
        <f t="shared" si="728"/>
        <v>0</v>
      </c>
      <c r="I347" s="40">
        <f t="shared" ref="I347:J347" si="757">IF(OR($B347="",H347="",I$4=""),"",IF($C347&gt;$D347,MAX(,MIN(I$4,$D347+24/24)-MAX(I$3,$C347)),MAX(,MIN(I$4,$D347)-MAX(I$3,$C347))))</f>
        <v>0.125</v>
      </c>
      <c r="J347" s="41">
        <f t="shared" si="757"/>
        <v>0.125</v>
      </c>
      <c r="K347" s="39">
        <f t="shared" ref="K347:M347" si="758">IF(OR(J347="",K$4=""),"",IF($C347&gt;$D347,MAX(,MIN(K$4,$D347+24/24)-MAX(K$3,$C347)),MAX(,MIN(K$4,$D347)-MAX(K$3,$C347))))</f>
        <v>8.3333333333333259E-2</v>
      </c>
      <c r="L347" s="40">
        <f t="shared" si="758"/>
        <v>0</v>
      </c>
      <c r="M347" s="41">
        <f t="shared" si="758"/>
        <v>0</v>
      </c>
      <c r="O347" s="37">
        <f t="shared" si="715"/>
        <v>0.20833333333333326</v>
      </c>
      <c r="P347" s="38">
        <f t="shared" si="716"/>
        <v>0.125</v>
      </c>
      <c r="Q347" s="37">
        <f t="shared" si="717"/>
        <v>0</v>
      </c>
      <c r="R347" s="38">
        <f t="shared" si="718"/>
        <v>0</v>
      </c>
      <c r="S347" s="37">
        <f t="shared" si="719"/>
        <v>0</v>
      </c>
      <c r="T347" s="38">
        <f t="shared" si="720"/>
        <v>0</v>
      </c>
    </row>
    <row r="348" spans="1:20" ht="15" customHeight="1" thickBot="1" x14ac:dyDescent="0.4">
      <c r="A348" s="12" t="str">
        <f t="shared" si="706"/>
        <v>Dim.</v>
      </c>
      <c r="B348" s="13">
        <v>45998</v>
      </c>
      <c r="C348" s="14">
        <f t="shared" si="709"/>
        <v>0.75</v>
      </c>
      <c r="D348" s="15">
        <f t="shared" si="710"/>
        <v>8.3333333333333329E-2</v>
      </c>
      <c r="E348" s="36">
        <f t="shared" si="725"/>
        <v>0.33333333333333326</v>
      </c>
      <c r="F348" s="37">
        <f t="shared" si="726"/>
        <v>0.20833333333333326</v>
      </c>
      <c r="G348" s="38">
        <f t="shared" si="727"/>
        <v>0.125</v>
      </c>
      <c r="H348" s="39">
        <f t="shared" si="728"/>
        <v>0</v>
      </c>
      <c r="I348" s="40">
        <f t="shared" ref="I348:J348" si="759">IF(OR($B348="",H348="",I$4=""),"",IF($C348&gt;$D348,MAX(,MIN(I$4,$D348+24/24)-MAX(I$3,$C348)),MAX(,MIN(I$4,$D348)-MAX(I$3,$C348))))</f>
        <v>0.125</v>
      </c>
      <c r="J348" s="41">
        <f t="shared" si="759"/>
        <v>0.125</v>
      </c>
      <c r="K348" s="39">
        <f t="shared" ref="K348:M348" si="760">IF(OR(J348="",K$4=""),"",IF($C348&gt;$D348,MAX(,MIN(K$4,$D348+24/24)-MAX(K$3,$C348)),MAX(,MIN(K$4,$D348)-MAX(K$3,$C348))))</f>
        <v>8.3333333333333259E-2</v>
      </c>
      <c r="L348" s="40">
        <f t="shared" si="760"/>
        <v>0</v>
      </c>
      <c r="M348" s="41">
        <f t="shared" si="760"/>
        <v>0</v>
      </c>
      <c r="O348" s="37">
        <f t="shared" si="715"/>
        <v>0</v>
      </c>
      <c r="P348" s="38">
        <f t="shared" si="716"/>
        <v>0</v>
      </c>
      <c r="Q348" s="37">
        <f t="shared" si="717"/>
        <v>0.20833333333333326</v>
      </c>
      <c r="R348" s="38">
        <f t="shared" si="718"/>
        <v>0.125</v>
      </c>
      <c r="S348" s="37">
        <f t="shared" si="719"/>
        <v>0</v>
      </c>
      <c r="T348" s="38">
        <f t="shared" si="720"/>
        <v>0</v>
      </c>
    </row>
    <row r="349" spans="1:20" ht="15" customHeight="1" thickBot="1" x14ac:dyDescent="0.4">
      <c r="A349" s="12" t="str">
        <f t="shared" si="706"/>
        <v>Sem.</v>
      </c>
      <c r="B349" s="13">
        <v>45999</v>
      </c>
      <c r="C349" s="14">
        <f t="shared" si="709"/>
        <v>0.75</v>
      </c>
      <c r="D349" s="15">
        <f t="shared" si="710"/>
        <v>8.3333333333333329E-2</v>
      </c>
      <c r="E349" s="36">
        <f t="shared" si="725"/>
        <v>0.33333333333333326</v>
      </c>
      <c r="F349" s="37">
        <f t="shared" si="726"/>
        <v>0.20833333333333326</v>
      </c>
      <c r="G349" s="38">
        <f t="shared" si="727"/>
        <v>0.125</v>
      </c>
      <c r="H349" s="39">
        <f t="shared" si="728"/>
        <v>0</v>
      </c>
      <c r="I349" s="40">
        <f t="shared" ref="I349:J349" si="761">IF(OR($B349="",H349="",I$4=""),"",IF($C349&gt;$D349,MAX(,MIN(I$4,$D349+24/24)-MAX(I$3,$C349)),MAX(,MIN(I$4,$D349)-MAX(I$3,$C349))))</f>
        <v>0.125</v>
      </c>
      <c r="J349" s="41">
        <f t="shared" si="761"/>
        <v>0.125</v>
      </c>
      <c r="K349" s="39">
        <f t="shared" ref="K349:M349" si="762">IF(OR(J349="",K$4=""),"",IF($C349&gt;$D349,MAX(,MIN(K$4,$D349+24/24)-MAX(K$3,$C349)),MAX(,MIN(K$4,$D349)-MAX(K$3,$C349))))</f>
        <v>8.3333333333333259E-2</v>
      </c>
      <c r="L349" s="40">
        <f t="shared" si="762"/>
        <v>0</v>
      </c>
      <c r="M349" s="41">
        <f t="shared" si="762"/>
        <v>0</v>
      </c>
      <c r="O349" s="37">
        <f t="shared" si="715"/>
        <v>0.20833333333333326</v>
      </c>
      <c r="P349" s="38">
        <f t="shared" si="716"/>
        <v>0.125</v>
      </c>
      <c r="Q349" s="37">
        <f t="shared" si="717"/>
        <v>0</v>
      </c>
      <c r="R349" s="38">
        <f t="shared" si="718"/>
        <v>0</v>
      </c>
      <c r="S349" s="37">
        <f t="shared" si="719"/>
        <v>0</v>
      </c>
      <c r="T349" s="38">
        <f t="shared" si="720"/>
        <v>0</v>
      </c>
    </row>
    <row r="350" spans="1:20" ht="15" customHeight="1" thickBot="1" x14ac:dyDescent="0.4">
      <c r="A350" s="12" t="str">
        <f t="shared" si="706"/>
        <v>Sem.</v>
      </c>
      <c r="B350" s="13">
        <v>46000</v>
      </c>
      <c r="C350" s="14">
        <f t="shared" si="709"/>
        <v>0.75</v>
      </c>
      <c r="D350" s="15">
        <f t="shared" si="710"/>
        <v>8.3333333333333329E-2</v>
      </c>
      <c r="E350" s="36">
        <f t="shared" si="725"/>
        <v>0.33333333333333326</v>
      </c>
      <c r="F350" s="37">
        <f t="shared" si="726"/>
        <v>0.20833333333333326</v>
      </c>
      <c r="G350" s="38">
        <f t="shared" si="727"/>
        <v>0.125</v>
      </c>
      <c r="H350" s="39">
        <f t="shared" si="728"/>
        <v>0</v>
      </c>
      <c r="I350" s="40">
        <f t="shared" ref="I350:J350" si="763">IF(OR($B350="",H350="",I$4=""),"",IF($C350&gt;$D350,MAX(,MIN(I$4,$D350+24/24)-MAX(I$3,$C350)),MAX(,MIN(I$4,$D350)-MAX(I$3,$C350))))</f>
        <v>0.125</v>
      </c>
      <c r="J350" s="41">
        <f t="shared" si="763"/>
        <v>0.125</v>
      </c>
      <c r="K350" s="39">
        <f t="shared" ref="K350:M350" si="764">IF(OR(J350="",K$4=""),"",IF($C350&gt;$D350,MAX(,MIN(K$4,$D350+24/24)-MAX(K$3,$C350)),MAX(,MIN(K$4,$D350)-MAX(K$3,$C350))))</f>
        <v>8.3333333333333259E-2</v>
      </c>
      <c r="L350" s="40">
        <f t="shared" si="764"/>
        <v>0</v>
      </c>
      <c r="M350" s="41">
        <f t="shared" si="764"/>
        <v>0</v>
      </c>
      <c r="O350" s="37">
        <f t="shared" si="715"/>
        <v>0.20833333333333326</v>
      </c>
      <c r="P350" s="38">
        <f t="shared" si="716"/>
        <v>0.125</v>
      </c>
      <c r="Q350" s="37">
        <f t="shared" si="717"/>
        <v>0</v>
      </c>
      <c r="R350" s="38">
        <f t="shared" si="718"/>
        <v>0</v>
      </c>
      <c r="S350" s="37">
        <f t="shared" si="719"/>
        <v>0</v>
      </c>
      <c r="T350" s="38">
        <f t="shared" si="720"/>
        <v>0</v>
      </c>
    </row>
    <row r="351" spans="1:20" ht="15" customHeight="1" thickBot="1" x14ac:dyDescent="0.4">
      <c r="A351" s="12" t="str">
        <f t="shared" si="706"/>
        <v>Sem.</v>
      </c>
      <c r="B351" s="13">
        <v>46001</v>
      </c>
      <c r="C351" s="14">
        <f t="shared" si="709"/>
        <v>0.75</v>
      </c>
      <c r="D351" s="15">
        <f t="shared" si="710"/>
        <v>8.3333333333333329E-2</v>
      </c>
      <c r="E351" s="36">
        <f t="shared" si="725"/>
        <v>0.33333333333333326</v>
      </c>
      <c r="F351" s="37">
        <f t="shared" si="726"/>
        <v>0.20833333333333326</v>
      </c>
      <c r="G351" s="38">
        <f t="shared" si="727"/>
        <v>0.125</v>
      </c>
      <c r="H351" s="39">
        <f t="shared" si="728"/>
        <v>0</v>
      </c>
      <c r="I351" s="40">
        <f t="shared" ref="I351:J351" si="765">IF(OR($B351="",H351="",I$4=""),"",IF($C351&gt;$D351,MAX(,MIN(I$4,$D351+24/24)-MAX(I$3,$C351)),MAX(,MIN(I$4,$D351)-MAX(I$3,$C351))))</f>
        <v>0.125</v>
      </c>
      <c r="J351" s="41">
        <f t="shared" si="765"/>
        <v>0.125</v>
      </c>
      <c r="K351" s="39">
        <f t="shared" ref="K351:M351" si="766">IF(OR(J351="",K$4=""),"",IF($C351&gt;$D351,MAX(,MIN(K$4,$D351+24/24)-MAX(K$3,$C351)),MAX(,MIN(K$4,$D351)-MAX(K$3,$C351))))</f>
        <v>8.3333333333333259E-2</v>
      </c>
      <c r="L351" s="40">
        <f t="shared" si="766"/>
        <v>0</v>
      </c>
      <c r="M351" s="41">
        <f t="shared" si="766"/>
        <v>0</v>
      </c>
      <c r="O351" s="37">
        <f t="shared" si="715"/>
        <v>0.20833333333333326</v>
      </c>
      <c r="P351" s="38">
        <f t="shared" si="716"/>
        <v>0.125</v>
      </c>
      <c r="Q351" s="37">
        <f t="shared" si="717"/>
        <v>0</v>
      </c>
      <c r="R351" s="38">
        <f t="shared" si="718"/>
        <v>0</v>
      </c>
      <c r="S351" s="37">
        <f t="shared" si="719"/>
        <v>0</v>
      </c>
      <c r="T351" s="38">
        <f t="shared" si="720"/>
        <v>0</v>
      </c>
    </row>
    <row r="352" spans="1:20" ht="15" customHeight="1" thickBot="1" x14ac:dyDescent="0.4">
      <c r="A352" s="12" t="str">
        <f t="shared" si="706"/>
        <v>Sem.</v>
      </c>
      <c r="B352" s="13">
        <v>46002</v>
      </c>
      <c r="C352" s="14">
        <f t="shared" si="709"/>
        <v>0.75</v>
      </c>
      <c r="D352" s="15">
        <f t="shared" si="710"/>
        <v>8.3333333333333329E-2</v>
      </c>
      <c r="E352" s="36">
        <f t="shared" si="725"/>
        <v>0.33333333333333326</v>
      </c>
      <c r="F352" s="37">
        <f t="shared" si="726"/>
        <v>0.20833333333333326</v>
      </c>
      <c r="G352" s="38">
        <f t="shared" si="727"/>
        <v>0.125</v>
      </c>
      <c r="H352" s="39">
        <f t="shared" si="728"/>
        <v>0</v>
      </c>
      <c r="I352" s="40">
        <f t="shared" ref="I352:J352" si="767">IF(OR($B352="",H352="",I$4=""),"",IF($C352&gt;$D352,MAX(,MIN(I$4,$D352+24/24)-MAX(I$3,$C352)),MAX(,MIN(I$4,$D352)-MAX(I$3,$C352))))</f>
        <v>0.125</v>
      </c>
      <c r="J352" s="41">
        <f t="shared" si="767"/>
        <v>0.125</v>
      </c>
      <c r="K352" s="39">
        <f t="shared" ref="K352:M352" si="768">IF(OR(J352="",K$4=""),"",IF($C352&gt;$D352,MAX(,MIN(K$4,$D352+24/24)-MAX(K$3,$C352)),MAX(,MIN(K$4,$D352)-MAX(K$3,$C352))))</f>
        <v>8.3333333333333259E-2</v>
      </c>
      <c r="L352" s="40">
        <f t="shared" si="768"/>
        <v>0</v>
      </c>
      <c r="M352" s="41">
        <f t="shared" si="768"/>
        <v>0</v>
      </c>
      <c r="O352" s="37">
        <f t="shared" si="715"/>
        <v>0.20833333333333326</v>
      </c>
      <c r="P352" s="38">
        <f t="shared" si="716"/>
        <v>0.125</v>
      </c>
      <c r="Q352" s="37">
        <f t="shared" si="717"/>
        <v>0</v>
      </c>
      <c r="R352" s="38">
        <f t="shared" si="718"/>
        <v>0</v>
      </c>
      <c r="S352" s="37">
        <f t="shared" si="719"/>
        <v>0</v>
      </c>
      <c r="T352" s="38">
        <f t="shared" si="720"/>
        <v>0</v>
      </c>
    </row>
    <row r="353" spans="1:20" ht="15" customHeight="1" thickBot="1" x14ac:dyDescent="0.4">
      <c r="A353" s="12" t="str">
        <f t="shared" si="706"/>
        <v>Sem.</v>
      </c>
      <c r="B353" s="13">
        <v>46003</v>
      </c>
      <c r="C353" s="14">
        <f t="shared" si="709"/>
        <v>0.75</v>
      </c>
      <c r="D353" s="15">
        <f t="shared" si="710"/>
        <v>8.3333333333333329E-2</v>
      </c>
      <c r="E353" s="36">
        <f t="shared" si="725"/>
        <v>0.33333333333333326</v>
      </c>
      <c r="F353" s="37">
        <f t="shared" si="726"/>
        <v>0.20833333333333326</v>
      </c>
      <c r="G353" s="38">
        <f t="shared" si="727"/>
        <v>0.125</v>
      </c>
      <c r="H353" s="39">
        <f t="shared" si="728"/>
        <v>0</v>
      </c>
      <c r="I353" s="40">
        <f t="shared" ref="I353:J353" si="769">IF(OR($B353="",H353="",I$4=""),"",IF($C353&gt;$D353,MAX(,MIN(I$4,$D353+24/24)-MAX(I$3,$C353)),MAX(,MIN(I$4,$D353)-MAX(I$3,$C353))))</f>
        <v>0.125</v>
      </c>
      <c r="J353" s="41">
        <f t="shared" si="769"/>
        <v>0.125</v>
      </c>
      <c r="K353" s="39">
        <f t="shared" ref="K353:M353" si="770">IF(OR(J353="",K$4=""),"",IF($C353&gt;$D353,MAX(,MIN(K$4,$D353+24/24)-MAX(K$3,$C353)),MAX(,MIN(K$4,$D353)-MAX(K$3,$C353))))</f>
        <v>8.3333333333333259E-2</v>
      </c>
      <c r="L353" s="40">
        <f t="shared" si="770"/>
        <v>0</v>
      </c>
      <c r="M353" s="41">
        <f t="shared" si="770"/>
        <v>0</v>
      </c>
      <c r="O353" s="37">
        <f t="shared" si="715"/>
        <v>0.20833333333333326</v>
      </c>
      <c r="P353" s="38">
        <f t="shared" si="716"/>
        <v>0.125</v>
      </c>
      <c r="Q353" s="37">
        <f t="shared" si="717"/>
        <v>0</v>
      </c>
      <c r="R353" s="38">
        <f t="shared" si="718"/>
        <v>0</v>
      </c>
      <c r="S353" s="37">
        <f t="shared" si="719"/>
        <v>0</v>
      </c>
      <c r="T353" s="38">
        <f t="shared" si="720"/>
        <v>0</v>
      </c>
    </row>
    <row r="354" spans="1:20" ht="15" customHeight="1" thickBot="1" x14ac:dyDescent="0.4">
      <c r="A354" s="12" t="str">
        <f t="shared" si="706"/>
        <v>Sem.</v>
      </c>
      <c r="B354" s="13">
        <v>46004</v>
      </c>
      <c r="C354" s="14">
        <f t="shared" si="709"/>
        <v>0.75</v>
      </c>
      <c r="D354" s="15">
        <f t="shared" si="710"/>
        <v>8.3333333333333329E-2</v>
      </c>
      <c r="E354" s="36">
        <f t="shared" si="725"/>
        <v>0.33333333333333326</v>
      </c>
      <c r="F354" s="37">
        <f t="shared" si="726"/>
        <v>0.20833333333333326</v>
      </c>
      <c r="G354" s="38">
        <f t="shared" si="727"/>
        <v>0.125</v>
      </c>
      <c r="H354" s="39">
        <f t="shared" si="728"/>
        <v>0</v>
      </c>
      <c r="I354" s="40">
        <f t="shared" ref="I354:J354" si="771">IF(OR($B354="",H354="",I$4=""),"",IF($C354&gt;$D354,MAX(,MIN(I$4,$D354+24/24)-MAX(I$3,$C354)),MAX(,MIN(I$4,$D354)-MAX(I$3,$C354))))</f>
        <v>0.125</v>
      </c>
      <c r="J354" s="41">
        <f t="shared" si="771"/>
        <v>0.125</v>
      </c>
      <c r="K354" s="39">
        <f t="shared" ref="K354:M354" si="772">IF(OR(J354="",K$4=""),"",IF($C354&gt;$D354,MAX(,MIN(K$4,$D354+24/24)-MAX(K$3,$C354)),MAX(,MIN(K$4,$D354)-MAX(K$3,$C354))))</f>
        <v>8.3333333333333259E-2</v>
      </c>
      <c r="L354" s="40">
        <f t="shared" si="772"/>
        <v>0</v>
      </c>
      <c r="M354" s="41">
        <f t="shared" si="772"/>
        <v>0</v>
      </c>
      <c r="O354" s="37">
        <f t="shared" si="715"/>
        <v>0.20833333333333326</v>
      </c>
      <c r="P354" s="38">
        <f t="shared" si="716"/>
        <v>0.125</v>
      </c>
      <c r="Q354" s="37">
        <f t="shared" si="717"/>
        <v>0</v>
      </c>
      <c r="R354" s="38">
        <f t="shared" si="718"/>
        <v>0</v>
      </c>
      <c r="S354" s="37">
        <f t="shared" si="719"/>
        <v>0</v>
      </c>
      <c r="T354" s="38">
        <f t="shared" si="720"/>
        <v>0</v>
      </c>
    </row>
    <row r="355" spans="1:20" ht="15" customHeight="1" thickBot="1" x14ac:dyDescent="0.4">
      <c r="A355" s="12" t="str">
        <f t="shared" si="706"/>
        <v>Dim.</v>
      </c>
      <c r="B355" s="13">
        <v>46005</v>
      </c>
      <c r="C355" s="14">
        <f t="shared" si="709"/>
        <v>0.75</v>
      </c>
      <c r="D355" s="15">
        <f t="shared" si="710"/>
        <v>8.3333333333333329E-2</v>
      </c>
      <c r="E355" s="36">
        <f t="shared" si="725"/>
        <v>0.33333333333333326</v>
      </c>
      <c r="F355" s="37">
        <f t="shared" si="726"/>
        <v>0.20833333333333326</v>
      </c>
      <c r="G355" s="38">
        <f t="shared" si="727"/>
        <v>0.125</v>
      </c>
      <c r="H355" s="39">
        <f t="shared" si="728"/>
        <v>0</v>
      </c>
      <c r="I355" s="40">
        <f t="shared" ref="I355:J355" si="773">IF(OR($B355="",H355="",I$4=""),"",IF($C355&gt;$D355,MAX(,MIN(I$4,$D355+24/24)-MAX(I$3,$C355)),MAX(,MIN(I$4,$D355)-MAX(I$3,$C355))))</f>
        <v>0.125</v>
      </c>
      <c r="J355" s="41">
        <f t="shared" si="773"/>
        <v>0.125</v>
      </c>
      <c r="K355" s="39">
        <f t="shared" ref="K355:M355" si="774">IF(OR(J355="",K$4=""),"",IF($C355&gt;$D355,MAX(,MIN(K$4,$D355+24/24)-MAX(K$3,$C355)),MAX(,MIN(K$4,$D355)-MAX(K$3,$C355))))</f>
        <v>8.3333333333333259E-2</v>
      </c>
      <c r="L355" s="40">
        <f t="shared" si="774"/>
        <v>0</v>
      </c>
      <c r="M355" s="41">
        <f t="shared" si="774"/>
        <v>0</v>
      </c>
      <c r="O355" s="37">
        <f t="shared" si="715"/>
        <v>0</v>
      </c>
      <c r="P355" s="38">
        <f t="shared" si="716"/>
        <v>0</v>
      </c>
      <c r="Q355" s="37">
        <f t="shared" si="717"/>
        <v>0.20833333333333326</v>
      </c>
      <c r="R355" s="38">
        <f t="shared" si="718"/>
        <v>0.125</v>
      </c>
      <c r="S355" s="37">
        <f t="shared" si="719"/>
        <v>0</v>
      </c>
      <c r="T355" s="38">
        <f t="shared" si="720"/>
        <v>0</v>
      </c>
    </row>
    <row r="356" spans="1:20" ht="15" customHeight="1" thickBot="1" x14ac:dyDescent="0.4">
      <c r="A356" s="12" t="str">
        <f t="shared" si="706"/>
        <v>Sem.</v>
      </c>
      <c r="B356" s="13">
        <v>46006</v>
      </c>
      <c r="C356" s="14">
        <f t="shared" si="709"/>
        <v>0.75</v>
      </c>
      <c r="D356" s="15">
        <f t="shared" si="710"/>
        <v>8.3333333333333329E-2</v>
      </c>
      <c r="E356" s="36">
        <f t="shared" si="725"/>
        <v>0.33333333333333326</v>
      </c>
      <c r="F356" s="37">
        <f t="shared" si="726"/>
        <v>0.20833333333333326</v>
      </c>
      <c r="G356" s="38">
        <f t="shared" si="727"/>
        <v>0.125</v>
      </c>
      <c r="H356" s="39">
        <f t="shared" si="728"/>
        <v>0</v>
      </c>
      <c r="I356" s="40">
        <f t="shared" ref="I356:J356" si="775">IF(OR($B356="",H356="",I$4=""),"",IF($C356&gt;$D356,MAX(,MIN(I$4,$D356+24/24)-MAX(I$3,$C356)),MAX(,MIN(I$4,$D356)-MAX(I$3,$C356))))</f>
        <v>0.125</v>
      </c>
      <c r="J356" s="41">
        <f t="shared" si="775"/>
        <v>0.125</v>
      </c>
      <c r="K356" s="39">
        <f t="shared" ref="K356:M356" si="776">IF(OR(J356="",K$4=""),"",IF($C356&gt;$D356,MAX(,MIN(K$4,$D356+24/24)-MAX(K$3,$C356)),MAX(,MIN(K$4,$D356)-MAX(K$3,$C356))))</f>
        <v>8.3333333333333259E-2</v>
      </c>
      <c r="L356" s="40">
        <f t="shared" si="776"/>
        <v>0</v>
      </c>
      <c r="M356" s="41">
        <f t="shared" si="776"/>
        <v>0</v>
      </c>
      <c r="O356" s="37">
        <f t="shared" si="715"/>
        <v>0.20833333333333326</v>
      </c>
      <c r="P356" s="38">
        <f t="shared" si="716"/>
        <v>0.125</v>
      </c>
      <c r="Q356" s="37">
        <f t="shared" si="717"/>
        <v>0</v>
      </c>
      <c r="R356" s="38">
        <f t="shared" si="718"/>
        <v>0</v>
      </c>
      <c r="S356" s="37">
        <f t="shared" si="719"/>
        <v>0</v>
      </c>
      <c r="T356" s="38">
        <f t="shared" si="720"/>
        <v>0</v>
      </c>
    </row>
    <row r="357" spans="1:20" ht="15" customHeight="1" thickBot="1" x14ac:dyDescent="0.4">
      <c r="A357" s="12" t="str">
        <f t="shared" si="706"/>
        <v>Sem.</v>
      </c>
      <c r="B357" s="13">
        <v>46007</v>
      </c>
      <c r="C357" s="14">
        <f t="shared" si="709"/>
        <v>0.75</v>
      </c>
      <c r="D357" s="15">
        <f t="shared" si="710"/>
        <v>8.3333333333333329E-2</v>
      </c>
      <c r="E357" s="36">
        <f t="shared" si="725"/>
        <v>0.33333333333333326</v>
      </c>
      <c r="F357" s="37">
        <f t="shared" si="726"/>
        <v>0.20833333333333326</v>
      </c>
      <c r="G357" s="38">
        <f t="shared" si="727"/>
        <v>0.125</v>
      </c>
      <c r="H357" s="39">
        <f t="shared" si="728"/>
        <v>0</v>
      </c>
      <c r="I357" s="40">
        <f t="shared" ref="I357:J357" si="777">IF(OR($B357="",H357="",I$4=""),"",IF($C357&gt;$D357,MAX(,MIN(I$4,$D357+24/24)-MAX(I$3,$C357)),MAX(,MIN(I$4,$D357)-MAX(I$3,$C357))))</f>
        <v>0.125</v>
      </c>
      <c r="J357" s="41">
        <f t="shared" si="777"/>
        <v>0.125</v>
      </c>
      <c r="K357" s="39">
        <f t="shared" ref="K357:M357" si="778">IF(OR(J357="",K$4=""),"",IF($C357&gt;$D357,MAX(,MIN(K$4,$D357+24/24)-MAX(K$3,$C357)),MAX(,MIN(K$4,$D357)-MAX(K$3,$C357))))</f>
        <v>8.3333333333333259E-2</v>
      </c>
      <c r="L357" s="40">
        <f t="shared" si="778"/>
        <v>0</v>
      </c>
      <c r="M357" s="41">
        <f t="shared" si="778"/>
        <v>0</v>
      </c>
      <c r="O357" s="37">
        <f t="shared" si="715"/>
        <v>0.20833333333333326</v>
      </c>
      <c r="P357" s="38">
        <f t="shared" si="716"/>
        <v>0.125</v>
      </c>
      <c r="Q357" s="37">
        <f t="shared" si="717"/>
        <v>0</v>
      </c>
      <c r="R357" s="38">
        <f t="shared" si="718"/>
        <v>0</v>
      </c>
      <c r="S357" s="37">
        <f t="shared" si="719"/>
        <v>0</v>
      </c>
      <c r="T357" s="38">
        <f t="shared" si="720"/>
        <v>0</v>
      </c>
    </row>
    <row r="358" spans="1:20" ht="15" customHeight="1" thickBot="1" x14ac:dyDescent="0.4">
      <c r="A358" s="12" t="str">
        <f t="shared" si="706"/>
        <v>Sem.</v>
      </c>
      <c r="B358" s="13">
        <v>46008</v>
      </c>
      <c r="C358" s="14">
        <f t="shared" si="709"/>
        <v>0.75</v>
      </c>
      <c r="D358" s="15">
        <f t="shared" si="710"/>
        <v>8.3333333333333329E-2</v>
      </c>
      <c r="E358" s="36">
        <f t="shared" si="725"/>
        <v>0.33333333333333326</v>
      </c>
      <c r="F358" s="37">
        <f t="shared" si="726"/>
        <v>0.20833333333333326</v>
      </c>
      <c r="G358" s="38">
        <f t="shared" si="727"/>
        <v>0.125</v>
      </c>
      <c r="H358" s="39">
        <f t="shared" si="728"/>
        <v>0</v>
      </c>
      <c r="I358" s="40">
        <f t="shared" ref="I358:J358" si="779">IF(OR($B358="",H358="",I$4=""),"",IF($C358&gt;$D358,MAX(,MIN(I$4,$D358+24/24)-MAX(I$3,$C358)),MAX(,MIN(I$4,$D358)-MAX(I$3,$C358))))</f>
        <v>0.125</v>
      </c>
      <c r="J358" s="41">
        <f t="shared" si="779"/>
        <v>0.125</v>
      </c>
      <c r="K358" s="39">
        <f t="shared" ref="K358:M358" si="780">IF(OR(J358="",K$4=""),"",IF($C358&gt;$D358,MAX(,MIN(K$4,$D358+24/24)-MAX(K$3,$C358)),MAX(,MIN(K$4,$D358)-MAX(K$3,$C358))))</f>
        <v>8.3333333333333259E-2</v>
      </c>
      <c r="L358" s="40">
        <f t="shared" si="780"/>
        <v>0</v>
      </c>
      <c r="M358" s="41">
        <f t="shared" si="780"/>
        <v>0</v>
      </c>
      <c r="O358" s="37">
        <f t="shared" si="715"/>
        <v>0.20833333333333326</v>
      </c>
      <c r="P358" s="38">
        <f t="shared" si="716"/>
        <v>0.125</v>
      </c>
      <c r="Q358" s="37">
        <f t="shared" si="717"/>
        <v>0</v>
      </c>
      <c r="R358" s="38">
        <f t="shared" si="718"/>
        <v>0</v>
      </c>
      <c r="S358" s="37">
        <f t="shared" si="719"/>
        <v>0</v>
      </c>
      <c r="T358" s="38">
        <f t="shared" si="720"/>
        <v>0</v>
      </c>
    </row>
    <row r="359" spans="1:20" ht="15" customHeight="1" thickBot="1" x14ac:dyDescent="0.4">
      <c r="A359" s="12" t="str">
        <f t="shared" si="706"/>
        <v>Sem.</v>
      </c>
      <c r="B359" s="13">
        <v>46009</v>
      </c>
      <c r="C359" s="14">
        <f t="shared" si="709"/>
        <v>0.75</v>
      </c>
      <c r="D359" s="15">
        <f t="shared" si="710"/>
        <v>8.3333333333333329E-2</v>
      </c>
      <c r="E359" s="36">
        <f t="shared" si="725"/>
        <v>0.33333333333333326</v>
      </c>
      <c r="F359" s="37">
        <f t="shared" si="726"/>
        <v>0.20833333333333326</v>
      </c>
      <c r="G359" s="38">
        <f t="shared" si="727"/>
        <v>0.125</v>
      </c>
      <c r="H359" s="39">
        <f t="shared" si="728"/>
        <v>0</v>
      </c>
      <c r="I359" s="40">
        <f t="shared" ref="I359:J359" si="781">IF(OR($B359="",H359="",I$4=""),"",IF($C359&gt;$D359,MAX(,MIN(I$4,$D359+24/24)-MAX(I$3,$C359)),MAX(,MIN(I$4,$D359)-MAX(I$3,$C359))))</f>
        <v>0.125</v>
      </c>
      <c r="J359" s="41">
        <f t="shared" si="781"/>
        <v>0.125</v>
      </c>
      <c r="K359" s="39">
        <f t="shared" ref="K359:M359" si="782">IF(OR(J359="",K$4=""),"",IF($C359&gt;$D359,MAX(,MIN(K$4,$D359+24/24)-MAX(K$3,$C359)),MAX(,MIN(K$4,$D359)-MAX(K$3,$C359))))</f>
        <v>8.3333333333333259E-2</v>
      </c>
      <c r="L359" s="40">
        <f t="shared" si="782"/>
        <v>0</v>
      </c>
      <c r="M359" s="41">
        <f t="shared" si="782"/>
        <v>0</v>
      </c>
      <c r="O359" s="37">
        <f t="shared" si="715"/>
        <v>0.20833333333333326</v>
      </c>
      <c r="P359" s="38">
        <f t="shared" si="716"/>
        <v>0.125</v>
      </c>
      <c r="Q359" s="37">
        <f t="shared" si="717"/>
        <v>0</v>
      </c>
      <c r="R359" s="38">
        <f t="shared" si="718"/>
        <v>0</v>
      </c>
      <c r="S359" s="37">
        <f t="shared" si="719"/>
        <v>0</v>
      </c>
      <c r="T359" s="38">
        <f t="shared" si="720"/>
        <v>0</v>
      </c>
    </row>
    <row r="360" spans="1:20" ht="15" customHeight="1" thickBot="1" x14ac:dyDescent="0.4">
      <c r="A360" s="12" t="str">
        <f t="shared" si="706"/>
        <v>Sem.</v>
      </c>
      <c r="B360" s="13">
        <v>46010</v>
      </c>
      <c r="C360" s="14">
        <f t="shared" si="709"/>
        <v>0.75</v>
      </c>
      <c r="D360" s="15">
        <f t="shared" si="710"/>
        <v>8.3333333333333329E-2</v>
      </c>
      <c r="E360" s="36">
        <f t="shared" si="725"/>
        <v>0.33333333333333326</v>
      </c>
      <c r="F360" s="37">
        <f t="shared" si="726"/>
        <v>0.20833333333333326</v>
      </c>
      <c r="G360" s="38">
        <f t="shared" si="727"/>
        <v>0.125</v>
      </c>
      <c r="H360" s="39">
        <f t="shared" si="728"/>
        <v>0</v>
      </c>
      <c r="I360" s="40">
        <f t="shared" ref="I360:J360" si="783">IF(OR($B360="",H360="",I$4=""),"",IF($C360&gt;$D360,MAX(,MIN(I$4,$D360+24/24)-MAX(I$3,$C360)),MAX(,MIN(I$4,$D360)-MAX(I$3,$C360))))</f>
        <v>0.125</v>
      </c>
      <c r="J360" s="41">
        <f t="shared" si="783"/>
        <v>0.125</v>
      </c>
      <c r="K360" s="39">
        <f t="shared" ref="K360:M360" si="784">IF(OR(J360="",K$4=""),"",IF($C360&gt;$D360,MAX(,MIN(K$4,$D360+24/24)-MAX(K$3,$C360)),MAX(,MIN(K$4,$D360)-MAX(K$3,$C360))))</f>
        <v>8.3333333333333259E-2</v>
      </c>
      <c r="L360" s="40">
        <f t="shared" si="784"/>
        <v>0</v>
      </c>
      <c r="M360" s="41">
        <f t="shared" si="784"/>
        <v>0</v>
      </c>
      <c r="O360" s="37">
        <f t="shared" si="715"/>
        <v>0.20833333333333326</v>
      </c>
      <c r="P360" s="38">
        <f t="shared" si="716"/>
        <v>0.125</v>
      </c>
      <c r="Q360" s="37">
        <f t="shared" si="717"/>
        <v>0</v>
      </c>
      <c r="R360" s="38">
        <f t="shared" si="718"/>
        <v>0</v>
      </c>
      <c r="S360" s="37">
        <f t="shared" si="719"/>
        <v>0</v>
      </c>
      <c r="T360" s="38">
        <f t="shared" si="720"/>
        <v>0</v>
      </c>
    </row>
    <row r="361" spans="1:20" ht="15" customHeight="1" thickBot="1" x14ac:dyDescent="0.4">
      <c r="A361" s="12" t="str">
        <f t="shared" si="706"/>
        <v>Sem.</v>
      </c>
      <c r="B361" s="13">
        <v>46011</v>
      </c>
      <c r="C361" s="14">
        <f t="shared" si="709"/>
        <v>0.75</v>
      </c>
      <c r="D361" s="15">
        <f t="shared" si="710"/>
        <v>8.3333333333333329E-2</v>
      </c>
      <c r="E361" s="36">
        <f t="shared" si="725"/>
        <v>0.33333333333333326</v>
      </c>
      <c r="F361" s="37">
        <f t="shared" si="726"/>
        <v>0.20833333333333326</v>
      </c>
      <c r="G361" s="38">
        <f t="shared" si="727"/>
        <v>0.125</v>
      </c>
      <c r="H361" s="39">
        <f t="shared" si="728"/>
        <v>0</v>
      </c>
      <c r="I361" s="40">
        <f t="shared" ref="I361:J361" si="785">IF(OR($B361="",H361="",I$4=""),"",IF($C361&gt;$D361,MAX(,MIN(I$4,$D361+24/24)-MAX(I$3,$C361)),MAX(,MIN(I$4,$D361)-MAX(I$3,$C361))))</f>
        <v>0.125</v>
      </c>
      <c r="J361" s="41">
        <f t="shared" si="785"/>
        <v>0.125</v>
      </c>
      <c r="K361" s="39">
        <f t="shared" ref="K361:M361" si="786">IF(OR(J361="",K$4=""),"",IF($C361&gt;$D361,MAX(,MIN(K$4,$D361+24/24)-MAX(K$3,$C361)),MAX(,MIN(K$4,$D361)-MAX(K$3,$C361))))</f>
        <v>8.3333333333333259E-2</v>
      </c>
      <c r="L361" s="40">
        <f t="shared" si="786"/>
        <v>0</v>
      </c>
      <c r="M361" s="41">
        <f t="shared" si="786"/>
        <v>0</v>
      </c>
      <c r="O361" s="37">
        <f t="shared" si="715"/>
        <v>0.20833333333333326</v>
      </c>
      <c r="P361" s="38">
        <f t="shared" si="716"/>
        <v>0.125</v>
      </c>
      <c r="Q361" s="37">
        <f t="shared" si="717"/>
        <v>0</v>
      </c>
      <c r="R361" s="38">
        <f t="shared" si="718"/>
        <v>0</v>
      </c>
      <c r="S361" s="37">
        <f t="shared" si="719"/>
        <v>0</v>
      </c>
      <c r="T361" s="38">
        <f t="shared" si="720"/>
        <v>0</v>
      </c>
    </row>
    <row r="362" spans="1:20" ht="15" customHeight="1" thickBot="1" x14ac:dyDescent="0.4">
      <c r="A362" s="12" t="str">
        <f t="shared" si="706"/>
        <v>Dim.</v>
      </c>
      <c r="B362" s="13">
        <v>46012</v>
      </c>
      <c r="C362" s="14">
        <f t="shared" si="709"/>
        <v>0.75</v>
      </c>
      <c r="D362" s="15">
        <f t="shared" si="710"/>
        <v>8.3333333333333329E-2</v>
      </c>
      <c r="E362" s="36">
        <f t="shared" si="725"/>
        <v>0.33333333333333326</v>
      </c>
      <c r="F362" s="37">
        <f t="shared" si="726"/>
        <v>0.20833333333333326</v>
      </c>
      <c r="G362" s="38">
        <f t="shared" si="727"/>
        <v>0.125</v>
      </c>
      <c r="H362" s="39">
        <f t="shared" si="728"/>
        <v>0</v>
      </c>
      <c r="I362" s="40">
        <f t="shared" ref="I362:J362" si="787">IF(OR($B362="",H362="",I$4=""),"",IF($C362&gt;$D362,MAX(,MIN(I$4,$D362+24/24)-MAX(I$3,$C362)),MAX(,MIN(I$4,$D362)-MAX(I$3,$C362))))</f>
        <v>0.125</v>
      </c>
      <c r="J362" s="41">
        <f t="shared" si="787"/>
        <v>0.125</v>
      </c>
      <c r="K362" s="39">
        <f t="shared" ref="K362:M362" si="788">IF(OR(J362="",K$4=""),"",IF($C362&gt;$D362,MAX(,MIN(K$4,$D362+24/24)-MAX(K$3,$C362)),MAX(,MIN(K$4,$D362)-MAX(K$3,$C362))))</f>
        <v>8.3333333333333259E-2</v>
      </c>
      <c r="L362" s="40">
        <f t="shared" si="788"/>
        <v>0</v>
      </c>
      <c r="M362" s="41">
        <f t="shared" si="788"/>
        <v>0</v>
      </c>
      <c r="O362" s="37">
        <f t="shared" si="715"/>
        <v>0</v>
      </c>
      <c r="P362" s="38">
        <f t="shared" si="716"/>
        <v>0</v>
      </c>
      <c r="Q362" s="37">
        <f t="shared" si="717"/>
        <v>0.20833333333333326</v>
      </c>
      <c r="R362" s="38">
        <f t="shared" si="718"/>
        <v>0.125</v>
      </c>
      <c r="S362" s="37">
        <f t="shared" si="719"/>
        <v>0</v>
      </c>
      <c r="T362" s="38">
        <f t="shared" si="720"/>
        <v>0</v>
      </c>
    </row>
    <row r="363" spans="1:20" ht="15" customHeight="1" thickBot="1" x14ac:dyDescent="0.4">
      <c r="A363" s="12" t="str">
        <f t="shared" si="706"/>
        <v>Sem.</v>
      </c>
      <c r="B363" s="13">
        <v>46013</v>
      </c>
      <c r="C363" s="14">
        <f t="shared" si="709"/>
        <v>0.75</v>
      </c>
      <c r="D363" s="15">
        <f t="shared" si="710"/>
        <v>8.3333333333333329E-2</v>
      </c>
      <c r="E363" s="36">
        <f t="shared" si="725"/>
        <v>0.33333333333333326</v>
      </c>
      <c r="F363" s="37">
        <f t="shared" si="726"/>
        <v>0.20833333333333326</v>
      </c>
      <c r="G363" s="38">
        <f t="shared" si="727"/>
        <v>0.125</v>
      </c>
      <c r="H363" s="39">
        <f t="shared" si="728"/>
        <v>0</v>
      </c>
      <c r="I363" s="40">
        <f t="shared" ref="I363:J363" si="789">IF(OR($B363="",H363="",I$4=""),"",IF($C363&gt;$D363,MAX(,MIN(I$4,$D363+24/24)-MAX(I$3,$C363)),MAX(,MIN(I$4,$D363)-MAX(I$3,$C363))))</f>
        <v>0.125</v>
      </c>
      <c r="J363" s="41">
        <f t="shared" si="789"/>
        <v>0.125</v>
      </c>
      <c r="K363" s="39">
        <f t="shared" ref="K363:M363" si="790">IF(OR(J363="",K$4=""),"",IF($C363&gt;$D363,MAX(,MIN(K$4,$D363+24/24)-MAX(K$3,$C363)),MAX(,MIN(K$4,$D363)-MAX(K$3,$C363))))</f>
        <v>8.3333333333333259E-2</v>
      </c>
      <c r="L363" s="40">
        <f t="shared" si="790"/>
        <v>0</v>
      </c>
      <c r="M363" s="41">
        <f t="shared" si="790"/>
        <v>0</v>
      </c>
      <c r="O363" s="37">
        <f t="shared" si="715"/>
        <v>0.20833333333333326</v>
      </c>
      <c r="P363" s="38">
        <f t="shared" si="716"/>
        <v>0.125</v>
      </c>
      <c r="Q363" s="37">
        <f t="shared" si="717"/>
        <v>0</v>
      </c>
      <c r="R363" s="38">
        <f t="shared" si="718"/>
        <v>0</v>
      </c>
      <c r="S363" s="37">
        <f t="shared" si="719"/>
        <v>0</v>
      </c>
      <c r="T363" s="38">
        <f t="shared" si="720"/>
        <v>0</v>
      </c>
    </row>
    <row r="364" spans="1:20" ht="15" customHeight="1" thickBot="1" x14ac:dyDescent="0.4">
      <c r="A364" s="12" t="str">
        <f t="shared" si="706"/>
        <v>Sem.</v>
      </c>
      <c r="B364" s="13">
        <v>46014</v>
      </c>
      <c r="C364" s="14">
        <f t="shared" si="709"/>
        <v>0.75</v>
      </c>
      <c r="D364" s="15">
        <f t="shared" si="710"/>
        <v>8.3333333333333329E-2</v>
      </c>
      <c r="E364" s="36">
        <f t="shared" si="725"/>
        <v>0.33333333333333326</v>
      </c>
      <c r="F364" s="37">
        <f t="shared" si="726"/>
        <v>0.20833333333333326</v>
      </c>
      <c r="G364" s="38">
        <f t="shared" si="727"/>
        <v>0.125</v>
      </c>
      <c r="H364" s="39">
        <f t="shared" si="728"/>
        <v>0</v>
      </c>
      <c r="I364" s="40">
        <f t="shared" ref="I364:J364" si="791">IF(OR($B364="",H364="",I$4=""),"",IF($C364&gt;$D364,MAX(,MIN(I$4,$D364+24/24)-MAX(I$3,$C364)),MAX(,MIN(I$4,$D364)-MAX(I$3,$C364))))</f>
        <v>0.125</v>
      </c>
      <c r="J364" s="41">
        <f t="shared" si="791"/>
        <v>0.125</v>
      </c>
      <c r="K364" s="39">
        <f t="shared" ref="K364:M364" si="792">IF(OR(J364="",K$4=""),"",IF($C364&gt;$D364,MAX(,MIN(K$4,$D364+24/24)-MAX(K$3,$C364)),MAX(,MIN(K$4,$D364)-MAX(K$3,$C364))))</f>
        <v>8.3333333333333259E-2</v>
      </c>
      <c r="L364" s="40">
        <f t="shared" si="792"/>
        <v>0</v>
      </c>
      <c r="M364" s="41">
        <f t="shared" si="792"/>
        <v>0</v>
      </c>
      <c r="O364" s="37">
        <f t="shared" si="715"/>
        <v>0.20833333333333326</v>
      </c>
      <c r="P364" s="38">
        <f t="shared" si="716"/>
        <v>0.125</v>
      </c>
      <c r="Q364" s="37">
        <f t="shared" si="717"/>
        <v>0</v>
      </c>
      <c r="R364" s="38">
        <f t="shared" si="718"/>
        <v>0</v>
      </c>
      <c r="S364" s="37">
        <f t="shared" si="719"/>
        <v>0</v>
      </c>
      <c r="T364" s="38">
        <f t="shared" si="720"/>
        <v>0</v>
      </c>
    </row>
    <row r="365" spans="1:20" ht="15" customHeight="1" thickBot="1" x14ac:dyDescent="0.4">
      <c r="A365" s="12" t="str">
        <f t="shared" si="706"/>
        <v>Sem.</v>
      </c>
      <c r="B365" s="13">
        <v>46015</v>
      </c>
      <c r="C365" s="14">
        <f t="shared" si="709"/>
        <v>0.75</v>
      </c>
      <c r="D365" s="15">
        <f t="shared" si="710"/>
        <v>8.3333333333333329E-2</v>
      </c>
      <c r="E365" s="36">
        <f t="shared" si="725"/>
        <v>0.33333333333333326</v>
      </c>
      <c r="F365" s="37">
        <f t="shared" si="726"/>
        <v>0.20833333333333326</v>
      </c>
      <c r="G365" s="38">
        <f t="shared" si="727"/>
        <v>0.125</v>
      </c>
      <c r="H365" s="39">
        <f t="shared" si="728"/>
        <v>0</v>
      </c>
      <c r="I365" s="40">
        <f t="shared" ref="I365:J365" si="793">IF(OR($B365="",H365="",I$4=""),"",IF($C365&gt;$D365,MAX(,MIN(I$4,$D365+24/24)-MAX(I$3,$C365)),MAX(,MIN(I$4,$D365)-MAX(I$3,$C365))))</f>
        <v>0.125</v>
      </c>
      <c r="J365" s="41">
        <f t="shared" si="793"/>
        <v>0.125</v>
      </c>
      <c r="K365" s="39">
        <f t="shared" ref="K365:M365" si="794">IF(OR(J365="",K$4=""),"",IF($C365&gt;$D365,MAX(,MIN(K$4,$D365+24/24)-MAX(K$3,$C365)),MAX(,MIN(K$4,$D365)-MAX(K$3,$C365))))</f>
        <v>8.3333333333333259E-2</v>
      </c>
      <c r="L365" s="40">
        <f t="shared" si="794"/>
        <v>0</v>
      </c>
      <c r="M365" s="41">
        <f t="shared" si="794"/>
        <v>0</v>
      </c>
      <c r="O365" s="37">
        <f t="shared" si="715"/>
        <v>0.20833333333333326</v>
      </c>
      <c r="P365" s="38">
        <f t="shared" si="716"/>
        <v>0.125</v>
      </c>
      <c r="Q365" s="37">
        <f t="shared" si="717"/>
        <v>0</v>
      </c>
      <c r="R365" s="38">
        <f t="shared" si="718"/>
        <v>0</v>
      </c>
      <c r="S365" s="37">
        <f t="shared" si="719"/>
        <v>0</v>
      </c>
      <c r="T365" s="38">
        <f t="shared" si="720"/>
        <v>0</v>
      </c>
    </row>
    <row r="366" spans="1:20" ht="15" customHeight="1" thickBot="1" x14ac:dyDescent="0.4">
      <c r="A366" s="12" t="str">
        <f t="shared" si="706"/>
        <v>Fér.</v>
      </c>
      <c r="B366" s="13">
        <v>46016</v>
      </c>
      <c r="C366" s="14">
        <f t="shared" si="709"/>
        <v>0.75</v>
      </c>
      <c r="D366" s="15">
        <f t="shared" si="710"/>
        <v>8.3333333333333329E-2</v>
      </c>
      <c r="E366" s="36">
        <f t="shared" si="725"/>
        <v>0.33333333333333326</v>
      </c>
      <c r="F366" s="37">
        <f t="shared" si="726"/>
        <v>0.20833333333333326</v>
      </c>
      <c r="G366" s="38">
        <f t="shared" si="727"/>
        <v>0.125</v>
      </c>
      <c r="H366" s="39">
        <f t="shared" si="728"/>
        <v>0</v>
      </c>
      <c r="I366" s="40">
        <f t="shared" ref="I366:J366" si="795">IF(OR($B366="",H366="",I$4=""),"",IF($C366&gt;$D366,MAX(,MIN(I$4,$D366+24/24)-MAX(I$3,$C366)),MAX(,MIN(I$4,$D366)-MAX(I$3,$C366))))</f>
        <v>0.125</v>
      </c>
      <c r="J366" s="41">
        <f t="shared" si="795"/>
        <v>0.125</v>
      </c>
      <c r="K366" s="39">
        <f t="shared" ref="K366:M366" si="796">IF(OR(J366="",K$4=""),"",IF($C366&gt;$D366,MAX(,MIN(K$4,$D366+24/24)-MAX(K$3,$C366)),MAX(,MIN(K$4,$D366)-MAX(K$3,$C366))))</f>
        <v>8.3333333333333259E-2</v>
      </c>
      <c r="L366" s="40">
        <f t="shared" si="796"/>
        <v>0</v>
      </c>
      <c r="M366" s="41">
        <f t="shared" si="796"/>
        <v>0</v>
      </c>
      <c r="O366" s="37">
        <f t="shared" si="715"/>
        <v>0</v>
      </c>
      <c r="P366" s="38">
        <f t="shared" si="716"/>
        <v>0</v>
      </c>
      <c r="Q366" s="37">
        <f t="shared" si="717"/>
        <v>0</v>
      </c>
      <c r="R366" s="38">
        <f t="shared" si="718"/>
        <v>0</v>
      </c>
      <c r="S366" s="37">
        <f t="shared" si="719"/>
        <v>0.20833333333333326</v>
      </c>
      <c r="T366" s="38">
        <f t="shared" si="720"/>
        <v>0.125</v>
      </c>
    </row>
    <row r="367" spans="1:20" ht="15" customHeight="1" thickBot="1" x14ac:dyDescent="0.4">
      <c r="A367" s="12" t="str">
        <f t="shared" si="706"/>
        <v>Sem.</v>
      </c>
      <c r="B367" s="13">
        <v>46017</v>
      </c>
      <c r="C367" s="14">
        <f t="shared" si="709"/>
        <v>0.75</v>
      </c>
      <c r="D367" s="15">
        <f t="shared" si="710"/>
        <v>8.3333333333333329E-2</v>
      </c>
      <c r="E367" s="36">
        <f t="shared" si="725"/>
        <v>0.33333333333333326</v>
      </c>
      <c r="F367" s="37">
        <f t="shared" si="726"/>
        <v>0.20833333333333326</v>
      </c>
      <c r="G367" s="38">
        <f t="shared" si="727"/>
        <v>0.125</v>
      </c>
      <c r="H367" s="39">
        <f t="shared" si="728"/>
        <v>0</v>
      </c>
      <c r="I367" s="40">
        <f t="shared" ref="I367:J367" si="797">IF(OR($B367="",H367="",I$4=""),"",IF($C367&gt;$D367,MAX(,MIN(I$4,$D367+24/24)-MAX(I$3,$C367)),MAX(,MIN(I$4,$D367)-MAX(I$3,$C367))))</f>
        <v>0.125</v>
      </c>
      <c r="J367" s="41">
        <f t="shared" si="797"/>
        <v>0.125</v>
      </c>
      <c r="K367" s="39">
        <f t="shared" ref="K367:M367" si="798">IF(OR(J367="",K$4=""),"",IF($C367&gt;$D367,MAX(,MIN(K$4,$D367+24/24)-MAX(K$3,$C367)),MAX(,MIN(K$4,$D367)-MAX(K$3,$C367))))</f>
        <v>8.3333333333333259E-2</v>
      </c>
      <c r="L367" s="40">
        <f t="shared" si="798"/>
        <v>0</v>
      </c>
      <c r="M367" s="41">
        <f t="shared" si="798"/>
        <v>0</v>
      </c>
      <c r="O367" s="37">
        <f t="shared" si="715"/>
        <v>0.20833333333333326</v>
      </c>
      <c r="P367" s="38">
        <f t="shared" si="716"/>
        <v>0.125</v>
      </c>
      <c r="Q367" s="37">
        <f t="shared" si="717"/>
        <v>0</v>
      </c>
      <c r="R367" s="38">
        <f t="shared" si="718"/>
        <v>0</v>
      </c>
      <c r="S367" s="37">
        <f t="shared" si="719"/>
        <v>0</v>
      </c>
      <c r="T367" s="38">
        <f t="shared" si="720"/>
        <v>0</v>
      </c>
    </row>
    <row r="368" spans="1:20" ht="15" customHeight="1" thickBot="1" x14ac:dyDescent="0.4">
      <c r="A368" s="12" t="str">
        <f t="shared" si="706"/>
        <v>Sem.</v>
      </c>
      <c r="B368" s="13">
        <v>46018</v>
      </c>
      <c r="C368" s="14">
        <f t="shared" si="709"/>
        <v>0.75</v>
      </c>
      <c r="D368" s="15">
        <f t="shared" si="710"/>
        <v>8.3333333333333329E-2</v>
      </c>
      <c r="E368" s="36">
        <f t="shared" si="725"/>
        <v>0.33333333333333326</v>
      </c>
      <c r="F368" s="37">
        <f t="shared" si="726"/>
        <v>0.20833333333333326</v>
      </c>
      <c r="G368" s="38">
        <f t="shared" si="727"/>
        <v>0.125</v>
      </c>
      <c r="H368" s="39">
        <f t="shared" si="728"/>
        <v>0</v>
      </c>
      <c r="I368" s="40">
        <f t="shared" ref="I368:J368" si="799">IF(OR($B368="",H368="",I$4=""),"",IF($C368&gt;$D368,MAX(,MIN(I$4,$D368+24/24)-MAX(I$3,$C368)),MAX(,MIN(I$4,$D368)-MAX(I$3,$C368))))</f>
        <v>0.125</v>
      </c>
      <c r="J368" s="41">
        <f t="shared" si="799"/>
        <v>0.125</v>
      </c>
      <c r="K368" s="39">
        <f t="shared" ref="K368:M368" si="800">IF(OR(J368="",K$4=""),"",IF($C368&gt;$D368,MAX(,MIN(K$4,$D368+24/24)-MAX(K$3,$C368)),MAX(,MIN(K$4,$D368)-MAX(K$3,$C368))))</f>
        <v>8.3333333333333259E-2</v>
      </c>
      <c r="L368" s="40">
        <f t="shared" si="800"/>
        <v>0</v>
      </c>
      <c r="M368" s="41">
        <f t="shared" si="800"/>
        <v>0</v>
      </c>
      <c r="O368" s="37">
        <f t="shared" si="715"/>
        <v>0.20833333333333326</v>
      </c>
      <c r="P368" s="38">
        <f t="shared" si="716"/>
        <v>0.125</v>
      </c>
      <c r="Q368" s="37">
        <f t="shared" si="717"/>
        <v>0</v>
      </c>
      <c r="R368" s="38">
        <f t="shared" si="718"/>
        <v>0</v>
      </c>
      <c r="S368" s="37">
        <f t="shared" si="719"/>
        <v>0</v>
      </c>
      <c r="T368" s="38">
        <f t="shared" si="720"/>
        <v>0</v>
      </c>
    </row>
    <row r="369" spans="1:20" ht="15" customHeight="1" thickBot="1" x14ac:dyDescent="0.4">
      <c r="A369" s="12" t="str">
        <f t="shared" si="706"/>
        <v>Dim.</v>
      </c>
      <c r="B369" s="13">
        <v>46019</v>
      </c>
      <c r="C369" s="14">
        <f t="shared" si="709"/>
        <v>0.75</v>
      </c>
      <c r="D369" s="15">
        <f t="shared" si="710"/>
        <v>8.3333333333333329E-2</v>
      </c>
      <c r="E369" s="36">
        <f t="shared" si="725"/>
        <v>0.33333333333333326</v>
      </c>
      <c r="F369" s="37">
        <f t="shared" si="726"/>
        <v>0.20833333333333326</v>
      </c>
      <c r="G369" s="38">
        <f t="shared" si="727"/>
        <v>0.125</v>
      </c>
      <c r="H369" s="39">
        <f t="shared" si="728"/>
        <v>0</v>
      </c>
      <c r="I369" s="40">
        <f t="shared" ref="I369:J369" si="801">IF(OR($B369="",H369="",I$4=""),"",IF($C369&gt;$D369,MAX(,MIN(I$4,$D369+24/24)-MAX(I$3,$C369)),MAX(,MIN(I$4,$D369)-MAX(I$3,$C369))))</f>
        <v>0.125</v>
      </c>
      <c r="J369" s="41">
        <f t="shared" si="801"/>
        <v>0.125</v>
      </c>
      <c r="K369" s="39">
        <f t="shared" ref="K369:M369" si="802">IF(OR(J369="",K$4=""),"",IF($C369&gt;$D369,MAX(,MIN(K$4,$D369+24/24)-MAX(K$3,$C369)),MAX(,MIN(K$4,$D369)-MAX(K$3,$C369))))</f>
        <v>8.3333333333333259E-2</v>
      </c>
      <c r="L369" s="40">
        <f t="shared" si="802"/>
        <v>0</v>
      </c>
      <c r="M369" s="41">
        <f t="shared" si="802"/>
        <v>0</v>
      </c>
      <c r="O369" s="37">
        <f t="shared" si="715"/>
        <v>0</v>
      </c>
      <c r="P369" s="38">
        <f t="shared" si="716"/>
        <v>0</v>
      </c>
      <c r="Q369" s="37">
        <f t="shared" si="717"/>
        <v>0.20833333333333326</v>
      </c>
      <c r="R369" s="38">
        <f t="shared" si="718"/>
        <v>0.125</v>
      </c>
      <c r="S369" s="37">
        <f t="shared" si="719"/>
        <v>0</v>
      </c>
      <c r="T369" s="38">
        <f t="shared" si="720"/>
        <v>0</v>
      </c>
    </row>
    <row r="370" spans="1:20" ht="15" customHeight="1" thickBot="1" x14ac:dyDescent="0.4">
      <c r="A370" s="12" t="str">
        <f t="shared" si="706"/>
        <v>Sem.</v>
      </c>
      <c r="B370" s="13">
        <v>46020</v>
      </c>
      <c r="C370" s="14">
        <f t="shared" si="709"/>
        <v>0.75</v>
      </c>
      <c r="D370" s="15">
        <f t="shared" si="710"/>
        <v>8.3333333333333329E-2</v>
      </c>
      <c r="E370" s="36">
        <f t="shared" si="725"/>
        <v>0.33333333333333326</v>
      </c>
      <c r="F370" s="37">
        <f t="shared" si="726"/>
        <v>0.20833333333333326</v>
      </c>
      <c r="G370" s="38">
        <f t="shared" si="727"/>
        <v>0.125</v>
      </c>
      <c r="H370" s="39">
        <f t="shared" si="728"/>
        <v>0</v>
      </c>
      <c r="I370" s="40">
        <f t="shared" ref="I370:J370" si="803">IF(OR($B370="",H370="",I$4=""),"",IF($C370&gt;$D370,MAX(,MIN(I$4,$D370+24/24)-MAX(I$3,$C370)),MAX(,MIN(I$4,$D370)-MAX(I$3,$C370))))</f>
        <v>0.125</v>
      </c>
      <c r="J370" s="41">
        <f t="shared" si="803"/>
        <v>0.125</v>
      </c>
      <c r="K370" s="39">
        <f t="shared" ref="K370:M370" si="804">IF(OR(J370="",K$4=""),"",IF($C370&gt;$D370,MAX(,MIN(K$4,$D370+24/24)-MAX(K$3,$C370)),MAX(,MIN(K$4,$D370)-MAX(K$3,$C370))))</f>
        <v>8.3333333333333259E-2</v>
      </c>
      <c r="L370" s="40">
        <f t="shared" si="804"/>
        <v>0</v>
      </c>
      <c r="M370" s="41">
        <f t="shared" si="804"/>
        <v>0</v>
      </c>
      <c r="O370" s="37">
        <f t="shared" si="715"/>
        <v>0.20833333333333326</v>
      </c>
      <c r="P370" s="38">
        <f t="shared" si="716"/>
        <v>0.125</v>
      </c>
      <c r="Q370" s="37">
        <f t="shared" si="717"/>
        <v>0</v>
      </c>
      <c r="R370" s="38">
        <f t="shared" si="718"/>
        <v>0</v>
      </c>
      <c r="S370" s="37">
        <f t="shared" si="719"/>
        <v>0</v>
      </c>
      <c r="T370" s="38">
        <f t="shared" si="720"/>
        <v>0</v>
      </c>
    </row>
    <row r="371" spans="1:20" ht="15" customHeight="1" thickBot="1" x14ac:dyDescent="0.4">
      <c r="A371" s="12" t="str">
        <f t="shared" si="706"/>
        <v>Sem.</v>
      </c>
      <c r="B371" s="13">
        <v>46021</v>
      </c>
      <c r="C371" s="14">
        <f t="shared" si="709"/>
        <v>0.75</v>
      </c>
      <c r="D371" s="15">
        <f t="shared" si="710"/>
        <v>8.3333333333333329E-2</v>
      </c>
      <c r="E371" s="36">
        <f t="shared" si="725"/>
        <v>0.33333333333333326</v>
      </c>
      <c r="F371" s="37">
        <f t="shared" si="726"/>
        <v>0.20833333333333326</v>
      </c>
      <c r="G371" s="38">
        <f t="shared" si="727"/>
        <v>0.125</v>
      </c>
      <c r="H371" s="39">
        <f t="shared" si="728"/>
        <v>0</v>
      </c>
      <c r="I371" s="40">
        <f t="shared" ref="I371:J371" si="805">IF(OR($B371="",H371="",I$4=""),"",IF($C371&gt;$D371,MAX(,MIN(I$4,$D371+24/24)-MAX(I$3,$C371)),MAX(,MIN(I$4,$D371)-MAX(I$3,$C371))))</f>
        <v>0.125</v>
      </c>
      <c r="J371" s="41">
        <f t="shared" si="805"/>
        <v>0.125</v>
      </c>
      <c r="K371" s="39">
        <f t="shared" ref="K371:M371" si="806">IF(OR(J371="",K$4=""),"",IF($C371&gt;$D371,MAX(,MIN(K$4,$D371+24/24)-MAX(K$3,$C371)),MAX(,MIN(K$4,$D371)-MAX(K$3,$C371))))</f>
        <v>8.3333333333333259E-2</v>
      </c>
      <c r="L371" s="40">
        <f t="shared" si="806"/>
        <v>0</v>
      </c>
      <c r="M371" s="41">
        <f t="shared" si="806"/>
        <v>0</v>
      </c>
      <c r="O371" s="37">
        <f t="shared" si="715"/>
        <v>0.20833333333333326</v>
      </c>
      <c r="P371" s="38">
        <f t="shared" si="716"/>
        <v>0.125</v>
      </c>
      <c r="Q371" s="37">
        <f t="shared" si="717"/>
        <v>0</v>
      </c>
      <c r="R371" s="38">
        <f t="shared" si="718"/>
        <v>0</v>
      </c>
      <c r="S371" s="37">
        <f t="shared" si="719"/>
        <v>0</v>
      </c>
      <c r="T371" s="38">
        <f t="shared" si="720"/>
        <v>0</v>
      </c>
    </row>
    <row r="372" spans="1:20" ht="15" customHeight="1" thickBot="1" x14ac:dyDescent="0.4">
      <c r="A372" s="12" t="str">
        <f t="shared" si="706"/>
        <v>Sem.</v>
      </c>
      <c r="B372" s="13">
        <v>46022</v>
      </c>
      <c r="C372" s="14">
        <f t="shared" si="709"/>
        <v>0.75</v>
      </c>
      <c r="D372" s="15">
        <f t="shared" si="710"/>
        <v>8.3333333333333329E-2</v>
      </c>
      <c r="E372" s="36">
        <f t="shared" si="725"/>
        <v>0.33333333333333326</v>
      </c>
      <c r="F372" s="37">
        <f t="shared" si="726"/>
        <v>0.20833333333333326</v>
      </c>
      <c r="G372" s="38">
        <f t="shared" si="727"/>
        <v>0.125</v>
      </c>
      <c r="H372" s="39">
        <f t="shared" si="728"/>
        <v>0</v>
      </c>
      <c r="I372" s="40">
        <f t="shared" ref="I372:J372" si="807">IF(OR($B372="",H372="",I$4=""),"",IF($C372&gt;$D372,MAX(,MIN(I$4,$D372+24/24)-MAX(I$3,$C372)),MAX(,MIN(I$4,$D372)-MAX(I$3,$C372))))</f>
        <v>0.125</v>
      </c>
      <c r="J372" s="41">
        <f t="shared" si="807"/>
        <v>0.125</v>
      </c>
      <c r="K372" s="39">
        <f t="shared" ref="K372:M372" si="808">IF(OR(J372="",K$4=""),"",IF($C372&gt;$D372,MAX(,MIN(K$4,$D372+24/24)-MAX(K$3,$C372)),MAX(,MIN(K$4,$D372)-MAX(K$3,$C372))))</f>
        <v>8.3333333333333259E-2</v>
      </c>
      <c r="L372" s="40">
        <f t="shared" si="808"/>
        <v>0</v>
      </c>
      <c r="M372" s="41">
        <f t="shared" si="808"/>
        <v>0</v>
      </c>
      <c r="O372" s="37">
        <f t="shared" si="715"/>
        <v>0.20833333333333326</v>
      </c>
      <c r="P372" s="38">
        <f t="shared" si="716"/>
        <v>0.125</v>
      </c>
      <c r="Q372" s="37">
        <f t="shared" si="717"/>
        <v>0</v>
      </c>
      <c r="R372" s="38">
        <f t="shared" si="718"/>
        <v>0</v>
      </c>
      <c r="S372" s="37">
        <f t="shared" si="719"/>
        <v>0</v>
      </c>
      <c r="T372" s="38">
        <f t="shared" si="720"/>
        <v>0</v>
      </c>
    </row>
  </sheetData>
  <mergeCells count="1">
    <mergeCell ref="C2:D2"/>
  </mergeCells>
  <conditionalFormatting sqref="O8:T372 A8:M372">
    <cfRule type="expression" dxfId="1" priority="1">
      <formula>COUNTIF(Feries,$B8)&gt;0</formula>
    </cfRule>
    <cfRule type="expression" dxfId="0" priority="2">
      <formula>WEEKDAY($B8,2)&gt;6</formula>
    </cfRule>
  </conditionalFormatting>
  <pageMargins left="0.7" right="0.7" top="0.75" bottom="0.75" header="0.3" footer="0.3"/>
  <pageSetup paperSize="9" orientation="portrait" horizontalDpi="0" verticalDpi="0" r:id="rId1"/>
  <headerFooter>
    <oddFooter>&amp;L_x000D_&amp;1#&amp;"Calibri"&amp;10&amp;K008000 Interne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DETO Nicaise (SNCF VOYAGEURS / DIRECTION DES LIGNES TRANSILIEN EPT4 / DIR FINANCES EPT4)</dc:creator>
  <dcterms:created xsi:type="dcterms:W3CDTF">2025-01-23T17:08:07Z</dcterms:created>
  <dcterms:modified xsi:type="dcterms:W3CDTF">2025-01-24T09:49:00Z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2025-01-23T17:15:47Z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d94eff5d-a60d-4188-a748-6987d88194b3</vt:lpwstr>
  </property>
  <property fmtid="{D5CDD505-2E9C-101B-9397-08002B2CF9AE}" pid="8" name="MSIP_Label_c8d3f7c8-5c4b-4ab6-9486-a0a9eb08efa7_ContentBits">
    <vt:lpwstr>2</vt:lpwstr>
  </property>
</Properties>
</file>