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9E191978-8DCF-46D2-A886-DAE9A606AE20}" xr6:coauthVersionLast="47" xr6:coauthVersionMax="47" xr10:uidLastSave="{00000000-0000-0000-0000-000000000000}"/>
  <bookViews>
    <workbookView xWindow="-110" yWindow="-110" windowWidth="38620" windowHeight="21820" xr2:uid="{E005B281-1130-42DF-8B22-73E30AECF4AC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1" l="1"/>
  <c r="P6" i="1"/>
  <c r="E6" i="1"/>
  <c r="F6" i="1" s="1"/>
  <c r="G4" i="1"/>
  <c r="H3" i="1" s="1"/>
  <c r="F4" i="1"/>
  <c r="I4" i="1" s="1"/>
  <c r="H4" i="1"/>
  <c r="I3" i="1" s="1"/>
  <c r="J3" i="1" l="1"/>
  <c r="G3" i="1"/>
  <c r="G6" i="1" s="1"/>
  <c r="K4" i="1"/>
  <c r="J4" i="1"/>
  <c r="K3" i="1" s="1"/>
  <c r="H6" i="1" l="1"/>
  <c r="I6" i="1" l="1"/>
  <c r="J6" i="1" s="1"/>
  <c r="N6" i="1" s="1"/>
  <c r="K6" i="1" l="1"/>
  <c r="M6" i="1" s="1"/>
  <c r="U6" i="1" l="1"/>
  <c r="S6" i="1"/>
  <c r="R6" i="1"/>
  <c r="T6" i="1"/>
</calcChain>
</file>

<file path=xl/sharedStrings.xml><?xml version="1.0" encoding="utf-8"?>
<sst xmlns="http://schemas.openxmlformats.org/spreadsheetml/2006/main" count="32" uniqueCount="30">
  <si>
    <t xml:space="preserve">Heure début </t>
  </si>
  <si>
    <t>Heure 
 Fin</t>
  </si>
  <si>
    <t>Lundi au Samedi ( de 2025)</t>
  </si>
  <si>
    <t>dimanches (de 2025)</t>
  </si>
  <si>
    <t>jours fériés (de 2025)</t>
  </si>
  <si>
    <t>Fin nuit :</t>
  </si>
  <si>
    <t>Début nuit :</t>
  </si>
  <si>
    <t>Date</t>
  </si>
  <si>
    <t>Total heures</t>
  </si>
  <si>
    <t>Nuit</t>
  </si>
  <si>
    <t>Jour</t>
  </si>
  <si>
    <t>Lendemain nuit</t>
  </si>
  <si>
    <t>Lendemain jour</t>
  </si>
  <si>
    <t>Heures nuit</t>
  </si>
  <si>
    <t>Heures jour</t>
  </si>
  <si>
    <t>Sem.</t>
  </si>
  <si>
    <t>Heures "Sem." jour</t>
  </si>
  <si>
    <t>Heures "Sem." nuit</t>
  </si>
  <si>
    <t>Heures "Dim." nuit</t>
  </si>
  <si>
    <t>Heures "Dim." jour</t>
  </si>
  <si>
    <t>Heures "Fér." nuit</t>
  </si>
  <si>
    <t>Heures "Fér." jour</t>
  </si>
  <si>
    <t>Jours Sem. (de 2025)</t>
  </si>
  <si>
    <t xml:space="preserve">  </t>
  </si>
  <si>
    <t>• Le plus important se trouve en cellule A6 pour définir le type de jour.</t>
  </si>
  <si>
    <t>• Entrer les heures de début et de fin en C6 et D6.</t>
  </si>
  <si>
    <t>• Entrer le jour en B6.</t>
  </si>
  <si>
    <t>• Les lignes 3 et 4 servent aux calculs des heures et peuvent être masquées.</t>
  </si>
  <si>
    <t>Bonsoir,</t>
  </si>
  <si>
    <t>AL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</si>
</sst>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hh]:mm"/>
    <numFmt numFmtId="168" formatCode="ddd\.\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12"/>
      <color rgb="FF0070C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30">
    <xf numFmtId="0" fontId="0" fillId="0" borderId="0" xfId="0"/>
    <xf numFmtId="20" fontId="5" fillId="0" borderId="2" xfId="0" applyNumberFormat="1" applyFont="1" applyFill="1" applyBorder="1" applyAlignment="1">
      <alignment horizontal="center" vertical="center" wrapText="1"/>
    </xf>
    <xf numFmtId="165" fontId="4" fillId="0" borderId="3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right"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Continuous" vertical="center" wrapText="1"/>
    </xf>
    <xf numFmtId="0" fontId="2" fillId="2" borderId="2" xfId="0" applyFont="1" applyFill="1" applyBorder="1" applyAlignment="1">
      <alignment horizontal="centerContinuous" vertical="center" wrapText="1"/>
    </xf>
    <xf numFmtId="0" fontId="2" fillId="0" borderId="0" xfId="0" applyFont="1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3" xfId="0" applyFill="1" applyBorder="1" applyAlignment="1">
      <alignment vertical="center"/>
    </xf>
    <xf numFmtId="0" fontId="1" fillId="0" borderId="0" xfId="0" applyFont="1" applyAlignment="1">
      <alignment vertical="center"/>
    </xf>
    <xf numFmtId="0" fontId="2" fillId="2" borderId="7" xfId="0" applyFont="1" applyFill="1" applyBorder="1" applyAlignment="1">
      <alignment horizontal="centerContinuous" vertical="center" wrapText="1"/>
    </xf>
    <xf numFmtId="0" fontId="2" fillId="2" borderId="5" xfId="0" applyFont="1" applyFill="1" applyBorder="1" applyAlignment="1">
      <alignment horizontal="centerContinuous" vertical="center" wrapText="1"/>
    </xf>
    <xf numFmtId="0" fontId="2" fillId="2" borderId="8" xfId="0" applyFont="1" applyFill="1" applyBorder="1" applyAlignment="1">
      <alignment horizontal="centerContinuous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165" fontId="4" fillId="0" borderId="6" xfId="0" applyNumberFormat="1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 wrapText="1"/>
    </xf>
    <xf numFmtId="0" fontId="0" fillId="0" borderId="6" xfId="0" applyFill="1" applyBorder="1" applyAlignment="1">
      <alignment vertical="center"/>
    </xf>
    <xf numFmtId="0" fontId="3" fillId="0" borderId="4" xfId="0" applyFont="1" applyBorder="1" applyAlignment="1">
      <alignment horizontal="center" vertical="center" wrapText="1"/>
    </xf>
    <xf numFmtId="165" fontId="0" fillId="3" borderId="4" xfId="0" applyNumberFormat="1" applyFill="1" applyBorder="1" applyAlignment="1" applyProtection="1">
      <alignment horizontal="center" vertical="center"/>
      <protection locked="0"/>
    </xf>
    <xf numFmtId="165" fontId="0" fillId="3" borderId="9" xfId="0" applyNumberFormat="1" applyFill="1" applyBorder="1" applyAlignment="1" applyProtection="1">
      <alignment horizontal="center" vertical="center"/>
      <protection locked="0"/>
    </xf>
    <xf numFmtId="165" fontId="0" fillId="3" borderId="11" xfId="0" applyNumberFormat="1" applyFill="1" applyBorder="1" applyAlignment="1" applyProtection="1">
      <alignment horizontal="center" vertical="center"/>
      <protection locked="0"/>
    </xf>
    <xf numFmtId="165" fontId="0" fillId="3" borderId="10" xfId="0" applyNumberFormat="1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>
      <alignment vertical="center"/>
    </xf>
    <xf numFmtId="168" fontId="0" fillId="0" borderId="4" xfId="0" applyNumberFormat="1" applyBorder="1" applyAlignment="1">
      <alignment vertical="center"/>
    </xf>
    <xf numFmtId="165" fontId="0" fillId="4" borderId="9" xfId="0" applyNumberFormat="1" applyFill="1" applyBorder="1" applyAlignment="1">
      <alignment horizontal="center" vertical="center"/>
    </xf>
    <xf numFmtId="165" fontId="0" fillId="4" borderId="10" xfId="0" applyNumberFormat="1" applyFill="1" applyBorder="1" applyAlignment="1">
      <alignment horizontal="center" vertical="center"/>
    </xf>
    <xf numFmtId="165" fontId="4" fillId="0" borderId="9" xfId="1" applyNumberFormat="1" applyBorder="1" applyAlignment="1">
      <alignment horizontal="center" vertical="center"/>
    </xf>
    <xf numFmtId="165" fontId="4" fillId="0" borderId="10" xfId="1" applyNumberFormat="1" applyBorder="1" applyAlignment="1">
      <alignment horizontal="center" vertical="center"/>
    </xf>
  </cellXfs>
  <cellStyles count="2">
    <cellStyle name="Normal" xfId="0" builtinId="0"/>
    <cellStyle name="Normal 2" xfId="1" xr:uid="{4F2C48CA-C38E-4FD0-B458-32ABA09217F8}"/>
  </cellStyles>
  <dxfs count="0"/>
  <tableStyles count="0" defaultTableStyle="TableStyleMedium2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539750</xdr:colOff>
      <xdr:row>17</xdr:row>
      <xdr:rowOff>19050</xdr:rowOff>
    </xdr:from>
    <xdr:to>
      <xdr:col>3</xdr:col>
      <xdr:colOff>406400</xdr:colOff>
      <xdr:row>22</xdr:row>
      <xdr:rowOff>50800</xdr:rowOff>
    </xdr:to>
    <xdr:sp macro="" textlink="">
      <xdr:nvSpPr>
        <xdr:cNvPr id="4" name="Légende : encadrée à une bordure 3">
          <a:extLst>
            <a:ext uri="{FF2B5EF4-FFF2-40B4-BE49-F238E27FC236}">
              <a16:creationId xmlns:a16="http://schemas.microsoft.com/office/drawing/2014/main" id="{5E2442D2-C478-A1CC-829C-B4923F0A3273}"/>
            </a:ext>
          </a:extLst>
        </xdr:cNvPr>
        <xdr:cNvSpPr/>
      </xdr:nvSpPr>
      <xdr:spPr>
        <a:xfrm>
          <a:off x="1301750" y="3657600"/>
          <a:ext cx="1790700" cy="952500"/>
        </a:xfrm>
        <a:prstGeom prst="accentBorderCallout1">
          <a:avLst>
            <a:gd name="adj1" fmla="val 18750"/>
            <a:gd name="adj2" fmla="val -8333"/>
            <a:gd name="adj3" fmla="val -213502"/>
            <a:gd name="adj4" fmla="val -52585"/>
          </a:avLst>
        </a:prstGeom>
        <a:noFill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>
              <a:solidFill>
                <a:sysClr val="windowText" lastClr="000000"/>
              </a:solidFill>
            </a:rPr>
            <a:t>Liste déroulante en A6 pour définir le</a:t>
          </a:r>
          <a:r>
            <a:rPr lang="fr-FR" sz="1100" kern="1200" baseline="0">
              <a:solidFill>
                <a:sysClr val="windowText" lastClr="000000"/>
              </a:solidFill>
            </a:rPr>
            <a:t> type de jour :</a:t>
          </a:r>
        </a:p>
        <a:p>
          <a:pPr algn="l"/>
          <a:r>
            <a:rPr lang="fr-FR" sz="1100" kern="1200" baseline="0">
              <a:solidFill>
                <a:sysClr val="windowText" lastClr="000000"/>
              </a:solidFill>
            </a:rPr>
            <a:t>• Lundi au samedi = "Sem."</a:t>
          </a:r>
        </a:p>
        <a:p>
          <a:pPr algn="l"/>
          <a:r>
            <a:rPr lang="fr-FR" sz="1100" kern="1200" baseline="0">
              <a:solidFill>
                <a:sysClr val="windowText" lastClr="000000"/>
              </a:solidFill>
            </a:rPr>
            <a:t>• Dimanche = "Dim."</a:t>
          </a:r>
        </a:p>
        <a:p>
          <a:pPr algn="l"/>
          <a:r>
            <a:rPr lang="fr-FR" sz="1100" kern="1200" baseline="0">
              <a:solidFill>
                <a:sysClr val="windowText" lastClr="000000"/>
              </a:solidFill>
            </a:rPr>
            <a:t>• Jour férié = "Fér."</a:t>
          </a:r>
          <a:endParaRPr lang="fr-FR" sz="1100" kern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114300</xdr:colOff>
      <xdr:row>13</xdr:row>
      <xdr:rowOff>6350</xdr:rowOff>
    </xdr:from>
    <xdr:to>
      <xdr:col>4</xdr:col>
      <xdr:colOff>0</xdr:colOff>
      <xdr:row>15</xdr:row>
      <xdr:rowOff>152400</xdr:rowOff>
    </xdr:to>
    <xdr:sp macro="" textlink="">
      <xdr:nvSpPr>
        <xdr:cNvPr id="5" name="Légende : encadrée à une bordure 4">
          <a:extLst>
            <a:ext uri="{FF2B5EF4-FFF2-40B4-BE49-F238E27FC236}">
              <a16:creationId xmlns:a16="http://schemas.microsoft.com/office/drawing/2014/main" id="{70BB71CF-B558-9D91-8589-876E91CE1759}"/>
            </a:ext>
          </a:extLst>
        </xdr:cNvPr>
        <xdr:cNvSpPr/>
      </xdr:nvSpPr>
      <xdr:spPr>
        <a:xfrm>
          <a:off x="2038350" y="2908300"/>
          <a:ext cx="1409700" cy="514350"/>
        </a:xfrm>
        <a:prstGeom prst="accentBorderCallout1">
          <a:avLst>
            <a:gd name="adj1" fmla="val 18750"/>
            <a:gd name="adj2" fmla="val -8333"/>
            <a:gd name="adj3" fmla="val -250464"/>
            <a:gd name="adj4" fmla="val -45991"/>
          </a:avLst>
        </a:prstGeom>
        <a:noFill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>
              <a:solidFill>
                <a:sysClr val="windowText" lastClr="000000"/>
              </a:solidFill>
            </a:rPr>
            <a:t>Entrer une date en B6.</a:t>
          </a:r>
        </a:p>
      </xdr:txBody>
    </xdr:sp>
    <xdr:clientData/>
  </xdr:twoCellAnchor>
  <xdr:twoCellAnchor>
    <xdr:from>
      <xdr:col>3</xdr:col>
      <xdr:colOff>317500</xdr:colOff>
      <xdr:row>7</xdr:row>
      <xdr:rowOff>127000</xdr:rowOff>
    </xdr:from>
    <xdr:to>
      <xdr:col>5</xdr:col>
      <xdr:colOff>685800</xdr:colOff>
      <xdr:row>12</xdr:row>
      <xdr:rowOff>82550</xdr:rowOff>
    </xdr:to>
    <xdr:sp macro="" textlink="">
      <xdr:nvSpPr>
        <xdr:cNvPr id="6" name="Légende : encadrée à une bordure 5">
          <a:extLst>
            <a:ext uri="{FF2B5EF4-FFF2-40B4-BE49-F238E27FC236}">
              <a16:creationId xmlns:a16="http://schemas.microsoft.com/office/drawing/2014/main" id="{3CAFEE09-E50E-3539-4D20-0292E30C3167}"/>
            </a:ext>
          </a:extLst>
        </xdr:cNvPr>
        <xdr:cNvSpPr/>
      </xdr:nvSpPr>
      <xdr:spPr>
        <a:xfrm>
          <a:off x="3003550" y="1924050"/>
          <a:ext cx="2032000" cy="876300"/>
        </a:xfrm>
        <a:prstGeom prst="accentBorderCallout1">
          <a:avLst>
            <a:gd name="adj1" fmla="val 18750"/>
            <a:gd name="adj2" fmla="val -8333"/>
            <a:gd name="adj3" fmla="val -35964"/>
            <a:gd name="adj4" fmla="val -15791"/>
          </a:avLst>
        </a:prstGeom>
        <a:noFill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>
              <a:solidFill>
                <a:sysClr val="windowText" lastClr="000000"/>
              </a:solidFill>
            </a:rPr>
            <a:t>Entrer</a:t>
          </a:r>
          <a:r>
            <a:rPr lang="fr-FR" sz="1100" kern="1200" baseline="0">
              <a:solidFill>
                <a:sysClr val="windowText" lastClr="000000"/>
              </a:solidFill>
            </a:rPr>
            <a:t> une heure de début en C6, et une heure de fin en D6. Tous les calcules sont automatiques (en jaune pâle.</a:t>
          </a:r>
          <a:endParaRPr lang="fr-FR" sz="1100" kern="12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2E4D9-539E-4749-A1DE-CA240D56727A}">
  <dimension ref="A1:U19"/>
  <sheetViews>
    <sheetView tabSelected="1" workbookViewId="0">
      <selection activeCell="A6" sqref="A6"/>
    </sheetView>
  </sheetViews>
  <sheetFormatPr baseColWidth="10" defaultRowHeight="14.5" x14ac:dyDescent="0.35"/>
  <cols>
    <col min="1" max="1" width="10.90625" style="4"/>
    <col min="2" max="2" width="16.6328125" style="4" customWidth="1"/>
    <col min="3" max="3" width="10.90625" style="4" customWidth="1"/>
    <col min="4" max="4" width="10.90625" style="4"/>
    <col min="5" max="5" width="12.90625" style="4" bestFit="1" customWidth="1"/>
    <col min="6" max="11" width="12.90625" style="4" customWidth="1"/>
    <col min="12" max="16384" width="10.90625" style="4"/>
  </cols>
  <sheetData>
    <row r="1" spans="1:21" x14ac:dyDescent="0.35">
      <c r="A1" s="4" t="s">
        <v>23</v>
      </c>
    </row>
    <row r="2" spans="1:21" ht="17" customHeight="1" x14ac:dyDescent="0.35">
      <c r="C2" s="7"/>
      <c r="D2" s="7"/>
      <c r="E2" s="5" t="s">
        <v>2</v>
      </c>
      <c r="F2" s="6"/>
      <c r="G2" s="6"/>
      <c r="H2" s="6"/>
      <c r="I2" s="6"/>
      <c r="J2" s="6"/>
      <c r="K2" s="6"/>
      <c r="P2" s="13" t="s">
        <v>22</v>
      </c>
      <c r="Q2" s="12"/>
      <c r="R2" s="13" t="s">
        <v>3</v>
      </c>
      <c r="S2" s="12"/>
      <c r="T2" s="11" t="s">
        <v>4</v>
      </c>
      <c r="U2" s="12"/>
    </row>
    <row r="3" spans="1:21" s="8" customFormat="1" ht="17" customHeight="1" x14ac:dyDescent="0.35">
      <c r="C3" s="3" t="s">
        <v>5</v>
      </c>
      <c r="D3" s="1">
        <v>0.25</v>
      </c>
      <c r="E3" s="9"/>
      <c r="F3" s="2">
        <v>0</v>
      </c>
      <c r="G3" s="2">
        <f>IF(ISBLANK(D3),0/24,F4)</f>
        <v>0.25</v>
      </c>
      <c r="H3" s="2">
        <f>G4</f>
        <v>0.875</v>
      </c>
      <c r="I3" s="2">
        <f>H4</f>
        <v>1</v>
      </c>
      <c r="J3" s="2">
        <f>I4</f>
        <v>1.25</v>
      </c>
      <c r="K3" s="2">
        <f>J4</f>
        <v>1.875</v>
      </c>
    </row>
    <row r="4" spans="1:21" s="8" customFormat="1" ht="17" customHeight="1" thickBot="1" x14ac:dyDescent="0.4">
      <c r="C4" s="3" t="s">
        <v>6</v>
      </c>
      <c r="D4" s="1">
        <v>0.875</v>
      </c>
      <c r="E4" s="18"/>
      <c r="F4" s="16">
        <f>IF(ISBLANK(D3),"",D3)</f>
        <v>0.25</v>
      </c>
      <c r="G4" s="16">
        <f>D4</f>
        <v>0.875</v>
      </c>
      <c r="H4" s="16">
        <f>24/24</f>
        <v>1</v>
      </c>
      <c r="I4" s="16">
        <f>IF(ISBLANK(D4),G4+24/24,IF(F4=0/24,G4+24/24,F4+24/24))</f>
        <v>1.25</v>
      </c>
      <c r="J4" s="16">
        <f>G4+24/24</f>
        <v>1.875</v>
      </c>
      <c r="K4" s="16">
        <f>H4+24/24</f>
        <v>2</v>
      </c>
    </row>
    <row r="5" spans="1:21" ht="47" thickBot="1" x14ac:dyDescent="0.4">
      <c r="A5" s="19">
        <v>2025</v>
      </c>
      <c r="B5" s="19" t="s">
        <v>7</v>
      </c>
      <c r="C5" s="14" t="s">
        <v>0</v>
      </c>
      <c r="D5" s="15" t="s">
        <v>1</v>
      </c>
      <c r="E5" s="19" t="s">
        <v>8</v>
      </c>
      <c r="F5" s="14" t="s">
        <v>9</v>
      </c>
      <c r="G5" s="17" t="s">
        <v>10</v>
      </c>
      <c r="H5" s="15" t="s">
        <v>9</v>
      </c>
      <c r="I5" s="14" t="s">
        <v>11</v>
      </c>
      <c r="J5" s="17" t="s">
        <v>12</v>
      </c>
      <c r="K5" s="15" t="s">
        <v>11</v>
      </c>
      <c r="M5" s="14" t="s">
        <v>13</v>
      </c>
      <c r="N5" s="15" t="s">
        <v>14</v>
      </c>
      <c r="P5" s="14" t="s">
        <v>17</v>
      </c>
      <c r="Q5" s="15" t="s">
        <v>16</v>
      </c>
      <c r="R5" s="14" t="s">
        <v>18</v>
      </c>
      <c r="S5" s="15" t="s">
        <v>19</v>
      </c>
      <c r="T5" s="14" t="s">
        <v>20</v>
      </c>
      <c r="U5" s="15" t="s">
        <v>21</v>
      </c>
    </row>
    <row r="6" spans="1:21" ht="15" thickBot="1" x14ac:dyDescent="0.4">
      <c r="A6" s="24" t="s">
        <v>15</v>
      </c>
      <c r="B6" s="25">
        <v>45680</v>
      </c>
      <c r="C6" s="28">
        <v>0.75</v>
      </c>
      <c r="D6" s="29">
        <v>8.3333333333333329E-2</v>
      </c>
      <c r="E6" s="20">
        <f>IF(OR(B6="",C6="",D6=""),"",IF(COUNT(D$3:D$4)=1,"",IF(D6&gt;C6,D6-C6,MOD(D6+24/24-C6,1))))</f>
        <v>0.33333333333333326</v>
      </c>
      <c r="F6" s="21">
        <f>IF(OR($B6="",E6="",F$4=""),"",IF($C6&gt;$D6,MAX(,MIN(F$4,$D6+24/24)-MAX(F$3,$C6)),MAX(,MIN(F$4,$D6)-MAX(F$3,$C6))))</f>
        <v>0</v>
      </c>
      <c r="G6" s="22">
        <f>IF(OR($B6="",F6="",G$4=""),"",IF($C6&gt;$D6,MAX(,MIN(G$4,$D6+24/24)-MAX(G$3,$C6)),MAX(,MIN(G$4,$D6)-MAX(G$3,$C6))))</f>
        <v>0.125</v>
      </c>
      <c r="H6" s="23">
        <f>IF(OR($B6="",G6="",H$4=""),"",IF($C6&gt;$D6,MAX(,MIN(H$4,$D6+24/24)-MAX(H$3,$C6)),MAX(,MIN(H$4,$D6)-MAX(H$3,$C6))))</f>
        <v>0.125</v>
      </c>
      <c r="I6" s="21">
        <f>IF(OR(H6="",I$4=""),"",IF($C6&gt;$D6,MAX(,MIN(I$4,$D6+24/24)-MAX(I$3,$C6)),MAX(,MIN(I$4,$D6)-MAX(I$3,$C6))))</f>
        <v>8.3333333333333259E-2</v>
      </c>
      <c r="J6" s="22">
        <f>IF(OR(I6="",J$4=""),"",IF($C6&gt;$D6,MAX(,MIN(J$4,$D6+24/24)-MAX(J$3,$C6)),MAX(,MIN(J$4,$D6)-MAX(J$3,$C6))))</f>
        <v>0</v>
      </c>
      <c r="K6" s="23">
        <f>IF(OR(J6="",K$4=""),"",IF($C6&gt;$D6,MAX(,MIN(K$4,$D6+24/24)-MAX(K$3,$C6)),MAX(,MIN(K$4,$D6)-MAX(K$3,$C6))))</f>
        <v>0</v>
      </c>
      <c r="M6" s="26">
        <f>SUM(F6,H6,I6,K6)</f>
        <v>0.20833333333333326</v>
      </c>
      <c r="N6" s="27">
        <f>SUM(G6,J6)</f>
        <v>0.125</v>
      </c>
      <c r="P6" s="26">
        <f>SUMPRODUCT(($A$6="Sem.")*($M$6))</f>
        <v>0.20833333333333326</v>
      </c>
      <c r="Q6" s="27">
        <f>SUMPRODUCT(($A$6="Sem.")*($N$6))</f>
        <v>0.125</v>
      </c>
      <c r="R6" s="26">
        <f>SUMPRODUCT(($A$6="Dim.")*($M$6))</f>
        <v>0</v>
      </c>
      <c r="S6" s="27">
        <f>SUMPRODUCT(($A$6="Dim.")*($N$6))</f>
        <v>0</v>
      </c>
      <c r="T6" s="26">
        <f>SUMPRODUCT(($A$6="Fér.")*($M$6))</f>
        <v>0</v>
      </c>
      <c r="U6" s="27">
        <f>SUMPRODUCT(($A$6="Fér.")*($N$6))</f>
        <v>0</v>
      </c>
    </row>
    <row r="8" spans="1:21" x14ac:dyDescent="0.35">
      <c r="C8" s="10"/>
    </row>
    <row r="9" spans="1:21" x14ac:dyDescent="0.35">
      <c r="C9" s="10"/>
    </row>
    <row r="12" spans="1:21" x14ac:dyDescent="0.35">
      <c r="L12" s="4" t="s">
        <v>28</v>
      </c>
    </row>
    <row r="14" spans="1:21" x14ac:dyDescent="0.35">
      <c r="L14" s="4" t="s">
        <v>24</v>
      </c>
    </row>
    <row r="15" spans="1:21" x14ac:dyDescent="0.35">
      <c r="L15" s="4" t="s">
        <v>26</v>
      </c>
    </row>
    <row r="16" spans="1:21" x14ac:dyDescent="0.35">
      <c r="L16" s="4" t="s">
        <v>25</v>
      </c>
    </row>
    <row r="17" spans="12:12" x14ac:dyDescent="0.35">
      <c r="L17" s="4" t="s">
        <v>27</v>
      </c>
    </row>
    <row r="19" spans="12:12" x14ac:dyDescent="0.35">
      <c r="L19" s="4" t="s">
        <v>29</v>
      </c>
    </row>
  </sheetData>
  <mergeCells count="1">
    <mergeCell ref="C2:D2"/>
  </mergeCells>
  <dataValidations count="1">
    <dataValidation type="list" allowBlank="1" showInputMessage="1" showErrorMessage="1" sqref="A6" xr:uid="{54D94BB9-F3E1-4779-9542-1F9BA16B4A4A}">
      <formula1>"Sem.,Dim.,Fér."</formula1>
    </dataValidation>
  </dataValidations>
  <pageMargins left="0.7" right="0.7" top="0.75" bottom="0.75" header="0.3" footer="0.3"/>
  <headerFooter>
    <oddFooter>&amp;L_x000D_&amp;1#&amp;"Calibri"&amp;10&amp;K008000 Interne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DETO Nicaise (SNCF VOYAGEURS / DIRECTION DES LIGNES TRANSILIEN EPT4 / DIR FINANCES EPT4)</dc:creator>
  <dcterms:created xsi:type="dcterms:W3CDTF">2025-01-23T17:08:07Z</dcterms:created>
  <dcterms:modified xsi:type="dcterms:W3CDTF">2025-01-23T20:16:58Z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2025-01-23T17:15:47Z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d94eff5d-a60d-4188-a748-6987d88194b3</vt:lpwstr>
  </property>
  <property fmtid="{D5CDD505-2E9C-101B-9397-08002B2CF9AE}" pid="8" name="MSIP_Label_c8d3f7c8-5c4b-4ab6-9486-a0a9eb08efa7_ContentBits">
    <vt:lpwstr>2</vt:lpwstr>
  </property>
</Properties>
</file>