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502C536D-CDD8-425C-A6D7-0C0BC7F9E9B4}" xr6:coauthVersionLast="47" xr6:coauthVersionMax="47" xr10:uidLastSave="{00000000-0000-0000-0000-000000000000}"/>
  <bookViews>
    <workbookView xWindow="-110" yWindow="-110" windowWidth="38620" windowHeight="21820" tabRatio="500" xr2:uid="{00000000-000D-0000-FFFF-FFFF00000000}"/>
  </bookViews>
  <sheets>
    <sheet name="Valeurs éditées" sheetId="1" r:id="rId1"/>
    <sheet name="Valeurs sauvegardées" sheetId="3" r:id="rId2"/>
    <sheet name="Morphotype sur Age et %graisse" sheetId="2" r:id="rId3"/>
    <sheet name="Tableaux Divers" sheetId="4" r:id="rId4"/>
  </sheets>
  <definedNames>
    <definedName name="_xlnm._FilterDatabase" localSheetId="1" hidden="1">'Valeurs sauvegardées'!$A$1:$J$34</definedName>
    <definedName name="_xlnm.Criteria" localSheetId="1">'Valeurs sauvegardées'!$M$1:$M$2</definedName>
    <definedName name="_xlnm.Extract" localSheetId="1">'Valeurs sauvegardées'!$O$1:$X$1</definedName>
  </definedNames>
  <calcPr calcId="191029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7" i="1" l="1"/>
  <c r="N4" i="1"/>
  <c r="U3" i="1" l="1"/>
  <c r="V3" i="1" s="1"/>
  <c r="S7" i="1"/>
  <c r="T7" i="1" s="1"/>
  <c r="S3" i="1"/>
  <c r="T3" i="1" s="1"/>
  <c r="N8" i="1"/>
  <c r="U7" i="1" s="1"/>
  <c r="C24" i="1"/>
  <c r="N23" i="1"/>
  <c r="N26" i="1" s="1"/>
  <c r="N16" i="1"/>
  <c r="N19" i="1" s="1"/>
  <c r="Z7" i="1" l="1" a="1"/>
  <c r="Z7" i="1" s="1"/>
  <c r="Y7" i="1" a="1"/>
  <c r="Y7" i="1" s="1"/>
  <c r="Z3" i="1" a="1"/>
  <c r="Z3" i="1" s="1"/>
  <c r="Y3" i="1" a="1"/>
  <c r="Y3" i="1" s="1"/>
  <c r="V7" i="1"/>
  <c r="W7" i="1" s="1"/>
  <c r="W3" i="1"/>
  <c r="X3" i="1"/>
  <c r="X7" i="1"/>
  <c r="T8" i="1" l="1" a="1"/>
  <c r="T8" i="1" s="1"/>
  <c r="L9" i="1" s="1"/>
  <c r="T4" i="1" a="1"/>
  <c r="T4" i="1" s="1"/>
  <c r="L5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<sst xmlns="http://schemas.openxmlformats.org/spreadsheetml/2006/main" count="461" uniqueCount="226">
  <si>
    <r>
      <rPr>
        <b/>
        <u/>
        <sz val="13"/>
        <color rgb="FFFF3333"/>
        <rFont val="Comic Sans MS"/>
        <family val="4"/>
      </rPr>
      <t>MASSE GRASSE</t>
    </r>
    <r>
      <rPr>
        <b/>
        <sz val="13"/>
        <color rgb="FFFF3333"/>
        <rFont val="Comic Sans MS"/>
        <family val="4"/>
      </rPr>
      <t>.</t>
    </r>
    <r>
      <rPr>
        <sz val="13"/>
        <color rgb="FF000000"/>
        <rFont val="Comic Sans MS"/>
        <family val="4"/>
      </rPr>
      <t xml:space="preserve"> </t>
    </r>
    <r>
      <rPr>
        <sz val="11"/>
        <color rgb="FF000000"/>
        <rFont val="Comic Sans MS"/>
        <family val="4"/>
      </rPr>
      <t>Contrairement à l'IMC, les mesures de l'US NAVY ci-dessous sont très fiables :</t>
    </r>
  </si>
  <si>
    <t>% de graisse</t>
  </si>
  <si>
    <t>Toutes les mesures en centimètres</t>
  </si>
  <si>
    <t>Taille, hauteur</t>
  </si>
  <si>
    <t>Tour de ventre</t>
  </si>
  <si>
    <t>Tour de cou</t>
  </si>
  <si>
    <t>Au plus large possible</t>
  </si>
  <si>
    <t>Sous le larynx</t>
  </si>
  <si>
    <t>Pour les Femmes</t>
  </si>
  <si>
    <t>Tour de Taille</t>
  </si>
  <si>
    <t>Tour de Hanche</t>
  </si>
  <si>
    <t>Au plus fin</t>
  </si>
  <si>
    <t>Au plus large</t>
  </si>
  <si>
    <r>
      <rPr>
        <b/>
        <u/>
        <sz val="7.9"/>
        <color rgb="FFFF0000"/>
        <rFont val="Comic Sans MS"/>
        <family val="4"/>
      </rPr>
      <t>Les Dépenses Energétiques Journalières</t>
    </r>
    <r>
      <rPr>
        <sz val="7.9"/>
        <rFont val="Comic Sans MS"/>
        <family val="4"/>
      </rPr>
      <t xml:space="preserve"> (DEJ), c'est la quantité d'énergie dépensée par un individu pour assurer :
- Son activité musculaire.
- Son métabolisme de   
   base.
- Le maintien de sa 
  température interne 
  corporelle.</t>
    </r>
  </si>
  <si>
    <t>Métabolisme de base (kcal) =</t>
  </si>
  <si>
    <t>Taille, hauteur (m)</t>
  </si>
  <si>
    <t>Poids =</t>
  </si>
  <si>
    <t>Age =</t>
  </si>
  <si>
    <r>
      <rPr>
        <sz val="10"/>
        <rFont val="Comic Sans MS"/>
        <family val="4"/>
      </rPr>
      <t xml:space="preserve">Calcul des </t>
    </r>
    <r>
      <rPr>
        <b/>
        <u/>
        <sz val="11"/>
        <color rgb="FFFF3333"/>
        <rFont val="Comic Sans MS"/>
        <family val="4"/>
      </rPr>
      <t>DEJ</t>
    </r>
    <r>
      <rPr>
        <sz val="10"/>
        <rFont val="Comic Sans MS"/>
        <family val="4"/>
      </rPr>
      <t xml:space="preserve"> :</t>
    </r>
  </si>
  <si>
    <t>Niveau d'Activité Physique</t>
  </si>
  <si>
    <t xml:space="preserve"> </t>
  </si>
  <si>
    <r>
      <t>Le Métabolisme de Base</t>
    </r>
    <r>
      <rPr>
        <sz val="7.8"/>
        <rFont val="Comic Sans MS"/>
        <family val="4"/>
      </rPr>
      <t>, c'est la quantité de chaleur dégagée par un individu au repos à la température de 20 degrés (neutralité thermique).
L’individu allongé confortablement au repos musculaire complet mais éveillé, au repos digestif et métabolique,
c’est-à-dire à jeun depuis douze heures. 
Ce « besoin de base » correspond aux dépenses d’entretien irréductibles de la « machine » : 
• Contractions cardiaques (le travail du coeur) : 4 %. 
• Mouvements respiratoires (travail des muscles respiratoires) : 10 %. 
• Réaction de synthèse et dégradation de la vie cellulaire : sans arrêt les cellules meurent et se renouvellent : 70 %. 
• Tonus musculaire inconscient : 15 %.
 Le métabolisme de base moyen est de :
• 1 500 Kcal pour un homme. 
• 1 200 Kcal pour une femme</t>
    </r>
  </si>
  <si>
    <t>t</t>
  </si>
  <si>
    <t>Pour les Hommes</t>
  </si>
  <si>
    <r>
      <rPr>
        <b/>
        <u/>
        <sz val="14"/>
        <color rgb="FFFF0000"/>
        <rFont val="Comic Sans MS"/>
        <family val="4"/>
      </rPr>
      <t>DEJ</t>
    </r>
    <r>
      <rPr>
        <b/>
        <sz val="14"/>
        <color rgb="FFFF0000"/>
        <rFont val="Comic Sans MS"/>
        <family val="4"/>
      </rPr>
      <t xml:space="preserve"> =</t>
    </r>
  </si>
  <si>
    <t>en cm</t>
  </si>
  <si>
    <t>Hommes</t>
  </si>
  <si>
    <t>Femmes</t>
  </si>
  <si>
    <t>Prénom</t>
  </si>
  <si>
    <t>Prénom =</t>
  </si>
  <si>
    <t>Seb</t>
  </si>
  <si>
    <t>% graisse</t>
  </si>
  <si>
    <t>&lt; 19%</t>
  </si>
  <si>
    <t>&lt; 9%</t>
  </si>
  <si>
    <t>19%~19,9%</t>
  </si>
  <si>
    <t>20%~20,9%</t>
  </si>
  <si>
    <t>21%~21,9%</t>
  </si>
  <si>
    <t>22%~22,9%</t>
  </si>
  <si>
    <t>Mince</t>
  </si>
  <si>
    <t>23%~23,9%</t>
  </si>
  <si>
    <t>24%~24,9%</t>
  </si>
  <si>
    <t>25%~25,9%</t>
  </si>
  <si>
    <t>Mince -</t>
  </si>
  <si>
    <t>Mince - -</t>
  </si>
  <si>
    <t>Normal + +</t>
  </si>
  <si>
    <t>26%~26,9%</t>
  </si>
  <si>
    <t>27%~27,9%</t>
  </si>
  <si>
    <t>28%~28,9%</t>
  </si>
  <si>
    <t>29%~29,9%</t>
  </si>
  <si>
    <t>30%~30,9%</t>
  </si>
  <si>
    <t>31%~31,9%</t>
  </si>
  <si>
    <t>32%~32,9%</t>
  </si>
  <si>
    <t>33%~33,9%</t>
  </si>
  <si>
    <t>Normal</t>
  </si>
  <si>
    <t>Normal +</t>
  </si>
  <si>
    <t>Normal -</t>
  </si>
  <si>
    <t>34%~34,9%</t>
  </si>
  <si>
    <t>35%~35,9%</t>
  </si>
  <si>
    <t>36%~36,9%</t>
  </si>
  <si>
    <t>37%~37,9%</t>
  </si>
  <si>
    <t>38%~38,9%</t>
  </si>
  <si>
    <t>&gt; 39%</t>
  </si>
  <si>
    <t>Normale + +</t>
  </si>
  <si>
    <t>Normale +</t>
  </si>
  <si>
    <t>Normale</t>
  </si>
  <si>
    <t>Normale -</t>
  </si>
  <si>
    <t>Surpoids - -</t>
  </si>
  <si>
    <t>Surpoids</t>
  </si>
  <si>
    <t>Surpoids -</t>
  </si>
  <si>
    <t>Surpoids +</t>
  </si>
  <si>
    <t>Surpoids + +</t>
  </si>
  <si>
    <t>Obèse</t>
  </si>
  <si>
    <t>40~59 ans</t>
  </si>
  <si>
    <t>&lt; 21%</t>
  </si>
  <si>
    <t>&lt; 22%</t>
  </si>
  <si>
    <t>Très très Mince</t>
  </si>
  <si>
    <t>Très Mince</t>
  </si>
  <si>
    <t>Presque Athlète</t>
  </si>
  <si>
    <t>Morphotype</t>
  </si>
  <si>
    <t>Ages</t>
  </si>
  <si>
    <t>39%~39,9%</t>
  </si>
  <si>
    <t>40%~40,9%</t>
  </si>
  <si>
    <t>&gt; 41%</t>
  </si>
  <si>
    <t>&gt; 42%</t>
  </si>
  <si>
    <t>41%~41,9%</t>
  </si>
  <si>
    <t>&lt; 11%</t>
  </si>
  <si>
    <t>&lt; 13%</t>
  </si>
  <si>
    <t>9%~9,9%</t>
  </si>
  <si>
    <t>10%~10,9%</t>
  </si>
  <si>
    <t>11%~11,9%</t>
  </si>
  <si>
    <t>12%~12,9%</t>
  </si>
  <si>
    <t>13%~13,9%</t>
  </si>
  <si>
    <t>14%~14,9%</t>
  </si>
  <si>
    <t>15%~15,9%</t>
  </si>
  <si>
    <t>16%~16,9%</t>
  </si>
  <si>
    <t>17%~17,9%</t>
  </si>
  <si>
    <t>18%~18,9%</t>
  </si>
  <si>
    <t>&gt; 27%</t>
  </si>
  <si>
    <t>&gt; 29%</t>
  </si>
  <si>
    <t>&gt; 31%</t>
  </si>
  <si>
    <t>Homme Mince</t>
  </si>
  <si>
    <t>Homme Ath.</t>
  </si>
  <si>
    <t>Homme Normal</t>
  </si>
  <si>
    <t>Homme Surpoids</t>
  </si>
  <si>
    <t>Homme Obèse</t>
  </si>
  <si>
    <t>Femme Ath.</t>
  </si>
  <si>
    <t>Femme Mince</t>
  </si>
  <si>
    <t>Femme Normale</t>
  </si>
  <si>
    <t>Femme Surpoids</t>
  </si>
  <si>
    <t>Femme Obèse</t>
  </si>
  <si>
    <t>18~39 ans</t>
  </si>
  <si>
    <t>Athlète ou Ano.</t>
  </si>
  <si>
    <t>Morphotype=</t>
  </si>
  <si>
    <t>Tranche d'âge</t>
  </si>
  <si>
    <t>60~79 ans</t>
  </si>
  <si>
    <t>Ligne correspondante</t>
  </si>
  <si>
    <t>Colonne correspondante</t>
  </si>
  <si>
    <t>Athlète ou Anorexique</t>
  </si>
  <si>
    <t>Date &amp; heure</t>
  </si>
  <si>
    <t>Age</t>
  </si>
  <si>
    <t>Enreg. 
Femme</t>
  </si>
  <si>
    <t>Enreg. 
Homme</t>
  </si>
  <si>
    <t>% graisse min</t>
  </si>
  <si>
    <t>% graisse max</t>
  </si>
  <si>
    <t>Homme  Femme</t>
  </si>
  <si>
    <t>Tour de hanche</t>
  </si>
  <si>
    <t>Tranche
% graisse</t>
  </si>
  <si>
    <t>Homme</t>
  </si>
  <si>
    <t>17/07/2024 14:09</t>
  </si>
  <si>
    <t>17/07/2024 14:13</t>
  </si>
  <si>
    <t>17/07/2024 14:15</t>
  </si>
  <si>
    <t>Moussa</t>
  </si>
  <si>
    <t>Driss</t>
  </si>
  <si>
    <t>17/07/2024 16:08</t>
  </si>
  <si>
    <t>Farrah</t>
  </si>
  <si>
    <t>Femme</t>
  </si>
  <si>
    <t>19/07/2024 14:52</t>
  </si>
  <si>
    <t>Joice</t>
  </si>
  <si>
    <t>19/07/2024 14:54</t>
  </si>
  <si>
    <t>Natalia</t>
  </si>
  <si>
    <t>19/07/2024 14:57</t>
  </si>
  <si>
    <t>Mince Risk Normale</t>
  </si>
  <si>
    <t>Normal Presk Mince</t>
  </si>
  <si>
    <t>Normale Risk Surpoids</t>
  </si>
  <si>
    <t>Surpoids Presk Normale</t>
  </si>
  <si>
    <t>Surpoids Risk Obèse</t>
  </si>
  <si>
    <t>Normale Presk Mince</t>
  </si>
  <si>
    <t>Normal Risk Surpoids</t>
  </si>
  <si>
    <t>Surpoids Presk Normal</t>
  </si>
  <si>
    <t>Joelle</t>
  </si>
  <si>
    <t>19/07/2024 16:02</t>
  </si>
  <si>
    <t>Talbi</t>
  </si>
  <si>
    <t>Sene</t>
  </si>
  <si>
    <t>Cantines</t>
  </si>
  <si>
    <t>Mario</t>
  </si>
  <si>
    <t>24/07/2024 09:11</t>
  </si>
  <si>
    <t>Juliette</t>
  </si>
  <si>
    <t>Couscous</t>
  </si>
  <si>
    <t>24/07/2024 09:13</t>
  </si>
  <si>
    <t>24/07/2024 09:15</t>
  </si>
  <si>
    <t>Normal Presk Surpoids</t>
  </si>
  <si>
    <t xml:space="preserve">Normal Presk mince </t>
  </si>
  <si>
    <t>Soualmia</t>
  </si>
  <si>
    <t>24/07/2024 09:44</t>
  </si>
  <si>
    <t>Diawara</t>
  </si>
  <si>
    <t>24/07/2024 09:46</t>
  </si>
  <si>
    <t>Samir</t>
  </si>
  <si>
    <t>24/07/2024 10:48</t>
  </si>
  <si>
    <t>Mince Risk Normal</t>
  </si>
  <si>
    <t>Taille</t>
  </si>
  <si>
    <t>25/07/2024 16:04</t>
  </si>
  <si>
    <t>25/07/2024 16:05</t>
  </si>
  <si>
    <t>Tranches d'Ages</t>
  </si>
  <si>
    <t>MASSE GRASSE</t>
  </si>
  <si>
    <t>Tranches d'Âges</t>
  </si>
  <si>
    <t>19% à 26%</t>
  </si>
  <si>
    <t>26% à 32%</t>
  </si>
  <si>
    <t>32% à 39%</t>
  </si>
  <si>
    <t>21% à 28%</t>
  </si>
  <si>
    <t>28% à 34%</t>
  </si>
  <si>
    <t>34% à 41%</t>
  </si>
  <si>
    <t>22% à 29%</t>
  </si>
  <si>
    <t>29% à 35%</t>
  </si>
  <si>
    <t>35% à 42%</t>
  </si>
  <si>
    <t>9% à 15%</t>
  </si>
  <si>
    <t>15% à 21%</t>
  </si>
  <si>
    <t>21% à 27%</t>
  </si>
  <si>
    <t>11% à 17%</t>
  </si>
  <si>
    <t>17% à 23%</t>
  </si>
  <si>
    <t>23% à 29%</t>
  </si>
  <si>
    <t>13% à 19%</t>
  </si>
  <si>
    <t>19% à 25%</t>
  </si>
  <si>
    <t>25% à 31%</t>
  </si>
  <si>
    <t>18~23 ans</t>
  </si>
  <si>
    <t>24~33 ans</t>
  </si>
  <si>
    <t>34~39 ans</t>
  </si>
  <si>
    <t>Niveau normal</t>
  </si>
  <si>
    <t>Morpho plus exigeant</t>
  </si>
  <si>
    <t>Morpho moins exigeant</t>
  </si>
  <si>
    <t xml:space="preserve"> Tranche 18~39 ans</t>
  </si>
  <si>
    <t xml:space="preserve"> Tranche 40~59 ans</t>
  </si>
  <si>
    <t>40~45 ans</t>
  </si>
  <si>
    <t>54~59 ans</t>
  </si>
  <si>
    <t>46~53 ans</t>
  </si>
  <si>
    <t xml:space="preserve"> Tranche 60~79 ans</t>
  </si>
  <si>
    <t>Mehdi Fak.</t>
  </si>
  <si>
    <t>Moussa Ka.</t>
  </si>
  <si>
    <t>Cristina CH.</t>
  </si>
  <si>
    <t>26/07/2024 15:00</t>
  </si>
  <si>
    <t>PEROTTI</t>
  </si>
  <si>
    <t>29/07/2024 15:53</t>
  </si>
  <si>
    <t>LAMRI</t>
  </si>
  <si>
    <t>29/07/2024 15:54</t>
  </si>
  <si>
    <t>NERGEL</t>
  </si>
  <si>
    <t>29/07/2024 15:58</t>
  </si>
  <si>
    <t>FERNANDEZ</t>
  </si>
  <si>
    <t>29/07/2024 15:59</t>
  </si>
  <si>
    <t>AITAMMAR</t>
  </si>
  <si>
    <t>29/07/2024 16:09</t>
  </si>
  <si>
    <t>BENABA</t>
  </si>
  <si>
    <t>29/07/2024 16:13</t>
  </si>
  <si>
    <t>BAGHDADI</t>
  </si>
  <si>
    <t>29/07/2024 16:16</t>
  </si>
  <si>
    <t>ITIER</t>
  </si>
  <si>
    <t>RASTODER</t>
  </si>
  <si>
    <t>bagdad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</si>
</sst>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407];[Red]\-#,##0.00\ [$€-407]"/>
    <numFmt numFmtId="165" formatCode="0.0"/>
  </numFmts>
  <fonts count="54" x14ac:knownFonts="1">
    <font>
      <sz val="10"/>
      <name val="Arial"/>
      <family val="2"/>
    </font>
    <font>
      <b/>
      <i/>
      <u/>
      <sz val="10"/>
      <name val="Arial"/>
      <family val="2"/>
    </font>
    <font>
      <sz val="10"/>
      <name val="Comic Sans MS"/>
      <family val="4"/>
    </font>
    <font>
      <u/>
      <sz val="18"/>
      <name val="Comic Sans MS"/>
      <family val="4"/>
    </font>
    <font>
      <b/>
      <u/>
      <sz val="13"/>
      <color rgb="FFFF3333"/>
      <name val="Comic Sans MS"/>
      <family val="4"/>
    </font>
    <font>
      <b/>
      <sz val="13"/>
      <color rgb="FFFF3333"/>
      <name val="Comic Sans MS"/>
      <family val="4"/>
    </font>
    <font>
      <sz val="13"/>
      <color rgb="FF000000"/>
      <name val="Comic Sans MS"/>
      <family val="4"/>
    </font>
    <font>
      <sz val="11"/>
      <color rgb="FF000000"/>
      <name val="Comic Sans MS"/>
      <family val="4"/>
    </font>
    <font>
      <sz val="16"/>
      <name val="Comic Sans MS"/>
      <family val="4"/>
    </font>
    <font>
      <sz val="18"/>
      <name val="Comic Sans MS"/>
      <family val="4"/>
    </font>
    <font>
      <b/>
      <u/>
      <sz val="12"/>
      <color rgb="FFFF3333"/>
      <name val="Comic Sans MS"/>
      <family val="4"/>
    </font>
    <font>
      <sz val="8"/>
      <name val="Comic Sans MS"/>
      <family val="4"/>
    </font>
    <font>
      <b/>
      <sz val="10"/>
      <name val="Comic Sans MS"/>
      <family val="4"/>
    </font>
    <font>
      <b/>
      <sz val="14"/>
      <name val="Comic Sans MS"/>
      <family val="4"/>
    </font>
    <font>
      <sz val="7.9"/>
      <name val="Comic Sans MS"/>
      <family val="4"/>
    </font>
    <font>
      <sz val="10"/>
      <color rgb="FFCCCCCC"/>
      <name val="Comic Sans MS"/>
      <family val="4"/>
    </font>
    <font>
      <b/>
      <u/>
      <sz val="7.9"/>
      <color rgb="FFFF0000"/>
      <name val="Comic Sans MS"/>
      <family val="4"/>
    </font>
    <font>
      <b/>
      <sz val="12"/>
      <color rgb="FFFF3333"/>
      <name val="Comic Sans MS"/>
      <family val="4"/>
    </font>
    <font>
      <b/>
      <sz val="9.5"/>
      <name val="Comic Sans MS"/>
      <family val="4"/>
    </font>
    <font>
      <u/>
      <sz val="10"/>
      <name val="Comic Sans MS"/>
      <family val="4"/>
    </font>
    <font>
      <b/>
      <u/>
      <sz val="11"/>
      <color rgb="FFFF3333"/>
      <name val="Comic Sans MS"/>
      <family val="4"/>
    </font>
    <font>
      <b/>
      <u/>
      <sz val="14"/>
      <name val="Comic Sans MS"/>
      <family val="4"/>
    </font>
    <font>
      <b/>
      <u/>
      <sz val="7.8"/>
      <color rgb="FFFF3333"/>
      <name val="Comic Sans MS"/>
      <family val="4"/>
    </font>
    <font>
      <sz val="7.8"/>
      <name val="Comic Sans MS"/>
      <family val="4"/>
    </font>
    <font>
      <b/>
      <sz val="10"/>
      <name val="Arial"/>
      <family val="2"/>
    </font>
    <font>
      <b/>
      <u/>
      <sz val="14"/>
      <color rgb="FFFF0000"/>
      <name val="Comic Sans MS"/>
      <family val="4"/>
    </font>
    <font>
      <b/>
      <sz val="14"/>
      <color rgb="FFFF0000"/>
      <name val="Comic Sans MS"/>
      <family val="4"/>
    </font>
    <font>
      <sz val="14"/>
      <name val="Comic Sans MS"/>
      <family val="4"/>
    </font>
    <font>
      <sz val="18"/>
      <color rgb="FF0000FF"/>
      <name val="Comic Sans MS"/>
      <family val="4"/>
    </font>
    <font>
      <sz val="18"/>
      <color rgb="FFFF66FF"/>
      <name val="Comic Sans MS"/>
      <family val="4"/>
    </font>
    <font>
      <u/>
      <sz val="18"/>
      <color rgb="FF0000FF"/>
      <name val="Comic Sans MS"/>
      <family val="4"/>
    </font>
    <font>
      <u/>
      <sz val="18"/>
      <color rgb="FFFF66FF"/>
      <name val="Comic Sans MS"/>
      <family val="4"/>
    </font>
    <font>
      <b/>
      <sz val="10"/>
      <color theme="0"/>
      <name val="Arial"/>
      <family val="2"/>
    </font>
    <font>
      <b/>
      <sz val="14"/>
      <color theme="0"/>
      <name val="Comic Sans MS"/>
      <family val="4"/>
    </font>
    <font>
      <b/>
      <sz val="9"/>
      <color rgb="FFFF0000"/>
      <name val="Comic Sans MS"/>
      <family val="4"/>
    </font>
    <font>
      <b/>
      <sz val="9"/>
      <name val="Comic Sans MS"/>
      <family val="4"/>
    </font>
    <font>
      <b/>
      <sz val="10"/>
      <color rgb="FF0000FF"/>
      <name val="Comic Sans MS"/>
      <family val="4"/>
    </font>
    <font>
      <sz val="10"/>
      <color theme="1"/>
      <name val="Arial"/>
      <family val="2"/>
    </font>
    <font>
      <b/>
      <sz val="10"/>
      <color theme="1"/>
      <name val="Comic Sans MS"/>
      <family val="4"/>
    </font>
    <font>
      <b/>
      <sz val="10"/>
      <color rgb="FF0000FF"/>
      <name val="Arial"/>
      <family val="2"/>
    </font>
    <font>
      <b/>
      <sz val="12"/>
      <name val="Comic Sans MS"/>
      <family val="4"/>
    </font>
    <font>
      <b/>
      <sz val="12"/>
      <color theme="0"/>
      <name val="Comic Sans MS"/>
      <family val="4"/>
    </font>
    <font>
      <b/>
      <sz val="9"/>
      <color theme="1"/>
      <name val="Comic Sans MS"/>
      <family val="4"/>
    </font>
    <font>
      <b/>
      <sz val="18"/>
      <color rgb="FFFF0000"/>
      <name val="Comic Sans MS"/>
      <family val="4"/>
    </font>
    <font>
      <b/>
      <sz val="10"/>
      <color theme="0"/>
      <name val="Comic Sans MS"/>
      <family val="4"/>
    </font>
    <font>
      <b/>
      <sz val="8"/>
      <name val="Comic Sans MS"/>
      <family val="4"/>
    </font>
    <font>
      <b/>
      <sz val="12"/>
      <color rgb="FFFFFFFF"/>
      <name val="Comic Sans MS"/>
      <family val="4"/>
    </font>
    <font>
      <b/>
      <sz val="11"/>
      <color rgb="FFFF0000"/>
      <name val="Comic Sans MS"/>
      <family val="4"/>
    </font>
    <font>
      <b/>
      <sz val="18"/>
      <color theme="0"/>
      <name val="Comic Sans MS"/>
      <family val="4"/>
    </font>
    <font>
      <sz val="14"/>
      <color rgb="FF0000FF"/>
      <name val="Comic Sans MS"/>
      <family val="4"/>
    </font>
    <font>
      <sz val="14"/>
      <color rgb="FFFF66FF"/>
      <name val="Comic Sans MS"/>
      <family val="4"/>
    </font>
    <font>
      <sz val="10"/>
      <color theme="0"/>
      <name val="Comic Sans MS"/>
      <family val="4"/>
    </font>
    <font>
      <sz val="12"/>
      <color theme="0"/>
      <name val="Comic Sans MS"/>
      <family val="4"/>
    </font>
    <font>
      <b/>
      <sz val="10"/>
      <color rgb="FFFF000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B3EDFB"/>
        <bgColor rgb="FFCCFFFF"/>
      </patternFill>
    </fill>
    <fill>
      <patternFill patternType="solid">
        <fgColor rgb="FFFFD5FF"/>
        <bgColor rgb="FFEEEEEE"/>
      </patternFill>
    </fill>
    <fill>
      <patternFill patternType="solid">
        <fgColor rgb="FF000000"/>
        <bgColor rgb="FF003300"/>
      </patternFill>
    </fill>
    <fill>
      <patternFill patternType="solid">
        <fgColor rgb="FFB2B2B2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DDFF"/>
        <bgColor indexed="64"/>
      </patternFill>
    </fill>
    <fill>
      <patternFill patternType="solid">
        <fgColor theme="0" tint="-0.499984740745262"/>
        <bgColor rgb="FFB2B2B2"/>
      </patternFill>
    </fill>
    <fill>
      <patternFill patternType="solid">
        <fgColor rgb="FF33F545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A669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dashed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164" fontId="1" fillId="0" borderId="0" applyBorder="0" applyAlignment="0" applyProtection="0"/>
  </cellStyleXfs>
  <cellXfs count="184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2" fontId="13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5" borderId="0" xfId="0" applyFont="1" applyFill="1"/>
    <xf numFmtId="0" fontId="18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/>
    </xf>
    <xf numFmtId="2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/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2" fillId="6" borderId="0" xfId="0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6" borderId="0" xfId="0" applyFont="1" applyFill="1" applyAlignment="1">
      <alignment horizontal="center" vertical="center" wrapText="1"/>
    </xf>
    <xf numFmtId="2" fontId="13" fillId="3" borderId="0" xfId="0" applyNumberFormat="1" applyFont="1" applyFill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27" fillId="8" borderId="5" xfId="0" applyFont="1" applyFill="1" applyBorder="1" applyAlignment="1">
      <alignment horizontal="right" vertical="center"/>
    </xf>
    <xf numFmtId="10" fontId="13" fillId="3" borderId="0" xfId="0" applyNumberFormat="1" applyFont="1" applyFill="1" applyAlignment="1">
      <alignment horizontal="center" vertical="center"/>
    </xf>
    <xf numFmtId="10" fontId="13" fillId="4" borderId="0" xfId="0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vertical="center"/>
    </xf>
    <xf numFmtId="0" fontId="0" fillId="0" borderId="11" xfId="0" applyBorder="1"/>
    <xf numFmtId="0" fontId="0" fillId="0" borderId="10" xfId="0" applyBorder="1"/>
    <xf numFmtId="0" fontId="0" fillId="0" borderId="13" xfId="0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4" fillId="9" borderId="13" xfId="0" applyFont="1" applyFill="1" applyBorder="1" applyAlignment="1">
      <alignment horizontal="center"/>
    </xf>
    <xf numFmtId="0" fontId="32" fillId="10" borderId="13" xfId="0" applyFont="1" applyFill="1" applyBorder="1" applyAlignment="1">
      <alignment horizontal="center"/>
    </xf>
    <xf numFmtId="0" fontId="32" fillId="10" borderId="11" xfId="0" applyFont="1" applyFill="1" applyBorder="1" applyAlignment="1">
      <alignment horizontal="center"/>
    </xf>
    <xf numFmtId="0" fontId="24" fillId="9" borderId="11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12" fillId="13" borderId="9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38" fillId="17" borderId="18" xfId="0" applyFont="1" applyFill="1" applyBorder="1" applyAlignment="1">
      <alignment horizontal="left" vertical="center"/>
    </xf>
    <xf numFmtId="0" fontId="38" fillId="17" borderId="18" xfId="0" applyFont="1" applyFill="1" applyBorder="1" applyAlignment="1">
      <alignment horizontal="center" vertical="center"/>
    </xf>
    <xf numFmtId="0" fontId="38" fillId="17" borderId="18" xfId="0" applyFont="1" applyFill="1" applyBorder="1" applyAlignment="1">
      <alignment horizontal="center" vertical="center" wrapText="1"/>
    </xf>
    <xf numFmtId="0" fontId="36" fillId="17" borderId="18" xfId="0" applyFont="1" applyFill="1" applyBorder="1" applyAlignment="1">
      <alignment horizontal="center" vertical="center" wrapText="1"/>
    </xf>
    <xf numFmtId="0" fontId="37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37" fillId="0" borderId="13" xfId="0" applyFont="1" applyBorder="1" applyAlignment="1">
      <alignment horizontal="left"/>
    </xf>
    <xf numFmtId="0" fontId="0" fillId="0" borderId="0" xfId="0" applyAlignment="1">
      <alignment horizontal="left"/>
    </xf>
    <xf numFmtId="2" fontId="39" fillId="0" borderId="13" xfId="0" applyNumberFormat="1" applyFont="1" applyBorder="1" applyAlignment="1">
      <alignment horizontal="center"/>
    </xf>
    <xf numFmtId="2" fontId="39" fillId="0" borderId="0" xfId="0" applyNumberFormat="1" applyFont="1" applyAlignment="1">
      <alignment horizontal="center"/>
    </xf>
    <xf numFmtId="1" fontId="37" fillId="0" borderId="13" xfId="0" applyNumberFormat="1" applyFont="1" applyBorder="1" applyAlignment="1">
      <alignment horizontal="center"/>
    </xf>
    <xf numFmtId="1" fontId="38" fillId="17" borderId="18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41" fillId="14" borderId="9" xfId="0" applyFont="1" applyFill="1" applyBorder="1" applyAlignment="1">
      <alignment horizontal="center" vertical="center" wrapText="1"/>
    </xf>
    <xf numFmtId="0" fontId="35" fillId="16" borderId="0" xfId="0" applyFont="1" applyFill="1" applyAlignment="1" applyProtection="1">
      <alignment wrapText="1"/>
      <protection locked="0"/>
    </xf>
    <xf numFmtId="22" fontId="37" fillId="0" borderId="13" xfId="0" applyNumberFormat="1" applyFont="1" applyBorder="1" applyAlignment="1">
      <alignment horizontal="center"/>
    </xf>
    <xf numFmtId="0" fontId="42" fillId="17" borderId="18" xfId="0" applyFont="1" applyFill="1" applyBorder="1" applyAlignment="1">
      <alignment horizontal="center" vertical="center"/>
    </xf>
    <xf numFmtId="0" fontId="43" fillId="17" borderId="2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49" fillId="0" borderId="0" xfId="0" applyFont="1" applyAlignment="1">
      <alignment horizontal="right" vertical="center"/>
    </xf>
    <xf numFmtId="0" fontId="50" fillId="0" borderId="0" xfId="0" applyFont="1" applyAlignment="1">
      <alignment horizontal="right" vertical="center"/>
    </xf>
    <xf numFmtId="1" fontId="52" fillId="20" borderId="7" xfId="0" applyNumberFormat="1" applyFont="1" applyFill="1" applyBorder="1" applyAlignment="1" applyProtection="1">
      <alignment horizontal="left" vertical="center"/>
      <protection locked="0"/>
    </xf>
    <xf numFmtId="0" fontId="52" fillId="20" borderId="7" xfId="0" applyFont="1" applyFill="1" applyBorder="1" applyAlignment="1" applyProtection="1">
      <alignment horizontal="left" vertical="center"/>
      <protection locked="0"/>
    </xf>
    <xf numFmtId="0" fontId="53" fillId="0" borderId="9" xfId="0" applyFont="1" applyBorder="1"/>
    <xf numFmtId="0" fontId="53" fillId="0" borderId="0" xfId="0" applyFont="1"/>
    <xf numFmtId="0" fontId="37" fillId="22" borderId="13" xfId="0" applyFont="1" applyFill="1" applyBorder="1" applyAlignment="1">
      <alignment horizontal="center"/>
    </xf>
    <xf numFmtId="0" fontId="37" fillId="22" borderId="13" xfId="0" applyFont="1" applyFill="1" applyBorder="1" applyAlignment="1">
      <alignment horizontal="left"/>
    </xf>
    <xf numFmtId="1" fontId="37" fillId="22" borderId="13" xfId="0" applyNumberFormat="1" applyFont="1" applyFill="1" applyBorder="1" applyAlignment="1">
      <alignment horizontal="center"/>
    </xf>
    <xf numFmtId="2" fontId="39" fillId="22" borderId="13" xfId="0" applyNumberFormat="1" applyFont="1" applyFill="1" applyBorder="1" applyAlignment="1">
      <alignment horizontal="center"/>
    </xf>
    <xf numFmtId="0" fontId="53" fillId="22" borderId="9" xfId="0" applyFont="1" applyFill="1" applyBorder="1"/>
    <xf numFmtId="22" fontId="37" fillId="22" borderId="13" xfId="0" applyNumberFormat="1" applyFont="1" applyFill="1" applyBorder="1" applyAlignment="1">
      <alignment horizontal="center"/>
    </xf>
    <xf numFmtId="0" fontId="15" fillId="23" borderId="0" xfId="0" applyFont="1" applyFill="1" applyAlignment="1">
      <alignment horizontal="center" vertical="center"/>
    </xf>
    <xf numFmtId="0" fontId="40" fillId="24" borderId="9" xfId="0" applyFont="1" applyFill="1" applyBorder="1" applyAlignment="1">
      <alignment horizontal="center" vertical="center" wrapText="1"/>
    </xf>
    <xf numFmtId="0" fontId="41" fillId="25" borderId="9" xfId="0" applyFont="1" applyFill="1" applyBorder="1" applyAlignment="1">
      <alignment horizontal="center" vertical="center" wrapText="1"/>
    </xf>
    <xf numFmtId="0" fontId="41" fillId="26" borderId="9" xfId="0" applyFont="1" applyFill="1" applyBorder="1" applyAlignment="1">
      <alignment horizontal="center" vertical="center" wrapText="1"/>
    </xf>
    <xf numFmtId="0" fontId="12" fillId="27" borderId="9" xfId="0" applyFont="1" applyFill="1" applyBorder="1" applyAlignment="1">
      <alignment horizontal="center" vertical="center" wrapText="1"/>
    </xf>
    <xf numFmtId="1" fontId="51" fillId="20" borderId="1" xfId="0" applyNumberFormat="1" applyFont="1" applyFill="1" applyBorder="1" applyAlignment="1" applyProtection="1">
      <alignment horizontal="left" vertical="center"/>
      <protection locked="0"/>
    </xf>
    <xf numFmtId="1" fontId="51" fillId="20" borderId="1" xfId="0" applyNumberFormat="1" applyFont="1" applyFill="1" applyBorder="1" applyAlignment="1" applyProtection="1">
      <alignment horizontal="center" vertical="center"/>
      <protection locked="0"/>
    </xf>
    <xf numFmtId="0" fontId="0" fillId="28" borderId="0" xfId="0" applyFill="1"/>
    <xf numFmtId="0" fontId="37" fillId="29" borderId="13" xfId="0" applyFont="1" applyFill="1" applyBorder="1" applyAlignment="1">
      <alignment horizontal="center"/>
    </xf>
    <xf numFmtId="0" fontId="37" fillId="29" borderId="13" xfId="0" applyFont="1" applyFill="1" applyBorder="1" applyAlignment="1">
      <alignment horizontal="left"/>
    </xf>
    <xf numFmtId="1" fontId="37" fillId="29" borderId="13" xfId="0" applyNumberFormat="1" applyFont="1" applyFill="1" applyBorder="1" applyAlignment="1">
      <alignment horizontal="center"/>
    </xf>
    <xf numFmtId="2" fontId="39" fillId="29" borderId="13" xfId="0" applyNumberFormat="1" applyFont="1" applyFill="1" applyBorder="1" applyAlignment="1">
      <alignment horizontal="center"/>
    </xf>
    <xf numFmtId="0" fontId="53" fillId="29" borderId="9" xfId="0" applyFont="1" applyFill="1" applyBorder="1"/>
    <xf numFmtId="22" fontId="37" fillId="29" borderId="13" xfId="0" applyNumberFormat="1" applyFont="1" applyFill="1" applyBorder="1" applyAlignment="1">
      <alignment horizontal="center"/>
    </xf>
    <xf numFmtId="0" fontId="0" fillId="29" borderId="0" xfId="0" applyFill="1"/>
    <xf numFmtId="0" fontId="48" fillId="15" borderId="13" xfId="0" applyFont="1" applyFill="1" applyBorder="1" applyAlignment="1">
      <alignment horizontal="center" vertical="center"/>
    </xf>
    <xf numFmtId="0" fontId="48" fillId="15" borderId="15" xfId="0" applyFont="1" applyFill="1" applyBorder="1" applyAlignment="1">
      <alignment horizontal="center" vertical="center"/>
    </xf>
    <xf numFmtId="0" fontId="48" fillId="15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center" wrapText="1"/>
    </xf>
    <xf numFmtId="0" fontId="30" fillId="0" borderId="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3" fillId="11" borderId="0" xfId="0" applyFont="1" applyFill="1" applyAlignment="1">
      <alignment horizontal="left" vertical="center"/>
    </xf>
    <xf numFmtId="0" fontId="33" fillId="11" borderId="0" xfId="0" applyFont="1" applyFill="1" applyAlignment="1">
      <alignment horizontal="left" vertical="center" wrapText="1"/>
    </xf>
    <xf numFmtId="0" fontId="33" fillId="21" borderId="0" xfId="0" applyFont="1" applyFill="1" applyAlignment="1" applyProtection="1">
      <alignment horizontal="left" vertical="center"/>
      <protection locked="0"/>
    </xf>
    <xf numFmtId="0" fontId="33" fillId="10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2" fillId="7" borderId="5" xfId="0" applyFont="1" applyFill="1" applyBorder="1" applyAlignment="1">
      <alignment horizontal="center" vertical="center" wrapText="1"/>
    </xf>
    <xf numFmtId="0" fontId="24" fillId="7" borderId="6" xfId="0" applyFont="1" applyFill="1" applyBorder="1" applyAlignment="1">
      <alignment horizontal="center" vertical="center" wrapText="1"/>
    </xf>
    <xf numFmtId="0" fontId="24" fillId="7" borderId="7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17" fillId="0" borderId="0" xfId="0" applyFont="1" applyAlignment="1">
      <alignment horizontal="center"/>
    </xf>
    <xf numFmtId="0" fontId="44" fillId="11" borderId="13" xfId="0" applyFont="1" applyFill="1" applyBorder="1" applyAlignment="1">
      <alignment horizontal="center" vertical="center"/>
    </xf>
    <xf numFmtId="0" fontId="44" fillId="11" borderId="11" xfId="0" applyFont="1" applyFill="1" applyBorder="1" applyAlignment="1">
      <alignment horizontal="center" vertical="center"/>
    </xf>
    <xf numFmtId="0" fontId="24" fillId="9" borderId="16" xfId="0" applyFont="1" applyFill="1" applyBorder="1" applyAlignment="1">
      <alignment horizontal="center"/>
    </xf>
    <xf numFmtId="0" fontId="24" fillId="9" borderId="15" xfId="0" applyFont="1" applyFill="1" applyBorder="1" applyAlignment="1">
      <alignment horizontal="center"/>
    </xf>
    <xf numFmtId="0" fontId="24" fillId="9" borderId="17" xfId="0" applyFont="1" applyFill="1" applyBorder="1" applyAlignment="1">
      <alignment horizontal="center"/>
    </xf>
    <xf numFmtId="0" fontId="32" fillId="10" borderId="16" xfId="0" applyFont="1" applyFill="1" applyBorder="1" applyAlignment="1">
      <alignment horizontal="center"/>
    </xf>
    <xf numFmtId="0" fontId="32" fillId="10" borderId="15" xfId="0" applyFont="1" applyFill="1" applyBorder="1" applyAlignment="1">
      <alignment horizontal="center"/>
    </xf>
    <xf numFmtId="0" fontId="32" fillId="10" borderId="17" xfId="0" applyFont="1" applyFill="1" applyBorder="1" applyAlignment="1">
      <alignment horizontal="center"/>
    </xf>
    <xf numFmtId="0" fontId="47" fillId="8" borderId="38" xfId="0" applyFont="1" applyFill="1" applyBorder="1" applyAlignment="1">
      <alignment horizontal="center" vertical="center" wrapText="1"/>
    </xf>
    <xf numFmtId="0" fontId="47" fillId="8" borderId="22" xfId="0" applyFont="1" applyFill="1" applyBorder="1" applyAlignment="1">
      <alignment horizontal="center" vertical="center" wrapText="1"/>
    </xf>
    <xf numFmtId="0" fontId="47" fillId="8" borderId="39" xfId="0" applyFont="1" applyFill="1" applyBorder="1" applyAlignment="1">
      <alignment horizontal="center" vertical="center" wrapText="1"/>
    </xf>
    <xf numFmtId="0" fontId="45" fillId="18" borderId="25" xfId="0" applyFont="1" applyFill="1" applyBorder="1" applyAlignment="1">
      <alignment horizontal="center" vertical="center" wrapText="1"/>
    </xf>
    <xf numFmtId="0" fontId="45" fillId="18" borderId="28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6" fillId="9" borderId="31" xfId="0" applyFont="1" applyFill="1" applyBorder="1" applyAlignment="1">
      <alignment horizontal="center" vertical="center" textRotation="45" wrapText="1"/>
    </xf>
    <xf numFmtId="0" fontId="46" fillId="9" borderId="35" xfId="0" applyFont="1" applyFill="1" applyBorder="1" applyAlignment="1">
      <alignment horizontal="center" vertical="center" textRotation="45" wrapText="1"/>
    </xf>
    <xf numFmtId="0" fontId="46" fillId="19" borderId="31" xfId="0" applyFont="1" applyFill="1" applyBorder="1" applyAlignment="1">
      <alignment horizontal="center" vertical="center" textRotation="45" wrapText="1"/>
    </xf>
    <xf numFmtId="0" fontId="46" fillId="19" borderId="35" xfId="0" applyFont="1" applyFill="1" applyBorder="1" applyAlignment="1">
      <alignment horizontal="center" vertical="center" textRotation="45" wrapText="1"/>
    </xf>
  </cellXfs>
  <cellStyles count="2">
    <cellStyle name="Normal" xfId="0" builtinId="0"/>
    <cellStyle name="Résultat2" xfId="1" xr:uid="{00000000-0005-0000-0000-000006000000}"/>
  </cellStyles>
  <dxfs count="3">
    <dxf>
      <fill>
        <patternFill>
          <bgColor rgb="FFFFE5FF"/>
        </patternFill>
      </fill>
    </dxf>
    <dxf>
      <fill>
        <patternFill>
          <bgColor rgb="FFFFE5FF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B3EDFB"/>
      <rgbColor rgb="FF660066"/>
      <rgbColor rgb="FFFF8080"/>
      <rgbColor rgb="FF0066CC"/>
      <rgbColor rgb="FFFFD5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5FF"/>
      <color rgb="FFFFDDFF"/>
      <color rgb="FFFF66FF"/>
      <color rgb="FF0000FF"/>
      <color rgb="FFFF9900"/>
      <color rgb="FF6600FF"/>
      <color rgb="FFA669FF"/>
      <color rgb="FF33F545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1</xdr:col>
      <xdr:colOff>97972</xdr:colOff>
      <xdr:row>0</xdr:row>
      <xdr:rowOff>21771</xdr:rowOff>
    </xdr:from>
    <xdr:to>
      <xdr:col>13</xdr:col>
      <xdr:colOff>566058</xdr:colOff>
      <xdr:row>1</xdr:row>
      <xdr:rowOff>195943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762001" y="21771"/>
          <a:ext cx="5486400" cy="77288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Calculs de la Masse Grasse + Métabolisme de base</a:t>
          </a:r>
        </a:p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+ Dépenses Energétiques Journalières</a:t>
          </a: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163608</xdr:colOff>
      <xdr:row>3</xdr:row>
      <xdr:rowOff>354107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339853" y="1680882"/>
          <a:ext cx="331696" cy="14119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112058</xdr:colOff>
      <xdr:row>3</xdr:row>
      <xdr:rowOff>235323</xdr:rowOff>
    </xdr:from>
    <xdr:to>
      <xdr:col>16</xdr:col>
      <xdr:colOff>638735</xdr:colOff>
      <xdr:row>7</xdr:row>
      <xdr:rowOff>112059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7485529" y="1703294"/>
          <a:ext cx="1086971" cy="941294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313765</xdr:colOff>
      <xdr:row>9</xdr:row>
      <xdr:rowOff>33619</xdr:rowOff>
    </xdr:from>
    <xdr:to>
      <xdr:col>13</xdr:col>
      <xdr:colOff>873069</xdr:colOff>
      <xdr:row>9</xdr:row>
      <xdr:rowOff>1935817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765" y="3171266"/>
          <a:ext cx="6106216" cy="1902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268941</xdr:colOff>
      <xdr:row>9</xdr:row>
      <xdr:rowOff>42956</xdr:rowOff>
    </xdr:from>
    <xdr:to>
      <xdr:col>27</xdr:col>
      <xdr:colOff>237355</xdr:colOff>
      <xdr:row>9</xdr:row>
      <xdr:rowOff>1096309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62041" y="3186206"/>
          <a:ext cx="9074314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16</xdr:col>
      <xdr:colOff>596900</xdr:colOff>
      <xdr:row>9</xdr:row>
      <xdr:rowOff>584200</xdr:rowOff>
    </xdr:to>
    <xdr:pic>
      <xdr:nvPicPr>
        <xdr:cNvPr id="1026" name="Image 1" hidden="1">
          <a:extLst>
            <a:ext uri="{FF2B5EF4-FFF2-40B4-BE49-F238E27FC236}">
              <a16:creationId xmlns:a16="http://schemas.microsoft.com/office/drawing/2014/main" id="{E87D4318-30DE-CAFE-8DCA-1416FC1011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43250"/>
          <a:ext cx="8890000" cy="584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I26"/>
  <sheetViews>
    <sheetView showGridLines="0" tabSelected="1" zoomScaleNormal="100" workbookViewId="0">
      <selection sqref="A1:N1"/>
    </sheetView>
  </sheetViews>
  <sheetFormatPr baseColWidth="10" defaultColWidth="11.54296875" defaultRowHeight="15.5" x14ac:dyDescent="0.45"/>
  <cols>
    <col min="1" max="1" width="9.6328125" style="1" customWidth="1"/>
    <col min="2" max="2" width="11.54296875" style="1"/>
    <col min="3" max="3" width="9" style="1" customWidth="1"/>
    <col min="4" max="4" width="1.36328125" style="1" customWidth="1"/>
    <col min="5" max="5" width="10.90625" style="1" customWidth="1"/>
    <col min="6" max="6" width="5.36328125" style="1" customWidth="1"/>
    <col min="7" max="7" width="1.36328125" style="1" customWidth="1"/>
    <col min="8" max="8" width="12.36328125" style="1" customWidth="1"/>
    <col min="9" max="9" width="4.08984375" style="1" customWidth="1"/>
    <col min="10" max="10" width="1.453125" style="1" customWidth="1"/>
    <col min="11" max="11" width="10.6328125" style="1" customWidth="1"/>
    <col min="12" max="12" width="3.6328125" style="1" customWidth="1"/>
    <col min="13" max="13" width="1.453125" style="1" customWidth="1"/>
    <col min="14" max="14" width="18.90625" style="1" bestFit="1" customWidth="1"/>
    <col min="15" max="15" width="8.54296875" style="1" customWidth="1"/>
    <col min="16" max="16" width="8.453125" style="1" customWidth="1"/>
    <col min="17" max="17" width="11.54296875" style="1" customWidth="1"/>
    <col min="18" max="18" width="13.453125" style="16" customWidth="1"/>
    <col min="19" max="19" width="10.08984375" style="1" bestFit="1" customWidth="1"/>
    <col min="20" max="20" width="15" style="1" bestFit="1" customWidth="1"/>
    <col min="21" max="22" width="10" style="1" bestFit="1" customWidth="1"/>
    <col min="23" max="23" width="11.6328125" style="61" customWidth="1"/>
    <col min="24" max="24" width="14.54296875" style="61" bestFit="1" customWidth="1"/>
    <col min="25" max="25" width="13.6328125" style="16" bestFit="1" customWidth="1"/>
    <col min="26" max="26" width="8.90625" style="16" customWidth="1"/>
    <col min="27" max="1023" width="11.54296875" style="1"/>
  </cols>
  <sheetData>
    <row r="1" spans="1:27" ht="47.4" customHeight="1" x14ac:dyDescent="0.45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27" ht="41" customHeight="1" x14ac:dyDescent="0.55000000000000004">
      <c r="A2" s="140" t="s">
        <v>0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S2" s="69" t="s">
        <v>113</v>
      </c>
      <c r="T2" s="69" t="s">
        <v>115</v>
      </c>
      <c r="U2" s="70" t="s">
        <v>122</v>
      </c>
      <c r="V2" s="70" t="s">
        <v>123</v>
      </c>
      <c r="W2" s="70" t="s">
        <v>126</v>
      </c>
      <c r="X2" s="125" t="s">
        <v>116</v>
      </c>
      <c r="Y2" s="84" t="s">
        <v>117</v>
      </c>
      <c r="Z2" s="123" t="s">
        <v>71</v>
      </c>
    </row>
    <row r="3" spans="1:27" ht="28" x14ac:dyDescent="0.45">
      <c r="A3" s="2"/>
      <c r="B3" s="44" t="s">
        <v>17</v>
      </c>
      <c r="C3" s="111">
        <v>30</v>
      </c>
      <c r="D3" s="143" t="s">
        <v>26</v>
      </c>
      <c r="E3" s="144"/>
      <c r="F3" s="144"/>
      <c r="G3" s="48"/>
      <c r="H3" s="109" t="s">
        <v>29</v>
      </c>
      <c r="I3" s="151" t="s">
        <v>211</v>
      </c>
      <c r="J3" s="151"/>
      <c r="K3" s="151"/>
      <c r="L3" s="151"/>
      <c r="M3" s="4"/>
      <c r="N3" s="6" t="s">
        <v>1</v>
      </c>
      <c r="S3" s="59" t="str">
        <f>IF($C$3&lt;40,"18~39 ans",IF($C$3&lt;60,"40~59 ans","60~79 ans"))</f>
        <v>18~39 ans</v>
      </c>
      <c r="T3" s="59">
        <f>MATCH($S$3,'Morphotype sur Age et %graisse'!$A$8:$A$11,1)+7</f>
        <v>9</v>
      </c>
      <c r="U3" s="59">
        <f>INT(N4*100)</f>
        <v>20</v>
      </c>
      <c r="V3" s="60">
        <f>U3+0.9</f>
        <v>20.9</v>
      </c>
      <c r="W3" s="59" t="str">
        <f>U3&amp;"%~"&amp;V3&amp;"%"</f>
        <v>20%~20,9%</v>
      </c>
      <c r="X3" s="104" t="e">
        <f ca="1">_xlfn.XMATCH($W$3,INDIRECT("'Morphotype sur Age et %graisse'! A" &amp; T3 &amp;":V" &amp; T3),0)+VLOOKUP($C$3,'Morphotype sur Age et %graisse'!$A$15:$B$23,2,-1)</f>
        <v>#NAME?</v>
      </c>
      <c r="Y3" s="122" cm="1">
        <f t="array" ref="Y3">SUBSTITUTE(SUBSTITUTE(INDEX('Morphotype sur Age et %graisse'!$A$1:$U$12,T3,2),"&lt; ",""),"%","")*1</f>
        <v>9</v>
      </c>
      <c r="Z3" s="124" cm="1">
        <f t="array" ref="Z3">SUBSTITUTE(SUBSTITUTE(INDEX('Morphotype sur Age et %graisse'!$A$1:$V$12,T3,21),"&gt; ",""),"%","")*1</f>
        <v>27</v>
      </c>
    </row>
    <row r="4" spans="1:27" ht="30" customHeight="1" x14ac:dyDescent="0.45">
      <c r="A4" s="141" t="s">
        <v>2</v>
      </c>
      <c r="B4" s="12" t="s">
        <v>3</v>
      </c>
      <c r="C4" s="126">
        <v>165</v>
      </c>
      <c r="D4" s="4"/>
      <c r="E4" s="12" t="s">
        <v>4</v>
      </c>
      <c r="F4" s="126">
        <v>83</v>
      </c>
      <c r="G4" s="4"/>
      <c r="H4" s="9" t="s">
        <v>5</v>
      </c>
      <c r="I4" s="127">
        <v>34</v>
      </c>
      <c r="J4" s="4"/>
      <c r="K4" s="4"/>
      <c r="L4" s="4"/>
      <c r="M4" s="4"/>
      <c r="N4" s="45">
        <f>(86.01*LOG($F$4-$I$4)-70.041*LOG($C$4)+30.3)/100</f>
        <v>0.20358971906566287</v>
      </c>
      <c r="O4" s="85" t="s">
        <v>121</v>
      </c>
      <c r="T4" s="136" t="e" cm="1">
        <f t="array" aca="1" ref="T4" ca="1">IF($N4*100&lt;$Y3,"Athlète ou Ano.",IF($N4*100&gt;$Z3,"Obèse",INDEX('Morphotype sur Age et %graisse'!A1:U12,12,X3,1)))</f>
        <v>#NAME?</v>
      </c>
      <c r="U4" s="137"/>
      <c r="V4" s="137"/>
      <c r="W4" s="137"/>
      <c r="X4" s="138"/>
      <c r="Y4" s="66"/>
      <c r="Z4" s="67"/>
    </row>
    <row r="5" spans="1:27" ht="17.399999999999999" customHeight="1" x14ac:dyDescent="0.45">
      <c r="A5" s="141"/>
      <c r="B5" s="4"/>
      <c r="C5" s="4" t="s">
        <v>25</v>
      </c>
      <c r="D5" s="4"/>
      <c r="E5" s="142" t="s">
        <v>6</v>
      </c>
      <c r="F5" s="142"/>
      <c r="G5" s="4"/>
      <c r="H5" s="15" t="s">
        <v>7</v>
      </c>
      <c r="I5" s="4"/>
      <c r="J5" s="147" t="s">
        <v>112</v>
      </c>
      <c r="K5" s="147"/>
      <c r="L5" s="148" t="e">
        <f ca="1">T4</f>
        <v>#NAME?</v>
      </c>
      <c r="M5" s="148"/>
      <c r="N5" s="148"/>
      <c r="O5" s="148"/>
      <c r="S5" s="16"/>
      <c r="T5" s="16"/>
      <c r="U5" s="4"/>
      <c r="V5" s="4"/>
      <c r="W5" s="16"/>
    </row>
    <row r="6" spans="1:27" ht="9.65" customHeight="1" x14ac:dyDescent="0.45">
      <c r="A6" s="121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S6" s="16"/>
      <c r="T6" s="16"/>
      <c r="U6" s="4"/>
      <c r="V6" s="4"/>
      <c r="W6" s="16"/>
    </row>
    <row r="7" spans="1:27" ht="28" x14ac:dyDescent="0.45">
      <c r="A7" s="2"/>
      <c r="B7" s="44" t="s">
        <v>17</v>
      </c>
      <c r="C7" s="112">
        <v>33</v>
      </c>
      <c r="D7" s="145" t="s">
        <v>27</v>
      </c>
      <c r="E7" s="146"/>
      <c r="F7" s="146"/>
      <c r="G7" s="4"/>
      <c r="H7" s="110" t="s">
        <v>29</v>
      </c>
      <c r="I7" s="150" t="s">
        <v>156</v>
      </c>
      <c r="J7" s="150"/>
      <c r="K7" s="150"/>
      <c r="L7" s="150"/>
      <c r="M7" s="4"/>
      <c r="N7" s="6" t="s">
        <v>1</v>
      </c>
      <c r="S7" s="59" t="str">
        <f>IF($C$7&lt;40,"18~39 ans",IF($C$7&lt;60,"40~59 ans","60~79 ans"))</f>
        <v>18~39 ans</v>
      </c>
      <c r="T7" s="59">
        <f>MATCH($S$7,'Morphotype sur Age et %graisse'!$A$1:$A$5,1)</f>
        <v>3</v>
      </c>
      <c r="U7" s="59">
        <f>INT(N8*100)</f>
        <v>27</v>
      </c>
      <c r="V7" s="60">
        <f>U7+0.9</f>
        <v>27.9</v>
      </c>
      <c r="W7" s="59" t="str">
        <f>U7&amp;"%~"&amp;V7&amp;"%"</f>
        <v>27%~27,9%</v>
      </c>
      <c r="X7" s="59" t="e">
        <f ca="1">_xlfn.XMATCH($W$7,INDIRECT("'Morphotype sur Age et %graisse'! A" &amp; T7 &amp;":X" &amp; T7),0)+VLOOKUP($C$7,'Morphotype sur Age et %graisse'!$A$15:$B$23,2,-1)</f>
        <v>#NAME?</v>
      </c>
      <c r="Y7" s="122" cm="1">
        <f t="array" ref="Y7">SUBSTITUTE(SUBSTITUTE(INDEX('Morphotype sur Age et %graisse'!$A$1:$U$12,T7,2),"&lt; ",""),"%","")*1</f>
        <v>19</v>
      </c>
      <c r="Z7" s="124" cm="1">
        <f t="array" ref="Z7">SUBSTITUTE(SUBSTITUTE(INDEX('Morphotype sur Age et %graisse'!$A$1:$W$12,T7,23),"&gt; ",""),"%","")*1</f>
        <v>39</v>
      </c>
    </row>
    <row r="8" spans="1:27" ht="30" customHeight="1" x14ac:dyDescent="0.45">
      <c r="A8" s="141" t="s">
        <v>2</v>
      </c>
      <c r="B8" s="12" t="s">
        <v>3</v>
      </c>
      <c r="C8" s="126">
        <v>171</v>
      </c>
      <c r="D8" s="4"/>
      <c r="E8" s="12" t="s">
        <v>9</v>
      </c>
      <c r="F8" s="126">
        <v>74</v>
      </c>
      <c r="G8" s="4"/>
      <c r="H8" s="12" t="s">
        <v>10</v>
      </c>
      <c r="I8" s="127">
        <v>98</v>
      </c>
      <c r="J8" s="4"/>
      <c r="K8" s="12" t="s">
        <v>5</v>
      </c>
      <c r="L8" s="127">
        <v>32</v>
      </c>
      <c r="M8" s="4"/>
      <c r="N8" s="46">
        <f>(163.205*LOG($F$8+$I$8-$L$8)-97.684*LOG($C$8)-104.912)/100</f>
        <v>0.27218834015319743</v>
      </c>
      <c r="O8" s="85" t="s">
        <v>120</v>
      </c>
      <c r="S8" s="68"/>
      <c r="T8" s="136" t="e" cm="1">
        <f t="array" aca="1" ref="T8" ca="1">IF($N8*100&lt;$Y7,"Athlète ou Ano.",IF($N8*100&gt;$Z7,"Obèse",INDEX('Morphotype sur Age et %graisse'!$A$1:$W$12,6,X7,1)))</f>
        <v>#NAME?</v>
      </c>
      <c r="U8" s="137"/>
      <c r="V8" s="137"/>
      <c r="W8" s="137"/>
      <c r="X8" s="138"/>
      <c r="Y8" s="66"/>
      <c r="Z8" s="67"/>
    </row>
    <row r="9" spans="1:27" ht="17.399999999999999" customHeight="1" x14ac:dyDescent="0.45">
      <c r="A9" s="141"/>
      <c r="B9" s="4"/>
      <c r="C9" s="4"/>
      <c r="D9" s="4"/>
      <c r="E9" s="50" t="s">
        <v>11</v>
      </c>
      <c r="F9" s="4"/>
      <c r="G9" s="4"/>
      <c r="H9" s="15" t="s">
        <v>12</v>
      </c>
      <c r="I9" s="4"/>
      <c r="J9" s="4"/>
      <c r="K9" s="49" t="s">
        <v>7</v>
      </c>
      <c r="L9" s="149" t="e">
        <f ca="1">T8</f>
        <v>#NAME?</v>
      </c>
      <c r="M9" s="149"/>
      <c r="N9" s="149"/>
      <c r="O9" s="149"/>
      <c r="S9" s="16"/>
      <c r="T9" s="16"/>
      <c r="U9" s="16"/>
      <c r="V9" s="16"/>
      <c r="W9" s="16"/>
      <c r="X9" s="16"/>
      <c r="AA9" s="16"/>
    </row>
    <row r="10" spans="1:27" ht="155" customHeight="1" x14ac:dyDescent="0.45">
      <c r="A10" s="4"/>
      <c r="B10" s="4"/>
      <c r="C10" s="4"/>
      <c r="D10" s="4"/>
      <c r="E10" s="14"/>
      <c r="F10" s="4"/>
      <c r="G10" s="4"/>
      <c r="H10" s="7"/>
      <c r="I10" s="4"/>
      <c r="J10" s="4"/>
      <c r="K10" s="16"/>
      <c r="L10" s="4"/>
      <c r="M10" s="4"/>
      <c r="N10" s="11"/>
    </row>
    <row r="11" spans="1:27" x14ac:dyDescent="0.4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 t="s">
        <v>22</v>
      </c>
    </row>
    <row r="12" spans="1:27" ht="12.75" customHeight="1" x14ac:dyDescent="0.45">
      <c r="A12" s="157" t="s">
        <v>21</v>
      </c>
      <c r="B12" s="157"/>
      <c r="C12" s="157"/>
      <c r="D12" s="157"/>
      <c r="E12" s="157"/>
      <c r="F12" s="157"/>
      <c r="G12" s="157"/>
      <c r="H12" s="157"/>
      <c r="I12" s="157"/>
      <c r="J12" s="157"/>
      <c r="K12" s="157"/>
      <c r="L12" s="157"/>
      <c r="M12" s="157"/>
      <c r="N12" s="158" t="s">
        <v>13</v>
      </c>
    </row>
    <row r="13" spans="1:27" x14ac:dyDescent="0.45">
      <c r="A13" s="157"/>
      <c r="B13" s="157"/>
      <c r="C13" s="157"/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8"/>
    </row>
    <row r="14" spans="1:27" ht="129" customHeight="1" x14ac:dyDescent="0.45">
      <c r="A14" s="157"/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8"/>
    </row>
    <row r="15" spans="1:27" ht="26" customHeight="1" x14ac:dyDescent="0.45">
      <c r="A15" s="2"/>
      <c r="B15" s="3"/>
      <c r="C15" s="4"/>
      <c r="D15" s="5" t="s">
        <v>23</v>
      </c>
      <c r="E15" s="3"/>
      <c r="F15" s="4"/>
      <c r="G15" s="4"/>
      <c r="H15" s="4"/>
      <c r="I15" s="4"/>
      <c r="J15" s="4"/>
      <c r="K15" s="159" t="s">
        <v>14</v>
      </c>
      <c r="L15" s="159"/>
      <c r="M15" s="159"/>
      <c r="N15" s="159"/>
    </row>
    <row r="16" spans="1:27" ht="30" x14ac:dyDescent="0.45">
      <c r="A16" s="15"/>
      <c r="B16" s="18" t="s">
        <v>15</v>
      </c>
      <c r="C16" s="19">
        <v>1.8</v>
      </c>
      <c r="D16" s="20"/>
      <c r="E16" s="47" t="s">
        <v>16</v>
      </c>
      <c r="F16" s="43">
        <v>78.5</v>
      </c>
      <c r="G16" s="4"/>
      <c r="H16" s="47" t="s">
        <v>17</v>
      </c>
      <c r="I16" s="8">
        <v>54</v>
      </c>
      <c r="J16" s="4"/>
      <c r="N16" s="10">
        <f>259*($F$16^0.48)*($C$16^0.5)*($I$16^-0.13)+C17</f>
        <v>1679.8181256506666</v>
      </c>
    </row>
    <row r="17" spans="1:14" ht="12" customHeight="1" x14ac:dyDescent="0.45">
      <c r="A17" s="21"/>
      <c r="B17" s="21"/>
      <c r="C17" s="22">
        <f>IF(C16&gt;2.5,"en mètre",)</f>
        <v>0</v>
      </c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5"/>
    </row>
    <row r="18" spans="1:14" ht="8" customHeight="1" x14ac:dyDescent="0.45">
      <c r="A18" s="26"/>
      <c r="B18" s="26"/>
      <c r="C18" s="27"/>
      <c r="D18" s="28"/>
      <c r="E18" s="29"/>
      <c r="F18" s="29"/>
      <c r="G18" s="29"/>
      <c r="H18" s="29"/>
      <c r="I18" s="29"/>
      <c r="J18" s="29"/>
      <c r="K18" s="29"/>
      <c r="L18" s="29"/>
      <c r="M18" s="29"/>
      <c r="N18" s="30"/>
    </row>
    <row r="19" spans="1:14" ht="35.75" customHeight="1" x14ac:dyDescent="0.45">
      <c r="A19" s="152" t="s">
        <v>18</v>
      </c>
      <c r="B19" s="153"/>
      <c r="C19" s="153"/>
      <c r="D19" s="153"/>
      <c r="E19" s="153"/>
      <c r="F19" s="154" t="s">
        <v>19</v>
      </c>
      <c r="G19" s="155"/>
      <c r="H19" s="156"/>
      <c r="I19" s="43">
        <v>1.8</v>
      </c>
      <c r="K19" s="160" t="s">
        <v>24</v>
      </c>
      <c r="L19" s="161"/>
      <c r="M19" s="161"/>
      <c r="N19" s="37">
        <f>N16*I19</f>
        <v>3023.6726261712001</v>
      </c>
    </row>
    <row r="20" spans="1:14" ht="11.75" customHeight="1" x14ac:dyDescent="0.45">
      <c r="A20" s="4"/>
      <c r="B20" s="4"/>
      <c r="C20" s="20"/>
      <c r="D20" s="20"/>
      <c r="E20" s="32"/>
      <c r="F20" s="4"/>
      <c r="G20" s="4"/>
      <c r="K20" s="31"/>
      <c r="L20" s="31"/>
      <c r="M20" s="31"/>
      <c r="N20" s="16"/>
    </row>
    <row r="21" spans="1:14" x14ac:dyDescent="0.45">
      <c r="A21" s="33"/>
      <c r="B21" s="33"/>
      <c r="C21" s="34"/>
      <c r="D21" s="34"/>
      <c r="E21" s="35"/>
      <c r="F21" s="35"/>
      <c r="G21" s="35"/>
      <c r="H21" s="35"/>
      <c r="I21" s="35"/>
      <c r="J21" s="35"/>
      <c r="K21" s="35"/>
      <c r="L21" s="35"/>
      <c r="M21" s="35"/>
      <c r="N21" s="36"/>
    </row>
    <row r="22" spans="1:14" ht="31.25" customHeight="1" x14ac:dyDescent="0.8">
      <c r="A22" s="39"/>
      <c r="B22" s="40"/>
      <c r="C22" s="41"/>
      <c r="D22" s="42" t="s">
        <v>8</v>
      </c>
      <c r="E22" s="40"/>
      <c r="F22" s="41"/>
      <c r="G22" s="41"/>
      <c r="H22" s="41"/>
      <c r="I22" s="41"/>
      <c r="J22" s="41"/>
      <c r="K22" s="162" t="s">
        <v>14</v>
      </c>
      <c r="L22" s="162"/>
      <c r="M22" s="162"/>
      <c r="N22" s="162"/>
    </row>
    <row r="23" spans="1:14" ht="30" x14ac:dyDescent="0.45">
      <c r="A23" s="15"/>
      <c r="B23" s="18" t="s">
        <v>15</v>
      </c>
      <c r="C23" s="19">
        <v>1.7</v>
      </c>
      <c r="D23" s="20" t="s">
        <v>20</v>
      </c>
      <c r="E23" s="47" t="s">
        <v>16</v>
      </c>
      <c r="F23" s="43">
        <v>70</v>
      </c>
      <c r="G23" s="4"/>
      <c r="H23" s="47" t="s">
        <v>17</v>
      </c>
      <c r="I23" s="8">
        <v>30</v>
      </c>
      <c r="J23" s="4"/>
      <c r="N23" s="13">
        <f>230*($F$23^0.48)*($C$23^0.5)*($I$23^-0.13)</f>
        <v>1481.0632056215093</v>
      </c>
    </row>
    <row r="24" spans="1:14" ht="11" customHeight="1" x14ac:dyDescent="0.45">
      <c r="A24" s="21"/>
      <c r="B24" s="21"/>
      <c r="C24" s="22">
        <f>IF(C23&gt;2.5,"en mètre",)</f>
        <v>0</v>
      </c>
      <c r="D24" s="23"/>
      <c r="E24" s="24"/>
      <c r="F24" s="24"/>
      <c r="G24" s="24"/>
      <c r="H24" s="24"/>
      <c r="I24" s="24"/>
      <c r="J24" s="24"/>
      <c r="K24" s="24"/>
      <c r="L24" s="24"/>
      <c r="M24" s="24"/>
      <c r="N24" s="25"/>
    </row>
    <row r="25" spans="1:14" ht="6.75" customHeight="1" x14ac:dyDescent="0.45">
      <c r="A25" s="26"/>
      <c r="B25" s="26"/>
      <c r="C25" s="27"/>
      <c r="D25" s="28"/>
      <c r="E25" s="29"/>
      <c r="F25" s="29"/>
      <c r="G25" s="29"/>
      <c r="H25" s="29"/>
      <c r="I25" s="29"/>
      <c r="J25" s="29"/>
      <c r="K25" s="29"/>
      <c r="L25" s="29"/>
      <c r="M25" s="29"/>
      <c r="N25" s="30"/>
    </row>
    <row r="26" spans="1:14" ht="38" customHeight="1" x14ac:dyDescent="0.45">
      <c r="A26" s="152" t="s">
        <v>18</v>
      </c>
      <c r="B26" s="153"/>
      <c r="C26" s="153"/>
      <c r="D26" s="153"/>
      <c r="E26" s="153"/>
      <c r="F26" s="154" t="s">
        <v>19</v>
      </c>
      <c r="G26" s="155"/>
      <c r="H26" s="156"/>
      <c r="I26" s="43">
        <v>1.82</v>
      </c>
      <c r="K26" s="160" t="s">
        <v>24</v>
      </c>
      <c r="L26" s="161"/>
      <c r="M26" s="161"/>
      <c r="N26" s="38">
        <f>N23*I26</f>
        <v>2695.5350342311472</v>
      </c>
    </row>
  </sheetData>
  <mergeCells count="24">
    <mergeCell ref="A19:E19"/>
    <mergeCell ref="A26:E26"/>
    <mergeCell ref="F26:H26"/>
    <mergeCell ref="A12:M14"/>
    <mergeCell ref="N12:N14"/>
    <mergeCell ref="K15:N15"/>
    <mergeCell ref="K19:M19"/>
    <mergeCell ref="K22:N22"/>
    <mergeCell ref="K26:M26"/>
    <mergeCell ref="F19:H19"/>
    <mergeCell ref="T4:X4"/>
    <mergeCell ref="T8:X8"/>
    <mergeCell ref="A1:N1"/>
    <mergeCell ref="A2:N2"/>
    <mergeCell ref="A4:A5"/>
    <mergeCell ref="E5:F5"/>
    <mergeCell ref="A8:A9"/>
    <mergeCell ref="D3:F3"/>
    <mergeCell ref="D7:F7"/>
    <mergeCell ref="J5:K5"/>
    <mergeCell ref="L5:O5"/>
    <mergeCell ref="L9:O9"/>
    <mergeCell ref="I7:L7"/>
    <mergeCell ref="I3:L3"/>
  </mergeCells>
  <dataValidations count="2">
    <dataValidation type="whole" allowBlank="1" showInputMessage="1" showErrorMessage="1" error="Mesure en cm" prompt="!!! Mesure en cm !!!" sqref="C4 F4 I4" xr:uid="{DA4E23D8-E418-4AC6-94CB-54FC86583A9E}">
      <formula1>20</formula1>
      <formula2>220</formula2>
    </dataValidation>
    <dataValidation type="whole" allowBlank="1" showInputMessage="1" showErrorMessage="1" errorTitle="Erreur" error="Mesure en cm" prompt="!!! Mesure en cm !!!" sqref="C8 F8 I8 L8" xr:uid="{409931FF-8B09-42CF-A5EF-01C2AEB6A9B9}">
      <formula1>20</formula1>
      <formula2>220</formula2>
    </dataValidation>
  </dataValidations>
  <pageMargins left="0" right="0" top="0" bottom="0" header="0" footer="0"/>
  <pageSetup paperSize="9" scale="95" orientation="portrait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X232"/>
  <sheetViews>
    <sheetView showGridLines="0" zoomScaleNormal="100" zoomScalePageLayoutView="60" workbookViewId="0">
      <pane ySplit="1" topLeftCell="A2" activePane="bottomLeft" state="frozen"/>
      <selection pane="bottomLeft"/>
    </sheetView>
  </sheetViews>
  <sheetFormatPr baseColWidth="10" defaultColWidth="11.54296875" defaultRowHeight="13" x14ac:dyDescent="0.3"/>
  <cols>
    <col min="1" max="1" width="7.453125" style="76" bestFit="1" customWidth="1"/>
    <col min="2" max="2" width="11.453125" style="78" customWidth="1"/>
    <col min="3" max="3" width="4.453125" style="76" bestFit="1" customWidth="1"/>
    <col min="4" max="4" width="4.453125" style="76" customWidth="1"/>
    <col min="5" max="5" width="17.6328125" style="76" bestFit="1" customWidth="1"/>
    <col min="6" max="6" width="8.36328125" style="76" bestFit="1" customWidth="1"/>
    <col min="7" max="7" width="8" style="76" customWidth="1"/>
    <col min="8" max="8" width="8.36328125" style="83" bestFit="1" customWidth="1"/>
    <col min="9" max="9" width="7.36328125" style="80" customWidth="1"/>
    <col min="10" max="10" width="23.6328125" style="114" bestFit="1" customWidth="1"/>
    <col min="15" max="18" width="11.54296875" style="128"/>
    <col min="19" max="19" width="15" style="128" bestFit="1" customWidth="1"/>
    <col min="20" max="23" width="11.54296875" style="128"/>
    <col min="24" max="24" width="19.90625" style="128" bestFit="1" customWidth="1"/>
  </cols>
  <sheetData>
    <row r="1" spans="1:24" ht="33" x14ac:dyDescent="0.25">
      <c r="A1" s="73" t="s">
        <v>124</v>
      </c>
      <c r="B1" s="71" t="s">
        <v>28</v>
      </c>
      <c r="C1" s="72" t="s">
        <v>119</v>
      </c>
      <c r="D1" s="87" t="s">
        <v>169</v>
      </c>
      <c r="E1" s="72" t="s">
        <v>118</v>
      </c>
      <c r="F1" s="73" t="s">
        <v>4</v>
      </c>
      <c r="G1" s="73" t="s">
        <v>125</v>
      </c>
      <c r="H1" s="82" t="s">
        <v>5</v>
      </c>
      <c r="I1" s="74" t="s">
        <v>31</v>
      </c>
      <c r="J1" s="88" t="s">
        <v>78</v>
      </c>
      <c r="M1" s="71" t="s">
        <v>28</v>
      </c>
      <c r="O1" s="73" t="s">
        <v>124</v>
      </c>
      <c r="P1" s="71" t="s">
        <v>28</v>
      </c>
      <c r="Q1" s="72" t="s">
        <v>119</v>
      </c>
      <c r="R1" s="87" t="s">
        <v>169</v>
      </c>
      <c r="S1" s="72" t="s">
        <v>118</v>
      </c>
      <c r="T1" s="73" t="s">
        <v>4</v>
      </c>
      <c r="U1" s="73" t="s">
        <v>125</v>
      </c>
      <c r="V1" s="82" t="s">
        <v>5</v>
      </c>
      <c r="W1" s="74" t="s">
        <v>31</v>
      </c>
      <c r="X1" s="88" t="s">
        <v>78</v>
      </c>
    </row>
    <row r="2" spans="1:24" x14ac:dyDescent="0.3">
      <c r="A2" s="75" t="s">
        <v>127</v>
      </c>
      <c r="B2" s="77" t="s">
        <v>30</v>
      </c>
      <c r="C2" s="75">
        <v>56</v>
      </c>
      <c r="D2" s="75"/>
      <c r="E2" s="75" t="s">
        <v>128</v>
      </c>
      <c r="F2" s="75">
        <v>86</v>
      </c>
      <c r="G2" s="75"/>
      <c r="H2" s="81">
        <v>39</v>
      </c>
      <c r="I2" s="79">
        <v>16.325057618188385</v>
      </c>
      <c r="J2" s="113" t="s">
        <v>168</v>
      </c>
      <c r="M2" t="s">
        <v>156</v>
      </c>
      <c r="O2" s="129" t="s">
        <v>135</v>
      </c>
      <c r="P2" s="130" t="s">
        <v>156</v>
      </c>
      <c r="Q2" s="129">
        <v>25</v>
      </c>
      <c r="R2" s="129"/>
      <c r="S2" s="129" t="s">
        <v>159</v>
      </c>
      <c r="T2" s="129">
        <v>75</v>
      </c>
      <c r="U2" s="129">
        <v>95</v>
      </c>
      <c r="V2" s="131">
        <v>33</v>
      </c>
      <c r="W2" s="132">
        <v>24.702551414889427</v>
      </c>
      <c r="X2" s="133" t="s">
        <v>43</v>
      </c>
    </row>
    <row r="3" spans="1:24" x14ac:dyDescent="0.3">
      <c r="A3" s="75" t="s">
        <v>127</v>
      </c>
      <c r="B3" s="77" t="s">
        <v>131</v>
      </c>
      <c r="C3" s="75">
        <v>41</v>
      </c>
      <c r="D3" s="75"/>
      <c r="E3" s="75" t="s">
        <v>129</v>
      </c>
      <c r="F3" s="75">
        <v>86</v>
      </c>
      <c r="G3" s="75"/>
      <c r="H3" s="81">
        <v>39</v>
      </c>
      <c r="I3" s="79">
        <v>17.186826862089493</v>
      </c>
      <c r="J3" s="113" t="s">
        <v>142</v>
      </c>
      <c r="O3" s="129"/>
      <c r="P3" s="130"/>
      <c r="Q3" s="129"/>
      <c r="R3" s="129"/>
      <c r="S3" s="134"/>
      <c r="T3" s="129"/>
      <c r="U3" s="129"/>
      <c r="V3" s="131"/>
      <c r="W3" s="132"/>
      <c r="X3" s="133"/>
    </row>
    <row r="4" spans="1:24" x14ac:dyDescent="0.3">
      <c r="A4" s="75" t="s">
        <v>127</v>
      </c>
      <c r="B4" s="77" t="s">
        <v>157</v>
      </c>
      <c r="C4" s="75">
        <v>37</v>
      </c>
      <c r="D4" s="75"/>
      <c r="E4" s="75" t="s">
        <v>130</v>
      </c>
      <c r="F4" s="75">
        <v>88</v>
      </c>
      <c r="G4" s="75"/>
      <c r="H4" s="81">
        <v>41</v>
      </c>
      <c r="I4" s="79">
        <v>16.666841211803774</v>
      </c>
      <c r="J4" s="113" t="s">
        <v>44</v>
      </c>
      <c r="O4" s="135"/>
      <c r="P4" s="135"/>
      <c r="Q4" s="135"/>
      <c r="R4" s="135"/>
      <c r="S4" s="135"/>
      <c r="T4" s="135"/>
      <c r="U4" s="135"/>
      <c r="V4" s="135"/>
      <c r="W4" s="135"/>
      <c r="X4" s="135"/>
    </row>
    <row r="5" spans="1:24" x14ac:dyDescent="0.3">
      <c r="A5" s="75" t="s">
        <v>127</v>
      </c>
      <c r="B5" s="77" t="s">
        <v>132</v>
      </c>
      <c r="C5" s="75">
        <v>33</v>
      </c>
      <c r="D5" s="75"/>
      <c r="E5" s="75" t="s">
        <v>133</v>
      </c>
      <c r="F5" s="75">
        <v>96</v>
      </c>
      <c r="G5" s="75"/>
      <c r="H5" s="81">
        <v>43</v>
      </c>
      <c r="I5" s="79">
        <v>20.983300162646646</v>
      </c>
      <c r="J5" s="113" t="s">
        <v>160</v>
      </c>
      <c r="O5" s="135"/>
      <c r="P5" s="135"/>
      <c r="Q5" s="135"/>
      <c r="R5" s="135"/>
      <c r="S5" s="135"/>
      <c r="T5" s="135"/>
      <c r="U5" s="135"/>
      <c r="V5" s="135"/>
      <c r="W5" s="135"/>
      <c r="X5" s="135"/>
    </row>
    <row r="6" spans="1:24" x14ac:dyDescent="0.3">
      <c r="A6" s="115" t="s">
        <v>135</v>
      </c>
      <c r="B6" s="116" t="s">
        <v>134</v>
      </c>
      <c r="C6" s="115">
        <v>34</v>
      </c>
      <c r="D6" s="115"/>
      <c r="E6" s="115" t="s">
        <v>136</v>
      </c>
      <c r="F6" s="115">
        <v>72</v>
      </c>
      <c r="G6" s="115">
        <v>95</v>
      </c>
      <c r="H6" s="117">
        <v>32</v>
      </c>
      <c r="I6" s="118">
        <v>28.26486104128395</v>
      </c>
      <c r="J6" s="119" t="s">
        <v>63</v>
      </c>
      <c r="O6" s="135"/>
      <c r="P6" s="135"/>
      <c r="Q6" s="135"/>
      <c r="R6" s="135"/>
      <c r="S6" s="135"/>
      <c r="T6" s="135"/>
      <c r="U6" s="135"/>
      <c r="V6" s="135"/>
      <c r="W6" s="135"/>
      <c r="X6" s="135"/>
    </row>
    <row r="7" spans="1:24" x14ac:dyDescent="0.3">
      <c r="A7" s="115" t="s">
        <v>135</v>
      </c>
      <c r="B7" s="116" t="s">
        <v>137</v>
      </c>
      <c r="C7" s="115">
        <v>33</v>
      </c>
      <c r="D7" s="115"/>
      <c r="E7" s="115" t="s">
        <v>138</v>
      </c>
      <c r="F7" s="115">
        <v>74</v>
      </c>
      <c r="G7" s="115">
        <v>103</v>
      </c>
      <c r="H7" s="117">
        <v>32</v>
      </c>
      <c r="I7" s="118">
        <v>32.526808418997774</v>
      </c>
      <c r="J7" s="119" t="s">
        <v>144</v>
      </c>
      <c r="O7" s="135"/>
      <c r="P7" s="135"/>
      <c r="Q7" s="135"/>
      <c r="R7" s="135"/>
      <c r="S7" s="135"/>
      <c r="T7" s="135"/>
      <c r="U7" s="135"/>
      <c r="V7" s="135"/>
      <c r="W7" s="135"/>
      <c r="X7" s="135"/>
    </row>
    <row r="8" spans="1:24" x14ac:dyDescent="0.3">
      <c r="A8" s="115" t="s">
        <v>135</v>
      </c>
      <c r="B8" s="116" t="s">
        <v>139</v>
      </c>
      <c r="C8" s="115">
        <v>29</v>
      </c>
      <c r="D8" s="115"/>
      <c r="E8" s="115" t="s">
        <v>140</v>
      </c>
      <c r="F8" s="115">
        <v>92</v>
      </c>
      <c r="G8" s="115">
        <v>108</v>
      </c>
      <c r="H8" s="117">
        <v>35</v>
      </c>
      <c r="I8" s="118">
        <v>41.685210729669251</v>
      </c>
      <c r="J8" s="119" t="s">
        <v>71</v>
      </c>
      <c r="O8" s="135"/>
      <c r="P8" s="135"/>
      <c r="Q8" s="135"/>
      <c r="R8" s="135"/>
      <c r="S8" s="135"/>
      <c r="T8" s="135"/>
      <c r="U8" s="135"/>
      <c r="V8" s="135"/>
      <c r="W8" s="135"/>
      <c r="X8" s="135"/>
    </row>
    <row r="9" spans="1:24" x14ac:dyDescent="0.3">
      <c r="A9" s="115" t="s">
        <v>135</v>
      </c>
      <c r="B9" s="116" t="s">
        <v>149</v>
      </c>
      <c r="C9" s="115">
        <v>40</v>
      </c>
      <c r="D9" s="115"/>
      <c r="E9" s="115" t="s">
        <v>150</v>
      </c>
      <c r="F9" s="115">
        <v>86</v>
      </c>
      <c r="G9" s="115">
        <v>103</v>
      </c>
      <c r="H9" s="117">
        <v>36.5</v>
      </c>
      <c r="I9" s="118">
        <v>33.529382402336836</v>
      </c>
      <c r="J9" s="119" t="s">
        <v>143</v>
      </c>
      <c r="O9" s="135"/>
      <c r="P9" s="135"/>
      <c r="Q9" s="135"/>
      <c r="R9" s="135"/>
      <c r="S9" s="135"/>
      <c r="T9" s="135"/>
      <c r="U9" s="135"/>
      <c r="V9" s="135"/>
      <c r="W9" s="135"/>
      <c r="X9" s="135"/>
    </row>
    <row r="10" spans="1:24" x14ac:dyDescent="0.3">
      <c r="A10" s="75" t="s">
        <v>127</v>
      </c>
      <c r="B10" s="77" t="s">
        <v>151</v>
      </c>
      <c r="C10" s="75">
        <v>46</v>
      </c>
      <c r="D10" s="75"/>
      <c r="E10" s="86">
        <v>45495.375</v>
      </c>
      <c r="F10" s="75">
        <v>86</v>
      </c>
      <c r="G10" s="75"/>
      <c r="H10" s="81">
        <v>38</v>
      </c>
      <c r="I10" s="79">
        <v>17.63</v>
      </c>
      <c r="J10" s="113" t="s">
        <v>161</v>
      </c>
      <c r="O10" s="135"/>
      <c r="P10" s="135"/>
      <c r="Q10" s="135"/>
      <c r="R10" s="135"/>
      <c r="S10" s="135"/>
      <c r="T10" s="135"/>
      <c r="U10" s="135"/>
      <c r="V10" s="135"/>
      <c r="W10" s="135"/>
      <c r="X10" s="135"/>
    </row>
    <row r="11" spans="1:24" x14ac:dyDescent="0.3">
      <c r="A11" s="75" t="s">
        <v>127</v>
      </c>
      <c r="B11" s="77" t="s">
        <v>162</v>
      </c>
      <c r="C11" s="75">
        <v>35</v>
      </c>
      <c r="D11" s="75"/>
      <c r="E11" s="86">
        <v>45495.380555555559</v>
      </c>
      <c r="F11" s="75">
        <v>102</v>
      </c>
      <c r="G11" s="75"/>
      <c r="H11" s="81">
        <v>43</v>
      </c>
      <c r="I11" s="79">
        <v>24.31</v>
      </c>
      <c r="J11" s="113" t="s">
        <v>67</v>
      </c>
      <c r="O11" s="135"/>
      <c r="P11" s="135"/>
      <c r="Q11" s="135"/>
      <c r="R11" s="135"/>
      <c r="S11" s="135"/>
      <c r="T11" s="135"/>
      <c r="U11" s="135"/>
      <c r="V11" s="135"/>
      <c r="W11" s="135"/>
      <c r="X11" s="135"/>
    </row>
    <row r="12" spans="1:24" x14ac:dyDescent="0.3">
      <c r="A12" s="115" t="s">
        <v>135</v>
      </c>
      <c r="B12" s="116" t="s">
        <v>153</v>
      </c>
      <c r="C12" s="115">
        <v>28</v>
      </c>
      <c r="D12" s="115"/>
      <c r="E12" s="120">
        <v>45496.465277777781</v>
      </c>
      <c r="F12" s="115">
        <v>98</v>
      </c>
      <c r="G12" s="115">
        <v>110</v>
      </c>
      <c r="H12" s="117">
        <v>33</v>
      </c>
      <c r="I12" s="118">
        <v>44.29</v>
      </c>
      <c r="J12" s="119" t="s">
        <v>71</v>
      </c>
      <c r="O12" s="135"/>
      <c r="P12" s="135"/>
      <c r="Q12" s="135"/>
      <c r="R12" s="135"/>
      <c r="S12" s="135"/>
      <c r="T12" s="135"/>
      <c r="U12" s="135"/>
      <c r="V12" s="135"/>
      <c r="W12" s="135"/>
      <c r="X12" s="135"/>
    </row>
    <row r="13" spans="1:24" x14ac:dyDescent="0.3">
      <c r="A13" s="75" t="s">
        <v>127</v>
      </c>
      <c r="B13" s="77" t="s">
        <v>152</v>
      </c>
      <c r="C13" s="75">
        <v>32</v>
      </c>
      <c r="D13" s="75"/>
      <c r="E13" s="86">
        <v>45496.472222222219</v>
      </c>
      <c r="F13" s="75">
        <v>90</v>
      </c>
      <c r="G13" s="75"/>
      <c r="H13" s="81">
        <v>40</v>
      </c>
      <c r="I13" s="79">
        <v>18.809999999999999</v>
      </c>
      <c r="J13" s="113" t="s">
        <v>53</v>
      </c>
      <c r="O13" s="135"/>
      <c r="P13" s="135"/>
      <c r="Q13" s="135"/>
      <c r="R13" s="135"/>
      <c r="S13" s="135"/>
      <c r="T13" s="135"/>
      <c r="U13" s="135"/>
      <c r="V13" s="135"/>
      <c r="W13" s="135"/>
      <c r="X13" s="135"/>
    </row>
    <row r="14" spans="1:24" x14ac:dyDescent="0.3">
      <c r="A14" s="75" t="s">
        <v>127</v>
      </c>
      <c r="B14" s="77" t="s">
        <v>154</v>
      </c>
      <c r="C14" s="75">
        <v>33</v>
      </c>
      <c r="D14" s="75"/>
      <c r="E14" s="75" t="s">
        <v>155</v>
      </c>
      <c r="F14" s="75">
        <v>82</v>
      </c>
      <c r="G14" s="75"/>
      <c r="H14" s="81">
        <v>41</v>
      </c>
      <c r="I14" s="79">
        <v>13.152652115103297</v>
      </c>
      <c r="J14" s="113" t="s">
        <v>42</v>
      </c>
      <c r="O14" s="135"/>
      <c r="P14" s="135"/>
      <c r="Q14" s="135"/>
      <c r="R14" s="135"/>
      <c r="S14" s="135"/>
      <c r="T14" s="135"/>
      <c r="U14" s="135"/>
      <c r="V14" s="135"/>
      <c r="W14" s="135"/>
      <c r="X14" s="135"/>
    </row>
    <row r="15" spans="1:24" x14ac:dyDescent="0.3">
      <c r="A15" s="75" t="s">
        <v>127</v>
      </c>
      <c r="B15" s="77" t="s">
        <v>157</v>
      </c>
      <c r="C15" s="75">
        <v>37</v>
      </c>
      <c r="D15" s="75"/>
      <c r="E15" s="75" t="s">
        <v>158</v>
      </c>
      <c r="F15" s="75">
        <v>86.5</v>
      </c>
      <c r="G15" s="75"/>
      <c r="H15" s="81">
        <v>41.5</v>
      </c>
      <c r="I15" s="79">
        <v>15.042512760570009</v>
      </c>
      <c r="J15" s="113" t="s">
        <v>142</v>
      </c>
      <c r="O15" s="135"/>
      <c r="P15" s="135"/>
      <c r="Q15" s="135"/>
      <c r="R15" s="135"/>
      <c r="S15" s="135"/>
      <c r="T15" s="135"/>
      <c r="U15" s="135"/>
      <c r="V15" s="135"/>
      <c r="W15" s="135"/>
      <c r="X15" s="135"/>
    </row>
    <row r="16" spans="1:24" x14ac:dyDescent="0.3">
      <c r="A16" s="115" t="s">
        <v>135</v>
      </c>
      <c r="B16" s="116" t="s">
        <v>156</v>
      </c>
      <c r="C16" s="115">
        <v>25</v>
      </c>
      <c r="D16" s="115"/>
      <c r="E16" s="115" t="s">
        <v>159</v>
      </c>
      <c r="F16" s="115">
        <v>75</v>
      </c>
      <c r="G16" s="115">
        <v>95</v>
      </c>
      <c r="H16" s="117">
        <v>33</v>
      </c>
      <c r="I16" s="118">
        <v>24.702551414889427</v>
      </c>
      <c r="J16" s="119" t="s">
        <v>43</v>
      </c>
      <c r="O16" s="135"/>
      <c r="P16" s="135"/>
      <c r="Q16" s="135"/>
      <c r="R16" s="135"/>
      <c r="S16" s="135"/>
      <c r="T16" s="135"/>
      <c r="U16" s="135"/>
      <c r="V16" s="135"/>
      <c r="W16" s="135"/>
      <c r="X16" s="135"/>
    </row>
    <row r="17" spans="1:24" x14ac:dyDescent="0.3">
      <c r="A17" s="75" t="s">
        <v>127</v>
      </c>
      <c r="B17" s="77" t="s">
        <v>132</v>
      </c>
      <c r="C17" s="75">
        <v>33</v>
      </c>
      <c r="D17" s="75"/>
      <c r="E17" s="75" t="s">
        <v>163</v>
      </c>
      <c r="F17" s="75">
        <v>93</v>
      </c>
      <c r="G17" s="75"/>
      <c r="H17" s="81">
        <v>41.5</v>
      </c>
      <c r="I17" s="79">
        <v>19.740460626970151</v>
      </c>
      <c r="J17" s="113" t="s">
        <v>55</v>
      </c>
      <c r="O17" s="135"/>
      <c r="P17" s="135"/>
      <c r="Q17" s="135"/>
      <c r="R17" s="135"/>
      <c r="S17" s="135"/>
      <c r="T17" s="135"/>
      <c r="U17" s="135"/>
      <c r="V17" s="135"/>
      <c r="W17" s="135"/>
      <c r="X17" s="135"/>
    </row>
    <row r="18" spans="1:24" x14ac:dyDescent="0.3">
      <c r="A18" s="75" t="s">
        <v>127</v>
      </c>
      <c r="B18" s="77" t="s">
        <v>164</v>
      </c>
      <c r="C18" s="75">
        <v>38</v>
      </c>
      <c r="D18" s="75"/>
      <c r="E18" s="75" t="s">
        <v>165</v>
      </c>
      <c r="F18" s="75">
        <v>86</v>
      </c>
      <c r="G18" s="75"/>
      <c r="H18" s="81">
        <v>39</v>
      </c>
      <c r="I18" s="79">
        <v>16.666841211803774</v>
      </c>
      <c r="J18" s="113" t="s">
        <v>44</v>
      </c>
      <c r="O18" s="135"/>
      <c r="P18" s="135"/>
      <c r="Q18" s="135"/>
      <c r="R18" s="135"/>
      <c r="S18" s="135"/>
      <c r="T18" s="135"/>
      <c r="U18" s="135"/>
      <c r="V18" s="135"/>
      <c r="W18" s="135"/>
      <c r="X18" s="135"/>
    </row>
    <row r="19" spans="1:24" x14ac:dyDescent="0.3">
      <c r="A19" s="75" t="s">
        <v>127</v>
      </c>
      <c r="B19" s="77" t="s">
        <v>166</v>
      </c>
      <c r="C19" s="75">
        <v>40</v>
      </c>
      <c r="D19" s="75"/>
      <c r="E19" s="75" t="s">
        <v>167</v>
      </c>
      <c r="F19" s="75">
        <v>92</v>
      </c>
      <c r="G19" s="75"/>
      <c r="H19" s="81">
        <v>42</v>
      </c>
      <c r="I19" s="79">
        <v>18.298345010528454</v>
      </c>
      <c r="J19" s="113" t="s">
        <v>44</v>
      </c>
      <c r="O19" s="135"/>
      <c r="P19" s="135"/>
      <c r="Q19" s="135"/>
      <c r="R19" s="135"/>
      <c r="S19" s="135"/>
      <c r="T19" s="135"/>
      <c r="U19" s="135"/>
      <c r="V19" s="135"/>
      <c r="W19" s="135"/>
      <c r="X19" s="135"/>
    </row>
    <row r="20" spans="1:24" x14ac:dyDescent="0.3">
      <c r="A20" s="75" t="s">
        <v>127</v>
      </c>
      <c r="B20" s="77" t="s">
        <v>206</v>
      </c>
      <c r="C20" s="75">
        <v>33</v>
      </c>
      <c r="D20" s="75">
        <v>184</v>
      </c>
      <c r="E20" s="75" t="s">
        <v>170</v>
      </c>
      <c r="F20" s="75">
        <v>85.5</v>
      </c>
      <c r="G20" s="75"/>
      <c r="H20" s="81">
        <v>38</v>
      </c>
      <c r="I20" s="79">
        <v>15.882312222423867</v>
      </c>
      <c r="J20" s="113" t="s">
        <v>142</v>
      </c>
      <c r="O20" s="135"/>
      <c r="P20" s="135"/>
      <c r="Q20" s="135"/>
      <c r="R20" s="135"/>
      <c r="S20" s="135"/>
      <c r="T20" s="135"/>
      <c r="U20" s="135"/>
      <c r="V20" s="135"/>
      <c r="W20" s="135"/>
      <c r="X20" s="135"/>
    </row>
    <row r="21" spans="1:24" x14ac:dyDescent="0.3">
      <c r="A21" s="75" t="s">
        <v>127</v>
      </c>
      <c r="B21" s="77" t="s">
        <v>205</v>
      </c>
      <c r="C21" s="75">
        <v>27</v>
      </c>
      <c r="D21" s="75">
        <v>175</v>
      </c>
      <c r="E21" s="75" t="s">
        <v>171</v>
      </c>
      <c r="F21" s="75">
        <v>119</v>
      </c>
      <c r="G21" s="75"/>
      <c r="H21" s="81">
        <v>42</v>
      </c>
      <c r="I21" s="79">
        <v>35.45243930404844</v>
      </c>
      <c r="J21" s="113" t="s">
        <v>71</v>
      </c>
      <c r="O21" s="135"/>
      <c r="P21" s="135"/>
      <c r="Q21" s="135"/>
      <c r="R21" s="135"/>
      <c r="S21" s="135"/>
      <c r="T21" s="135"/>
      <c r="U21" s="135"/>
      <c r="V21" s="135"/>
      <c r="W21" s="135"/>
      <c r="X21" s="135"/>
    </row>
    <row r="22" spans="1:24" x14ac:dyDescent="0.3">
      <c r="A22" s="115" t="s">
        <v>135</v>
      </c>
      <c r="B22" s="116" t="s">
        <v>207</v>
      </c>
      <c r="C22" s="115">
        <v>30</v>
      </c>
      <c r="D22" s="115">
        <v>165</v>
      </c>
      <c r="E22" s="115" t="s">
        <v>208</v>
      </c>
      <c r="F22" s="115">
        <v>79</v>
      </c>
      <c r="G22" s="115">
        <v>102</v>
      </c>
      <c r="H22" s="117">
        <v>33</v>
      </c>
      <c r="I22" s="118">
        <v>32.672861654442869</v>
      </c>
      <c r="J22" s="119" t="s">
        <v>144</v>
      </c>
      <c r="O22" s="135"/>
      <c r="P22" s="135"/>
      <c r="Q22" s="135"/>
      <c r="R22" s="135"/>
      <c r="S22" s="135"/>
      <c r="T22" s="135"/>
      <c r="U22" s="135"/>
      <c r="V22" s="135"/>
      <c r="W22" s="135"/>
      <c r="X22" s="135"/>
    </row>
    <row r="23" spans="1:24" x14ac:dyDescent="0.3">
      <c r="A23" s="75" t="s">
        <v>135</v>
      </c>
      <c r="B23" s="77" t="s">
        <v>209</v>
      </c>
      <c r="C23" s="75">
        <v>59</v>
      </c>
      <c r="D23" s="75">
        <v>165</v>
      </c>
      <c r="E23" s="75" t="s">
        <v>210</v>
      </c>
      <c r="F23" s="75">
        <v>84</v>
      </c>
      <c r="G23" s="75">
        <v>97</v>
      </c>
      <c r="H23" s="81">
        <v>33</v>
      </c>
      <c r="I23" s="79">
        <v>32.672861654442869</v>
      </c>
      <c r="J23" s="113" t="s">
        <v>64</v>
      </c>
      <c r="O23" s="135"/>
      <c r="P23" s="135"/>
      <c r="Q23" s="135"/>
      <c r="R23" s="135"/>
      <c r="S23" s="135"/>
      <c r="T23" s="135"/>
      <c r="U23" s="135"/>
      <c r="V23" s="135"/>
      <c r="W23" s="135"/>
      <c r="X23" s="135"/>
    </row>
    <row r="24" spans="1:24" x14ac:dyDescent="0.3">
      <c r="A24" s="75" t="s">
        <v>135</v>
      </c>
      <c r="B24" s="77" t="s">
        <v>211</v>
      </c>
      <c r="C24" s="75">
        <v>33</v>
      </c>
      <c r="D24" s="75">
        <v>171</v>
      </c>
      <c r="E24" s="75" t="s">
        <v>212</v>
      </c>
      <c r="F24" s="75">
        <v>73</v>
      </c>
      <c r="G24" s="75">
        <v>92</v>
      </c>
      <c r="H24" s="81">
        <v>32</v>
      </c>
      <c r="I24" s="79">
        <v>23.583215016486093</v>
      </c>
      <c r="J24" s="113" t="s">
        <v>42</v>
      </c>
      <c r="O24" s="135"/>
      <c r="P24" s="135"/>
      <c r="Q24" s="135"/>
      <c r="R24" s="135"/>
      <c r="S24" s="135"/>
      <c r="T24" s="135"/>
      <c r="U24" s="135"/>
      <c r="V24" s="135"/>
      <c r="W24" s="135"/>
      <c r="X24" s="135"/>
    </row>
    <row r="25" spans="1:24" x14ac:dyDescent="0.3">
      <c r="A25" s="75" t="s">
        <v>135</v>
      </c>
      <c r="B25" s="77" t="s">
        <v>213</v>
      </c>
      <c r="C25" s="75">
        <v>30</v>
      </c>
      <c r="D25" s="75">
        <v>165</v>
      </c>
      <c r="E25" s="75" t="s">
        <v>214</v>
      </c>
      <c r="F25" s="75">
        <v>84</v>
      </c>
      <c r="G25" s="75">
        <v>102</v>
      </c>
      <c r="H25" s="81">
        <v>34</v>
      </c>
      <c r="I25" s="79">
        <v>34.563081163935436</v>
      </c>
      <c r="J25" s="113" t="s">
        <v>68</v>
      </c>
      <c r="O25" s="135"/>
      <c r="P25" s="135"/>
      <c r="Q25" s="135"/>
      <c r="R25" s="135"/>
      <c r="S25" s="135"/>
      <c r="T25" s="135"/>
      <c r="U25" s="135"/>
      <c r="V25" s="135"/>
      <c r="W25" s="135"/>
      <c r="X25" s="135"/>
    </row>
    <row r="26" spans="1:24" x14ac:dyDescent="0.3">
      <c r="A26" s="75" t="s">
        <v>135</v>
      </c>
      <c r="B26" s="77" t="s">
        <v>215</v>
      </c>
      <c r="C26" s="75">
        <v>55</v>
      </c>
      <c r="D26" s="75">
        <v>155</v>
      </c>
      <c r="E26" s="75" t="s">
        <v>216</v>
      </c>
      <c r="F26" s="75">
        <v>103</v>
      </c>
      <c r="G26" s="75">
        <v>104</v>
      </c>
      <c r="H26" s="81">
        <v>38</v>
      </c>
      <c r="I26" s="79">
        <v>44.729888022407835</v>
      </c>
      <c r="J26" s="113" t="s">
        <v>71</v>
      </c>
      <c r="O26" s="135"/>
      <c r="P26" s="135"/>
      <c r="Q26" s="135"/>
      <c r="R26" s="135"/>
      <c r="S26" s="135"/>
      <c r="T26" s="135"/>
      <c r="U26" s="135"/>
      <c r="V26" s="135"/>
      <c r="W26" s="135"/>
      <c r="X26" s="135"/>
    </row>
    <row r="27" spans="1:24" x14ac:dyDescent="0.3">
      <c r="A27" s="75" t="s">
        <v>135</v>
      </c>
      <c r="B27" s="77" t="s">
        <v>217</v>
      </c>
      <c r="C27" s="75">
        <v>21</v>
      </c>
      <c r="D27" s="75">
        <v>163</v>
      </c>
      <c r="E27" s="75" t="s">
        <v>218</v>
      </c>
      <c r="F27" s="75">
        <v>80</v>
      </c>
      <c r="G27" s="75">
        <v>99</v>
      </c>
      <c r="H27" s="81">
        <v>35</v>
      </c>
      <c r="I27" s="79">
        <v>31.248216573809064</v>
      </c>
      <c r="J27" s="113" t="s">
        <v>144</v>
      </c>
      <c r="O27" s="135"/>
      <c r="P27" s="135"/>
      <c r="Q27" s="135"/>
      <c r="R27" s="135"/>
      <c r="S27" s="135"/>
      <c r="T27" s="135"/>
      <c r="U27" s="135"/>
      <c r="V27" s="135"/>
      <c r="W27" s="135"/>
      <c r="X27" s="135"/>
    </row>
    <row r="28" spans="1:24" x14ac:dyDescent="0.3">
      <c r="A28" s="75" t="s">
        <v>135</v>
      </c>
      <c r="B28" s="77" t="s">
        <v>219</v>
      </c>
      <c r="C28" s="75">
        <v>26</v>
      </c>
      <c r="D28" s="75">
        <v>164</v>
      </c>
      <c r="E28" s="75" t="s">
        <v>220</v>
      </c>
      <c r="F28" s="75">
        <v>80</v>
      </c>
      <c r="G28" s="75">
        <v>95</v>
      </c>
      <c r="H28" s="81">
        <v>34</v>
      </c>
      <c r="I28" s="79">
        <v>29.496498828229932</v>
      </c>
      <c r="J28" s="113" t="s">
        <v>64</v>
      </c>
      <c r="O28" s="135"/>
      <c r="P28" s="135"/>
      <c r="Q28" s="135"/>
      <c r="R28" s="135"/>
      <c r="S28" s="135"/>
      <c r="T28" s="135"/>
      <c r="U28" s="135"/>
      <c r="V28" s="135"/>
      <c r="W28" s="135"/>
      <c r="X28" s="135"/>
    </row>
    <row r="29" spans="1:24" x14ac:dyDescent="0.3">
      <c r="A29" s="75" t="s">
        <v>135</v>
      </c>
      <c r="B29" s="77" t="s">
        <v>221</v>
      </c>
      <c r="C29" s="75">
        <v>28</v>
      </c>
      <c r="D29" s="75">
        <v>178</v>
      </c>
      <c r="E29" s="75" t="s">
        <v>222</v>
      </c>
      <c r="F29" s="75">
        <v>100</v>
      </c>
      <c r="G29" s="75">
        <v>120</v>
      </c>
      <c r="H29" s="81">
        <v>38</v>
      </c>
      <c r="I29" s="79">
        <v>44.1129233705621</v>
      </c>
      <c r="J29" s="113" t="s">
        <v>71</v>
      </c>
      <c r="O29" s="135"/>
      <c r="P29" s="135"/>
      <c r="Q29" s="135"/>
      <c r="R29" s="135"/>
      <c r="S29" s="135"/>
      <c r="T29" s="135"/>
      <c r="U29" s="135"/>
      <c r="V29" s="135"/>
      <c r="W29" s="135"/>
      <c r="X29" s="135"/>
    </row>
    <row r="30" spans="1:24" x14ac:dyDescent="0.3">
      <c r="A30" s="75" t="s">
        <v>135</v>
      </c>
      <c r="B30" s="77" t="s">
        <v>223</v>
      </c>
      <c r="C30" s="75">
        <v>24</v>
      </c>
      <c r="D30" s="75">
        <v>149</v>
      </c>
      <c r="E30" s="86">
        <v>45330.636805555558</v>
      </c>
      <c r="F30" s="75">
        <v>65</v>
      </c>
      <c r="G30" s="75">
        <v>100</v>
      </c>
      <c r="H30" s="81">
        <v>32</v>
      </c>
      <c r="I30" s="79">
        <v>29.425679620448648</v>
      </c>
      <c r="J30" s="113" t="s">
        <v>64</v>
      </c>
      <c r="O30" s="135"/>
      <c r="P30" s="135"/>
      <c r="Q30" s="135"/>
      <c r="R30" s="135"/>
      <c r="S30" s="135"/>
      <c r="T30" s="135"/>
      <c r="U30" s="135"/>
      <c r="V30" s="135"/>
      <c r="W30" s="135"/>
      <c r="X30" s="135"/>
    </row>
    <row r="31" spans="1:24" x14ac:dyDescent="0.3">
      <c r="A31" s="75" t="s">
        <v>127</v>
      </c>
      <c r="B31" s="77" t="s">
        <v>224</v>
      </c>
      <c r="C31" s="75">
        <v>35</v>
      </c>
      <c r="D31" s="75">
        <v>175</v>
      </c>
      <c r="E31" s="86">
        <v>45510.664583333331</v>
      </c>
      <c r="F31" s="75">
        <v>96</v>
      </c>
      <c r="G31" s="75"/>
      <c r="H31" s="81">
        <v>40</v>
      </c>
      <c r="I31" s="79">
        <v>23.557024234766562</v>
      </c>
      <c r="J31" s="113" t="s">
        <v>66</v>
      </c>
      <c r="O31" s="135"/>
      <c r="P31" s="135"/>
      <c r="Q31" s="135"/>
      <c r="R31" s="135"/>
      <c r="S31" s="135"/>
      <c r="T31" s="135"/>
      <c r="U31" s="135"/>
      <c r="V31" s="135"/>
      <c r="W31" s="135"/>
      <c r="X31" s="135"/>
    </row>
    <row r="32" spans="1:24" x14ac:dyDescent="0.3">
      <c r="A32" s="75" t="s">
        <v>127</v>
      </c>
      <c r="B32" s="77" t="s">
        <v>225</v>
      </c>
      <c r="C32" s="75">
        <v>31</v>
      </c>
      <c r="D32" s="75">
        <v>168</v>
      </c>
      <c r="E32" s="86">
        <v>45516.388888888891</v>
      </c>
      <c r="F32" s="75">
        <v>89</v>
      </c>
      <c r="G32" s="75"/>
      <c r="H32" s="81">
        <v>39</v>
      </c>
      <c r="I32" s="79">
        <v>20.565522671579846</v>
      </c>
      <c r="J32" s="113" t="s">
        <v>147</v>
      </c>
      <c r="O32" s="135"/>
      <c r="P32" s="135"/>
      <c r="Q32" s="135"/>
      <c r="R32" s="135"/>
      <c r="S32" s="135"/>
      <c r="T32" s="135"/>
      <c r="U32" s="135"/>
      <c r="V32" s="135"/>
      <c r="W32" s="135"/>
      <c r="X32" s="135"/>
    </row>
    <row r="33" spans="1:24" x14ac:dyDescent="0.3">
      <c r="A33" s="75" t="s">
        <v>135</v>
      </c>
      <c r="B33" s="77" t="s">
        <v>213</v>
      </c>
      <c r="C33" s="75">
        <v>30</v>
      </c>
      <c r="D33" s="75">
        <v>165</v>
      </c>
      <c r="E33" s="86">
        <v>45516.679861111108</v>
      </c>
      <c r="F33" s="75">
        <v>83</v>
      </c>
      <c r="G33" s="75">
        <v>105</v>
      </c>
      <c r="H33" s="81">
        <v>34</v>
      </c>
      <c r="I33" s="79">
        <v>35.489617637523764</v>
      </c>
      <c r="J33" s="113" t="s">
        <v>67</v>
      </c>
      <c r="O33" s="135"/>
      <c r="P33" s="135"/>
      <c r="Q33" s="135"/>
      <c r="R33" s="135"/>
      <c r="S33" s="135"/>
      <c r="T33" s="135"/>
      <c r="U33" s="135"/>
      <c r="V33" s="135"/>
      <c r="W33" s="135"/>
      <c r="X33" s="135"/>
    </row>
    <row r="34" spans="1:24" x14ac:dyDescent="0.3">
      <c r="A34" s="75" t="s">
        <v>135</v>
      </c>
      <c r="B34" s="77" t="s">
        <v>211</v>
      </c>
      <c r="C34" s="75">
        <v>33</v>
      </c>
      <c r="D34" s="75">
        <v>171</v>
      </c>
      <c r="E34" s="86">
        <v>45516.683333333334</v>
      </c>
      <c r="F34" s="75">
        <v>74</v>
      </c>
      <c r="G34" s="75">
        <v>98</v>
      </c>
      <c r="H34" s="81">
        <v>32</v>
      </c>
      <c r="I34" s="79">
        <v>27.218834015319743</v>
      </c>
      <c r="J34" s="113" t="s">
        <v>62</v>
      </c>
      <c r="O34" s="135"/>
      <c r="P34" s="135"/>
      <c r="Q34" s="135"/>
      <c r="R34" s="135"/>
      <c r="S34" s="135"/>
      <c r="T34" s="135"/>
      <c r="U34" s="135"/>
      <c r="V34" s="135"/>
      <c r="W34" s="135"/>
      <c r="X34" s="135"/>
    </row>
    <row r="35" spans="1:24" x14ac:dyDescent="0.3">
      <c r="A35" s="75"/>
      <c r="B35" s="77"/>
      <c r="C35" s="75"/>
      <c r="D35" s="75"/>
      <c r="E35" s="75"/>
      <c r="F35" s="75"/>
      <c r="G35" s="75"/>
      <c r="H35" s="81"/>
      <c r="I35" s="79"/>
      <c r="J35" s="113"/>
    </row>
    <row r="36" spans="1:24" x14ac:dyDescent="0.3">
      <c r="A36" s="75"/>
      <c r="B36" s="77"/>
      <c r="C36" s="75"/>
      <c r="D36" s="75"/>
      <c r="E36" s="75"/>
      <c r="F36" s="75"/>
      <c r="G36" s="75"/>
      <c r="H36" s="81"/>
      <c r="I36" s="79"/>
      <c r="J36" s="113"/>
    </row>
    <row r="37" spans="1:24" x14ac:dyDescent="0.3">
      <c r="A37" s="75"/>
      <c r="B37" s="77"/>
      <c r="C37" s="75"/>
      <c r="D37" s="75"/>
      <c r="E37" s="75"/>
      <c r="F37" s="75"/>
      <c r="G37" s="75"/>
      <c r="H37" s="81"/>
      <c r="I37" s="79"/>
      <c r="J37" s="113"/>
    </row>
    <row r="38" spans="1:24" x14ac:dyDescent="0.3">
      <c r="A38" s="75"/>
      <c r="B38" s="77"/>
      <c r="C38" s="75"/>
      <c r="D38" s="75"/>
      <c r="E38" s="75"/>
      <c r="F38" s="75"/>
      <c r="G38" s="75"/>
      <c r="H38" s="81"/>
      <c r="I38" s="79"/>
      <c r="J38" s="113"/>
    </row>
    <row r="39" spans="1:24" x14ac:dyDescent="0.3">
      <c r="A39" s="75"/>
      <c r="B39" s="77"/>
      <c r="C39" s="75"/>
      <c r="D39" s="75"/>
      <c r="E39" s="75"/>
      <c r="F39" s="75"/>
      <c r="G39" s="75"/>
      <c r="H39" s="81"/>
      <c r="I39" s="79"/>
      <c r="J39" s="113"/>
    </row>
    <row r="40" spans="1:24" x14ac:dyDescent="0.3">
      <c r="A40" s="75"/>
      <c r="B40" s="77"/>
      <c r="C40" s="75"/>
      <c r="D40" s="75"/>
      <c r="E40" s="75"/>
      <c r="F40" s="75"/>
      <c r="G40" s="75"/>
      <c r="H40" s="81"/>
      <c r="I40" s="79"/>
      <c r="J40" s="113"/>
    </row>
    <row r="41" spans="1:24" x14ac:dyDescent="0.3">
      <c r="A41" s="75"/>
      <c r="B41" s="77"/>
      <c r="C41" s="75"/>
      <c r="D41" s="75"/>
      <c r="E41" s="75"/>
      <c r="F41" s="75"/>
      <c r="G41" s="75"/>
      <c r="H41" s="81"/>
      <c r="I41" s="79"/>
      <c r="J41" s="113"/>
    </row>
    <row r="42" spans="1:24" x14ac:dyDescent="0.3">
      <c r="A42" s="75"/>
      <c r="B42" s="77"/>
      <c r="C42" s="75"/>
      <c r="D42" s="75"/>
      <c r="E42" s="75"/>
      <c r="F42" s="75"/>
      <c r="G42" s="75"/>
      <c r="H42" s="81"/>
      <c r="I42" s="79"/>
      <c r="J42" s="113"/>
    </row>
    <row r="43" spans="1:24" x14ac:dyDescent="0.3">
      <c r="A43" s="75"/>
      <c r="B43" s="77"/>
      <c r="C43" s="75"/>
      <c r="D43" s="75"/>
      <c r="E43" s="75"/>
      <c r="F43" s="75"/>
      <c r="G43" s="75"/>
      <c r="H43" s="81"/>
      <c r="I43" s="79"/>
      <c r="J43" s="113"/>
    </row>
    <row r="44" spans="1:24" x14ac:dyDescent="0.3">
      <c r="A44" s="75"/>
      <c r="B44" s="77"/>
      <c r="C44" s="75"/>
      <c r="D44" s="75"/>
      <c r="E44" s="75"/>
      <c r="F44" s="75"/>
      <c r="G44" s="75"/>
      <c r="H44" s="81"/>
      <c r="I44" s="79"/>
      <c r="J44" s="113"/>
    </row>
    <row r="45" spans="1:24" x14ac:dyDescent="0.3">
      <c r="A45" s="75"/>
      <c r="B45" s="77"/>
      <c r="C45" s="75"/>
      <c r="D45" s="75"/>
      <c r="E45" s="75"/>
      <c r="F45" s="75"/>
      <c r="G45" s="75"/>
      <c r="H45" s="81"/>
      <c r="I45" s="79"/>
      <c r="J45" s="113"/>
    </row>
    <row r="46" spans="1:24" x14ac:dyDescent="0.3">
      <c r="A46" s="75"/>
      <c r="B46" s="77"/>
      <c r="C46" s="75"/>
      <c r="D46" s="75"/>
      <c r="E46" s="75"/>
      <c r="F46" s="75"/>
      <c r="G46" s="75"/>
      <c r="H46" s="81"/>
      <c r="I46" s="79"/>
      <c r="J46" s="113"/>
    </row>
    <row r="47" spans="1:24" x14ac:dyDescent="0.3">
      <c r="A47" s="75"/>
      <c r="B47" s="77"/>
      <c r="C47" s="75"/>
      <c r="D47" s="75"/>
      <c r="E47" s="75"/>
      <c r="F47" s="75"/>
      <c r="G47" s="75"/>
      <c r="H47" s="81"/>
      <c r="I47" s="79"/>
      <c r="J47" s="113"/>
    </row>
    <row r="48" spans="1:24" x14ac:dyDescent="0.3">
      <c r="A48" s="75"/>
      <c r="B48" s="77"/>
      <c r="C48" s="75"/>
      <c r="D48" s="75"/>
      <c r="E48" s="75"/>
      <c r="F48" s="75"/>
      <c r="G48" s="75"/>
      <c r="H48" s="81"/>
      <c r="I48" s="79"/>
      <c r="J48" s="113"/>
    </row>
    <row r="49" spans="1:10" x14ac:dyDescent="0.3">
      <c r="A49" s="75"/>
      <c r="B49" s="77"/>
      <c r="C49" s="75"/>
      <c r="D49" s="75"/>
      <c r="E49" s="75"/>
      <c r="F49" s="75"/>
      <c r="G49" s="75"/>
      <c r="H49" s="81"/>
      <c r="I49" s="79"/>
      <c r="J49" s="113"/>
    </row>
    <row r="50" spans="1:10" x14ac:dyDescent="0.3">
      <c r="A50" s="75"/>
      <c r="B50" s="77"/>
      <c r="C50" s="75"/>
      <c r="D50" s="75"/>
      <c r="E50" s="75"/>
      <c r="F50" s="75"/>
      <c r="G50" s="75"/>
      <c r="H50" s="81"/>
      <c r="I50" s="79"/>
      <c r="J50" s="113"/>
    </row>
    <row r="51" spans="1:10" x14ac:dyDescent="0.3">
      <c r="A51" s="75"/>
      <c r="B51" s="77"/>
      <c r="C51" s="75"/>
      <c r="D51" s="75"/>
      <c r="E51" s="75"/>
      <c r="F51" s="75"/>
      <c r="G51" s="75"/>
      <c r="H51" s="81"/>
      <c r="I51" s="79"/>
      <c r="J51" s="113"/>
    </row>
    <row r="52" spans="1:10" x14ac:dyDescent="0.3">
      <c r="A52" s="75"/>
      <c r="B52" s="77"/>
      <c r="C52" s="75"/>
      <c r="D52" s="75"/>
      <c r="E52" s="75"/>
      <c r="F52" s="75"/>
      <c r="G52" s="75"/>
      <c r="H52" s="81"/>
      <c r="I52" s="79"/>
      <c r="J52" s="113"/>
    </row>
    <row r="53" spans="1:10" x14ac:dyDescent="0.3">
      <c r="A53" s="75"/>
      <c r="B53" s="77"/>
      <c r="C53" s="75"/>
      <c r="D53" s="75"/>
      <c r="E53" s="75"/>
      <c r="F53" s="75"/>
      <c r="G53" s="75"/>
      <c r="H53" s="81"/>
      <c r="I53" s="79"/>
      <c r="J53" s="113"/>
    </row>
    <row r="54" spans="1:10" x14ac:dyDescent="0.3">
      <c r="A54" s="75"/>
      <c r="B54" s="77"/>
      <c r="C54" s="75"/>
      <c r="D54" s="75"/>
      <c r="E54" s="75"/>
      <c r="F54" s="75"/>
      <c r="G54" s="75"/>
      <c r="H54" s="81"/>
      <c r="I54" s="79"/>
      <c r="J54" s="113"/>
    </row>
    <row r="55" spans="1:10" x14ac:dyDescent="0.3">
      <c r="A55" s="75"/>
      <c r="B55" s="77"/>
      <c r="C55" s="75"/>
      <c r="D55" s="75"/>
      <c r="E55" s="75"/>
      <c r="F55" s="75"/>
      <c r="G55" s="75"/>
      <c r="H55" s="81"/>
      <c r="I55" s="79"/>
      <c r="J55" s="113"/>
    </row>
    <row r="56" spans="1:10" x14ac:dyDescent="0.3">
      <c r="A56" s="75"/>
      <c r="B56" s="77"/>
      <c r="C56" s="75"/>
      <c r="D56" s="75"/>
      <c r="E56" s="75"/>
      <c r="F56" s="75"/>
      <c r="G56" s="75"/>
      <c r="H56" s="81"/>
      <c r="I56" s="79"/>
      <c r="J56" s="113"/>
    </row>
    <row r="57" spans="1:10" x14ac:dyDescent="0.3">
      <c r="A57" s="75"/>
      <c r="B57" s="77"/>
      <c r="C57" s="75"/>
      <c r="D57" s="75"/>
      <c r="E57" s="75"/>
      <c r="F57" s="75"/>
      <c r="G57" s="75"/>
      <c r="H57" s="81"/>
      <c r="I57" s="79"/>
      <c r="J57" s="113"/>
    </row>
    <row r="58" spans="1:10" x14ac:dyDescent="0.3">
      <c r="A58" s="75"/>
      <c r="B58" s="77"/>
      <c r="C58" s="75"/>
      <c r="D58" s="75"/>
      <c r="E58" s="75"/>
      <c r="F58" s="75"/>
      <c r="G58" s="75"/>
      <c r="H58" s="81"/>
      <c r="I58" s="79"/>
      <c r="J58" s="113"/>
    </row>
    <row r="59" spans="1:10" x14ac:dyDescent="0.3">
      <c r="A59" s="75"/>
      <c r="B59" s="77"/>
      <c r="C59" s="75"/>
      <c r="D59" s="75"/>
      <c r="E59" s="75"/>
      <c r="F59" s="75"/>
      <c r="G59" s="75"/>
      <c r="H59" s="81"/>
      <c r="I59" s="79"/>
      <c r="J59" s="113"/>
    </row>
    <row r="60" spans="1:10" x14ac:dyDescent="0.3">
      <c r="A60" s="75"/>
      <c r="B60" s="77"/>
      <c r="C60" s="75"/>
      <c r="D60" s="75"/>
      <c r="E60" s="75"/>
      <c r="F60" s="75"/>
      <c r="G60" s="75"/>
      <c r="H60" s="81"/>
      <c r="I60" s="79"/>
      <c r="J60" s="113"/>
    </row>
    <row r="61" spans="1:10" x14ac:dyDescent="0.3">
      <c r="A61" s="75"/>
      <c r="B61" s="77"/>
      <c r="C61" s="75"/>
      <c r="D61" s="75"/>
      <c r="E61" s="75"/>
      <c r="F61" s="75"/>
      <c r="G61" s="75"/>
      <c r="H61" s="81"/>
      <c r="I61" s="79"/>
      <c r="J61" s="113"/>
    </row>
    <row r="62" spans="1:10" x14ac:dyDescent="0.3">
      <c r="A62" s="75"/>
      <c r="B62" s="77"/>
      <c r="C62" s="75"/>
      <c r="D62" s="75"/>
      <c r="E62" s="75"/>
      <c r="F62" s="75"/>
      <c r="G62" s="75"/>
      <c r="H62" s="81"/>
      <c r="I62" s="79"/>
      <c r="J62" s="113"/>
    </row>
    <row r="63" spans="1:10" x14ac:dyDescent="0.3">
      <c r="A63" s="75"/>
      <c r="B63" s="77"/>
      <c r="C63" s="75"/>
      <c r="D63" s="75"/>
      <c r="E63" s="75"/>
      <c r="F63" s="75"/>
      <c r="G63" s="75"/>
      <c r="H63" s="81"/>
      <c r="I63" s="79"/>
      <c r="J63" s="113"/>
    </row>
    <row r="64" spans="1:10" x14ac:dyDescent="0.3">
      <c r="A64" s="75"/>
      <c r="B64" s="77"/>
      <c r="C64" s="75"/>
      <c r="D64" s="75"/>
      <c r="E64" s="75"/>
      <c r="F64" s="75"/>
      <c r="G64" s="75"/>
      <c r="H64" s="81"/>
      <c r="I64" s="79"/>
      <c r="J64" s="113"/>
    </row>
    <row r="65" spans="1:10" x14ac:dyDescent="0.3">
      <c r="A65" s="75"/>
      <c r="B65" s="77"/>
      <c r="C65" s="75"/>
      <c r="D65" s="75"/>
      <c r="E65" s="75"/>
      <c r="F65" s="75"/>
      <c r="G65" s="75"/>
      <c r="H65" s="81"/>
      <c r="I65" s="79"/>
      <c r="J65" s="113"/>
    </row>
    <row r="66" spans="1:10" x14ac:dyDescent="0.3">
      <c r="A66" s="75"/>
      <c r="B66" s="77"/>
      <c r="C66" s="75"/>
      <c r="D66" s="75"/>
      <c r="E66" s="75"/>
      <c r="F66" s="75"/>
      <c r="G66" s="75"/>
      <c r="H66" s="81"/>
      <c r="I66" s="79"/>
      <c r="J66" s="113"/>
    </row>
    <row r="67" spans="1:10" x14ac:dyDescent="0.3">
      <c r="A67" s="75"/>
      <c r="B67" s="77"/>
      <c r="C67" s="75"/>
      <c r="D67" s="75"/>
      <c r="E67" s="75"/>
      <c r="F67" s="75"/>
      <c r="G67" s="75"/>
      <c r="H67" s="81"/>
      <c r="I67" s="79"/>
      <c r="J67" s="113"/>
    </row>
    <row r="68" spans="1:10" x14ac:dyDescent="0.3">
      <c r="A68" s="75"/>
      <c r="B68" s="77"/>
      <c r="C68" s="75"/>
      <c r="D68" s="75"/>
      <c r="E68" s="75"/>
      <c r="F68" s="75"/>
      <c r="G68" s="75"/>
      <c r="H68" s="81"/>
      <c r="I68" s="79"/>
      <c r="J68" s="113"/>
    </row>
    <row r="69" spans="1:10" x14ac:dyDescent="0.3">
      <c r="A69" s="75"/>
      <c r="B69" s="77"/>
      <c r="C69" s="75"/>
      <c r="D69" s="75"/>
      <c r="E69" s="75"/>
      <c r="F69" s="75"/>
      <c r="G69" s="75"/>
      <c r="H69" s="81"/>
      <c r="I69" s="79"/>
      <c r="J69" s="113"/>
    </row>
    <row r="70" spans="1:10" x14ac:dyDescent="0.3">
      <c r="A70" s="75"/>
      <c r="B70" s="77"/>
      <c r="C70" s="75"/>
      <c r="D70" s="75"/>
      <c r="E70" s="75"/>
      <c r="F70" s="75"/>
      <c r="G70" s="75"/>
      <c r="H70" s="81"/>
      <c r="I70" s="79"/>
      <c r="J70" s="113"/>
    </row>
    <row r="71" spans="1:10" x14ac:dyDescent="0.3">
      <c r="A71" s="75"/>
      <c r="B71" s="77"/>
      <c r="C71" s="75"/>
      <c r="D71" s="75"/>
      <c r="E71" s="75"/>
      <c r="F71" s="75"/>
      <c r="G71" s="75"/>
      <c r="H71" s="81"/>
      <c r="I71" s="79"/>
      <c r="J71" s="113"/>
    </row>
    <row r="72" spans="1:10" x14ac:dyDescent="0.3">
      <c r="A72" s="75"/>
      <c r="B72" s="77"/>
      <c r="C72" s="75"/>
      <c r="D72" s="75"/>
      <c r="E72" s="75"/>
      <c r="F72" s="75"/>
      <c r="G72" s="75"/>
      <c r="H72" s="81"/>
      <c r="I72" s="79"/>
      <c r="J72" s="113"/>
    </row>
    <row r="73" spans="1:10" x14ac:dyDescent="0.3">
      <c r="A73" s="75"/>
      <c r="B73" s="77"/>
      <c r="C73" s="75"/>
      <c r="D73" s="75"/>
      <c r="E73" s="75"/>
      <c r="F73" s="75"/>
      <c r="G73" s="75"/>
      <c r="H73" s="81"/>
      <c r="I73" s="79"/>
      <c r="J73" s="113"/>
    </row>
    <row r="74" spans="1:10" x14ac:dyDescent="0.3">
      <c r="A74" s="75"/>
      <c r="B74" s="77"/>
      <c r="C74" s="75"/>
      <c r="D74" s="75"/>
      <c r="E74" s="75"/>
      <c r="F74" s="75"/>
      <c r="G74" s="75"/>
      <c r="H74" s="81"/>
      <c r="I74" s="79"/>
      <c r="J74" s="113"/>
    </row>
    <row r="75" spans="1:10" x14ac:dyDescent="0.3">
      <c r="A75" s="75"/>
      <c r="B75" s="77"/>
      <c r="C75" s="75"/>
      <c r="D75" s="75"/>
      <c r="E75" s="75"/>
      <c r="F75" s="75"/>
      <c r="G75" s="75"/>
      <c r="H75" s="81"/>
      <c r="I75" s="79"/>
      <c r="J75" s="113"/>
    </row>
    <row r="76" spans="1:10" x14ac:dyDescent="0.3">
      <c r="A76" s="75"/>
      <c r="B76" s="77"/>
      <c r="C76" s="75"/>
      <c r="D76" s="75"/>
      <c r="E76" s="75"/>
      <c r="F76" s="75"/>
      <c r="G76" s="75"/>
      <c r="H76" s="81"/>
      <c r="I76" s="79"/>
      <c r="J76" s="113"/>
    </row>
    <row r="77" spans="1:10" x14ac:dyDescent="0.3">
      <c r="A77" s="75"/>
      <c r="B77" s="77"/>
      <c r="C77" s="75"/>
      <c r="D77" s="75"/>
      <c r="E77" s="75"/>
      <c r="F77" s="75"/>
      <c r="G77" s="75"/>
      <c r="H77" s="81"/>
      <c r="I77" s="79"/>
      <c r="J77" s="113"/>
    </row>
    <row r="78" spans="1:10" x14ac:dyDescent="0.3">
      <c r="A78" s="75"/>
      <c r="B78" s="77"/>
      <c r="C78" s="75"/>
      <c r="D78" s="75"/>
      <c r="E78" s="75"/>
      <c r="F78" s="75"/>
      <c r="G78" s="75"/>
      <c r="H78" s="81"/>
      <c r="I78" s="79"/>
      <c r="J78" s="113"/>
    </row>
    <row r="79" spans="1:10" x14ac:dyDescent="0.3">
      <c r="A79" s="75"/>
      <c r="B79" s="77"/>
      <c r="C79" s="75"/>
      <c r="D79" s="75"/>
      <c r="E79" s="75"/>
      <c r="F79" s="75"/>
      <c r="G79" s="75"/>
      <c r="H79" s="81"/>
      <c r="I79" s="79"/>
      <c r="J79" s="113"/>
    </row>
    <row r="80" spans="1:10" x14ac:dyDescent="0.3">
      <c r="A80" s="75"/>
      <c r="B80" s="77"/>
      <c r="C80" s="75"/>
      <c r="D80" s="75"/>
      <c r="E80" s="75"/>
      <c r="F80" s="75"/>
      <c r="G80" s="75"/>
      <c r="H80" s="81"/>
      <c r="I80" s="79"/>
      <c r="J80" s="113"/>
    </row>
    <row r="81" spans="1:10" x14ac:dyDescent="0.3">
      <c r="A81" s="75"/>
      <c r="B81" s="77"/>
      <c r="C81" s="75"/>
      <c r="D81" s="75"/>
      <c r="E81" s="75"/>
      <c r="F81" s="75"/>
      <c r="G81" s="75"/>
      <c r="H81" s="81"/>
      <c r="I81" s="79"/>
      <c r="J81" s="113"/>
    </row>
    <row r="82" spans="1:10" x14ac:dyDescent="0.3">
      <c r="A82" s="75"/>
      <c r="B82" s="77"/>
      <c r="C82" s="75"/>
      <c r="D82" s="75"/>
      <c r="E82" s="75"/>
      <c r="F82" s="75"/>
      <c r="G82" s="75"/>
      <c r="H82" s="81"/>
      <c r="I82" s="79"/>
      <c r="J82" s="113"/>
    </row>
    <row r="83" spans="1:10" x14ac:dyDescent="0.3">
      <c r="A83" s="75"/>
      <c r="B83" s="77"/>
      <c r="C83" s="75"/>
      <c r="D83" s="75"/>
      <c r="E83" s="75"/>
      <c r="F83" s="75"/>
      <c r="G83" s="75"/>
      <c r="H83" s="81"/>
      <c r="I83" s="79"/>
      <c r="J83" s="113"/>
    </row>
    <row r="84" spans="1:10" x14ac:dyDescent="0.3">
      <c r="A84" s="75"/>
      <c r="B84" s="77"/>
      <c r="C84" s="75"/>
      <c r="D84" s="75"/>
      <c r="E84" s="75"/>
      <c r="F84" s="75"/>
      <c r="G84" s="75"/>
      <c r="H84" s="81"/>
      <c r="I84" s="79"/>
      <c r="J84" s="113"/>
    </row>
    <row r="85" spans="1:10" x14ac:dyDescent="0.3">
      <c r="A85" s="75"/>
      <c r="B85" s="77"/>
      <c r="C85" s="75"/>
      <c r="D85" s="75"/>
      <c r="E85" s="75"/>
      <c r="F85" s="75"/>
      <c r="G85" s="75"/>
      <c r="H85" s="81"/>
      <c r="I85" s="79"/>
      <c r="J85" s="113"/>
    </row>
    <row r="86" spans="1:10" x14ac:dyDescent="0.3">
      <c r="A86" s="75"/>
      <c r="B86" s="77"/>
      <c r="C86" s="75"/>
      <c r="D86" s="75"/>
      <c r="E86" s="75"/>
      <c r="F86" s="75"/>
      <c r="G86" s="75"/>
      <c r="H86" s="81"/>
      <c r="I86" s="79"/>
      <c r="J86" s="113"/>
    </row>
    <row r="87" spans="1:10" x14ac:dyDescent="0.3">
      <c r="A87" s="75"/>
      <c r="B87" s="77"/>
      <c r="C87" s="75"/>
      <c r="D87" s="75"/>
      <c r="E87" s="75"/>
      <c r="F87" s="75"/>
      <c r="G87" s="75"/>
      <c r="H87" s="81"/>
      <c r="I87" s="79"/>
      <c r="J87" s="113"/>
    </row>
    <row r="88" spans="1:10" x14ac:dyDescent="0.3">
      <c r="A88" s="75"/>
      <c r="B88" s="77"/>
      <c r="C88" s="75"/>
      <c r="D88" s="75"/>
      <c r="E88" s="75"/>
      <c r="F88" s="75"/>
      <c r="G88" s="75"/>
      <c r="H88" s="81"/>
      <c r="I88" s="79"/>
      <c r="J88" s="113"/>
    </row>
    <row r="89" spans="1:10" x14ac:dyDescent="0.3">
      <c r="A89" s="75"/>
      <c r="B89" s="77"/>
      <c r="C89" s="75"/>
      <c r="D89" s="75"/>
      <c r="E89" s="75"/>
      <c r="F89" s="75"/>
      <c r="G89" s="75"/>
      <c r="H89" s="81"/>
      <c r="I89" s="79"/>
      <c r="J89" s="113"/>
    </row>
    <row r="90" spans="1:10" x14ac:dyDescent="0.3">
      <c r="A90" s="75"/>
      <c r="B90" s="77"/>
      <c r="C90" s="75"/>
      <c r="D90" s="75"/>
      <c r="E90" s="75"/>
      <c r="F90" s="75"/>
      <c r="G90" s="75"/>
      <c r="H90" s="81"/>
      <c r="I90" s="79"/>
      <c r="J90" s="113"/>
    </row>
    <row r="91" spans="1:10" x14ac:dyDescent="0.3">
      <c r="A91" s="75"/>
      <c r="B91" s="77"/>
      <c r="C91" s="75"/>
      <c r="D91" s="75"/>
      <c r="E91" s="75"/>
      <c r="F91" s="75"/>
      <c r="G91" s="75"/>
      <c r="H91" s="81"/>
      <c r="I91" s="79"/>
      <c r="J91" s="113"/>
    </row>
    <row r="92" spans="1:10" x14ac:dyDescent="0.3">
      <c r="A92" s="75"/>
      <c r="B92" s="77"/>
      <c r="C92" s="75"/>
      <c r="D92" s="75"/>
      <c r="E92" s="75"/>
      <c r="F92" s="75"/>
      <c r="G92" s="75"/>
      <c r="H92" s="81"/>
      <c r="I92" s="79"/>
      <c r="J92" s="113"/>
    </row>
    <row r="93" spans="1:10" x14ac:dyDescent="0.3">
      <c r="A93" s="75"/>
      <c r="B93" s="77"/>
      <c r="C93" s="75"/>
      <c r="D93" s="75"/>
      <c r="E93" s="75"/>
      <c r="F93" s="75"/>
      <c r="G93" s="75"/>
      <c r="H93" s="81"/>
      <c r="I93" s="79"/>
      <c r="J93" s="113"/>
    </row>
    <row r="94" spans="1:10" x14ac:dyDescent="0.3">
      <c r="A94" s="75"/>
      <c r="B94" s="77"/>
      <c r="C94" s="75"/>
      <c r="D94" s="75"/>
      <c r="E94" s="75"/>
      <c r="F94" s="75"/>
      <c r="G94" s="75"/>
      <c r="H94" s="81"/>
      <c r="I94" s="79"/>
      <c r="J94" s="113"/>
    </row>
    <row r="95" spans="1:10" x14ac:dyDescent="0.3">
      <c r="A95" s="75"/>
      <c r="B95" s="77"/>
      <c r="C95" s="75"/>
      <c r="D95" s="75"/>
      <c r="E95" s="75"/>
      <c r="F95" s="75"/>
      <c r="G95" s="75"/>
      <c r="H95" s="81"/>
      <c r="I95" s="79"/>
      <c r="J95" s="113"/>
    </row>
    <row r="96" spans="1:10" x14ac:dyDescent="0.3">
      <c r="A96" s="75"/>
      <c r="B96" s="77"/>
      <c r="C96" s="75"/>
      <c r="D96" s="75"/>
      <c r="E96" s="75"/>
      <c r="F96" s="75"/>
      <c r="G96" s="75"/>
      <c r="H96" s="81"/>
      <c r="I96" s="79"/>
      <c r="J96" s="113"/>
    </row>
    <row r="97" spans="1:10" x14ac:dyDescent="0.3">
      <c r="A97" s="75"/>
      <c r="B97" s="77"/>
      <c r="C97" s="75"/>
      <c r="D97" s="75"/>
      <c r="E97" s="75"/>
      <c r="F97" s="75"/>
      <c r="G97" s="75"/>
      <c r="H97" s="81"/>
      <c r="I97" s="79"/>
      <c r="J97" s="113"/>
    </row>
    <row r="98" spans="1:10" x14ac:dyDescent="0.3">
      <c r="A98" s="75"/>
      <c r="B98" s="77"/>
      <c r="C98" s="75"/>
      <c r="D98" s="75"/>
      <c r="E98" s="75"/>
      <c r="F98" s="75"/>
      <c r="G98" s="75"/>
      <c r="H98" s="81"/>
      <c r="I98" s="79"/>
      <c r="J98" s="113"/>
    </row>
    <row r="99" spans="1:10" x14ac:dyDescent="0.3">
      <c r="A99" s="75"/>
      <c r="B99" s="77"/>
      <c r="C99" s="75"/>
      <c r="D99" s="75"/>
      <c r="E99" s="75"/>
      <c r="F99" s="75"/>
      <c r="G99" s="75"/>
      <c r="H99" s="81"/>
      <c r="I99" s="79"/>
      <c r="J99" s="113"/>
    </row>
    <row r="100" spans="1:10" x14ac:dyDescent="0.3">
      <c r="A100" s="75"/>
      <c r="B100" s="77"/>
      <c r="C100" s="75"/>
      <c r="D100" s="75"/>
      <c r="E100" s="75"/>
      <c r="F100" s="75"/>
      <c r="G100" s="75"/>
      <c r="H100" s="81"/>
      <c r="I100" s="79"/>
      <c r="J100" s="113"/>
    </row>
    <row r="101" spans="1:10" x14ac:dyDescent="0.3">
      <c r="A101" s="75"/>
      <c r="B101" s="77"/>
      <c r="C101" s="75"/>
      <c r="D101" s="75"/>
      <c r="E101" s="75"/>
      <c r="F101" s="75"/>
      <c r="G101" s="75"/>
      <c r="H101" s="81"/>
      <c r="I101" s="79"/>
      <c r="J101" s="113"/>
    </row>
    <row r="102" spans="1:10" x14ac:dyDescent="0.3">
      <c r="A102" s="75"/>
      <c r="B102" s="77"/>
      <c r="C102" s="75"/>
      <c r="D102" s="75"/>
      <c r="E102" s="75"/>
      <c r="F102" s="75"/>
      <c r="G102" s="75"/>
      <c r="H102" s="81"/>
      <c r="I102" s="79"/>
      <c r="J102" s="113"/>
    </row>
    <row r="103" spans="1:10" x14ac:dyDescent="0.3">
      <c r="A103" s="75"/>
      <c r="B103" s="77"/>
      <c r="C103" s="75"/>
      <c r="D103" s="75"/>
      <c r="E103" s="75"/>
      <c r="F103" s="75"/>
      <c r="G103" s="75"/>
      <c r="H103" s="81"/>
      <c r="I103" s="79"/>
      <c r="J103" s="113"/>
    </row>
    <row r="104" spans="1:10" x14ac:dyDescent="0.3">
      <c r="A104" s="75"/>
      <c r="B104" s="77"/>
      <c r="C104" s="75"/>
      <c r="D104" s="75"/>
      <c r="E104" s="75"/>
      <c r="F104" s="75"/>
      <c r="G104" s="75"/>
      <c r="H104" s="81"/>
      <c r="I104" s="79"/>
      <c r="J104" s="113"/>
    </row>
    <row r="105" spans="1:10" x14ac:dyDescent="0.3">
      <c r="A105" s="75"/>
      <c r="B105" s="77"/>
      <c r="C105" s="75"/>
      <c r="D105" s="75"/>
      <c r="E105" s="75"/>
      <c r="F105" s="75"/>
      <c r="G105" s="75"/>
      <c r="H105" s="81"/>
      <c r="I105" s="79"/>
      <c r="J105" s="113"/>
    </row>
    <row r="106" spans="1:10" x14ac:dyDescent="0.3">
      <c r="A106" s="75"/>
      <c r="B106" s="77"/>
      <c r="C106" s="75"/>
      <c r="D106" s="75"/>
      <c r="E106" s="75"/>
      <c r="F106" s="75"/>
      <c r="G106" s="75"/>
      <c r="H106" s="81"/>
      <c r="I106" s="79"/>
      <c r="J106" s="113"/>
    </row>
    <row r="107" spans="1:10" x14ac:dyDescent="0.3">
      <c r="A107" s="75"/>
      <c r="B107" s="77"/>
      <c r="C107" s="75"/>
      <c r="D107" s="75"/>
      <c r="E107" s="75"/>
      <c r="F107" s="75"/>
      <c r="G107" s="75"/>
      <c r="H107" s="81"/>
      <c r="I107" s="79"/>
      <c r="J107" s="113"/>
    </row>
    <row r="108" spans="1:10" x14ac:dyDescent="0.3">
      <c r="A108" s="75"/>
      <c r="B108" s="77"/>
      <c r="C108" s="75"/>
      <c r="D108" s="75"/>
      <c r="E108" s="75"/>
      <c r="F108" s="75"/>
      <c r="G108" s="75"/>
      <c r="H108" s="81"/>
      <c r="I108" s="79"/>
      <c r="J108" s="113"/>
    </row>
    <row r="109" spans="1:10" x14ac:dyDescent="0.3">
      <c r="A109" s="75"/>
      <c r="B109" s="77"/>
      <c r="C109" s="75"/>
      <c r="D109" s="75"/>
      <c r="E109" s="75"/>
      <c r="F109" s="75"/>
      <c r="G109" s="75"/>
      <c r="H109" s="81"/>
      <c r="I109" s="79"/>
      <c r="J109" s="113"/>
    </row>
    <row r="110" spans="1:10" x14ac:dyDescent="0.3">
      <c r="A110" s="75"/>
      <c r="B110" s="77"/>
      <c r="C110" s="75"/>
      <c r="D110" s="75"/>
      <c r="E110" s="75"/>
      <c r="F110" s="75"/>
      <c r="G110" s="75"/>
      <c r="H110" s="81"/>
      <c r="I110" s="79"/>
      <c r="J110" s="113"/>
    </row>
    <row r="111" spans="1:10" x14ac:dyDescent="0.3">
      <c r="A111" s="75"/>
      <c r="B111" s="77"/>
      <c r="C111" s="75"/>
      <c r="D111" s="75"/>
      <c r="E111" s="75"/>
      <c r="F111" s="75"/>
      <c r="G111" s="75"/>
      <c r="H111" s="81"/>
      <c r="I111" s="79"/>
      <c r="J111" s="113"/>
    </row>
    <row r="112" spans="1:10" x14ac:dyDescent="0.3">
      <c r="A112" s="75"/>
      <c r="B112" s="77"/>
      <c r="C112" s="75"/>
      <c r="D112" s="75"/>
      <c r="E112" s="75"/>
      <c r="F112" s="75"/>
      <c r="G112" s="75"/>
      <c r="H112" s="81"/>
      <c r="I112" s="79"/>
      <c r="J112" s="113"/>
    </row>
    <row r="113" spans="1:10" x14ac:dyDescent="0.3">
      <c r="A113" s="75"/>
      <c r="B113" s="77"/>
      <c r="C113" s="75"/>
      <c r="D113" s="75"/>
      <c r="E113" s="75"/>
      <c r="F113" s="75"/>
      <c r="G113" s="75"/>
      <c r="H113" s="81"/>
      <c r="I113" s="79"/>
      <c r="J113" s="113"/>
    </row>
    <row r="114" spans="1:10" x14ac:dyDescent="0.3">
      <c r="A114" s="75"/>
      <c r="B114" s="77"/>
      <c r="C114" s="75"/>
      <c r="D114" s="75"/>
      <c r="E114" s="75"/>
      <c r="F114" s="75"/>
      <c r="G114" s="75"/>
      <c r="H114" s="81"/>
      <c r="I114" s="79"/>
      <c r="J114" s="113"/>
    </row>
    <row r="115" spans="1:10" x14ac:dyDescent="0.3">
      <c r="A115" s="75"/>
      <c r="B115" s="77"/>
      <c r="C115" s="75"/>
      <c r="D115" s="75"/>
      <c r="E115" s="75"/>
      <c r="F115" s="75"/>
      <c r="G115" s="75"/>
      <c r="H115" s="81"/>
      <c r="I115" s="79"/>
      <c r="J115" s="113"/>
    </row>
    <row r="116" spans="1:10" x14ac:dyDescent="0.3">
      <c r="A116" s="75"/>
      <c r="B116" s="77"/>
      <c r="C116" s="75"/>
      <c r="D116" s="75"/>
      <c r="E116" s="75"/>
      <c r="F116" s="75"/>
      <c r="G116" s="75"/>
      <c r="H116" s="81"/>
      <c r="I116" s="79"/>
      <c r="J116" s="113"/>
    </row>
    <row r="117" spans="1:10" x14ac:dyDescent="0.3">
      <c r="A117" s="75"/>
      <c r="B117" s="77"/>
      <c r="C117" s="75"/>
      <c r="D117" s="75"/>
      <c r="E117" s="75"/>
      <c r="F117" s="75"/>
      <c r="G117" s="75"/>
      <c r="H117" s="81"/>
      <c r="I117" s="79"/>
      <c r="J117" s="113"/>
    </row>
    <row r="118" spans="1:10" x14ac:dyDescent="0.3">
      <c r="A118" s="75"/>
      <c r="B118" s="77"/>
      <c r="C118" s="75"/>
      <c r="D118" s="75"/>
      <c r="E118" s="75"/>
      <c r="F118" s="75"/>
      <c r="G118" s="75"/>
      <c r="H118" s="81"/>
      <c r="I118" s="79"/>
      <c r="J118" s="113"/>
    </row>
    <row r="119" spans="1:10" x14ac:dyDescent="0.3">
      <c r="A119" s="75"/>
      <c r="B119" s="77"/>
      <c r="C119" s="75"/>
      <c r="D119" s="75"/>
      <c r="E119" s="75"/>
      <c r="F119" s="75"/>
      <c r="G119" s="75"/>
      <c r="H119" s="81"/>
      <c r="I119" s="79"/>
      <c r="J119" s="113"/>
    </row>
    <row r="120" spans="1:10" x14ac:dyDescent="0.3">
      <c r="A120" s="75"/>
      <c r="B120" s="77"/>
      <c r="C120" s="75"/>
      <c r="D120" s="75"/>
      <c r="E120" s="75"/>
      <c r="F120" s="75"/>
      <c r="G120" s="75"/>
      <c r="H120" s="81"/>
      <c r="I120" s="79"/>
      <c r="J120" s="113"/>
    </row>
    <row r="121" spans="1:10" x14ac:dyDescent="0.3">
      <c r="A121" s="75"/>
      <c r="B121" s="77"/>
      <c r="C121" s="75"/>
      <c r="D121" s="75"/>
      <c r="E121" s="75"/>
      <c r="F121" s="75"/>
      <c r="G121" s="75"/>
      <c r="H121" s="81"/>
      <c r="I121" s="79"/>
      <c r="J121" s="113"/>
    </row>
    <row r="122" spans="1:10" x14ac:dyDescent="0.3">
      <c r="A122" s="75"/>
      <c r="B122" s="77"/>
      <c r="C122" s="75"/>
      <c r="D122" s="75"/>
      <c r="E122" s="75"/>
      <c r="F122" s="75"/>
      <c r="G122" s="75"/>
      <c r="H122" s="81"/>
      <c r="I122" s="79"/>
      <c r="J122" s="113"/>
    </row>
    <row r="123" spans="1:10" x14ac:dyDescent="0.3">
      <c r="A123" s="75"/>
      <c r="B123" s="77"/>
      <c r="C123" s="75"/>
      <c r="D123" s="75"/>
      <c r="E123" s="75"/>
      <c r="F123" s="75"/>
      <c r="G123" s="75"/>
      <c r="H123" s="81"/>
      <c r="I123" s="79"/>
      <c r="J123" s="113"/>
    </row>
    <row r="124" spans="1:10" x14ac:dyDescent="0.3">
      <c r="A124" s="75"/>
      <c r="B124" s="77"/>
      <c r="C124" s="75"/>
      <c r="D124" s="75"/>
      <c r="E124" s="75"/>
      <c r="F124" s="75"/>
      <c r="G124" s="75"/>
      <c r="H124" s="81"/>
      <c r="I124" s="79"/>
      <c r="J124" s="113"/>
    </row>
    <row r="125" spans="1:10" x14ac:dyDescent="0.3">
      <c r="A125" s="75"/>
      <c r="B125" s="77"/>
      <c r="C125" s="75"/>
      <c r="D125" s="75"/>
      <c r="E125" s="75"/>
      <c r="F125" s="75"/>
      <c r="G125" s="75"/>
      <c r="H125" s="81"/>
      <c r="I125" s="79"/>
      <c r="J125" s="113"/>
    </row>
    <row r="126" spans="1:10" x14ac:dyDescent="0.3">
      <c r="A126" s="75"/>
      <c r="B126" s="77"/>
      <c r="C126" s="75"/>
      <c r="D126" s="75"/>
      <c r="E126" s="75"/>
      <c r="F126" s="75"/>
      <c r="G126" s="75"/>
      <c r="H126" s="81"/>
      <c r="I126" s="79"/>
      <c r="J126" s="113"/>
    </row>
    <row r="127" spans="1:10" x14ac:dyDescent="0.3">
      <c r="A127" s="75"/>
      <c r="B127" s="77"/>
      <c r="C127" s="75"/>
      <c r="D127" s="75"/>
      <c r="E127" s="75"/>
      <c r="F127" s="75"/>
      <c r="G127" s="75"/>
      <c r="H127" s="81"/>
      <c r="I127" s="79"/>
      <c r="J127" s="113"/>
    </row>
    <row r="128" spans="1:10" x14ac:dyDescent="0.3">
      <c r="A128" s="75"/>
      <c r="B128" s="77"/>
      <c r="C128" s="75"/>
      <c r="D128" s="75"/>
      <c r="E128" s="75"/>
      <c r="F128" s="75"/>
      <c r="G128" s="75"/>
      <c r="H128" s="81"/>
      <c r="I128" s="79"/>
      <c r="J128" s="113"/>
    </row>
    <row r="129" spans="1:10" x14ac:dyDescent="0.3">
      <c r="A129" s="75"/>
      <c r="B129" s="77"/>
      <c r="C129" s="75"/>
      <c r="D129" s="75"/>
      <c r="E129" s="75"/>
      <c r="F129" s="75"/>
      <c r="G129" s="75"/>
      <c r="H129" s="81"/>
      <c r="I129" s="79"/>
      <c r="J129" s="113"/>
    </row>
    <row r="130" spans="1:10" x14ac:dyDescent="0.3">
      <c r="A130" s="75"/>
      <c r="B130" s="77"/>
      <c r="C130" s="75"/>
      <c r="D130" s="75"/>
      <c r="E130" s="75"/>
      <c r="F130" s="75"/>
      <c r="G130" s="75"/>
      <c r="H130" s="81"/>
      <c r="I130" s="79"/>
      <c r="J130" s="113"/>
    </row>
    <row r="131" spans="1:10" x14ac:dyDescent="0.3">
      <c r="A131" s="75"/>
      <c r="B131" s="77"/>
      <c r="C131" s="75"/>
      <c r="D131" s="75"/>
      <c r="E131" s="75"/>
      <c r="F131" s="75"/>
      <c r="G131" s="75"/>
      <c r="H131" s="81"/>
      <c r="I131" s="79"/>
      <c r="J131" s="113"/>
    </row>
    <row r="132" spans="1:10" x14ac:dyDescent="0.3">
      <c r="A132" s="75"/>
      <c r="B132" s="77"/>
      <c r="C132" s="75"/>
      <c r="D132" s="75"/>
      <c r="E132" s="75"/>
      <c r="F132" s="75"/>
      <c r="G132" s="75"/>
      <c r="H132" s="81"/>
      <c r="I132" s="79"/>
      <c r="J132" s="113"/>
    </row>
    <row r="133" spans="1:10" x14ac:dyDescent="0.3">
      <c r="A133" s="75"/>
      <c r="B133" s="77"/>
      <c r="C133" s="75"/>
      <c r="D133" s="75"/>
      <c r="E133" s="75"/>
      <c r="F133" s="75"/>
      <c r="G133" s="75"/>
      <c r="H133" s="81"/>
      <c r="I133" s="79"/>
      <c r="J133" s="113"/>
    </row>
    <row r="134" spans="1:10" x14ac:dyDescent="0.3">
      <c r="A134" s="75"/>
      <c r="B134" s="77"/>
      <c r="C134" s="75"/>
      <c r="D134" s="75"/>
      <c r="E134" s="75"/>
      <c r="F134" s="75"/>
      <c r="G134" s="75"/>
      <c r="H134" s="81"/>
      <c r="I134" s="79"/>
      <c r="J134" s="113"/>
    </row>
    <row r="135" spans="1:10" x14ac:dyDescent="0.3">
      <c r="A135" s="75"/>
      <c r="B135" s="77"/>
      <c r="C135" s="75"/>
      <c r="D135" s="75"/>
      <c r="E135" s="75"/>
      <c r="F135" s="75"/>
      <c r="G135" s="75"/>
      <c r="H135" s="81"/>
      <c r="I135" s="79"/>
      <c r="J135" s="113"/>
    </row>
    <row r="136" spans="1:10" x14ac:dyDescent="0.3">
      <c r="A136" s="75"/>
      <c r="B136" s="77"/>
      <c r="C136" s="75"/>
      <c r="D136" s="75"/>
      <c r="E136" s="75"/>
      <c r="F136" s="75"/>
      <c r="G136" s="75"/>
      <c r="H136" s="81"/>
      <c r="I136" s="79"/>
      <c r="J136" s="113"/>
    </row>
    <row r="137" spans="1:10" x14ac:dyDescent="0.3">
      <c r="A137" s="75"/>
      <c r="B137" s="77"/>
      <c r="C137" s="75"/>
      <c r="D137" s="75"/>
      <c r="E137" s="75"/>
      <c r="F137" s="75"/>
      <c r="G137" s="75"/>
      <c r="H137" s="81"/>
      <c r="I137" s="79"/>
      <c r="J137" s="113"/>
    </row>
    <row r="138" spans="1:10" x14ac:dyDescent="0.3">
      <c r="A138" s="75"/>
      <c r="B138" s="77"/>
      <c r="C138" s="75"/>
      <c r="D138" s="75"/>
      <c r="E138" s="75"/>
      <c r="F138" s="75"/>
      <c r="G138" s="75"/>
      <c r="H138" s="81"/>
      <c r="I138" s="79"/>
      <c r="J138" s="113"/>
    </row>
    <row r="139" spans="1:10" x14ac:dyDescent="0.3">
      <c r="A139" s="75"/>
      <c r="B139" s="77"/>
      <c r="C139" s="75"/>
      <c r="D139" s="75"/>
      <c r="E139" s="75"/>
      <c r="F139" s="75"/>
      <c r="G139" s="75"/>
      <c r="H139" s="81"/>
      <c r="I139" s="79"/>
      <c r="J139" s="113"/>
    </row>
    <row r="140" spans="1:10" x14ac:dyDescent="0.3">
      <c r="A140" s="75"/>
      <c r="B140" s="77"/>
      <c r="C140" s="75"/>
      <c r="D140" s="75"/>
      <c r="E140" s="75"/>
      <c r="F140" s="75"/>
      <c r="G140" s="75"/>
      <c r="H140" s="81"/>
      <c r="I140" s="79"/>
      <c r="J140" s="113"/>
    </row>
    <row r="141" spans="1:10" x14ac:dyDescent="0.3">
      <c r="A141" s="75"/>
      <c r="B141" s="77"/>
      <c r="C141" s="75"/>
      <c r="D141" s="75"/>
      <c r="E141" s="75"/>
      <c r="F141" s="75"/>
      <c r="G141" s="75"/>
      <c r="H141" s="81"/>
      <c r="I141" s="79"/>
      <c r="J141" s="113"/>
    </row>
    <row r="142" spans="1:10" x14ac:dyDescent="0.3">
      <c r="A142" s="75"/>
      <c r="B142" s="77"/>
      <c r="C142" s="75"/>
      <c r="D142" s="75"/>
      <c r="E142" s="75"/>
      <c r="F142" s="75"/>
      <c r="G142" s="75"/>
      <c r="H142" s="81"/>
      <c r="I142" s="79"/>
      <c r="J142" s="113"/>
    </row>
    <row r="143" spans="1:10" x14ac:dyDescent="0.3">
      <c r="A143" s="75"/>
      <c r="B143" s="77"/>
      <c r="C143" s="75"/>
      <c r="D143" s="75"/>
      <c r="E143" s="75"/>
      <c r="F143" s="75"/>
      <c r="G143" s="75"/>
      <c r="H143" s="81"/>
      <c r="I143" s="79"/>
      <c r="J143" s="113"/>
    </row>
    <row r="144" spans="1:10" x14ac:dyDescent="0.3">
      <c r="A144" s="75"/>
      <c r="B144" s="77"/>
      <c r="C144" s="75"/>
      <c r="D144" s="75"/>
      <c r="E144" s="75"/>
      <c r="F144" s="75"/>
      <c r="G144" s="75"/>
      <c r="H144" s="81"/>
      <c r="I144" s="79"/>
      <c r="J144" s="113"/>
    </row>
    <row r="145" spans="1:10" x14ac:dyDescent="0.3">
      <c r="A145" s="75"/>
      <c r="B145" s="77"/>
      <c r="C145" s="75"/>
      <c r="D145" s="75"/>
      <c r="E145" s="75"/>
      <c r="F145" s="75"/>
      <c r="G145" s="75"/>
      <c r="H145" s="81"/>
      <c r="I145" s="79"/>
      <c r="J145" s="113"/>
    </row>
    <row r="146" spans="1:10" x14ac:dyDescent="0.3">
      <c r="A146" s="75"/>
      <c r="B146" s="77"/>
      <c r="C146" s="75"/>
      <c r="D146" s="75"/>
      <c r="E146" s="75"/>
      <c r="F146" s="75"/>
      <c r="G146" s="75"/>
      <c r="H146" s="81"/>
      <c r="I146" s="79"/>
      <c r="J146" s="113"/>
    </row>
    <row r="147" spans="1:10" x14ac:dyDescent="0.3">
      <c r="A147" s="75"/>
      <c r="B147" s="77"/>
      <c r="C147" s="75"/>
      <c r="D147" s="75"/>
      <c r="E147" s="75"/>
      <c r="F147" s="75"/>
      <c r="G147" s="75"/>
      <c r="H147" s="81"/>
      <c r="I147" s="79"/>
      <c r="J147" s="113"/>
    </row>
    <row r="148" spans="1:10" x14ac:dyDescent="0.3">
      <c r="A148" s="75"/>
      <c r="B148" s="77"/>
      <c r="C148" s="75"/>
      <c r="D148" s="75"/>
      <c r="E148" s="75"/>
      <c r="F148" s="75"/>
      <c r="G148" s="75"/>
      <c r="H148" s="81"/>
      <c r="I148" s="79"/>
      <c r="J148" s="113"/>
    </row>
    <row r="149" spans="1:10" x14ac:dyDescent="0.3">
      <c r="A149" s="75"/>
      <c r="B149" s="77"/>
      <c r="C149" s="75"/>
      <c r="D149" s="75"/>
      <c r="E149" s="75"/>
      <c r="F149" s="75"/>
      <c r="G149" s="75"/>
      <c r="H149" s="81"/>
      <c r="I149" s="79"/>
      <c r="J149" s="113"/>
    </row>
    <row r="150" spans="1:10" x14ac:dyDescent="0.3">
      <c r="A150" s="75"/>
      <c r="B150" s="77"/>
      <c r="C150" s="75"/>
      <c r="D150" s="75"/>
      <c r="E150" s="75"/>
      <c r="F150" s="75"/>
      <c r="G150" s="75"/>
      <c r="H150" s="81"/>
      <c r="I150" s="79"/>
      <c r="J150" s="113"/>
    </row>
    <row r="151" spans="1:10" x14ac:dyDescent="0.3">
      <c r="A151" s="75"/>
      <c r="B151" s="77"/>
      <c r="C151" s="75"/>
      <c r="D151" s="75"/>
      <c r="E151" s="75"/>
      <c r="F151" s="75"/>
      <c r="G151" s="75"/>
      <c r="H151" s="81"/>
      <c r="I151" s="79"/>
      <c r="J151" s="113"/>
    </row>
    <row r="152" spans="1:10" x14ac:dyDescent="0.3">
      <c r="A152" s="75"/>
      <c r="B152" s="77"/>
      <c r="C152" s="75"/>
      <c r="D152" s="75"/>
      <c r="E152" s="75"/>
      <c r="F152" s="75"/>
      <c r="G152" s="75"/>
      <c r="H152" s="81"/>
      <c r="I152" s="79"/>
      <c r="J152" s="113"/>
    </row>
    <row r="153" spans="1:10" x14ac:dyDescent="0.3">
      <c r="A153" s="75"/>
      <c r="B153" s="77"/>
      <c r="C153" s="75"/>
      <c r="D153" s="75"/>
      <c r="E153" s="75"/>
      <c r="F153" s="75"/>
      <c r="G153" s="75"/>
      <c r="H153" s="81"/>
      <c r="I153" s="79"/>
      <c r="J153" s="113"/>
    </row>
    <row r="154" spans="1:10" x14ac:dyDescent="0.3">
      <c r="A154" s="75"/>
      <c r="B154" s="77"/>
      <c r="C154" s="75"/>
      <c r="D154" s="75"/>
      <c r="E154" s="75"/>
      <c r="F154" s="75"/>
      <c r="G154" s="75"/>
      <c r="H154" s="81"/>
      <c r="I154" s="79"/>
      <c r="J154" s="113"/>
    </row>
    <row r="155" spans="1:10" x14ac:dyDescent="0.3">
      <c r="A155" s="75"/>
      <c r="B155" s="77"/>
      <c r="C155" s="75"/>
      <c r="D155" s="75"/>
      <c r="E155" s="75"/>
      <c r="F155" s="75"/>
      <c r="G155" s="75"/>
      <c r="H155" s="81"/>
      <c r="I155" s="79"/>
      <c r="J155" s="113"/>
    </row>
    <row r="156" spans="1:10" x14ac:dyDescent="0.3">
      <c r="A156" s="75"/>
      <c r="B156" s="77"/>
      <c r="C156" s="75"/>
      <c r="D156" s="75"/>
      <c r="E156" s="75"/>
      <c r="F156" s="75"/>
      <c r="G156" s="75"/>
      <c r="H156" s="81"/>
      <c r="I156" s="79"/>
      <c r="J156" s="113"/>
    </row>
    <row r="157" spans="1:10" x14ac:dyDescent="0.3">
      <c r="A157" s="75"/>
      <c r="B157" s="77"/>
      <c r="C157" s="75"/>
      <c r="D157" s="75"/>
      <c r="E157" s="75"/>
      <c r="F157" s="75"/>
      <c r="G157" s="75"/>
      <c r="H157" s="81"/>
      <c r="I157" s="79"/>
      <c r="J157" s="113"/>
    </row>
    <row r="158" spans="1:10" x14ac:dyDescent="0.3">
      <c r="A158" s="75"/>
      <c r="B158" s="77"/>
      <c r="C158" s="75"/>
      <c r="D158" s="75"/>
      <c r="E158" s="75"/>
      <c r="F158" s="75"/>
      <c r="G158" s="75"/>
      <c r="H158" s="81"/>
      <c r="I158" s="79"/>
      <c r="J158" s="113"/>
    </row>
    <row r="159" spans="1:10" x14ac:dyDescent="0.3">
      <c r="A159" s="75"/>
      <c r="B159" s="77"/>
      <c r="C159" s="75"/>
      <c r="D159" s="75"/>
      <c r="E159" s="75"/>
      <c r="F159" s="75"/>
      <c r="G159" s="75"/>
      <c r="H159" s="81"/>
      <c r="I159" s="79"/>
      <c r="J159" s="113"/>
    </row>
    <row r="160" spans="1:10" x14ac:dyDescent="0.3">
      <c r="A160" s="75"/>
      <c r="B160" s="77"/>
      <c r="C160" s="75"/>
      <c r="D160" s="75"/>
      <c r="E160" s="75"/>
      <c r="F160" s="75"/>
      <c r="G160" s="75"/>
      <c r="H160" s="81"/>
      <c r="I160" s="79"/>
      <c r="J160" s="113"/>
    </row>
    <row r="161" spans="1:10" x14ac:dyDescent="0.3">
      <c r="A161" s="75"/>
      <c r="B161" s="77"/>
      <c r="C161" s="75"/>
      <c r="D161" s="75"/>
      <c r="E161" s="75"/>
      <c r="F161" s="75"/>
      <c r="G161" s="75"/>
      <c r="H161" s="81"/>
      <c r="I161" s="79"/>
      <c r="J161" s="113"/>
    </row>
    <row r="162" spans="1:10" x14ac:dyDescent="0.3">
      <c r="A162" s="75"/>
      <c r="B162" s="77"/>
      <c r="C162" s="75"/>
      <c r="D162" s="75"/>
      <c r="E162" s="75"/>
      <c r="F162" s="75"/>
      <c r="G162" s="75"/>
      <c r="H162" s="81"/>
      <c r="I162" s="79"/>
      <c r="J162" s="113"/>
    </row>
    <row r="163" spans="1:10" x14ac:dyDescent="0.3">
      <c r="A163" s="75"/>
      <c r="B163" s="77"/>
      <c r="C163" s="75"/>
      <c r="D163" s="75"/>
      <c r="E163" s="75"/>
      <c r="F163" s="75"/>
      <c r="G163" s="75"/>
      <c r="H163" s="81"/>
      <c r="I163" s="79"/>
      <c r="J163" s="113"/>
    </row>
    <row r="164" spans="1:10" x14ac:dyDescent="0.3">
      <c r="A164" s="75"/>
      <c r="B164" s="77"/>
      <c r="C164" s="75"/>
      <c r="D164" s="75"/>
      <c r="E164" s="75"/>
      <c r="F164" s="75"/>
      <c r="G164" s="75"/>
      <c r="H164" s="81"/>
      <c r="I164" s="79"/>
      <c r="J164" s="113"/>
    </row>
    <row r="165" spans="1:10" x14ac:dyDescent="0.3">
      <c r="A165" s="75"/>
      <c r="B165" s="77"/>
      <c r="C165" s="75"/>
      <c r="D165" s="75"/>
      <c r="E165" s="75"/>
      <c r="F165" s="75"/>
      <c r="G165" s="75"/>
      <c r="H165" s="81"/>
      <c r="I165" s="79"/>
      <c r="J165" s="113"/>
    </row>
    <row r="166" spans="1:10" x14ac:dyDescent="0.3">
      <c r="A166" s="75"/>
      <c r="B166" s="77"/>
      <c r="C166" s="75"/>
      <c r="D166" s="75"/>
      <c r="E166" s="75"/>
      <c r="F166" s="75"/>
      <c r="G166" s="75"/>
      <c r="H166" s="81"/>
      <c r="I166" s="79"/>
      <c r="J166" s="113"/>
    </row>
    <row r="167" spans="1:10" x14ac:dyDescent="0.3">
      <c r="A167" s="75"/>
      <c r="B167" s="77"/>
      <c r="C167" s="75"/>
      <c r="D167" s="75"/>
      <c r="E167" s="75"/>
      <c r="F167" s="75"/>
      <c r="G167" s="75"/>
      <c r="H167" s="81"/>
      <c r="I167" s="79"/>
      <c r="J167" s="113"/>
    </row>
    <row r="168" spans="1:10" x14ac:dyDescent="0.3">
      <c r="A168" s="75"/>
      <c r="B168" s="77"/>
      <c r="C168" s="75"/>
      <c r="D168" s="75"/>
      <c r="E168" s="75"/>
      <c r="F168" s="75"/>
      <c r="G168" s="75"/>
      <c r="H168" s="81"/>
      <c r="I168" s="79"/>
      <c r="J168" s="113"/>
    </row>
    <row r="169" spans="1:10" x14ac:dyDescent="0.3">
      <c r="A169" s="75"/>
      <c r="B169" s="77"/>
      <c r="C169" s="75"/>
      <c r="D169" s="75"/>
      <c r="E169" s="75"/>
      <c r="F169" s="75"/>
      <c r="G169" s="75"/>
      <c r="H169" s="81"/>
      <c r="I169" s="79"/>
      <c r="J169" s="113"/>
    </row>
    <row r="170" spans="1:10" x14ac:dyDescent="0.3">
      <c r="A170" s="75"/>
      <c r="B170" s="77"/>
      <c r="C170" s="75"/>
      <c r="D170" s="75"/>
      <c r="E170" s="75"/>
      <c r="F170" s="75"/>
      <c r="G170" s="75"/>
      <c r="H170" s="81"/>
      <c r="I170" s="79"/>
      <c r="J170" s="113"/>
    </row>
    <row r="171" spans="1:10" x14ac:dyDescent="0.3">
      <c r="A171" s="75"/>
      <c r="B171" s="77"/>
      <c r="C171" s="75"/>
      <c r="D171" s="75"/>
      <c r="E171" s="75"/>
      <c r="F171" s="75"/>
      <c r="G171" s="75"/>
      <c r="H171" s="81"/>
      <c r="I171" s="79"/>
      <c r="J171" s="113"/>
    </row>
    <row r="172" spans="1:10" x14ac:dyDescent="0.3">
      <c r="A172" s="75"/>
      <c r="B172" s="77"/>
      <c r="C172" s="75"/>
      <c r="D172" s="75"/>
      <c r="E172" s="75"/>
      <c r="F172" s="75"/>
      <c r="G172" s="75"/>
      <c r="H172" s="81"/>
      <c r="I172" s="79"/>
      <c r="J172" s="113"/>
    </row>
    <row r="173" spans="1:10" x14ac:dyDescent="0.3">
      <c r="A173" s="75"/>
      <c r="B173" s="77"/>
      <c r="C173" s="75"/>
      <c r="D173" s="75"/>
      <c r="E173" s="75"/>
      <c r="F173" s="75"/>
      <c r="G173" s="75"/>
      <c r="H173" s="81"/>
      <c r="I173" s="79"/>
      <c r="J173" s="113"/>
    </row>
    <row r="174" spans="1:10" x14ac:dyDescent="0.3">
      <c r="A174" s="75"/>
      <c r="B174" s="77"/>
      <c r="C174" s="75"/>
      <c r="D174" s="75"/>
      <c r="E174" s="75"/>
      <c r="F174" s="75"/>
      <c r="G174" s="75"/>
      <c r="H174" s="81"/>
      <c r="I174" s="79"/>
      <c r="J174" s="113"/>
    </row>
    <row r="175" spans="1:10" x14ac:dyDescent="0.3">
      <c r="A175" s="75"/>
      <c r="B175" s="77"/>
      <c r="C175" s="75"/>
      <c r="D175" s="75"/>
      <c r="E175" s="75"/>
      <c r="F175" s="75"/>
      <c r="G175" s="75"/>
      <c r="H175" s="81"/>
      <c r="I175" s="79"/>
      <c r="J175" s="113"/>
    </row>
    <row r="176" spans="1:10" x14ac:dyDescent="0.3">
      <c r="A176" s="75"/>
      <c r="B176" s="77"/>
      <c r="C176" s="75"/>
      <c r="D176" s="75"/>
      <c r="E176" s="75"/>
      <c r="F176" s="75"/>
      <c r="G176" s="75"/>
      <c r="H176" s="81"/>
      <c r="I176" s="79"/>
      <c r="J176" s="113"/>
    </row>
    <row r="177" spans="1:10" x14ac:dyDescent="0.3">
      <c r="A177" s="75"/>
      <c r="B177" s="77"/>
      <c r="C177" s="75"/>
      <c r="D177" s="75"/>
      <c r="E177" s="75"/>
      <c r="F177" s="75"/>
      <c r="G177" s="75"/>
      <c r="H177" s="81"/>
      <c r="I177" s="79"/>
      <c r="J177" s="113"/>
    </row>
    <row r="178" spans="1:10" x14ac:dyDescent="0.3">
      <c r="A178" s="75"/>
      <c r="B178" s="77"/>
      <c r="C178" s="75"/>
      <c r="D178" s="75"/>
      <c r="E178" s="75"/>
      <c r="F178" s="75"/>
      <c r="G178" s="75"/>
      <c r="H178" s="81"/>
      <c r="I178" s="79"/>
      <c r="J178" s="113"/>
    </row>
    <row r="179" spans="1:10" x14ac:dyDescent="0.3">
      <c r="A179" s="75"/>
      <c r="B179" s="77"/>
      <c r="C179" s="75"/>
      <c r="D179" s="75"/>
      <c r="E179" s="75"/>
      <c r="F179" s="75"/>
      <c r="G179" s="75"/>
      <c r="H179" s="81"/>
      <c r="I179" s="79"/>
      <c r="J179" s="113"/>
    </row>
    <row r="180" spans="1:10" x14ac:dyDescent="0.3">
      <c r="A180" s="75"/>
      <c r="B180" s="77"/>
      <c r="C180" s="75"/>
      <c r="D180" s="75"/>
      <c r="E180" s="75"/>
      <c r="F180" s="75"/>
      <c r="G180" s="75"/>
      <c r="H180" s="81"/>
      <c r="I180" s="79"/>
      <c r="J180" s="113"/>
    </row>
    <row r="181" spans="1:10" x14ac:dyDescent="0.3">
      <c r="A181" s="75"/>
      <c r="B181" s="77"/>
      <c r="C181" s="75"/>
      <c r="D181" s="75"/>
      <c r="E181" s="75"/>
      <c r="F181" s="75"/>
      <c r="G181" s="75"/>
      <c r="H181" s="81"/>
      <c r="I181" s="79"/>
      <c r="J181" s="113"/>
    </row>
    <row r="182" spans="1:10" x14ac:dyDescent="0.3">
      <c r="A182" s="75"/>
      <c r="B182" s="77"/>
      <c r="C182" s="75"/>
      <c r="D182" s="75"/>
      <c r="E182" s="75"/>
      <c r="F182" s="75"/>
      <c r="G182" s="75"/>
      <c r="H182" s="81"/>
      <c r="I182" s="79"/>
      <c r="J182" s="113"/>
    </row>
    <row r="183" spans="1:10" x14ac:dyDescent="0.3">
      <c r="A183" s="75"/>
      <c r="B183" s="77"/>
      <c r="C183" s="75"/>
      <c r="D183" s="75"/>
      <c r="E183" s="75"/>
      <c r="F183" s="75"/>
      <c r="G183" s="75"/>
      <c r="H183" s="81"/>
      <c r="I183" s="79"/>
      <c r="J183" s="113"/>
    </row>
    <row r="184" spans="1:10" x14ac:dyDescent="0.3">
      <c r="A184" s="75"/>
      <c r="B184" s="77"/>
      <c r="C184" s="75"/>
      <c r="D184" s="75"/>
      <c r="E184" s="75"/>
      <c r="F184" s="75"/>
      <c r="G184" s="75"/>
      <c r="H184" s="81"/>
      <c r="I184" s="79"/>
      <c r="J184" s="113"/>
    </row>
    <row r="185" spans="1:10" x14ac:dyDescent="0.3">
      <c r="A185" s="75"/>
      <c r="B185" s="77"/>
      <c r="C185" s="75"/>
      <c r="D185" s="75"/>
      <c r="E185" s="75"/>
      <c r="F185" s="75"/>
      <c r="G185" s="75"/>
      <c r="H185" s="81"/>
      <c r="I185" s="79"/>
      <c r="J185" s="113"/>
    </row>
    <row r="186" spans="1:10" x14ac:dyDescent="0.3">
      <c r="A186" s="75"/>
      <c r="B186" s="77"/>
      <c r="C186" s="75"/>
      <c r="D186" s="75"/>
      <c r="E186" s="75"/>
      <c r="F186" s="75"/>
      <c r="G186" s="75"/>
      <c r="H186" s="81"/>
      <c r="I186" s="79"/>
      <c r="J186" s="113"/>
    </row>
    <row r="187" spans="1:10" x14ac:dyDescent="0.3">
      <c r="A187" s="75"/>
      <c r="B187" s="77"/>
      <c r="C187" s="75"/>
      <c r="D187" s="75"/>
      <c r="E187" s="75"/>
      <c r="F187" s="75"/>
      <c r="G187" s="75"/>
      <c r="H187" s="81"/>
      <c r="I187" s="79"/>
      <c r="J187" s="113"/>
    </row>
    <row r="188" spans="1:10" x14ac:dyDescent="0.3">
      <c r="A188" s="75"/>
      <c r="B188" s="77"/>
      <c r="C188" s="75"/>
      <c r="D188" s="75"/>
      <c r="E188" s="75"/>
      <c r="F188" s="75"/>
      <c r="G188" s="75"/>
      <c r="H188" s="81"/>
      <c r="I188" s="79"/>
      <c r="J188" s="113"/>
    </row>
    <row r="189" spans="1:10" x14ac:dyDescent="0.3">
      <c r="A189" s="75"/>
      <c r="B189" s="77"/>
      <c r="C189" s="75"/>
      <c r="D189" s="75"/>
      <c r="E189" s="75"/>
      <c r="F189" s="75"/>
      <c r="G189" s="75"/>
      <c r="H189" s="81"/>
      <c r="I189" s="79"/>
      <c r="J189" s="113"/>
    </row>
    <row r="190" spans="1:10" x14ac:dyDescent="0.3">
      <c r="A190" s="75"/>
      <c r="B190" s="77"/>
      <c r="C190" s="75"/>
      <c r="D190" s="75"/>
      <c r="E190" s="75"/>
      <c r="F190" s="75"/>
      <c r="G190" s="75"/>
      <c r="H190" s="81"/>
      <c r="I190" s="79"/>
      <c r="J190" s="113"/>
    </row>
    <row r="191" spans="1:10" x14ac:dyDescent="0.3">
      <c r="A191" s="75"/>
      <c r="B191" s="77"/>
      <c r="C191" s="75"/>
      <c r="D191" s="75"/>
      <c r="E191" s="75"/>
      <c r="F191" s="75"/>
      <c r="G191" s="75"/>
      <c r="H191" s="81"/>
      <c r="I191" s="79"/>
      <c r="J191" s="113"/>
    </row>
    <row r="192" spans="1:10" x14ac:dyDescent="0.3">
      <c r="A192" s="75"/>
      <c r="B192" s="77"/>
      <c r="C192" s="75"/>
      <c r="D192" s="75"/>
      <c r="E192" s="75"/>
      <c r="F192" s="75"/>
      <c r="G192" s="75"/>
      <c r="H192" s="81"/>
      <c r="I192" s="79"/>
      <c r="J192" s="113"/>
    </row>
    <row r="193" spans="1:10" x14ac:dyDescent="0.3">
      <c r="A193" s="75"/>
      <c r="B193" s="77"/>
      <c r="C193" s="75"/>
      <c r="D193" s="75"/>
      <c r="E193" s="75"/>
      <c r="F193" s="75"/>
      <c r="G193" s="75"/>
      <c r="H193" s="81"/>
      <c r="I193" s="79"/>
      <c r="J193" s="113"/>
    </row>
    <row r="194" spans="1:10" x14ac:dyDescent="0.3">
      <c r="A194" s="75"/>
      <c r="B194" s="77"/>
      <c r="C194" s="75"/>
      <c r="D194" s="75"/>
      <c r="E194" s="75"/>
      <c r="F194" s="75"/>
      <c r="G194" s="75"/>
      <c r="H194" s="81"/>
      <c r="I194" s="79"/>
      <c r="J194" s="113"/>
    </row>
    <row r="195" spans="1:10" x14ac:dyDescent="0.3">
      <c r="A195" s="75"/>
      <c r="B195" s="77"/>
      <c r="C195" s="75"/>
      <c r="D195" s="75"/>
      <c r="E195" s="75"/>
      <c r="F195" s="75"/>
      <c r="G195" s="75"/>
      <c r="H195" s="81"/>
      <c r="I195" s="79"/>
      <c r="J195" s="113"/>
    </row>
    <row r="196" spans="1:10" x14ac:dyDescent="0.3">
      <c r="A196" s="75"/>
      <c r="B196" s="77"/>
      <c r="C196" s="75"/>
      <c r="D196" s="75"/>
      <c r="E196" s="75"/>
      <c r="F196" s="75"/>
      <c r="G196" s="75"/>
      <c r="H196" s="81"/>
      <c r="I196" s="79"/>
      <c r="J196" s="113"/>
    </row>
    <row r="197" spans="1:10" x14ac:dyDescent="0.3">
      <c r="A197" s="75"/>
      <c r="B197" s="77"/>
      <c r="C197" s="75"/>
      <c r="D197" s="75"/>
      <c r="E197" s="75"/>
      <c r="F197" s="75"/>
      <c r="G197" s="75"/>
      <c r="H197" s="81"/>
      <c r="I197" s="79"/>
      <c r="J197" s="113"/>
    </row>
    <row r="198" spans="1:10" x14ac:dyDescent="0.3">
      <c r="A198" s="75"/>
      <c r="B198" s="77"/>
      <c r="C198" s="75"/>
      <c r="D198" s="75"/>
      <c r="E198" s="75"/>
      <c r="F198" s="75"/>
      <c r="G198" s="75"/>
      <c r="H198" s="81"/>
      <c r="I198" s="79"/>
      <c r="J198" s="113"/>
    </row>
    <row r="199" spans="1:10" x14ac:dyDescent="0.3">
      <c r="A199" s="75"/>
      <c r="B199" s="77"/>
      <c r="C199" s="75"/>
      <c r="D199" s="75"/>
      <c r="E199" s="75"/>
      <c r="F199" s="75"/>
      <c r="G199" s="75"/>
      <c r="H199" s="81"/>
      <c r="I199" s="79"/>
      <c r="J199" s="113"/>
    </row>
    <row r="200" spans="1:10" x14ac:dyDescent="0.3">
      <c r="A200" s="75"/>
      <c r="B200" s="77"/>
      <c r="C200" s="75"/>
      <c r="D200" s="75"/>
      <c r="E200" s="75"/>
      <c r="F200" s="75"/>
      <c r="G200" s="75"/>
      <c r="H200" s="81"/>
      <c r="I200" s="79"/>
      <c r="J200" s="113"/>
    </row>
    <row r="201" spans="1:10" x14ac:dyDescent="0.3">
      <c r="A201" s="75"/>
      <c r="B201" s="77"/>
      <c r="C201" s="75"/>
      <c r="D201" s="75"/>
      <c r="E201" s="75"/>
      <c r="F201" s="75"/>
      <c r="G201" s="75"/>
      <c r="H201" s="81"/>
      <c r="I201" s="79"/>
      <c r="J201" s="113"/>
    </row>
    <row r="202" spans="1:10" x14ac:dyDescent="0.3">
      <c r="A202" s="75"/>
      <c r="B202" s="77"/>
      <c r="C202" s="75"/>
      <c r="D202" s="75"/>
      <c r="E202" s="75"/>
      <c r="F202" s="75"/>
      <c r="G202" s="75"/>
      <c r="H202" s="81"/>
      <c r="I202" s="79"/>
      <c r="J202" s="113"/>
    </row>
    <row r="203" spans="1:10" x14ac:dyDescent="0.3">
      <c r="A203" s="75"/>
      <c r="B203" s="77"/>
      <c r="C203" s="75"/>
      <c r="D203" s="75"/>
      <c r="E203" s="75"/>
      <c r="F203" s="75"/>
      <c r="G203" s="75"/>
      <c r="H203" s="81"/>
      <c r="I203" s="79"/>
      <c r="J203" s="113"/>
    </row>
    <row r="204" spans="1:10" x14ac:dyDescent="0.3">
      <c r="A204" s="75"/>
      <c r="B204" s="77"/>
      <c r="C204" s="75"/>
      <c r="D204" s="75"/>
      <c r="E204" s="75"/>
      <c r="F204" s="75"/>
      <c r="G204" s="75"/>
      <c r="H204" s="81"/>
      <c r="I204" s="79"/>
      <c r="J204" s="113"/>
    </row>
    <row r="205" spans="1:10" x14ac:dyDescent="0.3">
      <c r="A205" s="75"/>
      <c r="B205" s="77"/>
      <c r="C205" s="75"/>
      <c r="D205" s="75"/>
      <c r="E205" s="75"/>
      <c r="F205" s="75"/>
      <c r="G205" s="75"/>
      <c r="H205" s="81"/>
      <c r="I205" s="79"/>
      <c r="J205" s="113"/>
    </row>
    <row r="206" spans="1:10" x14ac:dyDescent="0.3">
      <c r="A206" s="75"/>
      <c r="B206" s="77"/>
      <c r="C206" s="75"/>
      <c r="D206" s="75"/>
      <c r="E206" s="75"/>
      <c r="F206" s="75"/>
      <c r="G206" s="75"/>
      <c r="H206" s="81"/>
      <c r="I206" s="79"/>
      <c r="J206" s="113"/>
    </row>
    <row r="207" spans="1:10" x14ac:dyDescent="0.3">
      <c r="A207" s="75"/>
      <c r="B207" s="77"/>
      <c r="C207" s="75"/>
      <c r="D207" s="75"/>
      <c r="E207" s="75"/>
      <c r="F207" s="75"/>
      <c r="G207" s="75"/>
      <c r="H207" s="81"/>
      <c r="I207" s="79"/>
      <c r="J207" s="113"/>
    </row>
    <row r="208" spans="1:10" x14ac:dyDescent="0.3">
      <c r="A208" s="75"/>
      <c r="B208" s="77"/>
      <c r="C208" s="75"/>
      <c r="D208" s="75"/>
      <c r="E208" s="75"/>
      <c r="F208" s="75"/>
      <c r="G208" s="75"/>
      <c r="H208" s="81"/>
      <c r="I208" s="79"/>
      <c r="J208" s="113"/>
    </row>
    <row r="209" spans="1:10" x14ac:dyDescent="0.3">
      <c r="A209" s="75"/>
      <c r="B209" s="77"/>
      <c r="C209" s="75"/>
      <c r="D209" s="75"/>
      <c r="E209" s="75"/>
      <c r="F209" s="75"/>
      <c r="G209" s="75"/>
      <c r="H209" s="81"/>
      <c r="I209" s="79"/>
      <c r="J209" s="113"/>
    </row>
    <row r="210" spans="1:10" x14ac:dyDescent="0.3">
      <c r="A210" s="75"/>
      <c r="B210" s="77"/>
      <c r="C210" s="75"/>
      <c r="D210" s="75"/>
      <c r="E210" s="75"/>
      <c r="F210" s="75"/>
      <c r="G210" s="75"/>
      <c r="H210" s="81"/>
      <c r="I210" s="79"/>
      <c r="J210" s="113"/>
    </row>
    <row r="211" spans="1:10" x14ac:dyDescent="0.3">
      <c r="A211" s="75"/>
      <c r="B211" s="77"/>
      <c r="C211" s="75"/>
      <c r="D211" s="75"/>
      <c r="E211" s="75"/>
      <c r="F211" s="75"/>
      <c r="G211" s="75"/>
      <c r="H211" s="81"/>
      <c r="I211" s="79"/>
      <c r="J211" s="113"/>
    </row>
    <row r="212" spans="1:10" x14ac:dyDescent="0.3">
      <c r="A212" s="75"/>
      <c r="B212" s="77"/>
      <c r="C212" s="75"/>
      <c r="D212" s="75"/>
      <c r="E212" s="75"/>
      <c r="F212" s="75"/>
      <c r="G212" s="75"/>
      <c r="H212" s="81"/>
      <c r="I212" s="79"/>
      <c r="J212" s="113"/>
    </row>
    <row r="213" spans="1:10" x14ac:dyDescent="0.3">
      <c r="A213" s="75"/>
      <c r="B213" s="77"/>
      <c r="C213" s="75"/>
      <c r="D213" s="75"/>
      <c r="E213" s="75"/>
      <c r="F213" s="75"/>
      <c r="G213" s="75"/>
      <c r="H213" s="81"/>
      <c r="I213" s="79"/>
      <c r="J213" s="113"/>
    </row>
    <row r="214" spans="1:10" x14ac:dyDescent="0.3">
      <c r="A214" s="75"/>
      <c r="B214" s="77"/>
      <c r="C214" s="75"/>
      <c r="D214" s="75"/>
      <c r="E214" s="75"/>
      <c r="F214" s="75"/>
      <c r="G214" s="75"/>
      <c r="H214" s="81"/>
      <c r="I214" s="79"/>
      <c r="J214" s="113"/>
    </row>
    <row r="215" spans="1:10" x14ac:dyDescent="0.3">
      <c r="A215" s="75"/>
      <c r="B215" s="77"/>
      <c r="C215" s="75"/>
      <c r="D215" s="75"/>
      <c r="E215" s="75"/>
      <c r="F215" s="75"/>
      <c r="G215" s="75"/>
      <c r="H215" s="81"/>
      <c r="I215" s="79"/>
      <c r="J215" s="113"/>
    </row>
    <row r="216" spans="1:10" x14ac:dyDescent="0.3">
      <c r="A216" s="75"/>
      <c r="B216" s="77"/>
      <c r="C216" s="75"/>
      <c r="D216" s="75"/>
      <c r="E216" s="75"/>
      <c r="F216" s="75"/>
      <c r="G216" s="75"/>
      <c r="H216" s="81"/>
      <c r="I216" s="79"/>
      <c r="J216" s="113"/>
    </row>
    <row r="217" spans="1:10" x14ac:dyDescent="0.3">
      <c r="A217" s="75"/>
      <c r="B217" s="77"/>
      <c r="C217" s="75"/>
      <c r="D217" s="75"/>
      <c r="E217" s="75"/>
      <c r="F217" s="75"/>
      <c r="G217" s="75"/>
      <c r="H217" s="81"/>
      <c r="I217" s="79"/>
      <c r="J217" s="113"/>
    </row>
    <row r="218" spans="1:10" x14ac:dyDescent="0.3">
      <c r="A218" s="75"/>
      <c r="B218" s="77"/>
      <c r="C218" s="75"/>
      <c r="D218" s="75"/>
      <c r="E218" s="75"/>
      <c r="F218" s="75"/>
      <c r="G218" s="75"/>
      <c r="H218" s="81"/>
      <c r="I218" s="79"/>
      <c r="J218" s="113"/>
    </row>
    <row r="219" spans="1:10" x14ac:dyDescent="0.3">
      <c r="A219" s="75"/>
      <c r="B219" s="77"/>
      <c r="C219" s="75"/>
      <c r="D219" s="75"/>
      <c r="E219" s="75"/>
      <c r="F219" s="75"/>
      <c r="G219" s="75"/>
      <c r="H219" s="81"/>
      <c r="I219" s="79"/>
      <c r="J219" s="113"/>
    </row>
    <row r="220" spans="1:10" x14ac:dyDescent="0.3">
      <c r="A220" s="75"/>
      <c r="B220" s="77"/>
      <c r="C220" s="75"/>
      <c r="D220" s="75"/>
      <c r="E220" s="75"/>
      <c r="F220" s="75"/>
      <c r="G220" s="75"/>
      <c r="H220" s="81"/>
      <c r="I220" s="79"/>
      <c r="J220" s="113"/>
    </row>
    <row r="221" spans="1:10" x14ac:dyDescent="0.3">
      <c r="A221" s="75"/>
      <c r="B221" s="77"/>
      <c r="C221" s="75"/>
      <c r="D221" s="75"/>
      <c r="E221" s="75"/>
      <c r="F221" s="75"/>
      <c r="G221" s="75"/>
      <c r="H221" s="81"/>
      <c r="I221" s="79"/>
      <c r="J221" s="113"/>
    </row>
    <row r="222" spans="1:10" x14ac:dyDescent="0.3">
      <c r="A222" s="75"/>
      <c r="B222" s="77"/>
      <c r="C222" s="75"/>
      <c r="D222" s="75"/>
      <c r="E222" s="75"/>
      <c r="F222" s="75"/>
      <c r="G222" s="75"/>
      <c r="H222" s="81"/>
      <c r="I222" s="79"/>
      <c r="J222" s="113"/>
    </row>
    <row r="223" spans="1:10" x14ac:dyDescent="0.3">
      <c r="A223" s="75"/>
      <c r="B223" s="77"/>
      <c r="C223" s="75"/>
      <c r="D223" s="75"/>
      <c r="E223" s="75"/>
      <c r="F223" s="75"/>
      <c r="G223" s="75"/>
      <c r="H223" s="81"/>
      <c r="I223" s="79"/>
      <c r="J223" s="113"/>
    </row>
    <row r="224" spans="1:10" x14ac:dyDescent="0.3">
      <c r="A224" s="75"/>
      <c r="B224" s="77"/>
      <c r="C224" s="75"/>
      <c r="D224" s="75"/>
      <c r="E224" s="75"/>
      <c r="F224" s="75"/>
      <c r="G224" s="75"/>
      <c r="H224" s="81"/>
      <c r="I224" s="79"/>
      <c r="J224" s="113"/>
    </row>
    <row r="225" spans="1:10" x14ac:dyDescent="0.3">
      <c r="A225" s="75"/>
      <c r="B225" s="77"/>
      <c r="C225" s="75"/>
      <c r="D225" s="75"/>
      <c r="E225" s="75"/>
      <c r="F225" s="75"/>
      <c r="G225" s="75"/>
      <c r="H225" s="81"/>
      <c r="I225" s="79"/>
      <c r="J225" s="113"/>
    </row>
    <row r="226" spans="1:10" x14ac:dyDescent="0.3">
      <c r="A226" s="75"/>
      <c r="B226" s="77"/>
      <c r="C226" s="75"/>
      <c r="D226" s="75"/>
      <c r="E226" s="75"/>
      <c r="F226" s="75"/>
      <c r="G226" s="75"/>
      <c r="H226" s="81"/>
      <c r="I226" s="79"/>
      <c r="J226" s="113"/>
    </row>
    <row r="227" spans="1:10" x14ac:dyDescent="0.3">
      <c r="A227" s="75"/>
      <c r="B227" s="77"/>
      <c r="C227" s="75"/>
      <c r="D227" s="75"/>
      <c r="E227" s="75"/>
      <c r="F227" s="75"/>
      <c r="G227" s="75"/>
      <c r="H227" s="81"/>
      <c r="I227" s="79"/>
      <c r="J227" s="113"/>
    </row>
    <row r="228" spans="1:10" x14ac:dyDescent="0.3">
      <c r="A228" s="75"/>
      <c r="B228" s="77"/>
      <c r="C228" s="75"/>
      <c r="D228" s="75"/>
      <c r="E228" s="75"/>
      <c r="F228" s="75"/>
      <c r="G228" s="75"/>
      <c r="H228" s="81"/>
      <c r="I228" s="79"/>
      <c r="J228" s="113"/>
    </row>
    <row r="229" spans="1:10" x14ac:dyDescent="0.3">
      <c r="A229" s="75"/>
      <c r="B229" s="77"/>
      <c r="C229" s="75"/>
      <c r="D229" s="75"/>
      <c r="E229" s="75"/>
      <c r="F229" s="75"/>
      <c r="G229" s="75"/>
      <c r="H229" s="81"/>
      <c r="I229" s="79"/>
      <c r="J229" s="113"/>
    </row>
    <row r="230" spans="1:10" x14ac:dyDescent="0.3">
      <c r="A230" s="75"/>
      <c r="B230" s="77"/>
      <c r="C230" s="75"/>
      <c r="D230" s="75"/>
      <c r="E230" s="75"/>
      <c r="F230" s="75"/>
      <c r="G230" s="75"/>
      <c r="H230" s="81"/>
      <c r="I230" s="79"/>
      <c r="J230" s="113"/>
    </row>
    <row r="231" spans="1:10" x14ac:dyDescent="0.3">
      <c r="A231" s="75"/>
      <c r="B231" s="77"/>
      <c r="C231" s="75"/>
      <c r="D231" s="75"/>
      <c r="E231" s="75"/>
      <c r="F231" s="75"/>
      <c r="G231" s="75"/>
      <c r="H231" s="81"/>
      <c r="I231" s="79"/>
      <c r="J231" s="113"/>
    </row>
    <row r="232" spans="1:10" x14ac:dyDescent="0.3">
      <c r="A232" s="75"/>
      <c r="B232" s="77"/>
      <c r="C232" s="75"/>
      <c r="D232" s="75"/>
      <c r="E232" s="75"/>
      <c r="F232" s="75"/>
      <c r="G232" s="75"/>
      <c r="H232" s="81"/>
      <c r="I232" s="79"/>
      <c r="J232" s="113"/>
    </row>
  </sheetData>
  <conditionalFormatting sqref="L6">
    <cfRule type="cellIs" dxfId="2" priority="6" operator="equal">
      <formula>"Femme"</formula>
    </cfRule>
  </conditionalFormatting>
  <conditionalFormatting sqref="A2:J999">
    <cfRule type="expression" dxfId="1" priority="2">
      <formula>$A2="Femme"</formula>
    </cfRule>
  </conditionalFormatting>
  <conditionalFormatting sqref="O2:X2">
    <cfRule type="expression" dxfId="0" priority="1">
      <formula>$A2="Femme"</formula>
    </cfRule>
  </conditionalFormatting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W23"/>
  <sheetViews>
    <sheetView showGridLines="0" topLeftCell="F1" zoomScale="85" zoomScaleNormal="85" zoomScalePageLayoutView="60" workbookViewId="0">
      <selection activeCell="S6" sqref="S6"/>
    </sheetView>
  </sheetViews>
  <sheetFormatPr baseColWidth="10" defaultColWidth="11.54296875" defaultRowHeight="12.5" x14ac:dyDescent="0.25"/>
  <cols>
    <col min="2" max="2" width="13.54296875" bestFit="1" customWidth="1"/>
    <col min="3" max="3" width="14" bestFit="1" customWidth="1"/>
    <col min="4" max="4" width="13.54296875" bestFit="1" customWidth="1"/>
    <col min="8" max="9" width="17.90625" bestFit="1" customWidth="1"/>
    <col min="10" max="10" width="19" bestFit="1" customWidth="1"/>
    <col min="14" max="14" width="19.08984375" bestFit="1" customWidth="1"/>
    <col min="15" max="15" width="20.36328125" bestFit="1" customWidth="1"/>
    <col min="16" max="16" width="21.453125" bestFit="1" customWidth="1"/>
    <col min="20" max="20" width="18.6328125" bestFit="1" customWidth="1"/>
    <col min="21" max="21" width="14.08984375" bestFit="1" customWidth="1"/>
    <col min="22" max="22" width="18.6328125" bestFit="1" customWidth="1"/>
    <col min="23" max="23" width="14" bestFit="1" customWidth="1"/>
  </cols>
  <sheetData>
    <row r="2" spans="1:23" ht="13" x14ac:dyDescent="0.3">
      <c r="A2" s="52" t="s">
        <v>79</v>
      </c>
      <c r="B2" s="62" t="s">
        <v>105</v>
      </c>
      <c r="C2" s="165" t="s">
        <v>106</v>
      </c>
      <c r="D2" s="166"/>
      <c r="E2" s="166"/>
      <c r="F2" s="166"/>
      <c r="G2" s="166"/>
      <c r="H2" s="166"/>
      <c r="I2" s="167"/>
      <c r="J2" s="165" t="s">
        <v>107</v>
      </c>
      <c r="K2" s="166"/>
      <c r="L2" s="166"/>
      <c r="M2" s="166"/>
      <c r="N2" s="166"/>
      <c r="O2" s="167"/>
      <c r="P2" s="165" t="s">
        <v>108</v>
      </c>
      <c r="Q2" s="166"/>
      <c r="R2" s="166"/>
      <c r="S2" s="166"/>
      <c r="T2" s="166"/>
      <c r="U2" s="166"/>
      <c r="V2" s="167"/>
      <c r="W2" s="65" t="s">
        <v>109</v>
      </c>
    </row>
    <row r="3" spans="1:23" x14ac:dyDescent="0.25">
      <c r="A3" s="55" t="s">
        <v>110</v>
      </c>
      <c r="B3" s="56" t="s">
        <v>32</v>
      </c>
      <c r="C3" s="53" t="s">
        <v>34</v>
      </c>
      <c r="D3" s="51" t="s">
        <v>35</v>
      </c>
      <c r="E3" s="51" t="s">
        <v>36</v>
      </c>
      <c r="F3" s="51" t="s">
        <v>37</v>
      </c>
      <c r="G3" s="51" t="s">
        <v>39</v>
      </c>
      <c r="H3" s="51" t="s">
        <v>40</v>
      </c>
      <c r="I3" s="54" t="s">
        <v>41</v>
      </c>
      <c r="J3" s="53" t="s">
        <v>45</v>
      </c>
      <c r="K3" s="51" t="s">
        <v>46</v>
      </c>
      <c r="L3" s="51" t="s">
        <v>47</v>
      </c>
      <c r="M3" s="51" t="s">
        <v>48</v>
      </c>
      <c r="N3" s="51" t="s">
        <v>49</v>
      </c>
      <c r="O3" s="54" t="s">
        <v>50</v>
      </c>
      <c r="P3" s="58" t="s">
        <v>51</v>
      </c>
      <c r="Q3" s="51" t="s">
        <v>52</v>
      </c>
      <c r="R3" s="51" t="s">
        <v>56</v>
      </c>
      <c r="S3" s="51" t="s">
        <v>57</v>
      </c>
      <c r="T3" s="51" t="s">
        <v>58</v>
      </c>
      <c r="U3" s="51" t="s">
        <v>59</v>
      </c>
      <c r="V3" s="54" t="s">
        <v>60</v>
      </c>
      <c r="W3" s="53" t="s">
        <v>61</v>
      </c>
    </row>
    <row r="4" spans="1:23" x14ac:dyDescent="0.25">
      <c r="A4" s="55" t="s">
        <v>72</v>
      </c>
      <c r="B4" s="56" t="s">
        <v>73</v>
      </c>
      <c r="C4" s="53" t="s">
        <v>36</v>
      </c>
      <c r="D4" s="51" t="s">
        <v>37</v>
      </c>
      <c r="E4" s="51" t="s">
        <v>39</v>
      </c>
      <c r="F4" s="51" t="s">
        <v>40</v>
      </c>
      <c r="G4" s="51" t="s">
        <v>41</v>
      </c>
      <c r="H4" s="51" t="s">
        <v>45</v>
      </c>
      <c r="I4" s="54" t="s">
        <v>46</v>
      </c>
      <c r="J4" s="53" t="s">
        <v>47</v>
      </c>
      <c r="K4" s="51" t="s">
        <v>48</v>
      </c>
      <c r="L4" s="51" t="s">
        <v>49</v>
      </c>
      <c r="M4" s="51" t="s">
        <v>50</v>
      </c>
      <c r="N4" s="51" t="s">
        <v>51</v>
      </c>
      <c r="O4" s="54" t="s">
        <v>52</v>
      </c>
      <c r="P4" s="58" t="s">
        <v>56</v>
      </c>
      <c r="Q4" s="51" t="s">
        <v>57</v>
      </c>
      <c r="R4" s="51" t="s">
        <v>58</v>
      </c>
      <c r="S4" s="51" t="s">
        <v>59</v>
      </c>
      <c r="T4" s="51" t="s">
        <v>60</v>
      </c>
      <c r="U4" s="51" t="s">
        <v>80</v>
      </c>
      <c r="V4" s="54" t="s">
        <v>81</v>
      </c>
      <c r="W4" s="53" t="s">
        <v>82</v>
      </c>
    </row>
    <row r="5" spans="1:23" x14ac:dyDescent="0.25">
      <c r="A5" s="55" t="s">
        <v>114</v>
      </c>
      <c r="B5" s="56" t="s">
        <v>74</v>
      </c>
      <c r="C5" s="53" t="s">
        <v>37</v>
      </c>
      <c r="D5" s="51" t="s">
        <v>39</v>
      </c>
      <c r="E5" s="51" t="s">
        <v>40</v>
      </c>
      <c r="F5" s="51" t="s">
        <v>41</v>
      </c>
      <c r="G5" s="51" t="s">
        <v>45</v>
      </c>
      <c r="H5" s="51" t="s">
        <v>46</v>
      </c>
      <c r="I5" s="54" t="s">
        <v>47</v>
      </c>
      <c r="J5" s="53" t="s">
        <v>48</v>
      </c>
      <c r="K5" s="51" t="s">
        <v>49</v>
      </c>
      <c r="L5" s="51" t="s">
        <v>50</v>
      </c>
      <c r="M5" s="51" t="s">
        <v>51</v>
      </c>
      <c r="N5" s="51" t="s">
        <v>52</v>
      </c>
      <c r="O5" s="54" t="s">
        <v>56</v>
      </c>
      <c r="P5" s="58" t="s">
        <v>57</v>
      </c>
      <c r="Q5" s="51" t="s">
        <v>58</v>
      </c>
      <c r="R5" s="51" t="s">
        <v>59</v>
      </c>
      <c r="S5" s="51" t="s">
        <v>60</v>
      </c>
      <c r="T5" s="51" t="s">
        <v>80</v>
      </c>
      <c r="U5" s="51" t="s">
        <v>81</v>
      </c>
      <c r="V5" s="54" t="s">
        <v>84</v>
      </c>
      <c r="W5" s="53" t="s">
        <v>83</v>
      </c>
    </row>
    <row r="6" spans="1:23" x14ac:dyDescent="0.25">
      <c r="A6" s="55" t="s">
        <v>78</v>
      </c>
      <c r="B6" s="56" t="s">
        <v>111</v>
      </c>
      <c r="C6" s="53" t="s">
        <v>77</v>
      </c>
      <c r="D6" s="51" t="s">
        <v>75</v>
      </c>
      <c r="E6" s="51" t="s">
        <v>76</v>
      </c>
      <c r="F6" s="51" t="s">
        <v>38</v>
      </c>
      <c r="G6" s="51" t="s">
        <v>42</v>
      </c>
      <c r="H6" s="51" t="s">
        <v>43</v>
      </c>
      <c r="I6" s="54" t="s">
        <v>141</v>
      </c>
      <c r="J6" s="53" t="s">
        <v>146</v>
      </c>
      <c r="K6" s="51" t="s">
        <v>62</v>
      </c>
      <c r="L6" s="51" t="s">
        <v>63</v>
      </c>
      <c r="M6" s="51" t="s">
        <v>64</v>
      </c>
      <c r="N6" s="51" t="s">
        <v>65</v>
      </c>
      <c r="O6" s="54" t="s">
        <v>143</v>
      </c>
      <c r="P6" s="58" t="s">
        <v>144</v>
      </c>
      <c r="Q6" s="51" t="s">
        <v>66</v>
      </c>
      <c r="R6" s="51" t="s">
        <v>68</v>
      </c>
      <c r="S6" s="51" t="s">
        <v>67</v>
      </c>
      <c r="T6" s="51" t="s">
        <v>69</v>
      </c>
      <c r="U6" s="51" t="s">
        <v>70</v>
      </c>
      <c r="V6" s="54" t="s">
        <v>145</v>
      </c>
      <c r="W6" s="53" t="s">
        <v>71</v>
      </c>
    </row>
    <row r="8" spans="1:23" ht="13" x14ac:dyDescent="0.3">
      <c r="A8" s="52" t="s">
        <v>79</v>
      </c>
      <c r="B8" s="63" t="s">
        <v>101</v>
      </c>
      <c r="C8" s="168" t="s">
        <v>100</v>
      </c>
      <c r="D8" s="169"/>
      <c r="E8" s="169"/>
      <c r="F8" s="169"/>
      <c r="G8" s="169"/>
      <c r="H8" s="170"/>
      <c r="I8" s="168" t="s">
        <v>102</v>
      </c>
      <c r="J8" s="169"/>
      <c r="K8" s="169"/>
      <c r="L8" s="169"/>
      <c r="M8" s="169"/>
      <c r="N8" s="170"/>
      <c r="O8" s="168" t="s">
        <v>103</v>
      </c>
      <c r="P8" s="169"/>
      <c r="Q8" s="169"/>
      <c r="R8" s="169"/>
      <c r="S8" s="169"/>
      <c r="T8" s="170"/>
      <c r="U8" s="64" t="s">
        <v>104</v>
      </c>
    </row>
    <row r="9" spans="1:23" x14ac:dyDescent="0.25">
      <c r="A9" s="55" t="s">
        <v>110</v>
      </c>
      <c r="B9" s="56" t="s">
        <v>33</v>
      </c>
      <c r="C9" s="53" t="s">
        <v>87</v>
      </c>
      <c r="D9" s="51" t="s">
        <v>88</v>
      </c>
      <c r="E9" s="51" t="s">
        <v>89</v>
      </c>
      <c r="F9" s="51" t="s">
        <v>90</v>
      </c>
      <c r="G9" s="51" t="s">
        <v>91</v>
      </c>
      <c r="H9" s="57" t="s">
        <v>92</v>
      </c>
      <c r="I9" s="58" t="s">
        <v>93</v>
      </c>
      <c r="J9" s="53" t="s">
        <v>94</v>
      </c>
      <c r="K9" s="51" t="s">
        <v>95</v>
      </c>
      <c r="L9" s="51" t="s">
        <v>96</v>
      </c>
      <c r="M9" s="51" t="s">
        <v>34</v>
      </c>
      <c r="N9" s="57" t="s">
        <v>35</v>
      </c>
      <c r="O9" s="58" t="s">
        <v>36</v>
      </c>
      <c r="P9" s="53" t="s">
        <v>37</v>
      </c>
      <c r="Q9" s="51" t="s">
        <v>39</v>
      </c>
      <c r="R9" s="51" t="s">
        <v>40</v>
      </c>
      <c r="S9" s="51" t="s">
        <v>41</v>
      </c>
      <c r="T9" s="54" t="s">
        <v>45</v>
      </c>
      <c r="U9" s="53" t="s">
        <v>97</v>
      </c>
    </row>
    <row r="10" spans="1:23" x14ac:dyDescent="0.25">
      <c r="A10" s="55" t="s">
        <v>72</v>
      </c>
      <c r="B10" s="56" t="s">
        <v>85</v>
      </c>
      <c r="C10" s="53" t="s">
        <v>89</v>
      </c>
      <c r="D10" s="51" t="s">
        <v>90</v>
      </c>
      <c r="E10" s="51" t="s">
        <v>91</v>
      </c>
      <c r="F10" s="51" t="s">
        <v>92</v>
      </c>
      <c r="G10" s="51" t="s">
        <v>93</v>
      </c>
      <c r="H10" s="57" t="s">
        <v>94</v>
      </c>
      <c r="I10" s="58" t="s">
        <v>95</v>
      </c>
      <c r="J10" s="53" t="s">
        <v>96</v>
      </c>
      <c r="K10" s="51" t="s">
        <v>34</v>
      </c>
      <c r="L10" s="51" t="s">
        <v>35</v>
      </c>
      <c r="M10" s="51" t="s">
        <v>36</v>
      </c>
      <c r="N10" s="57" t="s">
        <v>37</v>
      </c>
      <c r="O10" s="58" t="s">
        <v>52</v>
      </c>
      <c r="P10" s="53" t="s">
        <v>56</v>
      </c>
      <c r="Q10" s="51" t="s">
        <v>57</v>
      </c>
      <c r="R10" s="51" t="s">
        <v>58</v>
      </c>
      <c r="S10" s="51" t="s">
        <v>59</v>
      </c>
      <c r="T10" s="54" t="s">
        <v>60</v>
      </c>
      <c r="U10" s="53" t="s">
        <v>98</v>
      </c>
    </row>
    <row r="11" spans="1:23" x14ac:dyDescent="0.25">
      <c r="A11" s="55" t="s">
        <v>114</v>
      </c>
      <c r="B11" s="56" t="s">
        <v>86</v>
      </c>
      <c r="C11" s="53" t="s">
        <v>91</v>
      </c>
      <c r="D11" s="51" t="s">
        <v>92</v>
      </c>
      <c r="E11" s="51" t="s">
        <v>93</v>
      </c>
      <c r="F11" s="51" t="s">
        <v>94</v>
      </c>
      <c r="G11" s="51" t="s">
        <v>95</v>
      </c>
      <c r="H11" s="54" t="s">
        <v>96</v>
      </c>
      <c r="I11" s="53" t="s">
        <v>34</v>
      </c>
      <c r="J11" s="53" t="s">
        <v>35</v>
      </c>
      <c r="K11" s="51" t="s">
        <v>36</v>
      </c>
      <c r="L11" s="51" t="s">
        <v>37</v>
      </c>
      <c r="M11" s="51" t="s">
        <v>39</v>
      </c>
      <c r="N11" s="57" t="s">
        <v>40</v>
      </c>
      <c r="O11" s="58" t="s">
        <v>56</v>
      </c>
      <c r="P11" s="53" t="s">
        <v>57</v>
      </c>
      <c r="Q11" s="51" t="s">
        <v>58</v>
      </c>
      <c r="R11" s="51" t="s">
        <v>59</v>
      </c>
      <c r="S11" s="51" t="s">
        <v>60</v>
      </c>
      <c r="T11" s="54" t="s">
        <v>80</v>
      </c>
      <c r="U11" s="53" t="s">
        <v>99</v>
      </c>
    </row>
    <row r="12" spans="1:23" x14ac:dyDescent="0.25">
      <c r="A12" s="55" t="s">
        <v>78</v>
      </c>
      <c r="B12" s="56" t="s">
        <v>111</v>
      </c>
      <c r="C12" s="53" t="s">
        <v>77</v>
      </c>
      <c r="D12" s="51" t="s">
        <v>75</v>
      </c>
      <c r="E12" s="51" t="s">
        <v>76</v>
      </c>
      <c r="F12" s="51" t="s">
        <v>38</v>
      </c>
      <c r="G12" s="51" t="s">
        <v>42</v>
      </c>
      <c r="H12" s="54" t="s">
        <v>141</v>
      </c>
      <c r="I12" s="53" t="s">
        <v>142</v>
      </c>
      <c r="J12" s="51" t="s">
        <v>44</v>
      </c>
      <c r="K12" s="51" t="s">
        <v>54</v>
      </c>
      <c r="L12" s="51" t="s">
        <v>53</v>
      </c>
      <c r="M12" s="51" t="s">
        <v>55</v>
      </c>
      <c r="N12" s="54" t="s">
        <v>147</v>
      </c>
      <c r="O12" s="58" t="s">
        <v>148</v>
      </c>
      <c r="P12" s="51" t="s">
        <v>66</v>
      </c>
      <c r="Q12" s="51" t="s">
        <v>68</v>
      </c>
      <c r="R12" s="51" t="s">
        <v>67</v>
      </c>
      <c r="S12" s="51" t="s">
        <v>69</v>
      </c>
      <c r="T12" s="54" t="s">
        <v>145</v>
      </c>
      <c r="U12" s="53" t="s">
        <v>71</v>
      </c>
    </row>
    <row r="14" spans="1:23" ht="16.5" x14ac:dyDescent="0.25">
      <c r="A14" s="163" t="s">
        <v>172</v>
      </c>
      <c r="B14" s="164"/>
    </row>
    <row r="15" spans="1:23" ht="15.5" x14ac:dyDescent="0.45">
      <c r="A15" s="60">
        <v>18</v>
      </c>
      <c r="B15" s="89">
        <v>1</v>
      </c>
    </row>
    <row r="16" spans="1:23" ht="15.5" x14ac:dyDescent="0.45">
      <c r="A16" s="60">
        <v>24</v>
      </c>
      <c r="B16" s="89">
        <v>0</v>
      </c>
    </row>
    <row r="17" spans="1:2" ht="16" thickBot="1" x14ac:dyDescent="0.5">
      <c r="A17" s="90">
        <v>34</v>
      </c>
      <c r="B17" s="91">
        <v>-1</v>
      </c>
    </row>
    <row r="18" spans="1:2" ht="16" thickTop="1" x14ac:dyDescent="0.45">
      <c r="A18" s="92">
        <v>40</v>
      </c>
      <c r="B18" s="93">
        <v>1</v>
      </c>
    </row>
    <row r="19" spans="1:2" ht="15.5" x14ac:dyDescent="0.45">
      <c r="A19" s="59">
        <v>46</v>
      </c>
      <c r="B19" s="89">
        <v>0</v>
      </c>
    </row>
    <row r="20" spans="1:2" ht="16" thickBot="1" x14ac:dyDescent="0.5">
      <c r="A20" s="94">
        <v>54</v>
      </c>
      <c r="B20" s="95">
        <v>-1</v>
      </c>
    </row>
    <row r="21" spans="1:2" ht="16" thickTop="1" x14ac:dyDescent="0.45">
      <c r="A21" s="96">
        <v>60</v>
      </c>
      <c r="B21" s="97">
        <v>1</v>
      </c>
    </row>
    <row r="22" spans="1:2" ht="15.5" x14ac:dyDescent="0.45">
      <c r="A22" s="59">
        <v>66</v>
      </c>
      <c r="B22" s="89">
        <v>0</v>
      </c>
    </row>
    <row r="23" spans="1:2" ht="15.5" x14ac:dyDescent="0.45">
      <c r="A23" s="59">
        <v>74</v>
      </c>
      <c r="B23" s="89">
        <v>-1</v>
      </c>
    </row>
  </sheetData>
  <mergeCells count="7">
    <mergeCell ref="A14:B14"/>
    <mergeCell ref="P2:V2"/>
    <mergeCell ref="C8:H8"/>
    <mergeCell ref="I8:N8"/>
    <mergeCell ref="O8:T8"/>
    <mergeCell ref="C2:I2"/>
    <mergeCell ref="J2:O2"/>
  </mergeCells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F905E-8949-4591-8EDD-3A766D1CFA36}">
  <sheetPr codeName="Feuil4"/>
  <dimension ref="B1:Q14"/>
  <sheetViews>
    <sheetView workbookViewId="0">
      <selection activeCell="L22" sqref="L22"/>
    </sheetView>
  </sheetViews>
  <sheetFormatPr baseColWidth="10" defaultRowHeight="12.5" x14ac:dyDescent="0.25"/>
  <cols>
    <col min="9" max="9" width="11.453125" style="76" bestFit="1" customWidth="1"/>
    <col min="10" max="10" width="10.08984375" style="76" bestFit="1" customWidth="1"/>
    <col min="11" max="11" width="12.6328125" style="76" bestFit="1" customWidth="1"/>
    <col min="13" max="13" width="10.08984375" bestFit="1" customWidth="1"/>
    <col min="14" max="14" width="12.6328125" bestFit="1" customWidth="1"/>
    <col min="16" max="16" width="10.08984375" bestFit="1" customWidth="1"/>
    <col min="17" max="17" width="12.6328125" bestFit="1" customWidth="1"/>
  </cols>
  <sheetData>
    <row r="1" spans="2:17" ht="13" thickBot="1" x14ac:dyDescent="0.3"/>
    <row r="2" spans="2:17" ht="17.25" customHeight="1" thickTop="1" x14ac:dyDescent="0.25">
      <c r="B2" s="174" t="s">
        <v>173</v>
      </c>
      <c r="C2" s="176" t="s">
        <v>174</v>
      </c>
      <c r="D2" s="176" t="s">
        <v>117</v>
      </c>
      <c r="E2" s="176" t="s">
        <v>38</v>
      </c>
      <c r="F2" s="176" t="s">
        <v>53</v>
      </c>
      <c r="G2" s="176" t="s">
        <v>67</v>
      </c>
      <c r="H2" s="178" t="s">
        <v>71</v>
      </c>
    </row>
    <row r="3" spans="2:17" ht="17.25" customHeight="1" thickBot="1" x14ac:dyDescent="0.3">
      <c r="B3" s="175"/>
      <c r="C3" s="177"/>
      <c r="D3" s="177"/>
      <c r="E3" s="177"/>
      <c r="F3" s="177"/>
      <c r="G3" s="177"/>
      <c r="H3" s="179"/>
    </row>
    <row r="4" spans="2:17" ht="16.5" thickTop="1" thickBot="1" x14ac:dyDescent="0.3">
      <c r="B4" s="180" t="s">
        <v>135</v>
      </c>
      <c r="C4" s="98" t="s">
        <v>110</v>
      </c>
      <c r="D4" s="99" t="s">
        <v>32</v>
      </c>
      <c r="E4" s="99" t="s">
        <v>175</v>
      </c>
      <c r="F4" s="99" t="s">
        <v>176</v>
      </c>
      <c r="G4" s="99" t="s">
        <v>177</v>
      </c>
      <c r="H4" s="100" t="s">
        <v>61</v>
      </c>
    </row>
    <row r="5" spans="2:17" ht="16" thickBot="1" x14ac:dyDescent="0.3">
      <c r="B5" s="180"/>
      <c r="C5" s="98" t="s">
        <v>72</v>
      </c>
      <c r="D5" s="99" t="s">
        <v>73</v>
      </c>
      <c r="E5" s="99" t="s">
        <v>178</v>
      </c>
      <c r="F5" s="99" t="s">
        <v>179</v>
      </c>
      <c r="G5" s="99" t="s">
        <v>180</v>
      </c>
      <c r="H5" s="100" t="s">
        <v>82</v>
      </c>
    </row>
    <row r="6" spans="2:17" ht="16" thickBot="1" x14ac:dyDescent="0.3">
      <c r="B6" s="181"/>
      <c r="C6" s="101" t="s">
        <v>114</v>
      </c>
      <c r="D6" s="102" t="s">
        <v>74</v>
      </c>
      <c r="E6" s="102" t="s">
        <v>181</v>
      </c>
      <c r="F6" s="102" t="s">
        <v>182</v>
      </c>
      <c r="G6" s="102" t="s">
        <v>183</v>
      </c>
      <c r="H6" s="103" t="s">
        <v>83</v>
      </c>
    </row>
    <row r="7" spans="2:17" ht="16.5" thickTop="1" thickBot="1" x14ac:dyDescent="0.3">
      <c r="B7" s="182" t="s">
        <v>127</v>
      </c>
      <c r="C7" s="98" t="s">
        <v>110</v>
      </c>
      <c r="D7" s="99" t="s">
        <v>33</v>
      </c>
      <c r="E7" s="99" t="s">
        <v>184</v>
      </c>
      <c r="F7" s="99" t="s">
        <v>185</v>
      </c>
      <c r="G7" s="99" t="s">
        <v>186</v>
      </c>
      <c r="H7" s="100" t="s">
        <v>97</v>
      </c>
    </row>
    <row r="8" spans="2:17" ht="16" thickBot="1" x14ac:dyDescent="0.3">
      <c r="B8" s="182"/>
      <c r="C8" s="98" t="s">
        <v>72</v>
      </c>
      <c r="D8" s="99" t="s">
        <v>85</v>
      </c>
      <c r="E8" s="99" t="s">
        <v>187</v>
      </c>
      <c r="F8" s="99" t="s">
        <v>188</v>
      </c>
      <c r="G8" s="99" t="s">
        <v>189</v>
      </c>
      <c r="H8" s="100" t="s">
        <v>98</v>
      </c>
    </row>
    <row r="9" spans="2:17" ht="16" thickBot="1" x14ac:dyDescent="0.3">
      <c r="B9" s="183"/>
      <c r="C9" s="101" t="s">
        <v>114</v>
      </c>
      <c r="D9" s="102" t="s">
        <v>86</v>
      </c>
      <c r="E9" s="102" t="s">
        <v>190</v>
      </c>
      <c r="F9" s="102" t="s">
        <v>191</v>
      </c>
      <c r="G9" s="102" t="s">
        <v>192</v>
      </c>
      <c r="H9" s="103" t="s">
        <v>99</v>
      </c>
    </row>
    <row r="10" spans="2:17" ht="13.5" thickTop="1" thickBot="1" x14ac:dyDescent="0.3"/>
    <row r="11" spans="2:17" ht="18" customHeight="1" thickTop="1" x14ac:dyDescent="0.25">
      <c r="I11" s="171" t="s">
        <v>199</v>
      </c>
      <c r="J11" s="172"/>
      <c r="K11" s="173"/>
      <c r="L11" s="171" t="s">
        <v>200</v>
      </c>
      <c r="M11" s="172"/>
      <c r="N11" s="173"/>
      <c r="O11" s="171" t="s">
        <v>204</v>
      </c>
      <c r="P11" s="172"/>
      <c r="Q11" s="173"/>
    </row>
    <row r="12" spans="2:17" ht="15.5" x14ac:dyDescent="0.45">
      <c r="I12" s="105" t="s">
        <v>193</v>
      </c>
      <c r="J12" s="89" t="s">
        <v>194</v>
      </c>
      <c r="K12" s="106" t="s">
        <v>195</v>
      </c>
      <c r="L12" s="105" t="s">
        <v>201</v>
      </c>
      <c r="M12" s="89" t="s">
        <v>203</v>
      </c>
      <c r="N12" s="106" t="s">
        <v>202</v>
      </c>
      <c r="O12" s="105" t="s">
        <v>201</v>
      </c>
      <c r="P12" s="89" t="s">
        <v>203</v>
      </c>
      <c r="Q12" s="106" t="s">
        <v>202</v>
      </c>
    </row>
    <row r="13" spans="2:17" ht="33.75" customHeight="1" thickBot="1" x14ac:dyDescent="0.3">
      <c r="I13" s="107" t="s">
        <v>197</v>
      </c>
      <c r="J13" s="94" t="s">
        <v>196</v>
      </c>
      <c r="K13" s="108" t="s">
        <v>198</v>
      </c>
      <c r="L13" s="107" t="s">
        <v>197</v>
      </c>
      <c r="M13" s="94" t="s">
        <v>196</v>
      </c>
      <c r="N13" s="108" t="s">
        <v>198</v>
      </c>
      <c r="O13" s="107" t="s">
        <v>197</v>
      </c>
      <c r="P13" s="94" t="s">
        <v>196</v>
      </c>
      <c r="Q13" s="108" t="s">
        <v>198</v>
      </c>
    </row>
    <row r="14" spans="2:17" ht="13" thickTop="1" x14ac:dyDescent="0.25"/>
  </sheetData>
  <mergeCells count="12">
    <mergeCell ref="O11:Q11"/>
    <mergeCell ref="B2:B3"/>
    <mergeCell ref="C2:C3"/>
    <mergeCell ref="D2:D3"/>
    <mergeCell ref="E2:E3"/>
    <mergeCell ref="F2:F3"/>
    <mergeCell ref="G2:G3"/>
    <mergeCell ref="H2:H3"/>
    <mergeCell ref="B4:B6"/>
    <mergeCell ref="B7:B9"/>
    <mergeCell ref="I11:K11"/>
    <mergeCell ref="L11:N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Valeurs éditées</vt:lpstr>
      <vt:lpstr>Valeurs sauvegardées</vt:lpstr>
      <vt:lpstr>Morphotype sur Age et %graisse</vt:lpstr>
      <vt:lpstr>Tableaux Divers</vt:lpstr>
      <vt:lpstr>'Valeurs sauvegardées'!Criteres</vt:lpstr>
      <vt:lpstr>'Valeurs sauvegardées'!Extraire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revision>2</cp:revision>
  <cp:lastPrinted>2024-07-26T07:37:28Z</cp:lastPrinted>
  <dcterms:created xsi:type="dcterms:W3CDTF">2022-05-04T16:39:05Z</dcterms:created>
  <dcterms:modified xsi:type="dcterms:W3CDTF">2024-08-15T14:06:20Z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