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E10DE72-1029-4D2B-8694-ADAFF7E4F08D}" xr6:coauthVersionLast="47" xr6:coauthVersionMax="47" xr10:uidLastSave="{00000000-0000-0000-0000-000000000000}"/>
  <bookViews>
    <workbookView xWindow="-110" yWindow="-110" windowWidth="38620" windowHeight="21820" activeTab="2" xr2:uid="{6E867FD3-74BD-4D6F-A370-1F66C394C1D1}"/>
  </bookViews>
  <sheets>
    <sheet name="SAISIE COMPETENCES N1" sheetId="1" r:id="rId1"/>
    <sheet name="SAISIE COMPETENCES N" sheetId="2" r:id="rId2"/>
    <sheet name="GRAPHIQUE" sheetId="3" r:id="rId3"/>
  </sheets>
  <definedNames>
    <definedName name="ChoixObjCompétences">OFFSET(ChoixObjectifsN1,,1)</definedName>
    <definedName name="ChoixObjectifsN">OFFSET('SAISIE COMPETENCES N'!$B$7,MATCH('SAISIE COMPETENCES N'!$G$1,'SAISIE COMPETENCES N'!$K$7:$K$46,0)-1,0,COUNTIF('SAISIE COMPETENCES N'!$K$7:$K$46,'SAISIE COMPETENCES N'!$G$1))</definedName>
    <definedName name="ChoixObjectifsN1">OFFSET('SAISIE COMPETENCES N1'!$B$7,MATCH('SAISIE COMPETENCES N1'!$G$1,'SAISIE COMPETENCES N1'!$L$7:$L$46,0)-1,0,COUNTIF('SAISIE COMPETENCES N1'!$L$7:$L$46,'SAISIE COMPETENCES N1'!$G$1))</definedName>
    <definedName name="ChoixSujCompétences">OFFSET(ChoixSujet,,1)</definedName>
    <definedName name="ChoixSujet">IF(GRAPHIQUE!$A$1=1,OFFSET('SAISIE COMPETENCES N1'!$B$7,MATCH('SAISIE COMPETENCES N1'!$G$2,'SAISIE COMPETENCES N1'!$G$7:$G$46,0)-1,0,COUNTIF('SAISIE COMPETENCES N1'!$G$7:$G$46,'SAISIE COMPETENCES N1'!$G$2)),IF(GRAPHIQUE!$A$1=2,OFFSET('SAISIE COMPETENCES N'!$B$7,MATCH('SAISIE COMPETENCES N'!$G$2,'SAISIE COMPETENCES N'!$G$7:$G$46,0)-1,0,COUNTIF('SAISIE COMPETENCES N'!$G$7:$G$46,'SAISIE COMPETENCES N'!$G$2))))</definedName>
    <definedName name="ChoixSujetN">OFFSET('SAISIE COMPETENCES N'!$B$7,MATCH('SAISIE COMPETENCES N'!$G$2,'SAISIE COMPETENCES N'!$G$7:$G$46,0)-1,0,COUNTIF('SAISIE COMPETENCES N'!$G$7:$G$46,'SAISIE COMPETENCES N'!$G$2))</definedName>
    <definedName name="NotesObjCompétences">IF(GRAPHIQUE!$A$1=1,OFFSET(ChoixObjectifsN1,,2),IF(GRAPHIQUE!$A$1=2,OFFSET(ChoixObjectifsN,,2)))</definedName>
    <definedName name="NotesSujCompétences">IF(GRAPHIQUE!$A$1=1,OFFSET(ChoixSujet,,7),IF(GRAPHIQUE!$A$1=2,OFFSET(ChoixSujetN,,7)))</definedName>
    <definedName name="NoteSujCopDouble">IF(GRAPHIQUE!$A$1=1,OFFSET(ChoixSujet,,7,,2),IF(GRAPHIQUE!$A$1=2,OFFSET(ChoixSujetN,,7,,2)))</definedName>
    <definedName name="NoteSujet">IF(GRAPHIQUE!$A$1=1,'SAISIE COMPETENCES N1'!$K$7:$K$46,IF(GRAPHIQUE!$A$1=2,'SAISIE COMPETENCES N'!$J$7:$J$46))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2" l="1"/>
  <c r="E48" i="1"/>
  <c r="E47" i="2"/>
  <c r="E47" i="1"/>
  <c r="E43" i="2"/>
  <c r="E43" i="1"/>
  <c r="E26" i="2"/>
  <c r="E26" i="1"/>
  <c r="D48" i="2"/>
  <c r="D48" i="1"/>
  <c r="G3" i="1"/>
  <c r="J44" i="1"/>
  <c r="I44" i="1"/>
  <c r="J40" i="1"/>
  <c r="I3" i="1"/>
  <c r="H3" i="1"/>
  <c r="J25" i="1"/>
  <c r="J34" i="1"/>
  <c r="J27" i="1"/>
  <c r="J7" i="1"/>
  <c r="J24" i="1"/>
  <c r="J23" i="1"/>
  <c r="J22" i="1"/>
  <c r="J21" i="1"/>
  <c r="J20" i="1"/>
  <c r="J18" i="1"/>
  <c r="J15" i="1"/>
  <c r="I7" i="1"/>
  <c r="K7" i="1"/>
  <c r="L47" i="1"/>
  <c r="L43" i="1"/>
  <c r="L26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4" i="1"/>
  <c r="M45" i="1"/>
  <c r="M46" i="1"/>
  <c r="M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7" i="1"/>
  <c r="S2" i="3"/>
  <c r="S4" i="3"/>
  <c r="G1" i="2"/>
  <c r="G2" i="2"/>
  <c r="H1" i="1" l="1"/>
  <c r="H2" i="1"/>
  <c r="D47" i="2"/>
  <c r="J44" i="2"/>
  <c r="I44" i="2"/>
  <c r="D43" i="2"/>
  <c r="I40" i="2"/>
  <c r="I34" i="2"/>
  <c r="J27" i="2"/>
  <c r="I27" i="2"/>
  <c r="D26" i="2"/>
  <c r="I25" i="2"/>
  <c r="I24" i="2"/>
  <c r="I23" i="2"/>
  <c r="I22" i="2"/>
  <c r="I21" i="2"/>
  <c r="I20" i="2"/>
  <c r="I18" i="2"/>
  <c r="I15" i="2"/>
  <c r="J7" i="2"/>
  <c r="I7" i="2"/>
  <c r="H2" i="2"/>
  <c r="H1" i="2"/>
  <c r="K44" i="1"/>
  <c r="K27" i="1"/>
  <c r="D47" i="1"/>
  <c r="M47" i="1" s="1"/>
  <c r="D43" i="1"/>
  <c r="M43" i="1" s="1"/>
  <c r="D26" i="1"/>
  <c r="M26" i="1" s="1"/>
  <c r="I40" i="1" l="1"/>
  <c r="I18" i="1"/>
  <c r="I15" i="1"/>
  <c r="I34" i="1"/>
  <c r="I27" i="1"/>
  <c r="I21" i="1"/>
  <c r="I22" i="1"/>
  <c r="I23" i="1"/>
  <c r="I24" i="1"/>
  <c r="I25" i="1"/>
  <c r="I20" i="1"/>
</calcChain>
</file>

<file path=xl/sharedStrings.xml><?xml version="1.0" encoding="utf-8"?>
<sst xmlns="http://schemas.openxmlformats.org/spreadsheetml/2006/main" count="154" uniqueCount="78">
  <si>
    <t>METIER</t>
  </si>
  <si>
    <t>Directeur commercial / Directrice commerciale</t>
  </si>
  <si>
    <t>Définition</t>
  </si>
  <si>
    <t xml:space="preserve">• Définit et met en oeuvre la stratégie commerciale de l'entreprise selon des objectifs de rentabilité économique. </t>
  </si>
  <si>
    <t xml:space="preserve">• Dirige un service et coordonne une équipe. </t>
  </si>
  <si>
    <t>• Peut organiser et développer l'activité commerciale à l'international ou un type de vente en e-commerce.</t>
  </si>
  <si>
    <t xml:space="preserve">COMPÉTENCES </t>
  </si>
  <si>
    <t>LES SAVOIRS</t>
  </si>
  <si>
    <t>LES OBJECTIFS</t>
  </si>
  <si>
    <t xml:space="preserve">LES COMPÉTENCES </t>
  </si>
  <si>
    <t>Non concerné</t>
  </si>
  <si>
    <t>Savoir-faire</t>
  </si>
  <si>
    <t>Développement commercial</t>
  </si>
  <si>
    <t xml:space="preserve">Prospecter de nouveaux clients, de nouveaux marchés       </t>
  </si>
  <si>
    <t>Connaissance partielle du sujet et/ou dépendant</t>
  </si>
  <si>
    <t>Déterminer le potentiel d'un client ou prospect</t>
  </si>
  <si>
    <t>Bonne connaissance, autonome</t>
  </si>
  <si>
    <t>Développer un portefeuille clients et prospects</t>
  </si>
  <si>
    <t>Connaissances confirmées</t>
  </si>
  <si>
    <t>Mettre en oeuvre une stratégie commerciale</t>
  </si>
  <si>
    <t>Connaissances confirmées et capable de former</t>
  </si>
  <si>
    <t>Développer et fidéliser la relation client</t>
  </si>
  <si>
    <t>Expert</t>
  </si>
  <si>
    <t>Réaliser une veille de marché, une veille concurrentielle</t>
  </si>
  <si>
    <t>Expert et capable de former</t>
  </si>
  <si>
    <t>Rechercher et identifier des évolutions de marchés, des marchés potentiels</t>
  </si>
  <si>
    <t>Élaborer une stratégie commerciale</t>
  </si>
  <si>
    <t>Stratégie de développement</t>
  </si>
  <si>
    <t xml:space="preserve">Piloter une activité  </t>
  </si>
  <si>
    <t>Organiser l'activité commerciale export d'une entreprise</t>
  </si>
  <si>
    <t>Concevoir et gérer un projet</t>
  </si>
  <si>
    <t>Gestion administrative</t>
  </si>
  <si>
    <t xml:space="preserve">Concevoir des supports de suivi et de gestion </t>
  </si>
  <si>
    <t>Réaliser des opérations liées à la gestion des ressources humaines</t>
  </si>
  <si>
    <t>Gestion et contrôle</t>
  </si>
  <si>
    <t>Élaborer, suivre et piloter un budget</t>
  </si>
  <si>
    <t>Droit, contentieux et négociation</t>
  </si>
  <si>
    <t>Établir les modalités de règlement d'un litige ou transmettre aux services juridiques, contentieux</t>
  </si>
  <si>
    <t>Management</t>
  </si>
  <si>
    <t>Animer, coordonner une équipe</t>
  </si>
  <si>
    <t>Ne pas prendre les 0 et diviser par les nombres restants en indiquant x sur y compétences</t>
  </si>
  <si>
    <t>Organisation</t>
  </si>
  <si>
    <t>Analyser, exploiter, structurer des données</t>
  </si>
  <si>
    <t>Recherche, Innovation</t>
  </si>
  <si>
    <t>Rédiger un cahier des charges, des spécifications techniques</t>
  </si>
  <si>
    <t>Communication</t>
  </si>
  <si>
    <t>Préparer et animer une réunion, un groupe de travail, un atelier</t>
  </si>
  <si>
    <t>MOYENNE SAVOIR FAIRE</t>
  </si>
  <si>
    <t>Prendre des initiatives et être force de proposition</t>
  </si>
  <si>
    <t>Organiser son travail selon les priorités et les objectifs</t>
  </si>
  <si>
    <t>Faire preuve de rigueur et de précision</t>
  </si>
  <si>
    <t xml:space="preserve">MOYENNE SAVOIR-ETRE PROFESSIONNELS </t>
  </si>
  <si>
    <t>Savoirs</t>
  </si>
  <si>
    <t>Domaines d'expertise</t>
  </si>
  <si>
    <t>Approvisionnement en ligne / E achat</t>
  </si>
  <si>
    <t>Données d'activité de la structure, du service</t>
  </si>
  <si>
    <t>E-commerce</t>
  </si>
  <si>
    <t>Gestion budgétaire</t>
  </si>
  <si>
    <t>Management électronique de relation client (e-CRM)</t>
  </si>
  <si>
    <t>Analyse statistique</t>
  </si>
  <si>
    <t>Logiciel de gestion clients</t>
  </si>
  <si>
    <t>Normes et procédés</t>
  </si>
  <si>
    <t>Droit commercial</t>
  </si>
  <si>
    <t>Droit du commerce international</t>
  </si>
  <si>
    <t>Réglementation des douanes</t>
  </si>
  <si>
    <t>Réglementation du commerce électronique</t>
  </si>
  <si>
    <t>Marketing / Mercatique</t>
  </si>
  <si>
    <t>Outils de planification</t>
  </si>
  <si>
    <t>Techniques professionnelles</t>
  </si>
  <si>
    <t>Techniques commerciales</t>
  </si>
  <si>
    <t>Techniques d'affacturage</t>
  </si>
  <si>
    <t>Techniques de vente</t>
  </si>
  <si>
    <t>MOYENNE SAVOIR</t>
  </si>
  <si>
    <t xml:space="preserve">MOYENNE </t>
  </si>
  <si>
    <t>Savoir-être
professionnels</t>
  </si>
  <si>
    <t>Savoir-être professionnels</t>
  </si>
  <si>
    <t>COLLABORATEUR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</si>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</sst>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0.3999755851924192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12" xfId="0" applyBorder="1" applyAlignment="1">
      <alignment horizontal="left"/>
    </xf>
    <xf numFmtId="0" fontId="0" fillId="0" borderId="23" xfId="0" applyBorder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2" fillId="0" borderId="0" xfId="0" applyFont="1"/>
    <xf numFmtId="0" fontId="0" fillId="0" borderId="0" xfId="0" applyAlignment="1">
      <alignment horizontal="center"/>
    </xf>
    <xf numFmtId="0" fontId="2" fillId="2" borderId="25" xfId="0" applyFont="1" applyFill="1" applyBorder="1" applyAlignment="1">
      <alignment horizontal="centerContinuous" vertical="center"/>
    </xf>
    <xf numFmtId="0" fontId="2" fillId="2" borderId="26" xfId="0" applyFont="1" applyFill="1" applyBorder="1" applyAlignment="1">
      <alignment horizontal="centerContinuous" vertical="center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quotePrefix="1"/>
    <xf numFmtId="49" fontId="2" fillId="3" borderId="1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3" fillId="0" borderId="2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'SAISIE COMPETENCES N1'!$G$3</c:f>
          <c:strCache>
            <c:ptCount val="1"/>
            <c:pt idx="0">
              <c:v>RESPONSABLE</c:v>
            </c:pt>
          </c:strCache>
        </c:strRef>
      </c:tx>
      <c:layout>
        <c:manualLayout>
          <c:xMode val="edge"/>
          <c:yMode val="edge"/>
          <c:x val="2.2536507936507964E-3"/>
          <c:y val="2.2925843618132975E-3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1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4111452031876647E-2"/>
          <c:y val="4.2403108465608463E-2"/>
          <c:w val="0.33852352250069112"/>
          <c:h val="0.5263958024691357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C30-4870-BEAC-646BA2123C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C30-4870-BEAC-646BA2123C7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C30-4870-BEAC-646BA2123C7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C30-4870-BEAC-646BA2123C7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C30-4870-BEAC-646BA2123C7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C30-4870-BEAC-646BA2123C7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C30-4870-BEAC-646BA2123C7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C30-4870-BEAC-646BA2123C7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C30-4870-BEAC-646BA2123C7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C30-4870-BEAC-646BA2123C7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C30-4870-BEAC-646BA2123C7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C30-4870-BEAC-646BA2123C7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C30-4870-BEAC-646BA2123C7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C30-4870-BEAC-646BA2123C7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C30-4870-BEAC-646BA2123C7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C30-4870-BEAC-646BA2123C7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EC30-4870-BEAC-646BA2123C7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EC30-4870-BEAC-646BA2123C7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EC30-4870-BEAC-646BA2123C7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EC30-4870-BEAC-646BA2123C7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C30-4870-BEAC-646BA2123C7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EC30-4870-BEAC-646BA2123C7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C30-4870-BEAC-646BA2123C7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EC30-4870-BEAC-646BA2123C7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EC30-4870-BEAC-646BA2123C7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EC30-4870-BEAC-646BA2123C7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EC30-4870-BEAC-646BA2123C7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C30-4870-BEAC-646BA2123C74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EC30-4870-BEAC-646BA2123C74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EC30-4870-BEAC-646BA2123C74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EC30-4870-BEAC-646BA2123C7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EC30-4870-BEAC-646BA2123C74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EC30-4870-BEAC-646BA2123C7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EC30-4870-BEAC-646BA2123C7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C30-4870-BEAC-646BA2123C74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C30-4870-BEAC-646BA2123C7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EC30-4870-BEAC-646BA2123C7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C30-4870-BEAC-646BA2123C74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EC30-4870-BEAC-646BA2123C74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EC30-4870-BEAC-646BA2123C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'SAISIE COMPETENCES N1'!$A$7:$A$46</c:f>
              <c:strCache>
                <c:ptCount val="38"/>
                <c:pt idx="0">
                  <c:v>Savoir-faire</c:v>
                </c:pt>
                <c:pt idx="19">
                  <c:v>MOYENNE SAVOIR FAIRE</c:v>
                </c:pt>
                <c:pt idx="20">
                  <c:v>Savoirs</c:v>
                </c:pt>
                <c:pt idx="36">
                  <c:v>MOYENNE SAVOIR</c:v>
                </c:pt>
                <c:pt idx="37">
                  <c:v>Savoir-être
professionnels</c:v>
                </c:pt>
              </c:strCache>
            </c:strRef>
          </c:cat>
          <c:val>
            <c:numRef>
              <c:f>[0]!NoteSujet</c:f>
              <c:numCache>
                <c:formatCode>General</c:formatCode>
                <c:ptCount val="40"/>
                <c:pt idx="0">
                  <c:v>5.0599999999999996</c:v>
                </c:pt>
                <c:pt idx="20">
                  <c:v>4.5999999999999996</c:v>
                </c:pt>
                <c:pt idx="37">
                  <c:v>5.33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EC30-4870-BEAC-646BA2123C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28"/>
        <c:holeSize val="50"/>
      </c:doughnutChart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317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'SAISIE COMPETENCES N1'!$H$2</c:f>
          <c:strCache>
            <c:ptCount val="1"/>
            <c:pt idx="0">
              <c:v>Savoir-faire</c:v>
            </c:pt>
          </c:strCache>
        </c:strRef>
      </c:tx>
      <c:layout>
        <c:manualLayout>
          <c:xMode val="edge"/>
          <c:yMode val="edge"/>
          <c:x val="6.2411333747057318E-2"/>
          <c:y val="2.645268458297967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002826425358839E-2"/>
          <c:y val="0.13094952223518044"/>
          <c:w val="1"/>
          <c:h val="0.740492915575319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49B-4DA3-8EA5-B0CF2750865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49B-4DA3-8EA5-B0CF2750865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49B-4DA3-8EA5-B0CF2750865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49B-4DA3-8EA5-B0CF2750865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49B-4DA3-8EA5-B0CF2750865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49B-4DA3-8EA5-B0CF2750865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49B-4DA3-8EA5-B0CF2750865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49B-4DA3-8EA5-B0CF2750865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49B-4DA3-8EA5-B0CF2750865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E49B-4DA3-8EA5-B0CF275086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E49B-4DA3-8EA5-B0CF2750865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E49B-4DA3-8EA5-B0CF2750865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E49B-4DA3-8EA5-B0CF2750865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E49B-4DA3-8EA5-B0CF2750865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E49B-4DA3-8EA5-B0CF27508651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E49B-4DA3-8EA5-B0CF27508651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9AB1-43B9-87FA-BA461A4BB331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9AB1-43B9-87FA-BA461A4BB33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9AB1-43B9-87FA-BA461A4BB33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[0]!ChoixSujet</c:f>
              <c:strCache>
                <c:ptCount val="19"/>
                <c:pt idx="0">
                  <c:v>Développement commercial</c:v>
                </c:pt>
                <c:pt idx="8">
                  <c:v>Stratégie de développement</c:v>
                </c:pt>
                <c:pt idx="11">
                  <c:v>Gestion administrative</c:v>
                </c:pt>
                <c:pt idx="13">
                  <c:v>Gestion et contrôle</c:v>
                </c:pt>
                <c:pt idx="14">
                  <c:v>Droit, contentieux et négociation</c:v>
                </c:pt>
                <c:pt idx="15">
                  <c:v>Management</c:v>
                </c:pt>
                <c:pt idx="16">
                  <c:v>Organisation</c:v>
                </c:pt>
                <c:pt idx="17">
                  <c:v>Recherche, Innovation</c:v>
                </c:pt>
                <c:pt idx="18">
                  <c:v>Communication</c:v>
                </c:pt>
              </c:strCache>
            </c:strRef>
          </c:cat>
          <c:val>
            <c:numRef>
              <c:f>[0]!NotesSujCompétences</c:f>
              <c:numCache>
                <c:formatCode>General</c:formatCode>
                <c:ptCount val="19"/>
                <c:pt idx="0">
                  <c:v>4.88</c:v>
                </c:pt>
                <c:pt idx="8">
                  <c:v>5</c:v>
                </c:pt>
                <c:pt idx="11">
                  <c:v>5</c:v>
                </c:pt>
                <c:pt idx="13">
                  <c:v>6</c:v>
                </c:pt>
                <c:pt idx="14">
                  <c:v>4</c:v>
                </c:pt>
                <c:pt idx="15">
                  <c:v>6</c:v>
                </c:pt>
                <c:pt idx="16">
                  <c:v>6</c:v>
                </c:pt>
                <c:pt idx="17">
                  <c:v>4</c:v>
                </c:pt>
                <c:pt idx="1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E49B-4DA3-8EA5-B0CF275086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70"/>
        <c:holeSize val="45"/>
      </c:doughnutChart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'SAISIE COMPETENCES N1'!$H$1</c:f>
          <c:strCache>
            <c:ptCount val="1"/>
            <c:pt idx="0">
              <c:v>Développement commercial</c:v>
            </c:pt>
          </c:strCache>
        </c:strRef>
      </c:tx>
      <c:layout>
        <c:manualLayout>
          <c:xMode val="edge"/>
          <c:yMode val="edge"/>
          <c:x val="3.3977344501702998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1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"/>
          <c:y val="0.11054707100094416"/>
          <c:w val="0.45704202521073051"/>
          <c:h val="0.8084317331298790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[0]!ChoixObjCompétences</c:f>
              <c:strCache>
                <c:ptCount val="8"/>
                <c:pt idx="0">
                  <c:v>Prospecter de nouveaux clients, de nouveaux marchés       </c:v>
                </c:pt>
                <c:pt idx="1">
                  <c:v>Déterminer le potentiel d'un client ou prospect</c:v>
                </c:pt>
                <c:pt idx="2">
                  <c:v>Développer un portefeuille clients et prospects</c:v>
                </c:pt>
                <c:pt idx="3">
                  <c:v>Mettre en oeuvre une stratégie commerciale</c:v>
                </c:pt>
                <c:pt idx="4">
                  <c:v>Développer et fidéliser la relation client</c:v>
                </c:pt>
                <c:pt idx="5">
                  <c:v>Réaliser une veille de marché, une veille concurrentielle</c:v>
                </c:pt>
                <c:pt idx="6">
                  <c:v>Rechercher et identifier des évolutions de marchés, des marchés potentiels</c:v>
                </c:pt>
                <c:pt idx="7">
                  <c:v>Élaborer une stratégie commerciale</c:v>
                </c:pt>
              </c:strCache>
            </c:strRef>
          </c:cat>
          <c:val>
            <c:numRef>
              <c:f>[0]!NotesObjCompétences</c:f>
              <c:numCache>
                <c:formatCode>General</c:formatCode>
                <c:ptCount val="8"/>
                <c:pt idx="0">
                  <c:v>6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9B-474A-9A00-8CBA81B734C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50"/>
        <c:axId val="495791088"/>
        <c:axId val="495790008"/>
      </c:barChart>
      <c:catAx>
        <c:axId val="495791088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790008"/>
        <c:crosses val="autoZero"/>
        <c:auto val="1"/>
        <c:lblAlgn val="ctr"/>
        <c:lblOffset val="100"/>
        <c:noMultiLvlLbl val="0"/>
      </c:catAx>
      <c:valAx>
        <c:axId val="495790008"/>
        <c:scaling>
          <c:orientation val="maxMin"/>
          <c:max val="6"/>
        </c:scaling>
        <c:delete val="1"/>
        <c:axPos val="b"/>
        <c:numFmt formatCode="General" sourceLinked="1"/>
        <c:majorTickMark val="out"/>
        <c:minorTickMark val="none"/>
        <c:tickLblPos val="nextTo"/>
        <c:crossAx val="495791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370556324316378E-2"/>
          <c:y val="6.6666666666666666E-2"/>
          <c:w val="0.9054148247021222"/>
          <c:h val="0.654191362443330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'SAISIE COMPETENCES N1'!$D$6</c:f>
              <c:strCache>
                <c:ptCount val="1"/>
                <c:pt idx="0">
                  <c:v>RESPONSABLE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('SAISIE COMPETENCES N1'!$L$26,'SAISIE COMPETENCES N1'!$L$43,'SAISIE COMPETENCES N1'!$L$47)</c:f>
              <c:strCache>
                <c:ptCount val="3"/>
                <c:pt idx="0">
                  <c:v>Savoir-faire</c:v>
                </c:pt>
                <c:pt idx="1">
                  <c:v>Savoirs</c:v>
                </c:pt>
                <c:pt idx="2">
                  <c:v>Savoir-être
professionnels</c:v>
                </c:pt>
              </c:strCache>
            </c:strRef>
          </c:cat>
          <c:val>
            <c:numRef>
              <c:f>('SAISIE COMPETENCES N1'!$M$26,'SAISIE COMPETENCES N1'!$M$43,'SAISIE COMPETENCES N1'!$M$47)</c:f>
              <c:numCache>
                <c:formatCode>General</c:formatCode>
                <c:ptCount val="3"/>
                <c:pt idx="0">
                  <c:v>5.0599999999999996</c:v>
                </c:pt>
                <c:pt idx="1">
                  <c:v>4.5999999999999996</c:v>
                </c:pt>
                <c:pt idx="2">
                  <c:v>5.33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ED-4C8D-AF37-438AD72B695F}"/>
            </c:ext>
          </c:extLst>
        </c:ser>
        <c:ser>
          <c:idx val="1"/>
          <c:order val="1"/>
          <c:tx>
            <c:strRef>
              <c:f>'SAISIE COMPETENCES N'!$D$6</c:f>
              <c:strCache>
                <c:ptCount val="1"/>
                <c:pt idx="0">
                  <c:v>COLLABORATEUR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('SAISIE COMPETENCES N1'!$L$26,'SAISIE COMPETENCES N1'!$L$43,'SAISIE COMPETENCES N1'!$L$47)</c:f>
              <c:strCache>
                <c:ptCount val="3"/>
                <c:pt idx="0">
                  <c:v>Savoir-faire</c:v>
                </c:pt>
                <c:pt idx="1">
                  <c:v>Savoirs</c:v>
                </c:pt>
                <c:pt idx="2">
                  <c:v>Savoir-être
professionnels</c:v>
                </c:pt>
              </c:strCache>
            </c:strRef>
          </c:cat>
          <c:val>
            <c:numRef>
              <c:f>('SAISIE COMPETENCES N1'!$N$26,'SAISIE COMPETENCES N1'!$N$43,'SAISIE COMPETENCES N1'!$N$47)</c:f>
              <c:numCache>
                <c:formatCode>General</c:formatCode>
                <c:ptCount val="3"/>
                <c:pt idx="0">
                  <c:v>3.17</c:v>
                </c:pt>
                <c:pt idx="1">
                  <c:v>3.7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ED-4C8D-AF37-438AD72B69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86084864"/>
        <c:axId val="686082704"/>
      </c:barChart>
      <c:catAx>
        <c:axId val="686084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6082704"/>
        <c:crosses val="autoZero"/>
        <c:auto val="1"/>
        <c:lblAlgn val="ctr"/>
        <c:lblOffset val="100"/>
        <c:noMultiLvlLbl val="0"/>
      </c:catAx>
      <c:valAx>
        <c:axId val="68608270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6084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399091058424138"/>
          <c:y val="3.6536246612466128E-2"/>
          <c:w val="0.82600908941575857"/>
          <c:h val="0.67289769647696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'SAISIE COMPETENCES N1'!$B$7</c:f>
              <c:strCache>
                <c:ptCount val="1"/>
                <c:pt idx="0">
                  <c:v>Développement commercial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N1'!$I$7:$J$7</c:f>
              <c:numCache>
                <c:formatCode>General</c:formatCode>
                <c:ptCount val="2"/>
                <c:pt idx="0">
                  <c:v>4.88</c:v>
                </c:pt>
                <c:pt idx="1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04-4047-8F45-5141DBB44D80}"/>
            </c:ext>
          </c:extLst>
        </c:ser>
        <c:ser>
          <c:idx val="8"/>
          <c:order val="8"/>
          <c:tx>
            <c:strRef>
              <c:f>'SAISIE COMPETENCES N1'!$B$15</c:f>
              <c:strCache>
                <c:ptCount val="1"/>
                <c:pt idx="0">
                  <c:v>Stratégie de développement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N1'!$I$15:$J$15</c:f>
              <c:numCache>
                <c:formatCode>General</c:formatCode>
                <c:ptCount val="2"/>
                <c:pt idx="0">
                  <c:v>5</c:v>
                </c:pt>
                <c:pt idx="1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04-4047-8F45-5141DBB44D80}"/>
            </c:ext>
          </c:extLst>
        </c:ser>
        <c:ser>
          <c:idx val="11"/>
          <c:order val="11"/>
          <c:tx>
            <c:strRef>
              <c:f>'SAISIE COMPETENCES N1'!$B$18</c:f>
              <c:strCache>
                <c:ptCount val="1"/>
                <c:pt idx="0">
                  <c:v>Gestion administrative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N1'!$I$18:$J$18</c:f>
              <c:numCache>
                <c:formatCode>General</c:formatCode>
                <c:ptCount val="2"/>
                <c:pt idx="0">
                  <c:v>5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04-4047-8F45-5141DBB44D80}"/>
            </c:ext>
          </c:extLst>
        </c:ser>
        <c:ser>
          <c:idx val="13"/>
          <c:order val="13"/>
          <c:tx>
            <c:strRef>
              <c:f>'SAISIE COMPETENCES N1'!$B$20</c:f>
              <c:strCache>
                <c:ptCount val="1"/>
                <c:pt idx="0">
                  <c:v>Gestion et contrôle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N1'!$I$20:$J$20</c:f>
              <c:numCache>
                <c:formatCode>General</c:formatCode>
                <c:ptCount val="2"/>
                <c:pt idx="0">
                  <c:v>6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04-4047-8F45-5141DBB44D80}"/>
            </c:ext>
          </c:extLst>
        </c:ser>
        <c:ser>
          <c:idx val="14"/>
          <c:order val="14"/>
          <c:tx>
            <c:strRef>
              <c:f>'SAISIE COMPETENCES N1'!$B$21</c:f>
              <c:strCache>
                <c:ptCount val="1"/>
                <c:pt idx="0">
                  <c:v>Droit, contentieux et négociation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N1'!$I$21:$J$21</c:f>
              <c:numCache>
                <c:formatCode>General</c:formatCode>
                <c:ptCount val="2"/>
                <c:pt idx="0">
                  <c:v>4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E04-4047-8F45-5141DBB44D80}"/>
            </c:ext>
          </c:extLst>
        </c:ser>
        <c:ser>
          <c:idx val="15"/>
          <c:order val="15"/>
          <c:tx>
            <c:strRef>
              <c:f>'SAISIE COMPETENCES N1'!$B$22</c:f>
              <c:strCache>
                <c:ptCount val="1"/>
                <c:pt idx="0">
                  <c:v>Management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N1'!$I$22:$J$22</c:f>
              <c:numCache>
                <c:formatCode>General</c:formatCode>
                <c:ptCount val="2"/>
                <c:pt idx="0">
                  <c:v>6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E04-4047-8F45-5141DBB44D80}"/>
            </c:ext>
          </c:extLst>
        </c:ser>
        <c:ser>
          <c:idx val="16"/>
          <c:order val="16"/>
          <c:tx>
            <c:strRef>
              <c:f>'SAISIE COMPETENCES N1'!$B$23</c:f>
              <c:strCache>
                <c:ptCount val="1"/>
                <c:pt idx="0">
                  <c:v>Organisation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N1'!$I$23:$J$23</c:f>
              <c:numCache>
                <c:formatCode>General</c:formatCode>
                <c:ptCount val="2"/>
                <c:pt idx="0">
                  <c:v>6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E04-4047-8F45-5141DBB44D80}"/>
            </c:ext>
          </c:extLst>
        </c:ser>
        <c:ser>
          <c:idx val="17"/>
          <c:order val="17"/>
          <c:tx>
            <c:strRef>
              <c:f>'SAISIE COMPETENCES N1'!$B$24</c:f>
              <c:strCache>
                <c:ptCount val="1"/>
                <c:pt idx="0">
                  <c:v>Recherche, Innovation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N1'!$I$24:$J$24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E04-4047-8F45-5141DBB44D80}"/>
            </c:ext>
          </c:extLst>
        </c:ser>
        <c:ser>
          <c:idx val="18"/>
          <c:order val="18"/>
          <c:tx>
            <c:strRef>
              <c:f>'SAISIE COMPETENCES N1'!$B$25</c:f>
              <c:strCache>
                <c:ptCount val="1"/>
                <c:pt idx="0">
                  <c:v>Communication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N1'!$I$25:$J$25</c:f>
              <c:numCache>
                <c:formatCode>General</c:formatCode>
                <c:ptCount val="2"/>
                <c:pt idx="0">
                  <c:v>6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E04-4047-8F45-5141DBB44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500896"/>
        <c:axId val="6795026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'SAISIE COMPETENCES N1'!$B$8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'SAISIE COMPETENCES N1'!$I$8:$J$8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AE04-4047-8F45-5141DBB44D8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N1'!$I$9:$J$9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E04-4047-8F45-5141DBB44D8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N1'!$I$10:$J$10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E04-4047-8F45-5141DBB44D8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N1'!$I$11:$J$11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E04-4047-8F45-5141DBB44D8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N1'!$I$12:$J$12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E04-4047-8F45-5141DBB44D8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N1'!$I$13:$J$13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E04-4047-8F45-5141DBB44D8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N1'!$I$14:$J$14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E04-4047-8F45-5141DBB44D8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N1'!$I$16:$J$16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E04-4047-8F45-5141DBB44D80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N1'!$I$17:$J$17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E04-4047-8F45-5141DBB44D80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N1'!$B$19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N1'!$I$19:$J$19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E04-4047-8F45-5141DBB44D80}"/>
                  </c:ext>
                </c:extLst>
              </c15:ser>
            </c15:filteredBarSeries>
          </c:ext>
        </c:extLst>
      </c:barChart>
      <c:catAx>
        <c:axId val="679500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9502696"/>
        <c:crosses val="autoZero"/>
        <c:auto val="1"/>
        <c:lblAlgn val="ctr"/>
        <c:lblOffset val="100"/>
        <c:noMultiLvlLbl val="0"/>
      </c:catAx>
      <c:valAx>
        <c:axId val="679502696"/>
        <c:scaling>
          <c:orientation val="minMax"/>
          <c:max val="6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9500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467697132616489"/>
          <c:y val="0.7842533875338753"/>
          <c:w val="0.82532302867383522"/>
          <c:h val="0.192986857825567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7078853046595"/>
          <c:y val="3.8719512195121951E-2"/>
          <c:w val="0.79399731182795708"/>
          <c:h val="0.672719512195121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'SAISIE COMPETENCES N1'!$B$27:$B$33</c:f>
              <c:strCache>
                <c:ptCount val="1"/>
                <c:pt idx="0">
                  <c:v>Domaines d'expertise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N1'!$I$27:$J$27</c:f>
              <c:numCache>
                <c:formatCode>General</c:formatCode>
                <c:ptCount val="2"/>
                <c:pt idx="0">
                  <c:v>4.25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92-45BB-9188-837296A1084E}"/>
            </c:ext>
          </c:extLst>
        </c:ser>
        <c:ser>
          <c:idx val="7"/>
          <c:order val="7"/>
          <c:tx>
            <c:strRef>
              <c:f>'SAISIE COMPETENCES N1'!$B$34:$B$39</c:f>
              <c:strCache>
                <c:ptCount val="1"/>
                <c:pt idx="0">
                  <c:v>Normes et procédés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N1'!$I$34:$J$34</c:f>
              <c:numCache>
                <c:formatCode>General</c:formatCode>
                <c:ptCount val="2"/>
                <c:pt idx="0">
                  <c:v>5.33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92-45BB-9188-837296A1084E}"/>
            </c:ext>
          </c:extLst>
        </c:ser>
        <c:ser>
          <c:idx val="13"/>
          <c:order val="13"/>
          <c:tx>
            <c:strRef>
              <c:f>'SAISIE COMPETENCES N1'!$B$40:$B$42</c:f>
              <c:strCache>
                <c:ptCount val="1"/>
                <c:pt idx="0">
                  <c:v>Techniques professionnelles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N1'!$I$40:$J$40</c:f>
              <c:numCache>
                <c:formatCode>General</c:formatCode>
                <c:ptCount val="2"/>
                <c:pt idx="0">
                  <c:v>4.33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92-45BB-9188-837296A10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1865976"/>
        <c:axId val="381864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'SAISIE COMPETENCES N1'!$I$28:$J$28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4392-45BB-9188-837296A1084E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N1'!$I$29:$J$29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392-45BB-9188-837296A1084E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N1'!$I$30:$J$30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392-45BB-9188-837296A1084E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N1'!$I$31:$J$31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392-45BB-9188-837296A1084E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N1'!$I$32:$J$32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392-45BB-9188-837296A1084E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N1'!$I$33:$J$33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392-45BB-9188-837296A1084E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N1'!$I$35:$J$35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4392-45BB-9188-837296A1084E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N1'!$I$36:$J$36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392-45BB-9188-837296A1084E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N1'!$I$37:$J$37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4392-45BB-9188-837296A1084E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N1'!$I$38:$J$38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4392-45BB-9188-837296A1084E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N1'!$I$39:$J$39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4392-45BB-9188-837296A1084E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N1'!$I$41:$J$41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392-45BB-9188-837296A1084E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solidFill>
                    <a:schemeClr val="accent4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N1'!$H$3:$I$3</c15:sqref>
                        </c15:formulaRef>
                      </c:ext>
                    </c:extLst>
                    <c:strCache>
                      <c:ptCount val="2"/>
                      <c:pt idx="0">
                        <c:v>RESPONSABLE</c:v>
                      </c:pt>
                      <c:pt idx="1">
                        <c:v>COLLABORATEUR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'SAISIE COMPETENCES N1'!$I$42:$J$42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392-45BB-9188-837296A1084E}"/>
                  </c:ext>
                </c:extLst>
              </c15:ser>
            </c15:filteredBarSeries>
          </c:ext>
        </c:extLst>
      </c:barChart>
      <c:catAx>
        <c:axId val="38186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864176"/>
        <c:crosses val="autoZero"/>
        <c:auto val="1"/>
        <c:lblAlgn val="ctr"/>
        <c:lblOffset val="100"/>
        <c:noMultiLvlLbl val="0"/>
      </c:catAx>
      <c:valAx>
        <c:axId val="381864176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865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458333333333327"/>
          <c:y val="0.84996138211382111"/>
          <c:w val="0.49032258064516127"/>
          <c:h val="0.128527777777777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7078853046595"/>
          <c:y val="3.8719512195121951E-2"/>
          <c:w val="0.79399731182795708"/>
          <c:h val="0.67540785907859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'SAISIE COMPETENCES N1'!$B$44:$B$46</c:f>
              <c:strCache>
                <c:ptCount val="1"/>
                <c:pt idx="0">
                  <c:v>Savoir-être professionnels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'SAISIE COMPETENCES N1'!$H$3:$I$3</c:f>
              <c:strCache>
                <c:ptCount val="2"/>
                <c:pt idx="0">
                  <c:v>RESPONSABLE</c:v>
                </c:pt>
                <c:pt idx="1">
                  <c:v>COLLABORATEUR</c:v>
                </c:pt>
              </c:strCache>
            </c:strRef>
          </c:cat>
          <c:val>
            <c:numRef>
              <c:f>'SAISIE COMPETENCES N1'!$I$44:$J$44</c:f>
              <c:numCache>
                <c:formatCode>General</c:formatCode>
                <c:ptCount val="2"/>
                <c:pt idx="0">
                  <c:v>5.33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7D-45E3-B2B5-A423E1045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3136552"/>
        <c:axId val="383128992"/>
      </c:barChart>
      <c:catAx>
        <c:axId val="383136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128992"/>
        <c:crosses val="autoZero"/>
        <c:auto val="1"/>
        <c:lblAlgn val="ctr"/>
        <c:lblOffset val="100"/>
        <c:noMultiLvlLbl val="0"/>
      </c:catAx>
      <c:valAx>
        <c:axId val="38312899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136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366241039426525"/>
          <c:y val="0.8913692411924119"/>
          <c:w val="0.43509453405017923"/>
          <c:h val="8.2817750677506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188975796930341"/>
          <c:y val="0.1602130327954624"/>
          <c:w val="0.57991883116883114"/>
          <c:h val="0.5693528750019019"/>
        </c:manualLayout>
      </c:layout>
      <c:radarChart>
        <c:radarStyle val="marker"/>
        <c:varyColors val="0"/>
        <c:ser>
          <c:idx val="0"/>
          <c:order val="0"/>
          <c:tx>
            <c:strRef>
              <c:f>'SAISIE COMPETENCES N1'!$D$6</c:f>
              <c:strCache>
                <c:ptCount val="1"/>
                <c:pt idx="0">
                  <c:v>RESPONSABLE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N1'!$C$7:$C$25</c:f>
              <c:strCache>
                <c:ptCount val="19"/>
                <c:pt idx="0">
                  <c:v>Prospecter de nouveaux clients, de nouveaux marchés       </c:v>
                </c:pt>
                <c:pt idx="1">
                  <c:v>Déterminer le potentiel d'un client ou prospect</c:v>
                </c:pt>
                <c:pt idx="2">
                  <c:v>Développer un portefeuille clients et prospects</c:v>
                </c:pt>
                <c:pt idx="3">
                  <c:v>Mettre en oeuvre une stratégie commerciale</c:v>
                </c:pt>
                <c:pt idx="4">
                  <c:v>Développer et fidéliser la relation client</c:v>
                </c:pt>
                <c:pt idx="5">
                  <c:v>Réaliser une veille de marché, une veille concurrentielle</c:v>
                </c:pt>
                <c:pt idx="6">
                  <c:v>Rechercher et identifier des évolutions de marchés, des marchés potentiels</c:v>
                </c:pt>
                <c:pt idx="7">
                  <c:v>Élaborer une stratégie commerciale</c:v>
                </c:pt>
                <c:pt idx="8">
                  <c:v>Piloter une activité  </c:v>
                </c:pt>
                <c:pt idx="9">
                  <c:v>Organiser l'activité commerciale export d'une entreprise</c:v>
                </c:pt>
                <c:pt idx="10">
                  <c:v>Concevoir et gérer un projet</c:v>
                </c:pt>
                <c:pt idx="11">
                  <c:v>Concevoir des supports de suivi et de gestion </c:v>
                </c:pt>
                <c:pt idx="12">
                  <c:v>Réaliser des opérations liées à la gestion des ressources humaines</c:v>
                </c:pt>
                <c:pt idx="13">
                  <c:v>Élaborer, suivre et piloter un budget</c:v>
                </c:pt>
                <c:pt idx="14">
                  <c:v>Établir les modalités de règlement d'un litige ou transmettre aux services juridiques, contentieux</c:v>
                </c:pt>
                <c:pt idx="15">
                  <c:v>Animer, coordonner une équipe</c:v>
                </c:pt>
                <c:pt idx="16">
                  <c:v>Analyser, exploiter, structurer des données</c:v>
                </c:pt>
                <c:pt idx="17">
                  <c:v>Rédiger un cahier des charges, des spécifications techniques</c:v>
                </c:pt>
                <c:pt idx="18">
                  <c:v>Préparer et animer une réunion, un groupe de travail, un atelier</c:v>
                </c:pt>
              </c:strCache>
            </c:strRef>
          </c:cat>
          <c:val>
            <c:numRef>
              <c:f>'SAISIE COMPETENCES N1'!$M$7:$M$25</c:f>
              <c:numCache>
                <c:formatCode>General</c:formatCode>
                <c:ptCount val="19"/>
                <c:pt idx="0">
                  <c:v>6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6</c:v>
                </c:pt>
                <c:pt idx="8">
                  <c:v>6</c:v>
                </c:pt>
                <c:pt idx="9">
                  <c:v>0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  <c:pt idx="14">
                  <c:v>4</c:v>
                </c:pt>
                <c:pt idx="15">
                  <c:v>6</c:v>
                </c:pt>
                <c:pt idx="16">
                  <c:v>6</c:v>
                </c:pt>
                <c:pt idx="17">
                  <c:v>4</c:v>
                </c:pt>
                <c:pt idx="1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10-42C9-BB91-941D85ED22D6}"/>
            </c:ext>
          </c:extLst>
        </c:ser>
        <c:ser>
          <c:idx val="1"/>
          <c:order val="1"/>
          <c:tx>
            <c:strRef>
              <c:f>'SAISIE COMPETENCES N'!$D$6</c:f>
              <c:strCache>
                <c:ptCount val="1"/>
                <c:pt idx="0">
                  <c:v>COLLABORATEUR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N1'!$C$7:$C$25</c:f>
              <c:strCache>
                <c:ptCount val="19"/>
                <c:pt idx="0">
                  <c:v>Prospecter de nouveaux clients, de nouveaux marchés       </c:v>
                </c:pt>
                <c:pt idx="1">
                  <c:v>Déterminer le potentiel d'un client ou prospect</c:v>
                </c:pt>
                <c:pt idx="2">
                  <c:v>Développer un portefeuille clients et prospects</c:v>
                </c:pt>
                <c:pt idx="3">
                  <c:v>Mettre en oeuvre une stratégie commerciale</c:v>
                </c:pt>
                <c:pt idx="4">
                  <c:v>Développer et fidéliser la relation client</c:v>
                </c:pt>
                <c:pt idx="5">
                  <c:v>Réaliser une veille de marché, une veille concurrentielle</c:v>
                </c:pt>
                <c:pt idx="6">
                  <c:v>Rechercher et identifier des évolutions de marchés, des marchés potentiels</c:v>
                </c:pt>
                <c:pt idx="7">
                  <c:v>Élaborer une stratégie commerciale</c:v>
                </c:pt>
                <c:pt idx="8">
                  <c:v>Piloter une activité  </c:v>
                </c:pt>
                <c:pt idx="9">
                  <c:v>Organiser l'activité commerciale export d'une entreprise</c:v>
                </c:pt>
                <c:pt idx="10">
                  <c:v>Concevoir et gérer un projet</c:v>
                </c:pt>
                <c:pt idx="11">
                  <c:v>Concevoir des supports de suivi et de gestion </c:v>
                </c:pt>
                <c:pt idx="12">
                  <c:v>Réaliser des opérations liées à la gestion des ressources humaines</c:v>
                </c:pt>
                <c:pt idx="13">
                  <c:v>Élaborer, suivre et piloter un budget</c:v>
                </c:pt>
                <c:pt idx="14">
                  <c:v>Établir les modalités de règlement d'un litige ou transmettre aux services juridiques, contentieux</c:v>
                </c:pt>
                <c:pt idx="15">
                  <c:v>Animer, coordonner une équipe</c:v>
                </c:pt>
                <c:pt idx="16">
                  <c:v>Analyser, exploiter, structurer des données</c:v>
                </c:pt>
                <c:pt idx="17">
                  <c:v>Rédiger un cahier des charges, des spécifications techniques</c:v>
                </c:pt>
                <c:pt idx="18">
                  <c:v>Préparer et animer une réunion, un groupe de travail, un atelier</c:v>
                </c:pt>
              </c:strCache>
            </c:strRef>
          </c:cat>
          <c:val>
            <c:numRef>
              <c:f>'SAISIE COMPETENCES N1'!$N$7:$N$25</c:f>
              <c:numCache>
                <c:formatCode>General</c:formatCode>
                <c:ptCount val="1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1</c:v>
                </c:pt>
                <c:pt idx="8">
                  <c:v>5</c:v>
                </c:pt>
                <c:pt idx="9">
                  <c:v>0</c:v>
                </c:pt>
                <c:pt idx="10">
                  <c:v>2</c:v>
                </c:pt>
                <c:pt idx="11">
                  <c:v>4</c:v>
                </c:pt>
                <c:pt idx="12">
                  <c:v>2</c:v>
                </c:pt>
                <c:pt idx="13">
                  <c:v>5</c:v>
                </c:pt>
                <c:pt idx="14">
                  <c:v>3</c:v>
                </c:pt>
                <c:pt idx="15">
                  <c:v>5</c:v>
                </c:pt>
                <c:pt idx="16">
                  <c:v>2</c:v>
                </c:pt>
                <c:pt idx="17">
                  <c:v>2</c:v>
                </c:pt>
                <c:pt idx="1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10-42C9-BB91-941D85ED2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3120352"/>
        <c:axId val="383126472"/>
      </c:radarChart>
      <c:catAx>
        <c:axId val="38312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126472"/>
        <c:crosses val="autoZero"/>
        <c:auto val="1"/>
        <c:lblAlgn val="ctr"/>
        <c:lblOffset val="100"/>
        <c:noMultiLvlLbl val="0"/>
      </c:catAx>
      <c:valAx>
        <c:axId val="38312647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12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763239247311825"/>
          <c:y val="0.14417906082122328"/>
          <c:w val="0.50710402167888158"/>
          <c:h val="0.6489470544819077"/>
        </c:manualLayout>
      </c:layout>
      <c:radarChart>
        <c:radarStyle val="marker"/>
        <c:varyColors val="0"/>
        <c:ser>
          <c:idx val="0"/>
          <c:order val="0"/>
          <c:tx>
            <c:strRef>
              <c:f>'SAISIE COMPETENCES N1'!$D$6</c:f>
              <c:strCache>
                <c:ptCount val="1"/>
                <c:pt idx="0">
                  <c:v>RESPONSABLE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N1'!$C$27:$C$42</c:f>
              <c:strCache>
                <c:ptCount val="16"/>
                <c:pt idx="0">
                  <c:v>Approvisionnement en ligne / E achat</c:v>
                </c:pt>
                <c:pt idx="1">
                  <c:v>Données d'activité de la structure, du service</c:v>
                </c:pt>
                <c:pt idx="2">
                  <c:v>E-commerce</c:v>
                </c:pt>
                <c:pt idx="3">
                  <c:v>Gestion budgétaire</c:v>
                </c:pt>
                <c:pt idx="4">
                  <c:v>Management électronique de relation client (e-CRM)</c:v>
                </c:pt>
                <c:pt idx="5">
                  <c:v>Analyse statistique</c:v>
                </c:pt>
                <c:pt idx="6">
                  <c:v>Logiciel de gestion clients</c:v>
                </c:pt>
                <c:pt idx="7">
                  <c:v>Droit commercial</c:v>
                </c:pt>
                <c:pt idx="8">
                  <c:v>Droit du commerce international</c:v>
                </c:pt>
                <c:pt idx="9">
                  <c:v>Réglementation des douanes</c:v>
                </c:pt>
                <c:pt idx="10">
                  <c:v>Réglementation du commerce électronique</c:v>
                </c:pt>
                <c:pt idx="11">
                  <c:v>Marketing / Mercatique</c:v>
                </c:pt>
                <c:pt idx="12">
                  <c:v>Outils de planification</c:v>
                </c:pt>
                <c:pt idx="13">
                  <c:v>Techniques commerciales</c:v>
                </c:pt>
                <c:pt idx="14">
                  <c:v>Techniques d'affacturage</c:v>
                </c:pt>
                <c:pt idx="15">
                  <c:v>Techniques de vente</c:v>
                </c:pt>
              </c:strCache>
            </c:strRef>
          </c:cat>
          <c:val>
            <c:numRef>
              <c:f>'SAISIE COMPETENCES N1'!$M$27:$M$42</c:f>
              <c:numCache>
                <c:formatCode>General</c:formatCode>
                <c:ptCount val="16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6</c:v>
                </c:pt>
                <c:pt idx="6">
                  <c:v>4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1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42-4542-A0CC-55045C0DD902}"/>
            </c:ext>
          </c:extLst>
        </c:ser>
        <c:ser>
          <c:idx val="1"/>
          <c:order val="1"/>
          <c:tx>
            <c:strRef>
              <c:f>'SAISIE COMPETENCES N'!$D$6</c:f>
              <c:strCache>
                <c:ptCount val="1"/>
                <c:pt idx="0">
                  <c:v>COLLABORATEUR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N1'!$C$27:$C$42</c:f>
              <c:strCache>
                <c:ptCount val="16"/>
                <c:pt idx="0">
                  <c:v>Approvisionnement en ligne / E achat</c:v>
                </c:pt>
                <c:pt idx="1">
                  <c:v>Données d'activité de la structure, du service</c:v>
                </c:pt>
                <c:pt idx="2">
                  <c:v>E-commerce</c:v>
                </c:pt>
                <c:pt idx="3">
                  <c:v>Gestion budgétaire</c:v>
                </c:pt>
                <c:pt idx="4">
                  <c:v>Management électronique de relation client (e-CRM)</c:v>
                </c:pt>
                <c:pt idx="5">
                  <c:v>Analyse statistique</c:v>
                </c:pt>
                <c:pt idx="6">
                  <c:v>Logiciel de gestion clients</c:v>
                </c:pt>
                <c:pt idx="7">
                  <c:v>Droit commercial</c:v>
                </c:pt>
                <c:pt idx="8">
                  <c:v>Droit du commerce international</c:v>
                </c:pt>
                <c:pt idx="9">
                  <c:v>Réglementation des douanes</c:v>
                </c:pt>
                <c:pt idx="10">
                  <c:v>Réglementation du commerce électronique</c:v>
                </c:pt>
                <c:pt idx="11">
                  <c:v>Marketing / Mercatique</c:v>
                </c:pt>
                <c:pt idx="12">
                  <c:v>Outils de planification</c:v>
                </c:pt>
                <c:pt idx="13">
                  <c:v>Techniques commerciales</c:v>
                </c:pt>
                <c:pt idx="14">
                  <c:v>Techniques d'affacturage</c:v>
                </c:pt>
                <c:pt idx="15">
                  <c:v>Techniques de vente</c:v>
                </c:pt>
              </c:strCache>
            </c:strRef>
          </c:cat>
          <c:val>
            <c:numRef>
              <c:f>'SAISIE COMPETENCES N1'!$N$27:$N$42</c:f>
              <c:numCache>
                <c:formatCode>General</c:formatCode>
                <c:ptCount val="16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</c:v>
                </c:pt>
                <c:pt idx="12">
                  <c:v>2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42-4542-A0CC-55045C0DD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4796000"/>
        <c:axId val="554797080"/>
      </c:radarChart>
      <c:catAx>
        <c:axId val="55479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797080"/>
        <c:crosses val="autoZero"/>
        <c:auto val="1"/>
        <c:lblAlgn val="ctr"/>
        <c:lblOffset val="100"/>
        <c:noMultiLvlLbl val="0"/>
      </c:catAx>
      <c:valAx>
        <c:axId val="554797080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796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047737455197134"/>
          <c:y val="0.18323644986449864"/>
          <c:w val="0.48473521505376344"/>
          <c:h val="0.73301422764227642"/>
        </c:manualLayout>
      </c:layout>
      <c:radarChart>
        <c:radarStyle val="marker"/>
        <c:varyColors val="0"/>
        <c:ser>
          <c:idx val="0"/>
          <c:order val="0"/>
          <c:tx>
            <c:strRef>
              <c:f>'SAISIE COMPETENCES N1'!$D$6</c:f>
              <c:strCache>
                <c:ptCount val="1"/>
                <c:pt idx="0">
                  <c:v>RESPONSABLE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N1'!$C$44:$C$46</c:f>
              <c:strCache>
                <c:ptCount val="3"/>
                <c:pt idx="0">
                  <c:v>Prendre des initiatives et être force de proposition</c:v>
                </c:pt>
                <c:pt idx="1">
                  <c:v>Organiser son travail selon les priorités et les objectifs</c:v>
                </c:pt>
                <c:pt idx="2">
                  <c:v>Faire preuve de rigueur et de précision</c:v>
                </c:pt>
              </c:strCache>
            </c:strRef>
          </c:cat>
          <c:val>
            <c:numRef>
              <c:f>'SAISIE COMPETENCES N1'!$M$44:$M$46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33-483F-B8C9-84CD2BF87D67}"/>
            </c:ext>
          </c:extLst>
        </c:ser>
        <c:ser>
          <c:idx val="1"/>
          <c:order val="1"/>
          <c:tx>
            <c:strRef>
              <c:f>'SAISIE COMPETENCES N'!$D$6</c:f>
              <c:strCache>
                <c:ptCount val="1"/>
                <c:pt idx="0">
                  <c:v>COLLABORATEUR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'SAISIE COMPETENCES N1'!$C$44:$C$46</c:f>
              <c:strCache>
                <c:ptCount val="3"/>
                <c:pt idx="0">
                  <c:v>Prendre des initiatives et être force de proposition</c:v>
                </c:pt>
                <c:pt idx="1">
                  <c:v>Organiser son travail selon les priorités et les objectifs</c:v>
                </c:pt>
                <c:pt idx="2">
                  <c:v>Faire preuve de rigueur et de précision</c:v>
                </c:pt>
              </c:strCache>
            </c:strRef>
          </c:cat>
          <c:val>
            <c:numRef>
              <c:f>'SAISIE COMPETENCES N1'!$N$44:$N$46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33-483F-B8C9-84CD2BF87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5220328"/>
        <c:axId val="625223928"/>
      </c:radarChart>
      <c:catAx>
        <c:axId val="625220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223928"/>
        <c:crosses val="autoZero"/>
        <c:auto val="1"/>
        <c:lblAlgn val="ctr"/>
        <c:lblOffset val="100"/>
        <c:noMultiLvlLbl val="0"/>
      </c:catAx>
      <c:valAx>
        <c:axId val="625223928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5220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checked="Checked" firstButton="1" fmlaLink="$A$1" lockText="1"/>
</file>

<file path=xl/ctrlProps/ctrlProp2.xml><?xml version="1.0" encoding="utf-8"?>
<formControlPr xmlns="http://schemas.microsoft.com/office/spreadsheetml/2009/9/main" objectType="Radio" lockText="1"/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image" Target="../media/image2.sv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image" Target="../media/image1.png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1305772</xdr:colOff>
      <xdr:row>22</xdr:row>
      <xdr:rowOff>218053</xdr:rowOff>
    </xdr:from>
    <xdr:to>
      <xdr:col>5</xdr:col>
      <xdr:colOff>90382</xdr:colOff>
      <xdr:row>25</xdr:row>
      <xdr:rowOff>25733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2222554">
          <a:off x="10922212" y="5491093"/>
          <a:ext cx="441960" cy="50491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1305772</xdr:colOff>
      <xdr:row>22</xdr:row>
      <xdr:rowOff>218053</xdr:rowOff>
    </xdr:from>
    <xdr:to>
      <xdr:col>5</xdr:col>
      <xdr:colOff>90382</xdr:colOff>
      <xdr:row>25</xdr:row>
      <xdr:rowOff>25733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222554">
          <a:off x="10583122" y="5425053"/>
          <a:ext cx="384810" cy="49348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408000</xdr:colOff>
      <xdr:row>43</xdr:row>
      <xdr:rowOff>181550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0"/>
          <a:ext cx="12600000" cy="8100000"/>
          <a:chOff x="0" y="0"/>
          <a:chExt cx="12600000" cy="8100000"/>
        </a:xfrm>
      </xdr:grpSpPr>
      <xdr:graphicFrame macro="[0]!FaireTournerDonuts">
        <xdr:nvGraphicFramePr>
          <xdr:cNvPr id="12" name="Graphique 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GraphicFramePr>
            <a:graphicFrameLocks noChangeAspect="1"/>
          </xdr:cNvGraphicFramePr>
        </xdr:nvGraphicFramePr>
        <xdr:xfrm>
          <a:off x="0" y="0"/>
          <a:ext cx="12595302" cy="810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[0]!FaireTournerDonuts2">
        <xdr:nvGraphicFramePr>
          <xdr:cNvPr id="13" name="Graphique 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GraphicFramePr>
            <a:graphicFrameLocks noChangeAspect="1"/>
          </xdr:cNvGraphicFramePr>
        </xdr:nvGraphicFramePr>
        <xdr:xfrm>
          <a:off x="4724769" y="19701"/>
          <a:ext cx="4015673" cy="48806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4" name="Graphique 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GraphicFramePr>
            <a:graphicFrameLocks noChangeAspect="1"/>
          </xdr:cNvGraphicFramePr>
        </xdr:nvGraphicFramePr>
        <xdr:xfrm>
          <a:off x="9134242" y="31776"/>
          <a:ext cx="3386877" cy="48673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3" name="Graphique 4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aphicFramePr>
            <a:graphicFrameLocks noChangeAspect="1"/>
          </xdr:cNvGraphicFramePr>
        </xdr:nvGraphicFramePr>
        <xdr:xfrm>
          <a:off x="6348" y="4953000"/>
          <a:ext cx="4081528" cy="311273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5" name="Graphique 5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GraphicFramePr>
            <a:graphicFrameLocks noChangeAspect="1"/>
          </xdr:cNvGraphicFramePr>
        </xdr:nvGraphicFramePr>
        <xdr:xfrm>
          <a:off x="4094223" y="5071238"/>
          <a:ext cx="4462335" cy="300095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4" name="Graphique 6" hidden="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GraphicFramePr>
            <a:graphicFrameLocks noChangeAspect="1"/>
          </xdr:cNvGraphicFramePr>
        </xdr:nvGraphicFramePr>
        <xdr:xfrm>
          <a:off x="4094223" y="5071238"/>
          <a:ext cx="4462335" cy="300095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7" name="Graphique 7" hidden="1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GraphicFramePr>
            <a:graphicFrameLocks noChangeAspect="1"/>
          </xdr:cNvGraphicFramePr>
        </xdr:nvGraphicFramePr>
        <xdr:xfrm>
          <a:off x="4094223" y="5071238"/>
          <a:ext cx="4462335" cy="300095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GraphicFramePr>
            <a:graphicFrameLocks noChangeAspect="1"/>
          </xdr:cNvGraphicFramePr>
        </xdr:nvGraphicFramePr>
        <xdr:xfrm>
          <a:off x="8534400" y="4858213"/>
          <a:ext cx="4065600" cy="32205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graphicFrame macro="">
        <xdr:nvGraphicFramePr>
          <xdr:cNvPr id="10" name="Graphique 9" hidden="1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GraphicFramePr>
            <a:graphicFrameLocks noChangeAspect="1"/>
          </xdr:cNvGraphicFramePr>
        </xdr:nvGraphicFramePr>
        <xdr:xfrm>
          <a:off x="8540750" y="4851758"/>
          <a:ext cx="4059250" cy="32205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20" name="Graphique 10" hidden="1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GraphicFramePr>
            <a:graphicFrameLocks noChangeAspect="1"/>
          </xdr:cNvGraphicFramePr>
        </xdr:nvGraphicFramePr>
        <xdr:xfrm>
          <a:off x="8547100" y="5071238"/>
          <a:ext cx="4052900" cy="300095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pic macro="[0]!FaireTournerDonuts">
        <xdr:nvPicPr>
          <xdr:cNvPr id="15" name="Flêche 1" descr="Répéter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>
            <a:off x="2043986" y="2174937"/>
            <a:ext cx="539799" cy="548955"/>
          </a:xfrm>
          <a:prstGeom prst="rect">
            <a:avLst/>
          </a:prstGeom>
        </xdr:spPr>
      </xdr:pic>
      <xdr:pic macro="[0]!FaireTournerDonuts2">
        <xdr:nvPicPr>
          <xdr:cNvPr id="16" name="Flêche 2" descr="Répéter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>
            <a:off x="6506322" y="2207952"/>
            <a:ext cx="503812" cy="512358"/>
          </a:xfrm>
          <a:prstGeom prst="rect">
            <a:avLst/>
          </a:prstGeom>
        </xdr:spPr>
      </xdr:pic>
      <xdr:cxnSp macro="">
        <xdr:nvCxnSpPr>
          <xdr:cNvPr id="17" name="Connecteur droit 1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CxnSpPr>
            <a:cxnSpLocks noChangeAspect="1"/>
          </xdr:cNvCxnSpPr>
        </xdr:nvCxnSpPr>
        <xdr:spPr>
          <a:xfrm>
            <a:off x="3643541" y="677807"/>
            <a:ext cx="1979262" cy="182985"/>
          </a:xfrm>
          <a:prstGeom prst="line">
            <a:avLst/>
          </a:prstGeom>
          <a:ln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2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CxnSpPr>
            <a:cxnSpLocks noChangeAspect="1"/>
          </xdr:cNvCxnSpPr>
        </xdr:nvCxnSpPr>
        <xdr:spPr>
          <a:xfrm flipV="1">
            <a:off x="3668931" y="4183038"/>
            <a:ext cx="1953871" cy="135561"/>
          </a:xfrm>
          <a:prstGeom prst="line">
            <a:avLst/>
          </a:prstGeom>
          <a:ln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avec flèche 1 26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CxnSpPr/>
        </xdr:nvCxnSpPr>
        <xdr:spPr>
          <a:xfrm>
            <a:off x="8658170" y="2472382"/>
            <a:ext cx="395852" cy="0"/>
          </a:xfrm>
          <a:prstGeom prst="straightConnector1">
            <a:avLst/>
          </a:prstGeom>
          <a:ln>
            <a:solidFill>
              <a:schemeClr val="bg1">
                <a:lumMod val="65000"/>
              </a:schemeClr>
            </a:solidFill>
            <a:tailEnd type="triangle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469900</xdr:colOff>
          <xdr:row>0</xdr:row>
          <xdr:rowOff>171450</xdr:rowOff>
        </xdr:from>
        <xdr:to>
          <xdr:col>17</xdr:col>
          <xdr:colOff>685800</xdr:colOff>
          <xdr:row>2</xdr:row>
          <xdr:rowOff>19050</xdr:rowOff>
        </xdr:to>
        <xdr:sp macro="" textlink="">
          <xdr:nvSpPr>
            <xdr:cNvPr id="3076" name="Responsable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469900</xdr:colOff>
          <xdr:row>2</xdr:row>
          <xdr:rowOff>171450</xdr:rowOff>
        </xdr:from>
        <xdr:to>
          <xdr:col>17</xdr:col>
          <xdr:colOff>685800</xdr:colOff>
          <xdr:row>4</xdr:row>
          <xdr:rowOff>19050</xdr:rowOff>
        </xdr:to>
        <xdr:sp macro="" textlink="">
          <xdr:nvSpPr>
            <xdr:cNvPr id="3077" name="Collaborateur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590550</xdr:colOff>
      <xdr:row>8</xdr:row>
      <xdr:rowOff>120650</xdr:rowOff>
    </xdr:from>
    <xdr:to>
      <xdr:col>26</xdr:col>
      <xdr:colOff>317500</xdr:colOff>
      <xdr:row>21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507A3FD-51E1-E791-058E-23C8FB6F7A1B}"/>
            </a:ext>
          </a:extLst>
        </xdr:cNvPr>
        <xdr:cNvSpPr txBox="1"/>
      </xdr:nvSpPr>
      <xdr:spPr>
        <a:xfrm>
          <a:off x="13544550" y="1593850"/>
          <a:ext cx="6584950" cy="2368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Petites infos en vrac :</a:t>
          </a:r>
        </a:p>
        <a:p>
          <a:r>
            <a:rPr lang="fr-FR" sz="1100"/>
            <a:t>•</a:t>
          </a:r>
          <a:r>
            <a:rPr lang="fr-FR" sz="1100" baseline="0"/>
            <a:t> </a:t>
          </a:r>
          <a:r>
            <a:rPr lang="fr-FR" sz="1100"/>
            <a:t>Mettre le nom de chacun en D6 (cellule en jaune)</a:t>
          </a:r>
          <a:r>
            <a:rPr lang="fr-FR" sz="1100" baseline="0"/>
            <a:t> dans les feuilles 1 et 2</a:t>
          </a:r>
          <a:r>
            <a:rPr lang="fr-FR" sz="1100"/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Ajout de formules pour calculer les moyennes sans les "0" et le nombre de compétences.</a:t>
          </a:r>
          <a:endParaRPr lang="fr-FR" sz="1100"/>
        </a:p>
        <a:p>
          <a:r>
            <a:rPr lang="fr-FR" sz="1100"/>
            <a:t>•</a:t>
          </a:r>
          <a:r>
            <a:rPr lang="fr-FR" sz="1100" baseline="0"/>
            <a:t> </a:t>
          </a:r>
          <a:r>
            <a:rPr lang="fr-FR" sz="1100"/>
            <a:t>Effacer les données bidons pour le collaborateur (cellule en gris clair) sans effacer les formules de comptage.</a:t>
          </a:r>
        </a:p>
        <a:p>
          <a:r>
            <a:rPr lang="fr-FR" sz="1100"/>
            <a:t>•</a:t>
          </a:r>
          <a:r>
            <a:rPr lang="fr-FR" sz="1100" baseline="0"/>
            <a:t> </a:t>
          </a:r>
          <a:r>
            <a:rPr lang="fr-FR" sz="1100"/>
            <a:t>Ni les données, ni les graphiques ne sont protégés.</a:t>
          </a:r>
        </a:p>
        <a:p>
          <a:r>
            <a:rPr lang="fr-FR" sz="1100"/>
            <a:t>•</a:t>
          </a:r>
          <a:r>
            <a:rPr lang="fr-FR" sz="1100" baseline="0"/>
            <a:t> </a:t>
          </a:r>
          <a:r>
            <a:rPr lang="fr-FR" sz="1100"/>
            <a:t>Les feuilles peuvent être renommées.</a:t>
          </a:r>
        </a:p>
        <a:p>
          <a:endParaRPr lang="fr-FR" sz="1100"/>
        </a:p>
        <a:p>
          <a:r>
            <a:rPr lang="fr-FR" sz="1100"/>
            <a:t>J'espère que je n'ai rien oublié...</a:t>
          </a:r>
        </a:p>
        <a:p>
          <a:endParaRPr lang="fr-FR" sz="1100"/>
        </a:p>
        <a:p>
          <a:r>
            <a:rPr lang="fr-FR" sz="1100" b="1"/>
            <a:t>AL 22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31AE-FE16-4262-82EF-5F717674F7A6}">
  <sheetPr codeName="Feuil1"/>
  <dimension ref="A1:N48"/>
  <sheetViews>
    <sheetView showGridLines="0" workbookViewId="0"/>
  </sheetViews>
  <sheetFormatPr baseColWidth="10" defaultRowHeight="18.5" x14ac:dyDescent="0.45"/>
  <cols>
    <col min="1" max="1" width="28.26953125" style="24" customWidth="1"/>
    <col min="2" max="2" width="28.08984375" customWidth="1"/>
    <col min="3" max="3" width="76.453125" bestFit="1" customWidth="1"/>
    <col min="4" max="4" width="19.453125" customWidth="1"/>
    <col min="5" max="5" width="3.453125" customWidth="1"/>
    <col min="6" max="6" width="38.81640625" bestFit="1" customWidth="1"/>
    <col min="7" max="14" width="3.26953125" hidden="1" customWidth="1"/>
  </cols>
  <sheetData>
    <row r="1" spans="1:14" ht="30.25" customHeight="1" thickBot="1" x14ac:dyDescent="0.4">
      <c r="A1" s="1" t="s">
        <v>0</v>
      </c>
      <c r="B1" s="2" t="s">
        <v>1</v>
      </c>
      <c r="C1" s="3"/>
      <c r="G1">
        <v>1</v>
      </c>
      <c r="H1" t="str">
        <f>INDEX($B$7:$B$46,MATCH($G$1,$L$7:$L$46,0),MATCH($B7,$B$7:$B$46,0))</f>
        <v>Développement commercial</v>
      </c>
    </row>
    <row r="2" spans="1:14" ht="18.25" customHeight="1" x14ac:dyDescent="0.35">
      <c r="A2" s="37" t="s">
        <v>2</v>
      </c>
      <c r="B2" s="4" t="s">
        <v>3</v>
      </c>
      <c r="C2" s="5"/>
      <c r="G2">
        <v>1</v>
      </c>
      <c r="H2" t="str">
        <f>IF(G2=1,"Savoir-faire",IF(G2=3,"Savoirs",IF(G2=2,"Savoir-être professionnels",)))</f>
        <v>Savoir-faire</v>
      </c>
    </row>
    <row r="3" spans="1:14" ht="18.25" customHeight="1" x14ac:dyDescent="0.35">
      <c r="A3" s="38"/>
      <c r="B3" s="6" t="s">
        <v>4</v>
      </c>
      <c r="C3" s="7"/>
      <c r="G3" s="28" t="str">
        <f>IF(GRAPHIQUE!$A$1=1,'SAISIE COMPETENCES N1'!D6,IF(GRAPHIQUE!$A$1=2,'SAISIE COMPETENCES N'!D6))</f>
        <v>RESPONSABLE</v>
      </c>
      <c r="H3" s="29" t="str">
        <f>D6</f>
        <v>RESPONSABLE</v>
      </c>
      <c r="I3" s="29" t="str">
        <f>'SAISIE COMPETENCES N'!D6</f>
        <v>COLLABORATEUR</v>
      </c>
    </row>
    <row r="4" spans="1:14" ht="18.25" customHeight="1" thickBot="1" x14ac:dyDescent="0.4">
      <c r="A4" s="39"/>
      <c r="B4" s="8" t="s">
        <v>5</v>
      </c>
      <c r="C4" s="9"/>
    </row>
    <row r="5" spans="1:14" ht="19" thickBot="1" x14ac:dyDescent="0.5">
      <c r="A5" s="56" t="s">
        <v>6</v>
      </c>
      <c r="B5" s="57"/>
      <c r="C5" s="58"/>
      <c r="D5" s="10"/>
      <c r="E5" s="10"/>
      <c r="F5" s="10"/>
      <c r="G5" s="10"/>
      <c r="H5" s="10"/>
    </row>
    <row r="6" spans="1:14" ht="19" thickBot="1" x14ac:dyDescent="0.5">
      <c r="A6" s="11" t="s">
        <v>7</v>
      </c>
      <c r="B6" s="11" t="s">
        <v>8</v>
      </c>
      <c r="C6" s="11" t="s">
        <v>9</v>
      </c>
      <c r="D6" s="31" t="s">
        <v>77</v>
      </c>
      <c r="E6" s="4">
        <v>0</v>
      </c>
      <c r="F6" s="5" t="s">
        <v>10</v>
      </c>
    </row>
    <row r="7" spans="1:14" ht="18.25" customHeight="1" x14ac:dyDescent="0.35">
      <c r="A7" s="37" t="s">
        <v>11</v>
      </c>
      <c r="B7" s="59" t="s">
        <v>12</v>
      </c>
      <c r="C7" s="12" t="s">
        <v>13</v>
      </c>
      <c r="D7" s="65">
        <v>6</v>
      </c>
      <c r="E7" s="13">
        <v>1</v>
      </c>
      <c r="F7" s="7" t="s">
        <v>14</v>
      </c>
      <c r="G7">
        <v>1</v>
      </c>
      <c r="H7" s="32">
        <v>8</v>
      </c>
      <c r="I7" s="32">
        <f>ROUND(AVERAGEIF(D7:D14,"&lt;&gt;0"),2)</f>
        <v>4.88</v>
      </c>
      <c r="J7" s="32">
        <f>ROUND(AVERAGEIF('SAISIE COMPETENCES N'!D7:D14,"&lt;&gt;0"),2)</f>
        <v>2.75</v>
      </c>
      <c r="K7" s="32">
        <f>ROUND(AVERAGEIF(D7:D25,"&lt;&gt;0"),2)</f>
        <v>5.0599999999999996</v>
      </c>
      <c r="L7">
        <v>1</v>
      </c>
      <c r="M7">
        <f>D7</f>
        <v>6</v>
      </c>
      <c r="N7">
        <f>'SAISIE COMPETENCES N'!D7</f>
        <v>2</v>
      </c>
    </row>
    <row r="8" spans="1:14" ht="18.25" customHeight="1" x14ac:dyDescent="0.35">
      <c r="A8" s="38"/>
      <c r="B8" s="60"/>
      <c r="C8" s="14" t="s">
        <v>15</v>
      </c>
      <c r="D8" s="66">
        <v>5</v>
      </c>
      <c r="E8" s="13">
        <v>2</v>
      </c>
      <c r="F8" s="7" t="s">
        <v>16</v>
      </c>
      <c r="G8">
        <v>1</v>
      </c>
      <c r="H8" s="32"/>
      <c r="I8" s="32"/>
      <c r="J8" s="32"/>
      <c r="K8" s="32"/>
      <c r="L8">
        <v>1</v>
      </c>
      <c r="M8">
        <f t="shared" ref="M8:M47" si="0">D8</f>
        <v>5</v>
      </c>
      <c r="N8">
        <f>'SAISIE COMPETENCES N'!D8</f>
        <v>3</v>
      </c>
    </row>
    <row r="9" spans="1:14" ht="18.25" customHeight="1" x14ac:dyDescent="0.35">
      <c r="A9" s="38"/>
      <c r="B9" s="60"/>
      <c r="C9" s="14" t="s">
        <v>17</v>
      </c>
      <c r="D9" s="66">
        <v>6</v>
      </c>
      <c r="E9" s="13">
        <v>3</v>
      </c>
      <c r="F9" s="7" t="s">
        <v>18</v>
      </c>
      <c r="G9">
        <v>1</v>
      </c>
      <c r="H9" s="32"/>
      <c r="I9" s="32"/>
      <c r="J9" s="32"/>
      <c r="K9" s="32"/>
      <c r="L9">
        <v>1</v>
      </c>
      <c r="M9">
        <f t="shared" si="0"/>
        <v>6</v>
      </c>
      <c r="N9">
        <f>'SAISIE COMPETENCES N'!D9</f>
        <v>4</v>
      </c>
    </row>
    <row r="10" spans="1:14" ht="18.25" customHeight="1" x14ac:dyDescent="0.35">
      <c r="A10" s="38"/>
      <c r="B10" s="60"/>
      <c r="C10" s="14" t="s">
        <v>19</v>
      </c>
      <c r="D10" s="66">
        <v>5</v>
      </c>
      <c r="E10" s="13">
        <v>4</v>
      </c>
      <c r="F10" s="7" t="s">
        <v>20</v>
      </c>
      <c r="G10">
        <v>1</v>
      </c>
      <c r="H10" s="32"/>
      <c r="I10" s="32"/>
      <c r="J10" s="32"/>
      <c r="K10" s="32"/>
      <c r="L10">
        <v>1</v>
      </c>
      <c r="M10">
        <f t="shared" si="0"/>
        <v>5</v>
      </c>
      <c r="N10">
        <f>'SAISIE COMPETENCES N'!D10</f>
        <v>2</v>
      </c>
    </row>
    <row r="11" spans="1:14" ht="18.25" customHeight="1" x14ac:dyDescent="0.35">
      <c r="A11" s="38"/>
      <c r="B11" s="60"/>
      <c r="C11" s="14" t="s">
        <v>21</v>
      </c>
      <c r="D11" s="66">
        <v>5</v>
      </c>
      <c r="E11" s="13">
        <v>5</v>
      </c>
      <c r="F11" s="7" t="s">
        <v>22</v>
      </c>
      <c r="G11">
        <v>1</v>
      </c>
      <c r="H11" s="32"/>
      <c r="I11" s="32"/>
      <c r="J11" s="32"/>
      <c r="K11" s="32"/>
      <c r="L11">
        <v>1</v>
      </c>
      <c r="M11">
        <f t="shared" si="0"/>
        <v>5</v>
      </c>
      <c r="N11">
        <f>'SAISIE COMPETENCES N'!D11</f>
        <v>3</v>
      </c>
    </row>
    <row r="12" spans="1:14" ht="18.25" customHeight="1" thickBot="1" x14ac:dyDescent="0.4">
      <c r="A12" s="38"/>
      <c r="B12" s="60"/>
      <c r="C12" s="14" t="s">
        <v>23</v>
      </c>
      <c r="D12" s="66">
        <v>3</v>
      </c>
      <c r="E12" s="15">
        <v>6</v>
      </c>
      <c r="F12" s="9" t="s">
        <v>24</v>
      </c>
      <c r="G12">
        <v>1</v>
      </c>
      <c r="H12" s="32"/>
      <c r="I12" s="32"/>
      <c r="J12" s="32"/>
      <c r="K12" s="32"/>
      <c r="L12">
        <v>1</v>
      </c>
      <c r="M12">
        <f t="shared" si="0"/>
        <v>3</v>
      </c>
      <c r="N12">
        <f>'SAISIE COMPETENCES N'!D12</f>
        <v>3</v>
      </c>
    </row>
    <row r="13" spans="1:14" ht="18.25" customHeight="1" x14ac:dyDescent="0.35">
      <c r="A13" s="38"/>
      <c r="B13" s="60"/>
      <c r="C13" s="14" t="s">
        <v>25</v>
      </c>
      <c r="D13" s="66">
        <v>3</v>
      </c>
      <c r="G13">
        <v>1</v>
      </c>
      <c r="H13" s="32"/>
      <c r="I13" s="32"/>
      <c r="J13" s="32"/>
      <c r="K13" s="32"/>
      <c r="L13">
        <v>1</v>
      </c>
      <c r="M13">
        <f t="shared" si="0"/>
        <v>3</v>
      </c>
      <c r="N13">
        <f>'SAISIE COMPETENCES N'!D13</f>
        <v>4</v>
      </c>
    </row>
    <row r="14" spans="1:14" ht="18.25" customHeight="1" thickBot="1" x14ac:dyDescent="0.4">
      <c r="A14" s="38"/>
      <c r="B14" s="61"/>
      <c r="C14" s="16" t="s">
        <v>26</v>
      </c>
      <c r="D14" s="66">
        <v>6</v>
      </c>
      <c r="G14">
        <v>1</v>
      </c>
      <c r="H14" s="32"/>
      <c r="I14" s="32"/>
      <c r="J14" s="32"/>
      <c r="K14" s="32"/>
      <c r="L14">
        <v>1</v>
      </c>
      <c r="M14">
        <f t="shared" si="0"/>
        <v>6</v>
      </c>
      <c r="N14">
        <f>'SAISIE COMPETENCES N'!D14</f>
        <v>1</v>
      </c>
    </row>
    <row r="15" spans="1:14" ht="18.25" customHeight="1" x14ac:dyDescent="0.35">
      <c r="A15" s="38"/>
      <c r="B15" s="62" t="s">
        <v>27</v>
      </c>
      <c r="C15" s="12" t="s">
        <v>28</v>
      </c>
      <c r="D15" s="66">
        <v>6</v>
      </c>
      <c r="G15">
        <v>1</v>
      </c>
      <c r="H15" s="32">
        <v>3</v>
      </c>
      <c r="I15" s="32">
        <f>ROUND(AVERAGEIF(D15:D17,"&lt;&gt;0"),2)</f>
        <v>5</v>
      </c>
      <c r="J15" s="32">
        <f>ROUND(AVERAGEIF('SAISIE COMPETENCES N'!D15:D17,"&lt;&gt;0"),2)</f>
        <v>3.5</v>
      </c>
      <c r="K15" s="32"/>
      <c r="L15">
        <v>9</v>
      </c>
      <c r="M15">
        <f t="shared" si="0"/>
        <v>6</v>
      </c>
      <c r="N15">
        <f>'SAISIE COMPETENCES N'!D15</f>
        <v>5</v>
      </c>
    </row>
    <row r="16" spans="1:14" ht="18.25" customHeight="1" x14ac:dyDescent="0.35">
      <c r="A16" s="38"/>
      <c r="B16" s="63"/>
      <c r="C16" s="14" t="s">
        <v>29</v>
      </c>
      <c r="D16" s="66">
        <v>0</v>
      </c>
      <c r="G16">
        <v>1</v>
      </c>
      <c r="H16" s="32"/>
      <c r="I16" s="32"/>
      <c r="J16" s="32"/>
      <c r="K16" s="32"/>
      <c r="L16">
        <v>9</v>
      </c>
      <c r="M16">
        <f t="shared" si="0"/>
        <v>0</v>
      </c>
      <c r="N16">
        <f>'SAISIE COMPETENCES N'!D16</f>
        <v>0</v>
      </c>
    </row>
    <row r="17" spans="1:14" ht="18.25" customHeight="1" thickBot="1" x14ac:dyDescent="0.4">
      <c r="A17" s="38"/>
      <c r="B17" s="64"/>
      <c r="C17" s="16" t="s">
        <v>30</v>
      </c>
      <c r="D17" s="66">
        <v>4</v>
      </c>
      <c r="G17">
        <v>1</v>
      </c>
      <c r="H17" s="32"/>
      <c r="I17" s="32"/>
      <c r="J17" s="32"/>
      <c r="K17" s="32"/>
      <c r="L17">
        <v>9</v>
      </c>
      <c r="M17">
        <f t="shared" si="0"/>
        <v>4</v>
      </c>
      <c r="N17">
        <f>'SAISIE COMPETENCES N'!D17</f>
        <v>2</v>
      </c>
    </row>
    <row r="18" spans="1:14" ht="18.25" customHeight="1" x14ac:dyDescent="0.35">
      <c r="A18" s="38"/>
      <c r="B18" s="62" t="s">
        <v>31</v>
      </c>
      <c r="C18" s="12" t="s">
        <v>32</v>
      </c>
      <c r="D18" s="66">
        <v>6</v>
      </c>
      <c r="G18">
        <v>1</v>
      </c>
      <c r="H18" s="32">
        <v>2</v>
      </c>
      <c r="I18" s="32">
        <f>ROUND(AVERAGEIF(D18:D19,"&lt;&gt;0"),2)</f>
        <v>5</v>
      </c>
      <c r="J18" s="32">
        <f>ROUND(AVERAGEIF('SAISIE COMPETENCES N'!D18:D19,"&lt;&gt;0"),2)</f>
        <v>3</v>
      </c>
      <c r="K18" s="32"/>
      <c r="L18">
        <v>8</v>
      </c>
      <c r="M18">
        <f t="shared" si="0"/>
        <v>6</v>
      </c>
      <c r="N18">
        <f>'SAISIE COMPETENCES N'!D18</f>
        <v>4</v>
      </c>
    </row>
    <row r="19" spans="1:14" ht="18.25" customHeight="1" thickBot="1" x14ac:dyDescent="0.4">
      <c r="A19" s="38"/>
      <c r="B19" s="64"/>
      <c r="C19" s="16" t="s">
        <v>33</v>
      </c>
      <c r="D19" s="66">
        <v>4</v>
      </c>
      <c r="G19">
        <v>1</v>
      </c>
      <c r="H19" s="32"/>
      <c r="I19" s="32"/>
      <c r="J19" s="32"/>
      <c r="K19" s="32"/>
      <c r="L19">
        <v>8</v>
      </c>
      <c r="M19">
        <f t="shared" si="0"/>
        <v>4</v>
      </c>
      <c r="N19">
        <f>'SAISIE COMPETENCES N'!D19</f>
        <v>2</v>
      </c>
    </row>
    <row r="20" spans="1:14" ht="18.25" customHeight="1" thickBot="1" x14ac:dyDescent="0.4">
      <c r="A20" s="38"/>
      <c r="B20" s="17" t="s">
        <v>34</v>
      </c>
      <c r="C20" s="18" t="s">
        <v>35</v>
      </c>
      <c r="D20" s="66">
        <v>6</v>
      </c>
      <c r="G20">
        <v>1</v>
      </c>
      <c r="H20">
        <v>1</v>
      </c>
      <c r="I20">
        <f>D20</f>
        <v>6</v>
      </c>
      <c r="J20">
        <f>ROUND(AVERAGEIF('SAISIE COMPETENCES N'!D20,"&lt;&gt;0"),2)</f>
        <v>5</v>
      </c>
      <c r="K20" s="32"/>
      <c r="L20">
        <v>7</v>
      </c>
      <c r="M20">
        <f t="shared" si="0"/>
        <v>6</v>
      </c>
      <c r="N20">
        <f>'SAISIE COMPETENCES N'!D20</f>
        <v>5</v>
      </c>
    </row>
    <row r="21" spans="1:14" ht="18.25" customHeight="1" thickBot="1" x14ac:dyDescent="0.4">
      <c r="A21" s="38"/>
      <c r="B21" s="17" t="s">
        <v>36</v>
      </c>
      <c r="C21" s="18" t="s">
        <v>37</v>
      </c>
      <c r="D21" s="66">
        <v>4</v>
      </c>
      <c r="G21">
        <v>1</v>
      </c>
      <c r="H21">
        <v>1</v>
      </c>
      <c r="I21">
        <f t="shared" ref="I21:I25" si="1">D21</f>
        <v>4</v>
      </c>
      <c r="J21">
        <f>ROUND(AVERAGEIF('SAISIE COMPETENCES N'!D21,"&lt;&gt;0"),2)</f>
        <v>3</v>
      </c>
      <c r="K21" s="32"/>
      <c r="L21">
        <v>6</v>
      </c>
      <c r="M21">
        <f t="shared" si="0"/>
        <v>4</v>
      </c>
      <c r="N21">
        <f>'SAISIE COMPETENCES N'!D21</f>
        <v>3</v>
      </c>
    </row>
    <row r="22" spans="1:14" ht="18.25" customHeight="1" thickBot="1" x14ac:dyDescent="0.4">
      <c r="A22" s="38"/>
      <c r="B22" s="17" t="s">
        <v>38</v>
      </c>
      <c r="C22" s="18" t="s">
        <v>39</v>
      </c>
      <c r="D22" s="66">
        <v>6</v>
      </c>
      <c r="F22" s="48" t="s">
        <v>40</v>
      </c>
      <c r="G22">
        <v>1</v>
      </c>
      <c r="H22">
        <v>1</v>
      </c>
      <c r="I22">
        <f t="shared" si="1"/>
        <v>6</v>
      </c>
      <c r="J22">
        <f>ROUND(AVERAGEIF('SAISIE COMPETENCES N'!D22,"&lt;&gt;0"),2)</f>
        <v>5</v>
      </c>
      <c r="K22" s="32"/>
      <c r="L22">
        <v>5</v>
      </c>
      <c r="M22">
        <f t="shared" si="0"/>
        <v>6</v>
      </c>
      <c r="N22">
        <f>'SAISIE COMPETENCES N'!D22</f>
        <v>5</v>
      </c>
    </row>
    <row r="23" spans="1:14" ht="18.25" customHeight="1" thickBot="1" x14ac:dyDescent="0.4">
      <c r="A23" s="38"/>
      <c r="B23" s="17" t="s">
        <v>41</v>
      </c>
      <c r="C23" s="18" t="s">
        <v>42</v>
      </c>
      <c r="D23" s="66">
        <v>6</v>
      </c>
      <c r="F23" s="49"/>
      <c r="G23">
        <v>1</v>
      </c>
      <c r="H23">
        <v>1</v>
      </c>
      <c r="I23">
        <f t="shared" si="1"/>
        <v>6</v>
      </c>
      <c r="J23">
        <f>ROUND(AVERAGEIF('SAISIE COMPETENCES N'!D23,"&lt;&gt;0"),2)</f>
        <v>2</v>
      </c>
      <c r="K23" s="32"/>
      <c r="L23">
        <v>4</v>
      </c>
      <c r="M23">
        <f t="shared" si="0"/>
        <v>6</v>
      </c>
      <c r="N23">
        <f>'SAISIE COMPETENCES N'!D23</f>
        <v>2</v>
      </c>
    </row>
    <row r="24" spans="1:14" ht="18.25" customHeight="1" thickBot="1" x14ac:dyDescent="0.4">
      <c r="A24" s="38"/>
      <c r="B24" s="17" t="s">
        <v>43</v>
      </c>
      <c r="C24" s="18" t="s">
        <v>44</v>
      </c>
      <c r="D24" s="66">
        <v>4</v>
      </c>
      <c r="F24" s="19"/>
      <c r="G24">
        <v>1</v>
      </c>
      <c r="H24">
        <v>1</v>
      </c>
      <c r="I24">
        <f t="shared" si="1"/>
        <v>4</v>
      </c>
      <c r="J24">
        <f>ROUND(AVERAGEIF('SAISIE COMPETENCES N'!D24,"&lt;&gt;0"),2)</f>
        <v>2</v>
      </c>
      <c r="K24" s="32"/>
      <c r="L24">
        <v>3</v>
      </c>
      <c r="M24">
        <f t="shared" si="0"/>
        <v>4</v>
      </c>
      <c r="N24">
        <f>'SAISIE COMPETENCES N'!D24</f>
        <v>2</v>
      </c>
    </row>
    <row r="25" spans="1:14" ht="18.25" customHeight="1" thickBot="1" x14ac:dyDescent="0.4">
      <c r="A25" s="39"/>
      <c r="B25" s="17" t="s">
        <v>45</v>
      </c>
      <c r="C25" s="18" t="s">
        <v>46</v>
      </c>
      <c r="D25" s="67">
        <v>6</v>
      </c>
      <c r="G25">
        <v>1</v>
      </c>
      <c r="H25">
        <v>1</v>
      </c>
      <c r="I25">
        <f t="shared" si="1"/>
        <v>6</v>
      </c>
      <c r="J25">
        <f>ROUND(AVERAGEIF('SAISIE COMPETENCES N'!D25,"&lt;&gt;0"),2)</f>
        <v>5</v>
      </c>
      <c r="K25" s="32"/>
      <c r="L25">
        <v>2</v>
      </c>
      <c r="M25">
        <f t="shared" si="0"/>
        <v>6</v>
      </c>
      <c r="N25">
        <f>'SAISIE COMPETENCES N'!D25</f>
        <v>5</v>
      </c>
    </row>
    <row r="26" spans="1:14" ht="18.25" customHeight="1" thickBot="1" x14ac:dyDescent="0.4">
      <c r="A26" s="26" t="s">
        <v>47</v>
      </c>
      <c r="B26" s="27"/>
      <c r="C26" s="27"/>
      <c r="D26" s="20">
        <f>ROUND(AVERAGEIF(D7:D25,"&lt;&gt;0"),2)</f>
        <v>5.0599999999999996</v>
      </c>
      <c r="E26" s="50" t="str">
        <f>COUNTIF(D7:D25,"&lt;&gt;0")&amp;" compétences sur "&amp;COUNT(D7:D25)</f>
        <v>18 compétences sur 19</v>
      </c>
      <c r="F26" s="51"/>
      <c r="L26" t="str">
        <f>A7</f>
        <v>Savoir-faire</v>
      </c>
      <c r="M26">
        <f t="shared" si="0"/>
        <v>5.0599999999999996</v>
      </c>
      <c r="N26">
        <f>'SAISIE COMPETENCES N'!D26</f>
        <v>3.17</v>
      </c>
    </row>
    <row r="27" spans="1:14" ht="18.25" customHeight="1" x14ac:dyDescent="0.35">
      <c r="A27" s="37" t="s">
        <v>52</v>
      </c>
      <c r="B27" s="40" t="s">
        <v>53</v>
      </c>
      <c r="C27" s="21" t="s">
        <v>54</v>
      </c>
      <c r="D27" s="68">
        <v>0</v>
      </c>
      <c r="F27" s="30"/>
      <c r="G27" s="19">
        <v>3</v>
      </c>
      <c r="H27" s="32">
        <v>7</v>
      </c>
      <c r="I27" s="32">
        <f>ROUND(AVERAGEIF(D27:D33,"&lt;&gt;0"),2)</f>
        <v>4.25</v>
      </c>
      <c r="J27" s="32">
        <f>ROUND(AVERAGEIF('SAISIE COMPETENCES N'!D27:D33,"&lt;&gt;0"),2)</f>
        <v>4</v>
      </c>
      <c r="K27" s="32">
        <f>ROUND(AVERAGEIF(D27:D42,"&lt;&gt;0"),2)</f>
        <v>4.5999999999999996</v>
      </c>
      <c r="L27">
        <v>10</v>
      </c>
      <c r="M27">
        <f t="shared" si="0"/>
        <v>0</v>
      </c>
      <c r="N27">
        <f>'SAISIE COMPETENCES N'!D27</f>
        <v>0</v>
      </c>
    </row>
    <row r="28" spans="1:14" ht="18.25" customHeight="1" x14ac:dyDescent="0.35">
      <c r="A28" s="38"/>
      <c r="B28" s="41"/>
      <c r="C28" s="22" t="s">
        <v>55</v>
      </c>
      <c r="D28" s="69">
        <v>4</v>
      </c>
      <c r="G28" s="19">
        <v>3</v>
      </c>
      <c r="H28" s="32"/>
      <c r="I28" s="32"/>
      <c r="J28" s="32"/>
      <c r="K28" s="32"/>
      <c r="L28">
        <v>10</v>
      </c>
      <c r="M28">
        <f t="shared" si="0"/>
        <v>4</v>
      </c>
      <c r="N28">
        <f>'SAISIE COMPETENCES N'!D28</f>
        <v>4</v>
      </c>
    </row>
    <row r="29" spans="1:14" ht="18.25" customHeight="1" x14ac:dyDescent="0.35">
      <c r="A29" s="38"/>
      <c r="B29" s="41"/>
      <c r="C29" s="22" t="s">
        <v>56</v>
      </c>
      <c r="D29" s="69">
        <v>0</v>
      </c>
      <c r="G29" s="19">
        <v>3</v>
      </c>
      <c r="H29" s="32"/>
      <c r="I29" s="32"/>
      <c r="J29" s="32"/>
      <c r="K29" s="32"/>
      <c r="L29">
        <v>10</v>
      </c>
      <c r="M29">
        <f t="shared" si="0"/>
        <v>0</v>
      </c>
      <c r="N29">
        <f>'SAISIE COMPETENCES N'!D29</f>
        <v>0</v>
      </c>
    </row>
    <row r="30" spans="1:14" ht="18.25" customHeight="1" x14ac:dyDescent="0.35">
      <c r="A30" s="38"/>
      <c r="B30" s="41"/>
      <c r="C30" s="22" t="s">
        <v>57</v>
      </c>
      <c r="D30" s="69">
        <v>3</v>
      </c>
      <c r="G30" s="19">
        <v>3</v>
      </c>
      <c r="H30" s="32"/>
      <c r="I30" s="32"/>
      <c r="J30" s="32"/>
      <c r="K30" s="32"/>
      <c r="L30">
        <v>10</v>
      </c>
      <c r="M30">
        <f t="shared" si="0"/>
        <v>3</v>
      </c>
      <c r="N30">
        <f>'SAISIE COMPETENCES N'!D30</f>
        <v>6</v>
      </c>
    </row>
    <row r="31" spans="1:14" ht="18.25" customHeight="1" x14ac:dyDescent="0.35">
      <c r="A31" s="38"/>
      <c r="B31" s="41"/>
      <c r="C31" s="22" t="s">
        <v>58</v>
      </c>
      <c r="D31" s="69">
        <v>0</v>
      </c>
      <c r="G31" s="19">
        <v>3</v>
      </c>
      <c r="H31" s="32"/>
      <c r="I31" s="32"/>
      <c r="J31" s="32"/>
      <c r="K31" s="32"/>
      <c r="L31">
        <v>10</v>
      </c>
      <c r="M31">
        <f t="shared" si="0"/>
        <v>0</v>
      </c>
      <c r="N31">
        <f>'SAISIE COMPETENCES N'!D31</f>
        <v>0</v>
      </c>
    </row>
    <row r="32" spans="1:14" ht="18.25" customHeight="1" x14ac:dyDescent="0.35">
      <c r="A32" s="38"/>
      <c r="B32" s="41"/>
      <c r="C32" s="22" t="s">
        <v>59</v>
      </c>
      <c r="D32" s="69">
        <v>6</v>
      </c>
      <c r="G32" s="19">
        <v>3</v>
      </c>
      <c r="H32" s="32"/>
      <c r="I32" s="32"/>
      <c r="J32" s="32"/>
      <c r="K32" s="32"/>
      <c r="L32">
        <v>10</v>
      </c>
      <c r="M32">
        <f t="shared" si="0"/>
        <v>6</v>
      </c>
      <c r="N32">
        <f>'SAISIE COMPETENCES N'!D32</f>
        <v>3</v>
      </c>
    </row>
    <row r="33" spans="1:14" ht="18.25" customHeight="1" thickBot="1" x14ac:dyDescent="0.4">
      <c r="A33" s="38"/>
      <c r="B33" s="42"/>
      <c r="C33" s="23" t="s">
        <v>60</v>
      </c>
      <c r="D33" s="69">
        <v>4</v>
      </c>
      <c r="G33" s="19">
        <v>3</v>
      </c>
      <c r="H33" s="32"/>
      <c r="I33" s="32"/>
      <c r="J33" s="32"/>
      <c r="K33" s="32"/>
      <c r="L33">
        <v>10</v>
      </c>
      <c r="M33">
        <f t="shared" si="0"/>
        <v>4</v>
      </c>
      <c r="N33">
        <f>'SAISIE COMPETENCES N'!D33</f>
        <v>3</v>
      </c>
    </row>
    <row r="34" spans="1:14" ht="18.25" customHeight="1" x14ac:dyDescent="0.35">
      <c r="A34" s="38"/>
      <c r="B34" s="43" t="s">
        <v>61</v>
      </c>
      <c r="C34" s="21" t="s">
        <v>62</v>
      </c>
      <c r="D34" s="69">
        <v>6</v>
      </c>
      <c r="G34" s="19">
        <v>3</v>
      </c>
      <c r="H34" s="32">
        <v>6</v>
      </c>
      <c r="I34" s="32">
        <f>ROUND(AVERAGEIF(D34:D39,"&lt;&gt;0"),2)</f>
        <v>5.33</v>
      </c>
      <c r="J34" s="32">
        <f>ROUND(AVERAGEIF('SAISIE COMPETENCES N'!D34:D39,"&lt;&gt;0"),2)</f>
        <v>4</v>
      </c>
      <c r="K34" s="32"/>
      <c r="L34">
        <v>12</v>
      </c>
      <c r="M34">
        <f t="shared" si="0"/>
        <v>6</v>
      </c>
      <c r="N34">
        <f>'SAISIE COMPETENCES N'!D34</f>
        <v>4</v>
      </c>
    </row>
    <row r="35" spans="1:14" ht="18.25" customHeight="1" x14ac:dyDescent="0.35">
      <c r="A35" s="38"/>
      <c r="B35" s="44"/>
      <c r="C35" s="22" t="s">
        <v>63</v>
      </c>
      <c r="D35" s="69">
        <v>0</v>
      </c>
      <c r="G35" s="19">
        <v>3</v>
      </c>
      <c r="H35" s="32"/>
      <c r="I35" s="32"/>
      <c r="J35" s="32"/>
      <c r="K35" s="32"/>
      <c r="L35">
        <v>12</v>
      </c>
      <c r="M35">
        <f t="shared" si="0"/>
        <v>0</v>
      </c>
      <c r="N35">
        <f>'SAISIE COMPETENCES N'!D35</f>
        <v>0</v>
      </c>
    </row>
    <row r="36" spans="1:14" ht="18.25" customHeight="1" x14ac:dyDescent="0.35">
      <c r="A36" s="38"/>
      <c r="B36" s="44"/>
      <c r="C36" s="22" t="s">
        <v>64</v>
      </c>
      <c r="D36" s="69">
        <v>0</v>
      </c>
      <c r="G36" s="19">
        <v>3</v>
      </c>
      <c r="H36" s="32"/>
      <c r="I36" s="32"/>
      <c r="J36" s="32"/>
      <c r="K36" s="32"/>
      <c r="L36">
        <v>12</v>
      </c>
      <c r="M36">
        <f t="shared" si="0"/>
        <v>0</v>
      </c>
      <c r="N36">
        <f>'SAISIE COMPETENCES N'!D36</f>
        <v>0</v>
      </c>
    </row>
    <row r="37" spans="1:14" ht="18.25" customHeight="1" x14ac:dyDescent="0.35">
      <c r="A37" s="38"/>
      <c r="B37" s="44"/>
      <c r="C37" s="22" t="s">
        <v>65</v>
      </c>
      <c r="D37" s="69">
        <v>0</v>
      </c>
      <c r="F37" t="e">
        <v>#NAME?</v>
      </c>
      <c r="G37" s="19">
        <v>3</v>
      </c>
      <c r="H37" s="32"/>
      <c r="I37" s="32"/>
      <c r="J37" s="32"/>
      <c r="K37" s="32"/>
      <c r="L37">
        <v>12</v>
      </c>
      <c r="M37">
        <f t="shared" si="0"/>
        <v>0</v>
      </c>
      <c r="N37">
        <f>'SAISIE COMPETENCES N'!D37</f>
        <v>0</v>
      </c>
    </row>
    <row r="38" spans="1:14" ht="18.25" customHeight="1" x14ac:dyDescent="0.35">
      <c r="A38" s="38"/>
      <c r="B38" s="44"/>
      <c r="C38" s="22" t="s">
        <v>66</v>
      </c>
      <c r="D38" s="69">
        <v>4</v>
      </c>
      <c r="G38" s="19">
        <v>3</v>
      </c>
      <c r="H38" s="32"/>
      <c r="I38" s="32"/>
      <c r="J38" s="32"/>
      <c r="K38" s="32"/>
      <c r="L38">
        <v>12</v>
      </c>
      <c r="M38">
        <f t="shared" si="0"/>
        <v>4</v>
      </c>
      <c r="N38">
        <f>'SAISIE COMPETENCES N'!D38</f>
        <v>6</v>
      </c>
    </row>
    <row r="39" spans="1:14" ht="18.25" customHeight="1" thickBot="1" x14ac:dyDescent="0.4">
      <c r="A39" s="38"/>
      <c r="B39" s="45"/>
      <c r="C39" s="23" t="s">
        <v>67</v>
      </c>
      <c r="D39" s="69">
        <v>6</v>
      </c>
      <c r="G39" s="19">
        <v>3</v>
      </c>
      <c r="H39" s="32"/>
      <c r="I39" s="32"/>
      <c r="J39" s="32"/>
      <c r="K39" s="32"/>
      <c r="L39">
        <v>12</v>
      </c>
      <c r="M39">
        <f t="shared" si="0"/>
        <v>6</v>
      </c>
      <c r="N39">
        <f>'SAISIE COMPETENCES N'!D39</f>
        <v>2</v>
      </c>
    </row>
    <row r="40" spans="1:14" ht="18.25" customHeight="1" x14ac:dyDescent="0.35">
      <c r="A40" s="38"/>
      <c r="B40" s="43" t="s">
        <v>68</v>
      </c>
      <c r="C40" s="21" t="s">
        <v>69</v>
      </c>
      <c r="D40" s="69">
        <v>6</v>
      </c>
      <c r="G40" s="19">
        <v>3</v>
      </c>
      <c r="H40" s="32">
        <v>3</v>
      </c>
      <c r="I40" s="32">
        <f>ROUND(AVERAGEIF(D40:D42,"&lt;&gt;0"),2)</f>
        <v>4.33</v>
      </c>
      <c r="J40" s="32">
        <f>ROUND(AVERAGEIF('SAISIE COMPETENCES N'!D40:D42,"&lt;&gt;0"),2)</f>
        <v>3</v>
      </c>
      <c r="K40" s="32"/>
      <c r="L40">
        <v>11</v>
      </c>
      <c r="M40">
        <f t="shared" si="0"/>
        <v>6</v>
      </c>
      <c r="N40">
        <f>'SAISIE COMPETENCES N'!D40</f>
        <v>2</v>
      </c>
    </row>
    <row r="41" spans="1:14" ht="18.25" customHeight="1" x14ac:dyDescent="0.35">
      <c r="A41" s="38"/>
      <c r="B41" s="44"/>
      <c r="C41" s="22" t="s">
        <v>70</v>
      </c>
      <c r="D41" s="69">
        <v>1</v>
      </c>
      <c r="G41" s="19">
        <v>3</v>
      </c>
      <c r="H41" s="32"/>
      <c r="I41" s="32"/>
      <c r="J41" s="32"/>
      <c r="K41" s="32"/>
      <c r="L41">
        <v>11</v>
      </c>
      <c r="M41">
        <f t="shared" si="0"/>
        <v>1</v>
      </c>
      <c r="N41">
        <f>'SAISIE COMPETENCES N'!D41</f>
        <v>5</v>
      </c>
    </row>
    <row r="42" spans="1:14" ht="18.25" customHeight="1" thickBot="1" x14ac:dyDescent="0.4">
      <c r="A42" s="39"/>
      <c r="B42" s="45"/>
      <c r="C42" s="23" t="s">
        <v>71</v>
      </c>
      <c r="D42" s="70">
        <v>6</v>
      </c>
      <c r="G42" s="19">
        <v>3</v>
      </c>
      <c r="H42" s="32"/>
      <c r="I42" s="32"/>
      <c r="J42" s="32"/>
      <c r="K42" s="32"/>
      <c r="L42">
        <v>11</v>
      </c>
      <c r="M42">
        <f t="shared" si="0"/>
        <v>6</v>
      </c>
      <c r="N42">
        <f>'SAISIE COMPETENCES N'!D42</f>
        <v>2</v>
      </c>
    </row>
    <row r="43" spans="1:14" ht="18.25" customHeight="1" thickBot="1" x14ac:dyDescent="0.4">
      <c r="A43" s="26" t="s">
        <v>72</v>
      </c>
      <c r="B43" s="27"/>
      <c r="C43" s="27"/>
      <c r="D43" s="20">
        <f>ROUND(AVERAGEIF(D27:D42,"&lt;&gt;0"),2)</f>
        <v>4.5999999999999996</v>
      </c>
      <c r="E43" s="35" t="str">
        <f>COUNTIF(D27:D42,"&lt;&gt;0")&amp;" compétences sur "&amp;COUNT(D27:D43)</f>
        <v>10 compétences sur 17</v>
      </c>
      <c r="F43" s="36"/>
      <c r="G43" s="19"/>
      <c r="H43" s="25"/>
      <c r="I43" s="25"/>
      <c r="J43" s="25"/>
      <c r="K43" s="25"/>
      <c r="L43" t="str">
        <f>A27</f>
        <v>Savoirs</v>
      </c>
      <c r="M43">
        <f t="shared" si="0"/>
        <v>4.5999999999999996</v>
      </c>
      <c r="N43">
        <f>'SAISIE COMPETENCES N'!D43</f>
        <v>3.7</v>
      </c>
    </row>
    <row r="44" spans="1:14" ht="18.25" customHeight="1" x14ac:dyDescent="0.35">
      <c r="A44" s="52" t="s">
        <v>74</v>
      </c>
      <c r="B44" s="53" t="s">
        <v>75</v>
      </c>
      <c r="C44" s="21" t="s">
        <v>48</v>
      </c>
      <c r="D44" s="71">
        <v>6</v>
      </c>
      <c r="G44" s="19">
        <v>2</v>
      </c>
      <c r="H44" s="25"/>
      <c r="I44" s="32">
        <f>ROUND(AVERAGEIF(D44:D46,"&lt;&gt;0"),2)</f>
        <v>5.33</v>
      </c>
      <c r="J44" s="32">
        <f>ROUND(AVERAGEIF('SAISIE COMPETENCES N'!D44:D46,"&lt;&gt;0"),2)</f>
        <v>3</v>
      </c>
      <c r="K44" s="32">
        <f>ROUND(AVERAGEIF(D44:D46,"&lt;&gt;0"),2)</f>
        <v>5.33</v>
      </c>
      <c r="L44">
        <v>13</v>
      </c>
      <c r="M44">
        <f t="shared" si="0"/>
        <v>6</v>
      </c>
      <c r="N44">
        <f>'SAISIE COMPETENCES N'!D44</f>
        <v>4</v>
      </c>
    </row>
    <row r="45" spans="1:14" ht="18.25" customHeight="1" x14ac:dyDescent="0.35">
      <c r="A45" s="38"/>
      <c r="B45" s="54"/>
      <c r="C45" s="22" t="s">
        <v>49</v>
      </c>
      <c r="D45" s="66">
        <v>4</v>
      </c>
      <c r="G45" s="19">
        <v>2</v>
      </c>
      <c r="H45" s="25"/>
      <c r="I45" s="32"/>
      <c r="J45" s="32"/>
      <c r="K45" s="32"/>
      <c r="L45">
        <v>13</v>
      </c>
      <c r="M45">
        <f t="shared" si="0"/>
        <v>4</v>
      </c>
      <c r="N45">
        <f>'SAISIE COMPETENCES N'!D45</f>
        <v>2</v>
      </c>
    </row>
    <row r="46" spans="1:14" ht="18.25" customHeight="1" thickBot="1" x14ac:dyDescent="0.4">
      <c r="A46" s="39"/>
      <c r="B46" s="55"/>
      <c r="C46" s="23" t="s">
        <v>50</v>
      </c>
      <c r="D46" s="67">
        <v>6</v>
      </c>
      <c r="G46" s="19">
        <v>2</v>
      </c>
      <c r="H46" s="25"/>
      <c r="I46" s="32"/>
      <c r="J46" s="32"/>
      <c r="K46" s="32"/>
      <c r="L46">
        <v>13</v>
      </c>
      <c r="M46">
        <f t="shared" si="0"/>
        <v>6</v>
      </c>
      <c r="N46">
        <f>'SAISIE COMPETENCES N'!D46</f>
        <v>3</v>
      </c>
    </row>
    <row r="47" spans="1:14" ht="18.25" customHeight="1" thickBot="1" x14ac:dyDescent="0.4">
      <c r="A47" s="26" t="s">
        <v>51</v>
      </c>
      <c r="B47" s="27"/>
      <c r="C47" s="27"/>
      <c r="D47" s="20">
        <f>ROUND(AVERAGEIF(D44:D46,"&lt;&gt;0"),2)</f>
        <v>5.33</v>
      </c>
      <c r="E47" s="46" t="str">
        <f>COUNTIF(D44:D46,"&lt;&gt;0")&amp;" compétences sur "&amp;COUNT(D44:D46)</f>
        <v>3 compétences sur 3</v>
      </c>
      <c r="F47" s="47"/>
      <c r="L47" t="str">
        <f>A44</f>
        <v>Savoir-être
professionnels</v>
      </c>
      <c r="M47">
        <f t="shared" si="0"/>
        <v>5.33</v>
      </c>
      <c r="N47">
        <f>'SAISIE COMPETENCES N'!D47</f>
        <v>3</v>
      </c>
    </row>
    <row r="48" spans="1:14" ht="19" thickBot="1" x14ac:dyDescent="0.4">
      <c r="A48" s="33" t="s">
        <v>73</v>
      </c>
      <c r="B48" s="34"/>
      <c r="C48" s="34"/>
      <c r="D48" s="20">
        <f>ROUND(SUM(D26,D43,D47)/3,2)</f>
        <v>5</v>
      </c>
      <c r="E48" s="35" t="str">
        <f>COUNTIF(D7:D25,"&lt;&gt;0")+COUNTIF(D27:D42,"&lt;&gt;0")+COUNTIF(D44:D46,"&lt;&gt;0")&amp;" compétences sur "&amp;COUNT(D7:D26,D27:D42,D44:D46)</f>
        <v>31 compétences sur 39</v>
      </c>
      <c r="F48" s="36"/>
    </row>
  </sheetData>
  <mergeCells count="41">
    <mergeCell ref="K7:K25"/>
    <mergeCell ref="K27:K42"/>
    <mergeCell ref="I44:I46"/>
    <mergeCell ref="K44:K46"/>
    <mergeCell ref="H27:H33"/>
    <mergeCell ref="H34:H39"/>
    <mergeCell ref="H40:H42"/>
    <mergeCell ref="I27:I33"/>
    <mergeCell ref="I34:I39"/>
    <mergeCell ref="I40:I42"/>
    <mergeCell ref="H7:H14"/>
    <mergeCell ref="H15:H17"/>
    <mergeCell ref="H18:H19"/>
    <mergeCell ref="I7:I14"/>
    <mergeCell ref="I15:I17"/>
    <mergeCell ref="I18:I19"/>
    <mergeCell ref="F22:F23"/>
    <mergeCell ref="E26:F26"/>
    <mergeCell ref="A44:A46"/>
    <mergeCell ref="B44:B46"/>
    <mergeCell ref="A2:A4"/>
    <mergeCell ref="A5:C5"/>
    <mergeCell ref="A7:A25"/>
    <mergeCell ref="B7:B14"/>
    <mergeCell ref="B15:B17"/>
    <mergeCell ref="B18:B19"/>
    <mergeCell ref="A48:C48"/>
    <mergeCell ref="E48:F48"/>
    <mergeCell ref="A27:A42"/>
    <mergeCell ref="B27:B33"/>
    <mergeCell ref="B34:B39"/>
    <mergeCell ref="B40:B42"/>
    <mergeCell ref="E43:F43"/>
    <mergeCell ref="E47:F47"/>
    <mergeCell ref="J40:J42"/>
    <mergeCell ref="J44:J46"/>
    <mergeCell ref="J7:J14"/>
    <mergeCell ref="J15:J17"/>
    <mergeCell ref="J18:J19"/>
    <mergeCell ref="J27:J33"/>
    <mergeCell ref="J34:J3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9C7F-F798-4D4F-B512-4767F01B4742}">
  <sheetPr codeName="Feuil2"/>
  <dimension ref="A1:K48"/>
  <sheetViews>
    <sheetView showGridLines="0" workbookViewId="0"/>
  </sheetViews>
  <sheetFormatPr baseColWidth="10" defaultRowHeight="18.5" x14ac:dyDescent="0.45"/>
  <cols>
    <col min="1" max="1" width="28.26953125" style="24" customWidth="1"/>
    <col min="2" max="2" width="28.08984375" customWidth="1"/>
    <col min="3" max="3" width="76.453125" bestFit="1" customWidth="1"/>
    <col min="4" max="4" width="19.453125" customWidth="1"/>
    <col min="5" max="5" width="3.453125" customWidth="1"/>
    <col min="6" max="6" width="38.81640625" bestFit="1" customWidth="1"/>
    <col min="7" max="11" width="3.26953125" hidden="1" customWidth="1"/>
  </cols>
  <sheetData>
    <row r="1" spans="1:11" ht="30.25" customHeight="1" thickBot="1" x14ac:dyDescent="0.4">
      <c r="A1" s="1" t="s">
        <v>0</v>
      </c>
      <c r="B1" s="2" t="s">
        <v>1</v>
      </c>
      <c r="C1" s="3"/>
      <c r="G1">
        <f>'SAISIE COMPETENCES N1'!G1</f>
        <v>1</v>
      </c>
      <c r="H1" t="str">
        <f>INDEX($B$7:$B$46,MATCH($G$1,$K$7:$K$46,0),MATCH($B7,$B$7:$B$46,0))</f>
        <v>Développement commercial</v>
      </c>
    </row>
    <row r="2" spans="1:11" ht="18.25" customHeight="1" x14ac:dyDescent="0.35">
      <c r="A2" s="37" t="s">
        <v>2</v>
      </c>
      <c r="B2" s="4" t="s">
        <v>3</v>
      </c>
      <c r="C2" s="5"/>
      <c r="G2">
        <f>'SAISIE COMPETENCES N1'!G2</f>
        <v>1</v>
      </c>
      <c r="H2" t="str">
        <f>IF(G2=1,"Savoir-faire",IF(G2=3,"Savoirs",IF(G2=2,"Savoir-être professionnels",)))</f>
        <v>Savoir-faire</v>
      </c>
    </row>
    <row r="3" spans="1:11" ht="18.25" customHeight="1" x14ac:dyDescent="0.35">
      <c r="A3" s="38"/>
      <c r="B3" s="6" t="s">
        <v>4</v>
      </c>
      <c r="C3" s="7"/>
    </row>
    <row r="4" spans="1:11" ht="18.25" customHeight="1" thickBot="1" x14ac:dyDescent="0.4">
      <c r="A4" s="39"/>
      <c r="B4" s="8" t="s">
        <v>5</v>
      </c>
      <c r="C4" s="9"/>
    </row>
    <row r="5" spans="1:11" ht="19" thickBot="1" x14ac:dyDescent="0.5">
      <c r="A5" s="56" t="s">
        <v>6</v>
      </c>
      <c r="B5" s="57"/>
      <c r="C5" s="58"/>
      <c r="D5" s="10"/>
      <c r="E5" s="10"/>
      <c r="F5" s="10"/>
      <c r="G5" s="10"/>
      <c r="H5" s="10"/>
    </row>
    <row r="6" spans="1:11" ht="19" thickBot="1" x14ac:dyDescent="0.5">
      <c r="A6" s="11" t="s">
        <v>7</v>
      </c>
      <c r="B6" s="11" t="s">
        <v>8</v>
      </c>
      <c r="C6" s="11" t="s">
        <v>9</v>
      </c>
      <c r="D6" s="31" t="s">
        <v>76</v>
      </c>
      <c r="E6" s="4">
        <v>0</v>
      </c>
      <c r="F6" s="5" t="s">
        <v>10</v>
      </c>
    </row>
    <row r="7" spans="1:11" ht="18.25" customHeight="1" x14ac:dyDescent="0.35">
      <c r="A7" s="37" t="s">
        <v>11</v>
      </c>
      <c r="B7" s="59" t="s">
        <v>12</v>
      </c>
      <c r="C7" s="12" t="s">
        <v>13</v>
      </c>
      <c r="D7" s="65">
        <v>2</v>
      </c>
      <c r="E7" s="13">
        <v>1</v>
      </c>
      <c r="F7" s="7" t="s">
        <v>14</v>
      </c>
      <c r="G7">
        <v>1</v>
      </c>
      <c r="H7" s="32">
        <v>8</v>
      </c>
      <c r="I7" s="32">
        <f>ROUND(AVERAGEIF(D7:D14,"&lt;&gt;0"),2)</f>
        <v>2.75</v>
      </c>
      <c r="J7" s="32">
        <f>ROUND(AVERAGEIF(D7:D25,"&lt;&gt;0"),2)</f>
        <v>3.17</v>
      </c>
      <c r="K7">
        <v>1</v>
      </c>
    </row>
    <row r="8" spans="1:11" ht="18.25" customHeight="1" x14ac:dyDescent="0.35">
      <c r="A8" s="38"/>
      <c r="B8" s="60"/>
      <c r="C8" s="14" t="s">
        <v>15</v>
      </c>
      <c r="D8" s="66">
        <v>3</v>
      </c>
      <c r="E8" s="13">
        <v>2</v>
      </c>
      <c r="F8" s="7" t="s">
        <v>16</v>
      </c>
      <c r="G8">
        <v>1</v>
      </c>
      <c r="H8" s="32"/>
      <c r="I8" s="32"/>
      <c r="J8" s="32"/>
      <c r="K8">
        <v>1</v>
      </c>
    </row>
    <row r="9" spans="1:11" ht="18.25" customHeight="1" x14ac:dyDescent="0.35">
      <c r="A9" s="38"/>
      <c r="B9" s="60"/>
      <c r="C9" s="14" t="s">
        <v>17</v>
      </c>
      <c r="D9" s="66">
        <v>4</v>
      </c>
      <c r="E9" s="13">
        <v>3</v>
      </c>
      <c r="F9" s="7" t="s">
        <v>18</v>
      </c>
      <c r="G9">
        <v>1</v>
      </c>
      <c r="H9" s="32"/>
      <c r="I9" s="32"/>
      <c r="J9" s="32"/>
      <c r="K9">
        <v>1</v>
      </c>
    </row>
    <row r="10" spans="1:11" ht="18.25" customHeight="1" x14ac:dyDescent="0.35">
      <c r="A10" s="38"/>
      <c r="B10" s="60"/>
      <c r="C10" s="14" t="s">
        <v>19</v>
      </c>
      <c r="D10" s="66">
        <v>2</v>
      </c>
      <c r="E10" s="13">
        <v>4</v>
      </c>
      <c r="F10" s="7" t="s">
        <v>20</v>
      </c>
      <c r="G10">
        <v>1</v>
      </c>
      <c r="H10" s="32"/>
      <c r="I10" s="32"/>
      <c r="J10" s="32"/>
      <c r="K10">
        <v>1</v>
      </c>
    </row>
    <row r="11" spans="1:11" ht="18.25" customHeight="1" x14ac:dyDescent="0.35">
      <c r="A11" s="38"/>
      <c r="B11" s="60"/>
      <c r="C11" s="14" t="s">
        <v>21</v>
      </c>
      <c r="D11" s="66">
        <v>3</v>
      </c>
      <c r="E11" s="13">
        <v>5</v>
      </c>
      <c r="F11" s="7" t="s">
        <v>22</v>
      </c>
      <c r="G11">
        <v>1</v>
      </c>
      <c r="H11" s="32"/>
      <c r="I11" s="32"/>
      <c r="J11" s="32"/>
      <c r="K11">
        <v>1</v>
      </c>
    </row>
    <row r="12" spans="1:11" ht="18.25" customHeight="1" thickBot="1" x14ac:dyDescent="0.4">
      <c r="A12" s="38"/>
      <c r="B12" s="60"/>
      <c r="C12" s="14" t="s">
        <v>23</v>
      </c>
      <c r="D12" s="66">
        <v>3</v>
      </c>
      <c r="E12" s="15">
        <v>6</v>
      </c>
      <c r="F12" s="9" t="s">
        <v>24</v>
      </c>
      <c r="G12">
        <v>1</v>
      </c>
      <c r="H12" s="32"/>
      <c r="I12" s="32"/>
      <c r="J12" s="32"/>
      <c r="K12">
        <v>1</v>
      </c>
    </row>
    <row r="13" spans="1:11" ht="18.25" customHeight="1" x14ac:dyDescent="0.35">
      <c r="A13" s="38"/>
      <c r="B13" s="60"/>
      <c r="C13" s="14" t="s">
        <v>25</v>
      </c>
      <c r="D13" s="66">
        <v>4</v>
      </c>
      <c r="G13">
        <v>1</v>
      </c>
      <c r="H13" s="32"/>
      <c r="I13" s="32"/>
      <c r="J13" s="32"/>
      <c r="K13">
        <v>1</v>
      </c>
    </row>
    <row r="14" spans="1:11" ht="18.25" customHeight="1" thickBot="1" x14ac:dyDescent="0.4">
      <c r="A14" s="38"/>
      <c r="B14" s="61"/>
      <c r="C14" s="16" t="s">
        <v>26</v>
      </c>
      <c r="D14" s="66">
        <v>1</v>
      </c>
      <c r="G14">
        <v>1</v>
      </c>
      <c r="H14" s="32"/>
      <c r="I14" s="32"/>
      <c r="J14" s="32"/>
      <c r="K14">
        <v>1</v>
      </c>
    </row>
    <row r="15" spans="1:11" ht="18.25" customHeight="1" x14ac:dyDescent="0.35">
      <c r="A15" s="38"/>
      <c r="B15" s="62" t="s">
        <v>27</v>
      </c>
      <c r="C15" s="12" t="s">
        <v>28</v>
      </c>
      <c r="D15" s="66">
        <v>5</v>
      </c>
      <c r="G15">
        <v>1</v>
      </c>
      <c r="H15" s="32">
        <v>3</v>
      </c>
      <c r="I15" s="32">
        <f>ROUND(AVERAGEIF(D15:D17,"&lt;&gt;0"),2)</f>
        <v>3.5</v>
      </c>
      <c r="J15" s="32"/>
      <c r="K15">
        <v>9</v>
      </c>
    </row>
    <row r="16" spans="1:11" ht="18.25" customHeight="1" x14ac:dyDescent="0.35">
      <c r="A16" s="38"/>
      <c r="B16" s="63"/>
      <c r="C16" s="14" t="s">
        <v>29</v>
      </c>
      <c r="D16" s="66">
        <v>0</v>
      </c>
      <c r="G16">
        <v>1</v>
      </c>
      <c r="H16" s="32"/>
      <c r="I16" s="32"/>
      <c r="J16" s="32"/>
      <c r="K16">
        <v>9</v>
      </c>
    </row>
    <row r="17" spans="1:11" ht="18.25" customHeight="1" thickBot="1" x14ac:dyDescent="0.4">
      <c r="A17" s="38"/>
      <c r="B17" s="64"/>
      <c r="C17" s="16" t="s">
        <v>30</v>
      </c>
      <c r="D17" s="66">
        <v>2</v>
      </c>
      <c r="G17">
        <v>1</v>
      </c>
      <c r="H17" s="32"/>
      <c r="I17" s="32"/>
      <c r="J17" s="32"/>
      <c r="K17">
        <v>9</v>
      </c>
    </row>
    <row r="18" spans="1:11" ht="18.25" customHeight="1" x14ac:dyDescent="0.35">
      <c r="A18" s="38"/>
      <c r="B18" s="62" t="s">
        <v>31</v>
      </c>
      <c r="C18" s="12" t="s">
        <v>32</v>
      </c>
      <c r="D18" s="66">
        <v>4</v>
      </c>
      <c r="G18">
        <v>1</v>
      </c>
      <c r="H18" s="32">
        <v>2</v>
      </c>
      <c r="I18" s="32">
        <f>ROUND(AVERAGEIF(D18:D19,"&lt;&gt;0"),2)</f>
        <v>3</v>
      </c>
      <c r="J18" s="32"/>
      <c r="K18">
        <v>8</v>
      </c>
    </row>
    <row r="19" spans="1:11" ht="18.25" customHeight="1" thickBot="1" x14ac:dyDescent="0.4">
      <c r="A19" s="38"/>
      <c r="B19" s="64"/>
      <c r="C19" s="16" t="s">
        <v>33</v>
      </c>
      <c r="D19" s="66">
        <v>2</v>
      </c>
      <c r="G19">
        <v>1</v>
      </c>
      <c r="H19" s="32"/>
      <c r="I19" s="32"/>
      <c r="J19" s="32"/>
      <c r="K19">
        <v>8</v>
      </c>
    </row>
    <row r="20" spans="1:11" ht="18.25" customHeight="1" thickBot="1" x14ac:dyDescent="0.4">
      <c r="A20" s="38"/>
      <c r="B20" s="17" t="s">
        <v>34</v>
      </c>
      <c r="C20" s="18" t="s">
        <v>35</v>
      </c>
      <c r="D20" s="66">
        <v>5</v>
      </c>
      <c r="G20">
        <v>1</v>
      </c>
      <c r="H20">
        <v>1</v>
      </c>
      <c r="I20">
        <f>D20</f>
        <v>5</v>
      </c>
      <c r="J20" s="32"/>
      <c r="K20">
        <v>7</v>
      </c>
    </row>
    <row r="21" spans="1:11" ht="18.25" customHeight="1" thickBot="1" x14ac:dyDescent="0.4">
      <c r="A21" s="38"/>
      <c r="B21" s="17" t="s">
        <v>36</v>
      </c>
      <c r="C21" s="18" t="s">
        <v>37</v>
      </c>
      <c r="D21" s="66">
        <v>3</v>
      </c>
      <c r="G21">
        <v>1</v>
      </c>
      <c r="H21">
        <v>1</v>
      </c>
      <c r="I21">
        <f t="shared" ref="I21:I25" si="0">D21</f>
        <v>3</v>
      </c>
      <c r="J21" s="32"/>
      <c r="K21">
        <v>6</v>
      </c>
    </row>
    <row r="22" spans="1:11" ht="18.25" customHeight="1" thickBot="1" x14ac:dyDescent="0.4">
      <c r="A22" s="38"/>
      <c r="B22" s="17" t="s">
        <v>38</v>
      </c>
      <c r="C22" s="18" t="s">
        <v>39</v>
      </c>
      <c r="D22" s="66">
        <v>5</v>
      </c>
      <c r="F22" s="48" t="s">
        <v>40</v>
      </c>
      <c r="G22">
        <v>1</v>
      </c>
      <c r="H22">
        <v>1</v>
      </c>
      <c r="I22">
        <f t="shared" si="0"/>
        <v>5</v>
      </c>
      <c r="J22" s="32"/>
      <c r="K22">
        <v>5</v>
      </c>
    </row>
    <row r="23" spans="1:11" ht="18.25" customHeight="1" thickBot="1" x14ac:dyDescent="0.4">
      <c r="A23" s="38"/>
      <c r="B23" s="17" t="s">
        <v>41</v>
      </c>
      <c r="C23" s="18" t="s">
        <v>42</v>
      </c>
      <c r="D23" s="66">
        <v>2</v>
      </c>
      <c r="F23" s="49"/>
      <c r="G23">
        <v>1</v>
      </c>
      <c r="H23">
        <v>1</v>
      </c>
      <c r="I23">
        <f t="shared" si="0"/>
        <v>2</v>
      </c>
      <c r="J23" s="32"/>
      <c r="K23">
        <v>4</v>
      </c>
    </row>
    <row r="24" spans="1:11" ht="18.25" customHeight="1" thickBot="1" x14ac:dyDescent="0.4">
      <c r="A24" s="38"/>
      <c r="B24" s="17" t="s">
        <v>43</v>
      </c>
      <c r="C24" s="18" t="s">
        <v>44</v>
      </c>
      <c r="D24" s="66">
        <v>2</v>
      </c>
      <c r="F24" s="19"/>
      <c r="G24">
        <v>1</v>
      </c>
      <c r="H24">
        <v>1</v>
      </c>
      <c r="I24">
        <f t="shared" si="0"/>
        <v>2</v>
      </c>
      <c r="J24" s="32"/>
      <c r="K24">
        <v>3</v>
      </c>
    </row>
    <row r="25" spans="1:11" ht="18.25" customHeight="1" thickBot="1" x14ac:dyDescent="0.4">
      <c r="A25" s="39"/>
      <c r="B25" s="17" t="s">
        <v>45</v>
      </c>
      <c r="C25" s="18" t="s">
        <v>46</v>
      </c>
      <c r="D25" s="67">
        <v>5</v>
      </c>
      <c r="G25">
        <v>1</v>
      </c>
      <c r="H25">
        <v>1</v>
      </c>
      <c r="I25">
        <f t="shared" si="0"/>
        <v>5</v>
      </c>
      <c r="J25" s="32"/>
      <c r="K25">
        <v>2</v>
      </c>
    </row>
    <row r="26" spans="1:11" ht="18.25" customHeight="1" thickBot="1" x14ac:dyDescent="0.4">
      <c r="A26" s="26" t="s">
        <v>47</v>
      </c>
      <c r="B26" s="27"/>
      <c r="C26" s="27"/>
      <c r="D26" s="20">
        <f>ROUND(AVERAGEIF(D7:D25,"&lt;&gt;0"),2)</f>
        <v>3.17</v>
      </c>
      <c r="E26" s="50" t="str">
        <f>COUNTIF(D7:D25,"&lt;&gt;0")&amp;" compétences sur "&amp;COUNT(D7:D25)</f>
        <v>18 compétences sur 19</v>
      </c>
      <c r="F26" s="51"/>
    </row>
    <row r="27" spans="1:11" ht="18.25" customHeight="1" x14ac:dyDescent="0.35">
      <c r="A27" s="37" t="s">
        <v>52</v>
      </c>
      <c r="B27" s="40" t="s">
        <v>53</v>
      </c>
      <c r="C27" s="21" t="s">
        <v>54</v>
      </c>
      <c r="D27" s="71">
        <v>0</v>
      </c>
      <c r="G27" s="19">
        <v>3</v>
      </c>
      <c r="H27" s="32">
        <v>7</v>
      </c>
      <c r="I27" s="32">
        <f>ROUND(AVERAGEIF(D27:D33,"&lt;&gt;0"),2)</f>
        <v>4</v>
      </c>
      <c r="J27" s="32">
        <f>ROUND(AVERAGEIF(D27:D42,"&lt;&gt;0"),2)</f>
        <v>3.7</v>
      </c>
      <c r="K27">
        <v>10</v>
      </c>
    </row>
    <row r="28" spans="1:11" ht="18.25" customHeight="1" x14ac:dyDescent="0.35">
      <c r="A28" s="38"/>
      <c r="B28" s="41"/>
      <c r="C28" s="22" t="s">
        <v>55</v>
      </c>
      <c r="D28" s="66">
        <v>4</v>
      </c>
      <c r="G28" s="19">
        <v>3</v>
      </c>
      <c r="H28" s="32"/>
      <c r="I28" s="32"/>
      <c r="J28" s="32"/>
      <c r="K28">
        <v>10</v>
      </c>
    </row>
    <row r="29" spans="1:11" ht="18.25" customHeight="1" x14ac:dyDescent="0.35">
      <c r="A29" s="38"/>
      <c r="B29" s="41"/>
      <c r="C29" s="22" t="s">
        <v>56</v>
      </c>
      <c r="D29" s="66">
        <v>0</v>
      </c>
      <c r="G29" s="19">
        <v>3</v>
      </c>
      <c r="H29" s="32"/>
      <c r="I29" s="32"/>
      <c r="J29" s="32"/>
      <c r="K29">
        <v>10</v>
      </c>
    </row>
    <row r="30" spans="1:11" ht="18.25" customHeight="1" x14ac:dyDescent="0.35">
      <c r="A30" s="38"/>
      <c r="B30" s="41"/>
      <c r="C30" s="22" t="s">
        <v>57</v>
      </c>
      <c r="D30" s="66">
        <v>6</v>
      </c>
      <c r="G30" s="19">
        <v>3</v>
      </c>
      <c r="H30" s="32"/>
      <c r="I30" s="32"/>
      <c r="J30" s="32"/>
      <c r="K30">
        <v>10</v>
      </c>
    </row>
    <row r="31" spans="1:11" ht="18.25" customHeight="1" x14ac:dyDescent="0.35">
      <c r="A31" s="38"/>
      <c r="B31" s="41"/>
      <c r="C31" s="22" t="s">
        <v>58</v>
      </c>
      <c r="D31" s="66">
        <v>0</v>
      </c>
      <c r="G31" s="19">
        <v>3</v>
      </c>
      <c r="H31" s="32"/>
      <c r="I31" s="32"/>
      <c r="J31" s="32"/>
      <c r="K31">
        <v>10</v>
      </c>
    </row>
    <row r="32" spans="1:11" ht="18.25" customHeight="1" x14ac:dyDescent="0.35">
      <c r="A32" s="38"/>
      <c r="B32" s="41"/>
      <c r="C32" s="22" t="s">
        <v>59</v>
      </c>
      <c r="D32" s="66">
        <v>3</v>
      </c>
      <c r="G32" s="19">
        <v>3</v>
      </c>
      <c r="H32" s="32"/>
      <c r="I32" s="32"/>
      <c r="J32" s="32"/>
      <c r="K32">
        <v>10</v>
      </c>
    </row>
    <row r="33" spans="1:11" ht="18.25" customHeight="1" thickBot="1" x14ac:dyDescent="0.4">
      <c r="A33" s="38"/>
      <c r="B33" s="42"/>
      <c r="C33" s="23" t="s">
        <v>60</v>
      </c>
      <c r="D33" s="66">
        <v>3</v>
      </c>
      <c r="G33" s="19">
        <v>3</v>
      </c>
      <c r="H33" s="32"/>
      <c r="I33" s="32"/>
      <c r="J33" s="32"/>
      <c r="K33">
        <v>10</v>
      </c>
    </row>
    <row r="34" spans="1:11" ht="18.25" customHeight="1" x14ac:dyDescent="0.35">
      <c r="A34" s="38"/>
      <c r="B34" s="43" t="s">
        <v>61</v>
      </c>
      <c r="C34" s="21" t="s">
        <v>62</v>
      </c>
      <c r="D34" s="66">
        <v>4</v>
      </c>
      <c r="G34" s="19">
        <v>3</v>
      </c>
      <c r="H34" s="32">
        <v>6</v>
      </c>
      <c r="I34" s="32">
        <f>ROUND(AVERAGEIF(D34:D39,"&lt;&gt;0"),2)</f>
        <v>4</v>
      </c>
      <c r="J34" s="32"/>
      <c r="K34">
        <v>12</v>
      </c>
    </row>
    <row r="35" spans="1:11" ht="18.25" customHeight="1" x14ac:dyDescent="0.35">
      <c r="A35" s="38"/>
      <c r="B35" s="44"/>
      <c r="C35" s="22" t="s">
        <v>63</v>
      </c>
      <c r="D35" s="66">
        <v>0</v>
      </c>
      <c r="G35" s="19">
        <v>3</v>
      </c>
      <c r="H35" s="32"/>
      <c r="I35" s="32"/>
      <c r="J35" s="32"/>
      <c r="K35">
        <v>12</v>
      </c>
    </row>
    <row r="36" spans="1:11" ht="18.25" customHeight="1" x14ac:dyDescent="0.35">
      <c r="A36" s="38"/>
      <c r="B36" s="44"/>
      <c r="C36" s="22" t="s">
        <v>64</v>
      </c>
      <c r="D36" s="66">
        <v>0</v>
      </c>
      <c r="G36" s="19">
        <v>3</v>
      </c>
      <c r="H36" s="32"/>
      <c r="I36" s="32"/>
      <c r="J36" s="32"/>
      <c r="K36">
        <v>12</v>
      </c>
    </row>
    <row r="37" spans="1:11" ht="18.25" customHeight="1" x14ac:dyDescent="0.35">
      <c r="A37" s="38"/>
      <c r="B37" s="44"/>
      <c r="C37" s="22" t="s">
        <v>65</v>
      </c>
      <c r="D37" s="66">
        <v>0</v>
      </c>
      <c r="F37" t="e">
        <v>#NAME?</v>
      </c>
      <c r="G37" s="19">
        <v>3</v>
      </c>
      <c r="H37" s="32"/>
      <c r="I37" s="32"/>
      <c r="J37" s="32"/>
      <c r="K37">
        <v>12</v>
      </c>
    </row>
    <row r="38" spans="1:11" ht="18.25" customHeight="1" x14ac:dyDescent="0.35">
      <c r="A38" s="38"/>
      <c r="B38" s="44"/>
      <c r="C38" s="22" t="s">
        <v>66</v>
      </c>
      <c r="D38" s="66">
        <v>6</v>
      </c>
      <c r="G38" s="19">
        <v>3</v>
      </c>
      <c r="H38" s="32"/>
      <c r="I38" s="32"/>
      <c r="J38" s="32"/>
      <c r="K38">
        <v>12</v>
      </c>
    </row>
    <row r="39" spans="1:11" ht="18.25" customHeight="1" thickBot="1" x14ac:dyDescent="0.4">
      <c r="A39" s="38"/>
      <c r="B39" s="45"/>
      <c r="C39" s="23" t="s">
        <v>67</v>
      </c>
      <c r="D39" s="66">
        <v>2</v>
      </c>
      <c r="G39" s="19">
        <v>3</v>
      </c>
      <c r="H39" s="32"/>
      <c r="I39" s="32"/>
      <c r="J39" s="32"/>
      <c r="K39">
        <v>12</v>
      </c>
    </row>
    <row r="40" spans="1:11" ht="18.25" customHeight="1" x14ac:dyDescent="0.35">
      <c r="A40" s="38"/>
      <c r="B40" s="43" t="s">
        <v>68</v>
      </c>
      <c r="C40" s="21" t="s">
        <v>69</v>
      </c>
      <c r="D40" s="66">
        <v>2</v>
      </c>
      <c r="G40" s="19">
        <v>3</v>
      </c>
      <c r="H40" s="32">
        <v>3</v>
      </c>
      <c r="I40" s="32">
        <f>ROUND(AVERAGEIF(D40:D42,"&lt;&gt;0"),2)</f>
        <v>3</v>
      </c>
      <c r="J40" s="32"/>
      <c r="K40">
        <v>11</v>
      </c>
    </row>
    <row r="41" spans="1:11" ht="18.25" customHeight="1" x14ac:dyDescent="0.35">
      <c r="A41" s="38"/>
      <c r="B41" s="44"/>
      <c r="C41" s="22" t="s">
        <v>70</v>
      </c>
      <c r="D41" s="66">
        <v>5</v>
      </c>
      <c r="G41" s="19">
        <v>3</v>
      </c>
      <c r="H41" s="32"/>
      <c r="I41" s="32"/>
      <c r="J41" s="32"/>
      <c r="K41">
        <v>11</v>
      </c>
    </row>
    <row r="42" spans="1:11" ht="18.25" customHeight="1" thickBot="1" x14ac:dyDescent="0.4">
      <c r="A42" s="39"/>
      <c r="B42" s="45"/>
      <c r="C42" s="23" t="s">
        <v>71</v>
      </c>
      <c r="D42" s="67">
        <v>2</v>
      </c>
      <c r="G42" s="19">
        <v>3</v>
      </c>
      <c r="H42" s="32"/>
      <c r="I42" s="32"/>
      <c r="J42" s="32"/>
      <c r="K42">
        <v>11</v>
      </c>
    </row>
    <row r="43" spans="1:11" ht="18.25" customHeight="1" thickBot="1" x14ac:dyDescent="0.4">
      <c r="A43" s="26" t="s">
        <v>72</v>
      </c>
      <c r="B43" s="27"/>
      <c r="C43" s="27"/>
      <c r="D43" s="20">
        <f>ROUND(AVERAGEIF(D27:D42,"&lt;&gt;0"),2)</f>
        <v>3.7</v>
      </c>
      <c r="E43" s="35" t="str">
        <f>COUNTIF(D27:D42,"&lt;&gt;0")&amp;" compétences sur "&amp;COUNT(D27:D43)</f>
        <v>10 compétences sur 17</v>
      </c>
      <c r="F43" s="36"/>
      <c r="G43" s="19"/>
      <c r="H43" s="25"/>
      <c r="I43" s="25"/>
      <c r="J43" s="25"/>
    </row>
    <row r="44" spans="1:11" ht="18.25" customHeight="1" x14ac:dyDescent="0.35">
      <c r="A44" s="52" t="s">
        <v>74</v>
      </c>
      <c r="B44" s="53" t="s">
        <v>75</v>
      </c>
      <c r="C44" s="21" t="s">
        <v>48</v>
      </c>
      <c r="D44" s="71">
        <v>4</v>
      </c>
      <c r="G44" s="19">
        <v>2</v>
      </c>
      <c r="H44" s="25"/>
      <c r="I44" s="32">
        <f>ROUND(AVERAGEIF(D44:D46,"&lt;&gt;0"),2)</f>
        <v>3</v>
      </c>
      <c r="J44" s="32">
        <f>ROUND(AVERAGEIF(D44:D46,"&lt;&gt;0"),2)</f>
        <v>3</v>
      </c>
      <c r="K44">
        <v>13</v>
      </c>
    </row>
    <row r="45" spans="1:11" ht="18.25" customHeight="1" x14ac:dyDescent="0.35">
      <c r="A45" s="38"/>
      <c r="B45" s="54"/>
      <c r="C45" s="22" t="s">
        <v>49</v>
      </c>
      <c r="D45" s="66">
        <v>2</v>
      </c>
      <c r="G45" s="19">
        <v>2</v>
      </c>
      <c r="H45" s="25"/>
      <c r="I45" s="32"/>
      <c r="J45" s="32"/>
      <c r="K45">
        <v>13</v>
      </c>
    </row>
    <row r="46" spans="1:11" ht="18.25" customHeight="1" thickBot="1" x14ac:dyDescent="0.4">
      <c r="A46" s="39"/>
      <c r="B46" s="55"/>
      <c r="C46" s="23" t="s">
        <v>50</v>
      </c>
      <c r="D46" s="67">
        <v>3</v>
      </c>
      <c r="G46" s="19">
        <v>2</v>
      </c>
      <c r="H46" s="25"/>
      <c r="I46" s="32"/>
      <c r="J46" s="32"/>
      <c r="K46">
        <v>13</v>
      </c>
    </row>
    <row r="47" spans="1:11" ht="18.25" customHeight="1" thickBot="1" x14ac:dyDescent="0.4">
      <c r="A47" s="26" t="s">
        <v>51</v>
      </c>
      <c r="B47" s="27"/>
      <c r="C47" s="27"/>
      <c r="D47" s="20">
        <f>ROUND(AVERAGEIF(D44:D46,"&lt;&gt;0"),2)</f>
        <v>3</v>
      </c>
      <c r="E47" s="46" t="str">
        <f>COUNTIF(D44:D46,"&lt;&gt;0")&amp;" compétences sur "&amp;COUNT(D44:D46)</f>
        <v>3 compétences sur 3</v>
      </c>
      <c r="F47" s="47"/>
    </row>
    <row r="48" spans="1:11" ht="19" thickBot="1" x14ac:dyDescent="0.4">
      <c r="A48" s="33" t="s">
        <v>73</v>
      </c>
      <c r="B48" s="34"/>
      <c r="C48" s="34"/>
      <c r="D48" s="20">
        <f>ROUND(SUM(D26,D43,D47)/3,2)</f>
        <v>3.29</v>
      </c>
      <c r="E48" s="35" t="str">
        <f>COUNTIF(D7:D25,"&lt;&gt;0")+COUNTIF(D27:D42,"&lt;&gt;0")+COUNTIF(D44:D46,"&lt;&gt;0")&amp;" compétences sur "&amp;COUNT(D7:D26,D27:D42,D44:D46)</f>
        <v>31 compétences sur 39</v>
      </c>
      <c r="F48" s="36"/>
    </row>
  </sheetData>
  <mergeCells count="34">
    <mergeCell ref="J44:J46"/>
    <mergeCell ref="E47:F47"/>
    <mergeCell ref="A48:C48"/>
    <mergeCell ref="E48:F48"/>
    <mergeCell ref="H40:H42"/>
    <mergeCell ref="I40:I42"/>
    <mergeCell ref="E43:F43"/>
    <mergeCell ref="A44:A46"/>
    <mergeCell ref="B44:B46"/>
    <mergeCell ref="I44:I46"/>
    <mergeCell ref="J27:J42"/>
    <mergeCell ref="E26:F26"/>
    <mergeCell ref="A27:A42"/>
    <mergeCell ref="B27:B33"/>
    <mergeCell ref="H27:H33"/>
    <mergeCell ref="I27:I33"/>
    <mergeCell ref="B34:B39"/>
    <mergeCell ref="H34:H39"/>
    <mergeCell ref="I34:I39"/>
    <mergeCell ref="B40:B42"/>
    <mergeCell ref="J7:J25"/>
    <mergeCell ref="B15:B17"/>
    <mergeCell ref="H15:H17"/>
    <mergeCell ref="I15:I17"/>
    <mergeCell ref="B18:B19"/>
    <mergeCell ref="H18:H19"/>
    <mergeCell ref="I18:I19"/>
    <mergeCell ref="F22:F23"/>
    <mergeCell ref="I7:I14"/>
    <mergeCell ref="A2:A4"/>
    <mergeCell ref="A5:C5"/>
    <mergeCell ref="A7:A25"/>
    <mergeCell ref="B7:B14"/>
    <mergeCell ref="H7:H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96E7-4586-4965-A7AC-46B4A5772496}">
  <sheetPr codeName="Feuil3"/>
  <dimension ref="A1:S46"/>
  <sheetViews>
    <sheetView showGridLines="0" tabSelected="1" workbookViewId="0"/>
  </sheetViews>
  <sheetFormatPr baseColWidth="10" defaultRowHeight="14.5" x14ac:dyDescent="0.35"/>
  <sheetData>
    <row r="1" spans="1:19" x14ac:dyDescent="0.35">
      <c r="A1">
        <v>1</v>
      </c>
      <c r="G1">
        <v>10</v>
      </c>
    </row>
    <row r="2" spans="1:19" x14ac:dyDescent="0.35">
      <c r="G2">
        <v>3</v>
      </c>
      <c r="S2" t="str">
        <f>"Responsable N+1 : "&amp;'SAISIE COMPETENCES N1'!D6</f>
        <v>Responsable N+1 : RESPONSABLE</v>
      </c>
    </row>
    <row r="4" spans="1:19" x14ac:dyDescent="0.35">
      <c r="S4" t="str">
        <f>"Collaborateur : "&amp;'SAISIE COMPETENCES N'!D6</f>
        <v>Collaborateur : COLLABORATEUR</v>
      </c>
    </row>
    <row r="46" spans="7:7" x14ac:dyDescent="0.35">
      <c r="G46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Responsable">
              <controlPr defaultSize="0" autoFill="0" autoLine="0" autoPict="0">
                <anchor moveWithCells="1">
                  <from>
                    <xdr:col>17</xdr:col>
                    <xdr:colOff>469900</xdr:colOff>
                    <xdr:row>0</xdr:row>
                    <xdr:rowOff>171450</xdr:rowOff>
                  </from>
                  <to>
                    <xdr:col>17</xdr:col>
                    <xdr:colOff>685800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4" name="Collaborateur">
              <controlPr defaultSize="0" autoFill="0" autoLine="0" autoPict="0">
                <anchor moveWithCells="1">
                  <from>
                    <xdr:col>17</xdr:col>
                    <xdr:colOff>469900</xdr:colOff>
                    <xdr:row>2</xdr:row>
                    <xdr:rowOff>171450</xdr:rowOff>
                  </from>
                  <to>
                    <xdr:col>17</xdr:col>
                    <xdr:colOff>685800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COMPETENCES N1</vt:lpstr>
      <vt:lpstr>SAISIE COMPETENCES N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DUMAS</dc:creator>
  <cp:lastModifiedBy>AL COURREGES</cp:lastModifiedBy>
  <dcterms:created xsi:type="dcterms:W3CDTF">2024-02-23T15:47:43Z</dcterms:created>
  <dcterms:modified xsi:type="dcterms:W3CDTF">2024-02-29T09:09:57Z</dcterms:modified>
</cp:coreProperties>
</file>