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61E70EB-8E02-4F0D-8B47-7AA11AFCC99B}" xr6:coauthVersionLast="47" xr6:coauthVersionMax="47" xr10:uidLastSave="{00000000-0000-0000-0000-000000000000}"/>
  <bookViews>
    <workbookView xWindow="-110" yWindow="-110" windowWidth="38620" windowHeight="21820" xr2:uid="{671FBB48-AEB6-4C8D-8B5B-E6DC25C46CFB}"/>
  </bookViews>
  <sheets>
    <sheet name="Feuil1" sheetId="1" r:id="rId1"/>
  </sheets>
  <definedNames>
    <definedName name="Seuil">Feuil1!$B$3</definedName>
  </definedNames>
  <calcPr calcId="191029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4" i="1"/>
  <c r="L3" i="1"/>
  <c r="O3" i="1"/>
  <c r="O4" i="1"/>
  <c r="O5" i="1"/>
  <c r="O6" i="1"/>
  <c r="O7" i="1"/>
  <c r="O8" i="1"/>
  <c r="O9" i="1"/>
  <c r="O10" i="1"/>
  <c r="O11" i="1"/>
  <c r="O12" i="1"/>
  <c r="O13" i="1"/>
  <c r="O14" i="1"/>
  <c r="K3" i="1"/>
  <c r="N3" i="1"/>
  <c r="N4" i="1"/>
  <c r="N5" i="1"/>
  <c r="N6" i="1"/>
  <c r="N7" i="1"/>
  <c r="N8" i="1"/>
  <c r="N9" i="1"/>
  <c r="N10" i="1"/>
  <c r="N11" i="1"/>
  <c r="N12" i="1"/>
  <c r="N13" i="1"/>
  <c r="N14" i="1"/>
  <c r="J3" i="1"/>
  <c r="M3" i="1"/>
  <c r="M4" i="1"/>
  <c r="M5" i="1"/>
  <c r="M6" i="1"/>
  <c r="M7" i="1"/>
  <c r="M8" i="1"/>
  <c r="M9" i="1"/>
  <c r="M10" i="1"/>
  <c r="M11" i="1"/>
  <c r="M12" i="1"/>
  <c r="M13" i="1"/>
  <c r="M14" i="1"/>
  <c r="I3" i="1"/>
  <c r="L4" i="1"/>
  <c r="L5" i="1"/>
  <c r="L6" i="1"/>
  <c r="L7" i="1"/>
  <c r="L8" i="1"/>
  <c r="L9" i="1"/>
  <c r="L10" i="1"/>
  <c r="L11" i="1"/>
  <c r="L12" i="1"/>
  <c r="L13" i="1"/>
  <c r="L14" i="1"/>
  <c r="K4" i="1"/>
  <c r="K5" i="1"/>
  <c r="K6" i="1"/>
  <c r="K7" i="1"/>
  <c r="K8" i="1"/>
  <c r="K9" i="1"/>
  <c r="K10" i="1"/>
  <c r="K11" i="1"/>
  <c r="K12" i="1"/>
  <c r="K13" i="1"/>
  <c r="K14" i="1"/>
  <c r="J4" i="1"/>
  <c r="J5" i="1"/>
  <c r="J6" i="1"/>
  <c r="J7" i="1"/>
  <c r="J8" i="1"/>
  <c r="J9" i="1"/>
  <c r="J10" i="1"/>
  <c r="J11" i="1"/>
  <c r="J12" i="1"/>
  <c r="J13" i="1"/>
  <c r="J14" i="1"/>
  <c r="I4" i="1"/>
  <c r="I5" i="1"/>
  <c r="I6" i="1"/>
  <c r="I7" i="1"/>
  <c r="I8" i="1"/>
  <c r="I9" i="1"/>
  <c r="I10" i="1"/>
  <c r="I11" i="1"/>
  <c r="I12" i="1"/>
  <c r="I14" i="1"/>
  <c r="H3" i="1"/>
  <c r="H4" i="1"/>
  <c r="H5" i="1"/>
  <c r="H6" i="1"/>
  <c r="H7" i="1"/>
  <c r="H8" i="1"/>
  <c r="H9" i="1"/>
  <c r="H10" i="1"/>
  <c r="H11" i="1"/>
  <c r="H12" i="1"/>
  <c r="H13" i="1"/>
  <c r="P13" i="1" s="1"/>
  <c r="H14" i="1"/>
  <c r="I13" i="1" l="1"/>
</calcChain>
</file>

<file path=xl/sharedStrings.xml><?xml version="1.0" encoding="utf-8"?>
<sst xmlns="http://schemas.openxmlformats.org/spreadsheetml/2006/main" count="27" uniqueCount="27">
  <si>
    <t>Catégorie</t>
  </si>
  <si>
    <t>Budget</t>
  </si>
  <si>
    <t>Dépenses</t>
  </si>
  <si>
    <t>Budget (%)</t>
  </si>
  <si>
    <t>Dépenses (%)</t>
  </si>
  <si>
    <t>Dépenses (Vert)</t>
  </si>
  <si>
    <t>Dépenses (Jaune)</t>
  </si>
  <si>
    <t>Dépenses (Orange)</t>
  </si>
  <si>
    <t>Dépenses (Rouge)</t>
  </si>
  <si>
    <t>Valeurs (Vert)</t>
  </si>
  <si>
    <t>Valeurs (Jaune)</t>
  </si>
  <si>
    <t>Valeurs (Orange)</t>
  </si>
  <si>
    <t>Valeurs (Rouge)</t>
  </si>
  <si>
    <t>Banque</t>
  </si>
  <si>
    <t>Cadeaux</t>
  </si>
  <si>
    <t>Dons</t>
  </si>
  <si>
    <t>Frais de vie</t>
  </si>
  <si>
    <t>Impôts</t>
  </si>
  <si>
    <t>Logement</t>
  </si>
  <si>
    <t>Loisirs et culture</t>
  </si>
  <si>
    <t>Multimédia</t>
  </si>
  <si>
    <t>Santé</t>
  </si>
  <si>
    <t>Transports</t>
  </si>
  <si>
    <t>Voiture</t>
  </si>
  <si>
    <t>Voyages</t>
  </si>
  <si>
    <t>Coloration</t>
  </si>
  <si>
    <t>Colonnes pouvant être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</si>
</sst>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</cellXfs>
  <cellStyles count="2">
    <cellStyle name="Normal" xfId="0" builtinId="0"/>
    <cellStyle name="Pourcentage" xfId="1" builtinId="5"/>
  </cellStyles>
  <dxfs count="14"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4455401434642668E-2"/>
          <c:y val="3.4214618973561428E-2"/>
          <c:w val="0.94155858457934338"/>
          <c:h val="0.89113530326594093"/>
        </c:manualLayout>
      </c:layout>
      <c:scatterChart>
        <c:scatterStyle val="lineMarker"/>
        <c:varyColors val="0"/>
        <c:ser>
          <c:idx val="0"/>
          <c:order val="4"/>
          <c:tx>
            <c:strRef>
              <c:f>Feuil1!$G$2</c:f>
              <c:strCache>
                <c:ptCount val="1"/>
                <c:pt idx="0">
                  <c:v>Budget (%)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1"/>
            <c:val val="100"/>
            <c:spPr>
              <a:noFill/>
              <a:ln w="508000" cap="flat" cmpd="sng" algn="ctr">
                <a:solidFill>
                  <a:schemeClr val="bg1">
                    <a:lumMod val="85000"/>
                  </a:schemeClr>
                </a:solidFill>
                <a:round/>
              </a:ln>
              <a:effectLst/>
            </c:spPr>
          </c:errBars>
          <c:xVal>
            <c:numRef>
              <c:f>Feuil1!$S$3:$S$14</c:f>
              <c:numCache>
                <c:formatCode>General</c:formatCode>
                <c:ptCount val="12"/>
                <c:pt idx="0">
                  <c:v>0.85</c:v>
                </c:pt>
                <c:pt idx="1">
                  <c:v>1.85</c:v>
                </c:pt>
                <c:pt idx="2">
                  <c:v>2.85</c:v>
                </c:pt>
                <c:pt idx="3">
                  <c:v>3.85</c:v>
                </c:pt>
                <c:pt idx="4">
                  <c:v>4.8499999999999996</c:v>
                </c:pt>
                <c:pt idx="5">
                  <c:v>5.85</c:v>
                </c:pt>
                <c:pt idx="6">
                  <c:v>6.85</c:v>
                </c:pt>
                <c:pt idx="7">
                  <c:v>7.85</c:v>
                </c:pt>
                <c:pt idx="8">
                  <c:v>8.85</c:v>
                </c:pt>
                <c:pt idx="9">
                  <c:v>9.85</c:v>
                </c:pt>
                <c:pt idx="10">
                  <c:v>10.85</c:v>
                </c:pt>
                <c:pt idx="11">
                  <c:v>11.85</c:v>
                </c:pt>
              </c:numCache>
            </c:numRef>
          </c:xVal>
          <c:yVal>
            <c:numRef>
              <c:f>Feuil1!$R$3:$R$14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E41-4B0C-B4E2-B52CCCB195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100463"/>
        <c:axId val="29101423"/>
      </c:scatterChart>
      <c:scatterChart>
        <c:scatterStyle val="lineMarker"/>
        <c:varyColors val="0"/>
        <c:ser>
          <c:idx val="1"/>
          <c:order val="0"/>
          <c:tx>
            <c:strRef>
              <c:f>Feuil1!$I$2</c:f>
              <c:strCache>
                <c:ptCount val="1"/>
                <c:pt idx="0">
                  <c:v>Dépenses (Vert)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5AF7463D-82C3-44CC-BF2D-13F7726447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23597B2-2371-4AA8-8948-8BD72F590E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3DC988F-4447-4FF4-AE38-AD932505EE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A7B109B-03F1-4A58-843D-7277419678A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19EC168-EB69-45AF-A6C6-A8818B0B83A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85FB80E9-3CCC-41A8-9629-0F58A95B19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EE87F52-E2F0-452B-8D29-A7EC8FF336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4009E73-6E0C-4344-89E3-E71CEF59F2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A2394EA-8819-4693-B3E9-73C7B64CA96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ECCBA951-2713-4F72-9D54-108B61BB8F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BF219076-2A9A-4388-BCD4-D9114C5EFA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FE9B57C-E782-49F8-9FAB-C765BB7215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7E41-4B0C-B4E2-B52CCCB19527}"/>
                </c:ext>
              </c:extLst>
            </c:dLbl>
            <c:numFmt formatCode="#.##0;\-#.##0;" sourceLinked="0"/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508000" cap="flat" cmpd="sng" algn="ctr">
                <a:solidFill>
                  <a:srgbClr val="92D050"/>
                </a:solidFill>
                <a:round/>
              </a:ln>
              <a:effectLst/>
            </c:spPr>
          </c:errBars>
          <c:xVal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xVal>
          <c:yVal>
            <c:numRef>
              <c:f>Feuil1!$I$3:$I$14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0.76</c:v>
                </c:pt>
                <c:pt idx="7">
                  <c:v>0</c:v>
                </c:pt>
                <c:pt idx="8">
                  <c:v>0</c:v>
                </c:pt>
                <c:pt idx="9">
                  <c:v>0.63500000000000001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Feuil1!$M$3:$M$14</c15:f>
                <c15:dlblRangeCache>
                  <c:ptCount val="12"/>
                  <c:pt idx="6">
                    <c:v>760 €</c:v>
                  </c:pt>
                  <c:pt idx="9">
                    <c:v>1 270 €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7E41-4B0C-B4E2-B52CCCB19527}"/>
            </c:ext>
          </c:extLst>
        </c:ser>
        <c:ser>
          <c:idx val="2"/>
          <c:order val="1"/>
          <c:tx>
            <c:strRef>
              <c:f>Feuil1!$J$2</c:f>
              <c:strCache>
                <c:ptCount val="1"/>
                <c:pt idx="0">
                  <c:v>Dépenses (Jaune)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E5392E00-12F2-4061-BCE6-9F8A9C2FF50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A3E6ADE-F163-4147-8CE4-B051234EC5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AAAAAC9-05F6-4DA9-B2A2-3A1EE512606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D2D9373-7AB1-4415-B9F6-D4CCACEEF41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16D33D7-6F8D-4910-86BF-E389B70611A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7D00CDD-C6D3-4766-B998-96047623AA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443968F-1B48-455B-AAEF-78F7904F47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87C4A4A-8C7A-439F-B10E-8CD1B82A3F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D4AE9CC-F9A2-4147-9FF7-B307CEA234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874CFC4-175A-442A-8B96-66EC5DBABA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33DEEC45-357C-4C98-883A-9CAB36AD14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64F1B470-A506-4F98-9190-3D5CAE9B0C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7E41-4B0C-B4E2-B52CCCB19527}"/>
                </c:ext>
              </c:extLst>
            </c:dLbl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508000" cap="flat" cmpd="sng" algn="ctr">
                <a:solidFill>
                  <a:srgbClr val="FFFF00"/>
                </a:solidFill>
                <a:round/>
              </a:ln>
              <a:effectLst/>
            </c:spPr>
          </c:errBars>
          <c:xVal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xVal>
          <c:yVal>
            <c:numRef>
              <c:f>Feuil1!$J$3:$J$14</c:f>
              <c:numCache>
                <c:formatCode>0%</c:formatCode>
                <c:ptCount val="12"/>
                <c:pt idx="0">
                  <c:v>0.85</c:v>
                </c:pt>
                <c:pt idx="1">
                  <c:v>0</c:v>
                </c:pt>
                <c:pt idx="2">
                  <c:v>0</c:v>
                </c:pt>
                <c:pt idx="3">
                  <c:v>0.89</c:v>
                </c:pt>
                <c:pt idx="4">
                  <c:v>0</c:v>
                </c:pt>
                <c:pt idx="5">
                  <c:v>0.89375000000000004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0.87878787878787878</c:v>
                </c:pt>
                <c:pt idx="11">
                  <c:v>0.97666666666666668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Feuil1!$N$3:$N$14</c15:f>
                <c15:dlblRangeCache>
                  <c:ptCount val="12"/>
                  <c:pt idx="0">
                    <c:v>85 €</c:v>
                  </c:pt>
                  <c:pt idx="3">
                    <c:v>4 450 €</c:v>
                  </c:pt>
                  <c:pt idx="5">
                    <c:v>7 150 €</c:v>
                  </c:pt>
                  <c:pt idx="10">
                    <c:v>1 450 €</c:v>
                  </c:pt>
                  <c:pt idx="11">
                    <c:v>2 930 €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7E41-4B0C-B4E2-B52CCCB19527}"/>
            </c:ext>
          </c:extLst>
        </c:ser>
        <c:ser>
          <c:idx val="3"/>
          <c:order val="2"/>
          <c:tx>
            <c:strRef>
              <c:f>Feuil1!$K$2</c:f>
              <c:strCache>
                <c:ptCount val="1"/>
                <c:pt idx="0">
                  <c:v>Dépenses (Orange)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EDBD4556-B7F0-4E53-9A37-44758A97FB5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5CDFA87-A5D8-4F5F-8F02-9C05A730CC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5B715B9-17AC-42BE-A221-941E84F60E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FAAA855-E6AF-4B95-B61A-90BF117721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734E5A7-2EC6-4C73-BE87-AE72D5F39B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B213332-DB3F-4410-AA51-859C3058C3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CD751862-CF40-44E8-BD0F-DA7E32A7139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57FFA3C-5F43-411C-A2BC-D1BFE68322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C0833EA5-AC5D-4229-A0D8-144F1AE4E5D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7423683-A24A-4285-978F-9BA115B2E44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2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A16DE219-BDC0-48DD-8C2B-621F586FCA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54EDABDA-B8FA-403B-BA65-98A2EBFD32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4-7E41-4B0C-B4E2-B52CCCB19527}"/>
                </c:ext>
              </c:extLst>
            </c:dLbl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508000" cap="flat" cmpd="sng" algn="ctr">
                <a:solidFill>
                  <a:srgbClr val="FFC000"/>
                </a:solidFill>
                <a:round/>
              </a:ln>
              <a:effectLst/>
            </c:spPr>
          </c:errBars>
          <c:xVal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xVal>
          <c:yVal>
            <c:numRef>
              <c:f>Feuil1!$K$3:$K$14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1.2</c:v>
                </c:pt>
                <c:pt idx="3">
                  <c:v>0</c:v>
                </c:pt>
                <c:pt idx="4">
                  <c:v>1.1866666666666668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Feuil1!$O$3:$O$14</c15:f>
                <c15:dlblRangeCache>
                  <c:ptCount val="12"/>
                  <c:pt idx="2">
                    <c:v>1 200 €</c:v>
                  </c:pt>
                  <c:pt idx="4">
                    <c:v>1 780 €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7E41-4B0C-B4E2-B52CCCB19527}"/>
            </c:ext>
          </c:extLst>
        </c:ser>
        <c:ser>
          <c:idx val="4"/>
          <c:order val="3"/>
          <c:tx>
            <c:strRef>
              <c:f>Feuil1!$L$2</c:f>
              <c:strCache>
                <c:ptCount val="1"/>
                <c:pt idx="0">
                  <c:v>Dépenses (Rouge)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BCD57656-C902-4A94-87FE-187839E6B4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3DB961B-8307-4F25-827F-44D0FD8277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5A77C57-515D-41A9-A5BF-8D99258EBF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16EC2FA-198A-46B5-9666-34A673E9B5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8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07F2FB7-E821-4C0C-9A1F-CD548B49F60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E44137D-2871-4823-A0C7-A590045331D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A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4E83AC1-6BD2-40F3-904B-CADB507666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B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B7B732DE-3880-4D0B-9699-F23495B1C8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E0D41C4E-9157-433D-88F8-04190C7C68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7CB9494-027A-4DDD-AACD-502F5A61FC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E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D50A3AA-1CE3-4B00-AD2F-FDD6CB8154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F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16D82FDE-17C2-496B-978E-EC00232286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0-7E41-4B0C-B4E2-B52CCCB19527}"/>
                </c:ext>
              </c:extLst>
            </c:dLbl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508000" cap="flat" cmpd="sng" algn="ctr">
                <a:solidFill>
                  <a:srgbClr val="FF0000"/>
                </a:solidFill>
                <a:round/>
              </a:ln>
              <a:effectLst/>
            </c:spPr>
          </c:errBars>
          <c:xVal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xVal>
          <c:yVal>
            <c:numRef>
              <c:f>Feuil1!$L$3:$L$14</c:f>
              <c:numCache>
                <c:formatCode>0%</c:formatCode>
                <c:ptCount val="12"/>
                <c:pt idx="0">
                  <c:v>0</c:v>
                </c:pt>
                <c:pt idx="1">
                  <c:v>1.4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1.6</c:v>
                </c:pt>
                <c:pt idx="8">
                  <c:v>1.25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Feuil1!$P$3:$P$14</c15:f>
                <c15:dlblRangeCache>
                  <c:ptCount val="12"/>
                  <c:pt idx="1">
                    <c:v>700 €</c:v>
                  </c:pt>
                  <c:pt idx="7">
                    <c:v>400 €</c:v>
                  </c:pt>
                  <c:pt idx="8">
                    <c:v>250 €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7E41-4B0C-B4E2-B52CCCB19527}"/>
            </c:ext>
          </c:extLst>
        </c:ser>
        <c:ser>
          <c:idx val="5"/>
          <c:order val="5"/>
          <c:tx>
            <c:v>Base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5FD5BBF5-BB1D-40B4-8F10-4E88CBA41CA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65FB-49C2-9A45-41D90D1CB55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EDFBF60-B257-45F7-853F-1D01240C97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65FB-49C2-9A45-41D90D1CB55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9C761D0-CA1B-4831-8760-EC83AF77F1C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65FB-49C2-9A45-41D90D1CB55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39E2883-4B76-43E3-8E9E-EA563255D1C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65FB-49C2-9A45-41D90D1CB55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23FC9C2-E59A-4B8F-98A3-599E366A4B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65FB-49C2-9A45-41D90D1CB55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F61FB6A-639D-42B7-AF98-D131D81894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65FB-49C2-9A45-41D90D1CB55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3033C45-7577-4CA8-8A23-FD9403CEB9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65FB-49C2-9A45-41D90D1CB55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205FBAB-CA60-4A66-8E9B-8AFDBDF845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65FB-49C2-9A45-41D90D1CB55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9E5C0AB-F257-4D2D-BC40-2D1BE0A63F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65FB-49C2-9A45-41D90D1CB55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DD07144-5CEA-4939-9E54-B6352D25740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65FB-49C2-9A45-41D90D1CB55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494EDF2-B47E-4A9B-A52D-FD30DE3FE7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65FB-49C2-9A45-41D90D1CB55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6983A2D0-9D09-4D81-8521-A3CCBBB8A90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65FB-49C2-9A45-41D90D1CB558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Feuil1!$U$3:$U$14</c:f>
              <c:numCache>
                <c:formatCode>General</c:formatCode>
                <c:ptCount val="12"/>
                <c:pt idx="0">
                  <c:v>0.95</c:v>
                </c:pt>
                <c:pt idx="1">
                  <c:v>1.95</c:v>
                </c:pt>
                <c:pt idx="2">
                  <c:v>2.95</c:v>
                </c:pt>
                <c:pt idx="3">
                  <c:v>3.95</c:v>
                </c:pt>
                <c:pt idx="4">
                  <c:v>4.95</c:v>
                </c:pt>
                <c:pt idx="5">
                  <c:v>5.95</c:v>
                </c:pt>
                <c:pt idx="6">
                  <c:v>6.95</c:v>
                </c:pt>
                <c:pt idx="7">
                  <c:v>7.95</c:v>
                </c:pt>
                <c:pt idx="8">
                  <c:v>8.9499999999999993</c:v>
                </c:pt>
                <c:pt idx="9">
                  <c:v>9.9499999999999993</c:v>
                </c:pt>
                <c:pt idx="10">
                  <c:v>10.95</c:v>
                </c:pt>
                <c:pt idx="11">
                  <c:v>11.95</c:v>
                </c:pt>
              </c:numCache>
            </c:numRef>
          </c:xVal>
          <c:yVal>
            <c:numRef>
              <c:f>Feuil1!$T$3:$T$14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Feuil1!$D$3:$D$14</c15:f>
                <c15:dlblRangeCache>
                  <c:ptCount val="12"/>
                  <c:pt idx="0">
                    <c:v>Banque</c:v>
                  </c:pt>
                  <c:pt idx="1">
                    <c:v>Cadeaux</c:v>
                  </c:pt>
                  <c:pt idx="2">
                    <c:v>Dons</c:v>
                  </c:pt>
                  <c:pt idx="3">
                    <c:v>Frais de vie</c:v>
                  </c:pt>
                  <c:pt idx="4">
                    <c:v>Impôts</c:v>
                  </c:pt>
                  <c:pt idx="5">
                    <c:v>Logement</c:v>
                  </c:pt>
                  <c:pt idx="6">
                    <c:v>Loisirs et culture</c:v>
                  </c:pt>
                  <c:pt idx="7">
                    <c:v>Multimédia</c:v>
                  </c:pt>
                  <c:pt idx="8">
                    <c:v>Santé</c:v>
                  </c:pt>
                  <c:pt idx="9">
                    <c:v>Transports</c:v>
                  </c:pt>
                  <c:pt idx="10">
                    <c:v>Voiture</c:v>
                  </c:pt>
                  <c:pt idx="11">
                    <c:v>Voyages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65FB-49C2-9A45-41D90D1CB558}"/>
            </c:ext>
          </c:extLst>
        </c:ser>
        <c:ser>
          <c:idx val="6"/>
          <c:order val="6"/>
          <c:tx>
            <c:v>Etiquette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0159DBE-25A7-41D6-81BA-E80EDC3F06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65FB-49C2-9A45-41D90D1CB55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54733A4-4644-4E71-8260-FA90934BD67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65FB-49C2-9A45-41D90D1CB55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9C0C148-5E2B-4B0E-8B86-96A47AE3F1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65FB-49C2-9A45-41D90D1CB55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492D57B-C282-4FBD-AE6C-4F653A05FA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65FB-49C2-9A45-41D90D1CB55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F4A83AD-2B9F-4EB3-A12D-887BEFF412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65FB-49C2-9A45-41D90D1CB55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E1D72AF-E05C-4B64-9F89-0AF40CEFF39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65FB-49C2-9A45-41D90D1CB55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B9452F66-0932-4DCD-BBE3-A7416C3FBE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65FB-49C2-9A45-41D90D1CB55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8B531B5-6065-40E4-A393-5A6A178C48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65FB-49C2-9A45-41D90D1CB55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DAD84C8-0078-4038-9B7E-862B9A3BA9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65FB-49C2-9A45-41D90D1CB55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CABEB87-E60D-41BE-B05F-3BC54F6C1C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65FB-49C2-9A45-41D90D1CB55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868466F-632E-40F1-BFA3-6CCC550D94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65FB-49C2-9A45-41D90D1CB55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ED1B98C-5A76-4298-A2AF-F0A675E496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65FB-49C2-9A45-41D90D1CB55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Feuil1!$U$3:$U$14</c:f>
              <c:numCache>
                <c:formatCode>General</c:formatCode>
                <c:ptCount val="12"/>
                <c:pt idx="0">
                  <c:v>0.95</c:v>
                </c:pt>
                <c:pt idx="1">
                  <c:v>1.95</c:v>
                </c:pt>
                <c:pt idx="2">
                  <c:v>2.95</c:v>
                </c:pt>
                <c:pt idx="3">
                  <c:v>3.95</c:v>
                </c:pt>
                <c:pt idx="4">
                  <c:v>4.95</c:v>
                </c:pt>
                <c:pt idx="5">
                  <c:v>5.95</c:v>
                </c:pt>
                <c:pt idx="6">
                  <c:v>6.95</c:v>
                </c:pt>
                <c:pt idx="7">
                  <c:v>7.95</c:v>
                </c:pt>
                <c:pt idx="8">
                  <c:v>8.9499999999999993</c:v>
                </c:pt>
                <c:pt idx="9">
                  <c:v>9.9499999999999993</c:v>
                </c:pt>
                <c:pt idx="10">
                  <c:v>10.95</c:v>
                </c:pt>
                <c:pt idx="11">
                  <c:v>11.95</c:v>
                </c:pt>
              </c:numCache>
            </c:numRef>
          </c:xVal>
          <c:yVal>
            <c:numRef>
              <c:f>Feuil1!$T$3:$T$14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Feuil1!$E$3:$E$14</c15:f>
                <c15:dlblRangeCache>
                  <c:ptCount val="12"/>
                  <c:pt idx="0">
                    <c:v>100 €</c:v>
                  </c:pt>
                  <c:pt idx="1">
                    <c:v>500 €</c:v>
                  </c:pt>
                  <c:pt idx="2">
                    <c:v>1 000 €</c:v>
                  </c:pt>
                  <c:pt idx="3">
                    <c:v>5 000 €</c:v>
                  </c:pt>
                  <c:pt idx="4">
                    <c:v>1 500 €</c:v>
                  </c:pt>
                  <c:pt idx="5">
                    <c:v>8 000 €</c:v>
                  </c:pt>
                  <c:pt idx="6">
                    <c:v>1 000 €</c:v>
                  </c:pt>
                  <c:pt idx="7">
                    <c:v>250 €</c:v>
                  </c:pt>
                  <c:pt idx="8">
                    <c:v>200 €</c:v>
                  </c:pt>
                  <c:pt idx="9">
                    <c:v>2 000 €</c:v>
                  </c:pt>
                  <c:pt idx="10">
                    <c:v>1 650 €</c:v>
                  </c:pt>
                  <c:pt idx="11">
                    <c:v>3 000 €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65FB-49C2-9A45-41D90D1CB5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9637312"/>
        <c:axId val="659633712"/>
      </c:scatterChart>
      <c:valAx>
        <c:axId val="2910046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101423"/>
        <c:crosses val="autoZero"/>
        <c:crossBetween val="midCat"/>
      </c:valAx>
      <c:valAx>
        <c:axId val="29101423"/>
        <c:scaling>
          <c:orientation val="minMax"/>
          <c:max val="1.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00463"/>
        <c:crosses val="autoZero"/>
        <c:crossBetween val="midCat"/>
      </c:valAx>
      <c:valAx>
        <c:axId val="659633712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659637312"/>
        <c:crosses val="max"/>
        <c:crossBetween val="midCat"/>
      </c:valAx>
      <c:valAx>
        <c:axId val="659637312"/>
        <c:scaling>
          <c:orientation val="minMax"/>
        </c:scaling>
        <c:delete val="1"/>
        <c:axPos val="t"/>
        <c:majorTickMark val="out"/>
        <c:minorTickMark val="none"/>
        <c:tickLblPos val="nextTo"/>
        <c:crossAx val="659633712"/>
        <c:crosses val="max"/>
        <c:crossBetween val="midCat"/>
      </c:valAx>
      <c:spPr>
        <a:noFill/>
        <a:ln>
          <a:noFill/>
        </a:ln>
        <a:effectLst/>
      </c:spPr>
    </c:plotArea>
    <c:plotVisOnly val="0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14</xdr:row>
      <xdr:rowOff>177800</xdr:rowOff>
    </xdr:from>
    <xdr:to>
      <xdr:col>12</xdr:col>
      <xdr:colOff>835025</xdr:colOff>
      <xdr:row>37</xdr:row>
      <xdr:rowOff>44450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6875380-8D62-246A-9880-B4AA387AE8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755650</xdr:colOff>
      <xdr:row>17</xdr:row>
      <xdr:rowOff>114300</xdr:rowOff>
    </xdr:from>
    <xdr:to>
      <xdr:col>16</xdr:col>
      <xdr:colOff>685800</xdr:colOff>
      <xdr:row>20</xdr:row>
      <xdr:rowOff>63500</xdr:rowOff>
    </xdr:to>
    <xdr:sp macro="" textlink="">
      <xdr:nvSpPr>
        <xdr:cNvPr id="4" name="Légende : flèche courbée 3">
          <a:extLst>
            <a:ext uri="{FF2B5EF4-FFF2-40B4-BE49-F238E27FC236}">
              <a16:creationId xmlns:a16="http://schemas.microsoft.com/office/drawing/2014/main" id="{700CD742-03F6-8A6B-C8DB-910361DE435F}"/>
            </a:ext>
          </a:extLst>
        </xdr:cNvPr>
        <xdr:cNvSpPr/>
      </xdr:nvSpPr>
      <xdr:spPr>
        <a:xfrm>
          <a:off x="14001750" y="3244850"/>
          <a:ext cx="990600" cy="501650"/>
        </a:xfrm>
        <a:prstGeom prst="borderCallout2">
          <a:avLst>
            <a:gd name="adj1" fmla="val -115428"/>
            <a:gd name="adj2" fmla="val 176923"/>
            <a:gd name="adj3" fmla="val -38484"/>
            <a:gd name="adj4" fmla="val 152618"/>
            <a:gd name="adj5" fmla="val 17563"/>
            <a:gd name="adj6" fmla="val 112307"/>
          </a:avLst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Axe des Y série "Budget" (gris)</a:t>
          </a:r>
        </a:p>
      </xdr:txBody>
    </xdr:sp>
    <xdr:clientData/>
  </xdr:twoCellAnchor>
  <xdr:twoCellAnchor>
    <xdr:from>
      <xdr:col>16</xdr:col>
      <xdr:colOff>717550</xdr:colOff>
      <xdr:row>21</xdr:row>
      <xdr:rowOff>107950</xdr:rowOff>
    </xdr:from>
    <xdr:to>
      <xdr:col>18</xdr:col>
      <xdr:colOff>184150</xdr:colOff>
      <xdr:row>29</xdr:row>
      <xdr:rowOff>0</xdr:rowOff>
    </xdr:to>
    <xdr:sp macro="" textlink="">
      <xdr:nvSpPr>
        <xdr:cNvPr id="6" name="Légende : flèche courbée 5">
          <a:extLst>
            <a:ext uri="{FF2B5EF4-FFF2-40B4-BE49-F238E27FC236}">
              <a16:creationId xmlns:a16="http://schemas.microsoft.com/office/drawing/2014/main" id="{A84FA986-A179-4C5B-B049-FA8CC1AD949C}"/>
            </a:ext>
          </a:extLst>
        </xdr:cNvPr>
        <xdr:cNvSpPr/>
      </xdr:nvSpPr>
      <xdr:spPr>
        <a:xfrm>
          <a:off x="15024100" y="3975100"/>
          <a:ext cx="990600" cy="1365250"/>
        </a:xfrm>
        <a:prstGeom prst="borderCallout2">
          <a:avLst>
            <a:gd name="adj1" fmla="val -93142"/>
            <a:gd name="adj2" fmla="val 141667"/>
            <a:gd name="adj3" fmla="val -60003"/>
            <a:gd name="adj4" fmla="val 134670"/>
            <a:gd name="adj5" fmla="val -13022"/>
            <a:gd name="adj6" fmla="val 94358"/>
          </a:avLst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Axe des X série "Budget" (gris).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Modifier les valeurs pour "ajuster" la position de la série "Budget"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177800</xdr:colOff>
      <xdr:row>21</xdr:row>
      <xdr:rowOff>120650</xdr:rowOff>
    </xdr:from>
    <xdr:to>
      <xdr:col>21</xdr:col>
      <xdr:colOff>406400</xdr:colOff>
      <xdr:row>33</xdr:row>
      <xdr:rowOff>31750</xdr:rowOff>
    </xdr:to>
    <xdr:sp macro="" textlink="">
      <xdr:nvSpPr>
        <xdr:cNvPr id="7" name="Légende : flèche courbée 6">
          <a:extLst>
            <a:ext uri="{FF2B5EF4-FFF2-40B4-BE49-F238E27FC236}">
              <a16:creationId xmlns:a16="http://schemas.microsoft.com/office/drawing/2014/main" id="{883B7D2A-52D7-469D-935D-9448D430C735}"/>
            </a:ext>
          </a:extLst>
        </xdr:cNvPr>
        <xdr:cNvSpPr/>
      </xdr:nvSpPr>
      <xdr:spPr>
        <a:xfrm>
          <a:off x="17532350" y="3987800"/>
          <a:ext cx="990600" cy="2120900"/>
        </a:xfrm>
        <a:prstGeom prst="borderCallout2">
          <a:avLst>
            <a:gd name="adj1" fmla="val -61854"/>
            <a:gd name="adj2" fmla="val -27565"/>
            <a:gd name="adj3" fmla="val -25190"/>
            <a:gd name="adj4" fmla="val -23022"/>
            <a:gd name="adj5" fmla="val -8122"/>
            <a:gd name="adj6" fmla="val 20000"/>
          </a:avLst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Axe des Y série "Base" et série "Etiquette", qui</a:t>
          </a:r>
          <a:r>
            <a:rPr lang="fr-FR" sz="1100" baseline="0">
              <a:solidFill>
                <a:sysClr val="windowText" lastClr="000000"/>
              </a:solidFill>
            </a:rPr>
            <a:t> permet le création des étiquettes des Catégories et des étiquettes de la série "Budget" en bas et en gras.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171450</xdr:colOff>
      <xdr:row>17</xdr:row>
      <xdr:rowOff>158750</xdr:rowOff>
    </xdr:from>
    <xdr:to>
      <xdr:col>23</xdr:col>
      <xdr:colOff>400050</xdr:colOff>
      <xdr:row>33</xdr:row>
      <xdr:rowOff>82550</xdr:rowOff>
    </xdr:to>
    <xdr:sp macro="" textlink="">
      <xdr:nvSpPr>
        <xdr:cNvPr id="8" name="Légende : flèche courbée 7">
          <a:extLst>
            <a:ext uri="{FF2B5EF4-FFF2-40B4-BE49-F238E27FC236}">
              <a16:creationId xmlns:a16="http://schemas.microsoft.com/office/drawing/2014/main" id="{22E5E191-85D3-4907-B15C-9F588D6273C1}"/>
            </a:ext>
          </a:extLst>
        </xdr:cNvPr>
        <xdr:cNvSpPr/>
      </xdr:nvSpPr>
      <xdr:spPr>
        <a:xfrm>
          <a:off x="19050000" y="3289300"/>
          <a:ext cx="990600" cy="2870200"/>
        </a:xfrm>
        <a:prstGeom prst="borderCallout2">
          <a:avLst>
            <a:gd name="adj1" fmla="val -20473"/>
            <a:gd name="adj2" fmla="val -107051"/>
            <a:gd name="adj3" fmla="val 7223"/>
            <a:gd name="adj4" fmla="val -53150"/>
            <a:gd name="adj5" fmla="val 10803"/>
            <a:gd name="adj6" fmla="val -13334"/>
          </a:avLst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Axe des X série "Base" et série "Etiquette",qui</a:t>
          </a:r>
          <a:r>
            <a:rPr lang="fr-FR" sz="1100" baseline="0">
              <a:solidFill>
                <a:sysClr val="windowText" lastClr="000000"/>
              </a:solidFill>
            </a:rPr>
            <a:t> permet d'avoir un décalage pour +/- centrer les étiquettes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la série "Budget" en bas et en gras.</a:t>
          </a:r>
          <a:r>
            <a:rPr lang="fr-FR" sz="1100" baseline="0">
              <a:solidFill>
                <a:sysClr val="windowText" lastClr="000000"/>
              </a:solidFill>
            </a:rPr>
            <a:t>            Modifier les valeurs pour "ajuster" la position des étiquettes (gauche/droite)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B480EA-0DEA-48EF-9ECF-B6F602389DA4}" name="Tableau1" displayName="Tableau1" ref="D2:P14" totalsRowShown="0" dataDxfId="13">
  <autoFilter ref="D2:P14" xr:uid="{62B480EA-0DEA-48EF-9ECF-B6F602389DA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23E459DA-53DB-4B4E-BB72-026D23125BE9}" name="Catégorie" dataDxfId="12"/>
    <tableColumn id="2" xr3:uid="{FB796326-2672-4AE3-A083-BC2AA0C063BE}" name="Budget" dataDxfId="11"/>
    <tableColumn id="3" xr3:uid="{413EFD2F-7E61-44F2-9A6A-142C1E3704F0}" name="Dépenses" dataDxfId="10"/>
    <tableColumn id="4" xr3:uid="{A12B0467-4BB7-4880-B4B6-B9882C08EBA6}" name="Budget (%)" dataDxfId="9" dataCellStyle="Pourcentage"/>
    <tableColumn id="5" xr3:uid="{CA953E2E-DB80-45AB-93A2-B2DE76F419D9}" name="Dépenses (%)" dataDxfId="8" dataCellStyle="Pourcentage">
      <calculatedColumnFormula>Tableau1[[#This Row],[Dépenses]]/Tableau1[[#This Row],[Budget]]</calculatedColumnFormula>
    </tableColumn>
    <tableColumn id="6" xr3:uid="{7F2DF7CF-6140-4AF9-B922-372D4D41A6D8}" name="Dépenses (Vert)" dataDxfId="7" dataCellStyle="Pourcentage">
      <calculatedColumnFormula>IF(Tableau1[[#This Row],[Dépenses (%)]]&lt;=(1-Seuil),Tableau1[[#This Row],[Dépenses (%)]],"")</calculatedColumnFormula>
    </tableColumn>
    <tableColumn id="7" xr3:uid="{339FA918-F8D7-4970-A052-2644018A1A15}" name="Dépenses (Jaune)" dataDxfId="6" dataCellStyle="Pourcentage">
      <calculatedColumnFormula>IF(AND(Tableau1[[#This Row],[Dépenses (%)]]&gt;(1-Seuil),Tableau1[[#This Row],[Dépenses (%)]]&lt;=1),Tableau1[[#This Row],[Dépenses (%)]],"")</calculatedColumnFormula>
    </tableColumn>
    <tableColumn id="8" xr3:uid="{053C67E2-BCB7-4878-BC4B-63DE7ECD6CD9}" name="Dépenses (Orange)" dataDxfId="5" dataCellStyle="Pourcentage">
      <calculatedColumnFormula>IF(AND(Tableau1[[#This Row],[Dépenses (%)]]&gt;1,Tableau1[[#This Row],[Dépenses (%)]]&lt;=(1+Seuil)),Tableau1[[#This Row],[Dépenses (%)]],"")</calculatedColumnFormula>
    </tableColumn>
    <tableColumn id="9" xr3:uid="{7E253665-ABCC-46D6-A6E1-6C8E280E5965}" name="Dépenses (Rouge)" dataDxfId="4" dataCellStyle="Pourcentage">
      <calculatedColumnFormula>IF(Tableau1[[#This Row],[Dépenses (%)]]&gt;(1+Seuil),Tableau1[[#This Row],[Dépenses (%)]],"")</calculatedColumnFormula>
    </tableColumn>
    <tableColumn id="10" xr3:uid="{6A9FC4C3-FB24-4D0A-8E96-EB61724D4024}" name="Valeurs (Vert)" dataDxfId="3">
      <calculatedColumnFormula>IF(Tableau1[[#This Row],[Dépenses (%)]]&lt;=(1-Seuil),Tableau1[[#This Row],[Dépenses]],"")</calculatedColumnFormula>
    </tableColumn>
    <tableColumn id="11" xr3:uid="{02229E4B-9DCD-4D2D-84F3-234C3837153C}" name="Valeurs (Jaune)" dataDxfId="2">
      <calculatedColumnFormula>IF(AND(Tableau1[[#This Row],[Dépenses (%)]]&gt;(1-Seuil),Tableau1[[#This Row],[Dépenses (%)]]&lt;=1),Tableau1[[#This Row],[Dépenses]],"")</calculatedColumnFormula>
    </tableColumn>
    <tableColumn id="12" xr3:uid="{8E9AA9B2-4BC9-4E9A-A336-6580533E0D46}" name="Valeurs (Orange)" dataDxfId="1">
      <calculatedColumnFormula>IF(AND(Tableau1[[#This Row],[Dépenses (%)]]&gt;1,Tableau1[[#This Row],[Dépenses (%)]]&lt;=(1+Seuil)),Tableau1[[#This Row],[Dépenses]],"")</calculatedColumnFormula>
    </tableColumn>
    <tableColumn id="13" xr3:uid="{7F1706D5-40CC-48D2-AA22-A88C5C38BE50}" name="Valeurs (Rouge)" dataDxfId="0">
      <calculatedColumnFormula>IF(Tableau1[[#This Row],[Dépenses (%)]]&gt;(1+Seuil),Tableau1[[#This Row],[Dépenses]],"")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E765D-9563-48F7-BFA5-D56B52474B14}">
  <dimension ref="B1:U14"/>
  <sheetViews>
    <sheetView tabSelected="1" workbookViewId="0">
      <selection activeCell="B3" sqref="B3"/>
    </sheetView>
  </sheetViews>
  <sheetFormatPr baseColWidth="10" defaultRowHeight="14.5" x14ac:dyDescent="0.35"/>
  <cols>
    <col min="1" max="1" width="1.1796875" customWidth="1"/>
    <col min="2" max="2" width="11.7265625" style="1" customWidth="1"/>
    <col min="3" max="3" width="1.1796875" customWidth="1"/>
    <col min="4" max="4" width="15.54296875" bestFit="1" customWidth="1"/>
    <col min="5" max="6" width="12" customWidth="1"/>
    <col min="7" max="7" width="10.7265625" bestFit="1" customWidth="1"/>
    <col min="8" max="8" width="13.1796875" bestFit="1" customWidth="1"/>
    <col min="9" max="9" width="15.453125" bestFit="1" customWidth="1"/>
    <col min="10" max="10" width="16.81640625" bestFit="1" customWidth="1"/>
    <col min="11" max="11" width="18.1796875" bestFit="1" customWidth="1"/>
    <col min="12" max="12" width="17.26953125" bestFit="1" customWidth="1"/>
    <col min="13" max="13" width="13.453125" bestFit="1" customWidth="1"/>
    <col min="14" max="14" width="14.7265625" bestFit="1" customWidth="1"/>
    <col min="15" max="15" width="16.1796875" bestFit="1" customWidth="1"/>
    <col min="16" max="16" width="15.1796875" bestFit="1" customWidth="1"/>
  </cols>
  <sheetData>
    <row r="1" spans="2:21" x14ac:dyDescent="0.35">
      <c r="R1" s="6" t="s">
        <v>26</v>
      </c>
      <c r="S1" s="6"/>
      <c r="T1" s="6"/>
      <c r="U1" s="6"/>
    </row>
    <row r="2" spans="2:21" x14ac:dyDescent="0.35">
      <c r="B2" s="3" t="s">
        <v>25</v>
      </c>
      <c r="D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</row>
    <row r="3" spans="2:21" x14ac:dyDescent="0.35">
      <c r="B3" s="4">
        <v>0.2</v>
      </c>
      <c r="D3" s="1" t="s">
        <v>13</v>
      </c>
      <c r="E3" s="5">
        <v>100</v>
      </c>
      <c r="F3" s="5">
        <v>85</v>
      </c>
      <c r="G3" s="2">
        <v>1</v>
      </c>
      <c r="H3" s="2">
        <f>Tableau1[[#This Row],[Dépenses]]/Tableau1[[#This Row],[Budget]]</f>
        <v>0.85</v>
      </c>
      <c r="I3" s="2" t="str">
        <f>IF(Tableau1[[#This Row],[Dépenses (%)]]&lt;=(1-Seuil),Tableau1[[#This Row],[Dépenses (%)]],"")</f>
        <v/>
      </c>
      <c r="J3" s="2">
        <f>IF(AND(Tableau1[[#This Row],[Dépenses (%)]]&gt;(1-Seuil),Tableau1[[#This Row],[Dépenses (%)]]&lt;=1),Tableau1[[#This Row],[Dépenses (%)]],"")</f>
        <v>0.85</v>
      </c>
      <c r="K3" s="2" t="str">
        <f>IF(AND(Tableau1[[#This Row],[Dépenses (%)]]&gt;1,Tableau1[[#This Row],[Dépenses (%)]]&lt;=(1+Seuil)),Tableau1[[#This Row],[Dépenses (%)]],"")</f>
        <v/>
      </c>
      <c r="L3" s="2" t="str">
        <f>IF(Tableau1[[#This Row],[Dépenses (%)]]&gt;(1+Seuil),Tableau1[[#This Row],[Dépenses (%)]],"")</f>
        <v/>
      </c>
      <c r="M3" s="5" t="str">
        <f>IF(Tableau1[[#This Row],[Dépenses (%)]]&lt;=(1-Seuil),Tableau1[[#This Row],[Dépenses]],"")</f>
        <v/>
      </c>
      <c r="N3" s="5">
        <f>IF(AND(Tableau1[[#This Row],[Dépenses (%)]]&gt;(1-Seuil),Tableau1[[#This Row],[Dépenses (%)]]&lt;=1),Tableau1[[#This Row],[Dépenses]],"")</f>
        <v>85</v>
      </c>
      <c r="O3" s="5" t="str">
        <f>IF(AND(Tableau1[[#This Row],[Dépenses (%)]]&gt;1,Tableau1[[#This Row],[Dépenses (%)]]&lt;=(1+Seuil)),Tableau1[[#This Row],[Dépenses]],"")</f>
        <v/>
      </c>
      <c r="P3" s="5" t="str">
        <f>IF(Tableau1[[#This Row],[Dépenses (%)]]&gt;(1+Seuil),Tableau1[[#This Row],[Dépenses]],"")</f>
        <v/>
      </c>
      <c r="R3">
        <v>1</v>
      </c>
      <c r="S3">
        <v>0.85</v>
      </c>
      <c r="T3">
        <v>0</v>
      </c>
      <c r="U3">
        <v>0.95</v>
      </c>
    </row>
    <row r="4" spans="2:21" x14ac:dyDescent="0.35">
      <c r="D4" s="1" t="s">
        <v>14</v>
      </c>
      <c r="E4" s="5">
        <v>500</v>
      </c>
      <c r="F4" s="5">
        <v>700</v>
      </c>
      <c r="G4" s="2">
        <v>1</v>
      </c>
      <c r="H4" s="2">
        <f>Tableau1[[#This Row],[Dépenses]]/Tableau1[[#This Row],[Budget]]</f>
        <v>1.4</v>
      </c>
      <c r="I4" s="2" t="str">
        <f>IF(Tableau1[[#This Row],[Dépenses (%)]]&lt;=(1-Seuil),Tableau1[[#This Row],[Dépenses (%)]],"")</f>
        <v/>
      </c>
      <c r="J4" s="2" t="str">
        <f>IF(AND(Tableau1[[#This Row],[Dépenses (%)]]&gt;(1-Seuil),Tableau1[[#This Row],[Dépenses (%)]]&lt;=1),Tableau1[[#This Row],[Dépenses (%)]],"")</f>
        <v/>
      </c>
      <c r="K4" s="2" t="str">
        <f>IF(AND(Tableau1[[#This Row],[Dépenses (%)]]&gt;1,Tableau1[[#This Row],[Dépenses (%)]]&lt;=(1+Seuil)),Tableau1[[#This Row],[Dépenses (%)]],"")</f>
        <v/>
      </c>
      <c r="L4" s="2">
        <f>IF(Tableau1[[#This Row],[Dépenses (%)]]&gt;(1+Seuil),Tableau1[[#This Row],[Dépenses (%)]],"")</f>
        <v>1.4</v>
      </c>
      <c r="M4" s="5" t="str">
        <f>IF(Tableau1[[#This Row],[Dépenses (%)]]&lt;=(1-Seuil),Tableau1[[#This Row],[Dépenses]],"")</f>
        <v/>
      </c>
      <c r="N4" s="5" t="str">
        <f>IF(AND(Tableau1[[#This Row],[Dépenses (%)]]&gt;(1-Seuil),Tableau1[[#This Row],[Dépenses (%)]]&lt;=1),Tableau1[[#This Row],[Dépenses]],"")</f>
        <v/>
      </c>
      <c r="O4" s="5" t="str">
        <f>IF(AND(Tableau1[[#This Row],[Dépenses (%)]]&gt;1,Tableau1[[#This Row],[Dépenses (%)]]&lt;=(1+Seuil)),Tableau1[[#This Row],[Dépenses]],"")</f>
        <v/>
      </c>
      <c r="P4" s="5">
        <f>IF(Tableau1[[#This Row],[Dépenses (%)]]&gt;(1+Seuil),Tableau1[[#This Row],[Dépenses]],"")</f>
        <v>700</v>
      </c>
      <c r="R4">
        <v>1</v>
      </c>
      <c r="S4">
        <v>1.85</v>
      </c>
      <c r="T4">
        <v>0</v>
      </c>
      <c r="U4">
        <v>1.95</v>
      </c>
    </row>
    <row r="5" spans="2:21" x14ac:dyDescent="0.35">
      <c r="D5" s="1" t="s">
        <v>15</v>
      </c>
      <c r="E5" s="5">
        <v>1000</v>
      </c>
      <c r="F5" s="5">
        <v>1200</v>
      </c>
      <c r="G5" s="2">
        <v>1</v>
      </c>
      <c r="H5" s="2">
        <f>Tableau1[[#This Row],[Dépenses]]/Tableau1[[#This Row],[Budget]]</f>
        <v>1.2</v>
      </c>
      <c r="I5" s="2" t="str">
        <f>IF(Tableau1[[#This Row],[Dépenses (%)]]&lt;=(1-Seuil),Tableau1[[#This Row],[Dépenses (%)]],"")</f>
        <v/>
      </c>
      <c r="J5" s="2" t="str">
        <f>IF(AND(Tableau1[[#This Row],[Dépenses (%)]]&gt;(1-Seuil),Tableau1[[#This Row],[Dépenses (%)]]&lt;=1),Tableau1[[#This Row],[Dépenses (%)]],"")</f>
        <v/>
      </c>
      <c r="K5" s="2">
        <f>IF(AND(Tableau1[[#This Row],[Dépenses (%)]]&gt;1,Tableau1[[#This Row],[Dépenses (%)]]&lt;=(1+Seuil)),Tableau1[[#This Row],[Dépenses (%)]],"")</f>
        <v>1.2</v>
      </c>
      <c r="L5" s="2" t="str">
        <f>IF(Tableau1[[#This Row],[Dépenses (%)]]&gt;(1+Seuil),Tableau1[[#This Row],[Dépenses (%)]],"")</f>
        <v/>
      </c>
      <c r="M5" s="5" t="str">
        <f>IF(Tableau1[[#This Row],[Dépenses (%)]]&lt;=(1-Seuil),Tableau1[[#This Row],[Dépenses]],"")</f>
        <v/>
      </c>
      <c r="N5" s="5" t="str">
        <f>IF(AND(Tableau1[[#This Row],[Dépenses (%)]]&gt;(1-Seuil),Tableau1[[#This Row],[Dépenses (%)]]&lt;=1),Tableau1[[#This Row],[Dépenses]],"")</f>
        <v/>
      </c>
      <c r="O5" s="5">
        <f>IF(AND(Tableau1[[#This Row],[Dépenses (%)]]&gt;1,Tableau1[[#This Row],[Dépenses (%)]]&lt;=(1+Seuil)),Tableau1[[#This Row],[Dépenses]],"")</f>
        <v>1200</v>
      </c>
      <c r="P5" s="5" t="str">
        <f>IF(Tableau1[[#This Row],[Dépenses (%)]]&gt;(1+Seuil),Tableau1[[#This Row],[Dépenses]],"")</f>
        <v/>
      </c>
      <c r="R5">
        <v>1</v>
      </c>
      <c r="S5">
        <v>2.85</v>
      </c>
      <c r="T5">
        <v>0</v>
      </c>
      <c r="U5">
        <v>2.95</v>
      </c>
    </row>
    <row r="6" spans="2:21" x14ac:dyDescent="0.35">
      <c r="D6" s="1" t="s">
        <v>16</v>
      </c>
      <c r="E6" s="5">
        <v>5000</v>
      </c>
      <c r="F6" s="5">
        <v>4450</v>
      </c>
      <c r="G6" s="2">
        <v>1</v>
      </c>
      <c r="H6" s="2">
        <f>Tableau1[[#This Row],[Dépenses]]/Tableau1[[#This Row],[Budget]]</f>
        <v>0.89</v>
      </c>
      <c r="I6" s="2" t="str">
        <f>IF(Tableau1[[#This Row],[Dépenses (%)]]&lt;=(1-Seuil),Tableau1[[#This Row],[Dépenses (%)]],"")</f>
        <v/>
      </c>
      <c r="J6" s="2">
        <f>IF(AND(Tableau1[[#This Row],[Dépenses (%)]]&gt;(1-Seuil),Tableau1[[#This Row],[Dépenses (%)]]&lt;=1),Tableau1[[#This Row],[Dépenses (%)]],"")</f>
        <v>0.89</v>
      </c>
      <c r="K6" s="2" t="str">
        <f>IF(AND(Tableau1[[#This Row],[Dépenses (%)]]&gt;1,Tableau1[[#This Row],[Dépenses (%)]]&lt;=(1+Seuil)),Tableau1[[#This Row],[Dépenses (%)]],"")</f>
        <v/>
      </c>
      <c r="L6" s="2" t="str">
        <f>IF(Tableau1[[#This Row],[Dépenses (%)]]&gt;(1+Seuil),Tableau1[[#This Row],[Dépenses (%)]],"")</f>
        <v/>
      </c>
      <c r="M6" s="5" t="str">
        <f>IF(Tableau1[[#This Row],[Dépenses (%)]]&lt;=(1-Seuil),Tableau1[[#This Row],[Dépenses]],"")</f>
        <v/>
      </c>
      <c r="N6" s="5">
        <f>IF(AND(Tableau1[[#This Row],[Dépenses (%)]]&gt;(1-Seuil),Tableau1[[#This Row],[Dépenses (%)]]&lt;=1),Tableau1[[#This Row],[Dépenses]],"")</f>
        <v>4450</v>
      </c>
      <c r="O6" s="5" t="str">
        <f>IF(AND(Tableau1[[#This Row],[Dépenses (%)]]&gt;1,Tableau1[[#This Row],[Dépenses (%)]]&lt;=(1+Seuil)),Tableau1[[#This Row],[Dépenses]],"")</f>
        <v/>
      </c>
      <c r="P6" s="5" t="str">
        <f>IF(Tableau1[[#This Row],[Dépenses (%)]]&gt;(1+Seuil),Tableau1[[#This Row],[Dépenses]],"")</f>
        <v/>
      </c>
      <c r="R6">
        <v>1</v>
      </c>
      <c r="S6">
        <v>3.85</v>
      </c>
      <c r="T6">
        <v>0</v>
      </c>
      <c r="U6">
        <v>3.95</v>
      </c>
    </row>
    <row r="7" spans="2:21" x14ac:dyDescent="0.35">
      <c r="D7" s="1" t="s">
        <v>17</v>
      </c>
      <c r="E7" s="5">
        <v>1500</v>
      </c>
      <c r="F7" s="5">
        <v>1780</v>
      </c>
      <c r="G7" s="2">
        <v>1</v>
      </c>
      <c r="H7" s="2">
        <f>Tableau1[[#This Row],[Dépenses]]/Tableau1[[#This Row],[Budget]]</f>
        <v>1.1866666666666668</v>
      </c>
      <c r="I7" s="2" t="str">
        <f>IF(Tableau1[[#This Row],[Dépenses (%)]]&lt;=(1-Seuil),Tableau1[[#This Row],[Dépenses (%)]],"")</f>
        <v/>
      </c>
      <c r="J7" s="2" t="str">
        <f>IF(AND(Tableau1[[#This Row],[Dépenses (%)]]&gt;(1-Seuil),Tableau1[[#This Row],[Dépenses (%)]]&lt;=1),Tableau1[[#This Row],[Dépenses (%)]],"")</f>
        <v/>
      </c>
      <c r="K7" s="2">
        <f>IF(AND(Tableau1[[#This Row],[Dépenses (%)]]&gt;1,Tableau1[[#This Row],[Dépenses (%)]]&lt;=(1+Seuil)),Tableau1[[#This Row],[Dépenses (%)]],"")</f>
        <v>1.1866666666666668</v>
      </c>
      <c r="L7" s="2" t="str">
        <f>IF(Tableau1[[#This Row],[Dépenses (%)]]&gt;(1+Seuil),Tableau1[[#This Row],[Dépenses (%)]],"")</f>
        <v/>
      </c>
      <c r="M7" s="5" t="str">
        <f>IF(Tableau1[[#This Row],[Dépenses (%)]]&lt;=(1-Seuil),Tableau1[[#This Row],[Dépenses]],"")</f>
        <v/>
      </c>
      <c r="N7" s="5" t="str">
        <f>IF(AND(Tableau1[[#This Row],[Dépenses (%)]]&gt;(1-Seuil),Tableau1[[#This Row],[Dépenses (%)]]&lt;=1),Tableau1[[#This Row],[Dépenses]],"")</f>
        <v/>
      </c>
      <c r="O7" s="5">
        <f>IF(AND(Tableau1[[#This Row],[Dépenses (%)]]&gt;1,Tableau1[[#This Row],[Dépenses (%)]]&lt;=(1+Seuil)),Tableau1[[#This Row],[Dépenses]],"")</f>
        <v>1780</v>
      </c>
      <c r="P7" s="5" t="str">
        <f>IF(Tableau1[[#This Row],[Dépenses (%)]]&gt;(1+Seuil),Tableau1[[#This Row],[Dépenses]],"")</f>
        <v/>
      </c>
      <c r="R7">
        <v>1</v>
      </c>
      <c r="S7">
        <v>4.8499999999999996</v>
      </c>
      <c r="T7">
        <v>0</v>
      </c>
      <c r="U7">
        <v>4.95</v>
      </c>
    </row>
    <row r="8" spans="2:21" x14ac:dyDescent="0.35">
      <c r="D8" s="1" t="s">
        <v>18</v>
      </c>
      <c r="E8" s="5">
        <v>8000</v>
      </c>
      <c r="F8" s="5">
        <v>7150</v>
      </c>
      <c r="G8" s="2">
        <v>1</v>
      </c>
      <c r="H8" s="2">
        <f>Tableau1[[#This Row],[Dépenses]]/Tableau1[[#This Row],[Budget]]</f>
        <v>0.89375000000000004</v>
      </c>
      <c r="I8" s="2" t="str">
        <f>IF(Tableau1[[#This Row],[Dépenses (%)]]&lt;=(1-Seuil),Tableau1[[#This Row],[Dépenses (%)]],"")</f>
        <v/>
      </c>
      <c r="J8" s="2">
        <f>IF(AND(Tableau1[[#This Row],[Dépenses (%)]]&gt;(1-Seuil),Tableau1[[#This Row],[Dépenses (%)]]&lt;=1),Tableau1[[#This Row],[Dépenses (%)]],"")</f>
        <v>0.89375000000000004</v>
      </c>
      <c r="K8" s="2" t="str">
        <f>IF(AND(Tableau1[[#This Row],[Dépenses (%)]]&gt;1,Tableau1[[#This Row],[Dépenses (%)]]&lt;=(1+Seuil)),Tableau1[[#This Row],[Dépenses (%)]],"")</f>
        <v/>
      </c>
      <c r="L8" s="2" t="str">
        <f>IF(Tableau1[[#This Row],[Dépenses (%)]]&gt;(1+Seuil),Tableau1[[#This Row],[Dépenses (%)]],"")</f>
        <v/>
      </c>
      <c r="M8" s="5" t="str">
        <f>IF(Tableau1[[#This Row],[Dépenses (%)]]&lt;=(1-Seuil),Tableau1[[#This Row],[Dépenses]],"")</f>
        <v/>
      </c>
      <c r="N8" s="5">
        <f>IF(AND(Tableau1[[#This Row],[Dépenses (%)]]&gt;(1-Seuil),Tableau1[[#This Row],[Dépenses (%)]]&lt;=1),Tableau1[[#This Row],[Dépenses]],"")</f>
        <v>7150</v>
      </c>
      <c r="O8" s="5" t="str">
        <f>IF(AND(Tableau1[[#This Row],[Dépenses (%)]]&gt;1,Tableau1[[#This Row],[Dépenses (%)]]&lt;=(1+Seuil)),Tableau1[[#This Row],[Dépenses]],"")</f>
        <v/>
      </c>
      <c r="P8" s="5" t="str">
        <f>IF(Tableau1[[#This Row],[Dépenses (%)]]&gt;(1+Seuil),Tableau1[[#This Row],[Dépenses]],"")</f>
        <v/>
      </c>
      <c r="R8">
        <v>1</v>
      </c>
      <c r="S8">
        <v>5.85</v>
      </c>
      <c r="T8">
        <v>0</v>
      </c>
      <c r="U8">
        <v>5.95</v>
      </c>
    </row>
    <row r="9" spans="2:21" x14ac:dyDescent="0.35">
      <c r="D9" s="1" t="s">
        <v>19</v>
      </c>
      <c r="E9" s="5">
        <v>1000</v>
      </c>
      <c r="F9" s="5">
        <v>760</v>
      </c>
      <c r="G9" s="2">
        <v>1</v>
      </c>
      <c r="H9" s="2">
        <f>Tableau1[[#This Row],[Dépenses]]/Tableau1[[#This Row],[Budget]]</f>
        <v>0.76</v>
      </c>
      <c r="I9" s="2">
        <f>IF(Tableau1[[#This Row],[Dépenses (%)]]&lt;=(1-Seuil),Tableau1[[#This Row],[Dépenses (%)]],"")</f>
        <v>0.76</v>
      </c>
      <c r="J9" s="2" t="str">
        <f>IF(AND(Tableau1[[#This Row],[Dépenses (%)]]&gt;(1-Seuil),Tableau1[[#This Row],[Dépenses (%)]]&lt;=1),Tableau1[[#This Row],[Dépenses (%)]],"")</f>
        <v/>
      </c>
      <c r="K9" s="2" t="str">
        <f>IF(AND(Tableau1[[#This Row],[Dépenses (%)]]&gt;1,Tableau1[[#This Row],[Dépenses (%)]]&lt;=(1+Seuil)),Tableau1[[#This Row],[Dépenses (%)]],"")</f>
        <v/>
      </c>
      <c r="L9" s="2" t="str">
        <f>IF(Tableau1[[#This Row],[Dépenses (%)]]&gt;(1+Seuil),Tableau1[[#This Row],[Dépenses (%)]],"")</f>
        <v/>
      </c>
      <c r="M9" s="5">
        <f>IF(Tableau1[[#This Row],[Dépenses (%)]]&lt;=(1-Seuil),Tableau1[[#This Row],[Dépenses]],"")</f>
        <v>760</v>
      </c>
      <c r="N9" s="5" t="str">
        <f>IF(AND(Tableau1[[#This Row],[Dépenses (%)]]&gt;(1-Seuil),Tableau1[[#This Row],[Dépenses (%)]]&lt;=1),Tableau1[[#This Row],[Dépenses]],"")</f>
        <v/>
      </c>
      <c r="O9" s="5" t="str">
        <f>IF(AND(Tableau1[[#This Row],[Dépenses (%)]]&gt;1,Tableau1[[#This Row],[Dépenses (%)]]&lt;=(1+Seuil)),Tableau1[[#This Row],[Dépenses]],"")</f>
        <v/>
      </c>
      <c r="P9" s="5" t="str">
        <f>IF(Tableau1[[#This Row],[Dépenses (%)]]&gt;(1+Seuil),Tableau1[[#This Row],[Dépenses]],"")</f>
        <v/>
      </c>
      <c r="R9">
        <v>1</v>
      </c>
      <c r="S9">
        <v>6.85</v>
      </c>
      <c r="T9">
        <v>0</v>
      </c>
      <c r="U9">
        <v>6.95</v>
      </c>
    </row>
    <row r="10" spans="2:21" x14ac:dyDescent="0.35">
      <c r="D10" s="1" t="s">
        <v>20</v>
      </c>
      <c r="E10" s="5">
        <v>250</v>
      </c>
      <c r="F10" s="5">
        <v>400</v>
      </c>
      <c r="G10" s="2">
        <v>1</v>
      </c>
      <c r="H10" s="2">
        <f>Tableau1[[#This Row],[Dépenses]]/Tableau1[[#This Row],[Budget]]</f>
        <v>1.6</v>
      </c>
      <c r="I10" s="2" t="str">
        <f>IF(Tableau1[[#This Row],[Dépenses (%)]]&lt;=(1-Seuil),Tableau1[[#This Row],[Dépenses (%)]],"")</f>
        <v/>
      </c>
      <c r="J10" s="2" t="str">
        <f>IF(AND(Tableau1[[#This Row],[Dépenses (%)]]&gt;(1-Seuil),Tableau1[[#This Row],[Dépenses (%)]]&lt;=1),Tableau1[[#This Row],[Dépenses (%)]],"")</f>
        <v/>
      </c>
      <c r="K10" s="2" t="str">
        <f>IF(AND(Tableau1[[#This Row],[Dépenses (%)]]&gt;1,Tableau1[[#This Row],[Dépenses (%)]]&lt;=(1+Seuil)),Tableau1[[#This Row],[Dépenses (%)]],"")</f>
        <v/>
      </c>
      <c r="L10" s="2">
        <f>IF(Tableau1[[#This Row],[Dépenses (%)]]&gt;(1+Seuil),Tableau1[[#This Row],[Dépenses (%)]],"")</f>
        <v>1.6</v>
      </c>
      <c r="M10" s="5" t="str">
        <f>IF(Tableau1[[#This Row],[Dépenses (%)]]&lt;=(1-Seuil),Tableau1[[#This Row],[Dépenses]],"")</f>
        <v/>
      </c>
      <c r="N10" s="5" t="str">
        <f>IF(AND(Tableau1[[#This Row],[Dépenses (%)]]&gt;(1-Seuil),Tableau1[[#This Row],[Dépenses (%)]]&lt;=1),Tableau1[[#This Row],[Dépenses]],"")</f>
        <v/>
      </c>
      <c r="O10" s="5" t="str">
        <f>IF(AND(Tableau1[[#This Row],[Dépenses (%)]]&gt;1,Tableau1[[#This Row],[Dépenses (%)]]&lt;=(1+Seuil)),Tableau1[[#This Row],[Dépenses]],"")</f>
        <v/>
      </c>
      <c r="P10" s="5">
        <f>IF(Tableau1[[#This Row],[Dépenses (%)]]&gt;(1+Seuil),Tableau1[[#This Row],[Dépenses]],"")</f>
        <v>400</v>
      </c>
      <c r="R10">
        <v>1</v>
      </c>
      <c r="S10">
        <v>7.85</v>
      </c>
      <c r="T10">
        <v>0</v>
      </c>
      <c r="U10">
        <v>7.95</v>
      </c>
    </row>
    <row r="11" spans="2:21" x14ac:dyDescent="0.35">
      <c r="D11" s="1" t="s">
        <v>21</v>
      </c>
      <c r="E11" s="5">
        <v>200</v>
      </c>
      <c r="F11" s="5">
        <v>250</v>
      </c>
      <c r="G11" s="2">
        <v>1</v>
      </c>
      <c r="H11" s="2">
        <f>Tableau1[[#This Row],[Dépenses]]/Tableau1[[#This Row],[Budget]]</f>
        <v>1.25</v>
      </c>
      <c r="I11" s="2" t="str">
        <f>IF(Tableau1[[#This Row],[Dépenses (%)]]&lt;=(1-Seuil),Tableau1[[#This Row],[Dépenses (%)]],"")</f>
        <v/>
      </c>
      <c r="J11" s="2" t="str">
        <f>IF(AND(Tableau1[[#This Row],[Dépenses (%)]]&gt;(1-Seuil),Tableau1[[#This Row],[Dépenses (%)]]&lt;=1),Tableau1[[#This Row],[Dépenses (%)]],"")</f>
        <v/>
      </c>
      <c r="K11" s="2" t="str">
        <f>IF(AND(Tableau1[[#This Row],[Dépenses (%)]]&gt;1,Tableau1[[#This Row],[Dépenses (%)]]&lt;=(1+Seuil)),Tableau1[[#This Row],[Dépenses (%)]],"")</f>
        <v/>
      </c>
      <c r="L11" s="2">
        <f>IF(Tableau1[[#This Row],[Dépenses (%)]]&gt;(1+Seuil),Tableau1[[#This Row],[Dépenses (%)]],"")</f>
        <v>1.25</v>
      </c>
      <c r="M11" s="5" t="str">
        <f>IF(Tableau1[[#This Row],[Dépenses (%)]]&lt;=(1-Seuil),Tableau1[[#This Row],[Dépenses]],"")</f>
        <v/>
      </c>
      <c r="N11" s="5" t="str">
        <f>IF(AND(Tableau1[[#This Row],[Dépenses (%)]]&gt;(1-Seuil),Tableau1[[#This Row],[Dépenses (%)]]&lt;=1),Tableau1[[#This Row],[Dépenses]],"")</f>
        <v/>
      </c>
      <c r="O11" s="5" t="str">
        <f>IF(AND(Tableau1[[#This Row],[Dépenses (%)]]&gt;1,Tableau1[[#This Row],[Dépenses (%)]]&lt;=(1+Seuil)),Tableau1[[#This Row],[Dépenses]],"")</f>
        <v/>
      </c>
      <c r="P11" s="5">
        <f>IF(Tableau1[[#This Row],[Dépenses (%)]]&gt;(1+Seuil),Tableau1[[#This Row],[Dépenses]],"")</f>
        <v>250</v>
      </c>
      <c r="R11">
        <v>1</v>
      </c>
      <c r="S11">
        <v>8.85</v>
      </c>
      <c r="T11">
        <v>0</v>
      </c>
      <c r="U11">
        <v>8.9499999999999993</v>
      </c>
    </row>
    <row r="12" spans="2:21" x14ac:dyDescent="0.35">
      <c r="D12" s="1" t="s">
        <v>22</v>
      </c>
      <c r="E12" s="5">
        <v>2000</v>
      </c>
      <c r="F12" s="5">
        <v>1270</v>
      </c>
      <c r="G12" s="2">
        <v>1</v>
      </c>
      <c r="H12" s="2">
        <f>Tableau1[[#This Row],[Dépenses]]/Tableau1[[#This Row],[Budget]]</f>
        <v>0.63500000000000001</v>
      </c>
      <c r="I12" s="2">
        <f>IF(Tableau1[[#This Row],[Dépenses (%)]]&lt;=(1-Seuil),Tableau1[[#This Row],[Dépenses (%)]],"")</f>
        <v>0.63500000000000001</v>
      </c>
      <c r="J12" s="2" t="str">
        <f>IF(AND(Tableau1[[#This Row],[Dépenses (%)]]&gt;(1-Seuil),Tableau1[[#This Row],[Dépenses (%)]]&lt;=1),Tableau1[[#This Row],[Dépenses (%)]],"")</f>
        <v/>
      </c>
      <c r="K12" s="2" t="str">
        <f>IF(AND(Tableau1[[#This Row],[Dépenses (%)]]&gt;1,Tableau1[[#This Row],[Dépenses (%)]]&lt;=(1+Seuil)),Tableau1[[#This Row],[Dépenses (%)]],"")</f>
        <v/>
      </c>
      <c r="L12" s="2" t="str">
        <f>IF(Tableau1[[#This Row],[Dépenses (%)]]&gt;(1+Seuil),Tableau1[[#This Row],[Dépenses (%)]],"")</f>
        <v/>
      </c>
      <c r="M12" s="5">
        <f>IF(Tableau1[[#This Row],[Dépenses (%)]]&lt;=(1-Seuil),Tableau1[[#This Row],[Dépenses]],"")</f>
        <v>1270</v>
      </c>
      <c r="N12" s="5" t="str">
        <f>IF(AND(Tableau1[[#This Row],[Dépenses (%)]]&gt;(1-Seuil),Tableau1[[#This Row],[Dépenses (%)]]&lt;=1),Tableau1[[#This Row],[Dépenses]],"")</f>
        <v/>
      </c>
      <c r="O12" s="5" t="str">
        <f>IF(AND(Tableau1[[#This Row],[Dépenses (%)]]&gt;1,Tableau1[[#This Row],[Dépenses (%)]]&lt;=(1+Seuil)),Tableau1[[#This Row],[Dépenses]],"")</f>
        <v/>
      </c>
      <c r="P12" s="5" t="str">
        <f>IF(Tableau1[[#This Row],[Dépenses (%)]]&gt;(1+Seuil),Tableau1[[#This Row],[Dépenses]],"")</f>
        <v/>
      </c>
      <c r="R12">
        <v>1</v>
      </c>
      <c r="S12">
        <v>9.85</v>
      </c>
      <c r="T12">
        <v>0</v>
      </c>
      <c r="U12">
        <v>9.9499999999999993</v>
      </c>
    </row>
    <row r="13" spans="2:21" x14ac:dyDescent="0.35">
      <c r="D13" s="1" t="s">
        <v>23</v>
      </c>
      <c r="E13" s="5">
        <v>1650</v>
      </c>
      <c r="F13" s="5">
        <v>1450</v>
      </c>
      <c r="G13" s="2">
        <v>1</v>
      </c>
      <c r="H13" s="2">
        <f>Tableau1[[#This Row],[Dépenses]]/Tableau1[[#This Row],[Budget]]</f>
        <v>0.87878787878787878</v>
      </c>
      <c r="I13" s="2" t="str">
        <f>IF(Tableau1[[#This Row],[Dépenses (%)]]&lt;=(1-Seuil),Tableau1[[#This Row],[Dépenses (%)]],"")</f>
        <v/>
      </c>
      <c r="J13" s="2">
        <f>IF(AND(Tableau1[[#This Row],[Dépenses (%)]]&gt;(1-Seuil),Tableau1[[#This Row],[Dépenses (%)]]&lt;=1),Tableau1[[#This Row],[Dépenses (%)]],"")</f>
        <v>0.87878787878787878</v>
      </c>
      <c r="K13" s="2" t="str">
        <f>IF(AND(Tableau1[[#This Row],[Dépenses (%)]]&gt;1,Tableau1[[#This Row],[Dépenses (%)]]&lt;=(1+Seuil)),Tableau1[[#This Row],[Dépenses (%)]],"")</f>
        <v/>
      </c>
      <c r="L13" s="2" t="str">
        <f>IF(Tableau1[[#This Row],[Dépenses (%)]]&gt;(1+Seuil),Tableau1[[#This Row],[Dépenses (%)]],"")</f>
        <v/>
      </c>
      <c r="M13" s="5" t="str">
        <f>IF(Tableau1[[#This Row],[Dépenses (%)]]&lt;=(1-Seuil),Tableau1[[#This Row],[Dépenses]],"")</f>
        <v/>
      </c>
      <c r="N13" s="5">
        <f>IF(AND(Tableau1[[#This Row],[Dépenses (%)]]&gt;(1-Seuil),Tableau1[[#This Row],[Dépenses (%)]]&lt;=1),Tableau1[[#This Row],[Dépenses]],"")</f>
        <v>1450</v>
      </c>
      <c r="O13" s="5" t="str">
        <f>IF(AND(Tableau1[[#This Row],[Dépenses (%)]]&gt;1,Tableau1[[#This Row],[Dépenses (%)]]&lt;=(1+Seuil)),Tableau1[[#This Row],[Dépenses]],"")</f>
        <v/>
      </c>
      <c r="P13" s="5" t="str">
        <f>IF(Tableau1[[#This Row],[Dépenses (%)]]&gt;(1+Seuil),Tableau1[[#This Row],[Dépenses]],"")</f>
        <v/>
      </c>
      <c r="R13">
        <v>1</v>
      </c>
      <c r="S13">
        <v>10.85</v>
      </c>
      <c r="T13">
        <v>0</v>
      </c>
      <c r="U13">
        <v>10.95</v>
      </c>
    </row>
    <row r="14" spans="2:21" x14ac:dyDescent="0.35">
      <c r="D14" s="1" t="s">
        <v>24</v>
      </c>
      <c r="E14" s="5">
        <v>3000</v>
      </c>
      <c r="F14" s="5">
        <v>2930</v>
      </c>
      <c r="G14" s="2">
        <v>1</v>
      </c>
      <c r="H14" s="2">
        <f>Tableau1[[#This Row],[Dépenses]]/Tableau1[[#This Row],[Budget]]</f>
        <v>0.97666666666666668</v>
      </c>
      <c r="I14" s="2" t="str">
        <f>IF(Tableau1[[#This Row],[Dépenses (%)]]&lt;=(1-Seuil),Tableau1[[#This Row],[Dépenses (%)]],"")</f>
        <v/>
      </c>
      <c r="J14" s="2">
        <f>IF(AND(Tableau1[[#This Row],[Dépenses (%)]]&gt;(1-Seuil),Tableau1[[#This Row],[Dépenses (%)]]&lt;=1),Tableau1[[#This Row],[Dépenses (%)]],"")</f>
        <v>0.97666666666666668</v>
      </c>
      <c r="K14" s="2" t="str">
        <f>IF(AND(Tableau1[[#This Row],[Dépenses (%)]]&gt;1,Tableau1[[#This Row],[Dépenses (%)]]&lt;=(1+Seuil)),Tableau1[[#This Row],[Dépenses (%)]],"")</f>
        <v/>
      </c>
      <c r="L14" s="2" t="str">
        <f>IF(Tableau1[[#This Row],[Dépenses (%)]]&gt;(1+Seuil),Tableau1[[#This Row],[Dépenses (%)]],"")</f>
        <v/>
      </c>
      <c r="M14" s="5" t="str">
        <f>IF(Tableau1[[#This Row],[Dépenses (%)]]&lt;=(1-Seuil),Tableau1[[#This Row],[Dépenses]],"")</f>
        <v/>
      </c>
      <c r="N14" s="5">
        <f>IF(AND(Tableau1[[#This Row],[Dépenses (%)]]&gt;(1-Seuil),Tableau1[[#This Row],[Dépenses (%)]]&lt;=1),Tableau1[[#This Row],[Dépenses]],"")</f>
        <v>2930</v>
      </c>
      <c r="O14" s="5" t="str">
        <f>IF(AND(Tableau1[[#This Row],[Dépenses (%)]]&gt;1,Tableau1[[#This Row],[Dépenses (%)]]&lt;=(1+Seuil)),Tableau1[[#This Row],[Dépenses]],"")</f>
        <v/>
      </c>
      <c r="P14" s="5" t="str">
        <f>IF(Tableau1[[#This Row],[Dépenses (%)]]&gt;(1+Seuil),Tableau1[[#This Row],[Dépenses]],"")</f>
        <v/>
      </c>
      <c r="R14">
        <v>1</v>
      </c>
      <c r="S14">
        <v>11.85</v>
      </c>
      <c r="T14">
        <v>0</v>
      </c>
      <c r="U14">
        <v>11.95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Seuil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AL COURREGES</cp:lastModifiedBy>
  <dcterms:created xsi:type="dcterms:W3CDTF">2023-12-04T21:32:30Z</dcterms:created>
  <dcterms:modified xsi:type="dcterms:W3CDTF">2023-12-07T16:26:32Z</dcterms:modified>
</cp:coreProperties>
</file>