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1E2A33CC-8D12-4F70-9938-96CBA3D19DC5}" xr6:coauthVersionLast="47" xr6:coauthVersionMax="47" xr10:uidLastSave="{00000000-0000-0000-0000-000000000000}"/>
  <bookViews>
    <workbookView xWindow="-110" yWindow="-110" windowWidth="38620" windowHeight="21820" xr2:uid="{E91D8056-6576-1D48-8826-8277FFA4CA5A}"/>
  </bookViews>
  <sheets>
    <sheet name="Feuil1" sheetId="1" r:id="rId1"/>
  </sheets>
  <definedNames>
    <definedName name="_xlnm._FilterDatabase" localSheetId="0" hidden="1">Feuil1!$B$2:$E$14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4" i="1" l="1"/>
  <c r="R13" i="1"/>
  <c r="R12" i="1"/>
  <c r="R11" i="1"/>
  <c r="R10" i="1"/>
  <c r="R9" i="1"/>
  <c r="R8" i="1"/>
  <c r="R7" i="1"/>
  <c r="R6" i="1"/>
  <c r="R5" i="1"/>
  <c r="R4" i="1"/>
  <c r="R3" i="1"/>
  <c r="S3" i="1" l="1"/>
  <c r="P3" i="1" l="1"/>
  <c r="Q3" i="1" s="1"/>
  <c r="S4" i="1" l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S7" i="1" l="1"/>
  <c r="P7" i="1" s="1"/>
  <c r="S14" i="1"/>
  <c r="P14" i="1" s="1"/>
  <c r="S9" i="1"/>
  <c r="P9" i="1" s="1"/>
  <c r="S6" i="1"/>
  <c r="P6" i="1" s="1"/>
  <c r="S5" i="1"/>
  <c r="P5" i="1" s="1"/>
  <c r="S13" i="1"/>
  <c r="P13" i="1" s="1"/>
  <c r="S12" i="1"/>
  <c r="P12" i="1" s="1"/>
  <c r="S11" i="1"/>
  <c r="P11" i="1" s="1"/>
  <c r="S10" i="1"/>
  <c r="P10" i="1" s="1"/>
  <c r="S8" i="1"/>
  <c r="P8" i="1" s="1"/>
  <c r="P4" i="1"/>
  <c r="AC6" i="1" l="1"/>
  <c r="AC4" i="1"/>
  <c r="Q10" i="1"/>
  <c r="AC3" i="1"/>
  <c r="AC5" i="1"/>
  <c r="Q13" i="1"/>
  <c r="Q14" i="1"/>
  <c r="Q8" i="1"/>
  <c r="Q11" i="1"/>
  <c r="Q6" i="1"/>
  <c r="Q9" i="1"/>
  <c r="Q4" i="1"/>
  <c r="Q12" i="1"/>
  <c r="Q7" i="1"/>
  <c r="Q5" i="1"/>
  <c r="AA5" i="1" l="1"/>
  <c r="AB5" i="1" s="1"/>
  <c r="AA6" i="1"/>
  <c r="AB6" i="1" s="1"/>
  <c r="X3" i="1"/>
  <c r="W3" i="1"/>
  <c r="AA3" i="1"/>
  <c r="AB3" i="1" s="1"/>
  <c r="X4" i="1"/>
  <c r="AA4" i="1"/>
  <c r="AB4" i="1" s="1"/>
  <c r="W4" i="1"/>
  <c r="X5" i="1"/>
  <c r="X6" i="1"/>
  <c r="W5" i="1"/>
  <c r="W6" i="1"/>
</calcChain>
</file>

<file path=xl/sharedStrings.xml><?xml version="1.0" encoding="utf-8"?>
<sst xmlns="http://schemas.openxmlformats.org/spreadsheetml/2006/main" count="57" uniqueCount="43">
  <si>
    <t>Playtypes</t>
  </si>
  <si>
    <t>top 3</t>
  </si>
  <si>
    <t>top 4</t>
  </si>
  <si>
    <t>%</t>
  </si>
  <si>
    <t>Transition</t>
  </si>
  <si>
    <t>PNR handler</t>
  </si>
  <si>
    <t>PNR roller</t>
  </si>
  <si>
    <t>Pick'n pops</t>
  </si>
  <si>
    <t>Hand offs</t>
  </si>
  <si>
    <t>Spot ups</t>
  </si>
  <si>
    <t>Catch &amp; drives</t>
  </si>
  <si>
    <t>Coupes</t>
  </si>
  <si>
    <t>Screens offs</t>
  </si>
  <si>
    <t>Isolation</t>
  </si>
  <si>
    <t>Post ups</t>
  </si>
  <si>
    <t>Putbacks</t>
  </si>
  <si>
    <t>Joueuse</t>
  </si>
  <si>
    <t>Catch &amp; drive</t>
  </si>
  <si>
    <t>Cuts</t>
  </si>
  <si>
    <t>Julie Allemand</t>
  </si>
  <si>
    <t>Marine Johannes</t>
  </si>
  <si>
    <t>Gabby Williams</t>
  </si>
  <si>
    <t>Alexia Chartereau</t>
  </si>
  <si>
    <t>Sandrine Gruda</t>
  </si>
  <si>
    <t>Laura Quevedo</t>
  </si>
  <si>
    <t>Blake Dietrick</t>
  </si>
  <si>
    <t>Juste Jocyte</t>
  </si>
  <si>
    <t>Helena Ciak</t>
  </si>
  <si>
    <t>Dominique Malonga</t>
  </si>
  <si>
    <t>nom</t>
  </si>
  <si>
    <t>TABLEAU 1</t>
  </si>
  <si>
    <t>TABLEAU 2</t>
  </si>
  <si>
    <t>Liste déroulante</t>
  </si>
  <si>
    <t>Calculs</t>
  </si>
  <si>
    <t>Playtype</t>
  </si>
  <si>
    <t>RechercheV avec remontée de cellule</t>
  </si>
  <si>
    <t>Avec tri de la liste et remontée de cellule</t>
  </si>
  <si>
    <t>Extraction</t>
  </si>
  <si>
    <t>4 premières valeurs de l'extraction</t>
  </si>
  <si>
    <t>4 plus fortes valeurs de l'extraction</t>
  </si>
  <si>
    <t>pour affichage d'une joueuse</t>
  </si>
  <si>
    <r>
      <rPr>
        <b/>
        <u/>
        <sz val="12"/>
        <color theme="1"/>
        <rFont val="Calibri"/>
        <family val="2"/>
        <scheme val="minor"/>
      </rPr>
      <t>Au choix</t>
    </r>
    <r>
      <rPr>
        <b/>
        <sz val="12"/>
        <color theme="1"/>
        <rFont val="Calibri"/>
        <family val="2"/>
        <scheme val="minor"/>
      </rPr>
      <t xml:space="preserve"> :</t>
    </r>
  </si>
  <si>
    <r>
      <rPr>
        <b/>
        <u/>
        <sz val="12"/>
        <color theme="1"/>
        <rFont val="Calibri"/>
        <family val="2"/>
        <scheme val="minor"/>
      </rPr>
      <t>Où</t>
    </r>
    <r>
      <rPr>
        <b/>
        <sz val="12"/>
        <color theme="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</si>
</sst>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Fill="1" applyAlignment="1">
      <alignment horizontal="left" vertical="center" indent="3"/>
    </xf>
    <xf numFmtId="0" fontId="0" fillId="0" borderId="0" xfId="0" applyFill="1"/>
    <xf numFmtId="0" fontId="4" fillId="0" borderId="0" xfId="0" applyFont="1" applyFill="1" applyAlignment="1">
      <alignment horizontal="left" indent="6"/>
    </xf>
    <xf numFmtId="0" fontId="0" fillId="0" borderId="0" xfId="0" applyFill="1" applyAlignment="1">
      <alignment horizontal="centerContinuous" vertical="center"/>
    </xf>
    <xf numFmtId="0" fontId="0" fillId="0" borderId="0" xfId="0" applyFill="1" applyAlignment="1">
      <alignment horizontal="centerContinuous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Feuil1!$O$3</c:f>
          <c:strCache>
            <c:ptCount val="1"/>
            <c:pt idx="0">
              <c:v>Julie Allemand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Julie Allemand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Feuil1!$W$3:$W$6</c:f>
              <c:strCache>
                <c:ptCount val="4"/>
                <c:pt idx="0">
                  <c:v>Transition</c:v>
                </c:pt>
                <c:pt idx="1">
                  <c:v>PNR handler</c:v>
                </c:pt>
                <c:pt idx="2">
                  <c:v>PNR roller</c:v>
                </c:pt>
                <c:pt idx="3">
                  <c:v>Pick'n pops</c:v>
                </c:pt>
              </c:strCache>
            </c:strRef>
          </c:cat>
          <c:val>
            <c:numRef>
              <c:f>Feuil1!$X$3:$X$6</c:f>
              <c:numCache>
                <c:formatCode>General</c:formatCode>
                <c:ptCount val="4"/>
                <c:pt idx="0">
                  <c:v>21</c:v>
                </c:pt>
                <c:pt idx="1">
                  <c:v>29.5</c:v>
                </c:pt>
                <c:pt idx="2">
                  <c:v>5.7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48-446F-ABC7-063AABC0793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Feuil1!$O$3</c:f>
          <c:strCache>
            <c:ptCount val="1"/>
            <c:pt idx="0">
              <c:v>Julie Allemand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Julie Allemand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Feuil1!$AB$3:$AB$6</c:f>
              <c:strCache>
                <c:ptCount val="4"/>
                <c:pt idx="0">
                  <c:v>PNR handler</c:v>
                </c:pt>
                <c:pt idx="1">
                  <c:v>Transition</c:v>
                </c:pt>
                <c:pt idx="2">
                  <c:v>Spot ups</c:v>
                </c:pt>
                <c:pt idx="3">
                  <c:v>Cuts</c:v>
                </c:pt>
              </c:strCache>
            </c:strRef>
          </c:cat>
          <c:val>
            <c:numRef>
              <c:f>Feuil1!$AC$3:$AC$6</c:f>
              <c:numCache>
                <c:formatCode>General</c:formatCode>
                <c:ptCount val="4"/>
                <c:pt idx="0">
                  <c:v>29.5</c:v>
                </c:pt>
                <c:pt idx="1">
                  <c:v>21</c:v>
                </c:pt>
                <c:pt idx="2">
                  <c:v>18.600000000000001</c:v>
                </c:pt>
                <c:pt idx="3">
                  <c:v>6.2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F2-4322-B713-60CF1B5CAE3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0</xdr:rowOff>
    </xdr:from>
    <xdr:to>
      <xdr:col>25</xdr:col>
      <xdr:colOff>7055</xdr:colOff>
      <xdr:row>26</xdr:row>
      <xdr:rowOff>7056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32A3E55-3A6C-4A8F-8516-ECDD753F38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804332</xdr:colOff>
      <xdr:row>12</xdr:row>
      <xdr:rowOff>1</xdr:rowOff>
    </xdr:from>
    <xdr:to>
      <xdr:col>29</xdr:col>
      <xdr:colOff>811388</xdr:colOff>
      <xdr:row>26</xdr:row>
      <xdr:rowOff>7057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78E5C6F-2DE0-4798-BD77-C5A17ED3A2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472722</xdr:colOff>
      <xdr:row>1</xdr:row>
      <xdr:rowOff>84667</xdr:rowOff>
    </xdr:from>
    <xdr:to>
      <xdr:col>24</xdr:col>
      <xdr:colOff>211666</xdr:colOff>
      <xdr:row>7</xdr:row>
      <xdr:rowOff>7056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2FC122F-CA8E-E117-8180-7750C5200F3C}"/>
            </a:ext>
          </a:extLst>
        </xdr:cNvPr>
        <xdr:cNvSpPr/>
      </xdr:nvSpPr>
      <xdr:spPr>
        <a:xfrm>
          <a:off x="17617722" y="3182056"/>
          <a:ext cx="2173111" cy="110772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437444</xdr:colOff>
      <xdr:row>1</xdr:row>
      <xdr:rowOff>91722</xdr:rowOff>
    </xdr:from>
    <xdr:to>
      <xdr:col>29</xdr:col>
      <xdr:colOff>176388</xdr:colOff>
      <xdr:row>7</xdr:row>
      <xdr:rowOff>14111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309FB09-58DF-400E-A178-FAE933DF6E9E}"/>
            </a:ext>
          </a:extLst>
        </xdr:cNvPr>
        <xdr:cNvSpPr/>
      </xdr:nvSpPr>
      <xdr:spPr>
        <a:xfrm>
          <a:off x="21639388" y="3189111"/>
          <a:ext cx="2173111" cy="110772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1375833</xdr:colOff>
      <xdr:row>3</xdr:row>
      <xdr:rowOff>35279</xdr:rowOff>
    </xdr:from>
    <xdr:to>
      <xdr:col>14</xdr:col>
      <xdr:colOff>1375840</xdr:colOff>
      <xdr:row>5</xdr:row>
      <xdr:rowOff>148168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BC2B6A0-4989-3F87-F3CF-A8538B00CCCB}"/>
            </a:ext>
          </a:extLst>
        </xdr:cNvPr>
        <xdr:cNvCxnSpPr/>
      </xdr:nvCxnSpPr>
      <xdr:spPr>
        <a:xfrm flipV="1">
          <a:off x="13081000" y="762001"/>
          <a:ext cx="7" cy="5080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99E30A-1B27-F24D-BEF2-1E1C419D48A4}" name="Tableau1" displayName="Tableau1" ref="B2:E14" totalsRowShown="0">
  <autoFilter ref="B2:E14" xr:uid="{AC08F2B3-57E7-A44C-93BE-ED9E48EB5806}"/>
  <tableColumns count="4">
    <tableColumn id="1" xr3:uid="{66F1805F-930E-0D40-99B3-8639D5CF2356}" name="Playtypes"/>
    <tableColumn id="2" xr3:uid="{CA50DE4D-7588-AC47-A4B0-CEDED8529BD0}" name="top 3">
      <calculatedColumnFormula>IF(RANK(E3,$E$3:$E$14)&lt;=3,E3,0)</calculatedColumnFormula>
    </tableColumn>
    <tableColumn id="3" xr3:uid="{72764C4F-13A2-784B-ACEA-4849FD790A63}" name="top 4">
      <calculatedColumnFormula>IF(RANK(E3,$E$3:$E$14)&lt;=4,E3,0)</calculatedColumnFormula>
    </tableColumn>
    <tableColumn id="4" xr3:uid="{3F0EA6CB-20A9-6C40-A5E5-4845B5BCB32B}" name="%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D629FE-A117-E84C-8600-6A6773AEA514}" name="Tableau2" displayName="Tableau2" ref="B31:N44" totalsRowShown="0" headerRowDxfId="14" dataDxfId="13">
  <autoFilter ref="B31:N44" xr:uid="{3DB0E920-373C-B247-9F4D-3FD2D3B79713}"/>
  <tableColumns count="13">
    <tableColumn id="1" xr3:uid="{9D879470-483F-F441-B92E-9E570A633C94}" name="Joueuse" dataDxfId="12"/>
    <tableColumn id="2" xr3:uid="{CCA30033-F4B1-E94F-A4CE-1BDFB85A74CA}" name="Transition" dataDxfId="11"/>
    <tableColumn id="3" xr3:uid="{D2ABCCE1-FF8B-FB43-8B74-36267094E7FE}" name="PNR handler" dataDxfId="10"/>
    <tableColumn id="4" xr3:uid="{4134E23D-B505-2145-9E17-8C93C40FA7DB}" name="PNR roller" dataDxfId="9"/>
    <tableColumn id="5" xr3:uid="{118CA391-0B0A-0842-8D1B-AE697A202DBE}" name="Pick'n pops" dataDxfId="8"/>
    <tableColumn id="6" xr3:uid="{7D9EEFE0-494B-D844-A015-AEC2BDF331B0}" name="Hand offs" dataDxfId="7"/>
    <tableColumn id="7" xr3:uid="{E0888E23-C744-C34C-92A7-E8C3903715E4}" name="Spot ups" dataDxfId="6"/>
    <tableColumn id="8" xr3:uid="{1CADDC26-E94A-2B44-BC95-7202E4056C78}" name="Catch &amp; drive" dataDxfId="5"/>
    <tableColumn id="9" xr3:uid="{5F3A9354-2065-724D-B3E3-B7610E92EBB9}" name="Cuts" dataDxfId="4"/>
    <tableColumn id="10" xr3:uid="{8F0A2C0E-5F84-BB44-9E1A-0B30B4C4B10D}" name="Screens offs" dataDxfId="3"/>
    <tableColumn id="11" xr3:uid="{7A5C8ED9-B284-1543-95FC-F9FA22EA6F95}" name="Isolation" dataDxfId="2"/>
    <tableColumn id="12" xr3:uid="{E064E9AD-7CE8-4D4F-B00C-2AA3CD7D0AD5}" name="Post ups" dataDxfId="1"/>
    <tableColumn id="13" xr3:uid="{AEBC0826-84CB-D04F-82C2-4DE20A056E58}" name="Putback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30352-5883-034B-A5B5-C5F1907A4934}">
  <sheetPr codeName="Feuil1"/>
  <dimension ref="B1:AD44"/>
  <sheetViews>
    <sheetView tabSelected="1" zoomScale="90" zoomScaleNormal="90" workbookViewId="0">
      <selection activeCell="O3" sqref="O3"/>
    </sheetView>
  </sheetViews>
  <sheetFormatPr baseColWidth="10" defaultRowHeight="15.5" x14ac:dyDescent="0.35"/>
  <cols>
    <col min="1" max="1" width="7" customWidth="1"/>
    <col min="2" max="2" width="18.83203125" customWidth="1"/>
    <col min="15" max="15" width="18.1640625" bestFit="1" customWidth="1"/>
    <col min="16" max="28" width="10.6640625" customWidth="1"/>
  </cols>
  <sheetData>
    <row r="1" spans="2:30" ht="26" x14ac:dyDescent="0.6">
      <c r="B1" s="3" t="s">
        <v>30</v>
      </c>
      <c r="P1" s="2" t="s">
        <v>33</v>
      </c>
      <c r="Q1" s="2" t="s">
        <v>33</v>
      </c>
      <c r="R1" s="2" t="s">
        <v>34</v>
      </c>
      <c r="S1" s="2" t="s">
        <v>37</v>
      </c>
      <c r="V1" s="8" t="s">
        <v>35</v>
      </c>
      <c r="W1" s="9"/>
      <c r="X1" s="9"/>
      <c r="Y1" s="9"/>
      <c r="AA1" s="11" t="s">
        <v>36</v>
      </c>
      <c r="AB1" s="12"/>
      <c r="AC1" s="12"/>
      <c r="AD1" s="12"/>
    </row>
    <row r="2" spans="2:30" x14ac:dyDescent="0.35">
      <c r="B2" t="s">
        <v>0</v>
      </c>
      <c r="C2" t="s">
        <v>1</v>
      </c>
      <c r="D2" t="s">
        <v>2</v>
      </c>
      <c r="E2" t="s">
        <v>3</v>
      </c>
      <c r="V2" s="9"/>
      <c r="W2" s="9"/>
      <c r="X2" s="9"/>
      <c r="Y2" s="9"/>
      <c r="AA2" s="9"/>
      <c r="AB2" s="9"/>
      <c r="AC2" s="9"/>
      <c r="AD2" s="9"/>
    </row>
    <row r="3" spans="2:30" x14ac:dyDescent="0.35">
      <c r="B3" t="s">
        <v>4</v>
      </c>
      <c r="C3">
        <f t="shared" ref="C3:C14" si="0">IF(RANK(E3,$E$3:$E$14)&lt;=3,E3,0)</f>
        <v>21</v>
      </c>
      <c r="D3">
        <f>IF(RANK(E3,$E$3:$E$14)&lt;=4,E3,0)</f>
        <v>21</v>
      </c>
      <c r="E3">
        <v>21</v>
      </c>
      <c r="O3" s="4" t="s">
        <v>19</v>
      </c>
      <c r="P3">
        <f t="shared" ref="P3:P14" si="1">IF((S3)=0,"",1)</f>
        <v>1</v>
      </c>
      <c r="Q3">
        <f>P3</f>
        <v>1</v>
      </c>
      <c r="R3" t="str">
        <f>C$31</f>
        <v>Transition</v>
      </c>
      <c r="S3">
        <f>INDEX($C$32:$N$44,MATCH($O$3,$B$32:$B$44,0),MATCH(R3,$C$31:$N$31,0))</f>
        <v>21</v>
      </c>
      <c r="V3" s="9">
        <v>1</v>
      </c>
      <c r="W3" s="9" t="str">
        <f>IFERROR(VLOOKUP($V3,$Q$3:$S$14,2,0),"")</f>
        <v>Transition</v>
      </c>
      <c r="X3" s="9">
        <f>IFERROR(VLOOKUP($V3,$Q$3:$S$14,3,0),"")</f>
        <v>21</v>
      </c>
      <c r="Y3" s="9"/>
      <c r="AA3" s="9">
        <f>INDEX($Q$3:$Q$14,MATCH($AC3,$S$3:$S$14,0))</f>
        <v>2</v>
      </c>
      <c r="AB3" s="9" t="str">
        <f>IF(AC3=0,"",VLOOKUP(AA3,$Q$3:$R$14,2,FALSE))</f>
        <v>PNR handler</v>
      </c>
      <c r="AC3" s="9">
        <f>LARGE($S$3:$S$14,ROW(A1))</f>
        <v>29.5</v>
      </c>
      <c r="AD3" s="9"/>
    </row>
    <row r="4" spans="2:30" x14ac:dyDescent="0.35">
      <c r="B4" t="s">
        <v>5</v>
      </c>
      <c r="C4">
        <f t="shared" si="0"/>
        <v>29.5</v>
      </c>
      <c r="D4">
        <f t="shared" ref="D4:D14" si="2">IF(RANK(E4,$E$3:$E$14)&lt;=4,E4,0)</f>
        <v>29.5</v>
      </c>
      <c r="E4">
        <v>29.5</v>
      </c>
      <c r="P4">
        <f t="shared" si="1"/>
        <v>1</v>
      </c>
      <c r="Q4">
        <f>SUM(P$3:P4)</f>
        <v>2</v>
      </c>
      <c r="R4" t="str">
        <f>D$31</f>
        <v>PNR handler</v>
      </c>
      <c r="S4">
        <f>INDEX($C$32:$N$44,MATCH($O$3,$B$32:$B$44,0),MATCH(R4,$C$31:$N$31,0))</f>
        <v>29.5</v>
      </c>
      <c r="V4" s="9">
        <v>2</v>
      </c>
      <c r="W4" s="9" t="str">
        <f>IFERROR(VLOOKUP($V4,$Q$3:$S$14,2,0),"")</f>
        <v>PNR handler</v>
      </c>
      <c r="X4" s="9">
        <f>IFERROR(VLOOKUP($V4,$Q$3:$S$14,3,0),"")</f>
        <v>29.5</v>
      </c>
      <c r="Y4" s="9"/>
      <c r="AA4" s="9">
        <f>INDEX($Q$3:$Q$14,MATCH($AC4,$S$3:$S$14,0))</f>
        <v>1</v>
      </c>
      <c r="AB4" s="9" t="str">
        <f>IF(AC4=0,"",VLOOKUP(AA4,$Q$3:$R$14,2,FALSE))</f>
        <v>Transition</v>
      </c>
      <c r="AC4" s="9">
        <f>LARGE($S$3:$S$14,ROW(A2))</f>
        <v>21</v>
      </c>
      <c r="AD4" s="9"/>
    </row>
    <row r="5" spans="2:30" x14ac:dyDescent="0.35">
      <c r="B5" t="s">
        <v>6</v>
      </c>
      <c r="C5">
        <f t="shared" si="0"/>
        <v>0</v>
      </c>
      <c r="D5">
        <f t="shared" si="2"/>
        <v>0</v>
      </c>
      <c r="E5">
        <v>5.7</v>
      </c>
      <c r="P5">
        <f t="shared" si="1"/>
        <v>1</v>
      </c>
      <c r="Q5">
        <f>SUM(P$3:P5)</f>
        <v>3</v>
      </c>
      <c r="R5" t="str">
        <f>E$31</f>
        <v>PNR roller</v>
      </c>
      <c r="S5">
        <f>INDEX($C$32:$N$44,MATCH($O$3,$B$32:$B$44,0),MATCH(R5,$C$31:$N$31,0))</f>
        <v>5.7</v>
      </c>
      <c r="V5" s="9">
        <v>3</v>
      </c>
      <c r="W5" s="9" t="str">
        <f>IFERROR(VLOOKUP($V5,$Q$3:$S$14,2,0),"")</f>
        <v>PNR roller</v>
      </c>
      <c r="X5" s="9">
        <f>IFERROR(VLOOKUP($V5,$Q$3:$S$14,3,0),"")</f>
        <v>5.7</v>
      </c>
      <c r="Y5" s="9"/>
      <c r="AA5" s="9">
        <f>INDEX($Q$3:$Q$14,MATCH($AC5,$S$3:$S$14,0))</f>
        <v>6</v>
      </c>
      <c r="AB5" s="9" t="str">
        <f>IF(AC5=0,"",VLOOKUP(AA5,$Q$3:$R$14,2,FALSE))</f>
        <v>Spot ups</v>
      </c>
      <c r="AC5" s="9">
        <f>LARGE($S$3:$S$14,ROW(A3))</f>
        <v>18.600000000000001</v>
      </c>
      <c r="AD5" s="9"/>
    </row>
    <row r="6" spans="2:30" x14ac:dyDescent="0.35">
      <c r="B6" t="s">
        <v>7</v>
      </c>
      <c r="C6">
        <f t="shared" si="0"/>
        <v>0</v>
      </c>
      <c r="D6">
        <f t="shared" si="2"/>
        <v>0</v>
      </c>
      <c r="E6">
        <v>1</v>
      </c>
      <c r="O6" s="5" t="s">
        <v>32</v>
      </c>
      <c r="P6">
        <f t="shared" si="1"/>
        <v>1</v>
      </c>
      <c r="Q6">
        <f>SUM(P$3:P6)</f>
        <v>4</v>
      </c>
      <c r="R6" t="str">
        <f>F$31</f>
        <v>Pick'n pops</v>
      </c>
      <c r="S6">
        <f>INDEX($C$32:$N$44,MATCH($O$3,$B$32:$B$44,0),MATCH(R6,$C$31:$N$31,0))</f>
        <v>1</v>
      </c>
      <c r="V6" s="9">
        <v>4</v>
      </c>
      <c r="W6" s="9" t="str">
        <f>IFERROR(VLOOKUP($V6,$Q$3:$S$14,2,0),"")</f>
        <v>Pick'n pops</v>
      </c>
      <c r="X6" s="9">
        <f>IFERROR(VLOOKUP($V6,$Q$3:$S$14,3,0),"")</f>
        <v>1</v>
      </c>
      <c r="Y6" s="9"/>
      <c r="AA6" s="9">
        <f>INDEX($Q$3:$Q$14,MATCH($AC6,$S$3:$S$14,0))</f>
        <v>8</v>
      </c>
      <c r="AB6" s="9" t="str">
        <f>IF(AC6=0,"",VLOOKUP(AA6,$Q$3:$R$14,2,FALSE))</f>
        <v>Cuts</v>
      </c>
      <c r="AC6" s="9">
        <f>LARGE($S$3:$S$14,ROW(A4))</f>
        <v>6.2</v>
      </c>
      <c r="AD6" s="9"/>
    </row>
    <row r="7" spans="2:30" x14ac:dyDescent="0.35">
      <c r="B7" t="s">
        <v>8</v>
      </c>
      <c r="C7">
        <f t="shared" si="0"/>
        <v>0</v>
      </c>
      <c r="D7">
        <f t="shared" si="2"/>
        <v>0</v>
      </c>
      <c r="E7">
        <v>2.9</v>
      </c>
      <c r="O7" s="7" t="s">
        <v>40</v>
      </c>
      <c r="P7">
        <f t="shared" si="1"/>
        <v>1</v>
      </c>
      <c r="Q7">
        <f>SUM(P$3:P7)</f>
        <v>5</v>
      </c>
      <c r="R7" t="str">
        <f>G$31</f>
        <v>Hand offs</v>
      </c>
      <c r="S7">
        <f>INDEX($C$32:$N$44,MATCH($O$3,$B$32:$B$44,0),MATCH(R7,$C$31:$N$31,0))</f>
        <v>2.9</v>
      </c>
      <c r="V7" s="9"/>
      <c r="W7" s="9"/>
      <c r="X7" s="9"/>
      <c r="Y7" s="9"/>
      <c r="AA7" s="9"/>
      <c r="AB7" s="9"/>
      <c r="AC7" s="9"/>
      <c r="AD7" s="9"/>
    </row>
    <row r="8" spans="2:30" x14ac:dyDescent="0.35">
      <c r="B8" t="s">
        <v>9</v>
      </c>
      <c r="C8">
        <f t="shared" si="0"/>
        <v>18.600000000000001</v>
      </c>
      <c r="D8">
        <f t="shared" si="2"/>
        <v>18.600000000000001</v>
      </c>
      <c r="E8">
        <v>18.600000000000001</v>
      </c>
      <c r="O8" s="6"/>
      <c r="P8">
        <f t="shared" si="1"/>
        <v>1</v>
      </c>
      <c r="Q8">
        <f>SUM(P$3:P8)</f>
        <v>6</v>
      </c>
      <c r="R8" t="str">
        <f>H$31</f>
        <v>Spot ups</v>
      </c>
      <c r="S8">
        <f>INDEX($C$32:$N$44,MATCH($O$3,$B$32:$B$44,0),MATCH(R8,$C$31:$N$31,0))</f>
        <v>18.600000000000001</v>
      </c>
      <c r="V8" s="9"/>
      <c r="W8" s="9"/>
      <c r="X8" s="9"/>
      <c r="Y8" s="9"/>
      <c r="AA8" s="9"/>
      <c r="AB8" s="9"/>
      <c r="AC8" s="9"/>
      <c r="AD8" s="9"/>
    </row>
    <row r="9" spans="2:30" x14ac:dyDescent="0.35">
      <c r="B9" t="s">
        <v>10</v>
      </c>
      <c r="C9">
        <f t="shared" si="0"/>
        <v>0</v>
      </c>
      <c r="D9">
        <f t="shared" si="2"/>
        <v>0</v>
      </c>
      <c r="E9">
        <v>5.7</v>
      </c>
      <c r="P9">
        <f t="shared" si="1"/>
        <v>1</v>
      </c>
      <c r="Q9">
        <f>SUM(P$3:P9)</f>
        <v>7</v>
      </c>
      <c r="R9" t="str">
        <f>I$31</f>
        <v>Catch &amp; drive</v>
      </c>
      <c r="S9">
        <f>INDEX($C$32:$N$44,MATCH($O$3,$B$32:$B$44,0),MATCH(R9,$C$31:$N$31,0))</f>
        <v>5.7</v>
      </c>
      <c r="V9" s="9"/>
      <c r="W9" s="9"/>
      <c r="X9" s="9"/>
      <c r="Y9" s="9"/>
      <c r="AA9" s="9"/>
      <c r="AB9" s="9"/>
      <c r="AC9" s="9"/>
      <c r="AD9" s="9"/>
    </row>
    <row r="10" spans="2:30" x14ac:dyDescent="0.35">
      <c r="B10" t="s">
        <v>11</v>
      </c>
      <c r="C10">
        <f t="shared" si="0"/>
        <v>0</v>
      </c>
      <c r="D10">
        <f t="shared" si="2"/>
        <v>6.2</v>
      </c>
      <c r="E10">
        <v>6.2</v>
      </c>
      <c r="P10">
        <f t="shared" si="1"/>
        <v>1</v>
      </c>
      <c r="Q10">
        <f>SUM(P$3:P10)</f>
        <v>8</v>
      </c>
      <c r="R10" t="str">
        <f>J$31</f>
        <v>Cuts</v>
      </c>
      <c r="S10">
        <f>INDEX($C$32:$N$44,MATCH($O$3,$B$32:$B$44,0),MATCH(R10,$C$31:$N$31,0))</f>
        <v>6.2</v>
      </c>
      <c r="U10" s="13" t="s">
        <v>41</v>
      </c>
      <c r="V10" s="10" t="s">
        <v>38</v>
      </c>
      <c r="W10" s="9"/>
      <c r="X10" s="9"/>
      <c r="Y10" s="9"/>
      <c r="Z10" s="14" t="s">
        <v>42</v>
      </c>
      <c r="AA10" s="10" t="s">
        <v>39</v>
      </c>
      <c r="AB10" s="9"/>
      <c r="AC10" s="9"/>
      <c r="AD10" s="9"/>
    </row>
    <row r="11" spans="2:30" x14ac:dyDescent="0.35">
      <c r="B11" t="s">
        <v>12</v>
      </c>
      <c r="C11">
        <f t="shared" si="0"/>
        <v>0</v>
      </c>
      <c r="D11">
        <f t="shared" si="2"/>
        <v>0</v>
      </c>
      <c r="E11">
        <v>5.2</v>
      </c>
      <c r="P11">
        <f t="shared" si="1"/>
        <v>1</v>
      </c>
      <c r="Q11">
        <f>SUM(P$3:P11)</f>
        <v>9</v>
      </c>
      <c r="R11" t="str">
        <f>K$31</f>
        <v>Screens offs</v>
      </c>
      <c r="S11">
        <f>INDEX($C$32:$N$44,MATCH($O$3,$B$32:$B$44,0),MATCH(R11,$C$31:$N$31,0))</f>
        <v>5.2</v>
      </c>
      <c r="V11" s="9"/>
      <c r="W11" s="9"/>
      <c r="X11" s="9"/>
      <c r="Y11" s="9"/>
      <c r="AA11" s="9"/>
      <c r="AB11" s="9"/>
      <c r="AC11" s="9"/>
      <c r="AD11" s="9"/>
    </row>
    <row r="12" spans="2:30" x14ac:dyDescent="0.35">
      <c r="B12" t="s">
        <v>13</v>
      </c>
      <c r="C12">
        <f t="shared" si="0"/>
        <v>0</v>
      </c>
      <c r="D12">
        <f t="shared" si="2"/>
        <v>0</v>
      </c>
      <c r="E12">
        <v>4.3</v>
      </c>
      <c r="P12">
        <f t="shared" si="1"/>
        <v>1</v>
      </c>
      <c r="Q12">
        <f>SUM(P$3:P12)</f>
        <v>10</v>
      </c>
      <c r="R12" t="str">
        <f>L$31</f>
        <v>Isolation</v>
      </c>
      <c r="S12">
        <f>INDEX($C$32:$N$44,MATCH($O$3,$B$32:$B$44,0),MATCH(R12,$C$31:$N$31,0))</f>
        <v>4.3</v>
      </c>
      <c r="V12" s="9"/>
      <c r="W12" s="9"/>
      <c r="X12" s="9"/>
      <c r="Y12" s="9"/>
      <c r="AA12" s="9"/>
      <c r="AB12" s="9"/>
      <c r="AC12" s="9"/>
      <c r="AD12" s="9"/>
    </row>
    <row r="13" spans="2:30" x14ac:dyDescent="0.35">
      <c r="B13" t="s">
        <v>14</v>
      </c>
      <c r="C13">
        <f t="shared" si="0"/>
        <v>0</v>
      </c>
      <c r="D13">
        <f t="shared" si="2"/>
        <v>0</v>
      </c>
      <c r="E13">
        <v>0</v>
      </c>
      <c r="P13" t="str">
        <f t="shared" si="1"/>
        <v/>
      </c>
      <c r="Q13">
        <f>SUM(P$3:P13)</f>
        <v>10</v>
      </c>
      <c r="R13" t="str">
        <f>M$31</f>
        <v>Post ups</v>
      </c>
      <c r="S13">
        <f>INDEX($C$32:$N$44,MATCH($O$3,$B$32:$B$44,0),MATCH(R13,$C$31:$N$31,0))</f>
        <v>0</v>
      </c>
      <c r="V13" s="9"/>
      <c r="W13" s="9"/>
      <c r="X13" s="9"/>
      <c r="Y13" s="9"/>
      <c r="AA13" s="9"/>
      <c r="AB13" s="9"/>
      <c r="AC13" s="9"/>
      <c r="AD13" s="9"/>
    </row>
    <row r="14" spans="2:30" x14ac:dyDescent="0.35">
      <c r="B14" t="s">
        <v>15</v>
      </c>
      <c r="C14">
        <f t="shared" si="0"/>
        <v>0</v>
      </c>
      <c r="D14">
        <f t="shared" si="2"/>
        <v>0</v>
      </c>
      <c r="E14">
        <v>0</v>
      </c>
      <c r="P14" t="str">
        <f t="shared" si="1"/>
        <v/>
      </c>
      <c r="Q14">
        <f>SUM(P$3:P14)</f>
        <v>10</v>
      </c>
      <c r="R14" t="str">
        <f>N$31</f>
        <v>Putbacks</v>
      </c>
      <c r="S14">
        <f>INDEX($C$32:$N$44,MATCH($O$3,$B$32:$B$44,0),MATCH(R14,$C$31:$N$31,0))</f>
        <v>0</v>
      </c>
      <c r="V14" s="9"/>
      <c r="W14" s="9"/>
      <c r="X14" s="9"/>
      <c r="Y14" s="9"/>
      <c r="AA14" s="9"/>
      <c r="AB14" s="9"/>
      <c r="AC14" s="9"/>
      <c r="AD14" s="9"/>
    </row>
    <row r="15" spans="2:30" x14ac:dyDescent="0.35">
      <c r="V15" s="9"/>
      <c r="W15" s="9"/>
      <c r="X15" s="9"/>
      <c r="Y15" s="9"/>
      <c r="AA15" s="9"/>
      <c r="AB15" s="9"/>
      <c r="AC15" s="9"/>
      <c r="AD15" s="9"/>
    </row>
    <row r="16" spans="2:30" x14ac:dyDescent="0.35">
      <c r="V16" s="9"/>
      <c r="W16" s="9"/>
      <c r="X16" s="9"/>
      <c r="Y16" s="9"/>
      <c r="AA16" s="9"/>
      <c r="AB16" s="9"/>
      <c r="AC16" s="9"/>
      <c r="AD16" s="9"/>
    </row>
    <row r="17" spans="2:30" x14ac:dyDescent="0.35">
      <c r="V17" s="9"/>
      <c r="W17" s="9"/>
      <c r="X17" s="9"/>
      <c r="Y17" s="9"/>
      <c r="AA17" s="9"/>
      <c r="AB17" s="9"/>
      <c r="AC17" s="9"/>
      <c r="AD17" s="9"/>
    </row>
    <row r="18" spans="2:30" x14ac:dyDescent="0.35">
      <c r="V18" s="9"/>
      <c r="W18" s="9"/>
      <c r="X18" s="9"/>
      <c r="Y18" s="9"/>
      <c r="AA18" s="9"/>
      <c r="AB18" s="9"/>
      <c r="AC18" s="9"/>
      <c r="AD18" s="9"/>
    </row>
    <row r="19" spans="2:30" x14ac:dyDescent="0.35">
      <c r="V19" s="9"/>
      <c r="W19" s="9"/>
      <c r="X19" s="9"/>
      <c r="Y19" s="9"/>
      <c r="AA19" s="9"/>
      <c r="AB19" s="9"/>
      <c r="AC19" s="9"/>
      <c r="AD19" s="9"/>
    </row>
    <row r="20" spans="2:30" x14ac:dyDescent="0.35">
      <c r="V20" s="9"/>
      <c r="W20" s="9"/>
      <c r="X20" s="9"/>
      <c r="Y20" s="9"/>
      <c r="AA20" s="9"/>
      <c r="AB20" s="9"/>
      <c r="AC20" s="9"/>
      <c r="AD20" s="9"/>
    </row>
    <row r="21" spans="2:30" x14ac:dyDescent="0.35">
      <c r="V21" s="9"/>
      <c r="W21" s="9"/>
      <c r="X21" s="9"/>
      <c r="Y21" s="9"/>
      <c r="AA21" s="9"/>
      <c r="AB21" s="9"/>
      <c r="AC21" s="9"/>
      <c r="AD21" s="9"/>
    </row>
    <row r="22" spans="2:30" x14ac:dyDescent="0.35">
      <c r="V22" s="9"/>
      <c r="W22" s="9"/>
      <c r="X22" s="9"/>
      <c r="Y22" s="9"/>
      <c r="AA22" s="9"/>
      <c r="AB22" s="9"/>
      <c r="AC22" s="9"/>
      <c r="AD22" s="9"/>
    </row>
    <row r="23" spans="2:30" x14ac:dyDescent="0.35">
      <c r="V23" s="9"/>
      <c r="W23" s="9"/>
      <c r="X23" s="9"/>
      <c r="Y23" s="9"/>
      <c r="AA23" s="9"/>
      <c r="AB23" s="9"/>
      <c r="AC23" s="9"/>
      <c r="AD23" s="9"/>
    </row>
    <row r="24" spans="2:30" x14ac:dyDescent="0.35">
      <c r="V24" s="9"/>
      <c r="W24" s="9"/>
      <c r="X24" s="9"/>
      <c r="Y24" s="9"/>
      <c r="AA24" s="9"/>
      <c r="AB24" s="9"/>
      <c r="AC24" s="9"/>
      <c r="AD24" s="9"/>
    </row>
    <row r="25" spans="2:30" x14ac:dyDescent="0.35">
      <c r="V25" s="9"/>
      <c r="W25" s="9"/>
      <c r="X25" s="9"/>
      <c r="Y25" s="9"/>
      <c r="AA25" s="9"/>
      <c r="AB25" s="9"/>
      <c r="AC25" s="9"/>
      <c r="AD25" s="9"/>
    </row>
    <row r="26" spans="2:30" x14ac:dyDescent="0.35">
      <c r="V26" s="9"/>
      <c r="W26" s="9"/>
      <c r="X26" s="9"/>
      <c r="Y26" s="9"/>
      <c r="AA26" s="9"/>
      <c r="AB26" s="9"/>
      <c r="AC26" s="9"/>
      <c r="AD26" s="9"/>
    </row>
    <row r="27" spans="2:30" x14ac:dyDescent="0.35">
      <c r="V27" s="9"/>
      <c r="W27" s="9"/>
      <c r="X27" s="9"/>
      <c r="Y27" s="9"/>
      <c r="AA27" s="9"/>
      <c r="AB27" s="9"/>
      <c r="AC27" s="9"/>
      <c r="AD27" s="9"/>
    </row>
    <row r="28" spans="2:30" x14ac:dyDescent="0.35">
      <c r="U28" s="9"/>
      <c r="V28" s="9"/>
      <c r="W28" s="9"/>
      <c r="X28" s="9"/>
      <c r="Z28" s="9"/>
      <c r="AA28" s="9"/>
      <c r="AB28" s="9"/>
      <c r="AC28" s="9"/>
    </row>
    <row r="30" spans="2:30" ht="26" x14ac:dyDescent="0.6">
      <c r="B30" s="3" t="s">
        <v>31</v>
      </c>
    </row>
    <row r="31" spans="2:30" x14ac:dyDescent="0.35">
      <c r="B31" s="1" t="s">
        <v>16</v>
      </c>
      <c r="C31" s="1" t="s">
        <v>4</v>
      </c>
      <c r="D31" s="1" t="s">
        <v>5</v>
      </c>
      <c r="E31" s="1" t="s">
        <v>6</v>
      </c>
      <c r="F31" s="1" t="s">
        <v>7</v>
      </c>
      <c r="G31" s="1" t="s">
        <v>8</v>
      </c>
      <c r="H31" s="1" t="s">
        <v>9</v>
      </c>
      <c r="I31" s="1" t="s">
        <v>17</v>
      </c>
      <c r="J31" s="1" t="s">
        <v>18</v>
      </c>
      <c r="K31" s="1" t="s">
        <v>12</v>
      </c>
      <c r="L31" s="1" t="s">
        <v>13</v>
      </c>
      <c r="M31" s="1" t="s">
        <v>14</v>
      </c>
      <c r="N31" s="1" t="s">
        <v>15</v>
      </c>
    </row>
    <row r="32" spans="2:30" x14ac:dyDescent="0.35">
      <c r="B32" s="2" t="s">
        <v>19</v>
      </c>
      <c r="C32" s="2">
        <v>21</v>
      </c>
      <c r="D32" s="2">
        <v>29.5</v>
      </c>
      <c r="E32" s="2">
        <v>5.7</v>
      </c>
      <c r="F32" s="2">
        <v>1</v>
      </c>
      <c r="G32" s="2">
        <v>2.9</v>
      </c>
      <c r="H32" s="2">
        <v>18.600000000000001</v>
      </c>
      <c r="I32" s="2">
        <v>5.7</v>
      </c>
      <c r="J32" s="2">
        <v>6.2</v>
      </c>
      <c r="K32" s="2">
        <v>5.2</v>
      </c>
      <c r="L32" s="2">
        <v>4.3</v>
      </c>
      <c r="M32" s="2"/>
      <c r="N32" s="2"/>
    </row>
    <row r="33" spans="2:14" x14ac:dyDescent="0.35">
      <c r="B33" s="2" t="s">
        <v>20</v>
      </c>
      <c r="C33" s="2">
        <v>11.5</v>
      </c>
      <c r="D33" s="2">
        <v>39.4</v>
      </c>
      <c r="E33" s="2">
        <v>2.1</v>
      </c>
      <c r="F33" s="2">
        <v>2.9</v>
      </c>
      <c r="G33" s="2">
        <v>7.2</v>
      </c>
      <c r="H33" s="2">
        <v>14.5</v>
      </c>
      <c r="I33" s="2">
        <v>5.2</v>
      </c>
      <c r="J33" s="2">
        <v>3.1</v>
      </c>
      <c r="K33" s="2">
        <v>6</v>
      </c>
      <c r="L33" s="2">
        <v>7.1</v>
      </c>
      <c r="M33" s="2">
        <v>1</v>
      </c>
      <c r="N33" s="2"/>
    </row>
    <row r="34" spans="2:14" x14ac:dyDescent="0.35">
      <c r="B34" s="2" t="s">
        <v>21</v>
      </c>
      <c r="C34" s="2">
        <v>14.8</v>
      </c>
      <c r="D34" s="2">
        <v>35.200000000000003</v>
      </c>
      <c r="E34" s="2"/>
      <c r="F34" s="2"/>
      <c r="G34" s="2"/>
      <c r="H34" s="2">
        <v>18.600000000000001</v>
      </c>
      <c r="I34" s="2">
        <v>8.3000000000000007</v>
      </c>
      <c r="J34" s="2"/>
      <c r="K34" s="2"/>
      <c r="L34" s="2"/>
      <c r="M34" s="2"/>
      <c r="N34" s="2"/>
    </row>
    <row r="35" spans="2:14" x14ac:dyDescent="0.35">
      <c r="B35" s="2" t="s">
        <v>22</v>
      </c>
      <c r="C35" s="2">
        <v>6.2</v>
      </c>
      <c r="D35" s="2">
        <v>0.2</v>
      </c>
      <c r="E35" s="2">
        <v>7.4</v>
      </c>
      <c r="F35" s="2">
        <v>18.8</v>
      </c>
      <c r="G35" s="2">
        <v>1</v>
      </c>
      <c r="H35" s="2">
        <v>27.1</v>
      </c>
      <c r="I35" s="2">
        <v>7.1</v>
      </c>
      <c r="J35" s="2">
        <v>10.199999999999999</v>
      </c>
      <c r="K35" s="2">
        <v>4</v>
      </c>
      <c r="L35" s="2">
        <v>0.2</v>
      </c>
      <c r="M35" s="2">
        <v>15.9</v>
      </c>
      <c r="N35" s="2">
        <v>1.9</v>
      </c>
    </row>
    <row r="36" spans="2:14" x14ac:dyDescent="0.35">
      <c r="B36" s="2" t="s">
        <v>23</v>
      </c>
      <c r="C36" s="2">
        <v>3.3</v>
      </c>
      <c r="D36" s="2">
        <v>1.5</v>
      </c>
      <c r="E36" s="2">
        <v>12.5</v>
      </c>
      <c r="F36" s="2">
        <v>13.3</v>
      </c>
      <c r="G36" s="2">
        <v>0.3</v>
      </c>
      <c r="H36" s="2">
        <v>14.1</v>
      </c>
      <c r="I36" s="2">
        <v>1.8</v>
      </c>
      <c r="J36" s="2">
        <v>6.9</v>
      </c>
      <c r="K36" s="2">
        <v>3.8</v>
      </c>
      <c r="L36" s="2">
        <v>0.5</v>
      </c>
      <c r="M36" s="2">
        <v>36.299999999999997</v>
      </c>
      <c r="N36" s="2">
        <v>5.6</v>
      </c>
    </row>
    <row r="37" spans="2:14" x14ac:dyDescent="0.35">
      <c r="B37" s="2" t="s">
        <v>24</v>
      </c>
      <c r="C37" s="2">
        <v>15.1</v>
      </c>
      <c r="D37" s="2"/>
      <c r="E37" s="2"/>
      <c r="F37" s="2"/>
      <c r="G37" s="2"/>
      <c r="H37" s="2">
        <v>41.8</v>
      </c>
      <c r="I37" s="2">
        <v>15.9</v>
      </c>
      <c r="J37" s="2"/>
      <c r="K37" s="2"/>
      <c r="L37" s="2"/>
      <c r="M37" s="2"/>
      <c r="N37" s="2"/>
    </row>
    <row r="38" spans="2:14" x14ac:dyDescent="0.35">
      <c r="B38" s="2" t="s">
        <v>25</v>
      </c>
      <c r="C38" s="2">
        <v>18</v>
      </c>
      <c r="D38" s="2">
        <v>17.5</v>
      </c>
      <c r="E38" s="2"/>
      <c r="F38" s="2"/>
      <c r="G38" s="2"/>
      <c r="H38" s="2">
        <v>28.6</v>
      </c>
      <c r="I38" s="2">
        <v>12.2</v>
      </c>
      <c r="J38" s="2"/>
      <c r="K38" s="2"/>
      <c r="L38" s="2"/>
      <c r="M38" s="2"/>
      <c r="N38" s="2"/>
    </row>
    <row r="39" spans="2:14" x14ac:dyDescent="0.35">
      <c r="B39" s="2" t="s">
        <v>26</v>
      </c>
      <c r="C39" s="2"/>
      <c r="D39" s="2">
        <v>23.7</v>
      </c>
      <c r="E39" s="2"/>
      <c r="F39" s="2"/>
      <c r="G39" s="2"/>
      <c r="H39" s="2">
        <v>29.6</v>
      </c>
      <c r="I39" s="2">
        <v>12.6</v>
      </c>
      <c r="J39" s="2"/>
      <c r="K39" s="2"/>
      <c r="L39" s="2"/>
      <c r="M39" s="2"/>
      <c r="N39" s="2"/>
    </row>
    <row r="40" spans="2:14" x14ac:dyDescent="0.35">
      <c r="B40" s="2" t="s">
        <v>27</v>
      </c>
      <c r="C40" s="2">
        <v>2.7</v>
      </c>
      <c r="D40" s="2">
        <v>4.9000000000000004</v>
      </c>
      <c r="E40" s="2">
        <v>24.9</v>
      </c>
      <c r="F40" s="2">
        <v>2.7</v>
      </c>
      <c r="G40" s="2">
        <v>0.5</v>
      </c>
      <c r="H40" s="2">
        <v>10.3</v>
      </c>
      <c r="I40" s="2">
        <v>0.5</v>
      </c>
      <c r="J40" s="2">
        <v>19.5</v>
      </c>
      <c r="K40" s="2">
        <v>1.1000000000000001</v>
      </c>
      <c r="L40" s="2">
        <v>0.5</v>
      </c>
      <c r="M40" s="2">
        <v>21.1</v>
      </c>
      <c r="N40" s="2">
        <v>11.4</v>
      </c>
    </row>
    <row r="41" spans="2:14" x14ac:dyDescent="0.35">
      <c r="B41" s="2" t="s">
        <v>28</v>
      </c>
      <c r="C41" s="2">
        <v>17.600000000000001</v>
      </c>
      <c r="D41" s="2"/>
      <c r="E41" s="2">
        <v>15.7</v>
      </c>
      <c r="F41" s="2"/>
      <c r="G41" s="2"/>
      <c r="H41" s="2"/>
      <c r="I41" s="2">
        <v>11.8</v>
      </c>
      <c r="J41" s="2">
        <v>17.600000000000001</v>
      </c>
      <c r="K41" s="2"/>
      <c r="L41" s="2"/>
      <c r="M41" s="2">
        <v>11.8</v>
      </c>
      <c r="N41" s="2"/>
    </row>
    <row r="42" spans="2:14" x14ac:dyDescent="0.35">
      <c r="B42" s="2" t="s">
        <v>29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2:14" x14ac:dyDescent="0.35">
      <c r="B43" s="2" t="s">
        <v>29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2:14" x14ac:dyDescent="0.35">
      <c r="B44" s="2" t="s">
        <v>29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conditionalFormatting sqref="S3:S14">
    <cfRule type="expression" priority="2">
      <formula>IF($S3=0,"")</formula>
    </cfRule>
  </conditionalFormatting>
  <dataValidations count="1">
    <dataValidation type="list" allowBlank="1" showInputMessage="1" showErrorMessage="1" sqref="O3" xr:uid="{D6523923-E569-4C79-A899-78F2682158D0}">
      <formula1>$B$32:$B$44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AL COURRÈGES </cp:lastModifiedBy>
  <dcterms:created xsi:type="dcterms:W3CDTF">2023-06-30T10:38:47Z</dcterms:created>
  <dcterms:modified xsi:type="dcterms:W3CDTF">2023-07-02T05:29:57Z</dcterms:modified>
</cp:coreProperties>
</file>