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ivotTables/pivotTable1.xml" ContentType="application/vnd.openxmlformats-officedocument.spreadsheetml.pivotTable+xml"/>
  <Override PartName="/xl/drawings/drawing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codeName="{2109D909-C6D8-E34B-4C66-09127ED2DC46}"/>
  <workbookPr codeName="ThisWorkbook" defaultThemeVersion="166925"/>
  <mc:AlternateContent xmlns:mc="http://schemas.openxmlformats.org/markup-compatibility/2006">
    <mc:Choice Requires="x15">
      <x15ac:absPath xmlns:x15ac="http://schemas.microsoft.com/office/spreadsheetml/2010/11/ac" url="C:\Users\ADEQUATION\Desktop\"/>
    </mc:Choice>
  </mc:AlternateContent>
  <xr:revisionPtr revIDLastSave="0" documentId="13_ncr:1_{3247F28B-132F-451C-B80E-21CA2E7E6999}" xr6:coauthVersionLast="45" xr6:coauthVersionMax="45" xr10:uidLastSave="{00000000-0000-0000-0000-000000000000}"/>
  <bookViews>
    <workbookView xWindow="28680" yWindow="-120" windowWidth="29040" windowHeight="15990" tabRatio="946" xr2:uid="{0658ACBA-F4D9-464F-A71B-44B5A1CF2EB4}"/>
  </bookViews>
  <sheets>
    <sheet name="BILAN" sheetId="50" r:id="rId1"/>
    <sheet name="B1" sheetId="51" r:id="rId2"/>
    <sheet name="B2" sheetId="52" r:id="rId3"/>
    <sheet name="B3" sheetId="53" r:id="rId4"/>
    <sheet name="B4" sheetId="54" r:id="rId5"/>
    <sheet name="RA - Ass Vie" sheetId="45" state="hidden" r:id="rId6"/>
    <sheet name="Rapport S.C.P.I." sheetId="22" state="hidden" r:id="rId7"/>
  </sheets>
  <definedNames>
    <definedName name="Print_Area" localSheetId="1">'B1'!$C$2:$BU$61</definedName>
    <definedName name="Print_Area" localSheetId="2">'B2'!$C$2:$BU$73</definedName>
    <definedName name="Print_Area" localSheetId="3">'B3'!$C$2:$BU$57</definedName>
    <definedName name="Print_Area" localSheetId="4">'B4'!$C$2:$BU$82</definedName>
    <definedName name="Print_Area" localSheetId="5">'RA - Ass Vie'!$A$1:$BY$192</definedName>
    <definedName name="Print_Area" localSheetId="6">'Rapport S.C.P.I.'!$B$1:$AM$104</definedName>
    <definedName name="RFR">#REF!</definedName>
    <definedName name="_xlnm.Print_Area" localSheetId="1">'B1'!$C$2:$BU$61</definedName>
    <definedName name="_xlnm.Print_Area" localSheetId="2">'B2'!$C$2:$BU$73</definedName>
    <definedName name="_xlnm.Print_Area" localSheetId="3">'B3'!$C$2:$BU$57</definedName>
    <definedName name="_xlnm.Print_Area" localSheetId="4">'B4'!$C$2:$BU$76</definedName>
    <definedName name="_xlnm.Print_Area" localSheetId="5">'RA - Ass Vie'!$A$1:$BY$191</definedName>
  </definedNames>
  <calcPr calcId="191029"/>
  <pivotCaches>
    <pivotCache cacheId="0" r:id="rId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9" i="51" l="1"/>
  <c r="G28" i="51"/>
  <c r="E27" i="51"/>
  <c r="G26" i="51"/>
  <c r="E25" i="51"/>
  <c r="E10" i="50"/>
  <c r="E9" i="50"/>
  <c r="E8" i="50"/>
  <c r="E22" i="51"/>
  <c r="O6" i="51"/>
  <c r="G24" i="51"/>
  <c r="G23" i="51"/>
  <c r="BI60" i="54" l="1"/>
  <c r="AS40" i="54"/>
  <c r="AS39" i="54"/>
  <c r="Q39" i="54"/>
  <c r="F40" i="54" s="1"/>
  <c r="AS38" i="54"/>
  <c r="Q38" i="54"/>
  <c r="F39" i="54" s="1"/>
  <c r="AS37" i="54"/>
  <c r="Q37" i="54"/>
  <c r="F38" i="54" s="1"/>
  <c r="AS36" i="54"/>
  <c r="Q36" i="54"/>
  <c r="F37" i="54" s="1"/>
  <c r="F36" i="54"/>
  <c r="F51" i="53"/>
  <c r="F50" i="53"/>
  <c r="F49" i="53"/>
  <c r="F48" i="53"/>
  <c r="F45" i="53"/>
  <c r="F44" i="53"/>
  <c r="F43" i="53"/>
  <c r="F42" i="53"/>
  <c r="F39" i="53"/>
  <c r="F38" i="53"/>
  <c r="F37" i="53"/>
  <c r="F36" i="53"/>
  <c r="F35" i="53"/>
  <c r="F34" i="53"/>
  <c r="F33" i="53"/>
  <c r="F32" i="53"/>
  <c r="F26" i="53"/>
  <c r="F25" i="53"/>
  <c r="F24" i="53"/>
  <c r="F23" i="53"/>
  <c r="F22" i="53"/>
  <c r="F21" i="53"/>
  <c r="F20" i="53"/>
  <c r="BM38" i="52" l="1"/>
  <c r="BC38" i="52"/>
  <c r="AS38" i="52"/>
  <c r="AI38" i="52"/>
  <c r="Y38" i="52"/>
  <c r="E38" i="52"/>
  <c r="E37" i="52"/>
  <c r="BM35" i="52"/>
  <c r="CE37" i="52" s="1"/>
  <c r="BC35" i="52"/>
  <c r="AS35" i="52"/>
  <c r="AI35" i="52"/>
  <c r="E35" i="52"/>
  <c r="BY37" i="52" s="1"/>
  <c r="E30" i="52"/>
  <c r="E11" i="52"/>
  <c r="V15" i="51"/>
  <c r="E31" i="51"/>
  <c r="G30" i="51"/>
  <c r="T10" i="51"/>
  <c r="O10" i="51"/>
  <c r="O9" i="51"/>
  <c r="AF8" i="51"/>
  <c r="O8" i="51"/>
  <c r="AS37" i="52" l="1"/>
  <c r="CC37" i="52"/>
  <c r="BM37" i="52"/>
  <c r="CD37" i="52"/>
  <c r="AI37" i="52"/>
  <c r="CB37" i="52"/>
  <c r="O11" i="52"/>
  <c r="E12" i="52"/>
  <c r="O12" i="52" s="1"/>
  <c r="AH8" i="51"/>
  <c r="E13" i="51"/>
  <c r="BC37" i="52"/>
  <c r="E13" i="52" l="1"/>
  <c r="E14" i="52" s="1"/>
  <c r="O13" i="52" l="1"/>
  <c r="O14" i="52"/>
  <c r="E15" i="52"/>
  <c r="O15" i="52" l="1"/>
  <c r="E16" i="52"/>
  <c r="O16" i="52" l="1"/>
  <c r="E17" i="52"/>
  <c r="O17" i="52" l="1"/>
  <c r="E18" i="52"/>
  <c r="O18" i="52" s="1"/>
  <c r="AX28" i="53" l="1"/>
  <c r="AM50" i="53"/>
  <c r="AM28" i="53"/>
  <c r="AB50" i="53" l="1"/>
  <c r="AB28" i="53" l="1"/>
  <c r="AX50" i="53" l="1"/>
  <c r="BI50" i="53" l="1"/>
  <c r="O35" i="52" l="1"/>
  <c r="O38" i="52"/>
  <c r="Y35" i="52"/>
  <c r="AC13" i="54"/>
  <c r="BI28" i="53" l="1"/>
  <c r="O37" i="52"/>
  <c r="BZ37" i="52"/>
  <c r="Y37" i="52"/>
  <c r="CA37" i="52"/>
  <c r="AC12" i="54"/>
  <c r="E43" i="52"/>
  <c r="AM49" i="53" l="1"/>
  <c r="AX49" i="53"/>
  <c r="AX51" i="53" l="1"/>
  <c r="AM51" i="53"/>
  <c r="AB49" i="53" l="1"/>
  <c r="AB51" i="53" l="1"/>
  <c r="BI51" i="53" l="1"/>
  <c r="F23" i="22"/>
  <c r="F22" i="22"/>
  <c r="F21" i="22"/>
  <c r="F20" i="22"/>
  <c r="F19" i="22"/>
  <c r="F18" i="22"/>
  <c r="F17" i="22"/>
  <c r="F16" i="22"/>
  <c r="F15" i="22"/>
  <c r="F14" i="22"/>
  <c r="L23" i="22" l="1"/>
  <c r="L22" i="22"/>
  <c r="L21" i="22"/>
  <c r="L20" i="22"/>
  <c r="L19" i="22"/>
  <c r="L18" i="22"/>
  <c r="L17" i="22"/>
  <c r="L16" i="22"/>
  <c r="L15" i="22"/>
  <c r="L14" i="22"/>
  <c r="J23" i="22"/>
  <c r="J22" i="22"/>
  <c r="J21" i="22"/>
  <c r="J20" i="22"/>
  <c r="J19" i="22"/>
  <c r="J18" i="22"/>
  <c r="J17" i="22"/>
  <c r="J16" i="22"/>
  <c r="J15" i="22"/>
  <c r="J14" i="22"/>
  <c r="H23" i="22"/>
  <c r="H22" i="22"/>
  <c r="H21" i="22"/>
  <c r="H20" i="22"/>
  <c r="H19" i="22"/>
  <c r="H18" i="22"/>
  <c r="H17" i="22"/>
  <c r="H16" i="22"/>
  <c r="H15" i="22"/>
  <c r="H14" i="22"/>
  <c r="V14" i="22"/>
  <c r="N23" i="22"/>
  <c r="N22" i="22"/>
  <c r="N21" i="22"/>
  <c r="N20" i="22"/>
  <c r="N19" i="22"/>
  <c r="N18" i="22"/>
  <c r="N17" i="22"/>
  <c r="N16" i="22"/>
  <c r="N14" i="22" l="1"/>
  <c r="T14" i="22" s="1"/>
  <c r="P17" i="22"/>
  <c r="P18" i="22"/>
  <c r="N15" i="22"/>
  <c r="P16" i="22"/>
  <c r="P19" i="22"/>
  <c r="P23" i="22"/>
  <c r="P22" i="22"/>
  <c r="P21" i="22"/>
  <c r="P20" i="22"/>
  <c r="D58" i="45"/>
  <c r="P15" i="22" l="1"/>
  <c r="P14" i="22"/>
  <c r="AN63" i="45"/>
  <c r="E63" i="45"/>
  <c r="D161" i="45"/>
  <c r="C25" i="45"/>
  <c r="D109" i="45"/>
  <c r="D162" i="45" l="1"/>
  <c r="E69" i="45"/>
  <c r="E67" i="45"/>
  <c r="E64" i="45"/>
  <c r="E65" i="45"/>
  <c r="E66" i="45"/>
  <c r="D115" i="45" l="1"/>
  <c r="D107" i="45"/>
  <c r="D111" i="45"/>
  <c r="N80" i="45"/>
  <c r="N79" i="45"/>
  <c r="N78" i="45"/>
  <c r="BD84" i="45" l="1"/>
  <c r="AJ84" i="45"/>
  <c r="P84" i="45"/>
  <c r="D106" i="45"/>
  <c r="D105" i="45"/>
  <c r="D101" i="45"/>
  <c r="D100" i="45"/>
  <c r="D99" i="45"/>
  <c r="D95" i="45"/>
  <c r="D94" i="45"/>
  <c r="D93" i="45"/>
  <c r="D92" i="45"/>
  <c r="D91" i="45"/>
  <c r="D90" i="45"/>
  <c r="D89" i="45"/>
  <c r="D88" i="45"/>
  <c r="D87" i="45"/>
  <c r="D86" i="45"/>
  <c r="D85" i="45"/>
  <c r="AJ106" i="45" l="1"/>
  <c r="AJ98" i="45"/>
  <c r="AJ104" i="45" s="1"/>
  <c r="BD101" i="45"/>
  <c r="BD98" i="45"/>
  <c r="BD104" i="45" s="1"/>
  <c r="P91" i="45"/>
  <c r="P98" i="45"/>
  <c r="P104" i="45" s="1"/>
  <c r="BD107" i="45"/>
  <c r="P93" i="45"/>
  <c r="P107" i="45"/>
  <c r="AJ107" i="45"/>
  <c r="P86" i="45"/>
  <c r="P88" i="45"/>
  <c r="P87" i="45"/>
  <c r="P89" i="45"/>
  <c r="P95" i="45"/>
  <c r="P99" i="45"/>
  <c r="P100" i="45"/>
  <c r="P101" i="45"/>
  <c r="P90" i="45"/>
  <c r="P105" i="45"/>
  <c r="P92" i="45"/>
  <c r="P106" i="45"/>
  <c r="P85" i="45"/>
  <c r="P94" i="45"/>
  <c r="BD85" i="45"/>
  <c r="BD93" i="45"/>
  <c r="BD86" i="45"/>
  <c r="BD94" i="45"/>
  <c r="BD91" i="45"/>
  <c r="BD105" i="45"/>
  <c r="BD92" i="45"/>
  <c r="BD106" i="45"/>
  <c r="BD87" i="45"/>
  <c r="BD95" i="45"/>
  <c r="BD88" i="45"/>
  <c r="BD99" i="45"/>
  <c r="BD89" i="45"/>
  <c r="BD100" i="45"/>
  <c r="BD90" i="45"/>
  <c r="AJ92" i="45"/>
  <c r="AJ85" i="45"/>
  <c r="AJ93" i="45"/>
  <c r="AJ86" i="45"/>
  <c r="AJ94" i="45"/>
  <c r="AJ99" i="45"/>
  <c r="AJ91" i="45"/>
  <c r="AJ105" i="45"/>
  <c r="AJ87" i="45"/>
  <c r="AJ95" i="45"/>
  <c r="AJ88" i="45"/>
  <c r="AJ89" i="45"/>
  <c r="AJ100" i="45"/>
  <c r="AJ90" i="45"/>
  <c r="AJ101" i="45"/>
  <c r="G22" i="45"/>
  <c r="AG20" i="54" l="1"/>
  <c r="AE67" i="54" s="1"/>
  <c r="AG21" i="54"/>
  <c r="AE68" i="54" s="1"/>
  <c r="AG22" i="54"/>
  <c r="AY59" i="54" l="1"/>
  <c r="AY61" i="54" s="1"/>
  <c r="AE69" i="54"/>
  <c r="AO59" i="54"/>
  <c r="AO61" i="54" s="1"/>
  <c r="AE59" i="54"/>
  <c r="AE61" i="54" s="1"/>
  <c r="U59" i="54"/>
  <c r="U61" i="54" s="1"/>
  <c r="BI61" i="54" s="1"/>
  <c r="AU69" i="54" s="1"/>
  <c r="AU70" i="54" s="1"/>
  <c r="U30" i="52" l="1"/>
  <c r="AW25" i="45"/>
  <c r="E33" i="52" l="1"/>
  <c r="U28" i="52"/>
  <c r="E28" i="52"/>
  <c r="E22" i="52" l="1"/>
  <c r="AM25" i="53" l="1"/>
  <c r="AG19" i="54"/>
  <c r="AE66" i="54" s="1"/>
  <c r="AE70" i="54" s="1"/>
  <c r="AM21" i="53" l="1"/>
  <c r="AX34" i="53"/>
  <c r="AB21" i="53"/>
  <c r="AB26" i="53"/>
  <c r="AX26" i="53"/>
  <c r="AM33" i="53"/>
  <c r="AM43" i="53"/>
  <c r="AX43" i="53"/>
  <c r="AB22" i="53"/>
  <c r="AX33" i="53"/>
  <c r="AM26" i="53"/>
  <c r="AM24" i="53"/>
  <c r="AX36" i="53"/>
  <c r="AX25" i="53"/>
  <c r="AB25" i="53"/>
  <c r="AM22" i="53"/>
  <c r="AM36" i="53"/>
  <c r="AB36" i="53"/>
  <c r="AB34" i="53"/>
  <c r="AG24" i="54"/>
  <c r="AM23" i="53" l="1"/>
  <c r="AB23" i="53"/>
  <c r="AM12" i="53"/>
  <c r="AX24" i="53"/>
  <c r="AX23" i="53"/>
  <c r="AX21" i="53"/>
  <c r="AB33" i="53"/>
  <c r="AM44" i="53"/>
  <c r="AM35" i="53"/>
  <c r="AX38" i="53"/>
  <c r="AB24" i="53"/>
  <c r="AB37" i="53"/>
  <c r="AX12" i="53"/>
  <c r="BI36" i="53"/>
  <c r="AM37" i="53"/>
  <c r="AX44" i="53"/>
  <c r="AX37" i="53"/>
  <c r="AB44" i="53"/>
  <c r="BI26" i="53"/>
  <c r="AX22" i="53"/>
  <c r="AM34" i="53"/>
  <c r="BI38" i="53" l="1"/>
  <c r="BI44" i="53"/>
  <c r="AX45" i="53"/>
  <c r="BI34" i="53"/>
  <c r="AM45" i="53"/>
  <c r="AX35" i="53"/>
  <c r="AB38" i="53"/>
  <c r="BI23" i="53"/>
  <c r="AB12" i="53"/>
  <c r="BI12" i="53" s="1"/>
  <c r="AX27" i="53"/>
  <c r="BI37" i="53"/>
  <c r="AM38" i="53"/>
  <c r="AM27" i="53"/>
  <c r="BI21" i="53"/>
  <c r="BI22" i="53"/>
  <c r="BI25" i="53"/>
  <c r="AM39" i="53"/>
  <c r="BI24" i="53"/>
  <c r="BI33" i="53"/>
  <c r="AB43" i="53"/>
  <c r="AB35" i="53"/>
  <c r="AB27" i="53"/>
  <c r="AB39" i="53" l="1"/>
  <c r="AX39" i="53"/>
  <c r="BI35" i="53"/>
  <c r="AB29" i="53"/>
  <c r="BI27" i="53"/>
  <c r="BI43" i="53"/>
  <c r="BI45" i="53"/>
  <c r="AB45" i="53"/>
  <c r="AB13" i="53" l="1"/>
  <c r="AB30" i="53" s="1"/>
  <c r="BI39" i="53"/>
  <c r="AB46" i="53" l="1"/>
  <c r="AB40" i="53"/>
  <c r="BI13" i="53"/>
  <c r="AB14" i="53" s="1"/>
  <c r="BI14" i="53" s="1"/>
  <c r="AB52" i="53"/>
  <c r="AD82" i="22"/>
  <c r="AB73" i="22"/>
  <c r="T23" i="22"/>
  <c r="AF82" i="22" s="1"/>
  <c r="AB82" i="22" l="1"/>
  <c r="AB81" i="22"/>
  <c r="AB80" i="22"/>
  <c r="AB79" i="22"/>
  <c r="AB78" i="22"/>
  <c r="AB77" i="22"/>
  <c r="AB76" i="22"/>
  <c r="AB75" i="22"/>
  <c r="AB74" i="22"/>
  <c r="AA73" i="22"/>
  <c r="AA82" i="22"/>
  <c r="AA81" i="22"/>
  <c r="AA80" i="22"/>
  <c r="AA79" i="22"/>
  <c r="AA78" i="22"/>
  <c r="AA77" i="22"/>
  <c r="AA76" i="22"/>
  <c r="AA75" i="22"/>
  <c r="AA74" i="22"/>
  <c r="Z82" i="22"/>
  <c r="Z81" i="22"/>
  <c r="Z80" i="22"/>
  <c r="Z79" i="22"/>
  <c r="Z78" i="22"/>
  <c r="Z77" i="22"/>
  <c r="Z76" i="22"/>
  <c r="E116" i="22" s="1"/>
  <c r="Z75" i="22"/>
  <c r="E115" i="22" s="1"/>
  <c r="Z74" i="22"/>
  <c r="Z73" i="22"/>
  <c r="V23" i="22"/>
  <c r="V22" i="22"/>
  <c r="V21" i="22"/>
  <c r="V20" i="22"/>
  <c r="V19" i="22"/>
  <c r="V18" i="22"/>
  <c r="V17" i="22"/>
  <c r="V16" i="22"/>
  <c r="AG75" i="22" s="1"/>
  <c r="V15" i="22"/>
  <c r="AG74" i="22" s="1"/>
  <c r="AC82" i="22"/>
  <c r="E113" i="22" l="1"/>
  <c r="E114" i="22"/>
  <c r="AP89" i="22"/>
  <c r="E122" i="22"/>
  <c r="AP82" i="22"/>
  <c r="AS82" i="22"/>
  <c r="AR82" i="22"/>
  <c r="AQ82" i="22"/>
  <c r="AV73" i="22"/>
  <c r="E121" i="22"/>
  <c r="AV80" i="22"/>
  <c r="E120" i="22"/>
  <c r="E119" i="22"/>
  <c r="AV78" i="22"/>
  <c r="E118" i="22"/>
  <c r="E117" i="22"/>
  <c r="V24" i="22"/>
  <c r="AC81" i="22"/>
  <c r="AD81" i="22"/>
  <c r="T22" i="22"/>
  <c r="AF81" i="22" s="1"/>
  <c r="AC80" i="22"/>
  <c r="AD80" i="22"/>
  <c r="T21" i="22"/>
  <c r="AF80" i="22" s="1"/>
  <c r="AC76" i="22"/>
  <c r="T17" i="22"/>
  <c r="AD76" i="22"/>
  <c r="AC77" i="22"/>
  <c r="AD77" i="22"/>
  <c r="T18" i="22"/>
  <c r="AF77" i="22" s="1"/>
  <c r="AC78" i="22"/>
  <c r="AD78" i="22"/>
  <c r="T19" i="22"/>
  <c r="AF78" i="22" s="1"/>
  <c r="AC79" i="22"/>
  <c r="T20" i="22"/>
  <c r="AF79" i="22" s="1"/>
  <c r="AD79" i="22"/>
  <c r="T15" i="22"/>
  <c r="AF74" i="22" s="1"/>
  <c r="AD74" i="22"/>
  <c r="AC74" i="22"/>
  <c r="T16" i="22"/>
  <c r="AD75" i="22"/>
  <c r="AC75" i="22"/>
  <c r="AD73" i="22"/>
  <c r="AC73" i="22"/>
  <c r="X23" i="22"/>
  <c r="AH82" i="22" s="1"/>
  <c r="AG82" i="22"/>
  <c r="AG81" i="22"/>
  <c r="AG76" i="22"/>
  <c r="AG78" i="22"/>
  <c r="AG79" i="22"/>
  <c r="AG77" i="22"/>
  <c r="AG73" i="22"/>
  <c r="AG80" i="22"/>
  <c r="AV81" i="22"/>
  <c r="AV76" i="22"/>
  <c r="AV77" i="22"/>
  <c r="AV79" i="22"/>
  <c r="AV74" i="22"/>
  <c r="AV82" i="22"/>
  <c r="AV75" i="22"/>
  <c r="AS84" i="22"/>
  <c r="AR84" i="22"/>
  <c r="AQ84" i="22"/>
  <c r="AP84" i="22"/>
  <c r="AK82" i="22"/>
  <c r="J120" i="22" l="1"/>
  <c r="G103" i="22"/>
  <c r="AQ74" i="22"/>
  <c r="AP74" i="22"/>
  <c r="AS74" i="22"/>
  <c r="AR74" i="22"/>
  <c r="AS81" i="22"/>
  <c r="AR81" i="22"/>
  <c r="AQ81" i="22"/>
  <c r="AP81" i="22"/>
  <c r="AL80" i="22"/>
  <c r="AS80" i="22"/>
  <c r="AR80" i="22"/>
  <c r="AQ80" i="22"/>
  <c r="AP80" i="22"/>
  <c r="AS79" i="22"/>
  <c r="AR79" i="22"/>
  <c r="AP79" i="22"/>
  <c r="AQ79" i="22"/>
  <c r="AM78" i="22"/>
  <c r="AP78" i="22"/>
  <c r="AQ78" i="22"/>
  <c r="AS78" i="22"/>
  <c r="AR78" i="22"/>
  <c r="AR77" i="22"/>
  <c r="AQ77" i="22"/>
  <c r="AS77" i="22"/>
  <c r="AP77" i="22"/>
  <c r="AM74" i="22"/>
  <c r="AL74" i="22"/>
  <c r="AK74" i="22"/>
  <c r="AJ74" i="22"/>
  <c r="J113" i="22"/>
  <c r="J119" i="22"/>
  <c r="J118" i="22"/>
  <c r="J114" i="22"/>
  <c r="J117" i="22"/>
  <c r="J115" i="22"/>
  <c r="J116" i="22"/>
  <c r="X14" i="22"/>
  <c r="AH73" i="22" s="1"/>
  <c r="AF76" i="22"/>
  <c r="X19" i="22"/>
  <c r="X20" i="22"/>
  <c r="AH79" i="22" s="1"/>
  <c r="X22" i="22"/>
  <c r="AH81" i="22" s="1"/>
  <c r="X18" i="22"/>
  <c r="AH77" i="22" s="1"/>
  <c r="X21" i="22"/>
  <c r="AH80" i="22" s="1"/>
  <c r="X17" i="22"/>
  <c r="AH76" i="22" s="1"/>
  <c r="X15" i="22"/>
  <c r="AH74" i="22" s="1"/>
  <c r="X16" i="22"/>
  <c r="AH75" i="22" s="1"/>
  <c r="AF73" i="22"/>
  <c r="AG83" i="22"/>
  <c r="T24" i="22"/>
  <c r="AF75" i="22"/>
  <c r="AM79" i="22"/>
  <c r="AK77" i="22"/>
  <c r="AL81" i="22"/>
  <c r="AK78" i="22"/>
  <c r="AK79" i="22"/>
  <c r="AM81" i="22"/>
  <c r="AJ79" i="22"/>
  <c r="AJ77" i="22"/>
  <c r="AJ81" i="22"/>
  <c r="AL77" i="22"/>
  <c r="AJ78" i="22"/>
  <c r="AL82" i="22"/>
  <c r="AM80" i="22"/>
  <c r="AJ80" i="22"/>
  <c r="AJ82" i="22"/>
  <c r="AK80" i="22"/>
  <c r="AL78" i="22"/>
  <c r="AK81" i="22"/>
  <c r="AL79" i="22"/>
  <c r="AM77" i="22"/>
  <c r="AM82" i="22"/>
  <c r="G102" i="22" l="1"/>
  <c r="AT74" i="22"/>
  <c r="AP73" i="22"/>
  <c r="AS73" i="22"/>
  <c r="AR73" i="22"/>
  <c r="AQ73" i="22"/>
  <c r="AJ76" i="22"/>
  <c r="AQ76" i="22"/>
  <c r="AP76" i="22"/>
  <c r="AR76" i="22"/>
  <c r="AS76" i="22"/>
  <c r="AS75" i="22"/>
  <c r="AR75" i="22"/>
  <c r="AQ75" i="22"/>
  <c r="AP75" i="22"/>
  <c r="AJ73" i="22"/>
  <c r="R16" i="22"/>
  <c r="AE75" i="22" s="1"/>
  <c r="R14" i="22"/>
  <c r="AM76" i="22"/>
  <c r="AL76" i="22"/>
  <c r="AK76" i="22"/>
  <c r="AH78" i="22"/>
  <c r="X24" i="22"/>
  <c r="AK73" i="22"/>
  <c r="AL73" i="22"/>
  <c r="AM73" i="22"/>
  <c r="R15" i="22"/>
  <c r="AE74" i="22" s="1"/>
  <c r="R22" i="22"/>
  <c r="AE81" i="22" s="1"/>
  <c r="R23" i="22"/>
  <c r="AE82" i="22" s="1"/>
  <c r="R20" i="22"/>
  <c r="AE79" i="22" s="1"/>
  <c r="R18" i="22"/>
  <c r="AE77" i="22" s="1"/>
  <c r="R21" i="22"/>
  <c r="AE80" i="22" s="1"/>
  <c r="AL75" i="22"/>
  <c r="AJ75" i="22"/>
  <c r="AM75" i="22"/>
  <c r="AK75" i="22"/>
  <c r="R19" i="22"/>
  <c r="AE78" i="22" s="1"/>
  <c r="R17" i="22"/>
  <c r="AE76" i="22" s="1"/>
  <c r="AN77" i="22"/>
  <c r="AT77" i="22"/>
  <c r="AN79" i="22"/>
  <c r="AN81" i="22"/>
  <c r="AT78" i="22"/>
  <c r="AN74" i="22"/>
  <c r="AT81" i="22"/>
  <c r="AN80" i="22"/>
  <c r="AN82" i="22"/>
  <c r="AT80" i="22"/>
  <c r="AT79" i="22"/>
  <c r="AN78" i="22"/>
  <c r="AT82" i="22"/>
  <c r="AF83" i="22"/>
  <c r="AP83" i="22" l="1"/>
  <c r="AP85" i="22" s="1"/>
  <c r="AQ83" i="22"/>
  <c r="AQ85" i="22" s="1"/>
  <c r="AT76" i="22"/>
  <c r="AN76" i="22"/>
  <c r="AE73" i="22"/>
  <c r="AR83" i="22"/>
  <c r="AR85" i="22" s="1"/>
  <c r="AJ83" i="22"/>
  <c r="AJ85" i="22" s="1"/>
  <c r="AT73" i="22"/>
  <c r="AN73" i="22"/>
  <c r="AS83" i="22"/>
  <c r="AS85" i="22" s="1"/>
  <c r="AM83" i="22"/>
  <c r="AM85" i="22" s="1"/>
  <c r="AL83" i="22"/>
  <c r="AL85" i="22" s="1"/>
  <c r="AN75" i="22"/>
  <c r="AK83" i="22"/>
  <c r="AK85" i="22" s="1"/>
  <c r="AT75" i="22"/>
  <c r="AH83" i="22"/>
  <c r="AT83" i="22" l="1"/>
  <c r="AN83" i="22"/>
  <c r="R24" i="22"/>
  <c r="AE83" i="22"/>
  <c r="BG41" i="45" l="1"/>
  <c r="F10" i="54" l="1"/>
  <c r="AC14" i="54" l="1"/>
  <c r="AG28" i="54" s="1"/>
  <c r="AB11" i="53" l="1"/>
  <c r="BI11" i="53" s="1"/>
  <c r="AM29" i="53"/>
  <c r="AM11" i="53"/>
  <c r="BH53" i="45"/>
  <c r="AX11" i="53" l="1"/>
  <c r="AM13" i="53"/>
  <c r="BI49" i="53"/>
  <c r="AM46" i="53" l="1"/>
  <c r="AM14" i="53"/>
  <c r="AM52" i="53"/>
  <c r="AM40" i="53"/>
  <c r="AX29" i="53"/>
  <c r="AM30" i="53"/>
  <c r="E40" i="52"/>
  <c r="F17" i="53"/>
  <c r="AX13" i="53" l="1"/>
  <c r="AX30" i="53" s="1"/>
  <c r="BI29" i="53"/>
  <c r="BI30" i="53" s="1"/>
  <c r="AX52" i="53" l="1"/>
  <c r="AX46" i="53"/>
  <c r="AX40" i="53"/>
  <c r="AX14" i="53"/>
  <c r="BG45" i="45" l="1"/>
  <c r="X52" i="45" l="1"/>
  <c r="BH52" i="45"/>
  <c r="X53" i="45"/>
  <c r="BR52" i="45" l="1"/>
  <c r="AH53" i="45"/>
  <c r="AH52" i="45" l="1"/>
  <c r="BR53" i="45"/>
  <c r="AG31" i="54" l="1"/>
  <c r="F51" i="54" l="1"/>
  <c r="AB39" i="54"/>
  <c r="AB37" i="54"/>
  <c r="AU49" i="54"/>
  <c r="AU45" i="54"/>
  <c r="AB36" i="54"/>
  <c r="AZ37" i="54"/>
  <c r="F33" i="54"/>
  <c r="AZ40" i="54"/>
  <c r="AZ39" i="54"/>
  <c r="AZ38" i="54"/>
  <c r="F49" i="54"/>
  <c r="AB40" i="54"/>
  <c r="F47" i="54"/>
  <c r="AZ36" i="54"/>
  <c r="AU47" i="54"/>
  <c r="AU51" i="54" s="1"/>
  <c r="AB38" i="54"/>
  <c r="AG26" i="54"/>
  <c r="AZ41" i="54" l="1"/>
  <c r="AU43" i="54" s="1"/>
  <c r="AB41" i="54"/>
  <c r="AM67" i="54"/>
  <c r="BC67" i="54" s="1"/>
  <c r="BK67" i="54" s="1"/>
  <c r="AM69" i="54"/>
  <c r="BC69" i="54" s="1"/>
  <c r="BK69" i="54" s="1"/>
  <c r="AM66" i="54"/>
  <c r="AM68" i="54"/>
  <c r="BC68" i="54" s="1"/>
  <c r="BK68" i="54" s="1"/>
  <c r="AU53" i="54" l="1"/>
  <c r="AM70" i="54"/>
  <c r="BC66" i="54"/>
  <c r="BK66" i="54" l="1"/>
  <c r="BC70" i="54"/>
  <c r="BK70" i="54" s="1"/>
  <c r="AU54" i="54"/>
  <c r="BG43" i="45" l="1"/>
</calcChain>
</file>

<file path=xl/sharedStrings.xml><?xml version="1.0" encoding="utf-8"?>
<sst xmlns="http://schemas.openxmlformats.org/spreadsheetml/2006/main" count="328" uniqueCount="267">
  <si>
    <t>OUI</t>
  </si>
  <si>
    <t>NON</t>
  </si>
  <si>
    <t>Monsieur</t>
  </si>
  <si>
    <t>Madame</t>
  </si>
  <si>
    <t>Monsieur et Madame</t>
  </si>
  <si>
    <t>Revenus</t>
  </si>
  <si>
    <t>N/A</t>
  </si>
  <si>
    <t>(PP)</t>
  </si>
  <si>
    <t>(NP)</t>
  </si>
  <si>
    <t>(US)</t>
  </si>
  <si>
    <t xml:space="preserve">Autres </t>
  </si>
  <si>
    <t>Étiquettes de lignes</t>
  </si>
  <si>
    <t>Total général</t>
  </si>
  <si>
    <t>Plus-values de cession de valeurs mobilières,etc.</t>
  </si>
  <si>
    <t>Revenus des valeurs et capitaux mobiliers.</t>
  </si>
  <si>
    <t>Traitements, salaires, pensions et rentes.</t>
  </si>
  <si>
    <t>Revenus fonciers.</t>
  </si>
  <si>
    <t>Imposition</t>
  </si>
  <si>
    <t>Autres</t>
  </si>
  <si>
    <t>Total</t>
  </si>
  <si>
    <t xml:space="preserve">Actifs nets financiers </t>
  </si>
  <si>
    <t>Actifs nets immobiliers</t>
  </si>
  <si>
    <t>Actifs nets professionnels</t>
  </si>
  <si>
    <t xml:space="preserve">A l'attention de : </t>
  </si>
  <si>
    <t>page 2</t>
  </si>
  <si>
    <t>Page 3</t>
  </si>
  <si>
    <t>ETUDE PATRIMONIALE</t>
  </si>
  <si>
    <t>Etude réalisée par :</t>
  </si>
  <si>
    <t>Page 1</t>
  </si>
  <si>
    <t xml:space="preserve">Votre structure familiale est la suivante : </t>
  </si>
  <si>
    <t>Votre Patrimoine</t>
  </si>
  <si>
    <t>TOTAL</t>
  </si>
  <si>
    <t xml:space="preserve">Observations : </t>
  </si>
  <si>
    <t>......</t>
  </si>
  <si>
    <t>Page 4</t>
  </si>
  <si>
    <t xml:space="preserve">Votre fiscalité </t>
  </si>
  <si>
    <t>Fiscalité sur les revenus et le patrimoine</t>
  </si>
  <si>
    <t>Nombre de parts supplémentaires</t>
  </si>
  <si>
    <t xml:space="preserve">Revenus du foyer fiscal : </t>
  </si>
  <si>
    <t>Nombre de parts (sans enfant)</t>
  </si>
  <si>
    <t>Nombre total de parts</t>
  </si>
  <si>
    <t>Revenus du foyer</t>
  </si>
  <si>
    <t>Revenus fonciers nets</t>
  </si>
  <si>
    <t>Revenu fiscal de référence</t>
  </si>
  <si>
    <t>Taux</t>
  </si>
  <si>
    <t>Tranche marginale d'imposition (TMI)</t>
  </si>
  <si>
    <t>Tranche d'imposition</t>
  </si>
  <si>
    <t>Montant utilisé dans la tranche</t>
  </si>
  <si>
    <t>Impôt par tranche</t>
  </si>
  <si>
    <t>Plafonnement du QF</t>
  </si>
  <si>
    <t>Quotient familial (QF)</t>
  </si>
  <si>
    <t>Impôt issu de votre QF</t>
  </si>
  <si>
    <t>Nombre de parts</t>
  </si>
  <si>
    <t>Plafonnement du QF : 1 551 € pour chaque demi-part liée aux personnes à charge dans le cas général.</t>
  </si>
  <si>
    <t>QF disponible avant T.M.I. supérieure</t>
  </si>
  <si>
    <t>QF disponible avant T.M.I. inférieure</t>
  </si>
  <si>
    <t xml:space="preserve">Prélèvements sociaux sur les revenus fonciers : </t>
  </si>
  <si>
    <t>CSG</t>
  </si>
  <si>
    <t>CRDS</t>
  </si>
  <si>
    <t>Prel. soc. con.add.</t>
  </si>
  <si>
    <t>Prel. Soc.</t>
  </si>
  <si>
    <t>Motant de l'imposition</t>
  </si>
  <si>
    <t xml:space="preserve">Synthèse de votre imposition par catégorie de revenus : </t>
  </si>
  <si>
    <t>P.S.</t>
  </si>
  <si>
    <t xml:space="preserve">Total de votre imposition </t>
  </si>
  <si>
    <t>Plus-values de cession de valeurs mobilières.</t>
  </si>
  <si>
    <t>Taux moyen d'imposition</t>
  </si>
  <si>
    <t>(1)</t>
  </si>
  <si>
    <t>(1) hors prélèvements forfaitaires déjà versés sur revenus de capitaux</t>
  </si>
  <si>
    <t xml:space="preserve">Revenus annuels du foyer fiscal </t>
  </si>
  <si>
    <t xml:space="preserve">Dettes </t>
  </si>
  <si>
    <t>DESCRIPTION DE L’INVESTISSEMENT</t>
  </si>
  <si>
    <t>Nom du support</t>
  </si>
  <si>
    <t>Société de gestion</t>
  </si>
  <si>
    <t>SOFIDY</t>
  </si>
  <si>
    <t>Etranger</t>
  </si>
  <si>
    <t>Paris</t>
  </si>
  <si>
    <t>Région parisienne</t>
  </si>
  <si>
    <t>Province</t>
  </si>
  <si>
    <t>PRIMONIAL REIM</t>
  </si>
  <si>
    <t>LA FRANCAISE AM</t>
  </si>
  <si>
    <t>PERIAL</t>
  </si>
  <si>
    <t>Montant investi</t>
  </si>
  <si>
    <t>Revenu annuel correspondant</t>
  </si>
  <si>
    <t>Type de parts</t>
  </si>
  <si>
    <t>Prix de 
la part</t>
  </si>
  <si>
    <t>% dans l'allocation</t>
  </si>
  <si>
    <t>Dividende
2018</t>
  </si>
  <si>
    <t>Catégorie - Bureau</t>
  </si>
  <si>
    <t>Catégorie- ommerce</t>
  </si>
  <si>
    <t>Catégorie - Résidence</t>
  </si>
  <si>
    <t>Catégorie - Autres</t>
  </si>
  <si>
    <t>VERIF</t>
  </si>
  <si>
    <t>Résidences</t>
  </si>
  <si>
    <t>Commerces</t>
  </si>
  <si>
    <t>Bureaux</t>
  </si>
  <si>
    <t>nb scpi</t>
  </si>
  <si>
    <t>sct gestion</t>
  </si>
  <si>
    <t xml:space="preserve">Etapes : </t>
  </si>
  <si>
    <t>Amiens</t>
  </si>
  <si>
    <t>Fait en deux exemplaires :</t>
  </si>
  <si>
    <t>A :</t>
  </si>
  <si>
    <t xml:space="preserve">Signature du client : </t>
  </si>
  <si>
    <t xml:space="preserve">Le : </t>
  </si>
  <si>
    <t>En direct (personne physique)</t>
  </si>
  <si>
    <t>En direct (personne morale)</t>
  </si>
  <si>
    <t xml:space="preserve">Acquisition en : </t>
  </si>
  <si>
    <t>Pleine propriété</t>
  </si>
  <si>
    <t>Démembrement</t>
  </si>
  <si>
    <t>Pleine propriété + Démembrement</t>
  </si>
  <si>
    <t xml:space="preserve">Si démembrement </t>
  </si>
  <si>
    <t>Structure juridique</t>
  </si>
  <si>
    <t>S.C.I.</t>
  </si>
  <si>
    <t>S.A.R.L.</t>
  </si>
  <si>
    <t>S.A.S.</t>
  </si>
  <si>
    <t>S.A.</t>
  </si>
  <si>
    <t>Autre</t>
  </si>
  <si>
    <t xml:space="preserve">Liste : </t>
  </si>
  <si>
    <t>Information à remplir par le conseiller</t>
  </si>
  <si>
    <t>Investissement :</t>
  </si>
  <si>
    <t>Société Adéquation S.A.R.L.</t>
  </si>
  <si>
    <t>clé NP</t>
  </si>
  <si>
    <t>Prix de souscription</t>
  </si>
  <si>
    <t>(NP) + (US)</t>
  </si>
  <si>
    <t>(PP) + (NP) + (US)</t>
  </si>
  <si>
    <t>Conservation</t>
  </si>
  <si>
    <t>Revente</t>
  </si>
  <si>
    <t>Conservation / revente ?</t>
  </si>
  <si>
    <t>Sommaire  :</t>
  </si>
  <si>
    <t>Vos objectifs</t>
  </si>
  <si>
    <t>Votre situation personnelle et familiale</t>
  </si>
  <si>
    <t>Rappel régime matrimonial :</t>
  </si>
  <si>
    <t>Taux d'imposition</t>
  </si>
  <si>
    <r>
      <t>1.</t>
    </r>
    <r>
      <rPr>
        <sz val="7"/>
        <color theme="1"/>
        <rFont val="Times New Roman"/>
        <family val="1"/>
      </rPr>
      <t xml:space="preserve">     </t>
    </r>
    <r>
      <rPr>
        <sz val="12"/>
        <color theme="1"/>
        <rFont val="Arial"/>
        <family val="2"/>
      </rPr>
      <t>Réputation et savoir-faire des sociétés de gestion</t>
    </r>
  </si>
  <si>
    <t>V. Description de l'investissement</t>
  </si>
  <si>
    <t>2.     Présentation de l’investissement</t>
  </si>
  <si>
    <t>A remplir</t>
  </si>
  <si>
    <t xml:space="preserve">     VI.  ETUDE FINANCIERE ET FISCALE DU PROJET D’INVESTISSEMENT </t>
  </si>
  <si>
    <t>Votre actif net</t>
  </si>
  <si>
    <t>Corum</t>
  </si>
  <si>
    <t>FIDUCIAL GERANCE</t>
  </si>
  <si>
    <t>PAREF GESTION</t>
  </si>
  <si>
    <t>RAPPORT D'ADEQUATION - CONTRAT ASSURANCE VIE</t>
  </si>
  <si>
    <t xml:space="preserve">Madame, Monsieur, </t>
  </si>
  <si>
    <t>Sur la base de l’ensemble des informations que vous avez bien voulu nous confier, nous vous remettons ce jour le présent rapport écrit composé comme suit :</t>
  </si>
  <si>
    <t xml:space="preserve">I. ETAT PATRIMONIAL </t>
  </si>
  <si>
    <t xml:space="preserve">II. OBJECTIF PATRIMONIAL </t>
  </si>
  <si>
    <t xml:space="preserve">Situation synthétique de votre patrimoine : </t>
  </si>
  <si>
    <t xml:space="preserve">Décomposition de votre patrimoine net : </t>
  </si>
  <si>
    <t xml:space="preserve">Contrat n°1 : </t>
  </si>
  <si>
    <t xml:space="preserve">Contrat n°2 : </t>
  </si>
  <si>
    <t xml:space="preserve">Contrat n°3 : </t>
  </si>
  <si>
    <t>de 0 à 4 ans</t>
  </si>
  <si>
    <t>de 4 à 8 ans</t>
  </si>
  <si>
    <t xml:space="preserve"> plus de 8 ans</t>
  </si>
  <si>
    <t>Produits des primes versées jusqu’au 26/09/2017</t>
  </si>
  <si>
    <t>Produits des primes versées à compter du 27/09/2017</t>
  </si>
  <si>
    <t>Versements avant le
25/09/1997</t>
  </si>
  <si>
    <t>EXONERATION</t>
  </si>
  <si>
    <t>Versements après le
25/09/1997</t>
  </si>
  <si>
    <t>IR+PS ou
 PLF 7,5% (après abattement de
4 600 € pour un célibataire ou
9 200 € pour un couple marié/
pacsé soumis à une imposition
commune) + PS 17,2% = 24,70%</t>
  </si>
  <si>
    <t>Produits issus de la fraction
des Primes versées par détenteur
&gt; à 150 000 euros</t>
  </si>
  <si>
    <t>IR + PS ou
PFU 30% (12,8% d’IR + 17,2% de
PS) mais avec abattement (4 600 €
pour un célibataire ou 9 200 € pour
un couple marié/pacsé soumis à
une imposition commune)</t>
  </si>
  <si>
    <t>IR + PS ou
PLF 7,5% (après abattement de
4 600 € pour un célibataire ou
9 200 € pour un couple marié/
pacsé soumis à une imposition
commune) + PS 17,2% = 24,70%</t>
  </si>
  <si>
    <t>PFU 30%
(12,8% d’IR + 17,2% de PS)</t>
  </si>
  <si>
    <t>PLF 35% + PS 17,2% 
= 52,20 %</t>
  </si>
  <si>
    <t>PLF 15% + PS 17,2% 
= 32,20 %</t>
  </si>
  <si>
    <r>
      <t xml:space="preserve">IR + PS </t>
    </r>
    <r>
      <rPr>
        <b/>
        <sz val="9"/>
        <color theme="1"/>
        <rFont val="Calibri"/>
        <family val="2"/>
        <scheme val="minor"/>
      </rPr>
      <t>ou</t>
    </r>
  </si>
  <si>
    <t>Produits issus de la fraction des
Primes versées par détenteur
&lt; à 150 000 euros 
(ou produits
générés par les versements à
concurrence de 150K€)</t>
  </si>
  <si>
    <t>Lorsqu’un bénéficiaire est désigné, les capitaux décès sont transmis après application d’une fiscalité spécifique à l’assurance vie. Celle-ci dépend de l’âge de l’assuré au jour de la souscription et/ou de la date à laquelle les primes ont été versées.</t>
  </si>
  <si>
    <t>Taxation</t>
  </si>
  <si>
    <t>Assiette</t>
  </si>
  <si>
    <t>Primes versés après le 13/10/1998</t>
  </si>
  <si>
    <r>
      <t xml:space="preserve">Avant les 70 ans de l’assuré
</t>
    </r>
    <r>
      <rPr>
        <i/>
        <sz val="10"/>
        <color theme="4" tint="-0.249977111117893"/>
        <rFont val="Calibri"/>
        <family val="2"/>
        <scheme val="minor"/>
      </rPr>
      <t>(Article 990 I)</t>
    </r>
  </si>
  <si>
    <r>
      <t xml:space="preserve">Avant les 70 ans de l’assuré
</t>
    </r>
    <r>
      <rPr>
        <i/>
        <sz val="10"/>
        <color theme="4" tint="-0.249977111117893"/>
        <rFont val="Calibri"/>
        <family val="2"/>
        <scheme val="minor"/>
      </rPr>
      <t>(Article 757 B)</t>
    </r>
  </si>
  <si>
    <t>Capitaux perçus au titre des primes diminués d’un
abattement de 152 500 euros par bénéficiaire</t>
  </si>
  <si>
    <t>Montant des primes versées diminué d’un abattement
global de 30 500 euros</t>
  </si>
  <si>
    <t>20% pour la tranche taxable du capital décès
≤ à 700 000 € par bénéficiaire</t>
  </si>
  <si>
    <t>31,25% pour la tranche taxable du capital décès
&gt; à 700 000 € par bénéficiaire</t>
  </si>
  <si>
    <t xml:space="preserve">Selon le lien de parenté qui existe entre l’assuré et le bénéficiaire (Droits de mutation par décès) </t>
  </si>
  <si>
    <r>
      <rPr>
        <b/>
        <sz val="10"/>
        <color theme="1"/>
        <rFont val="Calibri"/>
        <family val="2"/>
        <scheme val="minor"/>
      </rPr>
      <t xml:space="preserve">Sont exonérés de tout droit de succession et de taxe sur les capitaux décès : </t>
    </r>
    <r>
      <rPr>
        <sz val="10"/>
        <color theme="1"/>
        <rFont val="Calibri"/>
        <family val="2"/>
        <scheme val="minor"/>
      </rPr>
      <t xml:space="preserve">
 - le conjoint de l’assuré décédé, 
 - le partenaire lié à l’assuré par un PACS, 
 - le frère ou la sœur célibataire de l’assuré décédé, veuf, divorcé ou séparé de corps âgé de plus de 50 ans ou infirme et vivant depuis plus de 5 ans avec l’assuré.</t>
    </r>
  </si>
  <si>
    <t>NB : Les indications générales sur la fiscalité de l’adhésion sont données sous réserve de l’évolution des dispositions réglementaires et législatives en vigueur.</t>
  </si>
  <si>
    <r>
      <t xml:space="preserve">Les produits dégagés sont donc soumis : 
- Soit à l’impôt sur le revenu par réintégration dans les revenus imposables de l’assuré plus prélèvements sociaux, 
- Soit au taux du prélèvement libératoire forfaitaire (PLF) dont le taux diminue en fonction de la durée du contrat pour les versements avant le 26/09/2017 ou au taux du prélèvement forfaitaire unique (PFU) pour les versements réalisés à compter du 27/09/2017. 
</t>
    </r>
    <r>
      <rPr>
        <b/>
        <sz val="10"/>
        <color theme="1"/>
        <rFont val="Calibri"/>
        <family val="2"/>
        <scheme val="minor"/>
      </rPr>
      <t>L’assuré choisit le mode d’imposition le mieux adapté au regard de sa situation fiscale.</t>
    </r>
  </si>
  <si>
    <r>
      <rPr>
        <b/>
        <sz val="10"/>
        <rFont val="Calibri"/>
        <family val="2"/>
        <scheme val="minor"/>
      </rPr>
      <t xml:space="preserve">Le rachat partiel </t>
    </r>
    <r>
      <rPr>
        <sz val="10"/>
        <rFont val="Calibri"/>
        <family val="2"/>
        <scheme val="minor"/>
      </rPr>
      <t xml:space="preserve">est constitué d’un remboursement partiel de capital investi sur le contrat et d’un produit imposable qui représente une partie des intérêts accumulés sur le contrat. 
Le rachat n’est donc pas composé de tous les intérêts produits, seule la part d’intérêts compris dans le rachat forme l’assiette taxable. 
</t>
    </r>
    <r>
      <rPr>
        <b/>
        <sz val="10"/>
        <rFont val="Calibri"/>
        <family val="2"/>
        <scheme val="minor"/>
      </rPr>
      <t xml:space="preserve">Le rachat total </t>
    </r>
    <r>
      <rPr>
        <sz val="10"/>
        <rFont val="Calibri"/>
        <family val="2"/>
        <scheme val="minor"/>
      </rPr>
      <t>est réalisé sur la valeur de rachat du contrat et tous les intérêts capitalisés sont imposables.
Une fois l’assiette taxable déterminée, la fiscalité appliquée est dégressive selon les conditions suivantes :</t>
    </r>
  </si>
  <si>
    <t>III. TOLERANCE AU RISQUE</t>
  </si>
  <si>
    <t>Le questionnaire de risque, auquel vous avez bien voulu vous soumettre, a permis de mettre en évidence les éléments suivants :</t>
  </si>
  <si>
    <r>
      <t xml:space="preserve">Estimation globale de votre patrimoine </t>
    </r>
    <r>
      <rPr>
        <i/>
        <sz val="10"/>
        <color theme="4" tint="-0.249977111117893"/>
        <rFont val="Calibri"/>
        <family val="2"/>
        <scheme val="minor"/>
      </rPr>
      <t xml:space="preserve">(dettes exclues) </t>
    </r>
  </si>
  <si>
    <t>IV. PROPOSITION D’INVESTISSEMENT EN ASSURANCE VIE</t>
  </si>
  <si>
    <t xml:space="preserve">Allocation d'actifs : </t>
  </si>
  <si>
    <t>Nous vous rappelons que les performances passées ne sont pas un indicateur fiable des résultats futurs.</t>
  </si>
  <si>
    <t xml:space="preserve">Vous trouverez l’ensemble des informations relatives aux fonds proposés dans les documents d’informations clés (DIC) joints à cette déclaration d’adéquation. </t>
  </si>
  <si>
    <t>VI. ADEQUATION</t>
  </si>
  <si>
    <t xml:space="preserve">Fiscalité pendant la durée de vie de votre contrat : </t>
  </si>
  <si>
    <t>Fiscalité pour la transmission de votre contrat</t>
  </si>
  <si>
    <t>Les frais des produits d’assurance proposés sont indiqués dans le document d’informations clés (DIC) que vous avez consulté avec cette déclaration d’adéquation.</t>
  </si>
  <si>
    <t>Nous vous informons qu’il vous sera remis annuellement l’évaluation de l’adéquation des produits d’investissements recommandés à vos exigences et besoins.</t>
  </si>
  <si>
    <t>Cette recommandation personnalisée, a été établie à partir des éléments que vous nous avez communiqués. Nous vous remercions de nous tenir informés des évolutions de votre situation. 
Nous vous remercions de votre confiance et nous vous prions d’agréer, Madame, Monsieur, l’expression de nos sentiments distingués.</t>
  </si>
  <si>
    <r>
      <rPr>
        <b/>
        <sz val="10"/>
        <color theme="1"/>
        <rFont val="Calibri"/>
        <family val="2"/>
        <scheme val="minor"/>
      </rPr>
      <t xml:space="preserve"> - Le risque obligataire : </t>
    </r>
    <r>
      <rPr>
        <sz val="10"/>
        <color theme="1"/>
        <rFont val="Calibri"/>
        <family val="2"/>
        <scheme val="minor"/>
      </rPr>
      <t xml:space="preserve">la valeur liquidative des fonds comportant des obligations peut baisser lorsque les taux d’intérêt montent. En effet, le prix des obligations et les taux d’intérêt évoluent dans des sens opposés : plus les taux d’intérêt montent, plus le prix des obligations baisse et inversement. 
 </t>
    </r>
    <r>
      <rPr>
        <b/>
        <sz val="10"/>
        <color theme="1"/>
        <rFont val="Calibri"/>
        <family val="2"/>
        <scheme val="minor"/>
      </rPr>
      <t xml:space="preserve">- Le risque de change : </t>
    </r>
    <r>
      <rPr>
        <sz val="10"/>
        <color theme="1"/>
        <rFont val="Calibri"/>
        <family val="2"/>
        <scheme val="minor"/>
      </rPr>
      <t xml:space="preserve">les fonds actions et obligations peuvent être exposés au risque de change par l’acquisition de titres libellés dans une devise autre que l’euro.
 </t>
    </r>
    <r>
      <rPr>
        <b/>
        <sz val="10"/>
        <color theme="1"/>
        <rFont val="Calibri"/>
        <family val="2"/>
        <scheme val="minor"/>
      </rPr>
      <t xml:space="preserve">- Le risque de liquidité : </t>
    </r>
    <r>
      <rPr>
        <sz val="10"/>
        <color theme="1"/>
        <rFont val="Calibri"/>
        <family val="2"/>
        <scheme val="minor"/>
      </rPr>
      <t xml:space="preserve">les marchés sur lesquels ces fonds interviennent peuvent être occasionnellement affectés par un manque de liquidité temporaire. Ces dérèglements de marché peuvent impacter les conditions de prix auxquelles les fonds peuvent être amenés à liquider, initier ou modifier des positions.
</t>
    </r>
    <r>
      <rPr>
        <b/>
        <sz val="10"/>
        <color theme="1"/>
        <rFont val="Calibri"/>
        <family val="2"/>
        <scheme val="minor"/>
      </rPr>
      <t xml:space="preserve"> - Le risque de perte en capital :</t>
    </r>
    <r>
      <rPr>
        <sz val="10"/>
        <color theme="1"/>
        <rFont val="Calibri"/>
        <family val="2"/>
        <scheme val="minor"/>
      </rPr>
      <t xml:space="preserve"> les fonds actions ou obligataires ne bénéficient d’aucune garantie ou protection en capital.
</t>
    </r>
    <r>
      <rPr>
        <b/>
        <sz val="10"/>
        <color theme="1"/>
        <rFont val="Calibri"/>
        <family val="2"/>
        <scheme val="minor"/>
      </rPr>
      <t xml:space="preserve"> - Le risque fiscal :</t>
    </r>
    <r>
      <rPr>
        <sz val="10"/>
        <color theme="1"/>
        <rFont val="Calibri"/>
        <family val="2"/>
        <scheme val="minor"/>
      </rPr>
      <t xml:space="preserve"> le régime fiscal sera lié à votre choix (PFU ou IR), il ne peut en aucun cas être garanti dans le temps.
 Par ailleurs, en cas de faillite de la compagnie d’assurance, les dépôts en assurance-vie sont garantis à hauteur de 70 000 € par déposant et par compagnie d’assurance.</t>
    </r>
  </si>
  <si>
    <t xml:space="preserve">Pour répondre à votre objectif d’investissement et compte tenu des besoins exprimés, de votre situation patrimoniale et des informations que vous nous avez déclarées, nous vous conseillons un investissement en assurance vie sur un des contrats suivants : </t>
  </si>
  <si>
    <t xml:space="preserve">Principales caractéristiques des contrats : </t>
  </si>
  <si>
    <t>V. L'ASSURANCE VIE</t>
  </si>
  <si>
    <t>VII. RISQUE</t>
  </si>
  <si>
    <r>
      <rPr>
        <b/>
        <sz val="10"/>
        <color theme="1"/>
        <rFont val="Calibri"/>
        <family val="2"/>
        <scheme val="minor"/>
      </rPr>
      <t xml:space="preserve"> - Le risque de signature : </t>
    </r>
    <r>
      <rPr>
        <sz val="10"/>
        <color theme="1"/>
        <rFont val="Calibri"/>
        <family val="2"/>
        <scheme val="minor"/>
      </rPr>
      <t xml:space="preserve">les faillites en 2008 de Lehman Brothers, une des plus grandes banques d’investissements américaines, d’AIG, première compagnie d’assurance au monde, et la quasi faillite de grandes banques britanniques sauvées in extremis par l’Etat britannique, montrent que même les plus grands établissements financiers ne sont pas à l’abri d’une banqueroute. </t>
    </r>
  </si>
  <si>
    <r>
      <rPr>
        <b/>
        <sz val="10"/>
        <color theme="1"/>
        <rFont val="Calibri"/>
        <family val="2"/>
        <scheme val="minor"/>
      </rPr>
      <t xml:space="preserve">  - Le risque action :</t>
    </r>
    <r>
      <rPr>
        <sz val="10"/>
        <color theme="1"/>
        <rFont val="Calibri"/>
        <family val="2"/>
        <scheme val="minor"/>
      </rPr>
      <t xml:space="preserve"> la valeur liquidative des fonds comportant des actions peut baisser rapidement et fortement en cas de baisse des marchés actions. En outre, sur les marchés de petites et moyennes capitalisations, le volume des titres cotés en bourse est réduit, les mouvements de marchés sont donc plus marqués à la baisse et plus rapides que sur les grandes capitalisations.</t>
    </r>
  </si>
  <si>
    <t xml:space="preserve">VIII. FRAIS DU CONTRAT ET REMUNERATION : </t>
  </si>
  <si>
    <t xml:space="preserve">IV. SUIVI DE L’ADEQUATION DE NOTRE PRECONISATION : </t>
  </si>
  <si>
    <t xml:space="preserve">X. CONCLUSION : </t>
  </si>
  <si>
    <t xml:space="preserve">Vos objectifs patrimoniaux sont les suivants : </t>
  </si>
  <si>
    <t>8 Bis, rue André Chénier – 80000 AMIENS – Tel. : 03 22 97 78 78 – Fax : 03 22 33 15 69 – E-mail : contact@adequation-patrimoine.com</t>
  </si>
  <si>
    <t xml:space="preserve">Répartition de votre patrimoine net : </t>
  </si>
  <si>
    <t>SARL au Capital de 240 000 € - R.C. Amiens 504 234 170 –Société de courtage d’assurance enregistrée à l’ORIAS sous le N° 08 043 224. www.orias.fr et en qualité de courtier en assurance, mandataire non exclusif en opérations de banque et en services de paiement. Conseiller en  investissements financiers référencé par la Chambre Nationale des Conseils en Gestion de Patrimoine, chambre syndicale agréée par l’AMF. CPI N°80012018000032798 délivrée par CCI Amiens-Picardie. Ne peut recevoir aucun fonds, effet ou valeur.  Garantie financière de la compagnie MMA IARD 14 Boulevard Marie et Alexandre Oyon – 72030 LE MANS CEDEX 9</t>
  </si>
  <si>
    <t>(PP)+(US)</t>
  </si>
  <si>
    <t>(PP)+(US)+(NP)</t>
  </si>
  <si>
    <t>(US)+(NP)</t>
  </si>
  <si>
    <t>(PP)+(NP)</t>
  </si>
  <si>
    <t>En investissant dans la nue-propriété de parts de SCPI, vous achetez les parts à moindre coût qu’en pleine-propriété, mais vous ne percevez aucun revenu pendant une période déterminée.
la nue-propriété n’est pas assujettie à l’IFI et vous ne payez pas d’impôt sur le revenu (puisque vous ne percevez aucun revenu).
Vous n'avez pas de contraintes de gestion pendant la durée du démembrement.
Au terme de la période de démembrement, vous devenez propriétaire à 100% des parts de SCPI, vous bénéficiez de la valorisation des parts dans le temps (liée à la plus-value dont peuvent bénéficier les immeubles composant la SCPI). Les parts peuvent être cédées pendant la période de démembrement (cession fiscalisée).
A l’issue de la période de démembrement vous bénéficiez donc des revenus qu’elle produit.</t>
  </si>
  <si>
    <t xml:space="preserve">En investissant en pleine-propriété dans des parts de SCPI, vous bénéficiez des rendements du secteur immobilier sans vous soucier de la gestion des biens. Les revenus fonciers et financiers seront imposés à l'impôts sur le revenu plus prélèvements sociaux. Il est possible d'opter pour le régime du micro foncier, cependant il convient de vérifier l'éligibilité de votre situation. En cas de financement bancaire les intérêts d'emprunt sont déductibles.
En matière de SCPI, le traitement fiscal des plus values suit le régime général des plus values immobilières.
</t>
  </si>
  <si>
    <t xml:space="preserve"> www.adequation-patrimoine.com</t>
  </si>
  <si>
    <t>VOISIN</t>
  </si>
  <si>
    <t xml:space="preserve">Parent(s) : </t>
  </si>
  <si>
    <t>Crédits</t>
  </si>
  <si>
    <t>Crédits financiers</t>
  </si>
  <si>
    <t>ACTIFS FINANCIERS BRUTS</t>
  </si>
  <si>
    <t>Actifs nets</t>
  </si>
  <si>
    <t xml:space="preserve">en % de vos actifs nets totaux </t>
  </si>
  <si>
    <t>TOTAL ACTIFS FINANCIERS NETS</t>
  </si>
  <si>
    <t>Actifs Bruts</t>
  </si>
  <si>
    <t>répartition dans le foyer</t>
  </si>
  <si>
    <t>Nombre de part(s)</t>
  </si>
  <si>
    <r>
      <t xml:space="preserve">Total
</t>
    </r>
    <r>
      <rPr>
        <i/>
        <sz val="10"/>
        <color theme="1"/>
        <rFont val="Arial"/>
        <family val="2"/>
      </rPr>
      <t>(IR + PS)</t>
    </r>
  </si>
  <si>
    <t>Page de Présentation</t>
  </si>
  <si>
    <t>Sélectionner les rubriques à éditer :</t>
  </si>
  <si>
    <t>onglet</t>
  </si>
  <si>
    <t>B1</t>
  </si>
  <si>
    <t>B2</t>
  </si>
  <si>
    <t>B3</t>
  </si>
  <si>
    <t>B4</t>
  </si>
  <si>
    <t>B7</t>
  </si>
  <si>
    <t>B8</t>
  </si>
  <si>
    <t>B9</t>
  </si>
  <si>
    <t>B10</t>
  </si>
  <si>
    <t>B11</t>
  </si>
  <si>
    <t>B12</t>
  </si>
  <si>
    <t>B13</t>
  </si>
  <si>
    <t>B14</t>
  </si>
  <si>
    <t>B15</t>
  </si>
  <si>
    <t>B16</t>
  </si>
  <si>
    <t>B17</t>
  </si>
  <si>
    <t>Impression</t>
  </si>
  <si>
    <t>Commentaires à insérer</t>
  </si>
  <si>
    <t>Informations recueillis et analysées le :</t>
  </si>
  <si>
    <t>Cette étude est personnelle et confidentielle. Les observations juridiques et fiscales tiennent compte des règles actuellement en vigueur et pourront faire l'objet d'une validation auprès de vos conseils juridiques et fiscaux. Toute opération que vous envisageriez devra être précédée d'un entretien avec votre conseiller afin de s'assurer de la mise oeuvre de la réglementation applicables;
Notre volonté, au sein du cabinet Adéquation est de développer avec vous une relation fondée sur la confiance, afin de vous accompagner à chaque étape de la vie de votre patrimoine. A tout moment, nous sommes à vos côtés pour vous assister dans vos choix et vous offrir une qualité de conseil à la hauteur de vos attentes.
Nous vous remercions de votre confiance et vous prions de croire à l'expression de nos salutations distinguées.</t>
  </si>
  <si>
    <t>Rappel de vos objectifs et de votre situation</t>
  </si>
  <si>
    <t>Analyse du régime matrimonial</t>
  </si>
  <si>
    <t>Analyse du patrimoine</t>
  </si>
  <si>
    <t>donation entre époux 1er décès et 2ème décès</t>
  </si>
  <si>
    <t>B5-1</t>
  </si>
  <si>
    <t>B5-2</t>
  </si>
  <si>
    <t>Analyse de fiscalité</t>
  </si>
  <si>
    <t>…</t>
  </si>
  <si>
    <t>Analyse actifs taxable 1er décès</t>
  </si>
  <si>
    <t>synthèse des droits 1er décès</t>
  </si>
  <si>
    <t>synthèse des droits 2ème décès</t>
  </si>
  <si>
    <t>Analyse actifs taxable 2ème décès</t>
  </si>
  <si>
    <t>EDITION DU BILAN PATRIMONIAL</t>
  </si>
  <si>
    <t>xxx</t>
  </si>
  <si>
    <t>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</si>
</sst>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_-* #,##0.00\ _€_-;\-* #,##0.00\ _€_-;_-* &quot;-&quot;??\ _€_-;_-@_-"/>
    <numFmt numFmtId="165" formatCode="_-* #,##0\ _€_-;\-* #,##0\ _€_-;_-* &quot;-&quot;??\ _€_-;_-@_-"/>
    <numFmt numFmtId="166" formatCode="#,##0\ &quot;€&quot;"/>
    <numFmt numFmtId="167" formatCode="#,##0,\K&quot;€&quot;;\-#,##0,\K&quot;€&quot;"/>
    <numFmt numFmtId="168" formatCode="[$-F800]dddd\,\ mmmm\ dd\,\ yyyy"/>
    <numFmt numFmtId="169" formatCode="0&quot; ans&quot;"/>
    <numFmt numFmtId="170" formatCode="0&quot; part(s)&quot;"/>
    <numFmt numFmtId="171" formatCode="0.0%"/>
    <numFmt numFmtId="172" formatCode="0.00&quot; %&quot;"/>
    <numFmt numFmtId="173" formatCode="0.0&quot; part(s)&quot;"/>
    <numFmt numFmtId="174" formatCode="0&quot; K€&quot;"/>
    <numFmt numFmtId="175" formatCode="#,##0&quot; K€&quot;"/>
  </numFmts>
  <fonts count="64">
    <font>
      <sz val="11"/>
      <color theme="1"/>
      <name val="Calibri"/>
      <family val="2"/>
      <scheme val="minor"/>
    </font>
    <font>
      <sz val="11"/>
      <color theme="1"/>
      <name val="Calibri"/>
      <family val="2"/>
      <scheme val="minor"/>
    </font>
    <font>
      <sz val="12"/>
      <color theme="1"/>
      <name val="Calibri"/>
      <family val="2"/>
      <scheme val="minor"/>
    </font>
    <font>
      <u/>
      <sz val="11"/>
      <color theme="10"/>
      <name val="Calibri"/>
      <family val="2"/>
      <scheme val="minor"/>
    </font>
    <font>
      <sz val="11"/>
      <name val="Calibri"/>
      <family val="2"/>
      <scheme val="minor"/>
    </font>
    <font>
      <b/>
      <sz val="11"/>
      <color theme="1"/>
      <name val="Calibri"/>
      <family val="2"/>
      <scheme val="minor"/>
    </font>
    <font>
      <b/>
      <sz val="11"/>
      <name val="Calibri"/>
      <family val="2"/>
      <scheme val="minor"/>
    </font>
    <font>
      <i/>
      <sz val="10"/>
      <color theme="1"/>
      <name val="Calibri"/>
      <family val="2"/>
      <scheme val="minor"/>
    </font>
    <font>
      <b/>
      <sz val="10"/>
      <color theme="1"/>
      <name val="Calibri"/>
      <family val="2"/>
      <scheme val="minor"/>
    </font>
    <font>
      <sz val="10"/>
      <color theme="1"/>
      <name val="Calibri"/>
      <family val="2"/>
      <scheme val="minor"/>
    </font>
    <font>
      <sz val="12"/>
      <color theme="1"/>
      <name val="Arial"/>
      <family val="2"/>
    </font>
    <font>
      <sz val="11"/>
      <color theme="1"/>
      <name val="Arial"/>
      <family val="2"/>
    </font>
    <font>
      <i/>
      <sz val="11"/>
      <color theme="1"/>
      <name val="Arial"/>
      <family val="2"/>
    </font>
    <font>
      <b/>
      <sz val="14"/>
      <color theme="4" tint="-0.499984740745262"/>
      <name val="Arial"/>
      <family val="2"/>
    </font>
    <font>
      <sz val="14"/>
      <color theme="1"/>
      <name val="Arial"/>
      <family val="2"/>
    </font>
    <font>
      <b/>
      <u/>
      <sz val="12"/>
      <color theme="4" tint="-0.499984740745262"/>
      <name val="Arial"/>
      <family val="2"/>
    </font>
    <font>
      <b/>
      <sz val="11"/>
      <color theme="4" tint="-0.499984740745262"/>
      <name val="Arial"/>
      <family val="2"/>
    </font>
    <font>
      <u/>
      <sz val="11"/>
      <color theme="1"/>
      <name val="Arial"/>
      <family val="2"/>
    </font>
    <font>
      <b/>
      <u/>
      <sz val="11"/>
      <color theme="1"/>
      <name val="Arial"/>
      <family val="2"/>
    </font>
    <font>
      <i/>
      <sz val="10"/>
      <color theme="1"/>
      <name val="Arial"/>
      <family val="2"/>
    </font>
    <font>
      <sz val="9"/>
      <color theme="1"/>
      <name val="Arial"/>
      <family val="2"/>
    </font>
    <font>
      <b/>
      <sz val="10"/>
      <color theme="1"/>
      <name val="Arial"/>
      <family val="2"/>
    </font>
    <font>
      <sz val="10"/>
      <color theme="1"/>
      <name val="Arial"/>
      <family val="2"/>
    </font>
    <font>
      <b/>
      <sz val="9"/>
      <color theme="1"/>
      <name val="Arial"/>
      <family val="2"/>
    </font>
    <font>
      <b/>
      <sz val="8"/>
      <color theme="1"/>
      <name val="Arial"/>
      <family val="2"/>
    </font>
    <font>
      <sz val="8"/>
      <color theme="1"/>
      <name val="Arial"/>
      <family val="2"/>
    </font>
    <font>
      <u/>
      <sz val="10"/>
      <color theme="1"/>
      <name val="Arial"/>
      <family val="2"/>
    </font>
    <font>
      <b/>
      <i/>
      <sz val="10"/>
      <color theme="1"/>
      <name val="Arial"/>
      <family val="2"/>
    </font>
    <font>
      <sz val="7"/>
      <color theme="1"/>
      <name val="Times New Roman"/>
      <family val="1"/>
    </font>
    <font>
      <sz val="8"/>
      <color rgb="FF333333"/>
      <name val="HelveticaNeueLTPro-Roman"/>
    </font>
    <font>
      <b/>
      <u/>
      <sz val="10"/>
      <color theme="1"/>
      <name val="Arial"/>
      <family val="2"/>
    </font>
    <font>
      <sz val="9"/>
      <color theme="1"/>
      <name val="Calibri"/>
      <family val="2"/>
      <scheme val="minor"/>
    </font>
    <font>
      <b/>
      <sz val="16"/>
      <color theme="4" tint="-0.249977111117893"/>
      <name val="Calibri"/>
      <family val="2"/>
      <scheme val="minor"/>
    </font>
    <font>
      <b/>
      <u/>
      <sz val="11"/>
      <color theme="1"/>
      <name val="Calibri"/>
      <family val="2"/>
      <scheme val="minor"/>
    </font>
    <font>
      <sz val="10"/>
      <color theme="4" tint="-0.249977111117893"/>
      <name val="Calibri"/>
      <family val="2"/>
      <scheme val="minor"/>
    </font>
    <font>
      <b/>
      <sz val="10"/>
      <color theme="4" tint="-0.249977111117893"/>
      <name val="Calibri"/>
      <family val="2"/>
      <scheme val="minor"/>
    </font>
    <font>
      <b/>
      <sz val="11"/>
      <color theme="4" tint="-0.249977111117893"/>
      <name val="Calibri"/>
      <family val="2"/>
      <scheme val="minor"/>
    </font>
    <font>
      <b/>
      <sz val="9"/>
      <color theme="1"/>
      <name val="Calibri"/>
      <family val="2"/>
      <scheme val="minor"/>
    </font>
    <font>
      <sz val="10"/>
      <name val="Calibri"/>
      <family val="2"/>
      <scheme val="minor"/>
    </font>
    <font>
      <b/>
      <sz val="10"/>
      <name val="Calibri"/>
      <family val="2"/>
      <scheme val="minor"/>
    </font>
    <font>
      <i/>
      <sz val="9"/>
      <color theme="1"/>
      <name val="Calibri"/>
      <family val="2"/>
      <scheme val="minor"/>
    </font>
    <font>
      <i/>
      <sz val="10"/>
      <color theme="4" tint="-0.249977111117893"/>
      <name val="Calibri"/>
      <family val="2"/>
      <scheme val="minor"/>
    </font>
    <font>
      <b/>
      <sz val="9"/>
      <color theme="4" tint="-0.249977111117893"/>
      <name val="Calibri"/>
      <family val="2"/>
      <scheme val="minor"/>
    </font>
    <font>
      <u/>
      <sz val="11"/>
      <color theme="1"/>
      <name val="Calibri"/>
      <family val="2"/>
      <scheme val="minor"/>
    </font>
    <font>
      <u/>
      <sz val="10"/>
      <color theme="4" tint="-0.249977111117893"/>
      <name val="Calibri"/>
      <family val="2"/>
      <scheme val="minor"/>
    </font>
    <font>
      <u/>
      <sz val="10"/>
      <color theme="1"/>
      <name val="Calibri"/>
      <family val="2"/>
      <scheme val="minor"/>
    </font>
    <font>
      <sz val="8"/>
      <color theme="1"/>
      <name val="Calibri"/>
      <family val="2"/>
      <scheme val="minor"/>
    </font>
    <font>
      <b/>
      <sz val="12"/>
      <color theme="4" tint="-0.249977111117893"/>
      <name val="Calibri"/>
      <family val="2"/>
      <scheme val="minor"/>
    </font>
    <font>
      <b/>
      <sz val="12"/>
      <color theme="4"/>
      <name val="Calibri"/>
      <family val="2"/>
      <scheme val="minor"/>
    </font>
    <font>
      <b/>
      <sz val="8"/>
      <color theme="4" tint="-0.499984740745262"/>
      <name val="Calibri"/>
      <family val="2"/>
      <scheme val="minor"/>
    </font>
    <font>
      <i/>
      <sz val="10"/>
      <name val="Arial"/>
      <family val="2"/>
    </font>
    <font>
      <sz val="8"/>
      <name val="Calibri"/>
      <family val="2"/>
      <scheme val="minor"/>
    </font>
    <font>
      <b/>
      <sz val="10"/>
      <color theme="4" tint="-0.499984740745262"/>
      <name val="Arial"/>
      <family val="2"/>
    </font>
    <font>
      <b/>
      <u/>
      <sz val="10"/>
      <color theme="4" tint="-0.499984740745262"/>
      <name val="Arial"/>
      <family val="2"/>
    </font>
    <font>
      <i/>
      <sz val="10"/>
      <color theme="4" tint="-0.499984740745262"/>
      <name val="Arial"/>
      <family val="2"/>
    </font>
    <font>
      <sz val="10"/>
      <name val="Arial"/>
      <family val="2"/>
    </font>
    <font>
      <sz val="10"/>
      <color rgb="FFFF0000"/>
      <name val="Arial"/>
      <family val="2"/>
    </font>
    <font>
      <sz val="10"/>
      <color theme="0"/>
      <name val="Arial"/>
      <family val="2"/>
    </font>
    <font>
      <b/>
      <sz val="10"/>
      <name val="Arial"/>
      <family val="2"/>
    </font>
    <font>
      <b/>
      <sz val="16"/>
      <color theme="4" tint="-0.499984740745262"/>
      <name val="Calibri"/>
      <family val="2"/>
      <scheme val="minor"/>
    </font>
    <font>
      <b/>
      <sz val="20"/>
      <color theme="4" tint="-0.499984740745262"/>
      <name val="Arial"/>
      <family val="2"/>
    </font>
    <font>
      <b/>
      <u/>
      <sz val="14"/>
      <color theme="4" tint="-0.499984740745262"/>
      <name val="Arial"/>
      <family val="2"/>
    </font>
    <font>
      <sz val="9"/>
      <color theme="10"/>
      <name val="Calibri"/>
      <family val="2"/>
      <scheme val="minor"/>
    </font>
    <font>
      <sz val="9"/>
      <color theme="4" tint="-0.499984740745262"/>
      <name val="Calibri"/>
      <family val="2"/>
      <scheme val="minor"/>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FF66"/>
        <bgColor indexed="64"/>
      </patternFill>
    </fill>
    <fill>
      <patternFill patternType="solid">
        <fgColor rgb="FFCCFF99"/>
        <bgColor indexed="64"/>
      </patternFill>
    </fill>
    <fill>
      <patternFill patternType="solid">
        <fgColor theme="6" tint="0.79998168889431442"/>
        <bgColor indexed="64"/>
      </patternFill>
    </fill>
    <fill>
      <patternFill patternType="solid">
        <fgColor theme="4" tint="0.59996337778862885"/>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style="thin">
        <color indexed="64"/>
      </bottom>
      <diagonal/>
    </border>
    <border>
      <left style="thin">
        <color theme="4" tint="-0.24994659260841701"/>
      </left>
      <right style="thin">
        <color theme="4" tint="-0.24994659260841701"/>
      </right>
      <top style="thin">
        <color indexed="64"/>
      </top>
      <bottom style="thin">
        <color indexed="64"/>
      </bottom>
      <diagonal/>
    </border>
    <border>
      <left style="thin">
        <color theme="4" tint="-0.24994659260841701"/>
      </left>
      <right style="thin">
        <color theme="4" tint="-0.24994659260841701"/>
      </right>
      <top style="thin">
        <color indexed="64"/>
      </top>
      <bottom style="thin">
        <color theme="4" tint="-0.24994659260841701"/>
      </bottom>
      <diagonal/>
    </border>
    <border>
      <left style="medium">
        <color theme="4" tint="-0.24994659260841701"/>
      </left>
      <right/>
      <top/>
      <bottom/>
      <diagonal/>
    </border>
    <border>
      <left/>
      <right style="medium">
        <color theme="4" tint="-0.24994659260841701"/>
      </right>
      <top/>
      <bottom/>
      <diagonal/>
    </border>
    <border>
      <left style="medium">
        <color theme="4" tint="-0.24994659260841701"/>
      </left>
      <right/>
      <top/>
      <bottom style="medium">
        <color theme="4" tint="-0.24994659260841701"/>
      </bottom>
      <diagonal/>
    </border>
    <border>
      <left/>
      <right/>
      <top/>
      <bottom style="medium">
        <color theme="4" tint="-0.24994659260841701"/>
      </bottom>
      <diagonal/>
    </border>
    <border>
      <left/>
      <right style="medium">
        <color theme="4" tint="-0.24994659260841701"/>
      </right>
      <top/>
      <bottom style="medium">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diagonal/>
    </border>
    <border>
      <left/>
      <right/>
      <top style="thin">
        <color theme="4" tint="-0.24994659260841701"/>
      </top>
      <bottom/>
      <diagonal/>
    </border>
    <border>
      <left/>
      <right style="thin">
        <color theme="4" tint="-0.24994659260841701"/>
      </right>
      <top style="thin">
        <color theme="4" tint="-0.24994659260841701"/>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medium">
        <color theme="4" tint="-0.24994659260841701"/>
      </right>
      <top/>
      <bottom/>
      <diagonal/>
    </border>
    <border>
      <left style="medium">
        <color theme="4" tint="-0.24994659260841701"/>
      </left>
      <right style="thin">
        <color indexed="64"/>
      </right>
      <top/>
      <bottom/>
      <diagonal/>
    </border>
    <border>
      <left style="double">
        <color auto="1"/>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4">
    <xf numFmtId="0" fontId="0" fillId="0" borderId="0"/>
    <xf numFmtId="164"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cellStyleXfs>
  <cellXfs count="452">
    <xf numFmtId="0" fontId="0" fillId="0" borderId="0" xfId="0"/>
    <xf numFmtId="0" fontId="0" fillId="0" borderId="0" xfId="0" applyAlignment="1">
      <alignment vertical="center"/>
    </xf>
    <xf numFmtId="0" fontId="0" fillId="0" borderId="0" xfId="0" applyAlignment="1">
      <alignment horizontal="center"/>
    </xf>
    <xf numFmtId="0" fontId="11" fillId="0" borderId="0" xfId="0" applyFont="1" applyAlignment="1">
      <alignment vertical="center"/>
    </xf>
    <xf numFmtId="0" fontId="11" fillId="0" borderId="0" xfId="0" applyFont="1"/>
    <xf numFmtId="0" fontId="12" fillId="0" borderId="0" xfId="0" applyFont="1"/>
    <xf numFmtId="0" fontId="13" fillId="0" borderId="0" xfId="0" applyFont="1"/>
    <xf numFmtId="0" fontId="2" fillId="0" borderId="5" xfId="0" applyFont="1" applyBorder="1" applyAlignment="1">
      <alignment horizontal="left" vertical="center"/>
    </xf>
    <xf numFmtId="0" fontId="15" fillId="0" borderId="0" xfId="0" applyFont="1"/>
    <xf numFmtId="0" fontId="11" fillId="0" borderId="0" xfId="0" applyFont="1" applyAlignment="1">
      <alignment horizontal="center"/>
    </xf>
    <xf numFmtId="0" fontId="17" fillId="0" borderId="0" xfId="0" applyFont="1"/>
    <xf numFmtId="0" fontId="18" fillId="0" borderId="0" xfId="0" applyFont="1"/>
    <xf numFmtId="0" fontId="19" fillId="0" borderId="0" xfId="0" applyFont="1"/>
    <xf numFmtId="0" fontId="11" fillId="4" borderId="0" xfId="0" applyFont="1" applyFill="1"/>
    <xf numFmtId="0" fontId="11" fillId="0" borderId="1" xfId="0" applyFont="1" applyBorder="1"/>
    <xf numFmtId="166" fontId="23" fillId="2" borderId="1" xfId="0" applyNumberFormat="1" applyFont="1" applyFill="1" applyBorder="1" applyAlignment="1">
      <alignment horizontal="center" vertical="center"/>
    </xf>
    <xf numFmtId="0" fontId="22" fillId="0" borderId="0" xfId="0" applyFont="1" applyAlignment="1">
      <alignment vertical="top"/>
    </xf>
    <xf numFmtId="10" fontId="11" fillId="0" borderId="0" xfId="3" applyNumberFormat="1" applyFont="1"/>
    <xf numFmtId="165" fontId="11" fillId="0" borderId="0" xfId="1" applyNumberFormat="1" applyFont="1"/>
    <xf numFmtId="0" fontId="22" fillId="0" borderId="0" xfId="0" applyFont="1"/>
    <xf numFmtId="0" fontId="24" fillId="2" borderId="1" xfId="0" applyFont="1" applyFill="1" applyBorder="1" applyAlignment="1">
      <alignment horizontal="center" vertical="center" wrapText="1"/>
    </xf>
    <xf numFmtId="0" fontId="25" fillId="0" borderId="1" xfId="0" applyFont="1" applyBorder="1"/>
    <xf numFmtId="166" fontId="25" fillId="0" borderId="1" xfId="0" applyNumberFormat="1" applyFont="1" applyBorder="1" applyAlignment="1">
      <alignment horizontal="center" vertical="center"/>
    </xf>
    <xf numFmtId="171" fontId="25" fillId="0" borderId="1" xfId="3" applyNumberFormat="1" applyFont="1" applyBorder="1" applyAlignment="1">
      <alignment horizontal="center" vertical="center"/>
    </xf>
    <xf numFmtId="0" fontId="24" fillId="2" borderId="1" xfId="0" applyFont="1" applyFill="1" applyBorder="1"/>
    <xf numFmtId="0" fontId="25" fillId="2" borderId="1" xfId="0" applyFont="1" applyFill="1" applyBorder="1" applyAlignment="1">
      <alignment horizontal="center" vertical="center"/>
    </xf>
    <xf numFmtId="166" fontId="25" fillId="2" borderId="1" xfId="0" applyNumberFormat="1" applyFont="1" applyFill="1" applyBorder="1" applyAlignment="1">
      <alignment horizontal="center" vertical="center"/>
    </xf>
    <xf numFmtId="3" fontId="24" fillId="2" borderId="1" xfId="0" applyNumberFormat="1" applyFont="1" applyFill="1" applyBorder="1" applyAlignment="1">
      <alignment horizontal="center" vertical="center"/>
    </xf>
    <xf numFmtId="9" fontId="24" fillId="2" borderId="1" xfId="3" applyFont="1" applyFill="1" applyBorder="1" applyAlignment="1">
      <alignment horizontal="center" vertical="center"/>
    </xf>
    <xf numFmtId="166" fontId="24" fillId="2" borderId="1" xfId="0" applyNumberFormat="1" applyFont="1" applyFill="1" applyBorder="1" applyAlignment="1">
      <alignment horizontal="center" vertical="center"/>
    </xf>
    <xf numFmtId="10" fontId="24" fillId="2" borderId="1" xfId="3" applyNumberFormat="1" applyFont="1" applyFill="1" applyBorder="1" applyAlignment="1">
      <alignment horizontal="center" vertical="center"/>
    </xf>
    <xf numFmtId="0" fontId="10" fillId="8" borderId="1" xfId="0" applyFont="1" applyFill="1" applyBorder="1" applyAlignment="1">
      <alignment horizontal="center" vertical="center" wrapText="1"/>
    </xf>
    <xf numFmtId="0" fontId="10" fillId="8" borderId="1" xfId="0" applyFont="1" applyFill="1" applyBorder="1" applyAlignment="1">
      <alignment horizontal="center" vertical="center"/>
    </xf>
    <xf numFmtId="0" fontId="21" fillId="0" borderId="0" xfId="0" applyFont="1"/>
    <xf numFmtId="0" fontId="25" fillId="0" borderId="1" xfId="0" applyFont="1" applyBorder="1" applyAlignment="1">
      <alignment horizontal="center"/>
    </xf>
    <xf numFmtId="0" fontId="11" fillId="9" borderId="12" xfId="0" applyFont="1" applyFill="1" applyBorder="1"/>
    <xf numFmtId="0" fontId="11" fillId="9" borderId="13" xfId="0" applyFont="1" applyFill="1" applyBorder="1"/>
    <xf numFmtId="0" fontId="22" fillId="0" borderId="0" xfId="0" applyFont="1" applyAlignment="1">
      <alignment vertical="center"/>
    </xf>
    <xf numFmtId="172" fontId="25" fillId="0" borderId="1" xfId="3" applyNumberFormat="1" applyFont="1" applyBorder="1" applyAlignment="1">
      <alignment horizontal="center" vertical="center"/>
    </xf>
    <xf numFmtId="0" fontId="10" fillId="0" borderId="0" xfId="0" applyFont="1" applyAlignment="1">
      <alignment horizontal="left" vertical="center"/>
    </xf>
    <xf numFmtId="0" fontId="11" fillId="0" borderId="1" xfId="0" applyFont="1" applyBorder="1" applyAlignment="1">
      <alignment vertical="center"/>
    </xf>
    <xf numFmtId="0" fontId="19" fillId="0" borderId="5" xfId="0" applyFont="1" applyBorder="1"/>
    <xf numFmtId="0" fontId="27" fillId="0" borderId="0" xfId="0" applyFont="1"/>
    <xf numFmtId="0" fontId="19" fillId="0" borderId="6" xfId="0" applyFont="1" applyBorder="1"/>
    <xf numFmtId="0" fontId="11" fillId="9" borderId="0" xfId="0" applyFont="1" applyFill="1"/>
    <xf numFmtId="0" fontId="11" fillId="0" borderId="0" xfId="0" pivotButton="1" applyFont="1"/>
    <xf numFmtId="0" fontId="29" fillId="0" borderId="0" xfId="0" applyFont="1"/>
    <xf numFmtId="0" fontId="14" fillId="9" borderId="11" xfId="0" applyFont="1" applyFill="1" applyBorder="1"/>
    <xf numFmtId="0" fontId="22" fillId="0" borderId="0" xfId="0" applyFont="1" applyAlignment="1">
      <alignment wrapText="1"/>
    </xf>
    <xf numFmtId="0" fontId="26" fillId="0" borderId="0" xfId="0" applyFont="1"/>
    <xf numFmtId="0" fontId="30" fillId="0" borderId="0" xfId="0" applyFont="1"/>
    <xf numFmtId="166" fontId="22" fillId="0" borderId="0" xfId="0" applyNumberFormat="1" applyFont="1" applyAlignment="1">
      <alignment horizontal="center" vertical="center"/>
    </xf>
    <xf numFmtId="0" fontId="11" fillId="9" borderId="1" xfId="0" applyFont="1" applyFill="1" applyBorder="1" applyAlignment="1">
      <alignment horizontal="center"/>
    </xf>
    <xf numFmtId="166" fontId="11" fillId="0" borderId="0" xfId="0" applyNumberFormat="1" applyFont="1" applyAlignment="1">
      <alignment vertical="center"/>
    </xf>
    <xf numFmtId="0" fontId="31" fillId="0" borderId="0" xfId="0" applyFont="1" applyBorder="1" applyAlignment="1">
      <alignment horizontal="center" vertical="center" wrapText="1"/>
    </xf>
    <xf numFmtId="0" fontId="33" fillId="0" borderId="0" xfId="0" applyFont="1" applyBorder="1" applyAlignment="1">
      <alignment horizontal="left" vertical="center"/>
    </xf>
    <xf numFmtId="0" fontId="9" fillId="0" borderId="0" xfId="0" applyFont="1" applyBorder="1" applyAlignment="1">
      <alignment horizontal="center" vertical="center" wrapText="1"/>
    </xf>
    <xf numFmtId="0" fontId="9" fillId="0" borderId="0" xfId="0" applyFont="1" applyBorder="1" applyAlignment="1">
      <alignment horizontal="center" vertical="center"/>
    </xf>
    <xf numFmtId="0" fontId="43" fillId="0" borderId="0" xfId="0" applyFont="1" applyBorder="1" applyAlignment="1">
      <alignment horizontal="left" vertical="center"/>
    </xf>
    <xf numFmtId="0" fontId="0" fillId="0" borderId="0" xfId="0" applyFont="1" applyAlignment="1">
      <alignment horizontal="left" vertical="center"/>
    </xf>
    <xf numFmtId="0" fontId="0" fillId="0" borderId="2" xfId="0" applyFont="1" applyBorder="1" applyAlignment="1">
      <alignment horizontal="left" vertical="center"/>
    </xf>
    <xf numFmtId="0" fontId="0" fillId="0" borderId="3" xfId="0" applyFont="1" applyBorder="1" applyAlignment="1">
      <alignment horizontal="left" vertical="center"/>
    </xf>
    <xf numFmtId="0" fontId="0" fillId="0" borderId="4" xfId="0" applyFont="1" applyBorder="1" applyAlignment="1">
      <alignment horizontal="left" vertical="center"/>
    </xf>
    <xf numFmtId="0" fontId="0" fillId="0" borderId="5" xfId="0" applyFont="1" applyBorder="1" applyAlignment="1">
      <alignment horizontal="left" vertical="center"/>
    </xf>
    <xf numFmtId="0" fontId="0" fillId="0" borderId="6" xfId="0" applyFont="1" applyBorder="1" applyAlignment="1">
      <alignment horizontal="left" vertical="center"/>
    </xf>
    <xf numFmtId="0" fontId="9" fillId="0" borderId="0" xfId="0" applyFont="1" applyBorder="1" applyAlignment="1">
      <alignment horizontal="left" vertical="center"/>
    </xf>
    <xf numFmtId="0" fontId="44" fillId="6" borderId="2" xfId="0" applyFont="1" applyFill="1" applyBorder="1" applyAlignment="1">
      <alignment horizontal="left" vertical="center" indent="1"/>
    </xf>
    <xf numFmtId="0" fontId="34" fillId="6" borderId="3" xfId="0" applyFont="1" applyFill="1" applyBorder="1" applyAlignment="1">
      <alignment horizontal="left" vertical="center"/>
    </xf>
    <xf numFmtId="0" fontId="34" fillId="6" borderId="4" xfId="0" applyFont="1" applyFill="1" applyBorder="1" applyAlignment="1">
      <alignment horizontal="left" vertical="center"/>
    </xf>
    <xf numFmtId="0" fontId="34" fillId="6" borderId="5" xfId="0" applyFont="1" applyFill="1" applyBorder="1" applyAlignment="1">
      <alignment horizontal="left" vertical="center"/>
    </xf>
    <xf numFmtId="0" fontId="34" fillId="6" borderId="0" xfId="0" applyFont="1" applyFill="1" applyBorder="1" applyAlignment="1">
      <alignment horizontal="left" vertical="center"/>
    </xf>
    <xf numFmtId="0" fontId="34" fillId="6" borderId="6" xfId="0" applyFont="1" applyFill="1" applyBorder="1" applyAlignment="1">
      <alignment horizontal="left" vertical="center"/>
    </xf>
    <xf numFmtId="0" fontId="34" fillId="6" borderId="5" xfId="0" applyFont="1" applyFill="1" applyBorder="1" applyAlignment="1">
      <alignment horizontal="left" vertical="center" indent="1"/>
    </xf>
    <xf numFmtId="168" fontId="34" fillId="6" borderId="0" xfId="0" applyNumberFormat="1" applyFont="1" applyFill="1" applyBorder="1" applyAlignment="1">
      <alignment horizontal="left" vertical="center"/>
    </xf>
    <xf numFmtId="0" fontId="34" fillId="6" borderId="7" xfId="0" applyFont="1" applyFill="1" applyBorder="1" applyAlignment="1">
      <alignment horizontal="left" vertical="center"/>
    </xf>
    <xf numFmtId="0" fontId="34" fillId="6" borderId="8" xfId="0" applyFont="1" applyFill="1" applyBorder="1" applyAlignment="1">
      <alignment horizontal="left" vertical="center"/>
    </xf>
    <xf numFmtId="0" fontId="34" fillId="6" borderId="9" xfId="0" applyFont="1" applyFill="1" applyBorder="1" applyAlignment="1">
      <alignment horizontal="left" vertical="center"/>
    </xf>
    <xf numFmtId="0" fontId="9" fillId="0" borderId="0" xfId="0" applyFont="1" applyBorder="1"/>
    <xf numFmtId="0" fontId="0" fillId="0" borderId="32" xfId="0" applyFont="1" applyBorder="1" applyAlignment="1">
      <alignment horizontal="left" vertical="center"/>
    </xf>
    <xf numFmtId="0" fontId="0" fillId="0" borderId="0" xfId="0" applyFont="1" applyBorder="1" applyAlignment="1">
      <alignment horizontal="left" vertical="center" wrapText="1" indent="1"/>
    </xf>
    <xf numFmtId="0" fontId="0" fillId="0" borderId="0" xfId="0" applyFont="1" applyAlignment="1">
      <alignment horizontal="justify" vertical="justify"/>
    </xf>
    <xf numFmtId="0" fontId="0" fillId="0" borderId="5" xfId="0" applyFont="1" applyBorder="1" applyAlignment="1">
      <alignment horizontal="justify" vertical="justify"/>
    </xf>
    <xf numFmtId="0" fontId="0" fillId="0" borderId="0" xfId="0" applyFont="1" applyBorder="1" applyAlignment="1">
      <alignment horizontal="justify" vertical="justify"/>
    </xf>
    <xf numFmtId="4" fontId="0" fillId="0" borderId="0" xfId="0" applyNumberFormat="1" applyFont="1" applyAlignment="1">
      <alignment horizontal="left" vertical="center"/>
    </xf>
    <xf numFmtId="0" fontId="0" fillId="0" borderId="0" xfId="0" applyFont="1" applyBorder="1" applyAlignment="1">
      <alignment horizontal="center" vertical="center" wrapText="1"/>
    </xf>
    <xf numFmtId="0" fontId="0" fillId="0" borderId="7" xfId="0" applyFont="1" applyBorder="1" applyAlignment="1">
      <alignment horizontal="left" vertical="center"/>
    </xf>
    <xf numFmtId="0" fontId="0" fillId="0" borderId="8" xfId="0" applyFont="1" applyBorder="1" applyAlignment="1">
      <alignment horizontal="left" vertical="center"/>
    </xf>
    <xf numFmtId="0" fontId="0" fillId="0" borderId="9" xfId="0" applyFont="1" applyBorder="1" applyAlignment="1">
      <alignment horizontal="left" vertical="center"/>
    </xf>
    <xf numFmtId="0" fontId="0" fillId="0" borderId="0" xfId="0" applyFont="1" applyBorder="1" applyAlignment="1">
      <alignment horizontal="left" vertical="center"/>
    </xf>
    <xf numFmtId="0" fontId="9" fillId="0" borderId="0" xfId="0" applyFont="1" applyAlignment="1">
      <alignment horizontal="justify" vertical="center"/>
    </xf>
    <xf numFmtId="0" fontId="45" fillId="0" borderId="0" xfId="0" applyFont="1" applyAlignment="1">
      <alignment horizontal="justify" vertical="center"/>
    </xf>
    <xf numFmtId="0" fontId="2" fillId="0" borderId="0" xfId="0" applyFont="1" applyAlignment="1">
      <alignment horizontal="justify" vertical="center"/>
    </xf>
    <xf numFmtId="0" fontId="0" fillId="0" borderId="12" xfId="0" applyFont="1" applyBorder="1" applyAlignment="1">
      <alignment horizontal="left" vertical="center"/>
    </xf>
    <xf numFmtId="0" fontId="0" fillId="0" borderId="37" xfId="0" applyFont="1" applyBorder="1" applyAlignment="1">
      <alignment horizontal="left" vertical="center"/>
    </xf>
    <xf numFmtId="0" fontId="0" fillId="0" borderId="38" xfId="0" applyFont="1" applyBorder="1" applyAlignment="1">
      <alignment horizontal="left" vertical="center"/>
    </xf>
    <xf numFmtId="0" fontId="47" fillId="0" borderId="0" xfId="0" applyFont="1" applyBorder="1" applyAlignment="1">
      <alignment horizontal="left" vertical="center"/>
    </xf>
    <xf numFmtId="0" fontId="2" fillId="0" borderId="0" xfId="0" applyFont="1" applyBorder="1" applyAlignment="1">
      <alignment horizontal="left" vertical="center"/>
    </xf>
    <xf numFmtId="0" fontId="2" fillId="0" borderId="0" xfId="0" applyFont="1" applyAlignment="1">
      <alignment horizontal="left" vertical="center"/>
    </xf>
    <xf numFmtId="0" fontId="48" fillId="0" borderId="0" xfId="0" applyFont="1" applyBorder="1" applyAlignment="1">
      <alignment horizontal="left" vertical="center"/>
    </xf>
    <xf numFmtId="0" fontId="9" fillId="0" borderId="5" xfId="0" applyFont="1" applyBorder="1" applyAlignment="1">
      <alignment horizontal="left" vertical="center"/>
    </xf>
    <xf numFmtId="0" fontId="9" fillId="0" borderId="0" xfId="0" applyFont="1" applyAlignment="1">
      <alignment horizontal="left" vertical="center"/>
    </xf>
    <xf numFmtId="0" fontId="9" fillId="0" borderId="5" xfId="0" applyFont="1" applyBorder="1" applyAlignment="1">
      <alignment horizontal="left" vertical="top"/>
    </xf>
    <xf numFmtId="0" fontId="9" fillId="0" borderId="0" xfId="0" applyFont="1" applyBorder="1" applyAlignment="1">
      <alignment horizontal="left" vertical="top"/>
    </xf>
    <xf numFmtId="0" fontId="9" fillId="0" borderId="0" xfId="0" applyFont="1" applyAlignment="1">
      <alignment horizontal="left" vertical="top"/>
    </xf>
    <xf numFmtId="0" fontId="9" fillId="0" borderId="0" xfId="0" applyFont="1" applyBorder="1" applyAlignment="1">
      <alignment horizontal="left" vertical="center" wrapText="1" indent="1"/>
    </xf>
    <xf numFmtId="0" fontId="4" fillId="0" borderId="5" xfId="0" applyFont="1" applyBorder="1" applyAlignment="1">
      <alignment horizontal="left" vertical="center"/>
    </xf>
    <xf numFmtId="0" fontId="4" fillId="0" borderId="0" xfId="0" applyFont="1" applyBorder="1" applyAlignment="1">
      <alignment horizontal="left" vertical="center"/>
    </xf>
    <xf numFmtId="0" fontId="4" fillId="0" borderId="0" xfId="0" applyFont="1" applyAlignment="1">
      <alignment horizontal="left" vertical="center"/>
    </xf>
    <xf numFmtId="0" fontId="6" fillId="0" borderId="5" xfId="0" applyFont="1" applyBorder="1" applyAlignment="1">
      <alignment horizontal="left" vertical="center"/>
    </xf>
    <xf numFmtId="0" fontId="6" fillId="0" borderId="0" xfId="0" applyFont="1" applyBorder="1" applyAlignment="1">
      <alignment horizontal="left" vertical="center"/>
    </xf>
    <xf numFmtId="0" fontId="39" fillId="0" borderId="0" xfId="0" applyFont="1" applyBorder="1"/>
    <xf numFmtId="0" fontId="6" fillId="0" borderId="0" xfId="0" applyFont="1" applyAlignment="1">
      <alignment horizontal="left" vertical="center"/>
    </xf>
    <xf numFmtId="0" fontId="9" fillId="0" borderId="0" xfId="0" applyFont="1" applyBorder="1" applyAlignment="1">
      <alignment vertical="center"/>
    </xf>
    <xf numFmtId="0" fontId="45" fillId="0" borderId="0" xfId="0" applyFont="1" applyBorder="1" applyAlignment="1">
      <alignment horizontal="left" vertical="center"/>
    </xf>
    <xf numFmtId="0" fontId="11" fillId="0" borderId="0" xfId="0" applyFont="1" applyAlignment="1">
      <alignment horizontal="left"/>
    </xf>
    <xf numFmtId="0" fontId="0" fillId="6" borderId="0" xfId="0" applyFill="1" applyBorder="1"/>
    <xf numFmtId="0" fontId="0" fillId="0" borderId="0" xfId="0" applyFont="1"/>
    <xf numFmtId="0" fontId="0" fillId="0" borderId="5" xfId="0" applyFont="1" applyBorder="1"/>
    <xf numFmtId="0" fontId="11" fillId="0" borderId="0" xfId="0" applyFont="1" applyAlignment="1">
      <alignment vertical="top"/>
    </xf>
    <xf numFmtId="0" fontId="16" fillId="0" borderId="0" xfId="0" applyFont="1" applyAlignment="1">
      <alignment vertical="center"/>
    </xf>
    <xf numFmtId="0" fontId="19" fillId="0" borderId="5" xfId="0" applyFont="1" applyBorder="1" applyAlignment="1">
      <alignment vertical="center"/>
    </xf>
    <xf numFmtId="0" fontId="19" fillId="0" borderId="0" xfId="0" applyFont="1" applyAlignment="1">
      <alignment vertical="center"/>
    </xf>
    <xf numFmtId="0" fontId="19" fillId="0" borderId="6" xfId="0" applyFont="1" applyBorder="1" applyAlignment="1">
      <alignment vertical="center"/>
    </xf>
    <xf numFmtId="0" fontId="21" fillId="4" borderId="0" xfId="0" applyFont="1" applyFill="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2" fillId="0" borderId="6" xfId="0" applyFont="1" applyBorder="1"/>
    <xf numFmtId="0" fontId="53" fillId="0" borderId="0" xfId="0" applyFont="1"/>
    <xf numFmtId="0" fontId="52" fillId="0" borderId="0" xfId="0" applyFont="1"/>
    <xf numFmtId="0" fontId="54" fillId="0" borderId="0" xfId="0" applyFont="1"/>
    <xf numFmtId="0" fontId="22" fillId="2" borderId="0" xfId="0" applyFont="1" applyFill="1"/>
    <xf numFmtId="168" fontId="22" fillId="2" borderId="0" xfId="0" applyNumberFormat="1" applyFont="1" applyFill="1" applyAlignment="1">
      <alignment horizontal="center"/>
    </xf>
    <xf numFmtId="0" fontId="22" fillId="0" borderId="0" xfId="0" applyFont="1" applyAlignment="1">
      <alignment horizontal="justify" vertical="justify"/>
    </xf>
    <xf numFmtId="0" fontId="22" fillId="0" borderId="5" xfId="0" applyFont="1" applyBorder="1" applyAlignment="1">
      <alignment horizontal="justify" vertical="justify"/>
    </xf>
    <xf numFmtId="0" fontId="22" fillId="0" borderId="6" xfId="0" applyFont="1" applyBorder="1" applyAlignment="1">
      <alignment horizontal="justify" vertical="justify"/>
    </xf>
    <xf numFmtId="0" fontId="22" fillId="0" borderId="7" xfId="0" applyFont="1" applyBorder="1"/>
    <xf numFmtId="0" fontId="22" fillId="0" borderId="8" xfId="0" applyFont="1" applyBorder="1"/>
    <xf numFmtId="0" fontId="22" fillId="0" borderId="9" xfId="0" applyFont="1" applyBorder="1"/>
    <xf numFmtId="0" fontId="22" fillId="0" borderId="14" xfId="0" applyFont="1" applyBorder="1"/>
    <xf numFmtId="0" fontId="22" fillId="0" borderId="15" xfId="0" applyFont="1" applyBorder="1"/>
    <xf numFmtId="0" fontId="22" fillId="0" borderId="0" xfId="0" applyFont="1" applyAlignment="1">
      <alignment vertical="top" wrapText="1"/>
    </xf>
    <xf numFmtId="0" fontId="55" fillId="0" borderId="5" xfId="0" applyFont="1" applyBorder="1"/>
    <xf numFmtId="0" fontId="55" fillId="0" borderId="0" xfId="0" applyFont="1"/>
    <xf numFmtId="0" fontId="55" fillId="0" borderId="0" xfId="0" applyFont="1" applyAlignment="1">
      <alignment wrapText="1"/>
    </xf>
    <xf numFmtId="0" fontId="55" fillId="0" borderId="6" xfId="0" applyFont="1" applyBorder="1"/>
    <xf numFmtId="0" fontId="55" fillId="0" borderId="5" xfId="0" applyFont="1" applyBorder="1" applyAlignment="1">
      <alignment horizontal="center" vertical="center"/>
    </xf>
    <xf numFmtId="0" fontId="22" fillId="0" borderId="0" xfId="0" applyFont="1" applyAlignment="1">
      <alignment horizontal="center" vertical="center"/>
    </xf>
    <xf numFmtId="0" fontId="55" fillId="0" borderId="0" xfId="0" applyFont="1" applyAlignment="1">
      <alignment horizontal="left" vertical="center"/>
    </xf>
    <xf numFmtId="0" fontId="22" fillId="0" borderId="5" xfId="0" applyFont="1" applyBorder="1" applyAlignment="1">
      <alignment vertical="center"/>
    </xf>
    <xf numFmtId="0" fontId="22" fillId="0" borderId="6" xfId="0" applyFont="1" applyBorder="1" applyAlignment="1">
      <alignment vertical="center"/>
    </xf>
    <xf numFmtId="166" fontId="22" fillId="0" borderId="3" xfId="0" applyNumberFormat="1" applyFont="1" applyBorder="1" applyAlignment="1">
      <alignment horizontal="center" vertical="center"/>
    </xf>
    <xf numFmtId="0" fontId="22" fillId="0" borderId="12" xfId="0" applyFont="1" applyBorder="1"/>
    <xf numFmtId="0" fontId="21" fillId="0" borderId="0" xfId="0" applyFont="1" applyAlignment="1">
      <alignment vertical="center"/>
    </xf>
    <xf numFmtId="166" fontId="57" fillId="0" borderId="0" xfId="0" applyNumberFormat="1" applyFont="1"/>
    <xf numFmtId="0" fontId="21" fillId="6" borderId="12" xfId="0" applyFont="1" applyFill="1" applyBorder="1"/>
    <xf numFmtId="0" fontId="22" fillId="6" borderId="12" xfId="0" applyFont="1" applyFill="1" applyBorder="1"/>
    <xf numFmtId="0" fontId="19" fillId="0" borderId="0" xfId="0" quotePrefix="1" applyFont="1"/>
    <xf numFmtId="166" fontId="22" fillId="0" borderId="0" xfId="0" applyNumberFormat="1" applyFont="1"/>
    <xf numFmtId="0" fontId="21" fillId="0" borderId="0" xfId="0" applyFont="1" applyAlignment="1">
      <alignment vertical="top"/>
    </xf>
    <xf numFmtId="0" fontId="22" fillId="0" borderId="0" xfId="0" applyFont="1" applyAlignment="1">
      <alignment horizontal="left"/>
    </xf>
    <xf numFmtId="0" fontId="22" fillId="0" borderId="0" xfId="0" applyFont="1" applyAlignment="1">
      <alignment horizontal="justify" vertical="top"/>
    </xf>
    <xf numFmtId="0" fontId="22" fillId="0" borderId="0" xfId="0" applyFont="1" applyAlignment="1">
      <alignment horizontal="justify" vertical="top" wrapText="1"/>
    </xf>
    <xf numFmtId="0" fontId="22" fillId="0" borderId="0" xfId="0" applyFont="1" applyAlignment="1">
      <alignment horizontal="left" vertical="center"/>
    </xf>
    <xf numFmtId="0" fontId="0" fillId="6" borderId="39" xfId="0" applyFill="1" applyBorder="1"/>
    <xf numFmtId="0" fontId="0" fillId="6" borderId="14" xfId="0" applyFill="1" applyBorder="1"/>
    <xf numFmtId="0" fontId="0" fillId="6" borderId="40" xfId="0" applyFill="1" applyBorder="1"/>
    <xf numFmtId="0" fontId="0" fillId="6" borderId="41" xfId="0" applyFill="1" applyBorder="1"/>
    <xf numFmtId="0" fontId="0" fillId="6" borderId="42" xfId="0" applyFill="1" applyBorder="1"/>
    <xf numFmtId="0" fontId="0" fillId="6" borderId="43" xfId="0" applyFill="1" applyBorder="1"/>
    <xf numFmtId="0" fontId="0" fillId="6" borderId="15" xfId="0" applyFill="1" applyBorder="1"/>
    <xf numFmtId="0" fontId="0" fillId="6" borderId="44" xfId="0" applyFill="1" applyBorder="1"/>
    <xf numFmtId="0" fontId="0" fillId="6" borderId="41" xfId="0" applyFont="1" applyFill="1" applyBorder="1"/>
    <xf numFmtId="0" fontId="0" fillId="6" borderId="0" xfId="0" applyFont="1" applyFill="1" applyBorder="1"/>
    <xf numFmtId="0" fontId="0" fillId="6" borderId="42" xfId="0" applyFont="1" applyFill="1" applyBorder="1"/>
    <xf numFmtId="0" fontId="0" fillId="6" borderId="12" xfId="0" applyFont="1" applyFill="1" applyBorder="1"/>
    <xf numFmtId="0" fontId="22" fillId="0" borderId="0" xfId="0" applyFont="1" applyAlignment="1">
      <alignment horizontal="center"/>
    </xf>
    <xf numFmtId="0" fontId="22" fillId="0" borderId="0" xfId="0" applyFont="1" applyAlignment="1">
      <alignment horizontal="left" vertical="center"/>
    </xf>
    <xf numFmtId="0" fontId="0" fillId="6" borderId="41" xfId="0" applyFill="1" applyBorder="1" applyAlignment="1">
      <alignment vertical="center"/>
    </xf>
    <xf numFmtId="0" fontId="0" fillId="6" borderId="42" xfId="0" applyFill="1" applyBorder="1" applyAlignment="1">
      <alignment vertical="center"/>
    </xf>
    <xf numFmtId="0" fontId="0" fillId="6" borderId="0" xfId="0" applyFill="1" applyBorder="1" applyAlignment="1">
      <alignment vertical="center"/>
    </xf>
    <xf numFmtId="0" fontId="0" fillId="6" borderId="12" xfId="0" applyFont="1" applyFill="1" applyBorder="1" applyAlignment="1">
      <alignment horizontal="left" indent="3"/>
    </xf>
    <xf numFmtId="0" fontId="5" fillId="6" borderId="0" xfId="0" applyFont="1" applyFill="1" applyBorder="1"/>
    <xf numFmtId="0" fontId="0" fillId="6" borderId="14" xfId="0" applyFill="1" applyBorder="1" applyAlignment="1">
      <alignment horizontal="center"/>
    </xf>
    <xf numFmtId="0" fontId="0" fillId="6" borderId="0" xfId="0" applyFill="1" applyBorder="1" applyAlignment="1">
      <alignment horizontal="center"/>
    </xf>
    <xf numFmtId="0" fontId="0" fillId="6" borderId="15" xfId="0" applyFill="1" applyBorder="1" applyAlignment="1">
      <alignment horizontal="center"/>
    </xf>
    <xf numFmtId="0" fontId="61" fillId="0" borderId="0" xfId="0" applyFont="1"/>
    <xf numFmtId="0" fontId="21" fillId="7" borderId="11" xfId="0" applyFont="1" applyFill="1" applyBorder="1" applyAlignment="1">
      <alignment vertical="center"/>
    </xf>
    <xf numFmtId="0" fontId="22" fillId="7" borderId="12" xfId="0" applyFont="1" applyFill="1" applyBorder="1" applyAlignment="1">
      <alignment vertical="center"/>
    </xf>
    <xf numFmtId="0" fontId="22" fillId="7" borderId="13" xfId="0" applyFont="1" applyFill="1" applyBorder="1" applyAlignment="1">
      <alignment vertical="center"/>
    </xf>
    <xf numFmtId="0" fontId="40" fillId="6" borderId="12" xfId="0" applyFont="1" applyFill="1" applyBorder="1"/>
    <xf numFmtId="0" fontId="40" fillId="6" borderId="0" xfId="0" applyFont="1" applyFill="1" applyBorder="1"/>
    <xf numFmtId="0" fontId="16" fillId="0" borderId="0" xfId="0" applyFont="1" applyAlignment="1">
      <alignment vertical="top"/>
    </xf>
    <xf numFmtId="0" fontId="22" fillId="0" borderId="5" xfId="0" applyFont="1" applyBorder="1" applyAlignment="1">
      <alignment vertical="top"/>
    </xf>
    <xf numFmtId="0" fontId="22" fillId="0" borderId="6" xfId="0" applyFont="1" applyBorder="1" applyAlignment="1">
      <alignment vertical="top"/>
    </xf>
    <xf numFmtId="0" fontId="62" fillId="6" borderId="12" xfId="2" applyFont="1" applyFill="1" applyBorder="1" applyAlignment="1">
      <alignment horizontal="center"/>
    </xf>
    <xf numFmtId="0" fontId="0" fillId="11" borderId="11" xfId="0" applyFill="1" applyBorder="1" applyAlignment="1">
      <alignment vertical="center"/>
    </xf>
    <xf numFmtId="0" fontId="0" fillId="11" borderId="12" xfId="0" applyFill="1" applyBorder="1" applyAlignment="1">
      <alignment horizontal="center" vertical="center"/>
    </xf>
    <xf numFmtId="0" fontId="0" fillId="11" borderId="13" xfId="0" applyFill="1" applyBorder="1" applyAlignment="1">
      <alignment horizontal="center" vertical="center"/>
    </xf>
    <xf numFmtId="0" fontId="1" fillId="6" borderId="12" xfId="0" applyFont="1" applyFill="1" applyBorder="1" applyAlignment="1">
      <alignment horizontal="center"/>
    </xf>
    <xf numFmtId="0" fontId="0" fillId="6" borderId="3" xfId="0" applyFont="1" applyFill="1" applyBorder="1" applyAlignment="1">
      <alignment horizontal="left" indent="3"/>
    </xf>
    <xf numFmtId="0" fontId="40" fillId="6" borderId="3" xfId="0" applyFont="1" applyFill="1" applyBorder="1"/>
    <xf numFmtId="0" fontId="0" fillId="6" borderId="3" xfId="0" applyFont="1" applyFill="1" applyBorder="1"/>
    <xf numFmtId="0" fontId="0" fillId="6" borderId="0" xfId="0" applyFont="1" applyFill="1" applyBorder="1" applyAlignment="1">
      <alignment horizontal="left" indent="3"/>
    </xf>
    <xf numFmtId="0" fontId="0" fillId="6" borderId="8" xfId="0" applyFont="1" applyFill="1" applyBorder="1" applyAlignment="1">
      <alignment horizontal="left" indent="3"/>
    </xf>
    <xf numFmtId="0" fontId="40" fillId="6" borderId="8" xfId="0" applyFont="1" applyFill="1" applyBorder="1"/>
    <xf numFmtId="0" fontId="0" fillId="6" borderId="8" xfId="0" applyFont="1" applyFill="1" applyBorder="1"/>
    <xf numFmtId="0" fontId="63" fillId="6" borderId="12" xfId="0" applyFont="1" applyFill="1" applyBorder="1" applyAlignment="1">
      <alignment horizontal="center"/>
    </xf>
    <xf numFmtId="0" fontId="63" fillId="6" borderId="12" xfId="2" applyFont="1" applyFill="1" applyBorder="1" applyAlignment="1">
      <alignment horizontal="center"/>
    </xf>
    <xf numFmtId="0" fontId="63" fillId="6" borderId="3" xfId="2" applyFont="1" applyFill="1" applyBorder="1" applyAlignment="1">
      <alignment horizontal="center"/>
    </xf>
    <xf numFmtId="0" fontId="63" fillId="6" borderId="0" xfId="2" applyFont="1" applyFill="1" applyBorder="1" applyAlignment="1">
      <alignment horizontal="center"/>
    </xf>
    <xf numFmtId="0" fontId="63" fillId="6" borderId="8" xfId="2" applyFont="1" applyFill="1" applyBorder="1" applyAlignment="1">
      <alignment horizontal="center"/>
    </xf>
    <xf numFmtId="0" fontId="59" fillId="0" borderId="16" xfId="0" applyFont="1" applyFill="1" applyBorder="1" applyAlignment="1">
      <alignment horizontal="center" vertical="center"/>
    </xf>
    <xf numFmtId="0" fontId="59" fillId="0" borderId="17" xfId="0" applyFont="1" applyFill="1" applyBorder="1" applyAlignment="1">
      <alignment horizontal="center" vertical="center"/>
    </xf>
    <xf numFmtId="0" fontId="59" fillId="0" borderId="18" xfId="0" applyFont="1" applyFill="1" applyBorder="1" applyAlignment="1">
      <alignment horizontal="center" vertical="center"/>
    </xf>
    <xf numFmtId="0" fontId="19" fillId="0" borderId="0" xfId="0" applyFont="1" applyAlignment="1">
      <alignment horizontal="justify" vertical="justify" wrapText="1"/>
    </xf>
    <xf numFmtId="0" fontId="52" fillId="0" borderId="0" xfId="0" applyFont="1" applyAlignment="1">
      <alignment horizontal="left"/>
    </xf>
    <xf numFmtId="0" fontId="19" fillId="0" borderId="0" xfId="0" applyFont="1" applyAlignment="1">
      <alignment horizontal="justify" vertical="top" wrapText="1"/>
    </xf>
    <xf numFmtId="0" fontId="60" fillId="0" borderId="16" xfId="0" applyFont="1" applyBorder="1" applyAlignment="1">
      <alignment horizontal="center" vertical="center"/>
    </xf>
    <xf numFmtId="0" fontId="60" fillId="0" borderId="17" xfId="0" applyFont="1" applyBorder="1" applyAlignment="1">
      <alignment horizontal="center" vertical="center"/>
    </xf>
    <xf numFmtId="0" fontId="60" fillId="0" borderId="18" xfId="0" applyFont="1" applyBorder="1" applyAlignment="1">
      <alignment horizontal="center" vertical="center"/>
    </xf>
    <xf numFmtId="0" fontId="21" fillId="0" borderId="0" xfId="0" applyFont="1" applyAlignment="1">
      <alignment horizontal="left"/>
    </xf>
    <xf numFmtId="0" fontId="22" fillId="0" borderId="0" xfId="0" applyFont="1" applyAlignment="1">
      <alignment horizontal="left"/>
    </xf>
    <xf numFmtId="168" fontId="22" fillId="2" borderId="0" xfId="0" applyNumberFormat="1" applyFont="1" applyFill="1" applyAlignment="1">
      <alignment horizontal="left"/>
    </xf>
    <xf numFmtId="0" fontId="22" fillId="2" borderId="0" xfId="0" applyFont="1" applyFill="1" applyAlignment="1">
      <alignment horizontal="justify" vertical="top" wrapText="1"/>
    </xf>
    <xf numFmtId="0" fontId="55" fillId="6" borderId="11" xfId="0" applyFont="1" applyFill="1" applyBorder="1" applyAlignment="1">
      <alignment horizontal="center" vertical="center" wrapText="1"/>
    </xf>
    <xf numFmtId="0" fontId="55" fillId="6" borderId="12" xfId="0" applyFont="1" applyFill="1" applyBorder="1" applyAlignment="1">
      <alignment horizontal="center" vertical="center" wrapText="1"/>
    </xf>
    <xf numFmtId="0" fontId="55" fillId="6" borderId="13" xfId="0" applyFont="1" applyFill="1" applyBorder="1" applyAlignment="1">
      <alignment horizontal="center" vertical="center" wrapText="1"/>
    </xf>
    <xf numFmtId="169" fontId="55" fillId="6" borderId="11" xfId="0" applyNumberFormat="1" applyFont="1" applyFill="1" applyBorder="1" applyAlignment="1">
      <alignment horizontal="center" vertical="center"/>
    </xf>
    <xf numFmtId="169" fontId="55" fillId="6" borderId="12" xfId="0" applyNumberFormat="1" applyFont="1" applyFill="1" applyBorder="1" applyAlignment="1">
      <alignment horizontal="center" vertical="center"/>
    </xf>
    <xf numFmtId="169" fontId="55" fillId="6" borderId="13" xfId="0" applyNumberFormat="1" applyFont="1" applyFill="1" applyBorder="1" applyAlignment="1">
      <alignment horizontal="center" vertical="center"/>
    </xf>
    <xf numFmtId="0" fontId="58" fillId="0" borderId="0" xfId="0" applyFont="1" applyAlignment="1">
      <alignment horizontal="left"/>
    </xf>
    <xf numFmtId="0" fontId="22" fillId="0" borderId="5" xfId="0" applyFont="1" applyBorder="1" applyAlignment="1">
      <alignment horizontal="justify" vertical="top"/>
    </xf>
    <xf numFmtId="0" fontId="22" fillId="0" borderId="0" xfId="0" applyFont="1" applyAlignment="1">
      <alignment horizontal="justify" vertical="top"/>
    </xf>
    <xf numFmtId="0" fontId="22" fillId="0" borderId="6" xfId="0" applyFont="1" applyBorder="1" applyAlignment="1">
      <alignment horizontal="justify" vertical="top"/>
    </xf>
    <xf numFmtId="0" fontId="22" fillId="0" borderId="7" xfId="0" applyFont="1" applyBorder="1" applyAlignment="1">
      <alignment horizontal="justify" vertical="top"/>
    </xf>
    <xf numFmtId="0" fontId="22" fillId="0" borderId="8" xfId="0" applyFont="1" applyBorder="1" applyAlignment="1">
      <alignment horizontal="justify" vertical="top"/>
    </xf>
    <xf numFmtId="0" fontId="22" fillId="0" borderId="9" xfId="0" applyFont="1" applyBorder="1" applyAlignment="1">
      <alignment horizontal="justify" vertical="top"/>
    </xf>
    <xf numFmtId="0" fontId="22" fillId="2" borderId="11" xfId="0" applyFont="1" applyFill="1" applyBorder="1" applyAlignment="1">
      <alignment horizontal="justify" vertical="justify" wrapText="1"/>
    </xf>
    <xf numFmtId="0" fontId="22" fillId="2" borderId="12" xfId="0" applyFont="1" applyFill="1" applyBorder="1" applyAlignment="1">
      <alignment horizontal="justify" vertical="justify" wrapText="1"/>
    </xf>
    <xf numFmtId="0" fontId="22" fillId="2" borderId="13" xfId="0" applyFont="1" applyFill="1" applyBorder="1" applyAlignment="1">
      <alignment horizontal="justify" vertical="justify" wrapText="1"/>
    </xf>
    <xf numFmtId="169" fontId="50" fillId="6" borderId="11" xfId="0" applyNumberFormat="1" applyFont="1" applyFill="1" applyBorder="1" applyAlignment="1">
      <alignment horizontal="center" vertical="center"/>
    </xf>
    <xf numFmtId="169" fontId="50" fillId="6" borderId="12" xfId="0" applyNumberFormat="1" applyFont="1" applyFill="1" applyBorder="1" applyAlignment="1">
      <alignment horizontal="center" vertical="center"/>
    </xf>
    <xf numFmtId="169" fontId="50" fillId="6" borderId="13" xfId="0" applyNumberFormat="1" applyFont="1" applyFill="1" applyBorder="1" applyAlignment="1">
      <alignment horizontal="center" vertical="center"/>
    </xf>
    <xf numFmtId="0" fontId="22" fillId="2" borderId="11" xfId="0" applyFont="1" applyFill="1" applyBorder="1" applyAlignment="1">
      <alignment horizontal="justify" vertical="center" wrapText="1"/>
    </xf>
    <xf numFmtId="0" fontId="22" fillId="2" borderId="12" xfId="0" applyFont="1" applyFill="1" applyBorder="1" applyAlignment="1">
      <alignment horizontal="justify" vertical="center" wrapText="1"/>
    </xf>
    <xf numFmtId="0" fontId="22" fillId="2" borderId="13" xfId="0" applyFont="1" applyFill="1" applyBorder="1" applyAlignment="1">
      <alignment horizontal="justify" vertical="center" wrapText="1"/>
    </xf>
    <xf numFmtId="0" fontId="21" fillId="5" borderId="11" xfId="0" applyFont="1" applyFill="1" applyBorder="1" applyAlignment="1">
      <alignment horizontal="left" vertical="center" indent="1"/>
    </xf>
    <xf numFmtId="0" fontId="21" fillId="5" borderId="12" xfId="0" applyFont="1" applyFill="1" applyBorder="1" applyAlignment="1">
      <alignment horizontal="left" vertical="center" indent="1"/>
    </xf>
    <xf numFmtId="0" fontId="21" fillId="5" borderId="13" xfId="0" applyFont="1" applyFill="1" applyBorder="1" applyAlignment="1">
      <alignment horizontal="left" vertical="center" indent="1"/>
    </xf>
    <xf numFmtId="175" fontId="21" fillId="5" borderId="1" xfId="0" applyNumberFormat="1" applyFont="1" applyFill="1" applyBorder="1" applyAlignment="1">
      <alignment horizontal="right" vertical="center" indent="1"/>
    </xf>
    <xf numFmtId="0" fontId="19" fillId="6" borderId="11" xfId="0" applyFont="1" applyFill="1" applyBorder="1" applyAlignment="1">
      <alignment horizontal="right" vertical="center"/>
    </xf>
    <xf numFmtId="0" fontId="19" fillId="6" borderId="12" xfId="0" applyFont="1" applyFill="1" applyBorder="1" applyAlignment="1">
      <alignment horizontal="right" vertical="center"/>
    </xf>
    <xf numFmtId="0" fontId="19" fillId="6" borderId="13" xfId="0" applyFont="1" applyFill="1" applyBorder="1" applyAlignment="1">
      <alignment horizontal="right" vertical="center"/>
    </xf>
    <xf numFmtId="9" fontId="19" fillId="7" borderId="1" xfId="0" applyNumberFormat="1" applyFont="1" applyFill="1" applyBorder="1" applyAlignment="1">
      <alignment horizontal="center" vertical="center"/>
    </xf>
    <xf numFmtId="0" fontId="22" fillId="0" borderId="11" xfId="0" applyFont="1" applyFill="1" applyBorder="1" applyAlignment="1">
      <alignment horizontal="left" vertical="center" indent="1"/>
    </xf>
    <xf numFmtId="0" fontId="22" fillId="0" borderId="12" xfId="0" applyFont="1" applyFill="1" applyBorder="1" applyAlignment="1">
      <alignment horizontal="left" vertical="center" indent="1"/>
    </xf>
    <xf numFmtId="0" fontId="22" fillId="0" borderId="13" xfId="0" applyFont="1" applyFill="1" applyBorder="1" applyAlignment="1">
      <alignment horizontal="left" vertical="center" indent="1"/>
    </xf>
    <xf numFmtId="175" fontId="22" fillId="0" borderId="11" xfId="0" applyNumberFormat="1" applyFont="1" applyBorder="1" applyAlignment="1">
      <alignment horizontal="right" vertical="center" indent="1"/>
    </xf>
    <xf numFmtId="175" fontId="22" fillId="0" borderId="12" xfId="0" applyNumberFormat="1" applyFont="1" applyBorder="1" applyAlignment="1">
      <alignment horizontal="right" vertical="center" indent="1"/>
    </xf>
    <xf numFmtId="175" fontId="22" fillId="0" borderId="13" xfId="0" applyNumberFormat="1" applyFont="1" applyBorder="1" applyAlignment="1">
      <alignment horizontal="right" vertical="center" indent="1"/>
    </xf>
    <xf numFmtId="175" fontId="22" fillId="6" borderId="11" xfId="0" applyNumberFormat="1" applyFont="1" applyFill="1" applyBorder="1" applyAlignment="1">
      <alignment horizontal="right" vertical="center" indent="1"/>
    </xf>
    <xf numFmtId="175" fontId="22" fillId="6" borderId="12" xfId="0" applyNumberFormat="1" applyFont="1" applyFill="1" applyBorder="1" applyAlignment="1">
      <alignment horizontal="right" vertical="center" indent="1"/>
    </xf>
    <xf numFmtId="175" fontId="22" fillId="6" borderId="13" xfId="0" applyNumberFormat="1" applyFont="1" applyFill="1" applyBorder="1" applyAlignment="1">
      <alignment horizontal="right" vertical="center" indent="1"/>
    </xf>
    <xf numFmtId="0" fontId="56" fillId="0" borderId="11" xfId="0" applyFont="1" applyFill="1" applyBorder="1" applyAlignment="1">
      <alignment horizontal="left" vertical="center" indent="1"/>
    </xf>
    <xf numFmtId="0" fontId="56" fillId="0" borderId="12" xfId="0" applyFont="1" applyFill="1" applyBorder="1" applyAlignment="1">
      <alignment horizontal="left" vertical="center" indent="1"/>
    </xf>
    <xf numFmtId="0" fontId="56" fillId="0" borderId="13" xfId="0" applyFont="1" applyFill="1" applyBorder="1" applyAlignment="1">
      <alignment horizontal="left" vertical="center" indent="1"/>
    </xf>
    <xf numFmtId="175" fontId="56" fillId="0" borderId="1" xfId="0" applyNumberFormat="1" applyFont="1" applyBorder="1" applyAlignment="1">
      <alignment horizontal="right" vertical="center" indent="1"/>
    </xf>
    <xf numFmtId="175" fontId="56" fillId="6" borderId="1" xfId="0" applyNumberFormat="1" applyFont="1" applyFill="1" applyBorder="1" applyAlignment="1">
      <alignment horizontal="right" vertical="center" indent="1"/>
    </xf>
    <xf numFmtId="0" fontId="21" fillId="6" borderId="11" xfId="0" applyFont="1" applyFill="1" applyBorder="1" applyAlignment="1">
      <alignment horizontal="center" vertical="center"/>
    </xf>
    <xf numFmtId="0" fontId="21" fillId="6" borderId="12" xfId="0" applyFont="1" applyFill="1" applyBorder="1" applyAlignment="1">
      <alignment horizontal="center" vertical="center"/>
    </xf>
    <xf numFmtId="0" fontId="21" fillId="6" borderId="13" xfId="0" applyFont="1" applyFill="1" applyBorder="1" applyAlignment="1">
      <alignment horizontal="center" vertical="center"/>
    </xf>
    <xf numFmtId="0" fontId="22" fillId="5" borderId="11" xfId="0" applyFont="1" applyFill="1" applyBorder="1" applyAlignment="1">
      <alignment horizontal="left" vertical="center" indent="1"/>
    </xf>
    <xf numFmtId="0" fontId="22" fillId="5" borderId="12" xfId="0" applyFont="1" applyFill="1" applyBorder="1" applyAlignment="1">
      <alignment horizontal="left" vertical="center" indent="1"/>
    </xf>
    <xf numFmtId="0" fontId="22" fillId="5" borderId="13" xfId="0" applyFont="1" applyFill="1" applyBorder="1" applyAlignment="1">
      <alignment horizontal="left" vertical="center" indent="1"/>
    </xf>
    <xf numFmtId="175" fontId="22" fillId="5" borderId="11" xfId="0" applyNumberFormat="1" applyFont="1" applyFill="1" applyBorder="1" applyAlignment="1">
      <alignment horizontal="right" vertical="center" indent="1"/>
    </xf>
    <xf numFmtId="175" fontId="22" fillId="5" borderId="12" xfId="0" applyNumberFormat="1" applyFont="1" applyFill="1" applyBorder="1" applyAlignment="1">
      <alignment horizontal="right" vertical="center" indent="1"/>
    </xf>
    <xf numFmtId="175" fontId="22" fillId="5" borderId="13" xfId="0" applyNumberFormat="1" applyFont="1" applyFill="1" applyBorder="1" applyAlignment="1">
      <alignment horizontal="right" vertical="center" indent="1"/>
    </xf>
    <xf numFmtId="175" fontId="56" fillId="0" borderId="11" xfId="0" applyNumberFormat="1" applyFont="1" applyBorder="1" applyAlignment="1">
      <alignment horizontal="right" vertical="center" indent="1"/>
    </xf>
    <xf numFmtId="175" fontId="56" fillId="0" borderId="12" xfId="0" applyNumberFormat="1" applyFont="1" applyBorder="1" applyAlignment="1">
      <alignment horizontal="right" vertical="center" indent="1"/>
    </xf>
    <xf numFmtId="175" fontId="56" fillId="0" borderId="13" xfId="0" applyNumberFormat="1" applyFont="1" applyBorder="1" applyAlignment="1">
      <alignment horizontal="right" vertical="center" indent="1"/>
    </xf>
    <xf numFmtId="175" fontId="56" fillId="6" borderId="11" xfId="0" applyNumberFormat="1" applyFont="1" applyFill="1" applyBorder="1" applyAlignment="1">
      <alignment horizontal="right" vertical="center" indent="1"/>
    </xf>
    <xf numFmtId="175" fontId="56" fillId="6" borderId="12" xfId="0" applyNumberFormat="1" applyFont="1" applyFill="1" applyBorder="1" applyAlignment="1">
      <alignment horizontal="right" vertical="center" indent="1"/>
    </xf>
    <xf numFmtId="175" fontId="56" fillId="6" borderId="13" xfId="0" applyNumberFormat="1" applyFont="1" applyFill="1" applyBorder="1" applyAlignment="1">
      <alignment horizontal="right" vertical="center" indent="1"/>
    </xf>
    <xf numFmtId="0" fontId="22" fillId="0" borderId="0" xfId="0" applyFont="1" applyAlignment="1">
      <alignment horizontal="justify" vertical="top" wrapText="1"/>
    </xf>
    <xf numFmtId="0" fontId="19" fillId="7" borderId="11" xfId="0" applyFont="1" applyFill="1" applyBorder="1" applyAlignment="1">
      <alignment horizontal="center" vertical="center"/>
    </xf>
    <xf numFmtId="0" fontId="19" fillId="7" borderId="12" xfId="0" applyFont="1" applyFill="1" applyBorder="1" applyAlignment="1">
      <alignment horizontal="center" vertical="center"/>
    </xf>
    <xf numFmtId="0" fontId="19" fillId="7" borderId="13" xfId="0" applyFont="1" applyFill="1" applyBorder="1" applyAlignment="1">
      <alignment horizontal="center" vertical="center"/>
    </xf>
    <xf numFmtId="9" fontId="19" fillId="7" borderId="11" xfId="0" applyNumberFormat="1" applyFont="1" applyFill="1" applyBorder="1" applyAlignment="1">
      <alignment horizontal="center" vertical="center"/>
    </xf>
    <xf numFmtId="9" fontId="19" fillId="7" borderId="12" xfId="0" applyNumberFormat="1" applyFont="1" applyFill="1" applyBorder="1" applyAlignment="1">
      <alignment horizontal="center" vertical="center"/>
    </xf>
    <xf numFmtId="9" fontId="19" fillId="7" borderId="13" xfId="0" applyNumberFormat="1" applyFont="1" applyFill="1" applyBorder="1" applyAlignment="1">
      <alignment horizontal="center" vertical="center"/>
    </xf>
    <xf numFmtId="0" fontId="22" fillId="6" borderId="10" xfId="0" applyFont="1" applyFill="1" applyBorder="1" applyAlignment="1">
      <alignment horizontal="center" vertical="center"/>
    </xf>
    <xf numFmtId="0" fontId="22" fillId="6" borderId="10" xfId="0" applyFont="1" applyFill="1" applyBorder="1" applyAlignment="1">
      <alignment horizontal="center" vertical="center" wrapText="1"/>
    </xf>
    <xf numFmtId="0" fontId="22" fillId="6" borderId="2" xfId="0" applyFont="1" applyFill="1" applyBorder="1" applyAlignment="1">
      <alignment horizontal="center" vertical="center"/>
    </xf>
    <xf numFmtId="0" fontId="22" fillId="6" borderId="3" xfId="0" applyFont="1" applyFill="1" applyBorder="1" applyAlignment="1">
      <alignment horizontal="center" vertical="center"/>
    </xf>
    <xf numFmtId="0" fontId="22" fillId="6" borderId="4" xfId="0" applyFont="1" applyFill="1" applyBorder="1" applyAlignment="1">
      <alignment horizontal="center" vertical="center"/>
    </xf>
    <xf numFmtId="166" fontId="22" fillId="6" borderId="12" xfId="0" applyNumberFormat="1" applyFont="1" applyFill="1" applyBorder="1" applyAlignment="1">
      <alignment horizontal="center" vertical="center"/>
    </xf>
    <xf numFmtId="9" fontId="22" fillId="6" borderId="12" xfId="3" applyFont="1" applyFill="1" applyBorder="1" applyAlignment="1">
      <alignment horizontal="center" vertical="center"/>
    </xf>
    <xf numFmtId="166" fontId="22" fillId="0" borderId="12" xfId="0" applyNumberFormat="1" applyFont="1" applyBorder="1" applyAlignment="1">
      <alignment horizontal="center" vertical="center"/>
    </xf>
    <xf numFmtId="166" fontId="22" fillId="0" borderId="12" xfId="0" quotePrefix="1" applyNumberFormat="1" applyFont="1" applyBorder="1" applyAlignment="1">
      <alignment horizontal="center" vertical="center"/>
    </xf>
    <xf numFmtId="9" fontId="22" fillId="6" borderId="3" xfId="3" applyFont="1" applyFill="1" applyBorder="1" applyAlignment="1">
      <alignment horizontal="center" vertical="center"/>
    </xf>
    <xf numFmtId="0" fontId="21" fillId="6" borderId="12" xfId="0" applyFont="1" applyFill="1" applyBorder="1" applyAlignment="1">
      <alignment horizontal="center" vertical="center" wrapText="1"/>
    </xf>
    <xf numFmtId="0" fontId="21" fillId="0" borderId="0" xfId="0" applyFont="1" applyAlignment="1">
      <alignment horizontal="center" vertical="center" wrapText="1"/>
    </xf>
    <xf numFmtId="166" fontId="21" fillId="6" borderId="12" xfId="0" applyNumberFormat="1" applyFont="1" applyFill="1" applyBorder="1" applyAlignment="1">
      <alignment horizontal="center" vertical="center"/>
    </xf>
    <xf numFmtId="0" fontId="30" fillId="0" borderId="0" xfId="0" applyFont="1" applyAlignment="1">
      <alignment horizontal="left" vertical="center"/>
    </xf>
    <xf numFmtId="10" fontId="19" fillId="0" borderId="12" xfId="3" applyNumberFormat="1" applyFont="1" applyBorder="1" applyAlignment="1">
      <alignment horizontal="center" vertical="center"/>
    </xf>
    <xf numFmtId="10" fontId="27" fillId="6" borderId="12" xfId="3" applyNumberFormat="1" applyFont="1" applyFill="1" applyBorder="1" applyAlignment="1">
      <alignment horizontal="center" vertical="center"/>
    </xf>
    <xf numFmtId="0" fontId="21" fillId="0" borderId="0" xfId="0" applyFont="1" applyFill="1" applyAlignment="1">
      <alignment horizontal="left"/>
    </xf>
    <xf numFmtId="166" fontId="22" fillId="6" borderId="12" xfId="0" applyNumberFormat="1" applyFont="1" applyFill="1" applyBorder="1" applyAlignment="1">
      <alignment horizontal="center" vertical="center" wrapText="1"/>
    </xf>
    <xf numFmtId="170" fontId="22" fillId="0" borderId="12" xfId="0" applyNumberFormat="1" applyFont="1" applyBorder="1" applyAlignment="1">
      <alignment horizontal="center" vertical="center"/>
    </xf>
    <xf numFmtId="0" fontId="22" fillId="6" borderId="12" xfId="0" applyFont="1" applyFill="1" applyBorder="1" applyAlignment="1">
      <alignment horizontal="left"/>
    </xf>
    <xf numFmtId="166" fontId="56" fillId="0" borderId="12" xfId="0" applyNumberFormat="1" applyFont="1" applyBorder="1" applyAlignment="1">
      <alignment horizontal="center" vertical="center"/>
    </xf>
    <xf numFmtId="166" fontId="22" fillId="0" borderId="11" xfId="0" applyNumberFormat="1" applyFont="1" applyBorder="1" applyAlignment="1">
      <alignment horizontal="center"/>
    </xf>
    <xf numFmtId="166" fontId="22" fillId="0" borderId="12" xfId="0" applyNumberFormat="1" applyFont="1" applyBorder="1" applyAlignment="1">
      <alignment horizontal="center"/>
    </xf>
    <xf numFmtId="166" fontId="22" fillId="0" borderId="13" xfId="0" applyNumberFormat="1" applyFont="1" applyBorder="1" applyAlignment="1">
      <alignment horizontal="center"/>
    </xf>
    <xf numFmtId="9" fontId="22" fillId="0" borderId="12" xfId="0" applyNumberFormat="1" applyFont="1" applyBorder="1" applyAlignment="1">
      <alignment horizontal="center"/>
    </xf>
    <xf numFmtId="0" fontId="22" fillId="0" borderId="12" xfId="0" applyFont="1" applyBorder="1" applyAlignment="1">
      <alignment horizontal="center"/>
    </xf>
    <xf numFmtId="0" fontId="22" fillId="0" borderId="13" xfId="0" applyFont="1" applyBorder="1" applyAlignment="1">
      <alignment horizontal="center"/>
    </xf>
    <xf numFmtId="166" fontId="22" fillId="0" borderId="7" xfId="0" applyNumberFormat="1" applyFont="1" applyBorder="1" applyAlignment="1">
      <alignment horizontal="center"/>
    </xf>
    <xf numFmtId="166" fontId="22" fillId="0" borderId="8" xfId="0" applyNumberFormat="1" applyFont="1" applyBorder="1" applyAlignment="1">
      <alignment horizontal="center"/>
    </xf>
    <xf numFmtId="166" fontId="22" fillId="0" borderId="9" xfId="0" applyNumberFormat="1" applyFont="1" applyBorder="1" applyAlignment="1">
      <alignment horizontal="center"/>
    </xf>
    <xf numFmtId="166" fontId="22" fillId="6" borderId="11" xfId="0" applyNumberFormat="1" applyFont="1" applyFill="1" applyBorder="1" applyAlignment="1">
      <alignment horizontal="center"/>
    </xf>
    <xf numFmtId="166" fontId="22" fillId="6" borderId="12" xfId="0" applyNumberFormat="1" applyFont="1" applyFill="1" applyBorder="1" applyAlignment="1">
      <alignment horizontal="center"/>
    </xf>
    <xf numFmtId="166" fontId="22" fillId="6" borderId="13" xfId="0" applyNumberFormat="1" applyFont="1" applyFill="1" applyBorder="1" applyAlignment="1">
      <alignment horizontal="center"/>
    </xf>
    <xf numFmtId="170" fontId="22" fillId="0" borderId="13" xfId="0" applyNumberFormat="1" applyFont="1" applyBorder="1" applyAlignment="1">
      <alignment horizontal="center"/>
    </xf>
    <xf numFmtId="170" fontId="22" fillId="0" borderId="1" xfId="0" applyNumberFormat="1" applyFont="1" applyBorder="1" applyAlignment="1">
      <alignment horizontal="center"/>
    </xf>
    <xf numFmtId="170" fontId="22" fillId="0" borderId="11" xfId="0" applyNumberFormat="1" applyFont="1" applyBorder="1" applyAlignment="1">
      <alignment horizontal="center"/>
    </xf>
    <xf numFmtId="0" fontId="22" fillId="0" borderId="1" xfId="0" applyFont="1" applyBorder="1" applyAlignment="1">
      <alignment horizontal="center"/>
    </xf>
    <xf numFmtId="0" fontId="22" fillId="0" borderId="11" xfId="0" applyFont="1" applyBorder="1" applyAlignment="1">
      <alignment horizontal="center"/>
    </xf>
    <xf numFmtId="173" fontId="21" fillId="6" borderId="13" xfId="0" applyNumberFormat="1" applyFont="1" applyFill="1" applyBorder="1" applyAlignment="1">
      <alignment horizontal="center"/>
    </xf>
    <xf numFmtId="173" fontId="21" fillId="6" borderId="1" xfId="0" applyNumberFormat="1" applyFont="1" applyFill="1" applyBorder="1" applyAlignment="1">
      <alignment horizontal="center"/>
    </xf>
    <xf numFmtId="173" fontId="21" fillId="6" borderId="11" xfId="0" applyNumberFormat="1" applyFont="1" applyFill="1" applyBorder="1" applyAlignment="1">
      <alignment horizontal="center"/>
    </xf>
    <xf numFmtId="0" fontId="22" fillId="6" borderId="12" xfId="0" applyFont="1" applyFill="1" applyBorder="1" applyAlignment="1">
      <alignment horizontal="center" vertical="center"/>
    </xf>
    <xf numFmtId="0" fontId="22" fillId="6" borderId="11" xfId="0" applyFont="1" applyFill="1" applyBorder="1" applyAlignment="1">
      <alignment horizontal="center" vertical="center"/>
    </xf>
    <xf numFmtId="0" fontId="22" fillId="6" borderId="13" xfId="0" applyFont="1" applyFill="1" applyBorder="1" applyAlignment="1">
      <alignment horizontal="center" vertical="center"/>
    </xf>
    <xf numFmtId="0" fontId="22" fillId="6" borderId="2" xfId="0" applyFont="1" applyFill="1" applyBorder="1" applyAlignment="1">
      <alignment horizontal="center" vertical="center" wrapText="1"/>
    </xf>
    <xf numFmtId="0" fontId="22" fillId="6" borderId="3" xfId="0" applyFont="1" applyFill="1" applyBorder="1" applyAlignment="1">
      <alignment horizontal="center" vertical="center" wrapText="1"/>
    </xf>
    <xf numFmtId="0" fontId="22" fillId="6" borderId="4" xfId="0" applyFont="1" applyFill="1" applyBorder="1" applyAlignment="1">
      <alignment horizontal="center" vertical="center" wrapText="1"/>
    </xf>
    <xf numFmtId="0" fontId="46" fillId="0" borderId="11" xfId="0" applyFont="1" applyBorder="1" applyAlignment="1">
      <alignment horizontal="center" vertical="center"/>
    </xf>
    <xf numFmtId="0" fontId="46" fillId="0" borderId="12" xfId="0" applyFont="1" applyBorder="1" applyAlignment="1">
      <alignment horizontal="center" vertical="center"/>
    </xf>
    <xf numFmtId="0" fontId="46" fillId="0" borderId="13" xfId="0" applyFont="1" applyBorder="1" applyAlignment="1">
      <alignment horizontal="center" vertical="center"/>
    </xf>
    <xf numFmtId="0" fontId="49" fillId="0" borderId="11" xfId="0" applyFont="1" applyBorder="1" applyAlignment="1">
      <alignment horizontal="center" vertical="center"/>
    </xf>
    <xf numFmtId="0" fontId="49" fillId="0" borderId="12" xfId="0" applyFont="1" applyBorder="1" applyAlignment="1">
      <alignment horizontal="center" vertical="center"/>
    </xf>
    <xf numFmtId="0" fontId="49" fillId="0" borderId="13" xfId="0" applyFont="1" applyBorder="1" applyAlignment="1">
      <alignment horizontal="center" vertical="center"/>
    </xf>
    <xf numFmtId="0" fontId="46" fillId="0" borderId="11" xfId="0" applyFont="1" applyBorder="1" applyAlignment="1">
      <alignment horizontal="center" vertical="center" wrapText="1"/>
    </xf>
    <xf numFmtId="0" fontId="46" fillId="0" borderId="12" xfId="0" applyFont="1" applyBorder="1" applyAlignment="1">
      <alignment horizontal="center" vertical="center" wrapText="1"/>
    </xf>
    <xf numFmtId="0" fontId="46" fillId="0" borderId="13" xfId="0" applyFont="1" applyBorder="1" applyAlignment="1">
      <alignment horizontal="center" vertical="center" wrapText="1"/>
    </xf>
    <xf numFmtId="0" fontId="9" fillId="0" borderId="0" xfId="0" applyFont="1" applyBorder="1" applyAlignment="1">
      <alignment horizontal="center" vertical="center"/>
    </xf>
    <xf numFmtId="0" fontId="9" fillId="0" borderId="0" xfId="0" applyFont="1" applyBorder="1" applyAlignment="1">
      <alignment horizontal="left" vertical="center" wrapText="1"/>
    </xf>
    <xf numFmtId="0" fontId="9" fillId="0" borderId="0" xfId="0" applyFont="1" applyBorder="1" applyAlignment="1">
      <alignment horizontal="justify" vertical="center" wrapText="1"/>
    </xf>
    <xf numFmtId="0" fontId="35" fillId="6" borderId="10" xfId="0" applyFont="1" applyFill="1" applyBorder="1" applyAlignment="1">
      <alignment horizontal="center" vertical="center" wrapText="1"/>
    </xf>
    <xf numFmtId="0" fontId="9" fillId="0" borderId="0" xfId="0" applyFont="1" applyAlignment="1">
      <alignment horizontal="left" vertical="top" wrapText="1" indent="1"/>
    </xf>
    <xf numFmtId="0" fontId="40" fillId="0" borderId="0" xfId="0" applyFont="1" applyBorder="1" applyAlignment="1">
      <alignment horizontal="left" vertical="top" wrapText="1" indent="1"/>
    </xf>
    <xf numFmtId="0" fontId="35" fillId="6" borderId="31" xfId="0" applyFont="1" applyFill="1" applyBorder="1" applyAlignment="1">
      <alignment horizontal="center" vertical="center" wrapText="1"/>
    </xf>
    <xf numFmtId="0" fontId="35" fillId="6" borderId="32" xfId="0" applyFont="1" applyFill="1" applyBorder="1" applyAlignment="1">
      <alignment horizontal="center" vertical="center" wrapText="1"/>
    </xf>
    <xf numFmtId="0" fontId="35" fillId="6" borderId="33" xfId="0" applyFont="1" applyFill="1" applyBorder="1" applyAlignment="1">
      <alignment horizontal="center" vertical="center" wrapText="1"/>
    </xf>
    <xf numFmtId="0" fontId="35" fillId="6" borderId="34" xfId="0" applyFont="1" applyFill="1" applyBorder="1" applyAlignment="1">
      <alignment horizontal="center" vertical="center" wrapText="1"/>
    </xf>
    <xf numFmtId="0" fontId="35" fillId="6" borderId="35" xfId="0" applyFont="1" applyFill="1" applyBorder="1" applyAlignment="1">
      <alignment horizontal="center" vertical="center" wrapText="1"/>
    </xf>
    <xf numFmtId="0" fontId="35" fillId="6" borderId="36" xfId="0" applyFont="1" applyFill="1" applyBorder="1" applyAlignment="1">
      <alignment horizontal="center" vertical="center" wrapText="1"/>
    </xf>
    <xf numFmtId="0" fontId="36" fillId="6" borderId="28" xfId="0" applyFont="1" applyFill="1" applyBorder="1" applyAlignment="1">
      <alignment horizontal="center" vertical="center"/>
    </xf>
    <xf numFmtId="0" fontId="36" fillId="6" borderId="29" xfId="0" applyFont="1" applyFill="1" applyBorder="1" applyAlignment="1">
      <alignment horizontal="center" vertical="center"/>
    </xf>
    <xf numFmtId="0" fontId="36" fillId="6" borderId="30" xfId="0" applyFont="1" applyFill="1" applyBorder="1" applyAlignment="1">
      <alignment horizontal="center" vertical="center"/>
    </xf>
    <xf numFmtId="0" fontId="31" fillId="0" borderId="19" xfId="0" applyFont="1" applyBorder="1" applyAlignment="1">
      <alignment horizontal="center" vertical="center" wrapText="1"/>
    </xf>
    <xf numFmtId="0" fontId="31" fillId="0" borderId="19" xfId="0" applyFont="1" applyBorder="1" applyAlignment="1">
      <alignment horizontal="center" vertical="center"/>
    </xf>
    <xf numFmtId="0" fontId="35" fillId="6" borderId="28" xfId="0" applyFont="1" applyFill="1" applyBorder="1" applyAlignment="1">
      <alignment horizontal="center" vertical="center" wrapText="1"/>
    </xf>
    <xf numFmtId="0" fontId="35" fillId="6" borderId="29" xfId="0" applyFont="1" applyFill="1" applyBorder="1" applyAlignment="1">
      <alignment horizontal="center" vertical="center" wrapText="1"/>
    </xf>
    <xf numFmtId="0" fontId="35" fillId="6" borderId="30" xfId="0" applyFont="1" applyFill="1" applyBorder="1" applyAlignment="1">
      <alignment horizontal="center" vertical="center" wrapText="1"/>
    </xf>
    <xf numFmtId="0" fontId="35" fillId="6" borderId="19" xfId="0" applyFont="1" applyFill="1" applyBorder="1" applyAlignment="1">
      <alignment horizontal="center" vertical="center" wrapText="1"/>
    </xf>
    <xf numFmtId="0" fontId="46" fillId="0" borderId="19" xfId="0" applyFont="1" applyBorder="1" applyAlignment="1">
      <alignment horizontal="center" vertical="center" wrapText="1"/>
    </xf>
    <xf numFmtId="0" fontId="34" fillId="6" borderId="28" xfId="0" applyFont="1" applyFill="1" applyBorder="1" applyAlignment="1">
      <alignment horizontal="center" vertical="center"/>
    </xf>
    <xf numFmtId="0" fontId="34" fillId="6" borderId="29" xfId="0" applyFont="1" applyFill="1" applyBorder="1" applyAlignment="1">
      <alignment horizontal="center" vertical="center"/>
    </xf>
    <xf numFmtId="0" fontId="34" fillId="6" borderId="30" xfId="0" applyFont="1" applyFill="1" applyBorder="1" applyAlignment="1">
      <alignment horizontal="center" vertical="center"/>
    </xf>
    <xf numFmtId="0" fontId="9" fillId="0" borderId="0" xfId="0" applyFont="1" applyBorder="1" applyAlignment="1">
      <alignment horizontal="left" vertical="top" wrapText="1" indent="1"/>
    </xf>
    <xf numFmtId="0" fontId="42" fillId="6" borderId="19" xfId="0" applyFont="1" applyFill="1" applyBorder="1" applyAlignment="1">
      <alignment horizontal="center" vertical="center" wrapText="1"/>
    </xf>
    <xf numFmtId="0" fontId="34" fillId="6" borderId="19" xfId="0" applyFont="1" applyFill="1" applyBorder="1" applyAlignment="1">
      <alignment horizontal="center" vertical="center"/>
    </xf>
    <xf numFmtId="0" fontId="9" fillId="0" borderId="0" xfId="0" applyFont="1" applyBorder="1" applyAlignment="1">
      <alignment horizontal="left" vertical="center" wrapText="1" indent="1"/>
    </xf>
    <xf numFmtId="0" fontId="38" fillId="0" borderId="0" xfId="0" applyFont="1" applyAlignment="1">
      <alignment horizontal="left" vertical="top" wrapText="1" indent="1"/>
    </xf>
    <xf numFmtId="0" fontId="32" fillId="6" borderId="23" xfId="0" applyFont="1" applyFill="1" applyBorder="1" applyAlignment="1">
      <alignment horizontal="center" vertical="center"/>
    </xf>
    <xf numFmtId="0" fontId="32" fillId="6" borderId="0" xfId="0" applyFont="1" applyFill="1" applyBorder="1" applyAlignment="1">
      <alignment horizontal="center" vertical="center"/>
    </xf>
    <xf numFmtId="0" fontId="32" fillId="6" borderId="24" xfId="0" applyFont="1" applyFill="1" applyBorder="1" applyAlignment="1">
      <alignment horizontal="center" vertical="center"/>
    </xf>
    <xf numFmtId="0" fontId="32" fillId="6" borderId="25" xfId="0" applyFont="1" applyFill="1" applyBorder="1" applyAlignment="1">
      <alignment horizontal="center" vertical="center"/>
    </xf>
    <xf numFmtId="0" fontId="32" fillId="6" borderId="26" xfId="0" applyFont="1" applyFill="1" applyBorder="1" applyAlignment="1">
      <alignment horizontal="center" vertical="center"/>
    </xf>
    <xf numFmtId="0" fontId="32" fillId="6" borderId="27" xfId="0" applyFont="1" applyFill="1" applyBorder="1" applyAlignment="1">
      <alignment horizontal="center" vertical="center"/>
    </xf>
    <xf numFmtId="0" fontId="34" fillId="6" borderId="19" xfId="0" applyFont="1" applyFill="1" applyBorder="1" applyAlignment="1">
      <alignment horizontal="left" vertical="center" wrapText="1" indent="1"/>
    </xf>
    <xf numFmtId="0" fontId="34" fillId="6" borderId="20" xfId="0" applyFont="1" applyFill="1" applyBorder="1" applyAlignment="1">
      <alignment horizontal="left" vertical="center" wrapText="1"/>
    </xf>
    <xf numFmtId="0" fontId="34" fillId="6" borderId="21" xfId="0" applyFont="1" applyFill="1" applyBorder="1" applyAlignment="1">
      <alignment horizontal="left" vertical="center" wrapText="1"/>
    </xf>
    <xf numFmtId="0" fontId="34" fillId="6" borderId="22" xfId="0" applyFont="1" applyFill="1" applyBorder="1" applyAlignment="1">
      <alignment horizontal="left" vertical="center" wrapText="1"/>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45" fillId="0" borderId="0" xfId="0" applyFont="1" applyBorder="1" applyAlignment="1">
      <alignment horizontal="left" vertical="center"/>
    </xf>
    <xf numFmtId="0" fontId="35" fillId="6" borderId="20" xfId="0" applyFont="1" applyFill="1" applyBorder="1" applyAlignment="1">
      <alignment horizontal="left" vertical="center" wrapText="1" indent="1"/>
    </xf>
    <xf numFmtId="0" fontId="35" fillId="6" borderId="21" xfId="0" applyFont="1" applyFill="1" applyBorder="1" applyAlignment="1">
      <alignment horizontal="left" vertical="center" wrapText="1" indent="1"/>
    </xf>
    <xf numFmtId="10" fontId="31" fillId="0" borderId="19" xfId="0" applyNumberFormat="1" applyFont="1" applyBorder="1" applyAlignment="1">
      <alignment horizontal="center" vertical="center" wrapText="1"/>
    </xf>
    <xf numFmtId="0" fontId="9" fillId="0" borderId="0" xfId="0" applyFont="1" applyAlignment="1">
      <alignment horizontal="left" vertical="center" wrapText="1" indent="1"/>
    </xf>
    <xf numFmtId="0" fontId="9" fillId="0" borderId="0" xfId="0" applyFont="1" applyBorder="1" applyAlignment="1">
      <alignment horizontal="left" vertical="top" wrapText="1"/>
    </xf>
    <xf numFmtId="0" fontId="34" fillId="6" borderId="0" xfId="0" applyFont="1" applyFill="1"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horizontal="justify" vertical="top" wrapText="1"/>
    </xf>
    <xf numFmtId="0" fontId="9" fillId="0" borderId="0" xfId="0" applyFont="1" applyAlignment="1">
      <alignment horizontal="justify" vertical="top"/>
    </xf>
    <xf numFmtId="9" fontId="7" fillId="3" borderId="21" xfId="3" applyFont="1" applyFill="1" applyBorder="1" applyAlignment="1">
      <alignment horizontal="center" vertical="center"/>
    </xf>
    <xf numFmtId="9" fontId="7" fillId="3" borderId="22" xfId="3" applyFont="1" applyFill="1" applyBorder="1" applyAlignment="1">
      <alignment horizontal="center" vertical="center"/>
    </xf>
    <xf numFmtId="174" fontId="7" fillId="3" borderId="21" xfId="1" applyNumberFormat="1" applyFont="1" applyFill="1" applyBorder="1" applyAlignment="1">
      <alignment horizontal="center" vertical="center"/>
    </xf>
    <xf numFmtId="174" fontId="7" fillId="3" borderId="22" xfId="1" applyNumberFormat="1" applyFont="1" applyFill="1" applyBorder="1" applyAlignment="1">
      <alignment horizontal="center" vertical="center"/>
    </xf>
    <xf numFmtId="0" fontId="9" fillId="3" borderId="21" xfId="0" applyFont="1" applyFill="1" applyBorder="1" applyAlignment="1">
      <alignment horizontal="left" vertical="center" wrapText="1" indent="1"/>
    </xf>
    <xf numFmtId="0" fontId="35" fillId="6" borderId="22" xfId="0" applyFont="1" applyFill="1" applyBorder="1" applyAlignment="1">
      <alignment horizontal="left" vertical="center" wrapText="1" indent="1"/>
    </xf>
    <xf numFmtId="167" fontId="9" fillId="3" borderId="20" xfId="1" applyNumberFormat="1" applyFont="1" applyFill="1" applyBorder="1" applyAlignment="1">
      <alignment horizontal="center" vertical="center"/>
    </xf>
    <xf numFmtId="167" fontId="9" fillId="3" borderId="21" xfId="1" applyNumberFormat="1" applyFont="1" applyFill="1" applyBorder="1" applyAlignment="1">
      <alignment horizontal="center" vertical="center"/>
    </xf>
    <xf numFmtId="167" fontId="9" fillId="3" borderId="22" xfId="1" applyNumberFormat="1" applyFont="1" applyFill="1" applyBorder="1" applyAlignment="1">
      <alignment horizontal="center" vertical="center"/>
    </xf>
    <xf numFmtId="168" fontId="34" fillId="6" borderId="0" xfId="0" applyNumberFormat="1" applyFont="1" applyFill="1" applyBorder="1" applyAlignment="1">
      <alignment horizontal="left" vertical="center"/>
    </xf>
    <xf numFmtId="0" fontId="9" fillId="3" borderId="22" xfId="0" applyFont="1" applyFill="1" applyBorder="1" applyAlignment="1">
      <alignment horizontal="left" vertical="center" wrapText="1" indent="1"/>
    </xf>
    <xf numFmtId="0" fontId="0" fillId="0" borderId="22" xfId="0" applyFont="1" applyBorder="1" applyAlignment="1">
      <alignment horizontal="left" vertical="center" wrapText="1" indent="1"/>
    </xf>
    <xf numFmtId="0" fontId="0" fillId="0" borderId="21" xfId="0" applyFont="1" applyBorder="1" applyAlignment="1">
      <alignment horizontal="left" vertical="center" wrapText="1" indent="1"/>
    </xf>
    <xf numFmtId="0" fontId="20" fillId="0" borderId="1" xfId="0" applyFont="1" applyBorder="1" applyAlignment="1">
      <alignment horizontal="left" vertical="center" wrapText="1"/>
    </xf>
    <xf numFmtId="0" fontId="11" fillId="9" borderId="11" xfId="0" applyFont="1" applyFill="1" applyBorder="1" applyAlignment="1">
      <alignment horizontal="center"/>
    </xf>
    <xf numFmtId="0" fontId="11" fillId="9" borderId="12" xfId="0" applyFont="1" applyFill="1" applyBorder="1" applyAlignment="1">
      <alignment horizontal="center"/>
    </xf>
    <xf numFmtId="0" fontId="11" fillId="9" borderId="13" xfId="0" applyFont="1" applyFill="1" applyBorder="1" applyAlignment="1">
      <alignment horizontal="center"/>
    </xf>
    <xf numFmtId="166" fontId="25" fillId="2" borderId="11" xfId="0" applyNumberFormat="1" applyFont="1" applyFill="1" applyBorder="1" applyAlignment="1">
      <alignment horizontal="center" vertical="center"/>
    </xf>
    <xf numFmtId="166" fontId="25" fillId="2" borderId="13" xfId="0" applyNumberFormat="1" applyFont="1" applyFill="1" applyBorder="1" applyAlignment="1">
      <alignment horizontal="center" vertical="center"/>
    </xf>
    <xf numFmtId="2" fontId="25" fillId="10" borderId="11" xfId="0" applyNumberFormat="1" applyFont="1" applyFill="1" applyBorder="1" applyAlignment="1">
      <alignment horizontal="center" vertical="center"/>
    </xf>
    <xf numFmtId="2" fontId="25" fillId="10" borderId="13" xfId="0" applyNumberFormat="1" applyFont="1" applyFill="1" applyBorder="1" applyAlignment="1">
      <alignment horizontal="center" vertical="center"/>
    </xf>
    <xf numFmtId="166" fontId="25" fillId="2" borderId="1" xfId="0" applyNumberFormat="1" applyFont="1" applyFill="1" applyBorder="1" applyAlignment="1">
      <alignment horizontal="center" vertical="center"/>
    </xf>
    <xf numFmtId="0" fontId="24" fillId="2" borderId="11" xfId="0" applyFont="1" applyFill="1" applyBorder="1" applyAlignment="1">
      <alignment horizontal="center" vertical="center" wrapText="1"/>
    </xf>
    <xf numFmtId="0" fontId="24" fillId="2" borderId="13" xfId="0" applyFont="1" applyFill="1" applyBorder="1" applyAlignment="1">
      <alignment horizontal="center" vertical="center" wrapText="1"/>
    </xf>
    <xf numFmtId="172" fontId="25" fillId="2" borderId="11" xfId="3" applyNumberFormat="1" applyFont="1" applyFill="1" applyBorder="1" applyAlignment="1">
      <alignment horizontal="center" vertical="center"/>
    </xf>
    <xf numFmtId="172" fontId="25" fillId="2" borderId="13" xfId="3" applyNumberFormat="1" applyFont="1" applyFill="1" applyBorder="1" applyAlignment="1">
      <alignment horizontal="center" vertical="center"/>
    </xf>
    <xf numFmtId="0" fontId="24" fillId="2" borderId="11" xfId="0" applyFont="1" applyFill="1" applyBorder="1" applyAlignment="1">
      <alignment horizontal="center"/>
    </xf>
    <xf numFmtId="0" fontId="24" fillId="2" borderId="13" xfId="0" applyFont="1" applyFill="1" applyBorder="1" applyAlignment="1">
      <alignment horizontal="center"/>
    </xf>
    <xf numFmtId="0" fontId="25" fillId="2" borderId="11" xfId="0" applyFont="1" applyFill="1" applyBorder="1" applyAlignment="1">
      <alignment horizontal="center" vertical="center"/>
    </xf>
    <xf numFmtId="0" fontId="25" fillId="2" borderId="13" xfId="0" applyFont="1" applyFill="1" applyBorder="1" applyAlignment="1">
      <alignment horizontal="center" vertical="center"/>
    </xf>
    <xf numFmtId="3" fontId="24" fillId="2" borderId="11" xfId="0" applyNumberFormat="1" applyFont="1" applyFill="1" applyBorder="1" applyAlignment="1">
      <alignment horizontal="center" vertical="center"/>
    </xf>
    <xf numFmtId="3" fontId="24" fillId="2" borderId="13" xfId="0" applyNumberFormat="1" applyFont="1" applyFill="1" applyBorder="1" applyAlignment="1">
      <alignment horizontal="center" vertical="center"/>
    </xf>
    <xf numFmtId="9" fontId="24" fillId="2" borderId="11" xfId="3" applyFont="1" applyFill="1" applyBorder="1" applyAlignment="1">
      <alignment horizontal="center" vertical="center"/>
    </xf>
    <xf numFmtId="9" fontId="24" fillId="2" borderId="13" xfId="3" applyFont="1" applyFill="1" applyBorder="1" applyAlignment="1">
      <alignment horizontal="center" vertical="center"/>
    </xf>
    <xf numFmtId="0" fontId="24" fillId="2" borderId="1" xfId="0" applyFont="1" applyFill="1" applyBorder="1" applyAlignment="1">
      <alignment horizontal="center" vertical="center" wrapText="1"/>
    </xf>
    <xf numFmtId="171" fontId="25" fillId="2" borderId="11" xfId="3" applyNumberFormat="1" applyFont="1" applyFill="1" applyBorder="1" applyAlignment="1">
      <alignment horizontal="center" vertical="center"/>
    </xf>
    <xf numFmtId="171" fontId="25" fillId="2" borderId="13" xfId="3" applyNumberFormat="1" applyFont="1" applyFill="1" applyBorder="1" applyAlignment="1">
      <alignment horizontal="center" vertical="center"/>
    </xf>
    <xf numFmtId="166" fontId="24" fillId="2" borderId="11" xfId="0" applyNumberFormat="1" applyFont="1" applyFill="1" applyBorder="1" applyAlignment="1">
      <alignment horizontal="center" vertical="center"/>
    </xf>
    <xf numFmtId="166" fontId="24" fillId="2" borderId="13" xfId="0" applyNumberFormat="1" applyFont="1" applyFill="1" applyBorder="1" applyAlignment="1">
      <alignment horizontal="center" vertical="center"/>
    </xf>
    <xf numFmtId="10" fontId="24" fillId="2" borderId="11" xfId="3" applyNumberFormat="1" applyFont="1" applyFill="1" applyBorder="1" applyAlignment="1">
      <alignment horizontal="center" vertical="center"/>
    </xf>
    <xf numFmtId="10" fontId="24" fillId="2" borderId="13" xfId="3" applyNumberFormat="1" applyFont="1" applyFill="1" applyBorder="1" applyAlignment="1">
      <alignment horizontal="center" vertical="center"/>
    </xf>
    <xf numFmtId="0" fontId="25" fillId="10" borderId="11" xfId="0" applyFont="1" applyFill="1" applyBorder="1" applyAlignment="1">
      <alignment horizontal="center" vertical="center"/>
    </xf>
    <xf numFmtId="0" fontId="25" fillId="10" borderId="13" xfId="0" applyFont="1" applyFill="1" applyBorder="1" applyAlignment="1">
      <alignment horizontal="center" vertical="center"/>
    </xf>
    <xf numFmtId="0" fontId="25" fillId="10" borderId="11" xfId="0" applyFont="1" applyFill="1" applyBorder="1" applyAlignment="1">
      <alignment horizontal="center" vertical="center" wrapText="1"/>
    </xf>
    <xf numFmtId="0" fontId="25" fillId="10" borderId="13" xfId="0" applyFont="1" applyFill="1" applyBorder="1" applyAlignment="1">
      <alignment horizontal="center" vertical="center" wrapText="1"/>
    </xf>
    <xf numFmtId="0" fontId="11" fillId="0" borderId="0" xfId="0" applyFont="1" applyAlignment="1">
      <alignment horizontal="left" vertical="center" wrapText="1"/>
    </xf>
    <xf numFmtId="0" fontId="11" fillId="9" borderId="11" xfId="0" applyFont="1" applyFill="1" applyBorder="1" applyAlignment="1">
      <alignment horizontal="center" vertical="center"/>
    </xf>
    <xf numFmtId="0" fontId="11" fillId="9" borderId="12" xfId="0" applyFont="1" applyFill="1" applyBorder="1" applyAlignment="1">
      <alignment horizontal="center" vertical="center"/>
    </xf>
    <xf numFmtId="0" fontId="11" fillId="9" borderId="13" xfId="0" applyFont="1" applyFill="1" applyBorder="1" applyAlignment="1">
      <alignment horizontal="center" vertical="center"/>
    </xf>
    <xf numFmtId="166" fontId="24" fillId="2" borderId="1" xfId="0" applyNumberFormat="1" applyFont="1" applyFill="1" applyBorder="1" applyAlignment="1">
      <alignment horizontal="center" vertical="center"/>
    </xf>
    <xf numFmtId="166" fontId="11" fillId="0" borderId="0" xfId="0" applyNumberFormat="1" applyFont="1" applyAlignment="1">
      <alignment horizontal="center" vertical="center"/>
    </xf>
  </cellXfs>
  <cellStyles count="4">
    <cellStyle name="Lien hypertexte" xfId="2" builtinId="8"/>
    <cellStyle name="Milliers" xfId="1" builtinId="3"/>
    <cellStyle name="Normal" xfId="0" builtinId="0"/>
    <cellStyle name="Pourcentage" xfId="3" builtinId="5"/>
  </cellStyles>
  <dxfs count="15">
    <dxf>
      <font>
        <name val="Arial"/>
        <scheme val="none"/>
      </font>
    </dxf>
    <dxf>
      <font>
        <name val="Arial"/>
        <scheme val="none"/>
      </font>
    </dxf>
    <dxf>
      <font>
        <name val="Arial"/>
        <scheme val="none"/>
      </font>
    </dxf>
    <dxf>
      <font>
        <name val="Arial"/>
        <scheme val="none"/>
      </font>
    </dxf>
    <dxf>
      <font>
        <b/>
        <i val="0"/>
      </font>
      <fill>
        <patternFill>
          <bgColor theme="4" tint="0.79998168889431442"/>
        </patternFill>
      </fill>
      <border>
        <top style="thin">
          <color auto="1"/>
        </top>
        <bottom style="thin">
          <color auto="1"/>
        </bottom>
      </border>
    </dxf>
    <dxf>
      <font>
        <b val="0"/>
        <i val="0"/>
      </font>
      <fill>
        <patternFill patternType="none">
          <bgColor auto="1"/>
        </patternFill>
      </fill>
      <border>
        <left/>
        <right/>
        <top style="thin">
          <color auto="1"/>
        </top>
        <bottom style="thin">
          <color auto="1"/>
        </bottom>
        <vertical/>
        <horizontal/>
      </border>
    </dxf>
    <dxf>
      <font>
        <color theme="0"/>
      </font>
      <fill>
        <patternFill patternType="none">
          <bgColor auto="1"/>
        </patternFill>
      </fill>
      <border>
        <left/>
        <right/>
        <top/>
        <bottom/>
        <vertical/>
        <horizontal/>
      </border>
    </dxf>
    <dxf>
      <font>
        <color theme="0"/>
      </font>
      <fill>
        <patternFill patternType="none">
          <bgColor auto="1"/>
        </patternFill>
      </fill>
      <border>
        <left/>
        <right/>
        <top/>
        <bottom/>
        <vertical/>
        <horizontal/>
      </border>
    </dxf>
    <dxf>
      <font>
        <color theme="0"/>
      </font>
      <fill>
        <patternFill>
          <bgColor theme="0"/>
        </patternFill>
      </fill>
      <border>
        <left/>
        <right style="thin">
          <color auto="1"/>
        </right>
        <top/>
        <bottom/>
        <vertical/>
        <horizontal/>
      </border>
    </dxf>
    <dxf>
      <font>
        <color theme="0"/>
      </font>
      <fill>
        <patternFill patternType="solid">
          <fgColor theme="0"/>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s>
  <tableStyles count="0" defaultTableStyle="TableStyleMedium2" defaultPivotStyle="PivotStyleLight16"/>
  <colors>
    <mruColors>
      <color rgb="FF00FF00"/>
      <color rgb="FFFFFF99"/>
      <color rgb="FFFF99FF"/>
      <color rgb="FFFFCCFF"/>
      <color rgb="FFFFFFCC"/>
      <color rgb="FFCCFF99"/>
      <color rgb="FFFFFF66"/>
      <color rgb="FFE6E6E6"/>
      <color rgb="FFB4C6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baseline="0">
                <a:solidFill>
                  <a:schemeClr val="tx1">
                    <a:lumMod val="65000"/>
                    <a:lumOff val="35000"/>
                  </a:schemeClr>
                </a:solidFill>
                <a:latin typeface="+mn-lt"/>
                <a:ea typeface="+mn-ea"/>
                <a:cs typeface="+mn-cs"/>
              </a:defRPr>
            </a:pPr>
            <a:r>
              <a:rPr lang="fr-FR" sz="1200" i="0">
                <a:latin typeface="Arial" panose="020B0604020202020204" pitchFamily="34" charset="0"/>
                <a:cs typeface="Arial" panose="020B0604020202020204" pitchFamily="34" charset="0"/>
              </a:rPr>
              <a:t>Répartition sectorielle</a:t>
            </a:r>
          </a:p>
        </c:rich>
      </c:tx>
      <c:layout>
        <c:manualLayout>
          <c:xMode val="edge"/>
          <c:yMode val="edge"/>
          <c:x val="0.12990003343363424"/>
          <c:y val="1.5670706366324848E-2"/>
        </c:manualLayout>
      </c:layout>
      <c:overlay val="0"/>
      <c:spPr>
        <a:noFill/>
        <a:ln>
          <a:noFill/>
        </a:ln>
        <a:effectLst/>
      </c:spPr>
      <c:txPr>
        <a:bodyPr rot="0" spcFirstLastPara="1" vertOverflow="ellipsis" vert="horz" wrap="square" anchor="ctr" anchorCtr="1"/>
        <a:lstStyle/>
        <a:p>
          <a:pPr>
            <a:defRPr sz="1800" b="1" i="0" u="none" strike="noStrike" kern="1200" cap="all" baseline="0">
              <a:solidFill>
                <a:schemeClr val="tx1">
                  <a:lumMod val="65000"/>
                  <a:lumOff val="35000"/>
                </a:schemeClr>
              </a:solidFill>
              <a:latin typeface="+mn-lt"/>
              <a:ea typeface="+mn-ea"/>
              <a:cs typeface="+mn-cs"/>
            </a:defRPr>
          </a:pPr>
          <a:endParaRPr lang="fr-FR"/>
        </a:p>
      </c:txPr>
    </c:title>
    <c:autoTitleDeleted val="0"/>
    <c:view3D>
      <c:rotX val="5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0.12100838018941935"/>
          <c:y val="0.30712191558601815"/>
          <c:w val="0.7665450883323095"/>
          <c:h val="0.61078840442462934"/>
        </c:manualLayout>
      </c:layout>
      <c:pie3DChart>
        <c:varyColors val="1"/>
        <c:ser>
          <c:idx val="0"/>
          <c:order val="0"/>
          <c:dPt>
            <c:idx val="0"/>
            <c:bubble3D val="0"/>
            <c:spPr>
              <a:solidFill>
                <a:schemeClr val="accent1">
                  <a:alpha val="90000"/>
                </a:schemeClr>
              </a:solidFill>
              <a:ln w="19050">
                <a:solidFill>
                  <a:schemeClr val="accent1">
                    <a:lumMod val="75000"/>
                  </a:schemeClr>
                </a:solidFill>
              </a:ln>
              <a:effectLst>
                <a:innerShdw blurRad="114300">
                  <a:schemeClr val="accent1">
                    <a:lumMod val="75000"/>
                  </a:schemeClr>
                </a:innerShdw>
              </a:effectLst>
              <a:scene3d>
                <a:camera prst="orthographicFront"/>
                <a:lightRig rig="threePt" dir="t"/>
              </a:scene3d>
              <a:sp3d contourW="19050" prstMaterial="flat">
                <a:contourClr>
                  <a:schemeClr val="accent1">
                    <a:lumMod val="75000"/>
                  </a:schemeClr>
                </a:contourClr>
              </a:sp3d>
            </c:spPr>
            <c:extLst>
              <c:ext xmlns:c16="http://schemas.microsoft.com/office/drawing/2014/chart" uri="{C3380CC4-5D6E-409C-BE32-E72D297353CC}">
                <c16:uniqueId val="{00000001-6F6E-4E3E-8CE2-81A5BB63AA53}"/>
              </c:ext>
            </c:extLst>
          </c:dPt>
          <c:dPt>
            <c:idx val="1"/>
            <c:bubble3D val="0"/>
            <c:spPr>
              <a:solidFill>
                <a:schemeClr val="accent3">
                  <a:alpha val="90000"/>
                </a:schemeClr>
              </a:solidFill>
              <a:ln w="19050">
                <a:solidFill>
                  <a:schemeClr val="accent3">
                    <a:lumMod val="75000"/>
                  </a:schemeClr>
                </a:solidFill>
              </a:ln>
              <a:effectLst>
                <a:innerShdw blurRad="114300">
                  <a:schemeClr val="accent3">
                    <a:lumMod val="75000"/>
                  </a:schemeClr>
                </a:innerShdw>
              </a:effectLst>
              <a:scene3d>
                <a:camera prst="orthographicFront"/>
                <a:lightRig rig="threePt" dir="t"/>
              </a:scene3d>
              <a:sp3d contourW="19050" prstMaterial="flat">
                <a:contourClr>
                  <a:schemeClr val="accent3">
                    <a:lumMod val="75000"/>
                  </a:schemeClr>
                </a:contourClr>
              </a:sp3d>
            </c:spPr>
            <c:extLst>
              <c:ext xmlns:c16="http://schemas.microsoft.com/office/drawing/2014/chart" uri="{C3380CC4-5D6E-409C-BE32-E72D297353CC}">
                <c16:uniqueId val="{00000003-6F6E-4E3E-8CE2-81A5BB63AA53}"/>
              </c:ext>
            </c:extLst>
          </c:dPt>
          <c:dPt>
            <c:idx val="2"/>
            <c:bubble3D val="0"/>
            <c:spPr>
              <a:solidFill>
                <a:schemeClr val="accent5">
                  <a:alpha val="90000"/>
                </a:schemeClr>
              </a:solidFill>
              <a:ln w="19050">
                <a:solidFill>
                  <a:schemeClr val="accent5">
                    <a:lumMod val="75000"/>
                  </a:schemeClr>
                </a:solidFill>
              </a:ln>
              <a:effectLst>
                <a:innerShdw blurRad="114300">
                  <a:schemeClr val="accent5">
                    <a:lumMod val="75000"/>
                  </a:schemeClr>
                </a:innerShdw>
              </a:effectLst>
              <a:scene3d>
                <a:camera prst="orthographicFront"/>
                <a:lightRig rig="threePt" dir="t"/>
              </a:scene3d>
              <a:sp3d contourW="19050" prstMaterial="flat">
                <a:contourClr>
                  <a:schemeClr val="accent5">
                    <a:lumMod val="75000"/>
                  </a:schemeClr>
                </a:contourClr>
              </a:sp3d>
            </c:spPr>
            <c:extLst>
              <c:ext xmlns:c16="http://schemas.microsoft.com/office/drawing/2014/chart" uri="{C3380CC4-5D6E-409C-BE32-E72D297353CC}">
                <c16:uniqueId val="{00000005-6F6E-4E3E-8CE2-81A5BB63AA53}"/>
              </c:ext>
            </c:extLst>
          </c:dPt>
          <c:dPt>
            <c:idx val="3"/>
            <c:bubble3D val="0"/>
            <c:spPr>
              <a:solidFill>
                <a:schemeClr val="accent1">
                  <a:lumMod val="60000"/>
                  <a:alpha val="90000"/>
                </a:schemeClr>
              </a:solidFill>
              <a:ln w="19050">
                <a:solidFill>
                  <a:schemeClr val="accent1">
                    <a:lumMod val="60000"/>
                    <a:lumMod val="75000"/>
                  </a:schemeClr>
                </a:solidFill>
              </a:ln>
              <a:effectLst>
                <a:innerShdw blurRad="114300">
                  <a:schemeClr val="accent1">
                    <a:lumMod val="60000"/>
                    <a:lumMod val="75000"/>
                  </a:schemeClr>
                </a:innerShdw>
              </a:effectLst>
              <a:scene3d>
                <a:camera prst="orthographicFront"/>
                <a:lightRig rig="threePt" dir="t"/>
              </a:scene3d>
              <a:sp3d contourW="19050" prstMaterial="flat">
                <a:contourClr>
                  <a:schemeClr val="accent1">
                    <a:lumMod val="60000"/>
                    <a:lumMod val="75000"/>
                  </a:schemeClr>
                </a:contourClr>
              </a:sp3d>
            </c:spPr>
            <c:extLst>
              <c:ext xmlns:c16="http://schemas.microsoft.com/office/drawing/2014/chart" uri="{C3380CC4-5D6E-409C-BE32-E72D297353CC}">
                <c16:uniqueId val="{00000007-6F6E-4E3E-8CE2-81A5BB63AA53}"/>
              </c:ext>
            </c:extLst>
          </c:dPt>
          <c:dLbls>
            <c:dLbl>
              <c:idx val="0"/>
              <c:layout>
                <c:manualLayout>
                  <c:x val="9.8283773146990494E-2"/>
                  <c:y val="4.4158359054118773E-2"/>
                </c:manualLayout>
              </c:layout>
              <c:tx>
                <c:rich>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fld id="{B8B8DC76-60E2-4F4E-A310-0ECDF176B177}" type="CATEGORYNAME">
                      <a:rPr lang="en-US" sz="900"/>
                      <a:pPr>
                        <a:defRPr sz="1050">
                          <a:solidFill>
                            <a:sysClr val="windowText" lastClr="000000"/>
                          </a:solidFill>
                        </a:defRPr>
                      </a:pPr>
                      <a:t>[NOM DE CATÉGORIE]</a:t>
                    </a:fld>
                    <a:r>
                      <a:rPr lang="en-US" sz="900" baseline="0"/>
                      <a:t>; </a:t>
                    </a:r>
                    <a:fld id="{33445A5D-E52C-4476-B4DD-BAD6222E1188}" type="VALUE">
                      <a:rPr lang="en-US" sz="900" baseline="0"/>
                      <a:pPr>
                        <a:defRPr sz="1050">
                          <a:solidFill>
                            <a:sysClr val="windowText" lastClr="000000"/>
                          </a:solidFill>
                        </a:defRPr>
                      </a:pPr>
                      <a:t>[VALEUR]</a:t>
                    </a:fld>
                    <a:endParaRPr lang="en-US" sz="900" baseline="0"/>
                  </a:p>
                </c:rich>
              </c:tx>
              <c:spPr>
                <a:solidFill>
                  <a:schemeClr val="lt1">
                    <a:alpha val="90000"/>
                  </a:schemeClr>
                </a:solidFill>
                <a:ln w="12700" cap="flat" cmpd="sng" algn="ctr">
                  <a:solidFill>
                    <a:schemeClr val="accent1"/>
                  </a:solidFill>
                  <a:round/>
                </a:ln>
                <a:effectLst>
                  <a:outerShdw blurRad="50800" dist="38100" dir="2700000" algn="tl" rotWithShape="0">
                    <a:schemeClr val="accent1">
                      <a:lumMod val="75000"/>
                      <a:alpha val="40000"/>
                    </a:schemeClr>
                  </a:outerShdw>
                </a:effectLst>
              </c:spPr>
              <c:txPr>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endParaRPr lang="fr-FR"/>
                </a:p>
              </c:txPr>
              <c:dLblPos val="bestFit"/>
              <c:showLegendKey val="0"/>
              <c:showVal val="1"/>
              <c:showCatName val="1"/>
              <c:showSerName val="0"/>
              <c:showPercent val="0"/>
              <c:showBubbleSize val="0"/>
              <c:extLst>
                <c:ext xmlns:c15="http://schemas.microsoft.com/office/drawing/2012/chart" uri="{CE6537A1-D6FC-4f65-9D91-7224C49458BB}">
                  <c15:layout>
                    <c:manualLayout>
                      <c:w val="0.18935372785021728"/>
                      <c:h val="0.29721807485077828"/>
                    </c:manualLayout>
                  </c15:layout>
                  <c15:dlblFieldTable/>
                  <c15:showDataLabelsRange val="0"/>
                </c:ext>
                <c:ext xmlns:c16="http://schemas.microsoft.com/office/drawing/2014/chart" uri="{C3380CC4-5D6E-409C-BE32-E72D297353CC}">
                  <c16:uniqueId val="{00000001-6F6E-4E3E-8CE2-81A5BB63AA53}"/>
                </c:ext>
              </c:extLst>
            </c:dLbl>
            <c:dLbl>
              <c:idx val="1"/>
              <c:layout>
                <c:manualLayout>
                  <c:x val="-3.6183884988298227E-2"/>
                  <c:y val="0.29485368274314999"/>
                </c:manualLayout>
              </c:layout>
              <c:tx>
                <c:rich>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fld id="{ED1C7D9A-C051-4BEF-963E-4E058394CFD7}" type="CATEGORYNAME">
                      <a:rPr lang="en-US" sz="900"/>
                      <a:pPr>
                        <a:defRPr sz="1050">
                          <a:solidFill>
                            <a:sysClr val="windowText" lastClr="000000"/>
                          </a:solidFill>
                        </a:defRPr>
                      </a:pPr>
                      <a:t>[NOM DE CATÉGORIE]</a:t>
                    </a:fld>
                    <a:r>
                      <a:rPr lang="en-US" sz="900" baseline="0"/>
                      <a:t>; </a:t>
                    </a:r>
                    <a:fld id="{D55C7CA2-666C-4247-BC35-AF9840605562}" type="VALUE">
                      <a:rPr lang="en-US" sz="900" baseline="0"/>
                      <a:pPr>
                        <a:defRPr sz="1050">
                          <a:solidFill>
                            <a:sysClr val="windowText" lastClr="000000"/>
                          </a:solidFill>
                        </a:defRPr>
                      </a:pPr>
                      <a:t>[VALEUR]</a:t>
                    </a:fld>
                    <a:endParaRPr lang="en-US" sz="900" baseline="0"/>
                  </a:p>
                </c:rich>
              </c:tx>
              <c:spPr>
                <a:solidFill>
                  <a:schemeClr val="lt1">
                    <a:alpha val="90000"/>
                  </a:schemeClr>
                </a:solidFill>
                <a:ln w="12700" cap="flat" cmpd="sng" algn="ctr">
                  <a:solidFill>
                    <a:schemeClr val="accent3"/>
                  </a:solidFill>
                  <a:round/>
                </a:ln>
                <a:effectLst>
                  <a:outerShdw blurRad="50800" dist="38100" dir="2700000" algn="tl" rotWithShape="0">
                    <a:schemeClr val="accent3">
                      <a:lumMod val="75000"/>
                      <a:alpha val="40000"/>
                    </a:schemeClr>
                  </a:outerShdw>
                </a:effectLst>
              </c:spPr>
              <c:txPr>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endParaRPr lang="fr-FR"/>
                </a:p>
              </c:txPr>
              <c:dLblPos val="bestFit"/>
              <c:showLegendKey val="0"/>
              <c:showVal val="1"/>
              <c:showCatName val="1"/>
              <c:showSerName val="0"/>
              <c:showPercent val="0"/>
              <c:showBubbleSize val="0"/>
              <c:extLst>
                <c:ext xmlns:c15="http://schemas.microsoft.com/office/drawing/2012/chart" uri="{CE6537A1-D6FC-4f65-9D91-7224C49458BB}">
                  <c15:layout>
                    <c:manualLayout>
                      <c:w val="0.25391507856904044"/>
                      <c:h val="0.29288346752524508"/>
                    </c:manualLayout>
                  </c15:layout>
                  <c15:dlblFieldTable/>
                  <c15:showDataLabelsRange val="0"/>
                </c:ext>
                <c:ext xmlns:c16="http://schemas.microsoft.com/office/drawing/2014/chart" uri="{C3380CC4-5D6E-409C-BE32-E72D297353CC}">
                  <c16:uniqueId val="{00000003-6F6E-4E3E-8CE2-81A5BB63AA53}"/>
                </c:ext>
              </c:extLst>
            </c:dLbl>
            <c:dLbl>
              <c:idx val="2"/>
              <c:layout>
                <c:manualLayout>
                  <c:x val="-0.33852089602139757"/>
                  <c:y val="0.17051396249497242"/>
                </c:manualLayout>
              </c:layout>
              <c:tx>
                <c:rich>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fld id="{EFE999E1-AA72-49F7-AA1E-049175957078}" type="CATEGORYNAME">
                      <a:rPr lang="en-US"/>
                      <a:pPr>
                        <a:defRPr sz="1050">
                          <a:solidFill>
                            <a:sysClr val="windowText" lastClr="000000"/>
                          </a:solidFill>
                        </a:defRPr>
                      </a:pPr>
                      <a:t>[NOM DE CATÉGORIE]</a:t>
                    </a:fld>
                    <a:r>
                      <a:rPr lang="en-US" baseline="0"/>
                      <a:t>; </a:t>
                    </a:r>
                    <a:fld id="{22DFF848-2899-44B1-A6DB-C728DDBDF4F0}" type="VALUE">
                      <a:rPr lang="en-US" sz="900" baseline="0"/>
                      <a:pPr>
                        <a:defRPr sz="1050">
                          <a:solidFill>
                            <a:sysClr val="windowText" lastClr="000000"/>
                          </a:solidFill>
                        </a:defRPr>
                      </a:pPr>
                      <a:t>[VALEUR]</a:t>
                    </a:fld>
                    <a:endParaRPr lang="en-US" baseline="0"/>
                  </a:p>
                </c:rich>
              </c:tx>
              <c:spPr>
                <a:solidFill>
                  <a:schemeClr val="lt1">
                    <a:alpha val="90000"/>
                  </a:schemeClr>
                </a:solidFill>
                <a:ln w="12700" cap="flat" cmpd="sng" algn="ctr">
                  <a:solidFill>
                    <a:schemeClr val="accent5"/>
                  </a:solidFill>
                  <a:round/>
                </a:ln>
                <a:effectLst>
                  <a:outerShdw blurRad="50800" dist="38100" dir="2700000" algn="tl" rotWithShape="0">
                    <a:schemeClr val="accent5">
                      <a:lumMod val="75000"/>
                      <a:alpha val="40000"/>
                    </a:schemeClr>
                  </a:outerShdw>
                </a:effectLst>
              </c:spPr>
              <c:txPr>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endParaRPr lang="fr-FR"/>
                </a:p>
              </c:txPr>
              <c:dLblPos val="bestFit"/>
              <c:showLegendKey val="0"/>
              <c:showVal val="1"/>
              <c:showCatName val="1"/>
              <c:showSerName val="0"/>
              <c:showPercent val="0"/>
              <c:showBubbleSize val="0"/>
              <c:extLst>
                <c:ext xmlns:c15="http://schemas.microsoft.com/office/drawing/2012/chart" uri="{CE6537A1-D6FC-4f65-9D91-7224C49458BB}">
                  <c15:layout>
                    <c:manualLayout>
                      <c:w val="0.2488197927114677"/>
                      <c:h val="0.29441332893425676"/>
                    </c:manualLayout>
                  </c15:layout>
                  <c15:dlblFieldTable/>
                  <c15:showDataLabelsRange val="0"/>
                </c:ext>
                <c:ext xmlns:c16="http://schemas.microsoft.com/office/drawing/2014/chart" uri="{C3380CC4-5D6E-409C-BE32-E72D297353CC}">
                  <c16:uniqueId val="{00000005-6F6E-4E3E-8CE2-81A5BB63AA53}"/>
                </c:ext>
              </c:extLst>
            </c:dLbl>
            <c:dLbl>
              <c:idx val="3"/>
              <c:layout>
                <c:manualLayout>
                  <c:x val="0.30432296890672023"/>
                  <c:y val="9.1858607611963933E-2"/>
                </c:manualLayout>
              </c:layout>
              <c:tx>
                <c:rich>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fld id="{DDE91047-705B-46E5-B7A0-D9461485E189}" type="CATEGORYNAME">
                      <a:rPr lang="en-US" sz="900"/>
                      <a:pPr>
                        <a:defRPr sz="1050">
                          <a:solidFill>
                            <a:sysClr val="windowText" lastClr="000000"/>
                          </a:solidFill>
                        </a:defRPr>
                      </a:pPr>
                      <a:t>[NOM DE CATÉGORIE]</a:t>
                    </a:fld>
                    <a:r>
                      <a:rPr lang="en-US" sz="900" baseline="0"/>
                      <a:t>; </a:t>
                    </a:r>
                    <a:fld id="{FE00ABA5-0F63-4776-ABC8-A3E3515CF960}" type="VALUE">
                      <a:rPr lang="en-US" sz="900" baseline="0"/>
                      <a:pPr>
                        <a:defRPr sz="1050">
                          <a:solidFill>
                            <a:sysClr val="windowText" lastClr="000000"/>
                          </a:solidFill>
                        </a:defRPr>
                      </a:pPr>
                      <a:t>[VALEUR]</a:t>
                    </a:fld>
                    <a:endParaRPr lang="en-US" sz="900" baseline="0"/>
                  </a:p>
                </c:rich>
              </c:tx>
              <c:spPr>
                <a:solidFill>
                  <a:schemeClr val="lt1">
                    <a:alpha val="90000"/>
                  </a:schemeClr>
                </a:solidFill>
                <a:ln w="12700" cap="flat" cmpd="sng" algn="ctr">
                  <a:solidFill>
                    <a:schemeClr val="accent1">
                      <a:lumMod val="60000"/>
                    </a:schemeClr>
                  </a:solidFill>
                  <a:round/>
                </a:ln>
                <a:effectLst>
                  <a:outerShdw blurRad="50800" dist="38100" dir="2700000" algn="tl" rotWithShape="0">
                    <a:schemeClr val="accent1">
                      <a:lumMod val="60000"/>
                      <a:lumMod val="75000"/>
                      <a:alpha val="40000"/>
                    </a:schemeClr>
                  </a:outerShdw>
                </a:effectLst>
              </c:spPr>
              <c:txPr>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endParaRPr lang="fr-FR"/>
                </a:p>
              </c:txPr>
              <c:dLblPos val="bestFit"/>
              <c:showLegendKey val="0"/>
              <c:showVal val="1"/>
              <c:showCatName val="1"/>
              <c:showSerName val="0"/>
              <c:showPercent val="0"/>
              <c:showBubbleSize val="0"/>
              <c:extLst>
                <c:ext xmlns:c15="http://schemas.microsoft.com/office/drawing/2012/chart" uri="{CE6537A1-D6FC-4f65-9D91-7224C49458BB}">
                  <c15:layout>
                    <c:manualLayout>
                      <c:w val="0.26285289200936141"/>
                      <c:h val="0.19242256833347499"/>
                    </c:manualLayout>
                  </c15:layout>
                  <c15:dlblFieldTable/>
                  <c15:showDataLabelsRange val="0"/>
                </c:ext>
                <c:ext xmlns:c16="http://schemas.microsoft.com/office/drawing/2014/chart" uri="{C3380CC4-5D6E-409C-BE32-E72D297353CC}">
                  <c16:uniqueId val="{00000007-6F6E-4E3E-8CE2-81A5BB63AA53}"/>
                </c:ext>
              </c:extLst>
            </c:dLbl>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endParaRPr lang="fr-FR"/>
              </a:p>
            </c:txPr>
            <c:dLblPos val="inEnd"/>
            <c:showLegendKey val="0"/>
            <c:showVal val="1"/>
            <c:showCatName val="1"/>
            <c:showSerName val="0"/>
            <c:showPercent val="0"/>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'Rapport S.C.P.I.'!$AJ$84:$AM$84</c:f>
              <c:strCache>
                <c:ptCount val="4"/>
                <c:pt idx="0">
                  <c:v>Bureaux</c:v>
                </c:pt>
                <c:pt idx="1">
                  <c:v>Commerces</c:v>
                </c:pt>
                <c:pt idx="2">
                  <c:v>Résidences</c:v>
                </c:pt>
                <c:pt idx="3">
                  <c:v>Autres</c:v>
                </c:pt>
              </c:strCache>
            </c:strRef>
          </c:cat>
          <c:val>
            <c:numRef>
              <c:f>'Rapport S.C.P.I.'!$AJ$85:$AM$85</c:f>
              <c:numCache>
                <c:formatCode>0.00%</c:formatCode>
                <c:ptCount val="4"/>
                <c:pt idx="0">
                  <c:v>0</c:v>
                </c:pt>
                <c:pt idx="1">
                  <c:v>0</c:v>
                </c:pt>
                <c:pt idx="2">
                  <c:v>0</c:v>
                </c:pt>
                <c:pt idx="3">
                  <c:v>0</c:v>
                </c:pt>
              </c:numCache>
            </c:numRef>
          </c:val>
          <c:extLst>
            <c:ext xmlns:c16="http://schemas.microsoft.com/office/drawing/2014/chart" uri="{C3380CC4-5D6E-409C-BE32-E72D297353CC}">
              <c16:uniqueId val="{00000008-6F6E-4E3E-8CE2-81A5BB63AA53}"/>
            </c:ext>
          </c:extLst>
        </c:ser>
        <c:dLbls>
          <c:dLblPos val="inEnd"/>
          <c:showLegendKey val="0"/>
          <c:showVal val="0"/>
          <c:showCatName val="1"/>
          <c:showSerName val="0"/>
          <c:showPercent val="0"/>
          <c:showBubbleSize val="0"/>
          <c:showLeaderLines val="1"/>
        </c:dLbls>
      </c:pie3D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horizontalDpi="1200" verticalDpi="120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baseline="0">
                <a:solidFill>
                  <a:schemeClr val="tx1">
                    <a:lumMod val="65000"/>
                    <a:lumOff val="35000"/>
                  </a:schemeClr>
                </a:solidFill>
                <a:latin typeface="+mn-lt"/>
                <a:ea typeface="+mn-ea"/>
                <a:cs typeface="+mn-cs"/>
              </a:defRPr>
            </a:pPr>
            <a:r>
              <a:rPr lang="fr-FR" sz="1200" i="0">
                <a:latin typeface="Arial" panose="020B0604020202020204" pitchFamily="34" charset="0"/>
                <a:cs typeface="Arial" panose="020B0604020202020204" pitchFamily="34" charset="0"/>
              </a:rPr>
              <a:t>Répartition</a:t>
            </a:r>
            <a:r>
              <a:rPr lang="fr-FR" sz="1200" i="0" baseline="0">
                <a:latin typeface="Arial" panose="020B0604020202020204" pitchFamily="34" charset="0"/>
                <a:cs typeface="Arial" panose="020B0604020202020204" pitchFamily="34" charset="0"/>
              </a:rPr>
              <a:t> geographique</a:t>
            </a:r>
            <a:endParaRPr lang="fr-FR" sz="1200" i="0">
              <a:latin typeface="Arial" panose="020B0604020202020204" pitchFamily="34" charset="0"/>
              <a:cs typeface="Arial" panose="020B0604020202020204" pitchFamily="34" charset="0"/>
            </a:endParaRPr>
          </a:p>
        </c:rich>
      </c:tx>
      <c:layout>
        <c:manualLayout>
          <c:xMode val="edge"/>
          <c:yMode val="edge"/>
          <c:x val="0.11955205033154041"/>
          <c:y val="1.5670871251633835E-2"/>
        </c:manualLayout>
      </c:layout>
      <c:overlay val="0"/>
      <c:spPr>
        <a:noFill/>
        <a:ln>
          <a:noFill/>
        </a:ln>
        <a:effectLst/>
      </c:spPr>
      <c:txPr>
        <a:bodyPr rot="0" spcFirstLastPara="1" vertOverflow="ellipsis" vert="horz" wrap="square" anchor="ctr" anchorCtr="1"/>
        <a:lstStyle/>
        <a:p>
          <a:pPr>
            <a:defRPr sz="1800" b="1" i="0" u="none" strike="noStrike" kern="1200" cap="all" baseline="0">
              <a:solidFill>
                <a:schemeClr val="tx1">
                  <a:lumMod val="65000"/>
                  <a:lumOff val="35000"/>
                </a:schemeClr>
              </a:solidFill>
              <a:latin typeface="+mn-lt"/>
              <a:ea typeface="+mn-ea"/>
              <a:cs typeface="+mn-cs"/>
            </a:defRPr>
          </a:pPr>
          <a:endParaRPr lang="fr-FR"/>
        </a:p>
      </c:txPr>
    </c:title>
    <c:autoTitleDeleted val="0"/>
    <c:view3D>
      <c:rotX val="5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0.12100838018941935"/>
          <c:y val="0.30712191558601815"/>
          <c:w val="0.7665450883323095"/>
          <c:h val="0.61078840442462934"/>
        </c:manualLayout>
      </c:layout>
      <c:pie3DChart>
        <c:varyColors val="1"/>
        <c:ser>
          <c:idx val="0"/>
          <c:order val="0"/>
          <c:dPt>
            <c:idx val="0"/>
            <c:bubble3D val="0"/>
            <c:spPr>
              <a:solidFill>
                <a:schemeClr val="accent1">
                  <a:alpha val="90000"/>
                </a:schemeClr>
              </a:solidFill>
              <a:ln w="19050">
                <a:solidFill>
                  <a:schemeClr val="accent1">
                    <a:lumMod val="75000"/>
                  </a:schemeClr>
                </a:solidFill>
              </a:ln>
              <a:effectLst>
                <a:innerShdw blurRad="114300">
                  <a:schemeClr val="accent1">
                    <a:lumMod val="75000"/>
                  </a:schemeClr>
                </a:innerShdw>
              </a:effectLst>
              <a:scene3d>
                <a:camera prst="orthographicFront"/>
                <a:lightRig rig="threePt" dir="t"/>
              </a:scene3d>
              <a:sp3d contourW="19050" prstMaterial="flat">
                <a:contourClr>
                  <a:schemeClr val="accent1">
                    <a:lumMod val="75000"/>
                  </a:schemeClr>
                </a:contourClr>
              </a:sp3d>
            </c:spPr>
            <c:extLst>
              <c:ext xmlns:c16="http://schemas.microsoft.com/office/drawing/2014/chart" uri="{C3380CC4-5D6E-409C-BE32-E72D297353CC}">
                <c16:uniqueId val="{00000001-2DC4-44CE-A9C4-691C10B1C241}"/>
              </c:ext>
            </c:extLst>
          </c:dPt>
          <c:dPt>
            <c:idx val="1"/>
            <c:bubble3D val="0"/>
            <c:spPr>
              <a:solidFill>
                <a:schemeClr val="accent3">
                  <a:alpha val="90000"/>
                </a:schemeClr>
              </a:solidFill>
              <a:ln w="19050">
                <a:solidFill>
                  <a:schemeClr val="accent3">
                    <a:lumMod val="75000"/>
                  </a:schemeClr>
                </a:solidFill>
              </a:ln>
              <a:effectLst>
                <a:innerShdw blurRad="114300">
                  <a:schemeClr val="accent3">
                    <a:lumMod val="75000"/>
                  </a:schemeClr>
                </a:innerShdw>
              </a:effectLst>
              <a:scene3d>
                <a:camera prst="orthographicFront"/>
                <a:lightRig rig="threePt" dir="t"/>
              </a:scene3d>
              <a:sp3d contourW="19050" prstMaterial="flat">
                <a:contourClr>
                  <a:schemeClr val="accent3">
                    <a:lumMod val="75000"/>
                  </a:schemeClr>
                </a:contourClr>
              </a:sp3d>
            </c:spPr>
            <c:extLst>
              <c:ext xmlns:c16="http://schemas.microsoft.com/office/drawing/2014/chart" uri="{C3380CC4-5D6E-409C-BE32-E72D297353CC}">
                <c16:uniqueId val="{00000003-2DC4-44CE-A9C4-691C10B1C241}"/>
              </c:ext>
            </c:extLst>
          </c:dPt>
          <c:dPt>
            <c:idx val="2"/>
            <c:bubble3D val="0"/>
            <c:spPr>
              <a:solidFill>
                <a:schemeClr val="accent5">
                  <a:alpha val="90000"/>
                </a:schemeClr>
              </a:solidFill>
              <a:ln w="19050">
                <a:solidFill>
                  <a:schemeClr val="accent5">
                    <a:lumMod val="75000"/>
                  </a:schemeClr>
                </a:solidFill>
              </a:ln>
              <a:effectLst>
                <a:innerShdw blurRad="114300">
                  <a:schemeClr val="accent5">
                    <a:lumMod val="75000"/>
                  </a:schemeClr>
                </a:innerShdw>
              </a:effectLst>
              <a:scene3d>
                <a:camera prst="orthographicFront"/>
                <a:lightRig rig="threePt" dir="t"/>
              </a:scene3d>
              <a:sp3d contourW="19050" prstMaterial="flat">
                <a:contourClr>
                  <a:schemeClr val="accent5">
                    <a:lumMod val="75000"/>
                  </a:schemeClr>
                </a:contourClr>
              </a:sp3d>
            </c:spPr>
            <c:extLst>
              <c:ext xmlns:c16="http://schemas.microsoft.com/office/drawing/2014/chart" uri="{C3380CC4-5D6E-409C-BE32-E72D297353CC}">
                <c16:uniqueId val="{00000005-2DC4-44CE-A9C4-691C10B1C241}"/>
              </c:ext>
            </c:extLst>
          </c:dPt>
          <c:dPt>
            <c:idx val="3"/>
            <c:bubble3D val="0"/>
            <c:spPr>
              <a:solidFill>
                <a:schemeClr val="accent1">
                  <a:lumMod val="60000"/>
                  <a:alpha val="90000"/>
                </a:schemeClr>
              </a:solidFill>
              <a:ln w="19050">
                <a:solidFill>
                  <a:schemeClr val="accent1">
                    <a:lumMod val="60000"/>
                    <a:lumMod val="75000"/>
                  </a:schemeClr>
                </a:solidFill>
              </a:ln>
              <a:effectLst>
                <a:innerShdw blurRad="114300">
                  <a:schemeClr val="accent1">
                    <a:lumMod val="60000"/>
                    <a:lumMod val="75000"/>
                  </a:schemeClr>
                </a:innerShdw>
              </a:effectLst>
              <a:scene3d>
                <a:camera prst="orthographicFront"/>
                <a:lightRig rig="threePt" dir="t"/>
              </a:scene3d>
              <a:sp3d contourW="19050" prstMaterial="flat">
                <a:contourClr>
                  <a:schemeClr val="accent1">
                    <a:lumMod val="60000"/>
                    <a:lumMod val="75000"/>
                  </a:schemeClr>
                </a:contourClr>
              </a:sp3d>
            </c:spPr>
            <c:extLst>
              <c:ext xmlns:c16="http://schemas.microsoft.com/office/drawing/2014/chart" uri="{C3380CC4-5D6E-409C-BE32-E72D297353CC}">
                <c16:uniqueId val="{00000007-2DC4-44CE-A9C4-691C10B1C241}"/>
              </c:ext>
            </c:extLst>
          </c:dPt>
          <c:dLbls>
            <c:dLbl>
              <c:idx val="0"/>
              <c:layout>
                <c:manualLayout>
                  <c:x val="0.17570665661042351"/>
                  <c:y val="0.15338998393190253"/>
                </c:manualLayout>
              </c:layout>
              <c:tx>
                <c:rich>
                  <a:bodyPr rot="0" spcFirstLastPara="1" vertOverflow="clip" horzOverflow="clip" vert="horz" wrap="square" lIns="38100" tIns="19050" rIns="38100" bIns="19050" anchor="ctr" anchorCtr="1">
                    <a:noAutofit/>
                  </a:bodyPr>
                  <a:lstStyle/>
                  <a:p>
                    <a:pPr>
                      <a:defRPr sz="1050" b="0" i="0" u="none" strike="noStrike" kern="1200" baseline="0">
                        <a:solidFill>
                          <a:sysClr val="windowText" lastClr="000000"/>
                        </a:solidFill>
                        <a:effectLst/>
                        <a:latin typeface="+mn-lt"/>
                        <a:ea typeface="+mn-ea"/>
                        <a:cs typeface="+mn-cs"/>
                      </a:defRPr>
                    </a:pPr>
                    <a:fld id="{7C8C52D9-052B-4B07-85E8-42E467F73495}" type="CATEGORYNAME">
                      <a:rPr lang="en-US" sz="900"/>
                      <a:pPr>
                        <a:defRPr sz="1050">
                          <a:solidFill>
                            <a:sysClr val="windowText" lastClr="000000"/>
                          </a:solidFill>
                        </a:defRPr>
                      </a:pPr>
                      <a:t>[NOM DE CATÉGORIE]</a:t>
                    </a:fld>
                    <a:r>
                      <a:rPr lang="en-US" sz="900" baseline="0"/>
                      <a:t>; </a:t>
                    </a:r>
                    <a:fld id="{58F2C13C-9C42-48DF-8D22-6865C1D6A82C}" type="VALUE">
                      <a:rPr lang="en-US" sz="900" baseline="0"/>
                      <a:pPr>
                        <a:defRPr sz="1050">
                          <a:solidFill>
                            <a:sysClr val="windowText" lastClr="000000"/>
                          </a:solidFill>
                        </a:defRPr>
                      </a:pPr>
                      <a:t>[VALEUR]</a:t>
                    </a:fld>
                    <a:endParaRPr lang="en-US" sz="900" baseline="0"/>
                  </a:p>
                </c:rich>
              </c:tx>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noAutofit/>
                </a:bodyPr>
                <a:lstStyle/>
                <a:p>
                  <a:pPr>
                    <a:defRPr sz="1050" b="0" i="0" u="none" strike="noStrike" kern="1200" baseline="0">
                      <a:solidFill>
                        <a:sysClr val="windowText" lastClr="000000"/>
                      </a:solidFill>
                      <a:effectLst/>
                      <a:latin typeface="+mn-lt"/>
                      <a:ea typeface="+mn-ea"/>
                      <a:cs typeface="+mn-cs"/>
                    </a:defRPr>
                  </a:pPr>
                  <a:endParaRPr lang="fr-FR"/>
                </a:p>
              </c:txPr>
              <c:dLblPos val="bestFit"/>
              <c:showLegendKey val="0"/>
              <c:showVal val="1"/>
              <c:showCatName val="1"/>
              <c:showSerName val="0"/>
              <c:showPercent val="0"/>
              <c:showBubbleSize val="0"/>
              <c:extLst>
                <c:ext xmlns:c15="http://schemas.microsoft.com/office/drawing/2012/chart" uri="{CE6537A1-D6FC-4f65-9D91-7224C49458BB}">
                  <c15:layout>
                    <c:manualLayout>
                      <c:w val="0.20860316374702645"/>
                      <c:h val="0.33246637669376505"/>
                    </c:manualLayout>
                  </c15:layout>
                  <c15:dlblFieldTable/>
                  <c15:showDataLabelsRange val="0"/>
                </c:ext>
                <c:ext xmlns:c16="http://schemas.microsoft.com/office/drawing/2014/chart" uri="{C3380CC4-5D6E-409C-BE32-E72D297353CC}">
                  <c16:uniqueId val="{00000001-2DC4-44CE-A9C4-691C10B1C241}"/>
                </c:ext>
              </c:extLst>
            </c:dLbl>
            <c:dLbl>
              <c:idx val="1"/>
              <c:layout>
                <c:manualLayout>
                  <c:x val="0.11364812888476893"/>
                  <c:y val="0.37108750448454431"/>
                </c:manualLayout>
              </c:layout>
              <c:tx>
                <c:rich>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fld id="{12618AE2-3E39-440E-A365-82416721EB84}" type="CATEGORYNAME">
                      <a:rPr lang="en-US" sz="900"/>
                      <a:pPr>
                        <a:defRPr sz="1050">
                          <a:solidFill>
                            <a:sysClr val="windowText" lastClr="000000"/>
                          </a:solidFill>
                        </a:defRPr>
                      </a:pPr>
                      <a:t>[NOM DE CATÉGORIE]</a:t>
                    </a:fld>
                    <a:r>
                      <a:rPr lang="en-US" sz="900" baseline="0"/>
                      <a:t>; </a:t>
                    </a:r>
                    <a:fld id="{E7401CEB-3E78-407D-A159-C132C5D24920}" type="VALUE">
                      <a:rPr lang="en-US" sz="900" baseline="0"/>
                      <a:pPr>
                        <a:defRPr sz="1050">
                          <a:solidFill>
                            <a:sysClr val="windowText" lastClr="000000"/>
                          </a:solidFill>
                        </a:defRPr>
                      </a:pPr>
                      <a:t>[VALEUR]</a:t>
                    </a:fld>
                    <a:endParaRPr lang="en-US" sz="900" baseline="0"/>
                  </a:p>
                </c:rich>
              </c:tx>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endParaRPr lang="fr-FR"/>
                </a:p>
              </c:txPr>
              <c:dLblPos val="bestFit"/>
              <c:showLegendKey val="0"/>
              <c:showVal val="1"/>
              <c:showCatName val="1"/>
              <c:showSerName val="0"/>
              <c:showPercent val="0"/>
              <c:showBubbleSize val="0"/>
              <c:extLst>
                <c:ext xmlns:c15="http://schemas.microsoft.com/office/drawing/2012/chart" uri="{CE6537A1-D6FC-4f65-9D91-7224C49458BB}">
                  <c15:layout>
                    <c:manualLayout>
                      <c:w val="0.17109593636454445"/>
                      <c:h val="0.30015975256588884"/>
                    </c:manualLayout>
                  </c15:layout>
                  <c15:dlblFieldTable/>
                  <c15:showDataLabelsRange val="0"/>
                </c:ext>
                <c:ext xmlns:c16="http://schemas.microsoft.com/office/drawing/2014/chart" uri="{C3380CC4-5D6E-409C-BE32-E72D297353CC}">
                  <c16:uniqueId val="{00000003-2DC4-44CE-A9C4-691C10B1C241}"/>
                </c:ext>
              </c:extLst>
            </c:dLbl>
            <c:dLbl>
              <c:idx val="2"/>
              <c:layout>
                <c:manualLayout>
                  <c:x val="-0.53544126159431582"/>
                  <c:y val="-3.3687963250941581E-2"/>
                </c:manualLayout>
              </c:layout>
              <c:tx>
                <c:rich>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fld id="{EA7182EB-5972-45D1-8FE9-08E2D117CFE8}" type="CATEGORYNAME">
                      <a:rPr lang="en-US" sz="900"/>
                      <a:pPr>
                        <a:defRPr sz="1050">
                          <a:solidFill>
                            <a:sysClr val="windowText" lastClr="000000"/>
                          </a:solidFill>
                        </a:defRPr>
                      </a:pPr>
                      <a:t>[NOM DE CATÉGORIE]</a:t>
                    </a:fld>
                    <a:r>
                      <a:rPr lang="en-US" sz="900" baseline="0"/>
                      <a:t>; </a:t>
                    </a:r>
                    <a:fld id="{3350C832-74FA-4DD9-BBF2-BCE2CE7C1FEF}" type="VALUE">
                      <a:rPr lang="en-US" sz="900" baseline="0"/>
                      <a:pPr>
                        <a:defRPr sz="1050">
                          <a:solidFill>
                            <a:sysClr val="windowText" lastClr="000000"/>
                          </a:solidFill>
                        </a:defRPr>
                      </a:pPr>
                      <a:t>[VALEUR]</a:t>
                    </a:fld>
                    <a:endParaRPr lang="en-US" sz="900" baseline="0"/>
                  </a:p>
                </c:rich>
              </c:tx>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endParaRPr lang="fr-FR"/>
                </a:p>
              </c:txPr>
              <c:dLblPos val="bestFit"/>
              <c:showLegendKey val="0"/>
              <c:showVal val="1"/>
              <c:showCatName val="1"/>
              <c:showSerName val="0"/>
              <c:showPercent val="0"/>
              <c:showBubbleSize val="0"/>
              <c:extLst>
                <c:ext xmlns:c15="http://schemas.microsoft.com/office/drawing/2012/chart" uri="{CE6537A1-D6FC-4f65-9D91-7224C49458BB}">
                  <c15:layout>
                    <c:manualLayout>
                      <c:w val="0.24126165939074914"/>
                      <c:h val="0.34917573909600869"/>
                    </c:manualLayout>
                  </c15:layout>
                  <c15:dlblFieldTable/>
                  <c15:showDataLabelsRange val="0"/>
                </c:ext>
                <c:ext xmlns:c16="http://schemas.microsoft.com/office/drawing/2014/chart" uri="{C3380CC4-5D6E-409C-BE32-E72D297353CC}">
                  <c16:uniqueId val="{00000005-2DC4-44CE-A9C4-691C10B1C241}"/>
                </c:ext>
              </c:extLst>
            </c:dLbl>
            <c:dLbl>
              <c:idx val="3"/>
              <c:layout>
                <c:manualLayout>
                  <c:x val="-8.2942856743111262E-2"/>
                  <c:y val="-6.5149735702012768E-2"/>
                </c:manualLayout>
              </c:layout>
              <c:tx>
                <c:rich>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fld id="{622C0FC0-52B6-464E-8D40-74B94A211B7C}" type="CATEGORYNAME">
                      <a:rPr lang="en-US" sz="900"/>
                      <a:pPr>
                        <a:defRPr sz="1050">
                          <a:solidFill>
                            <a:sysClr val="windowText" lastClr="000000"/>
                          </a:solidFill>
                        </a:defRPr>
                      </a:pPr>
                      <a:t>[NOM DE CATÉGORIE]</a:t>
                    </a:fld>
                    <a:r>
                      <a:rPr lang="en-US" sz="900" baseline="0"/>
                      <a:t>; </a:t>
                    </a:r>
                    <a:fld id="{CBDE4AE4-B3D2-4D1E-8025-1F9CF211D535}" type="VALUE">
                      <a:rPr lang="en-US" sz="900" baseline="0"/>
                      <a:pPr>
                        <a:defRPr sz="1050">
                          <a:solidFill>
                            <a:sysClr val="windowText" lastClr="000000"/>
                          </a:solidFill>
                        </a:defRPr>
                      </a:pPr>
                      <a:t>[VALEUR]</a:t>
                    </a:fld>
                    <a:endParaRPr lang="en-US" sz="900" baseline="0"/>
                  </a:p>
                </c:rich>
              </c:tx>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endParaRPr lang="fr-FR"/>
                </a:p>
              </c:txPr>
              <c:dLblPos val="bestFit"/>
              <c:showLegendKey val="0"/>
              <c:showVal val="1"/>
              <c:showCatName val="1"/>
              <c:showSerName val="0"/>
              <c:showPercent val="0"/>
              <c:showBubbleSize val="0"/>
              <c:extLst>
                <c:ext xmlns:c15="http://schemas.microsoft.com/office/drawing/2012/chart" uri="{CE6537A1-D6FC-4f65-9D91-7224C49458BB}">
                  <c15:layout>
                    <c:manualLayout>
                      <c:w val="0.20698475067035293"/>
                      <c:h val="0.21871910140673773"/>
                    </c:manualLayout>
                  </c15:layout>
                  <c15:dlblFieldTable/>
                  <c15:showDataLabelsRange val="0"/>
                </c:ext>
                <c:ext xmlns:c16="http://schemas.microsoft.com/office/drawing/2014/chart" uri="{C3380CC4-5D6E-409C-BE32-E72D297353CC}">
                  <c16:uniqueId val="{00000007-2DC4-44CE-A9C4-691C10B1C241}"/>
                </c:ext>
              </c:extLst>
            </c:dLbl>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50" b="0" i="0" u="none" strike="noStrike" kern="1200" baseline="0">
                    <a:solidFill>
                      <a:sysClr val="windowText" lastClr="000000"/>
                    </a:solidFill>
                    <a:effectLst/>
                    <a:latin typeface="+mn-lt"/>
                    <a:ea typeface="+mn-ea"/>
                    <a:cs typeface="+mn-cs"/>
                  </a:defRPr>
                </a:pPr>
                <a:endParaRPr lang="fr-FR"/>
              </a:p>
            </c:txPr>
            <c:dLblPos val="inEnd"/>
            <c:showLegendKey val="0"/>
            <c:showVal val="1"/>
            <c:showCatName val="1"/>
            <c:showSerName val="0"/>
            <c:showPercent val="0"/>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'Rapport S.C.P.I.'!$AP$84:$AS$84</c:f>
              <c:strCache>
                <c:ptCount val="4"/>
                <c:pt idx="0">
                  <c:v>Etranger</c:v>
                </c:pt>
                <c:pt idx="1">
                  <c:v>Paris</c:v>
                </c:pt>
                <c:pt idx="2">
                  <c:v>Région parisienne</c:v>
                </c:pt>
                <c:pt idx="3">
                  <c:v>Province</c:v>
                </c:pt>
              </c:strCache>
            </c:strRef>
          </c:cat>
          <c:val>
            <c:numRef>
              <c:f>'Rapport S.C.P.I.'!$AP$85:$AS$85</c:f>
              <c:numCache>
                <c:formatCode>0.00%</c:formatCode>
                <c:ptCount val="4"/>
                <c:pt idx="0">
                  <c:v>0</c:v>
                </c:pt>
                <c:pt idx="1">
                  <c:v>0</c:v>
                </c:pt>
                <c:pt idx="2">
                  <c:v>0</c:v>
                </c:pt>
                <c:pt idx="3">
                  <c:v>0</c:v>
                </c:pt>
              </c:numCache>
            </c:numRef>
          </c:val>
          <c:extLst>
            <c:ext xmlns:c16="http://schemas.microsoft.com/office/drawing/2014/chart" uri="{C3380CC4-5D6E-409C-BE32-E72D297353CC}">
              <c16:uniqueId val="{00000008-2DC4-44CE-A9C4-691C10B1C241}"/>
            </c:ext>
          </c:extLst>
        </c:ser>
        <c:dLbls>
          <c:dLblPos val="inEnd"/>
          <c:showLegendKey val="0"/>
          <c:showVal val="0"/>
          <c:showCatName val="1"/>
          <c:showSerName val="0"/>
          <c:showPercent val="0"/>
          <c:showBubbleSize val="0"/>
          <c:showLeaderLines val="1"/>
        </c:dLbls>
      </c:pie3D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horizontalDpi="1200" verticalDpi="1200"/>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3">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65000"/>
        <a:lumOff val="35000"/>
      </a:schemeClr>
    </cs:fontRef>
    <cs:spPr>
      <a:ln w="1587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styleClr val="auto"/>
    </cs:lnRef>
    <cs:fillRef idx="0"/>
    <cs:effectRef idx="0">
      <cs:styleClr val="auto"/>
    </cs:effectRef>
    <cs:fontRef idx="minor">
      <cs:styleClr val="auto"/>
    </cs:fontRef>
    <cs:spPr>
      <a:solidFill>
        <a:schemeClr val="lt1">
          <a:alpha val="90000"/>
        </a:schemeClr>
      </a:solidFill>
      <a:ln w="12700" cap="flat" cmpd="sng" algn="ctr">
        <a:solidFill>
          <a:schemeClr val="phClr"/>
        </a:solidFill>
        <a:round/>
      </a:ln>
      <a:effectLst>
        <a:outerShdw blurRad="50800" dist="38100" dir="2700000" algn="tl" rotWithShape="0">
          <a:schemeClr val="phClr">
            <a:lumMod val="75000"/>
            <a:alpha val="40000"/>
          </a:schemeClr>
        </a:outerShdw>
      </a:effectLst>
    </cs:spPr>
    <cs:defRPr sz="1000" b="0" i="0" u="none" strike="noStrike" kern="1200" baseline="0">
      <a:effectLst/>
    </cs:defRPr>
    <cs:bodyPr rot="0" spcFirstLastPara="1" vertOverflow="clip" horzOverflow="clip" vert="horz" wrap="square" lIns="38100" tIns="19050" rIns="38100" bIns="19050" anchor="ctr" anchorCtr="1">
      <a:spAutoFit/>
    </cs:bodyPr>
  </cs:dataLabel>
  <cs:dataLabelCallout>
    <cs:lnRef idx="0">
      <cs:styleClr val="auto"/>
    </cs:lnRef>
    <cs:fillRef idx="0"/>
    <cs:effectRef idx="0">
      <cs:styleClr val="auto"/>
    </cs:effectRef>
    <cs:fontRef idx="minor">
      <cs:styleClr val="auto"/>
    </cs:fontRef>
    <cs:spPr>
      <a:solidFill>
        <a:schemeClr val="lt1">
          <a:alpha val="90000"/>
        </a:schemeClr>
      </a:solidFill>
      <a:ln w="12700" cap="flat" cmpd="sng" algn="ctr">
        <a:solidFill>
          <a:schemeClr val="phClr"/>
        </a:solidFill>
        <a:round/>
      </a:ln>
      <a:effectLst>
        <a:outerShdw blurRad="50800" dist="38100" dir="2700000" algn="tl" rotWithShape="0">
          <a:schemeClr val="phClr">
            <a:lumMod val="75000"/>
            <a:alpha val="40000"/>
          </a:schemeClr>
        </a:outerShdw>
      </a:effectLst>
    </cs:spPr>
    <cs:defRPr sz="1000" b="0" i="0" u="none" strike="noStrike" kern="1200" baseline="0">
      <a:effectLst/>
    </cs:defRPr>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alpha val="70000"/>
        </a:schemeClr>
      </a:solidFill>
    </cs:spPr>
  </cs:dataPoint>
  <cs:dataPoint3D>
    <cs:lnRef idx="0">
      <cs:styleClr val="auto"/>
    </cs:lnRef>
    <cs:fillRef idx="0">
      <cs:styleClr val="auto"/>
    </cs:fillRef>
    <cs:effectRef idx="0">
      <cs:styleClr val="auto"/>
    </cs:effectRef>
    <cs:fontRef idx="minor">
      <a:schemeClr val="tx1"/>
    </cs:fontRef>
    <cs:spPr>
      <a:solidFill>
        <a:schemeClr val="phClr">
          <a:alpha val="90000"/>
        </a:schemeClr>
      </a:solidFill>
      <a:ln w="19050">
        <a:solidFill>
          <a:schemeClr val="phClr">
            <a:lumMod val="75000"/>
          </a:schemeClr>
        </a:solidFill>
      </a:ln>
      <a:effectLst>
        <a:innerShdw blurRad="114300">
          <a:schemeClr val="phClr">
            <a:lumMod val="75000"/>
          </a:schemeClr>
        </a:innerShdw>
      </a:effectLst>
      <a:scene3d>
        <a:camera prst="orthographicFront"/>
        <a:lightRig rig="threePt" dir="t"/>
      </a:scene3d>
      <a:sp3d contourW="19050" prstMaterial="flat">
        <a:contourClr>
          <a:schemeClr val="accent4">
            <a:lumMod val="75000"/>
          </a:schemeClr>
        </a:contourClr>
      </a:sp3d>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5000"/>
            <a:lumOff val="9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spc="20" baseline="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63">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65000"/>
        <a:lumOff val="35000"/>
      </a:schemeClr>
    </cs:fontRef>
    <cs:spPr>
      <a:ln w="1587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styleClr val="auto"/>
    </cs:lnRef>
    <cs:fillRef idx="0"/>
    <cs:effectRef idx="0">
      <cs:styleClr val="auto"/>
    </cs:effectRef>
    <cs:fontRef idx="minor">
      <cs:styleClr val="auto"/>
    </cs:fontRef>
    <cs:spPr>
      <a:solidFill>
        <a:schemeClr val="lt1">
          <a:alpha val="90000"/>
        </a:schemeClr>
      </a:solidFill>
      <a:ln w="12700" cap="flat" cmpd="sng" algn="ctr">
        <a:solidFill>
          <a:schemeClr val="phClr"/>
        </a:solidFill>
        <a:round/>
      </a:ln>
      <a:effectLst>
        <a:outerShdw blurRad="50800" dist="38100" dir="2700000" algn="tl" rotWithShape="0">
          <a:schemeClr val="phClr">
            <a:lumMod val="75000"/>
            <a:alpha val="40000"/>
          </a:schemeClr>
        </a:outerShdw>
      </a:effectLst>
    </cs:spPr>
    <cs:defRPr sz="1000" b="0" i="0" u="none" strike="noStrike" kern="1200" baseline="0">
      <a:effectLst/>
    </cs:defRPr>
    <cs:bodyPr rot="0" spcFirstLastPara="1" vertOverflow="clip" horzOverflow="clip" vert="horz" wrap="square" lIns="38100" tIns="19050" rIns="38100" bIns="19050" anchor="ctr" anchorCtr="1">
      <a:spAutoFit/>
    </cs:bodyPr>
  </cs:dataLabel>
  <cs:dataLabelCallout>
    <cs:lnRef idx="0">
      <cs:styleClr val="auto"/>
    </cs:lnRef>
    <cs:fillRef idx="0"/>
    <cs:effectRef idx="0">
      <cs:styleClr val="auto"/>
    </cs:effectRef>
    <cs:fontRef idx="minor">
      <cs:styleClr val="auto"/>
    </cs:fontRef>
    <cs:spPr>
      <a:solidFill>
        <a:schemeClr val="lt1">
          <a:alpha val="90000"/>
        </a:schemeClr>
      </a:solidFill>
      <a:ln w="12700" cap="flat" cmpd="sng" algn="ctr">
        <a:solidFill>
          <a:schemeClr val="phClr"/>
        </a:solidFill>
        <a:round/>
      </a:ln>
      <a:effectLst>
        <a:outerShdw blurRad="50800" dist="38100" dir="2700000" algn="tl" rotWithShape="0">
          <a:schemeClr val="phClr">
            <a:lumMod val="75000"/>
            <a:alpha val="40000"/>
          </a:schemeClr>
        </a:outerShdw>
      </a:effectLst>
    </cs:spPr>
    <cs:defRPr sz="1000" b="0" i="0" u="none" strike="noStrike" kern="1200" baseline="0">
      <a:effectLst/>
    </cs:defRPr>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alpha val="70000"/>
        </a:schemeClr>
      </a:solidFill>
    </cs:spPr>
  </cs:dataPoint>
  <cs:dataPoint3D>
    <cs:lnRef idx="0">
      <cs:styleClr val="auto"/>
    </cs:lnRef>
    <cs:fillRef idx="0">
      <cs:styleClr val="auto"/>
    </cs:fillRef>
    <cs:effectRef idx="0">
      <cs:styleClr val="auto"/>
    </cs:effectRef>
    <cs:fontRef idx="minor">
      <a:schemeClr val="tx1"/>
    </cs:fontRef>
    <cs:spPr>
      <a:solidFill>
        <a:schemeClr val="phClr">
          <a:alpha val="90000"/>
        </a:schemeClr>
      </a:solidFill>
      <a:ln w="19050">
        <a:solidFill>
          <a:schemeClr val="phClr">
            <a:lumMod val="75000"/>
          </a:schemeClr>
        </a:solidFill>
      </a:ln>
      <a:effectLst>
        <a:innerShdw blurRad="114300">
          <a:schemeClr val="phClr">
            <a:lumMod val="75000"/>
          </a:schemeClr>
        </a:innerShdw>
      </a:effectLst>
      <a:scene3d>
        <a:camera prst="orthographicFront"/>
        <a:lightRig rig="threePt" dir="t"/>
      </a:scene3d>
      <a:sp3d contourW="19050" prstMaterial="flat">
        <a:contourClr>
          <a:schemeClr val="accent4">
            <a:lumMod val="75000"/>
          </a:schemeClr>
        </a:contourClr>
      </a:sp3d>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5000"/>
            <a:lumOff val="9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spc="20" baseline="0"/>
  </cs:valueAxis>
  <cs:wall>
    <cs:lnRef idx="0"/>
    <cs:fillRef idx="0"/>
    <cs:effectRef idx="0"/>
    <cs:fontRef idx="minor">
      <a:schemeClr val="dk1"/>
    </cs:fontRef>
  </cs:wall>
</cs:chartStyle>
</file>

<file path=xl/ctrlProps/ctrlProp1.xml><?xml version="1.0" encoding="utf-8"?>
<formControlPr xmlns="http://schemas.microsoft.com/office/spreadsheetml/2009/9/main" objectType="CheckBox" checked="Checked" fmlaLink="$I$7" lockText="1" noThreeD="1"/>
</file>

<file path=xl/ctrlProps/ctrlProp2.xml><?xml version="1.0" encoding="utf-8"?>
<formControlPr xmlns="http://schemas.microsoft.com/office/spreadsheetml/2009/9/main" objectType="CheckBox" fmlaLink="$I$16" lockText="1" noThreeD="1"/>
</file>

<file path=xl/ctrlProps/ctrlProp3.xml><?xml version="1.0" encoding="utf-8"?>
<formControlPr xmlns="http://schemas.microsoft.com/office/spreadsheetml/2009/9/main" objectType="CheckBox" fmlaLink="$I$18" lockText="1" noThreeD="1"/>
</file>

<file path=xl/ctrlProps/ctrlProp4.xml><?xml version="1.0" encoding="utf-8"?>
<formControlPr xmlns="http://schemas.microsoft.com/office/spreadsheetml/2009/9/main" objectType="CheckBox" fmlaLink="$I$17" lockText="1" noThreeD="1"/>
</file>

<file path=xl/ctrlProps/ctrlProp5.xml><?xml version="1.0" encoding="utf-8"?>
<formControlPr xmlns="http://schemas.microsoft.com/office/spreadsheetml/2009/9/main" objectType="CheckBox" fmlaLink="$I$20" lockText="1" noThreeD="1"/>
</file>

<file path=xl/ctrlProps/ctrlProp6.xml><?xml version="1.0" encoding="utf-8"?>
<formControlPr xmlns="http://schemas.microsoft.com/office/spreadsheetml/2009/9/main" objectType="CheckBox" fmlaLink="$I$21" lockText="1" noThreeD="1"/>
</file>

<file path=xl/ctrlProps/ctrlProp7.xml><?xml version="1.0" encoding="utf-8"?>
<formControlPr xmlns="http://schemas.microsoft.com/office/spreadsheetml/2009/9/main" objectType="CheckBox" fmlaLink="$I$22" lockText="1" noThreeD="1"/>
</file>

<file path=xl/ctrlProps/ctrlProp8.xml><?xml version="1.0" encoding="utf-8"?>
<formControlPr xmlns="http://schemas.microsoft.com/office/spreadsheetml/2009/9/main" objectType="CheckBox" fmlaLink="$I$24" lockText="1" noThreeD="1"/>
</file>

<file path=xl/ctrlProps/ctrlProp9.xml><?xml version="1.0" encoding="utf-8"?>
<formControlPr xmlns="http://schemas.microsoft.com/office/spreadsheetml/2009/9/main" objectType="CheckBox" fmlaLink="$I$23" lockText="1" noThreeD="1"/>
</file>

<file path=xl/ctrlProps/ctrlProp10.xml><?xml version="1.0" encoding="utf-8"?>
<formControlPr xmlns="http://schemas.microsoft.com/office/spreadsheetml/2009/9/main" objectType="CheckBox" fmlaLink="$I$25" lockText="1" noThreeD="1"/>
</file>

<file path=xl/ctrlProps/ctrlProp11.xml><?xml version="1.0" encoding="utf-8"?>
<formControlPr xmlns="http://schemas.microsoft.com/office/spreadsheetml/2009/9/main" objectType="CheckBox" fmlaLink="$I$26" lockText="1" noThreeD="1"/>
</file>

<file path=xl/ctrlProps/ctrlProp12.xml><?xml version="1.0" encoding="utf-8"?>
<formControlPr xmlns="http://schemas.microsoft.com/office/spreadsheetml/2009/9/main" objectType="CheckBox" checked="Checked" fmlaLink="$I$8" lockText="1" noThreeD="1"/>
</file>

<file path=xl/ctrlProps/ctrlProp13.xml><?xml version="1.0" encoding="utf-8"?>
<formControlPr xmlns="http://schemas.microsoft.com/office/spreadsheetml/2009/9/main" objectType="CheckBox" fmlaLink="$I$19" lockText="1" noThreeD="1"/>
</file>

<file path=xl/ctrlProps/ctrlProp14.xml><?xml version="1.0" encoding="utf-8"?>
<formControlPr xmlns="http://schemas.microsoft.com/office/spreadsheetml/2009/9/main" objectType="CheckBox" checked="Checked" fmlaLink="$I$9" lockText="1" noThreeD="1"/>
</file>

<file path=xl/ctrlProps/ctrlProp15.xml><?xml version="1.0" encoding="utf-8"?>
<formControlPr xmlns="http://schemas.microsoft.com/office/spreadsheetml/2009/9/main" objectType="CheckBox" checked="Checked" fmlaLink="$I$10" lockText="1" noThreeD="1"/>
</file>

<file path=xl/ctrlProps/ctrlProp16.xml><?xml version="1.0" encoding="utf-8"?>
<formControlPr xmlns="http://schemas.microsoft.com/office/spreadsheetml/2009/9/main" objectType="CheckBox" checked="Checked" fmlaLink="$I$11" lockText="1" noThreeD="1"/>
</file>

<file path=xl/ctrlProps/ctrlProp17.xml><?xml version="1.0" encoding="utf-8"?>
<formControlPr xmlns="http://schemas.microsoft.com/office/spreadsheetml/2009/9/main" objectType="CheckBox" fmlaLink="$I$15"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5" Type="http://schemas.openxmlformats.org/officeDocument/2006/relationships/image" Target="../media/image5.sv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2" Type="http://schemas.openxmlformats.org/officeDocument/2006/relationships/hyperlink" Target="#BILAN!C2"/><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3" Type="http://schemas.openxmlformats.org/officeDocument/2006/relationships/hyperlink" Target="#BILAN!C2"/><Relationship Id="rId2" Type="http://schemas.openxmlformats.org/officeDocument/2006/relationships/image" Target="../media/image9.png"/><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3" Type="http://schemas.openxmlformats.org/officeDocument/2006/relationships/hyperlink" Target="#BILAN!C2"/><Relationship Id="rId2" Type="http://schemas.openxmlformats.org/officeDocument/2006/relationships/image" Target="../media/image10.png"/><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3" Type="http://schemas.openxmlformats.org/officeDocument/2006/relationships/hyperlink" Target="#BILAN!C2"/><Relationship Id="rId2" Type="http://schemas.openxmlformats.org/officeDocument/2006/relationships/image" Target="../media/image8.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22860</xdr:colOff>
          <xdr:row>5</xdr:row>
          <xdr:rowOff>152400</xdr:rowOff>
        </xdr:from>
        <xdr:to>
          <xdr:col>6</xdr:col>
          <xdr:colOff>198120</xdr:colOff>
          <xdr:row>7</xdr:row>
          <xdr:rowOff>7620</xdr:rowOff>
        </xdr:to>
        <xdr:sp macro="" textlink="">
          <xdr:nvSpPr>
            <xdr:cNvPr id="40961" name="Check Box 1" hidden="1">
              <a:extLst>
                <a:ext uri="{63B3BB69-23CF-44E3-9099-C40C66FF867C}">
                  <a14:compatExt spid="_x0000_s40961"/>
                </a:ext>
                <a:ext uri="{FF2B5EF4-FFF2-40B4-BE49-F238E27FC236}">
                  <a16:creationId xmlns:a16="http://schemas.microsoft.com/office/drawing/2014/main" id="{00000000-0008-0000-0000-00000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xdr:colOff>
          <xdr:row>14</xdr:row>
          <xdr:rowOff>175260</xdr:rowOff>
        </xdr:from>
        <xdr:to>
          <xdr:col>6</xdr:col>
          <xdr:colOff>198120</xdr:colOff>
          <xdr:row>16</xdr:row>
          <xdr:rowOff>7620</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00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16</xdr:row>
          <xdr:rowOff>167640</xdr:rowOff>
        </xdr:from>
        <xdr:to>
          <xdr:col>6</xdr:col>
          <xdr:colOff>198120</xdr:colOff>
          <xdr:row>18</xdr:row>
          <xdr:rowOff>0</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00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xdr:colOff>
          <xdr:row>15</xdr:row>
          <xdr:rowOff>167640</xdr:rowOff>
        </xdr:from>
        <xdr:to>
          <xdr:col>6</xdr:col>
          <xdr:colOff>198120</xdr:colOff>
          <xdr:row>17</xdr:row>
          <xdr:rowOff>7620</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00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18</xdr:row>
          <xdr:rowOff>167640</xdr:rowOff>
        </xdr:from>
        <xdr:to>
          <xdr:col>6</xdr:col>
          <xdr:colOff>198120</xdr:colOff>
          <xdr:row>20</xdr:row>
          <xdr:rowOff>0</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00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19</xdr:row>
          <xdr:rowOff>167640</xdr:rowOff>
        </xdr:from>
        <xdr:to>
          <xdr:col>6</xdr:col>
          <xdr:colOff>190500</xdr:colOff>
          <xdr:row>21</xdr:row>
          <xdr:rowOff>0</xdr:rowOff>
        </xdr:to>
        <xdr:sp macro="" textlink="">
          <xdr:nvSpPr>
            <xdr:cNvPr id="40973" name="Check Box 13" hidden="1">
              <a:extLst>
                <a:ext uri="{63B3BB69-23CF-44E3-9099-C40C66FF867C}">
                  <a14:compatExt spid="_x0000_s40973"/>
                </a:ext>
                <a:ext uri="{FF2B5EF4-FFF2-40B4-BE49-F238E27FC236}">
                  <a16:creationId xmlns:a16="http://schemas.microsoft.com/office/drawing/2014/main" id="{00000000-0008-0000-0000-00000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20</xdr:row>
          <xdr:rowOff>167640</xdr:rowOff>
        </xdr:from>
        <xdr:to>
          <xdr:col>6</xdr:col>
          <xdr:colOff>198120</xdr:colOff>
          <xdr:row>22</xdr:row>
          <xdr:rowOff>0</xdr:rowOff>
        </xdr:to>
        <xdr:sp macro="" textlink="">
          <xdr:nvSpPr>
            <xdr:cNvPr id="40974" name="Check Box 14" hidden="1">
              <a:extLst>
                <a:ext uri="{63B3BB69-23CF-44E3-9099-C40C66FF867C}">
                  <a14:compatExt spid="_x0000_s40974"/>
                </a:ext>
                <a:ext uri="{FF2B5EF4-FFF2-40B4-BE49-F238E27FC236}">
                  <a16:creationId xmlns:a16="http://schemas.microsoft.com/office/drawing/2014/main" id="{00000000-0008-0000-0000-00000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22</xdr:row>
          <xdr:rowOff>167640</xdr:rowOff>
        </xdr:from>
        <xdr:to>
          <xdr:col>6</xdr:col>
          <xdr:colOff>198120</xdr:colOff>
          <xdr:row>24</xdr:row>
          <xdr:rowOff>0</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00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21</xdr:row>
          <xdr:rowOff>167640</xdr:rowOff>
        </xdr:from>
        <xdr:to>
          <xdr:col>6</xdr:col>
          <xdr:colOff>190500</xdr:colOff>
          <xdr:row>23</xdr:row>
          <xdr:rowOff>0</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00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23</xdr:row>
          <xdr:rowOff>167640</xdr:rowOff>
        </xdr:from>
        <xdr:to>
          <xdr:col>6</xdr:col>
          <xdr:colOff>198120</xdr:colOff>
          <xdr:row>25</xdr:row>
          <xdr:rowOff>0</xdr:rowOff>
        </xdr:to>
        <xdr:sp macro="" textlink="">
          <xdr:nvSpPr>
            <xdr:cNvPr id="40977" name="Check Box 17" hidden="1">
              <a:extLst>
                <a:ext uri="{63B3BB69-23CF-44E3-9099-C40C66FF867C}">
                  <a14:compatExt spid="_x0000_s40977"/>
                </a:ext>
                <a:ext uri="{FF2B5EF4-FFF2-40B4-BE49-F238E27FC236}">
                  <a16:creationId xmlns:a16="http://schemas.microsoft.com/office/drawing/2014/main" id="{00000000-0008-0000-0000-00001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24</xdr:row>
          <xdr:rowOff>167640</xdr:rowOff>
        </xdr:from>
        <xdr:to>
          <xdr:col>6</xdr:col>
          <xdr:colOff>198120</xdr:colOff>
          <xdr:row>26</xdr:row>
          <xdr:rowOff>0</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id="{00000000-0008-0000-00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6</xdr:row>
          <xdr:rowOff>167640</xdr:rowOff>
        </xdr:from>
        <xdr:to>
          <xdr:col>6</xdr:col>
          <xdr:colOff>190500</xdr:colOff>
          <xdr:row>8</xdr:row>
          <xdr:rowOff>0</xdr:rowOff>
        </xdr:to>
        <xdr:sp macro="" textlink="">
          <xdr:nvSpPr>
            <xdr:cNvPr id="40979" name="Check Box 19" hidden="1">
              <a:extLst>
                <a:ext uri="{63B3BB69-23CF-44E3-9099-C40C66FF867C}">
                  <a14:compatExt spid="_x0000_s40979"/>
                </a:ext>
                <a:ext uri="{FF2B5EF4-FFF2-40B4-BE49-F238E27FC236}">
                  <a16:creationId xmlns:a16="http://schemas.microsoft.com/office/drawing/2014/main" id="{00000000-0008-0000-0000-00001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17</xdr:row>
          <xdr:rowOff>167640</xdr:rowOff>
        </xdr:from>
        <xdr:to>
          <xdr:col>6</xdr:col>
          <xdr:colOff>198120</xdr:colOff>
          <xdr:row>19</xdr:row>
          <xdr:rowOff>0</xdr:rowOff>
        </xdr:to>
        <xdr:sp macro="" textlink="">
          <xdr:nvSpPr>
            <xdr:cNvPr id="40980" name="Check Box 20" hidden="1">
              <a:extLst>
                <a:ext uri="{63B3BB69-23CF-44E3-9099-C40C66FF867C}">
                  <a14:compatExt spid="_x0000_s40980"/>
                </a:ext>
                <a:ext uri="{FF2B5EF4-FFF2-40B4-BE49-F238E27FC236}">
                  <a16:creationId xmlns:a16="http://schemas.microsoft.com/office/drawing/2014/main" id="{00000000-0008-0000-0000-00001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7</xdr:row>
          <xdr:rowOff>175260</xdr:rowOff>
        </xdr:from>
        <xdr:to>
          <xdr:col>6</xdr:col>
          <xdr:colOff>190500</xdr:colOff>
          <xdr:row>8</xdr:row>
          <xdr:rowOff>175260</xdr:rowOff>
        </xdr:to>
        <xdr:sp macro="" textlink="">
          <xdr:nvSpPr>
            <xdr:cNvPr id="40981" name="Check Box 21" hidden="1">
              <a:extLst>
                <a:ext uri="{63B3BB69-23CF-44E3-9099-C40C66FF867C}">
                  <a14:compatExt spid="_x0000_s40981"/>
                </a:ext>
                <a:ext uri="{FF2B5EF4-FFF2-40B4-BE49-F238E27FC236}">
                  <a16:creationId xmlns:a16="http://schemas.microsoft.com/office/drawing/2014/main" id="{00000000-0008-0000-0000-00001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8</xdr:row>
          <xdr:rowOff>167640</xdr:rowOff>
        </xdr:from>
        <xdr:to>
          <xdr:col>6</xdr:col>
          <xdr:colOff>198120</xdr:colOff>
          <xdr:row>10</xdr:row>
          <xdr:rowOff>0</xdr:rowOff>
        </xdr:to>
        <xdr:sp macro="" textlink="">
          <xdr:nvSpPr>
            <xdr:cNvPr id="40982" name="Check Box 22" hidden="1">
              <a:extLst>
                <a:ext uri="{63B3BB69-23CF-44E3-9099-C40C66FF867C}">
                  <a14:compatExt spid="_x0000_s40982"/>
                </a:ext>
                <a:ext uri="{FF2B5EF4-FFF2-40B4-BE49-F238E27FC236}">
                  <a16:creationId xmlns:a16="http://schemas.microsoft.com/office/drawing/2014/main" id="{00000000-0008-0000-0000-00001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9</xdr:row>
          <xdr:rowOff>167640</xdr:rowOff>
        </xdr:from>
        <xdr:to>
          <xdr:col>6</xdr:col>
          <xdr:colOff>198120</xdr:colOff>
          <xdr:row>11</xdr:row>
          <xdr:rowOff>0</xdr:rowOff>
        </xdr:to>
        <xdr:sp macro="" textlink="">
          <xdr:nvSpPr>
            <xdr:cNvPr id="40983" name="Check Box 23" hidden="1">
              <a:extLst>
                <a:ext uri="{63B3BB69-23CF-44E3-9099-C40C66FF867C}">
                  <a14:compatExt spid="_x0000_s40983"/>
                </a:ext>
                <a:ext uri="{FF2B5EF4-FFF2-40B4-BE49-F238E27FC236}">
                  <a16:creationId xmlns:a16="http://schemas.microsoft.com/office/drawing/2014/main" id="{00000000-0008-0000-0000-00001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10844</xdr:colOff>
      <xdr:row>26</xdr:row>
      <xdr:rowOff>95251</xdr:rowOff>
    </xdr:from>
    <xdr:to>
      <xdr:col>5</xdr:col>
      <xdr:colOff>109904</xdr:colOff>
      <xdr:row>29</xdr:row>
      <xdr:rowOff>65942</xdr:rowOff>
    </xdr:to>
    <xdr:sp macro="[0]!Macro3" textlink="">
      <xdr:nvSpPr>
        <xdr:cNvPr id="2" name="Rectangle 1">
          <a:extLst>
            <a:ext uri="{FF2B5EF4-FFF2-40B4-BE49-F238E27FC236}">
              <a16:creationId xmlns:a16="http://schemas.microsoft.com/office/drawing/2014/main" id="{00000000-0008-0000-0000-000002000000}"/>
            </a:ext>
          </a:extLst>
        </xdr:cNvPr>
        <xdr:cNvSpPr/>
      </xdr:nvSpPr>
      <xdr:spPr>
        <a:xfrm>
          <a:off x="230652" y="4432789"/>
          <a:ext cx="2341098" cy="520211"/>
        </a:xfrm>
        <a:prstGeom prst="rect">
          <a:avLst/>
        </a:prstGeom>
        <a:solidFill>
          <a:schemeClr val="bg1">
            <a:lumMod val="95000"/>
          </a:schemeClr>
        </a:solidFill>
        <a:ln w="25400">
          <a:solidFill>
            <a:schemeClr val="accent1">
              <a:lumMod val="50000"/>
            </a:schemeClr>
          </a:solidFill>
        </a:ln>
        <a:effectLst>
          <a:innerShdw blurRad="114300">
            <a:prstClr val="black"/>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ysClr val="windowText" lastClr="000000"/>
              </a:solidFill>
            </a:rPr>
            <a:t>EDITION</a:t>
          </a:r>
          <a:r>
            <a:rPr lang="fr-FR" sz="1800" baseline="0">
              <a:solidFill>
                <a:sysClr val="windowText" lastClr="000000"/>
              </a:solidFill>
            </a:rPr>
            <a:t> EN PDF</a:t>
          </a:r>
        </a:p>
      </xdr:txBody>
    </xdr:sp>
    <xdr:clientData/>
  </xdr:twoCellAnchor>
  <xdr:twoCellAnchor editAs="oneCell">
    <xdr:from>
      <xdr:col>4</xdr:col>
      <xdr:colOff>113422</xdr:colOff>
      <xdr:row>27</xdr:row>
      <xdr:rowOff>29307</xdr:rowOff>
    </xdr:from>
    <xdr:to>
      <xdr:col>4</xdr:col>
      <xdr:colOff>403305</xdr:colOff>
      <xdr:row>28</xdr:row>
      <xdr:rowOff>130418</xdr:rowOff>
    </xdr:to>
    <xdr:pic>
      <xdr:nvPicPr>
        <xdr:cNvPr id="6" name="Graphique 5" descr="Télécopie">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33230" y="4550019"/>
          <a:ext cx="282263" cy="28428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22860</xdr:colOff>
          <xdr:row>14</xdr:row>
          <xdr:rowOff>0</xdr:rowOff>
        </xdr:from>
        <xdr:to>
          <xdr:col>6</xdr:col>
          <xdr:colOff>213360</xdr:colOff>
          <xdr:row>14</xdr:row>
          <xdr:rowOff>175260</xdr:rowOff>
        </xdr:to>
        <xdr:sp macro="" textlink="">
          <xdr:nvSpPr>
            <xdr:cNvPr id="40985" name="Check Box 25" hidden="1">
              <a:extLst>
                <a:ext uri="{63B3BB69-23CF-44E3-9099-C40C66FF867C}">
                  <a14:compatExt spid="_x0000_s40985"/>
                </a:ext>
                <a:ext uri="{FF2B5EF4-FFF2-40B4-BE49-F238E27FC236}">
                  <a16:creationId xmlns:a16="http://schemas.microsoft.com/office/drawing/2014/main" id="{00000000-0008-0000-0000-00001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9</xdr:col>
      <xdr:colOff>1581152</xdr:colOff>
      <xdr:row>7</xdr:row>
      <xdr:rowOff>99378</xdr:rowOff>
    </xdr:from>
    <xdr:to>
      <xdr:col>9</xdr:col>
      <xdr:colOff>1736727</xdr:colOff>
      <xdr:row>8</xdr:row>
      <xdr:rowOff>95033</xdr:rowOff>
    </xdr:to>
    <xdr:pic>
      <xdr:nvPicPr>
        <xdr:cNvPr id="8" name="Graphique 7" descr="Curseur">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9598027" y="1512253"/>
          <a:ext cx="163195" cy="182028"/>
        </a:xfrm>
        <a:prstGeom prst="rect">
          <a:avLst/>
        </a:prstGeom>
      </xdr:spPr>
    </xdr:pic>
    <xdr:clientData/>
  </xdr:twoCellAnchor>
  <xdr:twoCellAnchor editAs="oneCell">
    <xdr:from>
      <xdr:col>10</xdr:col>
      <xdr:colOff>385128</xdr:colOff>
      <xdr:row>7</xdr:row>
      <xdr:rowOff>65724</xdr:rowOff>
    </xdr:from>
    <xdr:to>
      <xdr:col>11</xdr:col>
      <xdr:colOff>73978</xdr:colOff>
      <xdr:row>8</xdr:row>
      <xdr:rowOff>72809</xdr:rowOff>
    </xdr:to>
    <xdr:pic>
      <xdr:nvPicPr>
        <xdr:cNvPr id="30" name="Graphique 29" descr="Curseur">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0195878" y="1478599"/>
          <a:ext cx="165100" cy="1896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23</xdr:col>
      <xdr:colOff>73860</xdr:colOff>
      <xdr:row>2</xdr:row>
      <xdr:rowOff>198985</xdr:rowOff>
    </xdr:from>
    <xdr:to>
      <xdr:col>26</xdr:col>
      <xdr:colOff>17086</xdr:colOff>
      <xdr:row>2</xdr:row>
      <xdr:rowOff>551728</xdr:rowOff>
    </xdr:to>
    <xdr:pic>
      <xdr:nvPicPr>
        <xdr:cNvPr id="7" name="Image 6">
          <a:extLst>
            <a:ext uri="{FF2B5EF4-FFF2-40B4-BE49-F238E27FC236}">
              <a16:creationId xmlns:a16="http://schemas.microsoft.com/office/drawing/2014/main" id="{00000000-0008-0000-0100-000007000000}"/>
            </a:ext>
          </a:extLst>
        </xdr:cNvPr>
        <xdr:cNvPicPr>
          <a:picLocks noChangeAspect="1"/>
        </xdr:cNvPicPr>
      </xdr:nvPicPr>
      <xdr:blipFill rotWithShape="1">
        <a:blip xmlns:r="http://schemas.openxmlformats.org/officeDocument/2006/relationships" r:embed="rId1"/>
        <a:srcRect l="3123" t="1985" r="3243" b="1441"/>
        <a:stretch/>
      </xdr:blipFill>
      <xdr:spPr>
        <a:xfrm>
          <a:off x="4429383" y="649258"/>
          <a:ext cx="332885" cy="364173"/>
        </a:xfrm>
        <a:prstGeom prst="rect">
          <a:avLst/>
        </a:prstGeom>
      </xdr:spPr>
    </xdr:pic>
    <xdr:clientData/>
  </xdr:twoCellAnchor>
  <xdr:twoCellAnchor>
    <xdr:from>
      <xdr:col>2</xdr:col>
      <xdr:colOff>20088</xdr:colOff>
      <xdr:row>0</xdr:row>
      <xdr:rowOff>28921</xdr:rowOff>
    </xdr:from>
    <xdr:to>
      <xdr:col>73</xdr:col>
      <xdr:colOff>20089</xdr:colOff>
      <xdr:row>0</xdr:row>
      <xdr:rowOff>275186</xdr:rowOff>
    </xdr:to>
    <xdr:sp macro="" textlink="">
      <xdr:nvSpPr>
        <xdr:cNvPr id="26" name="Rectangle 25">
          <a:hlinkClick xmlns:r="http://schemas.openxmlformats.org/officeDocument/2006/relationships" r:id="rId2"/>
          <a:extLst>
            <a:ext uri="{FF2B5EF4-FFF2-40B4-BE49-F238E27FC236}">
              <a16:creationId xmlns:a16="http://schemas.microsoft.com/office/drawing/2014/main" id="{00000000-0008-0000-0100-00001A000000}"/>
            </a:ext>
          </a:extLst>
        </xdr:cNvPr>
        <xdr:cNvSpPr/>
      </xdr:nvSpPr>
      <xdr:spPr>
        <a:xfrm>
          <a:off x="1656656" y="28921"/>
          <a:ext cx="9195956" cy="246265"/>
        </a:xfrm>
        <a:prstGeom prst="rect">
          <a:avLst/>
        </a:prstGeom>
        <a:solidFill>
          <a:schemeClr val="bg1">
            <a:lumMod val="95000"/>
          </a:schemeClr>
        </a:solidFill>
        <a:ln w="25400">
          <a:solidFill>
            <a:schemeClr val="accent1">
              <a:lumMod val="50000"/>
            </a:schemeClr>
          </a:solidFill>
        </a:ln>
        <a:effectLst>
          <a:innerShdw blurRad="114300">
            <a:prstClr val="black"/>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ysClr val="windowText" lastClr="000000"/>
              </a:solidFill>
            </a:rPr>
            <a:t>Retour édition</a:t>
          </a:r>
          <a:r>
            <a:rPr lang="fr-FR" sz="1800" baseline="0">
              <a:solidFill>
                <a:sysClr val="windowText" lastClr="000000"/>
              </a:solidFill>
            </a:rPr>
            <a:t> bilan</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27133</xdr:colOff>
      <xdr:row>7</xdr:row>
      <xdr:rowOff>5871</xdr:rowOff>
    </xdr:from>
    <xdr:to>
      <xdr:col>5</xdr:col>
      <xdr:colOff>60268</xdr:colOff>
      <xdr:row>7</xdr:row>
      <xdr:rowOff>171901</xdr:rowOff>
    </xdr:to>
    <xdr:pic>
      <xdr:nvPicPr>
        <xdr:cNvPr id="3" name="Imag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1920703" y="14514351"/>
          <a:ext cx="164580" cy="160315"/>
        </a:xfrm>
        <a:prstGeom prst="rect">
          <a:avLst/>
        </a:prstGeom>
      </xdr:spPr>
    </xdr:pic>
    <xdr:clientData/>
  </xdr:twoCellAnchor>
  <xdr:twoCellAnchor editAs="oneCell">
    <xdr:from>
      <xdr:col>4</xdr:col>
      <xdr:colOff>34926</xdr:colOff>
      <xdr:row>19</xdr:row>
      <xdr:rowOff>8467</xdr:rowOff>
    </xdr:from>
    <xdr:to>
      <xdr:col>5</xdr:col>
      <xdr:colOff>59171</xdr:colOff>
      <xdr:row>19</xdr:row>
      <xdr:rowOff>188467</xdr:rowOff>
    </xdr:to>
    <xdr:pic>
      <xdr:nvPicPr>
        <xdr:cNvPr id="4" name="Imag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stretch>
          <a:fillRect/>
        </a:stretch>
      </xdr:blipFill>
      <xdr:spPr>
        <a:xfrm>
          <a:off x="1930401" y="16526722"/>
          <a:ext cx="153785" cy="178095"/>
        </a:xfrm>
        <a:prstGeom prst="rect">
          <a:avLst/>
        </a:prstGeom>
      </xdr:spPr>
    </xdr:pic>
    <xdr:clientData/>
  </xdr:twoCellAnchor>
  <xdr:twoCellAnchor editAs="oneCell">
    <xdr:from>
      <xdr:col>4</xdr:col>
      <xdr:colOff>51224</xdr:colOff>
      <xdr:row>68</xdr:row>
      <xdr:rowOff>15721</xdr:rowOff>
    </xdr:from>
    <xdr:to>
      <xdr:col>5</xdr:col>
      <xdr:colOff>96847</xdr:colOff>
      <xdr:row>68</xdr:row>
      <xdr:rowOff>175016</xdr:rowOff>
    </xdr:to>
    <xdr:pic>
      <xdr:nvPicPr>
        <xdr:cNvPr id="5" name="Imag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a:stretch>
          <a:fillRect/>
        </a:stretch>
      </xdr:blipFill>
      <xdr:spPr>
        <a:xfrm>
          <a:off x="1950509" y="24860731"/>
          <a:ext cx="171353" cy="151675"/>
        </a:xfrm>
        <a:prstGeom prst="rect">
          <a:avLst/>
        </a:prstGeom>
      </xdr:spPr>
    </xdr:pic>
    <xdr:clientData/>
  </xdr:twoCellAnchor>
  <xdr:twoCellAnchor editAs="oneCell">
    <xdr:from>
      <xdr:col>3</xdr:col>
      <xdr:colOff>95250</xdr:colOff>
      <xdr:row>4</xdr:row>
      <xdr:rowOff>0</xdr:rowOff>
    </xdr:from>
    <xdr:to>
      <xdr:col>5</xdr:col>
      <xdr:colOff>39315</xdr:colOff>
      <xdr:row>4</xdr:row>
      <xdr:rowOff>212190</xdr:rowOff>
    </xdr:to>
    <xdr:pic>
      <xdr:nvPicPr>
        <xdr:cNvPr id="12" name="Image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53565" y="14058900"/>
          <a:ext cx="214575" cy="208380"/>
        </a:xfrm>
        <a:prstGeom prst="rect">
          <a:avLst/>
        </a:prstGeom>
      </xdr:spPr>
    </xdr:pic>
    <xdr:clientData/>
  </xdr:twoCellAnchor>
  <xdr:twoCellAnchor>
    <xdr:from>
      <xdr:col>2</xdr:col>
      <xdr:colOff>20088</xdr:colOff>
      <xdr:row>0</xdr:row>
      <xdr:rowOff>28921</xdr:rowOff>
    </xdr:from>
    <xdr:to>
      <xdr:col>73</xdr:col>
      <xdr:colOff>20089</xdr:colOff>
      <xdr:row>0</xdr:row>
      <xdr:rowOff>275186</xdr:rowOff>
    </xdr:to>
    <xdr:sp macro="" textlink="">
      <xdr:nvSpPr>
        <xdr:cNvPr id="26" name="Rectangle 25">
          <a:hlinkClick xmlns:r="http://schemas.openxmlformats.org/officeDocument/2006/relationships" r:id="rId3"/>
          <a:extLst>
            <a:ext uri="{FF2B5EF4-FFF2-40B4-BE49-F238E27FC236}">
              <a16:creationId xmlns:a16="http://schemas.microsoft.com/office/drawing/2014/main" id="{00000000-0008-0000-0200-00001A000000}"/>
            </a:ext>
          </a:extLst>
        </xdr:cNvPr>
        <xdr:cNvSpPr/>
      </xdr:nvSpPr>
      <xdr:spPr>
        <a:xfrm>
          <a:off x="1654578" y="27016"/>
          <a:ext cx="9439276" cy="250075"/>
        </a:xfrm>
        <a:prstGeom prst="rect">
          <a:avLst/>
        </a:prstGeom>
        <a:solidFill>
          <a:schemeClr val="bg1">
            <a:lumMod val="95000"/>
          </a:schemeClr>
        </a:solidFill>
        <a:ln w="25400">
          <a:solidFill>
            <a:schemeClr val="accent1">
              <a:lumMod val="50000"/>
            </a:schemeClr>
          </a:solidFill>
        </a:ln>
        <a:effectLst>
          <a:innerShdw blurRad="114300">
            <a:prstClr val="black"/>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ysClr val="windowText" lastClr="000000"/>
              </a:solidFill>
            </a:rPr>
            <a:t>Retour édition</a:t>
          </a:r>
          <a:r>
            <a:rPr lang="fr-FR" sz="1800" baseline="0">
              <a:solidFill>
                <a:sysClr val="windowText" lastClr="000000"/>
              </a:solidFill>
            </a:rPr>
            <a:t> bilan</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4</xdr:col>
      <xdr:colOff>66675</xdr:colOff>
      <xdr:row>7</xdr:row>
      <xdr:rowOff>9525</xdr:rowOff>
    </xdr:from>
    <xdr:ext cx="183460" cy="180000"/>
    <xdr:pic>
      <xdr:nvPicPr>
        <xdr:cNvPr id="6" name="Image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stretch>
          <a:fillRect/>
        </a:stretch>
      </xdr:blipFill>
      <xdr:spPr>
        <a:xfrm>
          <a:off x="1960245" y="14413230"/>
          <a:ext cx="183460" cy="180000"/>
        </a:xfrm>
        <a:prstGeom prst="rect">
          <a:avLst/>
        </a:prstGeom>
      </xdr:spPr>
    </xdr:pic>
    <xdr:clientData/>
  </xdr:oneCellAnchor>
  <xdr:oneCellAnchor>
    <xdr:from>
      <xdr:col>4</xdr:col>
      <xdr:colOff>20955</xdr:colOff>
      <xdr:row>52</xdr:row>
      <xdr:rowOff>144780</xdr:rowOff>
    </xdr:from>
    <xdr:ext cx="185841" cy="180000"/>
    <xdr:pic>
      <xdr:nvPicPr>
        <xdr:cNvPr id="9" name="Image 8">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1"/>
        <a:stretch>
          <a:fillRect/>
        </a:stretch>
      </xdr:blipFill>
      <xdr:spPr>
        <a:xfrm>
          <a:off x="1912620" y="22840950"/>
          <a:ext cx="185841" cy="180000"/>
        </a:xfrm>
        <a:prstGeom prst="rect">
          <a:avLst/>
        </a:prstGeom>
      </xdr:spPr>
    </xdr:pic>
    <xdr:clientData/>
  </xdr:oneCellAnchor>
  <xdr:twoCellAnchor editAs="oneCell">
    <xdr:from>
      <xdr:col>4</xdr:col>
      <xdr:colOff>0</xdr:colOff>
      <xdr:row>4</xdr:row>
      <xdr:rowOff>0</xdr:rowOff>
    </xdr:from>
    <xdr:to>
      <xdr:col>5</xdr:col>
      <xdr:colOff>91789</xdr:colOff>
      <xdr:row>4</xdr:row>
      <xdr:rowOff>210285</xdr:rowOff>
    </xdr:to>
    <xdr:pic>
      <xdr:nvPicPr>
        <xdr:cNvPr id="12" name="Image 11">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95475" y="13954125"/>
          <a:ext cx="225139" cy="210285"/>
        </a:xfrm>
        <a:prstGeom prst="rect">
          <a:avLst/>
        </a:prstGeom>
      </xdr:spPr>
    </xdr:pic>
    <xdr:clientData/>
  </xdr:twoCellAnchor>
  <xdr:twoCellAnchor>
    <xdr:from>
      <xdr:col>2</xdr:col>
      <xdr:colOff>20088</xdr:colOff>
      <xdr:row>0</xdr:row>
      <xdr:rowOff>28921</xdr:rowOff>
    </xdr:from>
    <xdr:to>
      <xdr:col>73</xdr:col>
      <xdr:colOff>20089</xdr:colOff>
      <xdr:row>0</xdr:row>
      <xdr:rowOff>275186</xdr:rowOff>
    </xdr:to>
    <xdr:sp macro="" textlink="">
      <xdr:nvSpPr>
        <xdr:cNvPr id="25" name="Rectangle 24">
          <a:hlinkClick xmlns:r="http://schemas.openxmlformats.org/officeDocument/2006/relationships" r:id="rId3"/>
          <a:extLst>
            <a:ext uri="{FF2B5EF4-FFF2-40B4-BE49-F238E27FC236}">
              <a16:creationId xmlns:a16="http://schemas.microsoft.com/office/drawing/2014/main" id="{00000000-0008-0000-0300-000019000000}"/>
            </a:ext>
          </a:extLst>
        </xdr:cNvPr>
        <xdr:cNvSpPr/>
      </xdr:nvSpPr>
      <xdr:spPr>
        <a:xfrm>
          <a:off x="1654578" y="27016"/>
          <a:ext cx="9439276" cy="250075"/>
        </a:xfrm>
        <a:prstGeom prst="rect">
          <a:avLst/>
        </a:prstGeom>
        <a:solidFill>
          <a:schemeClr val="bg1">
            <a:lumMod val="95000"/>
          </a:schemeClr>
        </a:solidFill>
        <a:ln w="25400">
          <a:solidFill>
            <a:schemeClr val="accent1">
              <a:lumMod val="50000"/>
            </a:schemeClr>
          </a:solidFill>
        </a:ln>
        <a:effectLst>
          <a:innerShdw blurRad="114300">
            <a:prstClr val="black"/>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ysClr val="windowText" lastClr="000000"/>
              </a:solidFill>
            </a:rPr>
            <a:t>Retour édition</a:t>
          </a:r>
          <a:r>
            <a:rPr lang="fr-FR" sz="1800" baseline="0">
              <a:solidFill>
                <a:sysClr val="windowText" lastClr="000000"/>
              </a:solidFill>
            </a:rPr>
            <a:t> bilan</a:t>
          </a: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3</xdr:col>
      <xdr:colOff>95250</xdr:colOff>
      <xdr:row>3</xdr:row>
      <xdr:rowOff>28575</xdr:rowOff>
    </xdr:from>
    <xdr:ext cx="259240" cy="252000"/>
    <xdr:pic>
      <xdr:nvPicPr>
        <xdr:cNvPr id="7" name="Imag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a:stretch>
          <a:fillRect/>
        </a:stretch>
      </xdr:blipFill>
      <xdr:spPr>
        <a:xfrm>
          <a:off x="1853565" y="27058620"/>
          <a:ext cx="259240" cy="252000"/>
        </a:xfrm>
        <a:prstGeom prst="rect">
          <a:avLst/>
        </a:prstGeom>
      </xdr:spPr>
    </xdr:pic>
    <xdr:clientData/>
  </xdr:oneCellAnchor>
  <xdr:oneCellAnchor>
    <xdr:from>
      <xdr:col>4</xdr:col>
      <xdr:colOff>40481</xdr:colOff>
      <xdr:row>7</xdr:row>
      <xdr:rowOff>26193</xdr:rowOff>
    </xdr:from>
    <xdr:ext cx="185841" cy="180000"/>
    <xdr:pic>
      <xdr:nvPicPr>
        <xdr:cNvPr id="8" name="Image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2"/>
        <a:stretch>
          <a:fillRect/>
        </a:stretch>
      </xdr:blipFill>
      <xdr:spPr>
        <a:xfrm>
          <a:off x="1935956" y="27559158"/>
          <a:ext cx="185841" cy="180000"/>
        </a:xfrm>
        <a:prstGeom prst="rect">
          <a:avLst/>
        </a:prstGeom>
      </xdr:spPr>
    </xdr:pic>
    <xdr:clientData/>
  </xdr:oneCellAnchor>
  <xdr:oneCellAnchor>
    <xdr:from>
      <xdr:col>4</xdr:col>
      <xdr:colOff>43122</xdr:colOff>
      <xdr:row>71</xdr:row>
      <xdr:rowOff>186171</xdr:rowOff>
    </xdr:from>
    <xdr:ext cx="185841" cy="180000"/>
    <xdr:pic>
      <xdr:nvPicPr>
        <xdr:cNvPr id="25" name="Image 24">
          <a:extLst>
            <a:ext uri="{FF2B5EF4-FFF2-40B4-BE49-F238E27FC236}">
              <a16:creationId xmlns:a16="http://schemas.microsoft.com/office/drawing/2014/main" id="{00000000-0008-0000-0400-000019000000}"/>
            </a:ext>
          </a:extLst>
        </xdr:cNvPr>
        <xdr:cNvPicPr>
          <a:picLocks noChangeAspect="1"/>
        </xdr:cNvPicPr>
      </xdr:nvPicPr>
      <xdr:blipFill>
        <a:blip xmlns:r="http://schemas.openxmlformats.org/officeDocument/2006/relationships" r:embed="rId2"/>
        <a:stretch>
          <a:fillRect/>
        </a:stretch>
      </xdr:blipFill>
      <xdr:spPr>
        <a:xfrm>
          <a:off x="1930804" y="11884603"/>
          <a:ext cx="185841" cy="180000"/>
        </a:xfrm>
        <a:prstGeom prst="rect">
          <a:avLst/>
        </a:prstGeom>
      </xdr:spPr>
    </xdr:pic>
    <xdr:clientData/>
  </xdr:oneCellAnchor>
  <xdr:twoCellAnchor>
    <xdr:from>
      <xdr:col>2</xdr:col>
      <xdr:colOff>20088</xdr:colOff>
      <xdr:row>0</xdr:row>
      <xdr:rowOff>28921</xdr:rowOff>
    </xdr:from>
    <xdr:to>
      <xdr:col>73</xdr:col>
      <xdr:colOff>20089</xdr:colOff>
      <xdr:row>0</xdr:row>
      <xdr:rowOff>275186</xdr:rowOff>
    </xdr:to>
    <xdr:sp macro="" textlink="">
      <xdr:nvSpPr>
        <xdr:cNvPr id="26" name="Rectangle 25">
          <a:hlinkClick xmlns:r="http://schemas.openxmlformats.org/officeDocument/2006/relationships" r:id="rId3"/>
          <a:extLst>
            <a:ext uri="{FF2B5EF4-FFF2-40B4-BE49-F238E27FC236}">
              <a16:creationId xmlns:a16="http://schemas.microsoft.com/office/drawing/2014/main" id="{00000000-0008-0000-0400-00001A000000}"/>
            </a:ext>
          </a:extLst>
        </xdr:cNvPr>
        <xdr:cNvSpPr/>
      </xdr:nvSpPr>
      <xdr:spPr>
        <a:xfrm>
          <a:off x="1654578" y="27016"/>
          <a:ext cx="9439276" cy="250075"/>
        </a:xfrm>
        <a:prstGeom prst="rect">
          <a:avLst/>
        </a:prstGeom>
        <a:solidFill>
          <a:schemeClr val="bg1">
            <a:lumMod val="95000"/>
          </a:schemeClr>
        </a:solidFill>
        <a:ln w="25400">
          <a:solidFill>
            <a:schemeClr val="accent1">
              <a:lumMod val="50000"/>
            </a:schemeClr>
          </a:solidFill>
        </a:ln>
        <a:effectLst>
          <a:innerShdw blurRad="114300">
            <a:prstClr val="black"/>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ysClr val="windowText" lastClr="000000"/>
              </a:solidFill>
            </a:rPr>
            <a:t>Retour édition</a:t>
          </a:r>
          <a:r>
            <a:rPr lang="fr-FR" sz="1800" baseline="0">
              <a:solidFill>
                <a:sysClr val="windowText" lastClr="000000"/>
              </a:solidFill>
            </a:rPr>
            <a:t> bilan</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36</xdr:col>
      <xdr:colOff>0</xdr:colOff>
      <xdr:row>90</xdr:row>
      <xdr:rowOff>2933</xdr:rowOff>
    </xdr:from>
    <xdr:to>
      <xdr:col>39</xdr:col>
      <xdr:colOff>669661</xdr:colOff>
      <xdr:row>100</xdr:row>
      <xdr:rowOff>140093</xdr:rowOff>
    </xdr:to>
    <xdr:graphicFrame macro="">
      <xdr:nvGraphicFramePr>
        <xdr:cNvPr id="4" name="Graphique 3">
          <a:extLst>
            <a:ext uri="{FF2B5EF4-FFF2-40B4-BE49-F238E27FC236}">
              <a16:creationId xmlns:a16="http://schemas.microsoft.com/office/drawing/2014/main" id="{00000000-0008-0000-08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39</xdr:col>
      <xdr:colOff>738218</xdr:colOff>
      <xdr:row>90</xdr:row>
      <xdr:rowOff>0</xdr:rowOff>
    </xdr:from>
    <xdr:to>
      <xdr:col>43</xdr:col>
      <xdr:colOff>441959</xdr:colOff>
      <xdr:row>100</xdr:row>
      <xdr:rowOff>137160</xdr:rowOff>
    </xdr:to>
    <xdr:graphicFrame macro="">
      <xdr:nvGraphicFramePr>
        <xdr:cNvPr id="5" name="Graphique 4">
          <a:extLst>
            <a:ext uri="{FF2B5EF4-FFF2-40B4-BE49-F238E27FC236}">
              <a16:creationId xmlns:a16="http://schemas.microsoft.com/office/drawing/2014/main" id="{00000000-0008-0000-08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lien" refreshedDate="43662.723900694444" createdVersion="6" refreshedVersion="6" minRefreshableVersion="3" recordCount="10" xr:uid="{9796D3B9-3C48-453D-81DF-8D015AC1C226}">
  <cacheSource type="worksheet">
    <worksheetSource ref="AV72:AV82" sheet="Rapport S.C.P.I."/>
  </cacheSource>
  <cacheFields count="1">
    <cacheField name="Société de gestion" numFmtId="0">
      <sharedItems count="5">
        <s v="SOFIDY"/>
        <s v=""/>
        <s v="PERIAL" u="1"/>
        <s v="PRIMONIAL REIM" u="1"/>
        <s v="LA FRANCAISE AM"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
  <r>
    <x v="0"/>
  </r>
  <r>
    <x v="0"/>
  </r>
  <r>
    <x v="1"/>
  </r>
  <r>
    <x v="1"/>
  </r>
  <r>
    <x v="1"/>
  </r>
  <r>
    <x v="1"/>
  </r>
  <r>
    <x v="1"/>
  </r>
  <r>
    <x v="1"/>
  </r>
  <r>
    <x v="1"/>
  </r>
  <r>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AC8D7CCA-2F09-46FE-8986-BFFF5B9D570F}"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X72:AX75" firstHeaderRow="1" firstDataRow="1" firstDataCol="1"/>
  <pivotFields count="1">
    <pivotField axis="axisRow" showAll="0">
      <items count="6">
        <item x="1"/>
        <item m="1" x="3"/>
        <item x="0"/>
        <item m="1" x="4"/>
        <item m="1" x="2"/>
        <item t="default"/>
      </items>
    </pivotField>
  </pivotFields>
  <rowFields count="1">
    <field x="0"/>
  </rowFields>
  <rowItems count="3">
    <i>
      <x/>
    </i>
    <i>
      <x v="2"/>
    </i>
    <i t="grand">
      <x/>
    </i>
  </rowItems>
  <colItems count="1">
    <i/>
  </colItems>
  <formats count="4">
    <format dxfId="3">
      <pivotArea type="all" dataOnly="0" outline="0" fieldPosition="0"/>
    </format>
    <format dxfId="2">
      <pivotArea field="0" type="button" dataOnly="0" labelOnly="1" outline="0" axis="axisRow" fieldPosition="0"/>
    </format>
    <format dxfId="1">
      <pivotArea dataOnly="0" labelOnly="1" fieldPosition="0">
        <references count="1">
          <reference field="0" count="0"/>
        </references>
      </pivotArea>
    </format>
    <format dxfId="0">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7.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45D44-8814-4734-A141-39C8FD530161}">
  <sheetPr codeName="Feuil3">
    <tabColor theme="4" tint="0.39997558519241921"/>
  </sheetPr>
  <dimension ref="D1:P35"/>
  <sheetViews>
    <sheetView showGridLines="0" tabSelected="1" zoomScale="120" zoomScaleNormal="120" workbookViewId="0">
      <selection activeCell="L19" sqref="L19"/>
    </sheetView>
  </sheetViews>
  <sheetFormatPr baseColWidth="10" defaultRowHeight="14.4"/>
  <cols>
    <col min="3" max="3" width="1.77734375" customWidth="1"/>
    <col min="4" max="4" width="1.33203125" customWidth="1"/>
    <col min="5" max="5" width="32.6640625" customWidth="1"/>
    <col min="10" max="10" width="26.109375" style="2" customWidth="1"/>
    <col min="11" max="11" width="7" customWidth="1"/>
    <col min="16" max="16" width="1.6640625" customWidth="1"/>
  </cols>
  <sheetData>
    <row r="1" spans="4:16" ht="15" thickBot="1"/>
    <row r="2" spans="4:16" ht="7.8" customHeight="1" thickTop="1" thickBot="1">
      <c r="D2" s="165"/>
      <c r="E2" s="166"/>
      <c r="F2" s="166"/>
      <c r="G2" s="166"/>
      <c r="H2" s="166"/>
      <c r="I2" s="166"/>
      <c r="J2" s="184"/>
      <c r="K2" s="166"/>
      <c r="L2" s="166"/>
      <c r="M2" s="166"/>
      <c r="N2" s="166"/>
      <c r="O2" s="166"/>
      <c r="P2" s="167"/>
    </row>
    <row r="3" spans="4:16" s="1" customFormat="1" ht="37.799999999999997" customHeight="1" thickTop="1" thickBot="1">
      <c r="D3" s="179"/>
      <c r="E3" s="213" t="s">
        <v>264</v>
      </c>
      <c r="F3" s="214"/>
      <c r="G3" s="214"/>
      <c r="H3" s="214"/>
      <c r="I3" s="214"/>
      <c r="J3" s="214"/>
      <c r="K3" s="214"/>
      <c r="L3" s="214"/>
      <c r="M3" s="214"/>
      <c r="N3" s="214"/>
      <c r="O3" s="215"/>
      <c r="P3" s="180"/>
    </row>
    <row r="4" spans="4:16" ht="8.4" customHeight="1" thickTop="1">
      <c r="D4" s="168"/>
      <c r="E4" s="115"/>
      <c r="F4" s="115"/>
      <c r="G4" s="115"/>
      <c r="H4" s="115"/>
      <c r="I4" s="115"/>
      <c r="J4" s="185"/>
      <c r="K4" s="115"/>
      <c r="L4" s="115"/>
      <c r="M4" s="115"/>
      <c r="N4" s="115"/>
      <c r="O4" s="115"/>
      <c r="P4" s="169"/>
    </row>
    <row r="5" spans="4:16" ht="15" customHeight="1">
      <c r="D5" s="168"/>
      <c r="E5" s="183" t="s">
        <v>231</v>
      </c>
      <c r="F5" s="115"/>
      <c r="G5" s="115"/>
      <c r="H5" s="115"/>
      <c r="I5" s="115"/>
      <c r="J5" s="185"/>
      <c r="K5" s="115"/>
      <c r="L5" s="115"/>
      <c r="M5" s="115"/>
      <c r="N5" s="115"/>
      <c r="O5" s="115"/>
      <c r="P5" s="169"/>
    </row>
    <row r="6" spans="4:16" s="1" customFormat="1" ht="13.2" customHeight="1">
      <c r="D6" s="179"/>
      <c r="E6" s="181"/>
      <c r="F6" s="181"/>
      <c r="G6" s="181"/>
      <c r="H6" s="181"/>
      <c r="I6" s="197" t="s">
        <v>248</v>
      </c>
      <c r="J6" s="198" t="s">
        <v>249</v>
      </c>
      <c r="K6" s="199" t="s">
        <v>232</v>
      </c>
      <c r="L6" s="181"/>
      <c r="M6" s="181"/>
      <c r="N6" s="181"/>
      <c r="O6" s="181"/>
      <c r="P6" s="180"/>
    </row>
    <row r="7" spans="4:16" s="116" customFormat="1">
      <c r="D7" s="173"/>
      <c r="E7" s="182" t="s">
        <v>230</v>
      </c>
      <c r="F7" s="176"/>
      <c r="G7" s="176"/>
      <c r="H7" s="176"/>
      <c r="I7" s="176" t="b">
        <v>1</v>
      </c>
      <c r="J7" s="208" t="s">
        <v>1</v>
      </c>
      <c r="K7" s="209" t="s">
        <v>233</v>
      </c>
      <c r="L7" s="174"/>
      <c r="M7" s="174"/>
      <c r="N7" s="174"/>
      <c r="O7" s="174"/>
      <c r="P7" s="175"/>
    </row>
    <row r="8" spans="4:16" s="116" customFormat="1">
      <c r="D8" s="173"/>
      <c r="E8" s="182" t="str">
        <f>'B2'!G5</f>
        <v>Rappel de vos objectifs et de votre situation</v>
      </c>
      <c r="F8" s="176"/>
      <c r="G8" s="176"/>
      <c r="H8" s="176"/>
      <c r="I8" s="176" t="b">
        <v>1</v>
      </c>
      <c r="J8" s="209" t="s">
        <v>253</v>
      </c>
      <c r="K8" s="209" t="s">
        <v>234</v>
      </c>
      <c r="L8" s="174"/>
      <c r="M8" s="174"/>
      <c r="N8" s="174"/>
      <c r="O8" s="174"/>
      <c r="P8" s="175"/>
    </row>
    <row r="9" spans="4:16" s="116" customFormat="1">
      <c r="D9" s="173"/>
      <c r="E9" s="182" t="str">
        <f>'B3'!G5</f>
        <v>Votre Patrimoine</v>
      </c>
      <c r="F9" s="176"/>
      <c r="G9" s="176"/>
      <c r="H9" s="176"/>
      <c r="I9" s="176" t="b">
        <v>1</v>
      </c>
      <c r="J9" s="209" t="s">
        <v>254</v>
      </c>
      <c r="K9" s="209" t="s">
        <v>235</v>
      </c>
      <c r="L9" s="174"/>
      <c r="M9" s="174"/>
      <c r="N9" s="174"/>
      <c r="O9" s="174"/>
      <c r="P9" s="175"/>
    </row>
    <row r="10" spans="4:16" s="116" customFormat="1">
      <c r="D10" s="173"/>
      <c r="E10" s="182" t="str">
        <f>'B4'!G5</f>
        <v xml:space="preserve">Votre fiscalité </v>
      </c>
      <c r="F10" s="176"/>
      <c r="G10" s="176"/>
      <c r="H10" s="176"/>
      <c r="I10" s="176" t="b">
        <v>1</v>
      </c>
      <c r="J10" s="209" t="s">
        <v>258</v>
      </c>
      <c r="K10" s="209" t="s">
        <v>236</v>
      </c>
      <c r="L10" s="174"/>
      <c r="M10" s="174"/>
      <c r="N10" s="174"/>
      <c r="O10" s="174"/>
      <c r="P10" s="175"/>
    </row>
    <row r="11" spans="4:16" s="116" customFormat="1">
      <c r="D11" s="173"/>
      <c r="E11" s="201" t="s">
        <v>265</v>
      </c>
      <c r="F11" s="202" t="s">
        <v>255</v>
      </c>
      <c r="G11" s="203"/>
      <c r="H11" s="203"/>
      <c r="I11" s="203" t="b">
        <v>1</v>
      </c>
      <c r="J11" s="210" t="s">
        <v>260</v>
      </c>
      <c r="K11" s="210" t="s">
        <v>256</v>
      </c>
      <c r="L11" s="174"/>
      <c r="M11" s="174"/>
      <c r="N11" s="174"/>
      <c r="O11" s="174"/>
      <c r="P11" s="175"/>
    </row>
    <row r="12" spans="4:16" s="116" customFormat="1">
      <c r="D12" s="173"/>
      <c r="E12" s="204"/>
      <c r="F12" s="192"/>
      <c r="G12" s="174"/>
      <c r="H12" s="174"/>
      <c r="I12" s="174"/>
      <c r="J12" s="211" t="s">
        <v>261</v>
      </c>
      <c r="K12" s="211" t="s">
        <v>256</v>
      </c>
      <c r="L12" s="174"/>
      <c r="M12" s="174"/>
      <c r="N12" s="174"/>
      <c r="O12" s="174"/>
      <c r="P12" s="175"/>
    </row>
    <row r="13" spans="4:16" s="116" customFormat="1">
      <c r="D13" s="173"/>
      <c r="E13" s="204"/>
      <c r="F13" s="192"/>
      <c r="G13" s="174"/>
      <c r="H13" s="174"/>
      <c r="I13" s="174"/>
      <c r="J13" s="211" t="s">
        <v>263</v>
      </c>
      <c r="K13" s="211" t="s">
        <v>256</v>
      </c>
      <c r="L13" s="174"/>
      <c r="M13" s="174"/>
      <c r="N13" s="174"/>
      <c r="O13" s="174"/>
      <c r="P13" s="175"/>
    </row>
    <row r="14" spans="4:16" s="116" customFormat="1">
      <c r="D14" s="173"/>
      <c r="E14" s="205"/>
      <c r="F14" s="206"/>
      <c r="G14" s="207"/>
      <c r="H14" s="207"/>
      <c r="I14" s="207"/>
      <c r="J14" s="212" t="s">
        <v>262</v>
      </c>
      <c r="K14" s="212" t="s">
        <v>256</v>
      </c>
      <c r="L14" s="174"/>
      <c r="M14" s="174"/>
      <c r="N14" s="174"/>
      <c r="O14" s="174"/>
      <c r="P14" s="175"/>
    </row>
    <row r="15" spans="4:16" s="116" customFormat="1">
      <c r="D15" s="173"/>
      <c r="E15" s="182" t="s">
        <v>266</v>
      </c>
      <c r="F15" s="191"/>
      <c r="G15" s="176"/>
      <c r="H15" s="176"/>
      <c r="I15" s="176" t="b">
        <v>0</v>
      </c>
      <c r="J15" s="196"/>
      <c r="K15" s="200" t="s">
        <v>257</v>
      </c>
      <c r="L15" s="174"/>
      <c r="M15" s="174"/>
      <c r="N15" s="174"/>
      <c r="O15" s="174"/>
      <c r="P15" s="175"/>
    </row>
    <row r="16" spans="4:16" s="116" customFormat="1">
      <c r="D16" s="173"/>
      <c r="E16" s="182" t="s">
        <v>266</v>
      </c>
      <c r="F16" s="191"/>
      <c r="G16" s="176"/>
      <c r="H16" s="176"/>
      <c r="I16" s="176" t="b">
        <v>0</v>
      </c>
      <c r="J16" s="196"/>
      <c r="K16" s="200" t="s">
        <v>237</v>
      </c>
      <c r="L16" s="174"/>
      <c r="M16" s="174"/>
      <c r="N16" s="174"/>
      <c r="O16" s="174"/>
      <c r="P16" s="175"/>
    </row>
    <row r="17" spans="4:16" s="116" customFormat="1">
      <c r="D17" s="173"/>
      <c r="E17" s="182" t="s">
        <v>266</v>
      </c>
      <c r="F17" s="191"/>
      <c r="G17" s="176"/>
      <c r="H17" s="176"/>
      <c r="I17" s="176" t="b">
        <v>0</v>
      </c>
      <c r="J17" s="196"/>
      <c r="K17" s="200" t="s">
        <v>238</v>
      </c>
      <c r="L17" s="174"/>
      <c r="M17" s="174"/>
      <c r="N17" s="174"/>
      <c r="O17" s="174"/>
      <c r="P17" s="175"/>
    </row>
    <row r="18" spans="4:16" s="116" customFormat="1">
      <c r="D18" s="173"/>
      <c r="E18" s="182" t="s">
        <v>266</v>
      </c>
      <c r="F18" s="191"/>
      <c r="G18" s="176"/>
      <c r="H18" s="176"/>
      <c r="I18" s="176" t="b">
        <v>0</v>
      </c>
      <c r="J18" s="196"/>
      <c r="K18" s="200" t="s">
        <v>239</v>
      </c>
      <c r="L18" s="174"/>
      <c r="M18" s="174"/>
      <c r="N18" s="174"/>
      <c r="O18" s="174"/>
      <c r="P18" s="175"/>
    </row>
    <row r="19" spans="4:16" s="116" customFormat="1">
      <c r="D19" s="173"/>
      <c r="E19" s="182" t="s">
        <v>266</v>
      </c>
      <c r="F19" s="191"/>
      <c r="G19" s="176"/>
      <c r="H19" s="176"/>
      <c r="I19" s="176" t="b">
        <v>0</v>
      </c>
      <c r="J19" s="196"/>
      <c r="K19" s="200" t="s">
        <v>240</v>
      </c>
      <c r="L19" s="174"/>
      <c r="M19" s="174"/>
      <c r="N19" s="174"/>
      <c r="O19" s="174"/>
      <c r="P19" s="175"/>
    </row>
    <row r="20" spans="4:16" s="116" customFormat="1">
      <c r="D20" s="173"/>
      <c r="E20" s="182" t="s">
        <v>266</v>
      </c>
      <c r="F20" s="191"/>
      <c r="G20" s="176"/>
      <c r="H20" s="176"/>
      <c r="I20" s="176" t="b">
        <v>0</v>
      </c>
      <c r="J20" s="196"/>
      <c r="K20" s="200" t="s">
        <v>241</v>
      </c>
      <c r="L20" s="174"/>
      <c r="M20" s="174"/>
      <c r="N20" s="174"/>
      <c r="O20" s="174"/>
      <c r="P20" s="175"/>
    </row>
    <row r="21" spans="4:16" s="116" customFormat="1">
      <c r="D21" s="173"/>
      <c r="E21" s="182" t="s">
        <v>266</v>
      </c>
      <c r="F21" s="191"/>
      <c r="G21" s="176"/>
      <c r="H21" s="176"/>
      <c r="I21" s="176" t="b">
        <v>0</v>
      </c>
      <c r="J21" s="196"/>
      <c r="K21" s="200" t="s">
        <v>242</v>
      </c>
      <c r="L21" s="174"/>
      <c r="M21" s="174"/>
      <c r="N21" s="174"/>
      <c r="O21" s="174"/>
      <c r="P21" s="175"/>
    </row>
    <row r="22" spans="4:16" s="116" customFormat="1">
      <c r="D22" s="173"/>
      <c r="E22" s="182" t="s">
        <v>266</v>
      </c>
      <c r="F22" s="191"/>
      <c r="G22" s="176"/>
      <c r="H22" s="176"/>
      <c r="I22" s="176" t="b">
        <v>0</v>
      </c>
      <c r="J22" s="196"/>
      <c r="K22" s="200" t="s">
        <v>243</v>
      </c>
      <c r="L22" s="174"/>
      <c r="M22" s="174"/>
      <c r="N22" s="174"/>
      <c r="O22" s="174"/>
      <c r="P22" s="175"/>
    </row>
    <row r="23" spans="4:16" s="116" customFormat="1">
      <c r="D23" s="173"/>
      <c r="E23" s="182" t="s">
        <v>266</v>
      </c>
      <c r="F23" s="191"/>
      <c r="G23" s="176"/>
      <c r="H23" s="176"/>
      <c r="I23" s="176" t="b">
        <v>0</v>
      </c>
      <c r="J23" s="196"/>
      <c r="K23" s="200" t="s">
        <v>244</v>
      </c>
      <c r="L23" s="174"/>
      <c r="M23" s="174"/>
      <c r="N23" s="174"/>
      <c r="O23" s="174"/>
      <c r="P23" s="175"/>
    </row>
    <row r="24" spans="4:16" s="116" customFormat="1">
      <c r="D24" s="173"/>
      <c r="E24" s="182" t="s">
        <v>266</v>
      </c>
      <c r="F24" s="191"/>
      <c r="G24" s="176"/>
      <c r="H24" s="176"/>
      <c r="I24" s="176" t="b">
        <v>0</v>
      </c>
      <c r="J24" s="196"/>
      <c r="K24" s="200" t="s">
        <v>245</v>
      </c>
      <c r="L24" s="174"/>
      <c r="M24" s="174"/>
      <c r="N24" s="174"/>
      <c r="O24" s="174"/>
      <c r="P24" s="175"/>
    </row>
    <row r="25" spans="4:16" s="116" customFormat="1">
      <c r="D25" s="173"/>
      <c r="E25" s="182" t="s">
        <v>266</v>
      </c>
      <c r="F25" s="191"/>
      <c r="G25" s="176"/>
      <c r="H25" s="176"/>
      <c r="I25" s="176" t="b">
        <v>0</v>
      </c>
      <c r="J25" s="196"/>
      <c r="K25" s="200" t="s">
        <v>246</v>
      </c>
      <c r="L25" s="174"/>
      <c r="M25" s="174"/>
      <c r="N25" s="174"/>
      <c r="O25" s="174"/>
      <c r="P25" s="175"/>
    </row>
    <row r="26" spans="4:16" s="116" customFormat="1">
      <c r="D26" s="173"/>
      <c r="E26" s="182" t="s">
        <v>266</v>
      </c>
      <c r="F26" s="191"/>
      <c r="G26" s="176"/>
      <c r="H26" s="176"/>
      <c r="I26" s="176" t="b">
        <v>0</v>
      </c>
      <c r="J26" s="196"/>
      <c r="K26" s="200" t="s">
        <v>247</v>
      </c>
      <c r="L26" s="174"/>
      <c r="M26" s="174"/>
      <c r="N26" s="174"/>
      <c r="O26" s="174"/>
      <c r="P26" s="175"/>
    </row>
    <row r="27" spans="4:16">
      <c r="D27" s="168"/>
      <c r="E27" s="115"/>
      <c r="F27" s="192"/>
      <c r="G27" s="115"/>
      <c r="H27" s="115"/>
      <c r="I27" s="115"/>
      <c r="J27" s="185"/>
      <c r="K27" s="115"/>
      <c r="L27" s="115"/>
      <c r="M27" s="115"/>
      <c r="N27" s="115"/>
      <c r="O27" s="115"/>
      <c r="P27" s="169"/>
    </row>
    <row r="28" spans="4:16">
      <c r="D28" s="168"/>
      <c r="E28" s="115"/>
      <c r="F28" s="115"/>
      <c r="G28" s="115"/>
      <c r="H28" s="115"/>
      <c r="I28" s="115"/>
      <c r="J28" s="185"/>
      <c r="K28" s="115"/>
      <c r="L28" s="115"/>
      <c r="M28" s="115"/>
      <c r="N28" s="115"/>
      <c r="O28" s="115"/>
      <c r="P28" s="169"/>
    </row>
    <row r="29" spans="4:16">
      <c r="D29" s="168"/>
      <c r="E29" s="115"/>
      <c r="F29" s="115"/>
      <c r="G29" s="115"/>
      <c r="H29" s="115"/>
      <c r="I29" s="115"/>
      <c r="J29" s="185"/>
      <c r="K29" s="115"/>
      <c r="L29" s="115"/>
      <c r="M29" s="115"/>
      <c r="N29" s="115"/>
      <c r="O29" s="115"/>
      <c r="P29" s="169"/>
    </row>
    <row r="30" spans="4:16">
      <c r="D30" s="168"/>
      <c r="E30" s="115"/>
      <c r="F30" s="115"/>
      <c r="G30" s="115"/>
      <c r="H30" s="115"/>
      <c r="I30" s="115"/>
      <c r="J30" s="185"/>
      <c r="K30" s="115"/>
      <c r="L30" s="115"/>
      <c r="M30" s="115"/>
      <c r="N30" s="115"/>
      <c r="O30" s="115"/>
      <c r="P30" s="169"/>
    </row>
    <row r="31" spans="4:16">
      <c r="D31" s="168"/>
      <c r="E31" s="115"/>
      <c r="F31" s="115"/>
      <c r="G31" s="115"/>
      <c r="H31" s="115"/>
      <c r="I31" s="115"/>
      <c r="J31" s="185"/>
      <c r="K31" s="115"/>
      <c r="L31" s="115"/>
      <c r="M31" s="115"/>
      <c r="N31" s="115"/>
      <c r="O31" s="115"/>
      <c r="P31" s="169"/>
    </row>
    <row r="32" spans="4:16">
      <c r="D32" s="168"/>
      <c r="E32" s="115"/>
      <c r="F32" s="115"/>
      <c r="G32" s="115"/>
      <c r="H32" s="115"/>
      <c r="I32" s="115"/>
      <c r="J32" s="185"/>
      <c r="K32" s="115"/>
      <c r="L32" s="115"/>
      <c r="M32" s="115"/>
      <c r="N32" s="115"/>
      <c r="O32" s="115"/>
      <c r="P32" s="169"/>
    </row>
    <row r="33" spans="4:16">
      <c r="D33" s="168"/>
      <c r="E33" s="115"/>
      <c r="F33" s="115"/>
      <c r="G33" s="115"/>
      <c r="H33" s="115"/>
      <c r="I33" s="115"/>
      <c r="J33" s="185"/>
      <c r="K33" s="115"/>
      <c r="L33" s="115"/>
      <c r="M33" s="115"/>
      <c r="N33" s="115"/>
      <c r="O33" s="115"/>
      <c r="P33" s="169"/>
    </row>
    <row r="34" spans="4:16" ht="15" thickBot="1">
      <c r="D34" s="170"/>
      <c r="E34" s="171"/>
      <c r="F34" s="171"/>
      <c r="G34" s="171"/>
      <c r="H34" s="171"/>
      <c r="I34" s="171"/>
      <c r="J34" s="186"/>
      <c r="K34" s="171"/>
      <c r="L34" s="171"/>
      <c r="M34" s="171"/>
      <c r="N34" s="171"/>
      <c r="O34" s="171"/>
      <c r="P34" s="172"/>
    </row>
    <row r="35" spans="4:16" ht="15" thickTop="1"/>
  </sheetData>
  <mergeCells count="1">
    <mergeCell ref="E3:O3"/>
  </mergeCells>
  <phoneticPr fontId="51" type="noConversion"/>
  <hyperlinks>
    <hyperlink ref="K7" location="'B1'!C2" display="B2" xr:uid="{F0531DBC-BF7F-4302-85AD-200E53908B15}"/>
    <hyperlink ref="K8" location="'B2'!E2" display="B2" xr:uid="{F5C8269E-DBC0-49AB-82C7-257E1CCB66AD}"/>
    <hyperlink ref="K10" location="'B4'!C2" display="B4" xr:uid="{C567EF79-1876-413C-83A8-FFB08270E39D}"/>
    <hyperlink ref="J8" location="'B2'!E71" display="Analyse du régime matrimonial" xr:uid="{9BB8A0D9-E133-4122-B519-0824E33DF4DE}"/>
    <hyperlink ref="J9" location="'B3'!E55" display="Analyse du patrimoine" xr:uid="{803304F8-89A3-46FB-B858-34F926915583}"/>
    <hyperlink ref="J10" location="'B4'!E74" display="Analyse de fiscalité" xr:uid="{77503E52-1129-4C16-A95E-8C62B6826E0C}"/>
    <hyperlink ref="J11" location="'Succession B5-1'!E71" display="Analyse actifs taxable 1er décès" xr:uid="{9A6F1C63-7D24-471F-9491-80DD8466F76A}"/>
    <hyperlink ref="J12" location="'Succession B5-1'!E141" display="synthèse des droits 1er décès" xr:uid="{5407C72D-B547-44EF-BB20-8D9835A03FD8}"/>
    <hyperlink ref="J13" location="'B5-1'!E203" display="Analyse actifs taxable 2ème décès" xr:uid="{0A46B263-A335-4EEF-907A-28EE3181BE5C}"/>
    <hyperlink ref="J14" location="'B5-1'!E271" display="synthèse des droits 2ème décès" xr:uid="{50CCD2F7-6599-4EBC-8234-2D4DBE5A5CBB}"/>
    <hyperlink ref="K9" location="'B3'!C2" display="B3" xr:uid="{DD6AC5D1-CDFA-415E-B9D2-8166E3362C94}"/>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61" r:id="rId4" name="Check Box 1">
              <controlPr defaultSize="0" autoFill="0" autoLine="0" autoPict="0">
                <anchor moveWithCells="1">
                  <from>
                    <xdr:col>4</xdr:col>
                    <xdr:colOff>22860</xdr:colOff>
                    <xdr:row>5</xdr:row>
                    <xdr:rowOff>152400</xdr:rowOff>
                  </from>
                  <to>
                    <xdr:col>6</xdr:col>
                    <xdr:colOff>198120</xdr:colOff>
                    <xdr:row>7</xdr:row>
                    <xdr:rowOff>7620</xdr:rowOff>
                  </to>
                </anchor>
              </controlPr>
            </control>
          </mc:Choice>
        </mc:AlternateContent>
        <mc:AlternateContent xmlns:mc="http://schemas.openxmlformats.org/markup-compatibility/2006">
          <mc:Choice Requires="x14">
            <control shapeId="40969" r:id="rId5" name="Check Box 9">
              <controlPr defaultSize="0" autoFill="0" autoLine="0" autoPict="0">
                <anchor moveWithCells="1">
                  <from>
                    <xdr:col>4</xdr:col>
                    <xdr:colOff>22860</xdr:colOff>
                    <xdr:row>14</xdr:row>
                    <xdr:rowOff>175260</xdr:rowOff>
                  </from>
                  <to>
                    <xdr:col>6</xdr:col>
                    <xdr:colOff>198120</xdr:colOff>
                    <xdr:row>16</xdr:row>
                    <xdr:rowOff>7620</xdr:rowOff>
                  </to>
                </anchor>
              </controlPr>
            </control>
          </mc:Choice>
        </mc:AlternateContent>
        <mc:AlternateContent xmlns:mc="http://schemas.openxmlformats.org/markup-compatibility/2006">
          <mc:Choice Requires="x14">
            <control shapeId="40970" r:id="rId6" name="Check Box 10">
              <controlPr defaultSize="0" autoFill="0" autoLine="0" autoPict="0">
                <anchor moveWithCells="1">
                  <from>
                    <xdr:col>4</xdr:col>
                    <xdr:colOff>15240</xdr:colOff>
                    <xdr:row>16</xdr:row>
                    <xdr:rowOff>167640</xdr:rowOff>
                  </from>
                  <to>
                    <xdr:col>6</xdr:col>
                    <xdr:colOff>198120</xdr:colOff>
                    <xdr:row>18</xdr:row>
                    <xdr:rowOff>0</xdr:rowOff>
                  </to>
                </anchor>
              </controlPr>
            </control>
          </mc:Choice>
        </mc:AlternateContent>
        <mc:AlternateContent xmlns:mc="http://schemas.openxmlformats.org/markup-compatibility/2006">
          <mc:Choice Requires="x14">
            <control shapeId="40971" r:id="rId7" name="Check Box 11">
              <controlPr defaultSize="0" autoFill="0" autoLine="0" autoPict="0">
                <anchor moveWithCells="1">
                  <from>
                    <xdr:col>4</xdr:col>
                    <xdr:colOff>22860</xdr:colOff>
                    <xdr:row>15</xdr:row>
                    <xdr:rowOff>167640</xdr:rowOff>
                  </from>
                  <to>
                    <xdr:col>6</xdr:col>
                    <xdr:colOff>198120</xdr:colOff>
                    <xdr:row>17</xdr:row>
                    <xdr:rowOff>7620</xdr:rowOff>
                  </to>
                </anchor>
              </controlPr>
            </control>
          </mc:Choice>
        </mc:AlternateContent>
        <mc:AlternateContent xmlns:mc="http://schemas.openxmlformats.org/markup-compatibility/2006">
          <mc:Choice Requires="x14">
            <control shapeId="40972" r:id="rId8" name="Check Box 12">
              <controlPr defaultSize="0" autoFill="0" autoLine="0" autoPict="0">
                <anchor moveWithCells="1">
                  <from>
                    <xdr:col>4</xdr:col>
                    <xdr:colOff>15240</xdr:colOff>
                    <xdr:row>18</xdr:row>
                    <xdr:rowOff>167640</xdr:rowOff>
                  </from>
                  <to>
                    <xdr:col>6</xdr:col>
                    <xdr:colOff>198120</xdr:colOff>
                    <xdr:row>20</xdr:row>
                    <xdr:rowOff>0</xdr:rowOff>
                  </to>
                </anchor>
              </controlPr>
            </control>
          </mc:Choice>
        </mc:AlternateContent>
        <mc:AlternateContent xmlns:mc="http://schemas.openxmlformats.org/markup-compatibility/2006">
          <mc:Choice Requires="x14">
            <control shapeId="40973" r:id="rId9" name="Check Box 13">
              <controlPr defaultSize="0" autoFill="0" autoLine="0" autoPict="0">
                <anchor moveWithCells="1">
                  <from>
                    <xdr:col>4</xdr:col>
                    <xdr:colOff>15240</xdr:colOff>
                    <xdr:row>19</xdr:row>
                    <xdr:rowOff>167640</xdr:rowOff>
                  </from>
                  <to>
                    <xdr:col>6</xdr:col>
                    <xdr:colOff>190500</xdr:colOff>
                    <xdr:row>21</xdr:row>
                    <xdr:rowOff>0</xdr:rowOff>
                  </to>
                </anchor>
              </controlPr>
            </control>
          </mc:Choice>
        </mc:AlternateContent>
        <mc:AlternateContent xmlns:mc="http://schemas.openxmlformats.org/markup-compatibility/2006">
          <mc:Choice Requires="x14">
            <control shapeId="40974" r:id="rId10" name="Check Box 14">
              <controlPr defaultSize="0" autoFill="0" autoLine="0" autoPict="0">
                <anchor moveWithCells="1">
                  <from>
                    <xdr:col>4</xdr:col>
                    <xdr:colOff>15240</xdr:colOff>
                    <xdr:row>20</xdr:row>
                    <xdr:rowOff>167640</xdr:rowOff>
                  </from>
                  <to>
                    <xdr:col>6</xdr:col>
                    <xdr:colOff>198120</xdr:colOff>
                    <xdr:row>22</xdr:row>
                    <xdr:rowOff>0</xdr:rowOff>
                  </to>
                </anchor>
              </controlPr>
            </control>
          </mc:Choice>
        </mc:AlternateContent>
        <mc:AlternateContent xmlns:mc="http://schemas.openxmlformats.org/markup-compatibility/2006">
          <mc:Choice Requires="x14">
            <control shapeId="40975" r:id="rId11" name="Check Box 15">
              <controlPr defaultSize="0" autoFill="0" autoLine="0" autoPict="0">
                <anchor moveWithCells="1">
                  <from>
                    <xdr:col>4</xdr:col>
                    <xdr:colOff>15240</xdr:colOff>
                    <xdr:row>22</xdr:row>
                    <xdr:rowOff>167640</xdr:rowOff>
                  </from>
                  <to>
                    <xdr:col>6</xdr:col>
                    <xdr:colOff>198120</xdr:colOff>
                    <xdr:row>24</xdr:row>
                    <xdr:rowOff>0</xdr:rowOff>
                  </to>
                </anchor>
              </controlPr>
            </control>
          </mc:Choice>
        </mc:AlternateContent>
        <mc:AlternateContent xmlns:mc="http://schemas.openxmlformats.org/markup-compatibility/2006">
          <mc:Choice Requires="x14">
            <control shapeId="40976" r:id="rId12" name="Check Box 16">
              <controlPr defaultSize="0" autoFill="0" autoLine="0" autoPict="0">
                <anchor moveWithCells="1">
                  <from>
                    <xdr:col>4</xdr:col>
                    <xdr:colOff>15240</xdr:colOff>
                    <xdr:row>21</xdr:row>
                    <xdr:rowOff>167640</xdr:rowOff>
                  </from>
                  <to>
                    <xdr:col>6</xdr:col>
                    <xdr:colOff>190500</xdr:colOff>
                    <xdr:row>23</xdr:row>
                    <xdr:rowOff>0</xdr:rowOff>
                  </to>
                </anchor>
              </controlPr>
            </control>
          </mc:Choice>
        </mc:AlternateContent>
        <mc:AlternateContent xmlns:mc="http://schemas.openxmlformats.org/markup-compatibility/2006">
          <mc:Choice Requires="x14">
            <control shapeId="40977" r:id="rId13" name="Check Box 17">
              <controlPr defaultSize="0" autoFill="0" autoLine="0" autoPict="0">
                <anchor moveWithCells="1">
                  <from>
                    <xdr:col>4</xdr:col>
                    <xdr:colOff>15240</xdr:colOff>
                    <xdr:row>23</xdr:row>
                    <xdr:rowOff>167640</xdr:rowOff>
                  </from>
                  <to>
                    <xdr:col>6</xdr:col>
                    <xdr:colOff>198120</xdr:colOff>
                    <xdr:row>25</xdr:row>
                    <xdr:rowOff>0</xdr:rowOff>
                  </to>
                </anchor>
              </controlPr>
            </control>
          </mc:Choice>
        </mc:AlternateContent>
        <mc:AlternateContent xmlns:mc="http://schemas.openxmlformats.org/markup-compatibility/2006">
          <mc:Choice Requires="x14">
            <control shapeId="40978" r:id="rId14" name="Check Box 18">
              <controlPr defaultSize="0" autoFill="0" autoLine="0" autoPict="0">
                <anchor moveWithCells="1">
                  <from>
                    <xdr:col>4</xdr:col>
                    <xdr:colOff>15240</xdr:colOff>
                    <xdr:row>24</xdr:row>
                    <xdr:rowOff>167640</xdr:rowOff>
                  </from>
                  <to>
                    <xdr:col>6</xdr:col>
                    <xdr:colOff>198120</xdr:colOff>
                    <xdr:row>26</xdr:row>
                    <xdr:rowOff>0</xdr:rowOff>
                  </to>
                </anchor>
              </controlPr>
            </control>
          </mc:Choice>
        </mc:AlternateContent>
        <mc:AlternateContent xmlns:mc="http://schemas.openxmlformats.org/markup-compatibility/2006">
          <mc:Choice Requires="x14">
            <control shapeId="40979" r:id="rId15" name="Check Box 19">
              <controlPr defaultSize="0" autoFill="0" autoLine="0" autoPict="0">
                <anchor moveWithCells="1">
                  <from>
                    <xdr:col>4</xdr:col>
                    <xdr:colOff>15240</xdr:colOff>
                    <xdr:row>6</xdr:row>
                    <xdr:rowOff>167640</xdr:rowOff>
                  </from>
                  <to>
                    <xdr:col>6</xdr:col>
                    <xdr:colOff>190500</xdr:colOff>
                    <xdr:row>8</xdr:row>
                    <xdr:rowOff>0</xdr:rowOff>
                  </to>
                </anchor>
              </controlPr>
            </control>
          </mc:Choice>
        </mc:AlternateContent>
        <mc:AlternateContent xmlns:mc="http://schemas.openxmlformats.org/markup-compatibility/2006">
          <mc:Choice Requires="x14">
            <control shapeId="40980" r:id="rId16" name="Check Box 20">
              <controlPr defaultSize="0" autoFill="0" autoLine="0" autoPict="0">
                <anchor moveWithCells="1">
                  <from>
                    <xdr:col>4</xdr:col>
                    <xdr:colOff>15240</xdr:colOff>
                    <xdr:row>17</xdr:row>
                    <xdr:rowOff>167640</xdr:rowOff>
                  </from>
                  <to>
                    <xdr:col>6</xdr:col>
                    <xdr:colOff>198120</xdr:colOff>
                    <xdr:row>19</xdr:row>
                    <xdr:rowOff>0</xdr:rowOff>
                  </to>
                </anchor>
              </controlPr>
            </control>
          </mc:Choice>
        </mc:AlternateContent>
        <mc:AlternateContent xmlns:mc="http://schemas.openxmlformats.org/markup-compatibility/2006">
          <mc:Choice Requires="x14">
            <control shapeId="40981" r:id="rId17" name="Check Box 21">
              <controlPr defaultSize="0" autoFill="0" autoLine="0" autoPict="0">
                <anchor moveWithCells="1">
                  <from>
                    <xdr:col>4</xdr:col>
                    <xdr:colOff>15240</xdr:colOff>
                    <xdr:row>7</xdr:row>
                    <xdr:rowOff>175260</xdr:rowOff>
                  </from>
                  <to>
                    <xdr:col>6</xdr:col>
                    <xdr:colOff>190500</xdr:colOff>
                    <xdr:row>8</xdr:row>
                    <xdr:rowOff>175260</xdr:rowOff>
                  </to>
                </anchor>
              </controlPr>
            </control>
          </mc:Choice>
        </mc:AlternateContent>
        <mc:AlternateContent xmlns:mc="http://schemas.openxmlformats.org/markup-compatibility/2006">
          <mc:Choice Requires="x14">
            <control shapeId="40982" r:id="rId18" name="Check Box 22">
              <controlPr defaultSize="0" autoFill="0" autoLine="0" autoPict="0">
                <anchor moveWithCells="1">
                  <from>
                    <xdr:col>4</xdr:col>
                    <xdr:colOff>15240</xdr:colOff>
                    <xdr:row>8</xdr:row>
                    <xdr:rowOff>167640</xdr:rowOff>
                  </from>
                  <to>
                    <xdr:col>6</xdr:col>
                    <xdr:colOff>198120</xdr:colOff>
                    <xdr:row>10</xdr:row>
                    <xdr:rowOff>0</xdr:rowOff>
                  </to>
                </anchor>
              </controlPr>
            </control>
          </mc:Choice>
        </mc:AlternateContent>
        <mc:AlternateContent xmlns:mc="http://schemas.openxmlformats.org/markup-compatibility/2006">
          <mc:Choice Requires="x14">
            <control shapeId="40983" r:id="rId19" name="Check Box 23">
              <controlPr defaultSize="0" autoFill="0" autoLine="0" autoPict="0">
                <anchor moveWithCells="1">
                  <from>
                    <xdr:col>4</xdr:col>
                    <xdr:colOff>15240</xdr:colOff>
                    <xdr:row>9</xdr:row>
                    <xdr:rowOff>167640</xdr:rowOff>
                  </from>
                  <to>
                    <xdr:col>6</xdr:col>
                    <xdr:colOff>198120</xdr:colOff>
                    <xdr:row>11</xdr:row>
                    <xdr:rowOff>0</xdr:rowOff>
                  </to>
                </anchor>
              </controlPr>
            </control>
          </mc:Choice>
        </mc:AlternateContent>
        <mc:AlternateContent xmlns:mc="http://schemas.openxmlformats.org/markup-compatibility/2006">
          <mc:Choice Requires="x14">
            <control shapeId="40985" r:id="rId20" name="Check Box 25">
              <controlPr defaultSize="0" autoFill="0" autoLine="0" autoPict="0">
                <anchor moveWithCells="1">
                  <from>
                    <xdr:col>4</xdr:col>
                    <xdr:colOff>22860</xdr:colOff>
                    <xdr:row>14</xdr:row>
                    <xdr:rowOff>0</xdr:rowOff>
                  </from>
                  <to>
                    <xdr:col>6</xdr:col>
                    <xdr:colOff>213360</xdr:colOff>
                    <xdr:row>14</xdr:row>
                    <xdr:rowOff>175260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E6962-84EC-42B8-9626-17A00184D6E4}">
  <sheetPr codeName="Feuil41">
    <tabColor theme="4" tint="0.39997558519241921"/>
  </sheetPr>
  <dimension ref="B1:BT61"/>
  <sheetViews>
    <sheetView showGridLines="0" view="pageBreakPreview" zoomScale="110" zoomScaleNormal="90" zoomScaleSheetLayoutView="110" workbookViewId="0">
      <pane ySplit="1" topLeftCell="A29" activePane="bottomLeft" state="frozen"/>
      <selection activeCell="BG31" sqref="BG31"/>
      <selection pane="bottomLeft" activeCell="BY55" sqref="BY55"/>
    </sheetView>
  </sheetViews>
  <sheetFormatPr baseColWidth="10" defaultColWidth="11.44140625" defaultRowHeight="13.2"/>
  <cols>
    <col min="1" max="1" width="11.44140625" style="19"/>
    <col min="2" max="2" width="12.44140625" style="19" customWidth="1"/>
    <col min="3" max="3" width="1.77734375" style="19" customWidth="1"/>
    <col min="4" max="71" width="2" style="19" customWidth="1"/>
    <col min="72" max="73" width="1.77734375" style="19" customWidth="1"/>
    <col min="74" max="76" width="3.5546875" style="19" customWidth="1"/>
    <col min="77" max="77" width="10.5546875" style="19" bestFit="1" customWidth="1"/>
    <col min="78" max="78" width="10.5546875" style="19" customWidth="1"/>
    <col min="79" max="79" width="9.44140625" style="19" customWidth="1"/>
    <col min="80" max="16384" width="11.44140625" style="19"/>
  </cols>
  <sheetData>
    <row r="1" spans="2:72" ht="25.2" customHeight="1"/>
    <row r="2" spans="2:72" ht="5.25" customHeight="1" thickBot="1"/>
    <row r="3" spans="2:72" s="37" customFormat="1" ht="60" customHeight="1" thickTop="1" thickBot="1">
      <c r="B3" s="123" t="s">
        <v>28</v>
      </c>
      <c r="D3" s="219" t="s">
        <v>26</v>
      </c>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220"/>
      <c r="BH3" s="220"/>
      <c r="BI3" s="220"/>
      <c r="BJ3" s="220"/>
      <c r="BK3" s="220"/>
      <c r="BL3" s="220"/>
      <c r="BM3" s="220"/>
      <c r="BN3" s="220"/>
      <c r="BO3" s="220"/>
      <c r="BP3" s="220"/>
      <c r="BQ3" s="220"/>
      <c r="BR3" s="220"/>
      <c r="BS3" s="220"/>
      <c r="BT3" s="221"/>
    </row>
    <row r="4" spans="2:72" ht="5.25" customHeight="1" thickTop="1"/>
    <row r="5" spans="2:72">
      <c r="D5" s="124"/>
      <c r="E5" s="125"/>
      <c r="F5" s="125"/>
      <c r="G5" s="125"/>
      <c r="H5" s="125"/>
      <c r="I5" s="125"/>
      <c r="J5" s="125"/>
      <c r="K5" s="125"/>
      <c r="L5" s="125"/>
      <c r="M5" s="125"/>
      <c r="N5" s="125"/>
      <c r="O5" s="125"/>
      <c r="P5" s="125"/>
      <c r="Q5" s="125"/>
      <c r="R5" s="125"/>
      <c r="S5" s="125"/>
      <c r="T5" s="125"/>
      <c r="U5" s="125"/>
      <c r="V5" s="125"/>
      <c r="W5" s="125"/>
      <c r="X5" s="125"/>
      <c r="Y5" s="125"/>
      <c r="Z5" s="125"/>
      <c r="AA5" s="125"/>
      <c r="AB5" s="125"/>
      <c r="AC5" s="125"/>
      <c r="AD5" s="125"/>
      <c r="AE5" s="125"/>
      <c r="AF5" s="125"/>
      <c r="AG5" s="125"/>
      <c r="AH5" s="125"/>
      <c r="AI5" s="125"/>
      <c r="AJ5" s="125"/>
      <c r="AK5" s="125"/>
      <c r="AL5" s="125"/>
      <c r="AM5" s="125"/>
      <c r="AN5" s="125"/>
      <c r="AO5" s="125"/>
      <c r="AP5" s="125"/>
      <c r="AQ5" s="125"/>
      <c r="AR5" s="125"/>
      <c r="AS5" s="125"/>
      <c r="AT5" s="125"/>
      <c r="AU5" s="125"/>
      <c r="AV5" s="125"/>
      <c r="AW5" s="125"/>
      <c r="AX5" s="125"/>
      <c r="AY5" s="125"/>
      <c r="AZ5" s="125"/>
      <c r="BA5" s="125"/>
      <c r="BB5" s="125"/>
      <c r="BC5" s="125"/>
      <c r="BD5" s="125"/>
      <c r="BE5" s="125"/>
      <c r="BF5" s="125"/>
      <c r="BG5" s="125"/>
      <c r="BH5" s="125"/>
      <c r="BI5" s="125"/>
      <c r="BJ5" s="125"/>
      <c r="BK5" s="125"/>
      <c r="BL5" s="125"/>
      <c r="BM5" s="125"/>
      <c r="BN5" s="125"/>
      <c r="BO5" s="125"/>
      <c r="BP5" s="125"/>
      <c r="BQ5" s="125"/>
      <c r="BR5" s="125"/>
      <c r="BS5" s="125"/>
      <c r="BT5" s="126"/>
    </row>
    <row r="6" spans="2:72">
      <c r="D6" s="127"/>
      <c r="E6" s="19" t="s">
        <v>27</v>
      </c>
      <c r="O6" s="222" t="e">
        <f>#REF!</f>
        <v>#REF!</v>
      </c>
      <c r="P6" s="222"/>
      <c r="Q6" s="222"/>
      <c r="R6" s="222"/>
      <c r="S6" s="222"/>
      <c r="T6" s="222"/>
      <c r="U6" s="222"/>
      <c r="V6" s="222"/>
      <c r="W6" s="222"/>
      <c r="X6" s="222"/>
      <c r="Y6" s="222"/>
      <c r="Z6" s="222"/>
      <c r="AA6" s="222"/>
      <c r="AB6" s="222"/>
      <c r="AC6" s="222"/>
      <c r="AD6" s="222"/>
      <c r="BT6" s="128"/>
    </row>
    <row r="7" spans="2:72">
      <c r="D7" s="127"/>
      <c r="BT7" s="128"/>
    </row>
    <row r="8" spans="2:72">
      <c r="D8" s="127"/>
      <c r="E8" s="19" t="s">
        <v>23</v>
      </c>
      <c r="O8" s="161" t="e">
        <f>IF(#REF!=TRUE,"Monsieur","Madame")&amp;" "&amp;#REF!&amp;" "&amp;#REF!</f>
        <v>#REF!</v>
      </c>
      <c r="V8" s="161"/>
      <c r="W8" s="161"/>
      <c r="X8" s="161"/>
      <c r="Y8" s="161"/>
      <c r="Z8" s="161"/>
      <c r="AA8" s="161"/>
      <c r="AB8" s="161"/>
      <c r="AF8" s="19" t="e">
        <f>IF(#REF!=0,"","et")</f>
        <v>#REF!</v>
      </c>
      <c r="AH8" s="19" t="e">
        <f>IF(AF8="et",IF(#REF!=TRUE,"Monsieur","Madame")&amp;" "&amp;#REF!&amp;" "&amp;#REF!,"")</f>
        <v>#REF!</v>
      </c>
      <c r="BT8" s="128"/>
    </row>
    <row r="9" spans="2:72">
      <c r="D9" s="127"/>
      <c r="O9" s="19" t="e">
        <f>#REF!</f>
        <v>#REF!</v>
      </c>
      <c r="BT9" s="128"/>
    </row>
    <row r="10" spans="2:72">
      <c r="D10" s="127"/>
      <c r="O10" s="223" t="e">
        <f>#REF!</f>
        <v>#REF!</v>
      </c>
      <c r="P10" s="223"/>
      <c r="Q10" s="223"/>
      <c r="R10" s="223"/>
      <c r="S10" s="223"/>
      <c r="T10" s="19" t="e">
        <f>#REF!</f>
        <v>#REF!</v>
      </c>
      <c r="BT10" s="128"/>
    </row>
    <row r="11" spans="2:72">
      <c r="D11" s="127"/>
      <c r="BT11" s="128"/>
    </row>
    <row r="12" spans="2:72">
      <c r="D12" s="127"/>
      <c r="E12" s="132"/>
      <c r="F12" s="132"/>
      <c r="G12" s="132"/>
      <c r="H12" s="132"/>
      <c r="I12" s="132"/>
      <c r="J12" s="132"/>
      <c r="K12" s="132"/>
      <c r="L12" s="132"/>
      <c r="M12" s="132"/>
      <c r="N12" s="132"/>
      <c r="O12" s="132"/>
      <c r="P12" s="132"/>
      <c r="Q12" s="132"/>
      <c r="R12" s="132"/>
      <c r="S12" s="132"/>
      <c r="T12" s="132"/>
      <c r="U12" s="132"/>
      <c r="V12" s="132"/>
      <c r="W12" s="132"/>
      <c r="X12" s="132"/>
      <c r="Y12" s="132"/>
      <c r="Z12" s="132"/>
      <c r="AA12" s="132"/>
      <c r="AB12" s="132"/>
      <c r="AC12" s="132"/>
      <c r="AD12" s="132"/>
      <c r="AE12" s="132"/>
      <c r="AF12" s="132"/>
      <c r="AG12" s="132"/>
      <c r="AH12" s="132"/>
      <c r="AI12" s="132"/>
      <c r="AJ12" s="132"/>
      <c r="AK12" s="132"/>
      <c r="AL12" s="132"/>
      <c r="AM12" s="132"/>
      <c r="AN12" s="132"/>
      <c r="AO12" s="132"/>
      <c r="AP12" s="132"/>
      <c r="AQ12" s="132"/>
      <c r="AR12" s="132"/>
      <c r="AS12" s="132"/>
      <c r="AT12" s="132"/>
      <c r="AU12" s="132"/>
      <c r="AV12" s="132"/>
      <c r="AW12" s="132"/>
      <c r="AX12" s="132"/>
      <c r="AY12" s="132"/>
      <c r="AZ12" s="132"/>
      <c r="BA12" s="132"/>
      <c r="BB12" s="132"/>
      <c r="BC12" s="132"/>
      <c r="BD12" s="132"/>
      <c r="BE12" s="132"/>
      <c r="BF12" s="132"/>
      <c r="BG12" s="132"/>
      <c r="BH12" s="132"/>
      <c r="BI12" s="132"/>
      <c r="BJ12" s="132"/>
      <c r="BK12" s="132"/>
      <c r="BL12" s="132"/>
      <c r="BM12" s="132"/>
      <c r="BN12" s="132"/>
      <c r="BO12" s="132"/>
      <c r="BP12" s="132"/>
      <c r="BQ12" s="132"/>
      <c r="BR12" s="132"/>
      <c r="BS12" s="132"/>
      <c r="BT12" s="128"/>
    </row>
    <row r="13" spans="2:72">
      <c r="D13" s="127"/>
      <c r="E13" s="132" t="e">
        <f>IF(AF8="et","Cher clients, vous trouverez ci-aprèspatrimoniale réalisée à partir des éléments que vous nous avez communiqués.","Cher client, vous trouverez ci-aprèspatrimoniale réalisée à partir des éléments que vous nous avez communiqués.")</f>
        <v>#REF!</v>
      </c>
      <c r="F13" s="132"/>
      <c r="G13" s="132"/>
      <c r="H13" s="132"/>
      <c r="I13" s="132"/>
      <c r="J13" s="132"/>
      <c r="K13" s="132"/>
      <c r="L13" s="132"/>
      <c r="M13" s="132"/>
      <c r="N13" s="132"/>
      <c r="O13" s="132"/>
      <c r="P13" s="132"/>
      <c r="Q13" s="132"/>
      <c r="R13" s="132"/>
      <c r="S13" s="132"/>
      <c r="T13" s="132"/>
      <c r="U13" s="132"/>
      <c r="V13" s="132"/>
      <c r="W13" s="132"/>
      <c r="X13" s="132"/>
      <c r="Y13" s="132"/>
      <c r="Z13" s="132"/>
      <c r="AA13" s="132"/>
      <c r="AB13" s="132"/>
      <c r="AC13" s="132"/>
      <c r="AD13" s="132"/>
      <c r="AE13" s="132"/>
      <c r="AF13" s="132"/>
      <c r="AG13" s="132"/>
      <c r="AH13" s="132"/>
      <c r="AI13" s="132"/>
      <c r="AJ13" s="132"/>
      <c r="AK13" s="132"/>
      <c r="AL13" s="132"/>
      <c r="AM13" s="132"/>
      <c r="AN13" s="132"/>
      <c r="AO13" s="132"/>
      <c r="AP13" s="132"/>
      <c r="AQ13" s="132"/>
      <c r="AR13" s="132"/>
      <c r="AS13" s="132"/>
      <c r="AT13" s="132"/>
      <c r="AU13" s="132"/>
      <c r="AV13" s="132"/>
      <c r="AW13" s="132"/>
      <c r="AX13" s="132"/>
      <c r="AY13" s="132"/>
      <c r="AZ13" s="132"/>
      <c r="BA13" s="132"/>
      <c r="BB13" s="132"/>
      <c r="BC13" s="132"/>
      <c r="BD13" s="132"/>
      <c r="BE13" s="132"/>
      <c r="BF13" s="132"/>
      <c r="BG13" s="132"/>
      <c r="BH13" s="132"/>
      <c r="BI13" s="132"/>
      <c r="BJ13" s="132"/>
      <c r="BK13" s="132"/>
      <c r="BL13" s="132"/>
      <c r="BM13" s="132"/>
      <c r="BN13" s="132"/>
      <c r="BO13" s="132"/>
      <c r="BP13" s="132"/>
      <c r="BQ13" s="132"/>
      <c r="BR13" s="132"/>
      <c r="BS13" s="132"/>
      <c r="BT13" s="128"/>
    </row>
    <row r="14" spans="2:72">
      <c r="D14" s="127"/>
      <c r="E14" s="132"/>
      <c r="F14" s="132"/>
      <c r="G14" s="132"/>
      <c r="H14" s="132"/>
      <c r="I14" s="132"/>
      <c r="J14" s="132"/>
      <c r="K14" s="132"/>
      <c r="L14" s="132"/>
      <c r="M14" s="132"/>
      <c r="N14" s="132"/>
      <c r="O14" s="132"/>
      <c r="P14" s="132"/>
      <c r="Q14" s="132"/>
      <c r="R14" s="132"/>
      <c r="S14" s="132"/>
      <c r="T14" s="132"/>
      <c r="U14" s="132"/>
      <c r="V14" s="132"/>
      <c r="W14" s="132"/>
      <c r="X14" s="132"/>
      <c r="Y14" s="132"/>
      <c r="Z14" s="132"/>
      <c r="AA14" s="132"/>
      <c r="AB14" s="132"/>
      <c r="AC14" s="132"/>
      <c r="AD14" s="132"/>
      <c r="AE14" s="132"/>
      <c r="AF14" s="132"/>
      <c r="AG14" s="132"/>
      <c r="AH14" s="132"/>
      <c r="AI14" s="132"/>
      <c r="AJ14" s="132"/>
      <c r="AK14" s="132"/>
      <c r="AL14" s="132"/>
      <c r="AM14" s="132"/>
      <c r="AN14" s="132"/>
      <c r="AO14" s="132"/>
      <c r="AP14" s="132"/>
      <c r="AQ14" s="132"/>
      <c r="AR14" s="132"/>
      <c r="AS14" s="132"/>
      <c r="AT14" s="132"/>
      <c r="AU14" s="132"/>
      <c r="AV14" s="132"/>
      <c r="AW14" s="132"/>
      <c r="AX14" s="132"/>
      <c r="AY14" s="132"/>
      <c r="AZ14" s="132"/>
      <c r="BA14" s="132"/>
      <c r="BB14" s="132"/>
      <c r="BC14" s="132"/>
      <c r="BD14" s="132"/>
      <c r="BE14" s="132"/>
      <c r="BF14" s="132"/>
      <c r="BG14" s="132"/>
      <c r="BH14" s="132"/>
      <c r="BI14" s="132"/>
      <c r="BJ14" s="132"/>
      <c r="BK14" s="132"/>
      <c r="BL14" s="132"/>
      <c r="BM14" s="132"/>
      <c r="BN14" s="132"/>
      <c r="BO14" s="132"/>
      <c r="BP14" s="132"/>
      <c r="BQ14" s="132"/>
      <c r="BR14" s="132"/>
      <c r="BS14" s="132"/>
      <c r="BT14" s="128"/>
    </row>
    <row r="15" spans="2:72">
      <c r="D15" s="127"/>
      <c r="E15" s="132" t="s">
        <v>250</v>
      </c>
      <c r="F15" s="132"/>
      <c r="G15" s="132"/>
      <c r="H15" s="132"/>
      <c r="I15" s="132"/>
      <c r="J15" s="132"/>
      <c r="K15" s="132"/>
      <c r="L15" s="132"/>
      <c r="M15" s="132"/>
      <c r="N15" s="132"/>
      <c r="O15" s="132"/>
      <c r="P15" s="132"/>
      <c r="Q15" s="132"/>
      <c r="R15" s="132"/>
      <c r="S15" s="132"/>
      <c r="T15" s="132"/>
      <c r="U15" s="132"/>
      <c r="V15" s="224">
        <f ca="1">TODAY()</f>
        <v>43879</v>
      </c>
      <c r="W15" s="224"/>
      <c r="X15" s="224"/>
      <c r="Y15" s="224"/>
      <c r="Z15" s="224"/>
      <c r="AA15" s="224"/>
      <c r="AB15" s="224"/>
      <c r="AC15" s="224"/>
      <c r="AD15" s="224"/>
      <c r="AE15" s="224"/>
      <c r="AF15" s="224"/>
      <c r="AG15" s="224"/>
      <c r="AH15" s="224"/>
      <c r="AI15" s="224"/>
      <c r="AJ15" s="224"/>
      <c r="AK15" s="224"/>
      <c r="AL15" s="133"/>
      <c r="AM15" s="133"/>
      <c r="AN15" s="133"/>
      <c r="AO15" s="133"/>
      <c r="AP15" s="133"/>
      <c r="AQ15" s="133"/>
      <c r="AR15" s="133"/>
      <c r="AS15" s="133"/>
      <c r="AT15" s="133"/>
      <c r="AU15" s="133"/>
      <c r="AV15" s="133"/>
      <c r="AW15" s="133"/>
      <c r="AX15" s="133"/>
      <c r="AY15" s="133"/>
      <c r="AZ15" s="133"/>
      <c r="BA15" s="133"/>
      <c r="BB15" s="133"/>
      <c r="BC15" s="133"/>
      <c r="BD15" s="133"/>
      <c r="BE15" s="133"/>
      <c r="BF15" s="133"/>
      <c r="BG15" s="133"/>
      <c r="BH15" s="133"/>
      <c r="BI15" s="133"/>
      <c r="BJ15" s="133"/>
      <c r="BK15" s="133"/>
      <c r="BL15" s="133"/>
      <c r="BM15" s="133"/>
      <c r="BN15" s="133"/>
      <c r="BO15" s="132"/>
      <c r="BP15" s="132"/>
      <c r="BQ15" s="132"/>
      <c r="BR15" s="132"/>
      <c r="BS15" s="132"/>
      <c r="BT15" s="128"/>
    </row>
    <row r="16" spans="2:72">
      <c r="D16" s="127"/>
      <c r="E16" s="132"/>
      <c r="F16" s="132"/>
      <c r="G16" s="132"/>
      <c r="H16" s="132"/>
      <c r="I16" s="132"/>
      <c r="J16" s="132"/>
      <c r="K16" s="132"/>
      <c r="L16" s="132"/>
      <c r="M16" s="132"/>
      <c r="N16" s="132"/>
      <c r="O16" s="132"/>
      <c r="P16" s="132"/>
      <c r="Q16" s="132"/>
      <c r="R16" s="132"/>
      <c r="S16" s="132"/>
      <c r="T16" s="132"/>
      <c r="U16" s="132"/>
      <c r="V16" s="132"/>
      <c r="W16" s="132"/>
      <c r="X16" s="132"/>
      <c r="Y16" s="132"/>
      <c r="Z16" s="132"/>
      <c r="AA16" s="132"/>
      <c r="AB16" s="132"/>
      <c r="AC16" s="132"/>
      <c r="AD16" s="132"/>
      <c r="AE16" s="132"/>
      <c r="AF16" s="132"/>
      <c r="AG16" s="132"/>
      <c r="AH16" s="132"/>
      <c r="AI16" s="132"/>
      <c r="AJ16" s="132"/>
      <c r="AK16" s="132"/>
      <c r="AL16" s="132"/>
      <c r="AM16" s="132"/>
      <c r="AN16" s="132"/>
      <c r="AO16" s="132"/>
      <c r="AP16" s="132"/>
      <c r="AQ16" s="132"/>
      <c r="AR16" s="132"/>
      <c r="AS16" s="132"/>
      <c r="AT16" s="132"/>
      <c r="AU16" s="132"/>
      <c r="AV16" s="132"/>
      <c r="AW16" s="132"/>
      <c r="AX16" s="132"/>
      <c r="AY16" s="132"/>
      <c r="AZ16" s="132"/>
      <c r="BA16" s="132"/>
      <c r="BB16" s="132"/>
      <c r="BC16" s="132"/>
      <c r="BD16" s="132"/>
      <c r="BE16" s="132"/>
      <c r="BF16" s="132"/>
      <c r="BG16" s="132"/>
      <c r="BH16" s="132"/>
      <c r="BI16" s="132"/>
      <c r="BJ16" s="132"/>
      <c r="BK16" s="132"/>
      <c r="BL16" s="132"/>
      <c r="BM16" s="132"/>
      <c r="BN16" s="132"/>
      <c r="BO16" s="132"/>
      <c r="BP16" s="132"/>
      <c r="BQ16" s="132"/>
      <c r="BR16" s="132"/>
      <c r="BS16" s="132"/>
      <c r="BT16" s="128"/>
    </row>
    <row r="17" spans="4:72" s="134" customFormat="1" ht="125.4" customHeight="1">
      <c r="D17" s="135"/>
      <c r="E17" s="225" t="s">
        <v>251</v>
      </c>
      <c r="F17" s="225"/>
      <c r="G17" s="225"/>
      <c r="H17" s="225"/>
      <c r="I17" s="225"/>
      <c r="J17" s="225"/>
      <c r="K17" s="225"/>
      <c r="L17" s="225"/>
      <c r="M17" s="225"/>
      <c r="N17" s="225"/>
      <c r="O17" s="225"/>
      <c r="P17" s="225"/>
      <c r="Q17" s="225"/>
      <c r="R17" s="225"/>
      <c r="S17" s="225"/>
      <c r="T17" s="225"/>
      <c r="U17" s="225"/>
      <c r="V17" s="225"/>
      <c r="W17" s="225"/>
      <c r="X17" s="225"/>
      <c r="Y17" s="225"/>
      <c r="Z17" s="225"/>
      <c r="AA17" s="225"/>
      <c r="AB17" s="225"/>
      <c r="AC17" s="225"/>
      <c r="AD17" s="225"/>
      <c r="AE17" s="225"/>
      <c r="AF17" s="225"/>
      <c r="AG17" s="225"/>
      <c r="AH17" s="225"/>
      <c r="AI17" s="225"/>
      <c r="AJ17" s="225"/>
      <c r="AK17" s="225"/>
      <c r="AL17" s="225"/>
      <c r="AM17" s="225"/>
      <c r="AN17" s="225"/>
      <c r="AO17" s="225"/>
      <c r="AP17" s="225"/>
      <c r="AQ17" s="225"/>
      <c r="AR17" s="225"/>
      <c r="AS17" s="225"/>
      <c r="AT17" s="225"/>
      <c r="AU17" s="225"/>
      <c r="AV17" s="225"/>
      <c r="AW17" s="225"/>
      <c r="AX17" s="225"/>
      <c r="AY17" s="225"/>
      <c r="AZ17" s="225"/>
      <c r="BA17" s="225"/>
      <c r="BB17" s="225"/>
      <c r="BC17" s="225"/>
      <c r="BD17" s="225"/>
      <c r="BE17" s="225"/>
      <c r="BF17" s="225"/>
      <c r="BG17" s="225"/>
      <c r="BH17" s="225"/>
      <c r="BI17" s="225"/>
      <c r="BJ17" s="225"/>
      <c r="BK17" s="225"/>
      <c r="BL17" s="225"/>
      <c r="BM17" s="225"/>
      <c r="BN17" s="225"/>
      <c r="BO17" s="225"/>
      <c r="BP17" s="225"/>
      <c r="BQ17" s="225"/>
      <c r="BR17" s="225"/>
      <c r="BS17" s="225"/>
      <c r="BT17" s="136"/>
    </row>
    <row r="18" spans="4:72" ht="5.0999999999999996" customHeight="1">
      <c r="D18" s="127"/>
      <c r="E18" s="132"/>
      <c r="F18" s="132"/>
      <c r="G18" s="132"/>
      <c r="H18" s="132"/>
      <c r="I18" s="132"/>
      <c r="J18" s="132"/>
      <c r="K18" s="132"/>
      <c r="L18" s="132"/>
      <c r="M18" s="132"/>
      <c r="N18" s="132"/>
      <c r="O18" s="132"/>
      <c r="P18" s="132"/>
      <c r="Q18" s="132"/>
      <c r="R18" s="132"/>
      <c r="S18" s="132"/>
      <c r="T18" s="132"/>
      <c r="U18" s="132"/>
      <c r="V18" s="132"/>
      <c r="W18" s="132"/>
      <c r="X18" s="132"/>
      <c r="Y18" s="132"/>
      <c r="Z18" s="132"/>
      <c r="AA18" s="132"/>
      <c r="AB18" s="132"/>
      <c r="AC18" s="132"/>
      <c r="AD18" s="132"/>
      <c r="AE18" s="132"/>
      <c r="AF18" s="132"/>
      <c r="AG18" s="132"/>
      <c r="AH18" s="132"/>
      <c r="AI18" s="132"/>
      <c r="AJ18" s="132"/>
      <c r="AK18" s="133"/>
      <c r="AL18" s="133"/>
      <c r="AM18" s="133"/>
      <c r="AN18" s="133"/>
      <c r="AO18" s="133"/>
      <c r="AP18" s="133"/>
      <c r="AQ18" s="133"/>
      <c r="AR18" s="133"/>
      <c r="AS18" s="133"/>
      <c r="AT18" s="133"/>
      <c r="AU18" s="133"/>
      <c r="AV18" s="133"/>
      <c r="AW18" s="133"/>
      <c r="AX18" s="133"/>
      <c r="AY18" s="133"/>
      <c r="AZ18" s="133"/>
      <c r="BA18" s="132"/>
      <c r="BB18" s="132"/>
      <c r="BC18" s="132"/>
      <c r="BD18" s="132"/>
      <c r="BE18" s="132"/>
      <c r="BF18" s="132"/>
      <c r="BG18" s="132"/>
      <c r="BH18" s="132"/>
      <c r="BI18" s="132"/>
      <c r="BJ18" s="132"/>
      <c r="BK18" s="132"/>
      <c r="BL18" s="132"/>
      <c r="BM18" s="132"/>
      <c r="BN18" s="132"/>
      <c r="BO18" s="132"/>
      <c r="BP18" s="132"/>
      <c r="BQ18" s="132"/>
      <c r="BR18" s="132"/>
      <c r="BS18" s="132"/>
      <c r="BT18" s="128"/>
    </row>
    <row r="19" spans="4:72">
      <c r="D19" s="127"/>
      <c r="BT19" s="128"/>
    </row>
    <row r="20" spans="4:72" ht="17.399999999999999">
      <c r="D20" s="127"/>
      <c r="E20" s="187" t="s">
        <v>128</v>
      </c>
      <c r="BT20" s="128"/>
    </row>
    <row r="21" spans="4:72">
      <c r="D21" s="127"/>
      <c r="BT21" s="128"/>
    </row>
    <row r="22" spans="4:72">
      <c r="D22" s="127"/>
      <c r="E22" s="217" t="str">
        <f>'B2'!G5</f>
        <v>Rappel de vos objectifs et de votre situation</v>
      </c>
      <c r="F22" s="217"/>
      <c r="G22" s="217"/>
      <c r="H22" s="217"/>
      <c r="I22" s="217"/>
      <c r="J22" s="217"/>
      <c r="K22" s="217"/>
      <c r="L22" s="217"/>
      <c r="M22" s="217"/>
      <c r="N22" s="217"/>
      <c r="O22" s="217"/>
      <c r="P22" s="217"/>
      <c r="Q22" s="217"/>
      <c r="R22" s="217"/>
      <c r="S22" s="217"/>
      <c r="T22" s="217"/>
      <c r="U22" s="217"/>
      <c r="V22" s="217"/>
      <c r="W22" s="217"/>
      <c r="X22" s="217"/>
      <c r="Y22" s="217"/>
      <c r="Z22" s="217"/>
      <c r="AA22" s="217"/>
      <c r="AB22" s="217"/>
      <c r="AC22" s="217"/>
      <c r="AD22" s="217"/>
      <c r="AE22" s="217"/>
      <c r="AF22" s="217"/>
      <c r="AG22" s="217"/>
      <c r="AH22" s="217"/>
      <c r="AI22" s="217"/>
      <c r="AJ22" s="217"/>
      <c r="AK22" s="217"/>
      <c r="AL22" s="217"/>
      <c r="AM22" s="217"/>
      <c r="AN22" s="217"/>
      <c r="AO22" s="217"/>
      <c r="AP22" s="217"/>
      <c r="AQ22" s="217"/>
      <c r="AR22" s="217"/>
      <c r="AS22" s="217"/>
      <c r="AT22" s="217"/>
      <c r="AU22" s="217"/>
      <c r="AV22" s="217"/>
      <c r="AW22" s="217"/>
      <c r="AX22" s="217"/>
      <c r="AY22" s="217"/>
      <c r="AZ22" s="217"/>
      <c r="BA22" s="217"/>
      <c r="BB22" s="217"/>
      <c r="BC22" s="217"/>
      <c r="BD22" s="217"/>
      <c r="BE22" s="217"/>
      <c r="BF22" s="217"/>
      <c r="BG22" s="217"/>
      <c r="BH22" s="217"/>
      <c r="BI22" s="217"/>
      <c r="BJ22" s="217"/>
      <c r="BK22" s="217"/>
      <c r="BL22" s="217"/>
      <c r="BM22" s="217"/>
      <c r="BN22" s="217"/>
      <c r="BO22" s="217"/>
      <c r="BP22" s="217"/>
      <c r="BQ22" s="217"/>
      <c r="BT22" s="128"/>
    </row>
    <row r="23" spans="4:72">
      <c r="D23" s="127"/>
      <c r="G23" s="131" t="str">
        <f>'B2'!G8</f>
        <v>Vos objectifs</v>
      </c>
      <c r="H23" s="131"/>
      <c r="BT23" s="128"/>
    </row>
    <row r="24" spans="4:72">
      <c r="D24" s="127"/>
      <c r="G24" s="131" t="str">
        <f>'B2'!G20</f>
        <v>Votre situation personnelle et familiale</v>
      </c>
      <c r="BT24" s="128"/>
    </row>
    <row r="25" spans="4:72">
      <c r="D25" s="127"/>
      <c r="E25" s="130" t="str">
        <f>'B3'!G5</f>
        <v>Votre Patrimoine</v>
      </c>
      <c r="BT25" s="128"/>
    </row>
    <row r="26" spans="4:72">
      <c r="D26" s="127"/>
      <c r="G26" s="131" t="str">
        <f>'B3'!G8</f>
        <v>Votre actif net</v>
      </c>
      <c r="BT26" s="128"/>
    </row>
    <row r="27" spans="4:72">
      <c r="D27" s="127"/>
      <c r="E27" s="130" t="str">
        <f>'B4'!G5</f>
        <v xml:space="preserve">Votre fiscalité </v>
      </c>
      <c r="G27" s="131"/>
      <c r="BT27" s="128"/>
    </row>
    <row r="28" spans="4:72">
      <c r="D28" s="127"/>
      <c r="G28" s="131" t="str">
        <f>'B4'!G8</f>
        <v>Fiscalité sur les revenus et le patrimoine</v>
      </c>
      <c r="BT28" s="128"/>
    </row>
    <row r="29" spans="4:72">
      <c r="D29" s="127"/>
      <c r="E29" s="130" t="e">
        <f>#REF!</f>
        <v>#REF!</v>
      </c>
      <c r="BT29" s="128"/>
    </row>
    <row r="30" spans="4:72">
      <c r="D30" s="127"/>
      <c r="G30" s="131" t="e">
        <f>#REF!</f>
        <v>#REF!</v>
      </c>
      <c r="BT30" s="128"/>
    </row>
    <row r="31" spans="4:72">
      <c r="D31" s="127"/>
      <c r="E31" s="130" t="e">
        <f>#REF!</f>
        <v>#REF!</v>
      </c>
      <c r="BT31" s="128"/>
    </row>
    <row r="32" spans="4:72">
      <c r="D32" s="127"/>
      <c r="BT32" s="128"/>
    </row>
    <row r="33" spans="4:72">
      <c r="D33" s="127"/>
      <c r="BT33" s="128"/>
    </row>
    <row r="34" spans="4:72">
      <c r="D34" s="127"/>
      <c r="BT34" s="128"/>
    </row>
    <row r="35" spans="4:72">
      <c r="D35" s="127"/>
      <c r="BT35" s="128"/>
    </row>
    <row r="36" spans="4:72">
      <c r="D36" s="127"/>
      <c r="BT36" s="128"/>
    </row>
    <row r="37" spans="4:72">
      <c r="D37" s="127"/>
      <c r="BT37" s="128"/>
    </row>
    <row r="38" spans="4:72">
      <c r="D38" s="127"/>
      <c r="BT38" s="128"/>
    </row>
    <row r="39" spans="4:72">
      <c r="D39" s="127"/>
      <c r="BT39" s="128"/>
    </row>
    <row r="40" spans="4:72">
      <c r="D40" s="127"/>
      <c r="BT40" s="128"/>
    </row>
    <row r="41" spans="4:72">
      <c r="D41" s="127"/>
      <c r="BT41" s="128"/>
    </row>
    <row r="42" spans="4:72">
      <c r="D42" s="127"/>
      <c r="BT42" s="128"/>
    </row>
    <row r="43" spans="4:72">
      <c r="D43" s="127"/>
      <c r="BT43" s="128"/>
    </row>
    <row r="44" spans="4:72">
      <c r="D44" s="127"/>
      <c r="BT44" s="128"/>
    </row>
    <row r="45" spans="4:72">
      <c r="D45" s="127"/>
      <c r="BT45" s="128"/>
    </row>
    <row r="46" spans="4:72">
      <c r="D46" s="127"/>
      <c r="BT46" s="128"/>
    </row>
    <row r="47" spans="4:72">
      <c r="D47" s="127"/>
      <c r="BT47" s="128"/>
    </row>
    <row r="48" spans="4:72">
      <c r="D48" s="127"/>
      <c r="BT48" s="128"/>
    </row>
    <row r="49" spans="4:72">
      <c r="D49" s="127"/>
      <c r="BT49" s="128"/>
    </row>
    <row r="50" spans="4:72">
      <c r="D50" s="127"/>
      <c r="BT50" s="128"/>
    </row>
    <row r="51" spans="4:72">
      <c r="D51" s="127"/>
      <c r="BT51" s="128"/>
    </row>
    <row r="52" spans="4:72">
      <c r="D52" s="127"/>
      <c r="BT52" s="128"/>
    </row>
    <row r="53" spans="4:72">
      <c r="D53" s="127"/>
      <c r="BT53" s="128"/>
    </row>
    <row r="54" spans="4:72">
      <c r="D54" s="127"/>
      <c r="BT54" s="128"/>
    </row>
    <row r="55" spans="4:72" ht="6" customHeight="1">
      <c r="D55" s="127"/>
      <c r="BT55" s="128"/>
    </row>
    <row r="56" spans="4:72" ht="30" customHeight="1">
      <c r="D56" s="127"/>
      <c r="E56" s="216"/>
      <c r="F56" s="216"/>
      <c r="G56" s="216"/>
      <c r="H56" s="216"/>
      <c r="I56" s="216"/>
      <c r="J56" s="216"/>
      <c r="K56" s="216"/>
      <c r="L56" s="216"/>
      <c r="M56" s="216"/>
      <c r="N56" s="216"/>
      <c r="O56" s="216"/>
      <c r="P56" s="216"/>
      <c r="Q56" s="216"/>
      <c r="R56" s="216"/>
      <c r="S56" s="216"/>
      <c r="T56" s="216"/>
      <c r="U56" s="216"/>
      <c r="V56" s="216"/>
      <c r="W56" s="216"/>
      <c r="X56" s="216"/>
      <c r="Y56" s="216"/>
      <c r="Z56" s="216"/>
      <c r="AA56" s="216"/>
      <c r="AB56" s="216"/>
      <c r="AC56" s="216"/>
      <c r="AD56" s="216"/>
      <c r="AE56" s="216"/>
      <c r="AF56" s="216"/>
      <c r="AG56" s="216"/>
      <c r="AH56" s="216"/>
      <c r="AI56" s="216"/>
      <c r="AJ56" s="216"/>
      <c r="AK56" s="216"/>
      <c r="AL56" s="216"/>
      <c r="AM56" s="216"/>
      <c r="AN56" s="216"/>
      <c r="AO56" s="216"/>
      <c r="AP56" s="216"/>
      <c r="AQ56" s="216"/>
      <c r="AR56" s="216"/>
      <c r="AS56" s="216"/>
      <c r="AT56" s="216"/>
      <c r="AU56" s="216"/>
      <c r="AV56" s="216"/>
      <c r="AW56" s="216"/>
      <c r="AX56" s="216"/>
      <c r="AY56" s="216"/>
      <c r="AZ56" s="216"/>
      <c r="BA56" s="216"/>
      <c r="BB56" s="216"/>
      <c r="BC56" s="216"/>
      <c r="BD56" s="216"/>
      <c r="BE56" s="216"/>
      <c r="BF56" s="216"/>
      <c r="BG56" s="216"/>
      <c r="BH56" s="216"/>
      <c r="BI56" s="216"/>
      <c r="BJ56" s="216"/>
      <c r="BK56" s="216"/>
      <c r="BL56" s="216"/>
      <c r="BM56" s="216"/>
      <c r="BN56" s="216"/>
      <c r="BO56" s="216"/>
      <c r="BP56" s="216"/>
      <c r="BQ56" s="216"/>
      <c r="BR56" s="216"/>
      <c r="BS56" s="216"/>
      <c r="BT56" s="128"/>
    </row>
    <row r="57" spans="4:72">
      <c r="D57" s="127"/>
      <c r="E57" s="4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8"/>
    </row>
    <row r="58" spans="4:72" ht="60" customHeight="1">
      <c r="D58" s="127"/>
      <c r="E58" s="218"/>
      <c r="F58" s="218"/>
      <c r="G58" s="218"/>
      <c r="H58" s="218"/>
      <c r="I58" s="218"/>
      <c r="J58" s="218"/>
      <c r="K58" s="218"/>
      <c r="L58" s="218"/>
      <c r="M58" s="218"/>
      <c r="N58" s="218"/>
      <c r="O58" s="218"/>
      <c r="P58" s="218"/>
      <c r="Q58" s="218"/>
      <c r="R58" s="218"/>
      <c r="S58" s="218"/>
      <c r="T58" s="218"/>
      <c r="U58" s="218"/>
      <c r="V58" s="218"/>
      <c r="W58" s="218"/>
      <c r="X58" s="218"/>
      <c r="Y58" s="218"/>
      <c r="Z58" s="218"/>
      <c r="AA58" s="218"/>
      <c r="AB58" s="218"/>
      <c r="AC58" s="218"/>
      <c r="AD58" s="218"/>
      <c r="AE58" s="218"/>
      <c r="AF58" s="218"/>
      <c r="AG58" s="218"/>
      <c r="AH58" s="218"/>
      <c r="AI58" s="218"/>
      <c r="AJ58" s="218"/>
      <c r="AK58" s="218"/>
      <c r="AL58" s="218"/>
      <c r="AM58" s="218"/>
      <c r="AN58" s="218"/>
      <c r="AO58" s="218"/>
      <c r="AP58" s="218"/>
      <c r="AQ58" s="218"/>
      <c r="AR58" s="218"/>
      <c r="AS58" s="218"/>
      <c r="AT58" s="218"/>
      <c r="AU58" s="218"/>
      <c r="AV58" s="218"/>
      <c r="AW58" s="218"/>
      <c r="AX58" s="218"/>
      <c r="AY58" s="218"/>
      <c r="AZ58" s="218"/>
      <c r="BA58" s="218"/>
      <c r="BB58" s="218"/>
      <c r="BC58" s="218"/>
      <c r="BD58" s="218"/>
      <c r="BE58" s="218"/>
      <c r="BF58" s="218"/>
      <c r="BG58" s="218"/>
      <c r="BH58" s="218"/>
      <c r="BI58" s="218"/>
      <c r="BJ58" s="218"/>
      <c r="BK58" s="218"/>
      <c r="BL58" s="218"/>
      <c r="BM58" s="218"/>
      <c r="BN58" s="218"/>
      <c r="BO58" s="218"/>
      <c r="BP58" s="218"/>
      <c r="BQ58" s="218"/>
      <c r="BR58" s="218"/>
      <c r="BS58" s="218"/>
      <c r="BT58" s="128"/>
    </row>
    <row r="59" spans="4:72" ht="45" customHeight="1">
      <c r="D59" s="127"/>
      <c r="E59" s="218"/>
      <c r="F59" s="218"/>
      <c r="G59" s="218"/>
      <c r="H59" s="218"/>
      <c r="I59" s="218"/>
      <c r="J59" s="218"/>
      <c r="K59" s="218"/>
      <c r="L59" s="218"/>
      <c r="M59" s="218"/>
      <c r="N59" s="218"/>
      <c r="O59" s="218"/>
      <c r="P59" s="218"/>
      <c r="Q59" s="218"/>
      <c r="R59" s="218"/>
      <c r="S59" s="218"/>
      <c r="T59" s="218"/>
      <c r="U59" s="218"/>
      <c r="V59" s="218"/>
      <c r="W59" s="218"/>
      <c r="X59" s="218"/>
      <c r="Y59" s="218"/>
      <c r="Z59" s="218"/>
      <c r="AA59" s="218"/>
      <c r="AB59" s="218"/>
      <c r="AC59" s="218"/>
      <c r="AD59" s="218"/>
      <c r="AE59" s="218"/>
      <c r="AF59" s="218"/>
      <c r="AG59" s="218"/>
      <c r="AH59" s="218"/>
      <c r="AI59" s="218"/>
      <c r="AJ59" s="218"/>
      <c r="AK59" s="218"/>
      <c r="AL59" s="218"/>
      <c r="AM59" s="218"/>
      <c r="AN59" s="218"/>
      <c r="AO59" s="218"/>
      <c r="AP59" s="218"/>
      <c r="AQ59" s="218"/>
      <c r="AR59" s="218"/>
      <c r="AS59" s="218"/>
      <c r="AT59" s="218"/>
      <c r="AU59" s="218"/>
      <c r="AV59" s="218"/>
      <c r="AW59" s="218"/>
      <c r="AX59" s="218"/>
      <c r="AY59" s="218"/>
      <c r="AZ59" s="218"/>
      <c r="BA59" s="218"/>
      <c r="BB59" s="218"/>
      <c r="BC59" s="218"/>
      <c r="BD59" s="218"/>
      <c r="BE59" s="218"/>
      <c r="BF59" s="218"/>
      <c r="BG59" s="218"/>
      <c r="BH59" s="218"/>
      <c r="BI59" s="218"/>
      <c r="BJ59" s="218"/>
      <c r="BK59" s="218"/>
      <c r="BL59" s="218"/>
      <c r="BM59" s="218"/>
      <c r="BN59" s="218"/>
      <c r="BO59" s="218"/>
      <c r="BP59" s="218"/>
      <c r="BQ59" s="218"/>
      <c r="BR59" s="218"/>
      <c r="BS59" s="218"/>
      <c r="BT59" s="128"/>
    </row>
    <row r="60" spans="4:72">
      <c r="D60" s="137"/>
      <c r="E60" s="138"/>
      <c r="F60" s="138"/>
      <c r="G60" s="138"/>
      <c r="H60" s="138"/>
      <c r="I60" s="138"/>
      <c r="J60" s="138"/>
      <c r="K60" s="138"/>
      <c r="L60" s="138"/>
      <c r="M60" s="138"/>
      <c r="N60" s="138"/>
      <c r="O60" s="138"/>
      <c r="P60" s="138"/>
      <c r="Q60" s="138"/>
      <c r="R60" s="138"/>
      <c r="S60" s="138"/>
      <c r="T60" s="138"/>
      <c r="U60" s="138"/>
      <c r="V60" s="138"/>
      <c r="W60" s="138"/>
      <c r="X60" s="138"/>
      <c r="Y60" s="138"/>
      <c r="Z60" s="138"/>
      <c r="AA60" s="138"/>
      <c r="AB60" s="138"/>
      <c r="AC60" s="138"/>
      <c r="AD60" s="138"/>
      <c r="AE60" s="138"/>
      <c r="AF60" s="138"/>
      <c r="AG60" s="138"/>
      <c r="AH60" s="138"/>
      <c r="AI60" s="138"/>
      <c r="AJ60" s="138"/>
      <c r="AK60" s="138"/>
      <c r="AL60" s="138"/>
      <c r="AM60" s="138"/>
      <c r="AN60" s="138"/>
      <c r="AO60" s="138"/>
      <c r="AP60" s="138"/>
      <c r="AQ60" s="138"/>
      <c r="AR60" s="138"/>
      <c r="AS60" s="138"/>
      <c r="AT60" s="138"/>
      <c r="AU60" s="138"/>
      <c r="AV60" s="138"/>
      <c r="AW60" s="138"/>
      <c r="AX60" s="138"/>
      <c r="AY60" s="138"/>
      <c r="AZ60" s="138"/>
      <c r="BA60" s="138"/>
      <c r="BB60" s="138"/>
      <c r="BC60" s="138"/>
      <c r="BD60" s="138"/>
      <c r="BE60" s="138"/>
      <c r="BF60" s="138"/>
      <c r="BG60" s="138"/>
      <c r="BH60" s="138"/>
      <c r="BI60" s="138"/>
      <c r="BJ60" s="138"/>
      <c r="BK60" s="138"/>
      <c r="BL60" s="138"/>
      <c r="BM60" s="138"/>
      <c r="BN60" s="138"/>
      <c r="BO60" s="138"/>
      <c r="BP60" s="138"/>
      <c r="BQ60" s="138"/>
      <c r="BR60" s="138"/>
      <c r="BS60" s="138"/>
      <c r="BT60" s="139"/>
    </row>
    <row r="61" spans="4:72" ht="6" customHeight="1"/>
  </sheetData>
  <mergeCells count="9">
    <mergeCell ref="E56:BS56"/>
    <mergeCell ref="E22:BQ22"/>
    <mergeCell ref="E58:BS58"/>
    <mergeCell ref="E59:BS59"/>
    <mergeCell ref="D3:BT3"/>
    <mergeCell ref="O6:AD6"/>
    <mergeCell ref="O10:S10"/>
    <mergeCell ref="V15:AK15"/>
    <mergeCell ref="E17:BS17"/>
  </mergeCells>
  <printOptions horizontalCentered="1"/>
  <pageMargins left="0.23622047244094491" right="0.23622047244094491" top="0.94488188976377963" bottom="0.55118110236220474" header="0.31496062992125984" footer="0.31496062992125984"/>
  <pageSetup paperSize="9" scale="67" orientation="portrait" r:id="rId1"/>
  <headerFooter>
    <oddHeader>&amp;L&amp;G</oddHeader>
    <oddFooter>&amp;L&amp;B Confidentiel&amp;B&amp;C&amp;D&amp;RPage &amp;P</oddFooter>
  </headerFooter>
  <colBreaks count="1" manualBreakCount="1">
    <brk id="73" max="1048575" man="1"/>
  </colBreaks>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758DF-EB9B-48BC-A0FE-62E7FEB5C997}">
  <sheetPr codeName="Feuil42">
    <tabColor theme="4" tint="0.39997558519241921"/>
  </sheetPr>
  <dimension ref="B1:CE73"/>
  <sheetViews>
    <sheetView showGridLines="0" view="pageBreakPreview" zoomScale="110" zoomScaleNormal="90" zoomScaleSheetLayoutView="110" workbookViewId="0">
      <pane ySplit="1" topLeftCell="A2" activePane="bottomLeft" state="frozen"/>
      <selection activeCell="BG31" sqref="BG31"/>
      <selection pane="bottomLeft" activeCell="C1" sqref="A1:XFD1"/>
    </sheetView>
  </sheetViews>
  <sheetFormatPr baseColWidth="10" defaultColWidth="11.44140625" defaultRowHeight="13.2"/>
  <cols>
    <col min="1" max="1" width="11.44140625" style="19"/>
    <col min="2" max="2" width="12.44140625" style="19" customWidth="1"/>
    <col min="3" max="3" width="1.77734375" style="19" customWidth="1"/>
    <col min="4" max="71" width="2" style="19" customWidth="1"/>
    <col min="72" max="73" width="1.77734375" style="19" customWidth="1"/>
    <col min="74" max="76" width="3.5546875" style="19" customWidth="1"/>
    <col min="77" max="77" width="10.5546875" style="19" bestFit="1" customWidth="1"/>
    <col min="78" max="78" width="10.5546875" style="19" customWidth="1"/>
    <col min="79" max="79" width="9.44140625" style="19" customWidth="1"/>
    <col min="80" max="16384" width="11.44140625" style="19"/>
  </cols>
  <sheetData>
    <row r="1" spans="2:72" ht="25.2" customHeight="1"/>
    <row r="2" spans="2:72" ht="6.75" customHeight="1"/>
    <row r="3" spans="2:72" ht="13.8" thickBot="1">
      <c r="B3" s="123" t="s">
        <v>24</v>
      </c>
      <c r="D3" s="124"/>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c r="AF3" s="125"/>
      <c r="AG3" s="125"/>
      <c r="AH3" s="125"/>
      <c r="AI3" s="125"/>
      <c r="AJ3" s="125"/>
      <c r="AK3" s="125"/>
      <c r="AL3" s="125"/>
      <c r="AM3" s="125"/>
      <c r="AN3" s="125"/>
      <c r="AO3" s="125"/>
      <c r="AP3" s="125"/>
      <c r="AQ3" s="125"/>
      <c r="AR3" s="125"/>
      <c r="AS3" s="125"/>
      <c r="AT3" s="125"/>
      <c r="AU3" s="125"/>
      <c r="AV3" s="125"/>
      <c r="AW3" s="125"/>
      <c r="AX3" s="125"/>
      <c r="AY3" s="125"/>
      <c r="AZ3" s="125"/>
      <c r="BA3" s="125"/>
      <c r="BB3" s="125"/>
      <c r="BC3" s="125"/>
      <c r="BD3" s="125"/>
      <c r="BE3" s="125"/>
      <c r="BF3" s="125"/>
      <c r="BG3" s="125"/>
      <c r="BH3" s="125"/>
      <c r="BI3" s="125"/>
      <c r="BJ3" s="125"/>
      <c r="BK3" s="125"/>
      <c r="BL3" s="125"/>
      <c r="BM3" s="125"/>
      <c r="BN3" s="125"/>
      <c r="BO3" s="125"/>
      <c r="BP3" s="125"/>
      <c r="BQ3" s="125"/>
      <c r="BR3" s="125"/>
      <c r="BS3" s="125"/>
      <c r="BT3" s="126"/>
    </row>
    <row r="4" spans="2:72" ht="5.0999999999999996" customHeight="1" thickTop="1">
      <c r="D4" s="127"/>
      <c r="E4" s="140"/>
      <c r="F4" s="140"/>
      <c r="G4" s="140"/>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40"/>
      <c r="AJ4" s="140"/>
      <c r="AK4" s="140"/>
      <c r="AL4" s="140"/>
      <c r="AM4" s="140"/>
      <c r="AN4" s="140"/>
      <c r="AO4" s="140"/>
      <c r="AP4" s="140"/>
      <c r="AQ4" s="140"/>
      <c r="AR4" s="140"/>
      <c r="AS4" s="140"/>
      <c r="AT4" s="140"/>
      <c r="AU4" s="140"/>
      <c r="AV4" s="140"/>
      <c r="AW4" s="140"/>
      <c r="AX4" s="140"/>
      <c r="AY4" s="140"/>
      <c r="AZ4" s="140"/>
      <c r="BA4" s="140"/>
      <c r="BB4" s="140"/>
      <c r="BC4" s="140"/>
      <c r="BD4" s="140"/>
      <c r="BE4" s="140"/>
      <c r="BF4" s="140"/>
      <c r="BG4" s="140"/>
      <c r="BH4" s="140"/>
      <c r="BI4" s="140"/>
      <c r="BJ4" s="140"/>
      <c r="BK4" s="140"/>
      <c r="BL4" s="140"/>
      <c r="BM4" s="140"/>
      <c r="BN4" s="140"/>
      <c r="BO4" s="140"/>
      <c r="BP4" s="140"/>
      <c r="BQ4" s="140"/>
      <c r="BR4" s="140"/>
      <c r="BS4" s="140"/>
      <c r="BT4" s="128"/>
    </row>
    <row r="5" spans="2:72" ht="17.399999999999999">
      <c r="D5" s="127"/>
      <c r="G5" s="6" t="s">
        <v>252</v>
      </c>
      <c r="BT5" s="128"/>
    </row>
    <row r="6" spans="2:72" ht="5.0999999999999996" customHeight="1" thickBot="1">
      <c r="D6" s="127"/>
      <c r="E6" s="141"/>
      <c r="F6" s="141"/>
      <c r="G6" s="141"/>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141"/>
      <c r="AH6" s="141"/>
      <c r="AI6" s="141"/>
      <c r="AJ6" s="141"/>
      <c r="AK6" s="141"/>
      <c r="AL6" s="141"/>
      <c r="AM6" s="141"/>
      <c r="AN6" s="141"/>
      <c r="AO6" s="141"/>
      <c r="AP6" s="141"/>
      <c r="AQ6" s="141"/>
      <c r="AR6" s="141"/>
      <c r="AS6" s="141"/>
      <c r="AT6" s="141"/>
      <c r="AU6" s="141"/>
      <c r="AV6" s="141"/>
      <c r="AW6" s="141"/>
      <c r="AX6" s="141"/>
      <c r="AY6" s="141"/>
      <c r="AZ6" s="141"/>
      <c r="BA6" s="141"/>
      <c r="BB6" s="141"/>
      <c r="BC6" s="141"/>
      <c r="BD6" s="141"/>
      <c r="BE6" s="141"/>
      <c r="BF6" s="141"/>
      <c r="BG6" s="141"/>
      <c r="BH6" s="141"/>
      <c r="BI6" s="141"/>
      <c r="BJ6" s="141"/>
      <c r="BK6" s="141"/>
      <c r="BL6" s="141"/>
      <c r="BM6" s="141"/>
      <c r="BN6" s="141"/>
      <c r="BO6" s="141"/>
      <c r="BP6" s="141"/>
      <c r="BQ6" s="141"/>
      <c r="BR6" s="141"/>
      <c r="BS6" s="141"/>
      <c r="BT6" s="128"/>
    </row>
    <row r="7" spans="2:72" ht="13.8" thickTop="1">
      <c r="D7" s="127"/>
      <c r="BT7" s="128"/>
    </row>
    <row r="8" spans="2:72" ht="15.6">
      <c r="D8" s="127"/>
      <c r="G8" s="8" t="s">
        <v>129</v>
      </c>
      <c r="BT8" s="128"/>
    </row>
    <row r="9" spans="2:72" ht="5.0999999999999996" customHeight="1">
      <c r="D9" s="127"/>
      <c r="E9" s="50"/>
      <c r="BT9" s="128"/>
    </row>
    <row r="10" spans="2:72" ht="5.0999999999999996" customHeight="1">
      <c r="D10" s="127"/>
      <c r="E10" s="50"/>
      <c r="BT10" s="128"/>
    </row>
    <row r="11" spans="2:72" ht="15" customHeight="1">
      <c r="D11" s="127"/>
      <c r="E11" s="160" t="e">
        <f>IF(#REF!=0,"",#REF!)</f>
        <v>#REF!</v>
      </c>
      <c r="F11" s="16"/>
      <c r="G11" s="16"/>
      <c r="H11" s="16"/>
      <c r="I11" s="16"/>
      <c r="J11" s="16"/>
      <c r="K11" s="16"/>
      <c r="L11" s="16"/>
      <c r="N11" s="16"/>
      <c r="O11" s="16" t="e">
        <f>IF(E11="","",VLOOKUP(E11,#REF!,43,))</f>
        <v>#REF!</v>
      </c>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28"/>
    </row>
    <row r="12" spans="2:72" ht="15" customHeight="1">
      <c r="D12" s="127"/>
      <c r="E12" s="160" t="e">
        <f>IF(E11=#REF!,"",IF(#REF!=0,IF(AND(#REF!=0,#REF!=0),"",#REF!),#REF!))</f>
        <v>#REF!</v>
      </c>
      <c r="F12" s="162"/>
      <c r="G12" s="162"/>
      <c r="H12" s="162"/>
      <c r="I12" s="162"/>
      <c r="J12" s="162"/>
      <c r="K12" s="162"/>
      <c r="L12" s="162"/>
      <c r="N12" s="162"/>
      <c r="O12" s="16" t="e">
        <f>IF(E12="","",VLOOKUP(E12,#REF!,43,))</f>
        <v>#REF!</v>
      </c>
      <c r="P12" s="162"/>
      <c r="Q12" s="162"/>
      <c r="R12" s="162"/>
      <c r="S12" s="162"/>
      <c r="T12" s="162"/>
      <c r="U12" s="162"/>
      <c r="V12" s="162"/>
      <c r="W12" s="162"/>
      <c r="X12" s="162"/>
      <c r="Y12" s="162"/>
      <c r="Z12" s="162"/>
      <c r="AA12" s="162"/>
      <c r="AB12" s="162"/>
      <c r="AC12" s="162"/>
      <c r="AD12" s="162"/>
      <c r="AE12" s="162"/>
      <c r="AF12" s="162"/>
      <c r="AG12" s="162"/>
      <c r="AH12" s="162"/>
      <c r="AI12" s="162"/>
      <c r="AJ12" s="162"/>
      <c r="AK12" s="162"/>
      <c r="AL12" s="162"/>
      <c r="AM12" s="162"/>
      <c r="AN12" s="162"/>
      <c r="AO12" s="162"/>
      <c r="AP12" s="162"/>
      <c r="AQ12" s="162"/>
      <c r="AR12" s="162"/>
      <c r="AS12" s="162"/>
      <c r="AT12" s="162"/>
      <c r="AU12" s="162"/>
      <c r="AV12" s="162"/>
      <c r="AW12" s="162"/>
      <c r="AX12" s="162"/>
      <c r="AY12" s="162"/>
      <c r="AZ12" s="162"/>
      <c r="BA12" s="162"/>
      <c r="BB12" s="162"/>
      <c r="BC12" s="162"/>
      <c r="BD12" s="162"/>
      <c r="BE12" s="162"/>
      <c r="BF12" s="162"/>
      <c r="BG12" s="162"/>
      <c r="BH12" s="162"/>
      <c r="BI12" s="162"/>
      <c r="BJ12" s="162"/>
      <c r="BK12" s="162"/>
      <c r="BL12" s="162"/>
      <c r="BM12" s="162"/>
      <c r="BN12" s="162"/>
      <c r="BO12" s="162"/>
      <c r="BP12" s="162"/>
      <c r="BQ12" s="162"/>
      <c r="BR12" s="162"/>
      <c r="BS12" s="162"/>
      <c r="BT12" s="128"/>
    </row>
    <row r="13" spans="2:72" ht="15" customHeight="1">
      <c r="D13" s="127"/>
      <c r="E13" s="160" t="e">
        <f>IF(E12=#REF!,"",IF(#REF!=0,IF(AND(#REF!=0,#REF!=0),"",#REF!),#REF!))</f>
        <v>#REF!</v>
      </c>
      <c r="F13" s="162"/>
      <c r="G13" s="162"/>
      <c r="H13" s="162"/>
      <c r="I13" s="162"/>
      <c r="J13" s="162"/>
      <c r="K13" s="162"/>
      <c r="L13" s="162"/>
      <c r="M13" s="48"/>
      <c r="N13" s="163"/>
      <c r="O13" s="142" t="e">
        <f>IF(E13="","",VLOOKUP(E13,#REF!,43,))</f>
        <v>#REF!</v>
      </c>
      <c r="P13" s="163"/>
      <c r="Q13" s="163"/>
      <c r="R13" s="163"/>
      <c r="S13" s="163"/>
      <c r="T13" s="163"/>
      <c r="U13" s="163"/>
      <c r="V13" s="163"/>
      <c r="W13" s="163"/>
      <c r="X13" s="163"/>
      <c r="Y13" s="163"/>
      <c r="Z13" s="162"/>
      <c r="AA13" s="162"/>
      <c r="AB13" s="162"/>
      <c r="AC13" s="162"/>
      <c r="AD13" s="162"/>
      <c r="AE13" s="162"/>
      <c r="AF13" s="162"/>
      <c r="AG13" s="162"/>
      <c r="AH13" s="162"/>
      <c r="AI13" s="162"/>
      <c r="AJ13" s="162"/>
      <c r="AK13" s="162"/>
      <c r="AL13" s="162"/>
      <c r="AM13" s="162"/>
      <c r="AN13" s="162"/>
      <c r="AO13" s="162"/>
      <c r="AP13" s="162"/>
      <c r="AQ13" s="162"/>
      <c r="AR13" s="162"/>
      <c r="AS13" s="162"/>
      <c r="AT13" s="162"/>
      <c r="AU13" s="162"/>
      <c r="AV13" s="162"/>
      <c r="AW13" s="162"/>
      <c r="AX13" s="162"/>
      <c r="AY13" s="162"/>
      <c r="AZ13" s="162"/>
      <c r="BA13" s="162"/>
      <c r="BB13" s="162"/>
      <c r="BC13" s="162"/>
      <c r="BD13" s="162"/>
      <c r="BE13" s="162"/>
      <c r="BF13" s="162"/>
      <c r="BG13" s="162"/>
      <c r="BH13" s="162"/>
      <c r="BI13" s="162"/>
      <c r="BJ13" s="162"/>
      <c r="BK13" s="162"/>
      <c r="BL13" s="162"/>
      <c r="BM13" s="162"/>
      <c r="BN13" s="162"/>
      <c r="BO13" s="162"/>
      <c r="BP13" s="162"/>
      <c r="BQ13" s="162"/>
      <c r="BR13" s="162"/>
      <c r="BS13" s="162"/>
      <c r="BT13" s="128"/>
    </row>
    <row r="14" spans="2:72" ht="15" customHeight="1">
      <c r="D14" s="127"/>
      <c r="E14" s="160" t="e">
        <f>IF(OR(E13=#REF!,E12=#REF!),"",IF(#REF!=0,IF(AND(#REF!=0,#REF!=0),"",#REF!),#REF!))</f>
        <v>#REF!</v>
      </c>
      <c r="F14" s="162"/>
      <c r="G14" s="162"/>
      <c r="H14" s="162"/>
      <c r="I14" s="162"/>
      <c r="J14" s="162"/>
      <c r="K14" s="162"/>
      <c r="L14" s="162"/>
      <c r="M14" s="48"/>
      <c r="N14" s="163"/>
      <c r="O14" s="142" t="e">
        <f>IF(E14="","",VLOOKUP(E14,#REF!,43,))</f>
        <v>#REF!</v>
      </c>
      <c r="P14" s="163"/>
      <c r="Q14" s="163"/>
      <c r="R14" s="163"/>
      <c r="S14" s="163"/>
      <c r="T14" s="163"/>
      <c r="U14" s="163"/>
      <c r="V14" s="163"/>
      <c r="W14" s="163"/>
      <c r="X14" s="163"/>
      <c r="Y14" s="163"/>
      <c r="Z14" s="162"/>
      <c r="AA14" s="162"/>
      <c r="AB14" s="162"/>
      <c r="AC14" s="162"/>
      <c r="AD14" s="162"/>
      <c r="AE14" s="162"/>
      <c r="AF14" s="162"/>
      <c r="AG14" s="162"/>
      <c r="AH14" s="162"/>
      <c r="AI14" s="162"/>
      <c r="AJ14" s="162"/>
      <c r="AK14" s="162"/>
      <c r="AL14" s="162"/>
      <c r="AM14" s="162"/>
      <c r="AN14" s="162"/>
      <c r="AO14" s="162"/>
      <c r="AP14" s="162"/>
      <c r="AQ14" s="162"/>
      <c r="AR14" s="162"/>
      <c r="AS14" s="162"/>
      <c r="AT14" s="162"/>
      <c r="AU14" s="162"/>
      <c r="AV14" s="162"/>
      <c r="AW14" s="162"/>
      <c r="AX14" s="162"/>
      <c r="AY14" s="162"/>
      <c r="AZ14" s="162"/>
      <c r="BA14" s="162"/>
      <c r="BB14" s="162"/>
      <c r="BC14" s="162"/>
      <c r="BD14" s="162"/>
      <c r="BE14" s="162"/>
      <c r="BF14" s="162"/>
      <c r="BG14" s="162"/>
      <c r="BH14" s="162"/>
      <c r="BI14" s="162"/>
      <c r="BJ14" s="162"/>
      <c r="BK14" s="162"/>
      <c r="BL14" s="162"/>
      <c r="BM14" s="162"/>
      <c r="BN14" s="162"/>
      <c r="BO14" s="162"/>
      <c r="BP14" s="162"/>
      <c r="BQ14" s="162"/>
      <c r="BR14" s="162"/>
      <c r="BS14" s="162"/>
      <c r="BT14" s="128"/>
    </row>
    <row r="15" spans="2:72" ht="15" customHeight="1">
      <c r="D15" s="127"/>
      <c r="E15" s="160" t="e">
        <f>IF(OR(E12=#REF!,E14=#REF!,E13=#REF!),"",IF(#REF!=0,IF(AND(#REF!=0,#REF!=0),"",#REF!),#REF!))</f>
        <v>#REF!</v>
      </c>
      <c r="F15" s="162"/>
      <c r="G15" s="162"/>
      <c r="H15" s="162"/>
      <c r="I15" s="162"/>
      <c r="J15" s="162"/>
      <c r="K15" s="162"/>
      <c r="L15" s="162"/>
      <c r="M15" s="48"/>
      <c r="N15" s="163"/>
      <c r="O15" s="142" t="e">
        <f>IF(E15="","",VLOOKUP(E15,#REF!,43,))</f>
        <v>#REF!</v>
      </c>
      <c r="P15" s="163"/>
      <c r="Q15" s="163"/>
      <c r="R15" s="163"/>
      <c r="S15" s="163"/>
      <c r="T15" s="163"/>
      <c r="U15" s="163"/>
      <c r="V15" s="163"/>
      <c r="W15" s="163"/>
      <c r="X15" s="163"/>
      <c r="Y15" s="163"/>
      <c r="Z15" s="162"/>
      <c r="AA15" s="162"/>
      <c r="AB15" s="162"/>
      <c r="AC15" s="162"/>
      <c r="AD15" s="162"/>
      <c r="AE15" s="162"/>
      <c r="AF15" s="162"/>
      <c r="AG15" s="162"/>
      <c r="AH15" s="162"/>
      <c r="AI15" s="162"/>
      <c r="AJ15" s="162"/>
      <c r="AK15" s="162"/>
      <c r="AL15" s="162"/>
      <c r="AM15" s="162"/>
      <c r="AN15" s="162"/>
      <c r="AO15" s="162"/>
      <c r="AP15" s="162"/>
      <c r="AQ15" s="162"/>
      <c r="AR15" s="162"/>
      <c r="AS15" s="162"/>
      <c r="AT15" s="162"/>
      <c r="AU15" s="162"/>
      <c r="AV15" s="162"/>
      <c r="AW15" s="162"/>
      <c r="AX15" s="162"/>
      <c r="AY15" s="162"/>
      <c r="AZ15" s="162"/>
      <c r="BA15" s="162"/>
      <c r="BB15" s="162"/>
      <c r="BC15" s="162"/>
      <c r="BD15" s="162"/>
      <c r="BE15" s="162"/>
      <c r="BF15" s="162"/>
      <c r="BG15" s="162"/>
      <c r="BH15" s="162"/>
      <c r="BI15" s="162"/>
      <c r="BJ15" s="162"/>
      <c r="BK15" s="162"/>
      <c r="BL15" s="162"/>
      <c r="BM15" s="162"/>
      <c r="BN15" s="162"/>
      <c r="BO15" s="162"/>
      <c r="BP15" s="162"/>
      <c r="BQ15" s="162"/>
      <c r="BR15" s="162"/>
      <c r="BS15" s="162"/>
      <c r="BT15" s="128"/>
    </row>
    <row r="16" spans="2:72" ht="15" customHeight="1">
      <c r="D16" s="127"/>
      <c r="E16" s="160" t="e">
        <f>IF(OR(E12=#REF!,E13=#REF!,E15=#REF!,E14=#REF!),"",IF(#REF!=0,IF(AND(#REF!=0,#REF!=0),"",#REF!),#REF!))</f>
        <v>#REF!</v>
      </c>
      <c r="F16" s="162"/>
      <c r="G16" s="162"/>
      <c r="H16" s="162"/>
      <c r="I16" s="162"/>
      <c r="J16" s="162"/>
      <c r="K16" s="162"/>
      <c r="L16" s="162"/>
      <c r="M16" s="142"/>
      <c r="N16" s="163"/>
      <c r="O16" s="142" t="e">
        <f>IF(E16="","",VLOOKUP(E16,#REF!,43,))</f>
        <v>#REF!</v>
      </c>
      <c r="P16" s="163"/>
      <c r="Q16" s="163"/>
      <c r="R16" s="163"/>
      <c r="S16" s="163"/>
      <c r="T16" s="163"/>
      <c r="U16" s="163"/>
      <c r="V16" s="163"/>
      <c r="W16" s="163"/>
      <c r="X16" s="163"/>
      <c r="Y16" s="163"/>
      <c r="Z16" s="162"/>
      <c r="AA16" s="162"/>
      <c r="AB16" s="162"/>
      <c r="AC16" s="162"/>
      <c r="AD16" s="162"/>
      <c r="AE16" s="162"/>
      <c r="AF16" s="162"/>
      <c r="AG16" s="162"/>
      <c r="AH16" s="162"/>
      <c r="AI16" s="162"/>
      <c r="AJ16" s="162"/>
      <c r="AK16" s="162"/>
      <c r="AL16" s="162"/>
      <c r="AM16" s="162"/>
      <c r="AN16" s="162"/>
      <c r="AO16" s="162"/>
      <c r="AP16" s="162"/>
      <c r="AQ16" s="162"/>
      <c r="AR16" s="162"/>
      <c r="AS16" s="162"/>
      <c r="AT16" s="162"/>
      <c r="AU16" s="162"/>
      <c r="AV16" s="162"/>
      <c r="AW16" s="162"/>
      <c r="AX16" s="162"/>
      <c r="AY16" s="162"/>
      <c r="AZ16" s="162"/>
      <c r="BA16" s="162"/>
      <c r="BB16" s="162"/>
      <c r="BC16" s="162"/>
      <c r="BD16" s="162"/>
      <c r="BE16" s="162"/>
      <c r="BF16" s="162"/>
      <c r="BG16" s="162"/>
      <c r="BH16" s="162"/>
      <c r="BI16" s="162"/>
      <c r="BJ16" s="162"/>
      <c r="BK16" s="162"/>
      <c r="BL16" s="162"/>
      <c r="BM16" s="162"/>
      <c r="BN16" s="162"/>
      <c r="BO16" s="162"/>
      <c r="BP16" s="162"/>
      <c r="BQ16" s="162"/>
      <c r="BR16" s="162"/>
      <c r="BS16" s="162"/>
      <c r="BT16" s="128"/>
    </row>
    <row r="17" spans="4:77" ht="15" customHeight="1">
      <c r="D17" s="127"/>
      <c r="E17" s="160" t="e">
        <f>IF(OR(E12=#REF!,E13=#REF!,E14=#REF!,E16=#REF!,E15=#REF!),"",IF(#REF!=0,IF(AND(#REF!=0,#REF!=0),"",#REF!),#REF!))</f>
        <v>#REF!</v>
      </c>
      <c r="F17" s="162"/>
      <c r="G17" s="162"/>
      <c r="H17" s="162"/>
      <c r="I17" s="162"/>
      <c r="J17" s="162"/>
      <c r="K17" s="162"/>
      <c r="L17" s="162"/>
      <c r="M17" s="142"/>
      <c r="N17" s="163"/>
      <c r="O17" s="142" t="e">
        <f>IF(E17="","",VLOOKUP(E17,#REF!,43,))</f>
        <v>#REF!</v>
      </c>
      <c r="P17" s="163"/>
      <c r="Q17" s="163"/>
      <c r="R17" s="163"/>
      <c r="S17" s="163"/>
      <c r="T17" s="163"/>
      <c r="U17" s="163"/>
      <c r="V17" s="163"/>
      <c r="W17" s="163"/>
      <c r="X17" s="163"/>
      <c r="Y17" s="163"/>
      <c r="Z17" s="162"/>
      <c r="AA17" s="162"/>
      <c r="AB17" s="162"/>
      <c r="AC17" s="162"/>
      <c r="AD17" s="162"/>
      <c r="AE17" s="162"/>
      <c r="AF17" s="162"/>
      <c r="AG17" s="162"/>
      <c r="AH17" s="162"/>
      <c r="AI17" s="162"/>
      <c r="AJ17" s="162"/>
      <c r="AK17" s="162"/>
      <c r="AL17" s="162"/>
      <c r="AM17" s="162"/>
      <c r="AN17" s="162"/>
      <c r="AO17" s="162"/>
      <c r="AP17" s="162"/>
      <c r="AQ17" s="162"/>
      <c r="AR17" s="162"/>
      <c r="AS17" s="162"/>
      <c r="AT17" s="162"/>
      <c r="AU17" s="162"/>
      <c r="AV17" s="162"/>
      <c r="AW17" s="162"/>
      <c r="AX17" s="162"/>
      <c r="AY17" s="162"/>
      <c r="AZ17" s="162"/>
      <c r="BA17" s="162"/>
      <c r="BB17" s="162"/>
      <c r="BC17" s="162"/>
      <c r="BD17" s="162"/>
      <c r="BE17" s="162"/>
      <c r="BF17" s="162"/>
      <c r="BG17" s="162"/>
      <c r="BH17" s="162"/>
      <c r="BI17" s="162"/>
      <c r="BJ17" s="162"/>
      <c r="BK17" s="162"/>
      <c r="BL17" s="162"/>
      <c r="BM17" s="162"/>
      <c r="BN17" s="162"/>
      <c r="BO17" s="162"/>
      <c r="BP17" s="162"/>
      <c r="BQ17" s="162"/>
      <c r="BR17" s="162"/>
      <c r="BS17" s="162"/>
      <c r="BT17" s="128"/>
    </row>
    <row r="18" spans="4:77" ht="15" customHeight="1">
      <c r="D18" s="127"/>
      <c r="E18" s="160" t="e">
        <f>IF(OR(E12=#REF!,E13=#REF!,E14=#REF!,E15=#REF!,E17=#REF!,E16=#REF!),"",IF(#REF!=0,IF(AND(#REF!=0,#REF!=0),"",#REF!),#REF!))</f>
        <v>#REF!</v>
      </c>
      <c r="F18" s="162"/>
      <c r="G18" s="162"/>
      <c r="H18" s="162"/>
      <c r="I18" s="162"/>
      <c r="J18" s="162"/>
      <c r="K18" s="162"/>
      <c r="L18" s="162"/>
      <c r="M18" s="142"/>
      <c r="N18" s="163"/>
      <c r="O18" s="142" t="e">
        <f>IF(E18="","",VLOOKUP(E18,#REF!,43,))</f>
        <v>#REF!</v>
      </c>
      <c r="P18" s="163"/>
      <c r="Q18" s="163"/>
      <c r="R18" s="163"/>
      <c r="S18" s="163"/>
      <c r="T18" s="163"/>
      <c r="U18" s="163"/>
      <c r="V18" s="163"/>
      <c r="W18" s="163"/>
      <c r="X18" s="163"/>
      <c r="Y18" s="163"/>
      <c r="Z18" s="162"/>
      <c r="AA18" s="162"/>
      <c r="AB18" s="162"/>
      <c r="AC18" s="162"/>
      <c r="AD18" s="162"/>
      <c r="AE18" s="162"/>
      <c r="AF18" s="162"/>
      <c r="AG18" s="162"/>
      <c r="AH18" s="162"/>
      <c r="AI18" s="162"/>
      <c r="AJ18" s="162"/>
      <c r="AK18" s="162"/>
      <c r="AL18" s="162"/>
      <c r="AM18" s="162"/>
      <c r="AN18" s="162"/>
      <c r="AO18" s="162"/>
      <c r="AP18" s="162"/>
      <c r="AQ18" s="162"/>
      <c r="AR18" s="162"/>
      <c r="AS18" s="162"/>
      <c r="AT18" s="162"/>
      <c r="AU18" s="162"/>
      <c r="AV18" s="162"/>
      <c r="AW18" s="162"/>
      <c r="AX18" s="162"/>
      <c r="AY18" s="162"/>
      <c r="AZ18" s="162"/>
      <c r="BA18" s="162"/>
      <c r="BB18" s="162"/>
      <c r="BC18" s="162"/>
      <c r="BD18" s="162"/>
      <c r="BE18" s="162"/>
      <c r="BF18" s="162"/>
      <c r="BG18" s="162"/>
      <c r="BH18" s="162"/>
      <c r="BI18" s="162"/>
      <c r="BJ18" s="162"/>
      <c r="BK18" s="162"/>
      <c r="BL18" s="162"/>
      <c r="BM18" s="162"/>
      <c r="BN18" s="162"/>
      <c r="BO18" s="162"/>
      <c r="BP18" s="162"/>
      <c r="BQ18" s="162"/>
      <c r="BR18" s="162"/>
      <c r="BS18" s="162"/>
      <c r="BT18" s="128"/>
    </row>
    <row r="19" spans="4:77">
      <c r="D19" s="127"/>
      <c r="M19" s="48"/>
      <c r="N19" s="48"/>
      <c r="O19" s="48"/>
      <c r="P19" s="48"/>
      <c r="Q19" s="48"/>
      <c r="R19" s="48"/>
      <c r="S19" s="48"/>
      <c r="T19" s="48"/>
      <c r="U19" s="48"/>
      <c r="V19" s="48"/>
      <c r="W19" s="48"/>
      <c r="X19" s="48"/>
      <c r="Y19" s="48"/>
      <c r="BT19" s="128"/>
    </row>
    <row r="20" spans="4:77" ht="15.6">
      <c r="D20" s="127"/>
      <c r="G20" s="8" t="s">
        <v>130</v>
      </c>
      <c r="M20" s="48"/>
      <c r="N20" s="48"/>
      <c r="O20" s="48"/>
      <c r="P20" s="48"/>
      <c r="Q20" s="48"/>
      <c r="R20" s="48"/>
      <c r="S20" s="48"/>
      <c r="T20" s="48"/>
      <c r="U20" s="48"/>
      <c r="V20" s="48"/>
      <c r="W20" s="48"/>
      <c r="X20" s="48"/>
      <c r="Y20" s="48"/>
      <c r="BT20" s="128"/>
    </row>
    <row r="21" spans="4:77">
      <c r="D21" s="127"/>
      <c r="M21" s="48"/>
      <c r="N21" s="48"/>
      <c r="O21" s="48"/>
      <c r="P21" s="48"/>
      <c r="Q21" s="48"/>
      <c r="R21" s="48"/>
      <c r="S21" s="48"/>
      <c r="T21" s="48"/>
      <c r="U21" s="48"/>
      <c r="V21" s="48"/>
      <c r="W21" s="48"/>
      <c r="X21" s="48"/>
      <c r="Y21" s="48"/>
      <c r="BT21" s="128"/>
    </row>
    <row r="22" spans="4:77">
      <c r="D22" s="127"/>
      <c r="E22" s="19" t="e">
        <f>#REF!&amp;" "&amp;#REF!&amp;" "&amp;#REF!&amp;", "&amp;(VLOOKUP("OUI",#REF!,8,FALSE))</f>
        <v>#REF!</v>
      </c>
      <c r="M22" s="48"/>
      <c r="N22" s="48"/>
      <c r="O22" s="48"/>
      <c r="P22" s="48"/>
      <c r="Q22" s="48"/>
      <c r="R22" s="48"/>
      <c r="S22" s="48"/>
      <c r="T22" s="48"/>
      <c r="U22" s="48"/>
      <c r="V22" s="48"/>
      <c r="W22" s="48"/>
      <c r="X22" s="48"/>
      <c r="Y22" s="48"/>
      <c r="BT22" s="128"/>
    </row>
    <row r="23" spans="4:77">
      <c r="D23" s="127"/>
      <c r="M23" s="48"/>
      <c r="N23" s="48"/>
      <c r="O23" s="48"/>
      <c r="P23" s="48"/>
      <c r="Q23" s="48"/>
      <c r="R23" s="48"/>
      <c r="S23" s="48"/>
      <c r="T23" s="48"/>
      <c r="U23" s="48"/>
      <c r="V23" s="48"/>
      <c r="W23" s="48"/>
      <c r="X23" s="48"/>
      <c r="Y23" s="48"/>
      <c r="BT23" s="128"/>
    </row>
    <row r="24" spans="4:77">
      <c r="D24" s="127"/>
      <c r="E24" s="19" t="s">
        <v>29</v>
      </c>
      <c r="M24" s="48"/>
      <c r="N24" s="48"/>
      <c r="O24" s="48"/>
      <c r="P24" s="48"/>
      <c r="Q24" s="48"/>
      <c r="R24" s="48"/>
      <c r="S24" s="48"/>
      <c r="T24" s="48"/>
      <c r="U24" s="48"/>
      <c r="V24" s="48"/>
      <c r="W24" s="48"/>
      <c r="X24" s="48"/>
      <c r="Y24" s="48"/>
      <c r="BT24" s="128"/>
    </row>
    <row r="25" spans="4:77">
      <c r="D25" s="143"/>
      <c r="E25" s="144"/>
      <c r="F25" s="144"/>
      <c r="G25" s="144"/>
      <c r="H25" s="144"/>
      <c r="I25" s="144"/>
      <c r="J25" s="144"/>
      <c r="K25" s="144"/>
      <c r="L25" s="144"/>
      <c r="M25" s="145"/>
      <c r="N25" s="145"/>
      <c r="O25" s="145"/>
      <c r="P25" s="145"/>
      <c r="Q25" s="145"/>
      <c r="R25" s="145"/>
      <c r="S25" s="145"/>
      <c r="T25" s="145"/>
      <c r="U25" s="145"/>
      <c r="V25" s="145"/>
      <c r="W25" s="145"/>
      <c r="X25" s="145"/>
      <c r="Y25" s="145"/>
      <c r="Z25" s="144"/>
      <c r="AA25" s="144"/>
      <c r="AB25" s="144"/>
      <c r="AC25" s="144"/>
      <c r="AD25" s="144"/>
      <c r="AE25" s="144"/>
      <c r="AF25" s="144"/>
      <c r="AG25" s="144"/>
      <c r="AH25" s="144"/>
      <c r="AI25" s="144"/>
      <c r="AJ25" s="144"/>
      <c r="AK25" s="144"/>
      <c r="AL25" s="144"/>
      <c r="AM25" s="144"/>
      <c r="AN25" s="144"/>
      <c r="AO25" s="144"/>
      <c r="AP25" s="144"/>
      <c r="AQ25" s="144"/>
      <c r="AR25" s="144"/>
      <c r="AS25" s="144"/>
      <c r="AT25" s="144"/>
      <c r="AU25" s="144"/>
      <c r="AV25" s="144"/>
      <c r="AW25" s="144"/>
      <c r="AX25" s="144"/>
      <c r="AY25" s="144"/>
      <c r="AZ25" s="144"/>
      <c r="BA25" s="144"/>
      <c r="BB25" s="144"/>
      <c r="BC25" s="144"/>
      <c r="BD25" s="144"/>
      <c r="BE25" s="144"/>
      <c r="BF25" s="144"/>
      <c r="BG25" s="144"/>
      <c r="BH25" s="144"/>
      <c r="BI25" s="144"/>
      <c r="BJ25" s="144"/>
      <c r="BK25" s="144"/>
      <c r="BL25" s="144"/>
      <c r="BM25" s="144"/>
      <c r="BN25" s="144"/>
      <c r="BO25" s="144"/>
      <c r="BP25" s="144"/>
      <c r="BQ25" s="144"/>
      <c r="BR25" s="144"/>
      <c r="BS25" s="144"/>
      <c r="BT25" s="146"/>
    </row>
    <row r="26" spans="4:77">
      <c r="D26" s="143"/>
      <c r="E26" s="144" t="s">
        <v>219</v>
      </c>
      <c r="F26" s="144"/>
      <c r="G26" s="144"/>
      <c r="H26" s="144"/>
      <c r="I26" s="144"/>
      <c r="J26" s="144"/>
      <c r="K26" s="144"/>
      <c r="L26" s="144"/>
      <c r="M26" s="145"/>
      <c r="N26" s="145"/>
      <c r="O26" s="145"/>
      <c r="P26" s="145"/>
      <c r="Q26" s="145"/>
      <c r="R26" s="145"/>
      <c r="S26" s="145"/>
      <c r="T26" s="145"/>
      <c r="U26" s="145"/>
      <c r="V26" s="145"/>
      <c r="W26" s="145"/>
      <c r="X26" s="145"/>
      <c r="Y26" s="145"/>
      <c r="Z26" s="144"/>
      <c r="AA26" s="144"/>
      <c r="AB26" s="144"/>
      <c r="AC26" s="144"/>
      <c r="AD26" s="144"/>
      <c r="AE26" s="144"/>
      <c r="AF26" s="144"/>
      <c r="AG26" s="144"/>
      <c r="AH26" s="144"/>
      <c r="AI26" s="144"/>
      <c r="AJ26" s="144"/>
      <c r="AK26" s="144"/>
      <c r="AL26" s="144"/>
      <c r="AM26" s="144"/>
      <c r="AN26" s="144"/>
      <c r="AO26" s="144"/>
      <c r="AP26" s="144"/>
      <c r="AQ26" s="144"/>
      <c r="AR26" s="144"/>
      <c r="AS26" s="144"/>
      <c r="AT26" s="144"/>
      <c r="AU26" s="144"/>
      <c r="AV26" s="144"/>
      <c r="AW26" s="144"/>
      <c r="AX26" s="144"/>
      <c r="AY26" s="144"/>
      <c r="AZ26" s="144"/>
      <c r="BA26" s="144"/>
      <c r="BB26" s="144"/>
      <c r="BC26" s="144"/>
      <c r="BD26" s="144"/>
      <c r="BE26" s="144"/>
      <c r="BF26" s="144"/>
      <c r="BG26" s="144"/>
      <c r="BH26" s="144"/>
      <c r="BI26" s="144"/>
      <c r="BJ26" s="144"/>
      <c r="BK26" s="144"/>
      <c r="BL26" s="144"/>
      <c r="BM26" s="144"/>
      <c r="BN26" s="144"/>
      <c r="BO26" s="144"/>
      <c r="BP26" s="144"/>
      <c r="BQ26" s="144"/>
      <c r="BR26" s="144"/>
      <c r="BS26" s="144"/>
      <c r="BT26" s="146"/>
    </row>
    <row r="27" spans="4:77" ht="4.3499999999999996" customHeight="1">
      <c r="D27" s="143"/>
      <c r="E27" s="144"/>
      <c r="F27" s="144"/>
      <c r="G27" s="144"/>
      <c r="H27" s="144"/>
      <c r="I27" s="144"/>
      <c r="J27" s="144"/>
      <c r="K27" s="144"/>
      <c r="L27" s="144"/>
      <c r="M27" s="145"/>
      <c r="N27" s="145"/>
      <c r="O27" s="145"/>
      <c r="P27" s="145"/>
      <c r="Q27" s="145"/>
      <c r="R27" s="145"/>
      <c r="S27" s="145"/>
      <c r="T27" s="145"/>
      <c r="U27" s="145"/>
      <c r="V27" s="145"/>
      <c r="W27" s="145"/>
      <c r="X27" s="145"/>
      <c r="Y27" s="145"/>
      <c r="Z27" s="144"/>
      <c r="AA27" s="144"/>
      <c r="AB27" s="144"/>
      <c r="AC27" s="144"/>
      <c r="AD27" s="144"/>
      <c r="AE27" s="144"/>
      <c r="AF27" s="144"/>
      <c r="AG27" s="144"/>
      <c r="AH27" s="144"/>
      <c r="AI27" s="144"/>
      <c r="AJ27" s="144"/>
      <c r="AK27" s="144"/>
      <c r="AL27" s="144"/>
      <c r="AM27" s="144"/>
      <c r="AN27" s="144"/>
      <c r="AO27" s="144"/>
      <c r="AP27" s="144"/>
      <c r="AQ27" s="144"/>
      <c r="AR27" s="144"/>
      <c r="AS27" s="144"/>
      <c r="AT27" s="144"/>
      <c r="AU27" s="144"/>
      <c r="AV27" s="144"/>
      <c r="AW27" s="144"/>
      <c r="AX27" s="144"/>
      <c r="AY27" s="144"/>
      <c r="AZ27" s="144"/>
      <c r="BA27" s="144"/>
      <c r="BB27" s="144"/>
      <c r="BC27" s="144"/>
      <c r="BD27" s="144"/>
      <c r="BE27" s="144"/>
      <c r="BF27" s="144"/>
      <c r="BG27" s="144"/>
      <c r="BH27" s="144"/>
      <c r="BI27" s="144"/>
      <c r="BJ27" s="144"/>
      <c r="BK27" s="144"/>
      <c r="BL27" s="144"/>
      <c r="BM27" s="144"/>
      <c r="BN27" s="144"/>
      <c r="BO27" s="144"/>
      <c r="BP27" s="144"/>
      <c r="BQ27" s="144"/>
      <c r="BR27" s="144"/>
      <c r="BS27" s="144"/>
      <c r="BT27" s="146"/>
    </row>
    <row r="28" spans="4:77" ht="7.35" customHeight="1">
      <c r="D28" s="143"/>
      <c r="E28" s="226" t="e">
        <f>#REF!</f>
        <v>#REF!</v>
      </c>
      <c r="F28" s="227"/>
      <c r="G28" s="227"/>
      <c r="H28" s="227"/>
      <c r="I28" s="227"/>
      <c r="J28" s="227"/>
      <c r="K28" s="227"/>
      <c r="L28" s="227"/>
      <c r="M28" s="227"/>
      <c r="N28" s="227"/>
      <c r="O28" s="227"/>
      <c r="P28" s="227"/>
      <c r="Q28" s="227"/>
      <c r="R28" s="227"/>
      <c r="S28" s="228"/>
      <c r="U28" s="226" t="e">
        <f>IF(#REF!=0,0,#REF!)</f>
        <v>#REF!</v>
      </c>
      <c r="V28" s="227"/>
      <c r="W28" s="227"/>
      <c r="X28" s="227"/>
      <c r="Y28" s="227"/>
      <c r="Z28" s="227"/>
      <c r="AA28" s="227"/>
      <c r="AB28" s="227"/>
      <c r="AC28" s="227"/>
      <c r="AD28" s="227"/>
      <c r="AE28" s="227"/>
      <c r="AF28" s="227"/>
      <c r="AG28" s="227"/>
      <c r="AH28" s="227"/>
      <c r="AI28" s="228"/>
      <c r="BP28" s="144"/>
      <c r="BQ28" s="144"/>
      <c r="BR28" s="144"/>
      <c r="BS28" s="144"/>
      <c r="BT28" s="146"/>
    </row>
    <row r="29" spans="4:77" s="148" customFormat="1" ht="30" customHeight="1">
      <c r="D29" s="147"/>
      <c r="E29" s="226"/>
      <c r="F29" s="227"/>
      <c r="G29" s="227"/>
      <c r="H29" s="227"/>
      <c r="I29" s="227"/>
      <c r="J29" s="227"/>
      <c r="K29" s="227"/>
      <c r="L29" s="227"/>
      <c r="M29" s="227"/>
      <c r="N29" s="227"/>
      <c r="O29" s="227"/>
      <c r="P29" s="227"/>
      <c r="Q29" s="227"/>
      <c r="R29" s="227"/>
      <c r="S29" s="228"/>
      <c r="U29" s="226"/>
      <c r="V29" s="227"/>
      <c r="W29" s="227"/>
      <c r="X29" s="227"/>
      <c r="Y29" s="227"/>
      <c r="Z29" s="227"/>
      <c r="AA29" s="227"/>
      <c r="AB29" s="227"/>
      <c r="AC29" s="227"/>
      <c r="AD29" s="227"/>
      <c r="AE29" s="227"/>
      <c r="AF29" s="227"/>
      <c r="AG29" s="227"/>
      <c r="AH29" s="227"/>
      <c r="AI29" s="228"/>
      <c r="BP29" s="144"/>
      <c r="BQ29" s="144"/>
      <c r="BR29" s="144"/>
      <c r="BS29" s="144"/>
      <c r="BT29" s="146"/>
      <c r="BU29" s="19"/>
      <c r="BY29" s="164"/>
    </row>
    <row r="30" spans="4:77">
      <c r="D30" s="143"/>
      <c r="E30" s="229" t="e">
        <f ca="1">INT((TODAY()-#REF!)/365.25)</f>
        <v>#REF!</v>
      </c>
      <c r="F30" s="230"/>
      <c r="G30" s="230"/>
      <c r="H30" s="230"/>
      <c r="I30" s="230"/>
      <c r="J30" s="230"/>
      <c r="K30" s="230"/>
      <c r="L30" s="230"/>
      <c r="M30" s="230"/>
      <c r="N30" s="230"/>
      <c r="O30" s="230"/>
      <c r="P30" s="230"/>
      <c r="Q30" s="230"/>
      <c r="R30" s="230"/>
      <c r="S30" s="231"/>
      <c r="T30" s="148"/>
      <c r="U30" s="229" t="e">
        <f ca="1">IF(#REF!=0,0,INT((TODAY()-#REF!)/365.25))</f>
        <v>#REF!</v>
      </c>
      <c r="V30" s="230"/>
      <c r="W30" s="230"/>
      <c r="X30" s="230"/>
      <c r="Y30" s="230"/>
      <c r="Z30" s="230"/>
      <c r="AA30" s="230"/>
      <c r="AB30" s="230"/>
      <c r="AC30" s="230"/>
      <c r="AD30" s="230"/>
      <c r="AE30" s="230"/>
      <c r="AF30" s="230"/>
      <c r="AG30" s="230"/>
      <c r="AH30" s="230"/>
      <c r="AI30" s="231"/>
      <c r="BP30" s="144"/>
      <c r="BQ30" s="144"/>
      <c r="BR30" s="144"/>
      <c r="BS30" s="144"/>
      <c r="BT30" s="146"/>
    </row>
    <row r="31" spans="4:77" ht="5.55" customHeight="1">
      <c r="D31" s="143"/>
      <c r="F31" s="144"/>
      <c r="G31" s="144"/>
      <c r="H31" s="144"/>
      <c r="I31" s="144"/>
      <c r="J31" s="144"/>
      <c r="K31" s="144"/>
      <c r="L31" s="144"/>
      <c r="M31" s="144"/>
      <c r="N31" s="145"/>
      <c r="O31" s="145"/>
      <c r="P31" s="145"/>
      <c r="Q31" s="145"/>
      <c r="R31" s="144"/>
      <c r="S31" s="144"/>
      <c r="T31" s="144"/>
      <c r="U31" s="144"/>
      <c r="V31" s="144"/>
      <c r="W31" s="144"/>
      <c r="X31" s="145"/>
      <c r="Y31" s="145"/>
      <c r="Z31" s="144"/>
      <c r="AA31" s="144"/>
      <c r="AB31" s="144"/>
      <c r="AC31" s="144"/>
      <c r="AD31" s="144"/>
      <c r="AE31" s="144"/>
      <c r="AF31" s="144"/>
      <c r="AG31" s="144"/>
      <c r="AH31" s="144"/>
      <c r="AI31" s="144"/>
      <c r="AJ31" s="144"/>
      <c r="AK31" s="144"/>
      <c r="AL31" s="144"/>
      <c r="AM31" s="144"/>
      <c r="AN31" s="144"/>
      <c r="AO31" s="144"/>
      <c r="AP31" s="144"/>
      <c r="AQ31" s="144"/>
      <c r="AR31" s="144"/>
      <c r="AS31" s="144"/>
      <c r="AT31" s="144"/>
      <c r="AU31" s="144"/>
      <c r="AV31" s="144"/>
      <c r="AW31" s="144"/>
      <c r="AX31" s="144"/>
      <c r="AY31" s="144"/>
      <c r="AZ31" s="144"/>
      <c r="BA31" s="144"/>
      <c r="BB31" s="144"/>
      <c r="BC31" s="144"/>
      <c r="BD31" s="144"/>
      <c r="BE31" s="144"/>
      <c r="BF31" s="144"/>
      <c r="BG31" s="144"/>
      <c r="BH31" s="144"/>
      <c r="BI31" s="144"/>
      <c r="BJ31" s="144"/>
      <c r="BK31" s="144"/>
      <c r="BL31" s="144"/>
      <c r="BM31" s="144"/>
      <c r="BN31" s="144"/>
      <c r="BO31" s="144"/>
      <c r="BP31" s="144"/>
      <c r="BQ31" s="144"/>
      <c r="BR31" s="144"/>
      <c r="BS31" s="144"/>
      <c r="BT31" s="146"/>
    </row>
    <row r="32" spans="4:77">
      <c r="D32" s="143"/>
      <c r="F32" s="144"/>
      <c r="G32" s="144"/>
      <c r="H32" s="144"/>
      <c r="I32" s="144"/>
      <c r="J32" s="144"/>
      <c r="K32" s="144"/>
      <c r="L32" s="144"/>
      <c r="M32" s="144"/>
      <c r="N32" s="145"/>
      <c r="O32" s="145"/>
      <c r="P32" s="145"/>
      <c r="Q32" s="145"/>
      <c r="R32" s="144"/>
      <c r="S32" s="144"/>
      <c r="T32" s="144"/>
      <c r="U32" s="144"/>
      <c r="V32" s="144"/>
      <c r="W32" s="144"/>
      <c r="X32" s="145"/>
      <c r="Y32" s="145"/>
      <c r="Z32" s="144"/>
      <c r="AA32" s="144"/>
      <c r="AB32" s="144"/>
      <c r="AC32" s="144"/>
      <c r="AD32" s="144"/>
      <c r="AE32" s="144"/>
      <c r="AF32" s="144"/>
      <c r="AG32" s="144"/>
      <c r="AH32" s="144"/>
      <c r="AI32" s="144"/>
      <c r="AJ32" s="144"/>
      <c r="AK32" s="144"/>
      <c r="AL32" s="144"/>
      <c r="AM32" s="144"/>
      <c r="AN32" s="144"/>
      <c r="AO32" s="144"/>
      <c r="AP32" s="144"/>
      <c r="AQ32" s="144"/>
      <c r="AR32" s="144"/>
      <c r="AS32" s="144"/>
      <c r="AT32" s="144"/>
      <c r="AU32" s="144"/>
      <c r="AV32" s="144"/>
      <c r="AW32" s="144"/>
      <c r="AX32" s="144"/>
      <c r="AY32" s="144"/>
      <c r="AZ32" s="144"/>
      <c r="BA32" s="144"/>
      <c r="BB32" s="144"/>
      <c r="BC32" s="144"/>
      <c r="BD32" s="144"/>
      <c r="BE32" s="144"/>
      <c r="BF32" s="144"/>
      <c r="BG32" s="144"/>
      <c r="BH32" s="144"/>
      <c r="BI32" s="144"/>
      <c r="BJ32" s="144"/>
      <c r="BK32" s="144"/>
      <c r="BL32" s="144"/>
      <c r="BM32" s="144"/>
      <c r="BN32" s="144"/>
      <c r="BO32" s="144"/>
      <c r="BP32" s="144"/>
      <c r="BQ32" s="144"/>
      <c r="BR32" s="144"/>
      <c r="BS32" s="144"/>
      <c r="BT32" s="146"/>
    </row>
    <row r="33" spans="4:83">
      <c r="D33" s="143"/>
      <c r="E33" s="19" t="e">
        <f>IF(#REF!&gt;0,"Vous avez "&amp;#REF!&amp;" enfant(s)"&amp;IF(#REF!=0," et aucun n'est fiscalement à votre à charge.",IF(#REF!=1," dont un est fiscalement à votre charge."," dont "&amp;#REF!&amp;" sont fiscalements à votre charge.")),"Vous n'avez pas d'enfants")</f>
        <v>#REF!</v>
      </c>
      <c r="F33" s="144"/>
      <c r="G33" s="144"/>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4"/>
      <c r="AG33" s="144"/>
      <c r="AH33" s="144"/>
      <c r="AI33" s="144"/>
      <c r="AJ33" s="144"/>
      <c r="AK33" s="144"/>
      <c r="AL33" s="144"/>
      <c r="AM33" s="144"/>
      <c r="AN33" s="144"/>
      <c r="AO33" s="144"/>
      <c r="AP33" s="144"/>
      <c r="AQ33" s="144"/>
      <c r="AR33" s="144"/>
      <c r="AS33" s="144"/>
      <c r="AT33" s="144"/>
      <c r="AU33" s="144"/>
      <c r="AV33" s="144"/>
      <c r="AW33" s="144"/>
      <c r="AX33" s="144"/>
      <c r="AY33" s="144"/>
      <c r="AZ33" s="144"/>
      <c r="BA33" s="144"/>
      <c r="BB33" s="144"/>
      <c r="BC33" s="144"/>
      <c r="BD33" s="144"/>
      <c r="BE33" s="144"/>
      <c r="BF33" s="144"/>
      <c r="BG33" s="144"/>
      <c r="BH33" s="144"/>
      <c r="BI33" s="144"/>
      <c r="BJ33" s="144"/>
      <c r="BK33" s="144"/>
      <c r="BL33" s="144"/>
      <c r="BM33" s="144"/>
      <c r="BN33" s="144"/>
      <c r="BO33" s="144"/>
      <c r="BP33" s="144"/>
      <c r="BQ33" s="144"/>
      <c r="BR33" s="144"/>
      <c r="BS33" s="144"/>
      <c r="BT33" s="146"/>
    </row>
    <row r="34" spans="4:83" ht="4.3499999999999996" customHeight="1">
      <c r="D34" s="143"/>
      <c r="E34" s="144"/>
      <c r="F34" s="144"/>
      <c r="G34" s="144"/>
      <c r="H34" s="144"/>
      <c r="I34" s="144"/>
      <c r="J34" s="144"/>
      <c r="K34" s="144"/>
      <c r="L34" s="144"/>
      <c r="M34" s="145"/>
      <c r="N34" s="145"/>
      <c r="O34" s="145"/>
      <c r="P34" s="145"/>
      <c r="Q34" s="145"/>
      <c r="R34" s="145"/>
      <c r="S34" s="145"/>
      <c r="T34" s="145"/>
      <c r="U34" s="145"/>
      <c r="V34" s="145"/>
      <c r="W34" s="145"/>
      <c r="X34" s="145"/>
      <c r="Y34" s="145"/>
      <c r="Z34" s="144"/>
      <c r="AA34" s="144"/>
      <c r="AB34" s="144"/>
      <c r="AC34" s="144"/>
      <c r="AD34" s="144"/>
      <c r="AE34" s="144"/>
      <c r="AF34" s="144"/>
      <c r="AG34" s="144"/>
      <c r="AH34" s="144"/>
      <c r="AI34" s="144"/>
      <c r="AJ34" s="144"/>
      <c r="AK34" s="144"/>
      <c r="AL34" s="144"/>
      <c r="AM34" s="144"/>
      <c r="AN34" s="144"/>
      <c r="AO34" s="144"/>
      <c r="AP34" s="144"/>
      <c r="AQ34" s="144"/>
      <c r="AR34" s="144"/>
      <c r="AS34" s="144"/>
      <c r="AT34" s="144"/>
      <c r="AU34" s="144"/>
      <c r="AV34" s="144"/>
      <c r="AW34" s="144"/>
      <c r="AX34" s="144"/>
      <c r="AY34" s="144"/>
      <c r="AZ34" s="144"/>
      <c r="BA34" s="144"/>
      <c r="BB34" s="144"/>
      <c r="BC34" s="144"/>
      <c r="BD34" s="144"/>
      <c r="BE34" s="144"/>
      <c r="BF34" s="144"/>
      <c r="BG34" s="144"/>
      <c r="BH34" s="144"/>
      <c r="BI34" s="144"/>
      <c r="BJ34" s="144"/>
      <c r="BK34" s="144"/>
      <c r="BL34" s="144"/>
      <c r="BM34" s="144"/>
      <c r="BN34" s="144"/>
      <c r="BO34" s="144"/>
      <c r="BP34" s="144"/>
      <c r="BQ34" s="144"/>
      <c r="BR34" s="144"/>
      <c r="BS34" s="144"/>
      <c r="BT34" s="146"/>
    </row>
    <row r="35" spans="4:83" ht="5.0999999999999996" customHeight="1">
      <c r="D35" s="143"/>
      <c r="E35" s="226" t="e">
        <f>IF(#REF!=1,#REF!,"")</f>
        <v>#REF!</v>
      </c>
      <c r="F35" s="227"/>
      <c r="G35" s="227"/>
      <c r="H35" s="227"/>
      <c r="I35" s="227"/>
      <c r="J35" s="227"/>
      <c r="K35" s="227"/>
      <c r="L35" s="227"/>
      <c r="M35" s="228"/>
      <c r="N35" s="144"/>
      <c r="O35" s="226" t="e">
        <f>IF(#REF!=1,#REF!,"")</f>
        <v>#REF!</v>
      </c>
      <c r="P35" s="227"/>
      <c r="Q35" s="227"/>
      <c r="R35" s="227"/>
      <c r="S35" s="227"/>
      <c r="T35" s="227"/>
      <c r="U35" s="227"/>
      <c r="V35" s="227"/>
      <c r="W35" s="228"/>
      <c r="X35" s="144"/>
      <c r="Y35" s="226" t="e">
        <f>IF(#REF!=1,#REF!,"")</f>
        <v>#REF!</v>
      </c>
      <c r="Z35" s="227"/>
      <c r="AA35" s="227"/>
      <c r="AB35" s="227"/>
      <c r="AC35" s="227"/>
      <c r="AD35" s="227"/>
      <c r="AE35" s="227"/>
      <c r="AF35" s="227"/>
      <c r="AG35" s="228"/>
      <c r="AH35" s="144"/>
      <c r="AI35" s="226" t="e">
        <f>IF(#REF!=1,#REF!,"")</f>
        <v>#REF!</v>
      </c>
      <c r="AJ35" s="227"/>
      <c r="AK35" s="227"/>
      <c r="AL35" s="227"/>
      <c r="AM35" s="227"/>
      <c r="AN35" s="227"/>
      <c r="AO35" s="227"/>
      <c r="AP35" s="227"/>
      <c r="AQ35" s="228"/>
      <c r="AR35" s="144"/>
      <c r="AS35" s="226" t="e">
        <f>IF(#REF!=1,#REF!,"")</f>
        <v>#REF!</v>
      </c>
      <c r="AT35" s="227"/>
      <c r="AU35" s="227"/>
      <c r="AV35" s="227"/>
      <c r="AW35" s="227"/>
      <c r="AX35" s="227"/>
      <c r="AY35" s="227"/>
      <c r="AZ35" s="227"/>
      <c r="BA35" s="228"/>
      <c r="BB35" s="144"/>
      <c r="BC35" s="226" t="e">
        <f>IF(#REF!=1,#REF!,"")</f>
        <v>#REF!</v>
      </c>
      <c r="BD35" s="227"/>
      <c r="BE35" s="227"/>
      <c r="BF35" s="227"/>
      <c r="BG35" s="227"/>
      <c r="BH35" s="227"/>
      <c r="BI35" s="227"/>
      <c r="BJ35" s="227"/>
      <c r="BK35" s="228"/>
      <c r="BL35" s="144"/>
      <c r="BM35" s="226" t="e">
        <f>IF(#REF!=1,#REF!,"")</f>
        <v>#REF!</v>
      </c>
      <c r="BN35" s="227"/>
      <c r="BO35" s="227"/>
      <c r="BP35" s="227"/>
      <c r="BQ35" s="227"/>
      <c r="BR35" s="227"/>
      <c r="BS35" s="227"/>
      <c r="BT35" s="228"/>
    </row>
    <row r="36" spans="4:83" ht="30" customHeight="1">
      <c r="D36" s="143"/>
      <c r="E36" s="226"/>
      <c r="F36" s="227"/>
      <c r="G36" s="227"/>
      <c r="H36" s="227"/>
      <c r="I36" s="227"/>
      <c r="J36" s="227"/>
      <c r="K36" s="227"/>
      <c r="L36" s="227"/>
      <c r="M36" s="228"/>
      <c r="N36" s="144"/>
      <c r="O36" s="226"/>
      <c r="P36" s="227"/>
      <c r="Q36" s="227"/>
      <c r="R36" s="227"/>
      <c r="S36" s="227"/>
      <c r="T36" s="227"/>
      <c r="U36" s="227"/>
      <c r="V36" s="227"/>
      <c r="W36" s="228"/>
      <c r="X36" s="144"/>
      <c r="Y36" s="226"/>
      <c r="Z36" s="227"/>
      <c r="AA36" s="227"/>
      <c r="AB36" s="227"/>
      <c r="AC36" s="227"/>
      <c r="AD36" s="227"/>
      <c r="AE36" s="227"/>
      <c r="AF36" s="227"/>
      <c r="AG36" s="228"/>
      <c r="AH36" s="144"/>
      <c r="AI36" s="226"/>
      <c r="AJ36" s="227"/>
      <c r="AK36" s="227"/>
      <c r="AL36" s="227"/>
      <c r="AM36" s="227"/>
      <c r="AN36" s="227"/>
      <c r="AO36" s="227"/>
      <c r="AP36" s="227"/>
      <c r="AQ36" s="228"/>
      <c r="AR36" s="144"/>
      <c r="AS36" s="226"/>
      <c r="AT36" s="227"/>
      <c r="AU36" s="227"/>
      <c r="AV36" s="227"/>
      <c r="AW36" s="227"/>
      <c r="AX36" s="227"/>
      <c r="AY36" s="227"/>
      <c r="AZ36" s="227"/>
      <c r="BA36" s="228"/>
      <c r="BB36" s="144"/>
      <c r="BC36" s="226"/>
      <c r="BD36" s="227"/>
      <c r="BE36" s="227"/>
      <c r="BF36" s="227"/>
      <c r="BG36" s="227"/>
      <c r="BH36" s="227"/>
      <c r="BI36" s="227"/>
      <c r="BJ36" s="227"/>
      <c r="BK36" s="228"/>
      <c r="BL36" s="144"/>
      <c r="BM36" s="226"/>
      <c r="BN36" s="227"/>
      <c r="BO36" s="227"/>
      <c r="BP36" s="227"/>
      <c r="BQ36" s="227"/>
      <c r="BR36" s="227"/>
      <c r="BS36" s="227"/>
      <c r="BT36" s="228"/>
      <c r="BY36" s="19">
        <v>1</v>
      </c>
      <c r="BZ36" s="19">
        <v>2</v>
      </c>
      <c r="CA36" s="19">
        <v>3</v>
      </c>
      <c r="CB36" s="19">
        <v>4</v>
      </c>
      <c r="CC36" s="19">
        <v>5</v>
      </c>
      <c r="CD36" s="19">
        <v>6</v>
      </c>
      <c r="CE36" s="19">
        <v>7</v>
      </c>
    </row>
    <row r="37" spans="4:83">
      <c r="D37" s="143"/>
      <c r="E37" s="229" t="e">
        <f ca="1">INT((TODAY()-#REF!)/365.25)</f>
        <v>#REF!</v>
      </c>
      <c r="F37" s="230"/>
      <c r="G37" s="230"/>
      <c r="H37" s="230"/>
      <c r="I37" s="230"/>
      <c r="J37" s="230"/>
      <c r="K37" s="230"/>
      <c r="L37" s="230"/>
      <c r="M37" s="231"/>
      <c r="N37" s="144"/>
      <c r="O37" s="229" t="e">
        <f ca="1">IF(O35="","",INT((TODAY()-#REF!)/365.25))</f>
        <v>#REF!</v>
      </c>
      <c r="P37" s="230"/>
      <c r="Q37" s="230"/>
      <c r="R37" s="230"/>
      <c r="S37" s="230"/>
      <c r="T37" s="230"/>
      <c r="U37" s="230"/>
      <c r="V37" s="230"/>
      <c r="W37" s="231"/>
      <c r="X37" s="144"/>
      <c r="Y37" s="229" t="e">
        <f ca="1">IF(Y35="","",INT((TODAY()-#REF!)/365.25))</f>
        <v>#REF!</v>
      </c>
      <c r="Z37" s="230"/>
      <c r="AA37" s="230"/>
      <c r="AB37" s="230"/>
      <c r="AC37" s="230"/>
      <c r="AD37" s="230"/>
      <c r="AE37" s="230"/>
      <c r="AF37" s="230"/>
      <c r="AG37" s="231"/>
      <c r="AH37" s="144"/>
      <c r="AI37" s="229" t="e">
        <f ca="1">IF(AI35="","",INT((TODAY()-#REF!)/365.25))</f>
        <v>#REF!</v>
      </c>
      <c r="AJ37" s="230"/>
      <c r="AK37" s="230"/>
      <c r="AL37" s="230"/>
      <c r="AM37" s="230"/>
      <c r="AN37" s="230"/>
      <c r="AO37" s="230"/>
      <c r="AP37" s="230"/>
      <c r="AQ37" s="231"/>
      <c r="AR37" s="144"/>
      <c r="AS37" s="229" t="e">
        <f ca="1">IF(AS35="","",INT((TODAY()-#REF!)/365.25))</f>
        <v>#REF!</v>
      </c>
      <c r="AT37" s="230"/>
      <c r="AU37" s="230"/>
      <c r="AV37" s="230"/>
      <c r="AW37" s="230"/>
      <c r="AX37" s="230"/>
      <c r="AY37" s="230"/>
      <c r="AZ37" s="230"/>
      <c r="BA37" s="231"/>
      <c r="BB37" s="144"/>
      <c r="BC37" s="229" t="e">
        <f ca="1">IF(BC35="","",INT((TODAY()-#REF!)/365.25))</f>
        <v>#REF!</v>
      </c>
      <c r="BD37" s="230"/>
      <c r="BE37" s="230"/>
      <c r="BF37" s="230"/>
      <c r="BG37" s="230"/>
      <c r="BH37" s="230"/>
      <c r="BI37" s="230"/>
      <c r="BJ37" s="230"/>
      <c r="BK37" s="231"/>
      <c r="BL37" s="144"/>
      <c r="BM37" s="229" t="e">
        <f ca="1">IF(BC35="","",INT((TODAY()-#REF!)/365.25))</f>
        <v>#REF!</v>
      </c>
      <c r="BN37" s="230"/>
      <c r="BO37" s="230"/>
      <c r="BP37" s="230"/>
      <c r="BQ37" s="230"/>
      <c r="BR37" s="230"/>
      <c r="BS37" s="230"/>
      <c r="BT37" s="231"/>
      <c r="BY37" s="19" t="e">
        <f>IF(E35="","",1)</f>
        <v>#REF!</v>
      </c>
      <c r="BZ37" s="19" t="e">
        <f>IF(O35="","",1)</f>
        <v>#REF!</v>
      </c>
      <c r="CA37" s="19" t="e">
        <f>IF(Y35="","",1)</f>
        <v>#REF!</v>
      </c>
      <c r="CB37" s="19" t="e">
        <f>IF(AI35="","",1)</f>
        <v>#REF!</v>
      </c>
      <c r="CC37" s="19" t="e">
        <f>IF(AS35="","",1)</f>
        <v>#REF!</v>
      </c>
      <c r="CD37" s="19" t="e">
        <f>IF(BC35="","",1)</f>
        <v>#REF!</v>
      </c>
      <c r="CE37" s="19" t="e">
        <f>IF(BM35="","",1)</f>
        <v>#REF!</v>
      </c>
    </row>
    <row r="38" spans="4:83">
      <c r="D38" s="143"/>
      <c r="E38" s="242" t="e">
        <f>IF(#REF!=1,"Enfant commun",IF(#REF!=2,"Enfant 1er lit","Autre"))</f>
        <v>#REF!</v>
      </c>
      <c r="F38" s="243"/>
      <c r="G38" s="243"/>
      <c r="H38" s="243"/>
      <c r="I38" s="243"/>
      <c r="J38" s="243"/>
      <c r="K38" s="243"/>
      <c r="L38" s="243"/>
      <c r="M38" s="244"/>
      <c r="N38" s="144"/>
      <c r="O38" s="242" t="e">
        <f>IF(#REF!=1,"Enfant commun",IF(#REF!=2,"Enfant 1er lit","Autre"))</f>
        <v>#REF!</v>
      </c>
      <c r="P38" s="243"/>
      <c r="Q38" s="243"/>
      <c r="R38" s="243"/>
      <c r="S38" s="243"/>
      <c r="T38" s="243"/>
      <c r="U38" s="243"/>
      <c r="V38" s="243"/>
      <c r="W38" s="244"/>
      <c r="X38" s="144"/>
      <c r="Y38" s="242" t="e">
        <f>IF(#REF!=1,"Enfant commun",IF(#REF!=2,"Enfant 1er lit","Autre"))</f>
        <v>#REF!</v>
      </c>
      <c r="Z38" s="243"/>
      <c r="AA38" s="243"/>
      <c r="AB38" s="243"/>
      <c r="AC38" s="243"/>
      <c r="AD38" s="243"/>
      <c r="AE38" s="243"/>
      <c r="AF38" s="243"/>
      <c r="AG38" s="244"/>
      <c r="AH38" s="144"/>
      <c r="AI38" s="242" t="e">
        <f>IF(#REF!=1,"Enfant commun",IF(#REF!=2,"Enfant 1er lit","Autre"))</f>
        <v>#REF!</v>
      </c>
      <c r="AJ38" s="243"/>
      <c r="AK38" s="243"/>
      <c r="AL38" s="243"/>
      <c r="AM38" s="243"/>
      <c r="AN38" s="243"/>
      <c r="AO38" s="243"/>
      <c r="AP38" s="243"/>
      <c r="AQ38" s="244"/>
      <c r="AR38" s="144"/>
      <c r="AS38" s="229" t="e">
        <f>IF(#REF!=1,"Enfant commun",IF(#REF!=2,"Enfant 1er lit","Autre"))</f>
        <v>#REF!</v>
      </c>
      <c r="AT38" s="230"/>
      <c r="AU38" s="230"/>
      <c r="AV38" s="230"/>
      <c r="AW38" s="230"/>
      <c r="AX38" s="230"/>
      <c r="AY38" s="230"/>
      <c r="AZ38" s="230"/>
      <c r="BA38" s="231"/>
      <c r="BB38" s="144"/>
      <c r="BC38" s="229" t="e">
        <f>IF(#REF!=1,"Enfant commun",IF(#REF!=2,"Enfant 1er lit","Autre"))</f>
        <v>#REF!</v>
      </c>
      <c r="BD38" s="230"/>
      <c r="BE38" s="230"/>
      <c r="BF38" s="230"/>
      <c r="BG38" s="230"/>
      <c r="BH38" s="230"/>
      <c r="BI38" s="230"/>
      <c r="BJ38" s="230"/>
      <c r="BK38" s="231"/>
      <c r="BL38" s="144"/>
      <c r="BM38" s="229" t="e">
        <f>IF(#REF!=1,"Enfant commun",IF(#REF!=2,"Enfant 1er lit","Autre"))</f>
        <v>#REF!</v>
      </c>
      <c r="BN38" s="230"/>
      <c r="BO38" s="230"/>
      <c r="BP38" s="230"/>
      <c r="BQ38" s="230"/>
      <c r="BR38" s="230"/>
      <c r="BS38" s="230"/>
      <c r="BT38" s="231"/>
    </row>
    <row r="39" spans="4:83">
      <c r="D39" s="143"/>
      <c r="E39" s="149"/>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6"/>
    </row>
    <row r="40" spans="4:83">
      <c r="D40" s="143"/>
      <c r="E40" s="232" t="e">
        <f>IF(#REF!="OUI",#REF!,"")</f>
        <v>#REF!</v>
      </c>
      <c r="F40" s="232"/>
      <c r="G40" s="232"/>
      <c r="H40" s="232"/>
      <c r="I40" s="232"/>
      <c r="J40" s="232"/>
      <c r="K40" s="232"/>
      <c r="L40" s="232"/>
      <c r="M40" s="232"/>
      <c r="N40" s="232"/>
      <c r="O40" s="232"/>
      <c r="P40" s="232"/>
      <c r="Q40" s="232"/>
      <c r="R40" s="232"/>
      <c r="S40" s="232"/>
      <c r="T40" s="232"/>
      <c r="U40" s="232"/>
      <c r="V40" s="232"/>
      <c r="W40" s="232"/>
      <c r="X40" s="232"/>
      <c r="Y40" s="232"/>
      <c r="Z40" s="232"/>
      <c r="AA40" s="232"/>
      <c r="AB40" s="232"/>
      <c r="AC40" s="232"/>
      <c r="AD40" s="232"/>
      <c r="AE40" s="232"/>
      <c r="AF40" s="232"/>
      <c r="AG40" s="232"/>
      <c r="AH40" s="232"/>
      <c r="AI40" s="232"/>
      <c r="AJ40" s="232"/>
      <c r="AK40" s="232"/>
      <c r="AL40" s="232"/>
      <c r="AM40" s="232"/>
      <c r="AN40" s="232"/>
      <c r="AO40" s="232"/>
      <c r="AP40" s="232"/>
      <c r="AQ40" s="232"/>
      <c r="AR40" s="232"/>
      <c r="AS40" s="232"/>
      <c r="AT40" s="232"/>
      <c r="AU40" s="232"/>
      <c r="AV40" s="232"/>
      <c r="AW40" s="232"/>
      <c r="AX40" s="232"/>
      <c r="AY40" s="232"/>
      <c r="AZ40" s="232"/>
      <c r="BA40" s="232"/>
      <c r="BB40" s="232"/>
      <c r="BC40" s="232"/>
      <c r="BD40" s="232"/>
      <c r="BE40" s="232"/>
      <c r="BF40" s="232"/>
      <c r="BG40" s="232"/>
      <c r="BH40" s="232"/>
      <c r="BI40" s="232"/>
      <c r="BJ40" s="232"/>
      <c r="BK40" s="232"/>
      <c r="BL40" s="232"/>
      <c r="BM40" s="232"/>
      <c r="BN40" s="232"/>
      <c r="BO40" s="232"/>
      <c r="BP40" s="232"/>
      <c r="BQ40" s="232"/>
      <c r="BR40" s="232"/>
      <c r="BS40" s="232"/>
      <c r="BT40" s="146"/>
    </row>
    <row r="41" spans="4:83">
      <c r="D41" s="127"/>
      <c r="BT41" s="128"/>
    </row>
    <row r="42" spans="4:83" s="37" customFormat="1" ht="16.2" customHeight="1">
      <c r="D42" s="150"/>
      <c r="E42" s="188" t="s">
        <v>131</v>
      </c>
      <c r="F42" s="189"/>
      <c r="G42" s="189"/>
      <c r="H42" s="189"/>
      <c r="I42" s="189"/>
      <c r="J42" s="189"/>
      <c r="K42" s="189"/>
      <c r="L42" s="189"/>
      <c r="M42" s="189"/>
      <c r="N42" s="189"/>
      <c r="O42" s="189"/>
      <c r="P42" s="189"/>
      <c r="Q42" s="189"/>
      <c r="R42" s="189"/>
      <c r="S42" s="189"/>
      <c r="T42" s="189"/>
      <c r="U42" s="189"/>
      <c r="V42" s="189"/>
      <c r="W42" s="189"/>
      <c r="X42" s="189"/>
      <c r="Y42" s="189"/>
      <c r="Z42" s="189"/>
      <c r="AA42" s="189"/>
      <c r="AB42" s="189"/>
      <c r="AC42" s="189"/>
      <c r="AD42" s="189"/>
      <c r="AE42" s="189"/>
      <c r="AF42" s="189"/>
      <c r="AG42" s="189"/>
      <c r="AH42" s="189"/>
      <c r="AI42" s="189"/>
      <c r="AJ42" s="189"/>
      <c r="AK42" s="189"/>
      <c r="AL42" s="189"/>
      <c r="AM42" s="189"/>
      <c r="AN42" s="189"/>
      <c r="AO42" s="189"/>
      <c r="AP42" s="189"/>
      <c r="AQ42" s="189"/>
      <c r="AR42" s="189"/>
      <c r="AS42" s="189"/>
      <c r="AT42" s="189"/>
      <c r="AU42" s="189"/>
      <c r="AV42" s="189"/>
      <c r="AW42" s="189"/>
      <c r="AX42" s="189"/>
      <c r="AY42" s="189"/>
      <c r="AZ42" s="189"/>
      <c r="BA42" s="189"/>
      <c r="BB42" s="189"/>
      <c r="BC42" s="189"/>
      <c r="BD42" s="189"/>
      <c r="BE42" s="189"/>
      <c r="BF42" s="189"/>
      <c r="BG42" s="189"/>
      <c r="BH42" s="189"/>
      <c r="BI42" s="189"/>
      <c r="BJ42" s="189"/>
      <c r="BK42" s="189"/>
      <c r="BL42" s="189"/>
      <c r="BM42" s="189"/>
      <c r="BN42" s="189"/>
      <c r="BO42" s="189"/>
      <c r="BP42" s="189"/>
      <c r="BQ42" s="189"/>
      <c r="BR42" s="189"/>
      <c r="BS42" s="190"/>
      <c r="BT42" s="151"/>
    </row>
    <row r="43" spans="4:83">
      <c r="D43" s="127"/>
      <c r="E43" s="233" t="e">
        <f>VLOOKUP(#REF!,#REF!,2,FALSE)</f>
        <v>#REF!</v>
      </c>
      <c r="F43" s="234"/>
      <c r="G43" s="234"/>
      <c r="H43" s="234"/>
      <c r="I43" s="234"/>
      <c r="J43" s="234"/>
      <c r="K43" s="234"/>
      <c r="L43" s="234"/>
      <c r="M43" s="234"/>
      <c r="N43" s="234"/>
      <c r="O43" s="234"/>
      <c r="P43" s="234"/>
      <c r="Q43" s="234"/>
      <c r="R43" s="234"/>
      <c r="S43" s="234"/>
      <c r="T43" s="234"/>
      <c r="U43" s="234"/>
      <c r="V43" s="234"/>
      <c r="W43" s="234"/>
      <c r="X43" s="234"/>
      <c r="Y43" s="234"/>
      <c r="Z43" s="234"/>
      <c r="AA43" s="234"/>
      <c r="AB43" s="234"/>
      <c r="AC43" s="234"/>
      <c r="AD43" s="234"/>
      <c r="AE43" s="234"/>
      <c r="AF43" s="234"/>
      <c r="AG43" s="234"/>
      <c r="AH43" s="234"/>
      <c r="AI43" s="234"/>
      <c r="AJ43" s="234"/>
      <c r="AK43" s="234"/>
      <c r="AL43" s="234"/>
      <c r="AM43" s="234"/>
      <c r="AN43" s="234"/>
      <c r="AO43" s="234"/>
      <c r="AP43" s="234"/>
      <c r="AQ43" s="234"/>
      <c r="AR43" s="234"/>
      <c r="AS43" s="234"/>
      <c r="AT43" s="234"/>
      <c r="AU43" s="234"/>
      <c r="AV43" s="234"/>
      <c r="AW43" s="234"/>
      <c r="AX43" s="234"/>
      <c r="AY43" s="234"/>
      <c r="AZ43" s="234"/>
      <c r="BA43" s="234"/>
      <c r="BB43" s="234"/>
      <c r="BC43" s="234"/>
      <c r="BD43" s="234"/>
      <c r="BE43" s="234"/>
      <c r="BF43" s="234"/>
      <c r="BG43" s="234"/>
      <c r="BH43" s="234"/>
      <c r="BI43" s="234"/>
      <c r="BJ43" s="234"/>
      <c r="BK43" s="234"/>
      <c r="BL43" s="234"/>
      <c r="BM43" s="234"/>
      <c r="BN43" s="234"/>
      <c r="BO43" s="234"/>
      <c r="BP43" s="234"/>
      <c r="BQ43" s="234"/>
      <c r="BR43" s="234"/>
      <c r="BS43" s="235"/>
      <c r="BT43" s="128"/>
    </row>
    <row r="44" spans="4:83">
      <c r="D44" s="127"/>
      <c r="E44" s="233"/>
      <c r="F44" s="234"/>
      <c r="G44" s="234"/>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c r="AP44" s="234"/>
      <c r="AQ44" s="234"/>
      <c r="AR44" s="234"/>
      <c r="AS44" s="234"/>
      <c r="AT44" s="234"/>
      <c r="AU44" s="234"/>
      <c r="AV44" s="234"/>
      <c r="AW44" s="234"/>
      <c r="AX44" s="234"/>
      <c r="AY44" s="234"/>
      <c r="AZ44" s="234"/>
      <c r="BA44" s="234"/>
      <c r="BB44" s="234"/>
      <c r="BC44" s="234"/>
      <c r="BD44" s="234"/>
      <c r="BE44" s="234"/>
      <c r="BF44" s="234"/>
      <c r="BG44" s="234"/>
      <c r="BH44" s="234"/>
      <c r="BI44" s="234"/>
      <c r="BJ44" s="234"/>
      <c r="BK44" s="234"/>
      <c r="BL44" s="234"/>
      <c r="BM44" s="234"/>
      <c r="BN44" s="234"/>
      <c r="BO44" s="234"/>
      <c r="BP44" s="234"/>
      <c r="BQ44" s="234"/>
      <c r="BR44" s="234"/>
      <c r="BS44" s="235"/>
      <c r="BT44" s="128"/>
    </row>
    <row r="45" spans="4:83">
      <c r="D45" s="127"/>
      <c r="E45" s="233"/>
      <c r="F45" s="234"/>
      <c r="G45" s="234"/>
      <c r="H45" s="234"/>
      <c r="I45" s="234"/>
      <c r="J45" s="234"/>
      <c r="K45" s="234"/>
      <c r="L45" s="234"/>
      <c r="M45" s="234"/>
      <c r="N45" s="234"/>
      <c r="O45" s="234"/>
      <c r="P45" s="234"/>
      <c r="Q45" s="234"/>
      <c r="R45" s="234"/>
      <c r="S45" s="234"/>
      <c r="T45" s="234"/>
      <c r="U45" s="234"/>
      <c r="V45" s="234"/>
      <c r="W45" s="234"/>
      <c r="X45" s="234"/>
      <c r="Y45" s="234"/>
      <c r="Z45" s="234"/>
      <c r="AA45" s="234"/>
      <c r="AB45" s="234"/>
      <c r="AC45" s="234"/>
      <c r="AD45" s="234"/>
      <c r="AE45" s="234"/>
      <c r="AF45" s="234"/>
      <c r="AG45" s="234"/>
      <c r="AH45" s="234"/>
      <c r="AI45" s="234"/>
      <c r="AJ45" s="234"/>
      <c r="AK45" s="234"/>
      <c r="AL45" s="234"/>
      <c r="AM45" s="234"/>
      <c r="AN45" s="234"/>
      <c r="AO45" s="234"/>
      <c r="AP45" s="234"/>
      <c r="AQ45" s="234"/>
      <c r="AR45" s="234"/>
      <c r="AS45" s="234"/>
      <c r="AT45" s="234"/>
      <c r="AU45" s="234"/>
      <c r="AV45" s="234"/>
      <c r="AW45" s="234"/>
      <c r="AX45" s="234"/>
      <c r="AY45" s="234"/>
      <c r="AZ45" s="234"/>
      <c r="BA45" s="234"/>
      <c r="BB45" s="234"/>
      <c r="BC45" s="234"/>
      <c r="BD45" s="234"/>
      <c r="BE45" s="234"/>
      <c r="BF45" s="234"/>
      <c r="BG45" s="234"/>
      <c r="BH45" s="234"/>
      <c r="BI45" s="234"/>
      <c r="BJ45" s="234"/>
      <c r="BK45" s="234"/>
      <c r="BL45" s="234"/>
      <c r="BM45" s="234"/>
      <c r="BN45" s="234"/>
      <c r="BO45" s="234"/>
      <c r="BP45" s="234"/>
      <c r="BQ45" s="234"/>
      <c r="BR45" s="234"/>
      <c r="BS45" s="235"/>
      <c r="BT45" s="128"/>
    </row>
    <row r="46" spans="4:83">
      <c r="D46" s="127"/>
      <c r="E46" s="233"/>
      <c r="F46" s="234"/>
      <c r="G46" s="234"/>
      <c r="H46" s="234"/>
      <c r="I46" s="234"/>
      <c r="J46" s="234"/>
      <c r="K46" s="234"/>
      <c r="L46" s="234"/>
      <c r="M46" s="234"/>
      <c r="N46" s="234"/>
      <c r="O46" s="234"/>
      <c r="P46" s="234"/>
      <c r="Q46" s="234"/>
      <c r="R46" s="234"/>
      <c r="S46" s="234"/>
      <c r="T46" s="234"/>
      <c r="U46" s="234"/>
      <c r="V46" s="234"/>
      <c r="W46" s="234"/>
      <c r="X46" s="234"/>
      <c r="Y46" s="234"/>
      <c r="Z46" s="234"/>
      <c r="AA46" s="234"/>
      <c r="AB46" s="234"/>
      <c r="AC46" s="234"/>
      <c r="AD46" s="234"/>
      <c r="AE46" s="234"/>
      <c r="AF46" s="234"/>
      <c r="AG46" s="234"/>
      <c r="AH46" s="234"/>
      <c r="AI46" s="234"/>
      <c r="AJ46" s="234"/>
      <c r="AK46" s="234"/>
      <c r="AL46" s="234"/>
      <c r="AM46" s="234"/>
      <c r="AN46" s="234"/>
      <c r="AO46" s="234"/>
      <c r="AP46" s="234"/>
      <c r="AQ46" s="234"/>
      <c r="AR46" s="234"/>
      <c r="AS46" s="234"/>
      <c r="AT46" s="234"/>
      <c r="AU46" s="234"/>
      <c r="AV46" s="234"/>
      <c r="AW46" s="234"/>
      <c r="AX46" s="234"/>
      <c r="AY46" s="234"/>
      <c r="AZ46" s="234"/>
      <c r="BA46" s="234"/>
      <c r="BB46" s="234"/>
      <c r="BC46" s="234"/>
      <c r="BD46" s="234"/>
      <c r="BE46" s="234"/>
      <c r="BF46" s="234"/>
      <c r="BG46" s="234"/>
      <c r="BH46" s="234"/>
      <c r="BI46" s="234"/>
      <c r="BJ46" s="234"/>
      <c r="BK46" s="234"/>
      <c r="BL46" s="234"/>
      <c r="BM46" s="234"/>
      <c r="BN46" s="234"/>
      <c r="BO46" s="234"/>
      <c r="BP46" s="234"/>
      <c r="BQ46" s="234"/>
      <c r="BR46" s="234"/>
      <c r="BS46" s="235"/>
      <c r="BT46" s="128"/>
    </row>
    <row r="47" spans="4:83">
      <c r="D47" s="127"/>
      <c r="E47" s="233"/>
      <c r="F47" s="234"/>
      <c r="G47" s="234"/>
      <c r="H47" s="234"/>
      <c r="I47" s="234"/>
      <c r="J47" s="234"/>
      <c r="K47" s="234"/>
      <c r="L47" s="234"/>
      <c r="M47" s="234"/>
      <c r="N47" s="234"/>
      <c r="O47" s="234"/>
      <c r="P47" s="234"/>
      <c r="Q47" s="234"/>
      <c r="R47" s="234"/>
      <c r="S47" s="234"/>
      <c r="T47" s="234"/>
      <c r="U47" s="234"/>
      <c r="V47" s="234"/>
      <c r="W47" s="234"/>
      <c r="X47" s="234"/>
      <c r="Y47" s="234"/>
      <c r="Z47" s="234"/>
      <c r="AA47" s="234"/>
      <c r="AB47" s="234"/>
      <c r="AC47" s="234"/>
      <c r="AD47" s="234"/>
      <c r="AE47" s="234"/>
      <c r="AF47" s="234"/>
      <c r="AG47" s="234"/>
      <c r="AH47" s="234"/>
      <c r="AI47" s="234"/>
      <c r="AJ47" s="234"/>
      <c r="AK47" s="234"/>
      <c r="AL47" s="234"/>
      <c r="AM47" s="234"/>
      <c r="AN47" s="234"/>
      <c r="AO47" s="234"/>
      <c r="AP47" s="234"/>
      <c r="AQ47" s="234"/>
      <c r="AR47" s="234"/>
      <c r="AS47" s="234"/>
      <c r="AT47" s="234"/>
      <c r="AU47" s="234"/>
      <c r="AV47" s="234"/>
      <c r="AW47" s="234"/>
      <c r="AX47" s="234"/>
      <c r="AY47" s="234"/>
      <c r="AZ47" s="234"/>
      <c r="BA47" s="234"/>
      <c r="BB47" s="234"/>
      <c r="BC47" s="234"/>
      <c r="BD47" s="234"/>
      <c r="BE47" s="234"/>
      <c r="BF47" s="234"/>
      <c r="BG47" s="234"/>
      <c r="BH47" s="234"/>
      <c r="BI47" s="234"/>
      <c r="BJ47" s="234"/>
      <c r="BK47" s="234"/>
      <c r="BL47" s="234"/>
      <c r="BM47" s="234"/>
      <c r="BN47" s="234"/>
      <c r="BO47" s="234"/>
      <c r="BP47" s="234"/>
      <c r="BQ47" s="234"/>
      <c r="BR47" s="234"/>
      <c r="BS47" s="235"/>
      <c r="BT47" s="128"/>
    </row>
    <row r="48" spans="4:83">
      <c r="D48" s="127"/>
      <c r="E48" s="233"/>
      <c r="F48" s="234"/>
      <c r="G48" s="234"/>
      <c r="H48" s="234"/>
      <c r="I48" s="234"/>
      <c r="J48" s="234"/>
      <c r="K48" s="234"/>
      <c r="L48" s="234"/>
      <c r="M48" s="234"/>
      <c r="N48" s="234"/>
      <c r="O48" s="234"/>
      <c r="P48" s="234"/>
      <c r="Q48" s="234"/>
      <c r="R48" s="234"/>
      <c r="S48" s="234"/>
      <c r="T48" s="234"/>
      <c r="U48" s="234"/>
      <c r="V48" s="234"/>
      <c r="W48" s="234"/>
      <c r="X48" s="234"/>
      <c r="Y48" s="234"/>
      <c r="Z48" s="234"/>
      <c r="AA48" s="234"/>
      <c r="AB48" s="234"/>
      <c r="AC48" s="234"/>
      <c r="AD48" s="234"/>
      <c r="AE48" s="234"/>
      <c r="AF48" s="234"/>
      <c r="AG48" s="234"/>
      <c r="AH48" s="234"/>
      <c r="AI48" s="234"/>
      <c r="AJ48" s="234"/>
      <c r="AK48" s="234"/>
      <c r="AL48" s="234"/>
      <c r="AM48" s="234"/>
      <c r="AN48" s="234"/>
      <c r="AO48" s="234"/>
      <c r="AP48" s="234"/>
      <c r="AQ48" s="234"/>
      <c r="AR48" s="234"/>
      <c r="AS48" s="234"/>
      <c r="AT48" s="234"/>
      <c r="AU48" s="234"/>
      <c r="AV48" s="234"/>
      <c r="AW48" s="234"/>
      <c r="AX48" s="234"/>
      <c r="AY48" s="234"/>
      <c r="AZ48" s="234"/>
      <c r="BA48" s="234"/>
      <c r="BB48" s="234"/>
      <c r="BC48" s="234"/>
      <c r="BD48" s="234"/>
      <c r="BE48" s="234"/>
      <c r="BF48" s="234"/>
      <c r="BG48" s="234"/>
      <c r="BH48" s="234"/>
      <c r="BI48" s="234"/>
      <c r="BJ48" s="234"/>
      <c r="BK48" s="234"/>
      <c r="BL48" s="234"/>
      <c r="BM48" s="234"/>
      <c r="BN48" s="234"/>
      <c r="BO48" s="234"/>
      <c r="BP48" s="234"/>
      <c r="BQ48" s="234"/>
      <c r="BR48" s="234"/>
      <c r="BS48" s="235"/>
      <c r="BT48" s="128"/>
    </row>
    <row r="49" spans="4:72">
      <c r="D49" s="127"/>
      <c r="E49" s="233"/>
      <c r="F49" s="234"/>
      <c r="G49" s="234"/>
      <c r="H49" s="234"/>
      <c r="I49" s="234"/>
      <c r="J49" s="234"/>
      <c r="K49" s="234"/>
      <c r="L49" s="234"/>
      <c r="M49" s="234"/>
      <c r="N49" s="234"/>
      <c r="O49" s="234"/>
      <c r="P49" s="234"/>
      <c r="Q49" s="234"/>
      <c r="R49" s="234"/>
      <c r="S49" s="234"/>
      <c r="T49" s="234"/>
      <c r="U49" s="234"/>
      <c r="V49" s="234"/>
      <c r="W49" s="234"/>
      <c r="X49" s="234"/>
      <c r="Y49" s="234"/>
      <c r="Z49" s="234"/>
      <c r="AA49" s="234"/>
      <c r="AB49" s="234"/>
      <c r="AC49" s="234"/>
      <c r="AD49" s="234"/>
      <c r="AE49" s="234"/>
      <c r="AF49" s="234"/>
      <c r="AG49" s="234"/>
      <c r="AH49" s="234"/>
      <c r="AI49" s="234"/>
      <c r="AJ49" s="234"/>
      <c r="AK49" s="234"/>
      <c r="AL49" s="234"/>
      <c r="AM49" s="234"/>
      <c r="AN49" s="234"/>
      <c r="AO49" s="234"/>
      <c r="AP49" s="234"/>
      <c r="AQ49" s="234"/>
      <c r="AR49" s="234"/>
      <c r="AS49" s="234"/>
      <c r="AT49" s="234"/>
      <c r="AU49" s="234"/>
      <c r="AV49" s="234"/>
      <c r="AW49" s="234"/>
      <c r="AX49" s="234"/>
      <c r="AY49" s="234"/>
      <c r="AZ49" s="234"/>
      <c r="BA49" s="234"/>
      <c r="BB49" s="234"/>
      <c r="BC49" s="234"/>
      <c r="BD49" s="234"/>
      <c r="BE49" s="234"/>
      <c r="BF49" s="234"/>
      <c r="BG49" s="234"/>
      <c r="BH49" s="234"/>
      <c r="BI49" s="234"/>
      <c r="BJ49" s="234"/>
      <c r="BK49" s="234"/>
      <c r="BL49" s="234"/>
      <c r="BM49" s="234"/>
      <c r="BN49" s="234"/>
      <c r="BO49" s="234"/>
      <c r="BP49" s="234"/>
      <c r="BQ49" s="234"/>
      <c r="BR49" s="234"/>
      <c r="BS49" s="235"/>
      <c r="BT49" s="128"/>
    </row>
    <row r="50" spans="4:72">
      <c r="D50" s="127"/>
      <c r="E50" s="233"/>
      <c r="F50" s="234"/>
      <c r="G50" s="234"/>
      <c r="H50" s="234"/>
      <c r="I50" s="234"/>
      <c r="J50" s="234"/>
      <c r="K50" s="234"/>
      <c r="L50" s="234"/>
      <c r="M50" s="234"/>
      <c r="N50" s="234"/>
      <c r="O50" s="234"/>
      <c r="P50" s="234"/>
      <c r="Q50" s="234"/>
      <c r="R50" s="234"/>
      <c r="S50" s="234"/>
      <c r="T50" s="234"/>
      <c r="U50" s="234"/>
      <c r="V50" s="234"/>
      <c r="W50" s="234"/>
      <c r="X50" s="234"/>
      <c r="Y50" s="234"/>
      <c r="Z50" s="234"/>
      <c r="AA50" s="234"/>
      <c r="AB50" s="234"/>
      <c r="AC50" s="234"/>
      <c r="AD50" s="234"/>
      <c r="AE50" s="234"/>
      <c r="AF50" s="234"/>
      <c r="AG50" s="234"/>
      <c r="AH50" s="234"/>
      <c r="AI50" s="234"/>
      <c r="AJ50" s="234"/>
      <c r="AK50" s="234"/>
      <c r="AL50" s="234"/>
      <c r="AM50" s="234"/>
      <c r="AN50" s="234"/>
      <c r="AO50" s="234"/>
      <c r="AP50" s="234"/>
      <c r="AQ50" s="234"/>
      <c r="AR50" s="234"/>
      <c r="AS50" s="234"/>
      <c r="AT50" s="234"/>
      <c r="AU50" s="234"/>
      <c r="AV50" s="234"/>
      <c r="AW50" s="234"/>
      <c r="AX50" s="234"/>
      <c r="AY50" s="234"/>
      <c r="AZ50" s="234"/>
      <c r="BA50" s="234"/>
      <c r="BB50" s="234"/>
      <c r="BC50" s="234"/>
      <c r="BD50" s="234"/>
      <c r="BE50" s="234"/>
      <c r="BF50" s="234"/>
      <c r="BG50" s="234"/>
      <c r="BH50" s="234"/>
      <c r="BI50" s="234"/>
      <c r="BJ50" s="234"/>
      <c r="BK50" s="234"/>
      <c r="BL50" s="234"/>
      <c r="BM50" s="234"/>
      <c r="BN50" s="234"/>
      <c r="BO50" s="234"/>
      <c r="BP50" s="234"/>
      <c r="BQ50" s="234"/>
      <c r="BR50" s="234"/>
      <c r="BS50" s="235"/>
      <c r="BT50" s="128"/>
    </row>
    <row r="51" spans="4:72">
      <c r="D51" s="127"/>
      <c r="E51" s="233"/>
      <c r="F51" s="234"/>
      <c r="G51" s="234"/>
      <c r="H51" s="234"/>
      <c r="I51" s="234"/>
      <c r="J51" s="234"/>
      <c r="K51" s="234"/>
      <c r="L51" s="234"/>
      <c r="M51" s="234"/>
      <c r="N51" s="234"/>
      <c r="O51" s="234"/>
      <c r="P51" s="234"/>
      <c r="Q51" s="234"/>
      <c r="R51" s="234"/>
      <c r="S51" s="234"/>
      <c r="T51" s="234"/>
      <c r="U51" s="234"/>
      <c r="V51" s="234"/>
      <c r="W51" s="234"/>
      <c r="X51" s="234"/>
      <c r="Y51" s="234"/>
      <c r="Z51" s="234"/>
      <c r="AA51" s="234"/>
      <c r="AB51" s="234"/>
      <c r="AC51" s="234"/>
      <c r="AD51" s="234"/>
      <c r="AE51" s="234"/>
      <c r="AF51" s="234"/>
      <c r="AG51" s="234"/>
      <c r="AH51" s="234"/>
      <c r="AI51" s="234"/>
      <c r="AJ51" s="234"/>
      <c r="AK51" s="234"/>
      <c r="AL51" s="234"/>
      <c r="AM51" s="234"/>
      <c r="AN51" s="234"/>
      <c r="AO51" s="234"/>
      <c r="AP51" s="234"/>
      <c r="AQ51" s="234"/>
      <c r="AR51" s="234"/>
      <c r="AS51" s="234"/>
      <c r="AT51" s="234"/>
      <c r="AU51" s="234"/>
      <c r="AV51" s="234"/>
      <c r="AW51" s="234"/>
      <c r="AX51" s="234"/>
      <c r="AY51" s="234"/>
      <c r="AZ51" s="234"/>
      <c r="BA51" s="234"/>
      <c r="BB51" s="234"/>
      <c r="BC51" s="234"/>
      <c r="BD51" s="234"/>
      <c r="BE51" s="234"/>
      <c r="BF51" s="234"/>
      <c r="BG51" s="234"/>
      <c r="BH51" s="234"/>
      <c r="BI51" s="234"/>
      <c r="BJ51" s="234"/>
      <c r="BK51" s="234"/>
      <c r="BL51" s="234"/>
      <c r="BM51" s="234"/>
      <c r="BN51" s="234"/>
      <c r="BO51" s="234"/>
      <c r="BP51" s="234"/>
      <c r="BQ51" s="234"/>
      <c r="BR51" s="234"/>
      <c r="BS51" s="235"/>
      <c r="BT51" s="128"/>
    </row>
    <row r="52" spans="4:72">
      <c r="D52" s="127"/>
      <c r="E52" s="233"/>
      <c r="F52" s="234"/>
      <c r="G52" s="234"/>
      <c r="H52" s="234"/>
      <c r="I52" s="234"/>
      <c r="J52" s="234"/>
      <c r="K52" s="234"/>
      <c r="L52" s="234"/>
      <c r="M52" s="234"/>
      <c r="N52" s="234"/>
      <c r="O52" s="234"/>
      <c r="P52" s="234"/>
      <c r="Q52" s="234"/>
      <c r="R52" s="234"/>
      <c r="S52" s="234"/>
      <c r="T52" s="234"/>
      <c r="U52" s="234"/>
      <c r="V52" s="234"/>
      <c r="W52" s="234"/>
      <c r="X52" s="234"/>
      <c r="Y52" s="234"/>
      <c r="Z52" s="234"/>
      <c r="AA52" s="234"/>
      <c r="AB52" s="234"/>
      <c r="AC52" s="234"/>
      <c r="AD52" s="234"/>
      <c r="AE52" s="234"/>
      <c r="AF52" s="234"/>
      <c r="AG52" s="234"/>
      <c r="AH52" s="234"/>
      <c r="AI52" s="234"/>
      <c r="AJ52" s="234"/>
      <c r="AK52" s="234"/>
      <c r="AL52" s="234"/>
      <c r="AM52" s="234"/>
      <c r="AN52" s="234"/>
      <c r="AO52" s="234"/>
      <c r="AP52" s="234"/>
      <c r="AQ52" s="234"/>
      <c r="AR52" s="234"/>
      <c r="AS52" s="234"/>
      <c r="AT52" s="234"/>
      <c r="AU52" s="234"/>
      <c r="AV52" s="234"/>
      <c r="AW52" s="234"/>
      <c r="AX52" s="234"/>
      <c r="AY52" s="234"/>
      <c r="AZ52" s="234"/>
      <c r="BA52" s="234"/>
      <c r="BB52" s="234"/>
      <c r="BC52" s="234"/>
      <c r="BD52" s="234"/>
      <c r="BE52" s="234"/>
      <c r="BF52" s="234"/>
      <c r="BG52" s="234"/>
      <c r="BH52" s="234"/>
      <c r="BI52" s="234"/>
      <c r="BJ52" s="234"/>
      <c r="BK52" s="234"/>
      <c r="BL52" s="234"/>
      <c r="BM52" s="234"/>
      <c r="BN52" s="234"/>
      <c r="BO52" s="234"/>
      <c r="BP52" s="234"/>
      <c r="BQ52" s="234"/>
      <c r="BR52" s="234"/>
      <c r="BS52" s="235"/>
      <c r="BT52" s="128"/>
    </row>
    <row r="53" spans="4:72">
      <c r="D53" s="127"/>
      <c r="E53" s="233"/>
      <c r="F53" s="234"/>
      <c r="G53" s="234"/>
      <c r="H53" s="234"/>
      <c r="I53" s="234"/>
      <c r="J53" s="234"/>
      <c r="K53" s="234"/>
      <c r="L53" s="234"/>
      <c r="M53" s="234"/>
      <c r="N53" s="234"/>
      <c r="O53" s="234"/>
      <c r="P53" s="234"/>
      <c r="Q53" s="234"/>
      <c r="R53" s="234"/>
      <c r="S53" s="234"/>
      <c r="T53" s="234"/>
      <c r="U53" s="234"/>
      <c r="V53" s="234"/>
      <c r="W53" s="234"/>
      <c r="X53" s="234"/>
      <c r="Y53" s="234"/>
      <c r="Z53" s="234"/>
      <c r="AA53" s="234"/>
      <c r="AB53" s="234"/>
      <c r="AC53" s="234"/>
      <c r="AD53" s="234"/>
      <c r="AE53" s="234"/>
      <c r="AF53" s="234"/>
      <c r="AG53" s="234"/>
      <c r="AH53" s="234"/>
      <c r="AI53" s="234"/>
      <c r="AJ53" s="234"/>
      <c r="AK53" s="234"/>
      <c r="AL53" s="234"/>
      <c r="AM53" s="234"/>
      <c r="AN53" s="234"/>
      <c r="AO53" s="234"/>
      <c r="AP53" s="234"/>
      <c r="AQ53" s="234"/>
      <c r="AR53" s="234"/>
      <c r="AS53" s="234"/>
      <c r="AT53" s="234"/>
      <c r="AU53" s="234"/>
      <c r="AV53" s="234"/>
      <c r="AW53" s="234"/>
      <c r="AX53" s="234"/>
      <c r="AY53" s="234"/>
      <c r="AZ53" s="234"/>
      <c r="BA53" s="234"/>
      <c r="BB53" s="234"/>
      <c r="BC53" s="234"/>
      <c r="BD53" s="234"/>
      <c r="BE53" s="234"/>
      <c r="BF53" s="234"/>
      <c r="BG53" s="234"/>
      <c r="BH53" s="234"/>
      <c r="BI53" s="234"/>
      <c r="BJ53" s="234"/>
      <c r="BK53" s="234"/>
      <c r="BL53" s="234"/>
      <c r="BM53" s="234"/>
      <c r="BN53" s="234"/>
      <c r="BO53" s="234"/>
      <c r="BP53" s="234"/>
      <c r="BQ53" s="234"/>
      <c r="BR53" s="234"/>
      <c r="BS53" s="235"/>
      <c r="BT53" s="128"/>
    </row>
    <row r="54" spans="4:72">
      <c r="D54" s="127"/>
      <c r="E54" s="233"/>
      <c r="F54" s="234"/>
      <c r="G54" s="234"/>
      <c r="H54" s="234"/>
      <c r="I54" s="234"/>
      <c r="J54" s="234"/>
      <c r="K54" s="234"/>
      <c r="L54" s="234"/>
      <c r="M54" s="234"/>
      <c r="N54" s="234"/>
      <c r="O54" s="234"/>
      <c r="P54" s="234"/>
      <c r="Q54" s="234"/>
      <c r="R54" s="234"/>
      <c r="S54" s="234"/>
      <c r="T54" s="234"/>
      <c r="U54" s="234"/>
      <c r="V54" s="234"/>
      <c r="W54" s="234"/>
      <c r="X54" s="234"/>
      <c r="Y54" s="234"/>
      <c r="Z54" s="234"/>
      <c r="AA54" s="234"/>
      <c r="AB54" s="234"/>
      <c r="AC54" s="234"/>
      <c r="AD54" s="234"/>
      <c r="AE54" s="234"/>
      <c r="AF54" s="234"/>
      <c r="AG54" s="234"/>
      <c r="AH54" s="234"/>
      <c r="AI54" s="234"/>
      <c r="AJ54" s="234"/>
      <c r="AK54" s="234"/>
      <c r="AL54" s="234"/>
      <c r="AM54" s="234"/>
      <c r="AN54" s="234"/>
      <c r="AO54" s="234"/>
      <c r="AP54" s="234"/>
      <c r="AQ54" s="234"/>
      <c r="AR54" s="234"/>
      <c r="AS54" s="234"/>
      <c r="AT54" s="234"/>
      <c r="AU54" s="234"/>
      <c r="AV54" s="234"/>
      <c r="AW54" s="234"/>
      <c r="AX54" s="234"/>
      <c r="AY54" s="234"/>
      <c r="AZ54" s="234"/>
      <c r="BA54" s="234"/>
      <c r="BB54" s="234"/>
      <c r="BC54" s="234"/>
      <c r="BD54" s="234"/>
      <c r="BE54" s="234"/>
      <c r="BF54" s="234"/>
      <c r="BG54" s="234"/>
      <c r="BH54" s="234"/>
      <c r="BI54" s="234"/>
      <c r="BJ54" s="234"/>
      <c r="BK54" s="234"/>
      <c r="BL54" s="234"/>
      <c r="BM54" s="234"/>
      <c r="BN54" s="234"/>
      <c r="BO54" s="234"/>
      <c r="BP54" s="234"/>
      <c r="BQ54" s="234"/>
      <c r="BR54" s="234"/>
      <c r="BS54" s="235"/>
      <c r="BT54" s="128"/>
    </row>
    <row r="55" spans="4:72">
      <c r="D55" s="127"/>
      <c r="E55" s="233"/>
      <c r="F55" s="234"/>
      <c r="G55" s="234"/>
      <c r="H55" s="234"/>
      <c r="I55" s="234"/>
      <c r="J55" s="234"/>
      <c r="K55" s="234"/>
      <c r="L55" s="234"/>
      <c r="M55" s="234"/>
      <c r="N55" s="234"/>
      <c r="O55" s="234"/>
      <c r="P55" s="234"/>
      <c r="Q55" s="234"/>
      <c r="R55" s="234"/>
      <c r="S55" s="234"/>
      <c r="T55" s="234"/>
      <c r="U55" s="234"/>
      <c r="V55" s="234"/>
      <c r="W55" s="234"/>
      <c r="X55" s="234"/>
      <c r="Y55" s="234"/>
      <c r="Z55" s="234"/>
      <c r="AA55" s="234"/>
      <c r="AB55" s="234"/>
      <c r="AC55" s="234"/>
      <c r="AD55" s="234"/>
      <c r="AE55" s="234"/>
      <c r="AF55" s="234"/>
      <c r="AG55" s="234"/>
      <c r="AH55" s="234"/>
      <c r="AI55" s="234"/>
      <c r="AJ55" s="234"/>
      <c r="AK55" s="234"/>
      <c r="AL55" s="234"/>
      <c r="AM55" s="234"/>
      <c r="AN55" s="234"/>
      <c r="AO55" s="234"/>
      <c r="AP55" s="234"/>
      <c r="AQ55" s="234"/>
      <c r="AR55" s="234"/>
      <c r="AS55" s="234"/>
      <c r="AT55" s="234"/>
      <c r="AU55" s="234"/>
      <c r="AV55" s="234"/>
      <c r="AW55" s="234"/>
      <c r="AX55" s="234"/>
      <c r="AY55" s="234"/>
      <c r="AZ55" s="234"/>
      <c r="BA55" s="234"/>
      <c r="BB55" s="234"/>
      <c r="BC55" s="234"/>
      <c r="BD55" s="234"/>
      <c r="BE55" s="234"/>
      <c r="BF55" s="234"/>
      <c r="BG55" s="234"/>
      <c r="BH55" s="234"/>
      <c r="BI55" s="234"/>
      <c r="BJ55" s="234"/>
      <c r="BK55" s="234"/>
      <c r="BL55" s="234"/>
      <c r="BM55" s="234"/>
      <c r="BN55" s="234"/>
      <c r="BO55" s="234"/>
      <c r="BP55" s="234"/>
      <c r="BQ55" s="234"/>
      <c r="BR55" s="234"/>
      <c r="BS55" s="235"/>
      <c r="BT55" s="128"/>
    </row>
    <row r="56" spans="4:72">
      <c r="D56" s="127"/>
      <c r="E56" s="233"/>
      <c r="F56" s="234"/>
      <c r="G56" s="234"/>
      <c r="H56" s="234"/>
      <c r="I56" s="234"/>
      <c r="J56" s="234"/>
      <c r="K56" s="234"/>
      <c r="L56" s="234"/>
      <c r="M56" s="234"/>
      <c r="N56" s="234"/>
      <c r="O56" s="234"/>
      <c r="P56" s="234"/>
      <c r="Q56" s="234"/>
      <c r="R56" s="234"/>
      <c r="S56" s="234"/>
      <c r="T56" s="234"/>
      <c r="U56" s="234"/>
      <c r="V56" s="234"/>
      <c r="W56" s="234"/>
      <c r="X56" s="234"/>
      <c r="Y56" s="234"/>
      <c r="Z56" s="234"/>
      <c r="AA56" s="234"/>
      <c r="AB56" s="234"/>
      <c r="AC56" s="234"/>
      <c r="AD56" s="234"/>
      <c r="AE56" s="234"/>
      <c r="AF56" s="234"/>
      <c r="AG56" s="234"/>
      <c r="AH56" s="234"/>
      <c r="AI56" s="234"/>
      <c r="AJ56" s="234"/>
      <c r="AK56" s="234"/>
      <c r="AL56" s="234"/>
      <c r="AM56" s="234"/>
      <c r="AN56" s="234"/>
      <c r="AO56" s="234"/>
      <c r="AP56" s="234"/>
      <c r="AQ56" s="234"/>
      <c r="AR56" s="234"/>
      <c r="AS56" s="234"/>
      <c r="AT56" s="234"/>
      <c r="AU56" s="234"/>
      <c r="AV56" s="234"/>
      <c r="AW56" s="234"/>
      <c r="AX56" s="234"/>
      <c r="AY56" s="234"/>
      <c r="AZ56" s="234"/>
      <c r="BA56" s="234"/>
      <c r="BB56" s="234"/>
      <c r="BC56" s="234"/>
      <c r="BD56" s="234"/>
      <c r="BE56" s="234"/>
      <c r="BF56" s="234"/>
      <c r="BG56" s="234"/>
      <c r="BH56" s="234"/>
      <c r="BI56" s="234"/>
      <c r="BJ56" s="234"/>
      <c r="BK56" s="234"/>
      <c r="BL56" s="234"/>
      <c r="BM56" s="234"/>
      <c r="BN56" s="234"/>
      <c r="BO56" s="234"/>
      <c r="BP56" s="234"/>
      <c r="BQ56" s="234"/>
      <c r="BR56" s="234"/>
      <c r="BS56" s="235"/>
      <c r="BT56" s="128"/>
    </row>
    <row r="57" spans="4:72">
      <c r="D57" s="127"/>
      <c r="E57" s="233"/>
      <c r="F57" s="234"/>
      <c r="G57" s="234"/>
      <c r="H57" s="234"/>
      <c r="I57" s="234"/>
      <c r="J57" s="234"/>
      <c r="K57" s="234"/>
      <c r="L57" s="234"/>
      <c r="M57" s="234"/>
      <c r="N57" s="234"/>
      <c r="O57" s="234"/>
      <c r="P57" s="234"/>
      <c r="Q57" s="234"/>
      <c r="R57" s="234"/>
      <c r="S57" s="234"/>
      <c r="T57" s="234"/>
      <c r="U57" s="234"/>
      <c r="V57" s="234"/>
      <c r="W57" s="234"/>
      <c r="X57" s="234"/>
      <c r="Y57" s="234"/>
      <c r="Z57" s="234"/>
      <c r="AA57" s="234"/>
      <c r="AB57" s="234"/>
      <c r="AC57" s="234"/>
      <c r="AD57" s="234"/>
      <c r="AE57" s="234"/>
      <c r="AF57" s="234"/>
      <c r="AG57" s="234"/>
      <c r="AH57" s="234"/>
      <c r="AI57" s="234"/>
      <c r="AJ57" s="234"/>
      <c r="AK57" s="234"/>
      <c r="AL57" s="234"/>
      <c r="AM57" s="234"/>
      <c r="AN57" s="234"/>
      <c r="AO57" s="234"/>
      <c r="AP57" s="234"/>
      <c r="AQ57" s="234"/>
      <c r="AR57" s="234"/>
      <c r="AS57" s="234"/>
      <c r="AT57" s="234"/>
      <c r="AU57" s="234"/>
      <c r="AV57" s="234"/>
      <c r="AW57" s="234"/>
      <c r="AX57" s="234"/>
      <c r="AY57" s="234"/>
      <c r="AZ57" s="234"/>
      <c r="BA57" s="234"/>
      <c r="BB57" s="234"/>
      <c r="BC57" s="234"/>
      <c r="BD57" s="234"/>
      <c r="BE57" s="234"/>
      <c r="BF57" s="234"/>
      <c r="BG57" s="234"/>
      <c r="BH57" s="234"/>
      <c r="BI57" s="234"/>
      <c r="BJ57" s="234"/>
      <c r="BK57" s="234"/>
      <c r="BL57" s="234"/>
      <c r="BM57" s="234"/>
      <c r="BN57" s="234"/>
      <c r="BO57" s="234"/>
      <c r="BP57" s="234"/>
      <c r="BQ57" s="234"/>
      <c r="BR57" s="234"/>
      <c r="BS57" s="235"/>
      <c r="BT57" s="128"/>
    </row>
    <row r="58" spans="4:72">
      <c r="D58" s="127"/>
      <c r="E58" s="233"/>
      <c r="F58" s="234"/>
      <c r="G58" s="234"/>
      <c r="H58" s="234"/>
      <c r="I58" s="234"/>
      <c r="J58" s="234"/>
      <c r="K58" s="234"/>
      <c r="L58" s="234"/>
      <c r="M58" s="234"/>
      <c r="N58" s="234"/>
      <c r="O58" s="234"/>
      <c r="P58" s="234"/>
      <c r="Q58" s="234"/>
      <c r="R58" s="234"/>
      <c r="S58" s="234"/>
      <c r="T58" s="234"/>
      <c r="U58" s="234"/>
      <c r="V58" s="234"/>
      <c r="W58" s="234"/>
      <c r="X58" s="234"/>
      <c r="Y58" s="234"/>
      <c r="Z58" s="234"/>
      <c r="AA58" s="234"/>
      <c r="AB58" s="234"/>
      <c r="AC58" s="234"/>
      <c r="AD58" s="234"/>
      <c r="AE58" s="234"/>
      <c r="AF58" s="234"/>
      <c r="AG58" s="234"/>
      <c r="AH58" s="234"/>
      <c r="AI58" s="234"/>
      <c r="AJ58" s="234"/>
      <c r="AK58" s="234"/>
      <c r="AL58" s="234"/>
      <c r="AM58" s="234"/>
      <c r="AN58" s="234"/>
      <c r="AO58" s="234"/>
      <c r="AP58" s="234"/>
      <c r="AQ58" s="234"/>
      <c r="AR58" s="234"/>
      <c r="AS58" s="234"/>
      <c r="AT58" s="234"/>
      <c r="AU58" s="234"/>
      <c r="AV58" s="234"/>
      <c r="AW58" s="234"/>
      <c r="AX58" s="234"/>
      <c r="AY58" s="234"/>
      <c r="AZ58" s="234"/>
      <c r="BA58" s="234"/>
      <c r="BB58" s="234"/>
      <c r="BC58" s="234"/>
      <c r="BD58" s="234"/>
      <c r="BE58" s="234"/>
      <c r="BF58" s="234"/>
      <c r="BG58" s="234"/>
      <c r="BH58" s="234"/>
      <c r="BI58" s="234"/>
      <c r="BJ58" s="234"/>
      <c r="BK58" s="234"/>
      <c r="BL58" s="234"/>
      <c r="BM58" s="234"/>
      <c r="BN58" s="234"/>
      <c r="BO58" s="234"/>
      <c r="BP58" s="234"/>
      <c r="BQ58" s="234"/>
      <c r="BR58" s="234"/>
      <c r="BS58" s="235"/>
      <c r="BT58" s="128"/>
    </row>
    <row r="59" spans="4:72">
      <c r="D59" s="127"/>
      <c r="E59" s="233"/>
      <c r="F59" s="234"/>
      <c r="G59" s="234"/>
      <c r="H59" s="234"/>
      <c r="I59" s="234"/>
      <c r="J59" s="234"/>
      <c r="K59" s="234"/>
      <c r="L59" s="234"/>
      <c r="M59" s="234"/>
      <c r="N59" s="234"/>
      <c r="O59" s="234"/>
      <c r="P59" s="234"/>
      <c r="Q59" s="234"/>
      <c r="R59" s="234"/>
      <c r="S59" s="234"/>
      <c r="T59" s="234"/>
      <c r="U59" s="234"/>
      <c r="V59" s="234"/>
      <c r="W59" s="234"/>
      <c r="X59" s="234"/>
      <c r="Y59" s="234"/>
      <c r="Z59" s="234"/>
      <c r="AA59" s="234"/>
      <c r="AB59" s="234"/>
      <c r="AC59" s="234"/>
      <c r="AD59" s="234"/>
      <c r="AE59" s="234"/>
      <c r="AF59" s="234"/>
      <c r="AG59" s="234"/>
      <c r="AH59" s="234"/>
      <c r="AI59" s="234"/>
      <c r="AJ59" s="234"/>
      <c r="AK59" s="234"/>
      <c r="AL59" s="234"/>
      <c r="AM59" s="234"/>
      <c r="AN59" s="234"/>
      <c r="AO59" s="234"/>
      <c r="AP59" s="234"/>
      <c r="AQ59" s="234"/>
      <c r="AR59" s="234"/>
      <c r="AS59" s="234"/>
      <c r="AT59" s="234"/>
      <c r="AU59" s="234"/>
      <c r="AV59" s="234"/>
      <c r="AW59" s="234"/>
      <c r="AX59" s="234"/>
      <c r="AY59" s="234"/>
      <c r="AZ59" s="234"/>
      <c r="BA59" s="234"/>
      <c r="BB59" s="234"/>
      <c r="BC59" s="234"/>
      <c r="BD59" s="234"/>
      <c r="BE59" s="234"/>
      <c r="BF59" s="234"/>
      <c r="BG59" s="234"/>
      <c r="BH59" s="234"/>
      <c r="BI59" s="234"/>
      <c r="BJ59" s="234"/>
      <c r="BK59" s="234"/>
      <c r="BL59" s="234"/>
      <c r="BM59" s="234"/>
      <c r="BN59" s="234"/>
      <c r="BO59" s="234"/>
      <c r="BP59" s="234"/>
      <c r="BQ59" s="234"/>
      <c r="BR59" s="234"/>
      <c r="BS59" s="235"/>
      <c r="BT59" s="128"/>
    </row>
    <row r="60" spans="4:72">
      <c r="D60" s="127"/>
      <c r="E60" s="233"/>
      <c r="F60" s="234"/>
      <c r="G60" s="234"/>
      <c r="H60" s="234"/>
      <c r="I60" s="234"/>
      <c r="J60" s="234"/>
      <c r="K60" s="234"/>
      <c r="L60" s="234"/>
      <c r="M60" s="234"/>
      <c r="N60" s="234"/>
      <c r="O60" s="234"/>
      <c r="P60" s="234"/>
      <c r="Q60" s="234"/>
      <c r="R60" s="234"/>
      <c r="S60" s="234"/>
      <c r="T60" s="234"/>
      <c r="U60" s="234"/>
      <c r="V60" s="234"/>
      <c r="W60" s="234"/>
      <c r="X60" s="234"/>
      <c r="Y60" s="234"/>
      <c r="Z60" s="234"/>
      <c r="AA60" s="234"/>
      <c r="AB60" s="234"/>
      <c r="AC60" s="234"/>
      <c r="AD60" s="234"/>
      <c r="AE60" s="234"/>
      <c r="AF60" s="234"/>
      <c r="AG60" s="234"/>
      <c r="AH60" s="234"/>
      <c r="AI60" s="234"/>
      <c r="AJ60" s="234"/>
      <c r="AK60" s="234"/>
      <c r="AL60" s="234"/>
      <c r="AM60" s="234"/>
      <c r="AN60" s="234"/>
      <c r="AO60" s="234"/>
      <c r="AP60" s="234"/>
      <c r="AQ60" s="234"/>
      <c r="AR60" s="234"/>
      <c r="AS60" s="234"/>
      <c r="AT60" s="234"/>
      <c r="AU60" s="234"/>
      <c r="AV60" s="234"/>
      <c r="AW60" s="234"/>
      <c r="AX60" s="234"/>
      <c r="AY60" s="234"/>
      <c r="AZ60" s="234"/>
      <c r="BA60" s="234"/>
      <c r="BB60" s="234"/>
      <c r="BC60" s="234"/>
      <c r="BD60" s="234"/>
      <c r="BE60" s="234"/>
      <c r="BF60" s="234"/>
      <c r="BG60" s="234"/>
      <c r="BH60" s="234"/>
      <c r="BI60" s="234"/>
      <c r="BJ60" s="234"/>
      <c r="BK60" s="234"/>
      <c r="BL60" s="234"/>
      <c r="BM60" s="234"/>
      <c r="BN60" s="234"/>
      <c r="BO60" s="234"/>
      <c r="BP60" s="234"/>
      <c r="BQ60" s="234"/>
      <c r="BR60" s="234"/>
      <c r="BS60" s="235"/>
      <c r="BT60" s="128"/>
    </row>
    <row r="61" spans="4:72">
      <c r="D61" s="127"/>
      <c r="E61" s="233"/>
      <c r="F61" s="234"/>
      <c r="G61" s="234"/>
      <c r="H61" s="234"/>
      <c r="I61" s="234"/>
      <c r="J61" s="234"/>
      <c r="K61" s="234"/>
      <c r="L61" s="234"/>
      <c r="M61" s="234"/>
      <c r="N61" s="234"/>
      <c r="O61" s="234"/>
      <c r="P61" s="234"/>
      <c r="Q61" s="234"/>
      <c r="R61" s="234"/>
      <c r="S61" s="234"/>
      <c r="T61" s="234"/>
      <c r="U61" s="234"/>
      <c r="V61" s="234"/>
      <c r="W61" s="234"/>
      <c r="X61" s="234"/>
      <c r="Y61" s="234"/>
      <c r="Z61" s="234"/>
      <c r="AA61" s="234"/>
      <c r="AB61" s="234"/>
      <c r="AC61" s="234"/>
      <c r="AD61" s="234"/>
      <c r="AE61" s="234"/>
      <c r="AF61" s="234"/>
      <c r="AG61" s="234"/>
      <c r="AH61" s="234"/>
      <c r="AI61" s="234"/>
      <c r="AJ61" s="234"/>
      <c r="AK61" s="234"/>
      <c r="AL61" s="234"/>
      <c r="AM61" s="234"/>
      <c r="AN61" s="234"/>
      <c r="AO61" s="234"/>
      <c r="AP61" s="234"/>
      <c r="AQ61" s="234"/>
      <c r="AR61" s="234"/>
      <c r="AS61" s="234"/>
      <c r="AT61" s="234"/>
      <c r="AU61" s="234"/>
      <c r="AV61" s="234"/>
      <c r="AW61" s="234"/>
      <c r="AX61" s="234"/>
      <c r="AY61" s="234"/>
      <c r="AZ61" s="234"/>
      <c r="BA61" s="234"/>
      <c r="BB61" s="234"/>
      <c r="BC61" s="234"/>
      <c r="BD61" s="234"/>
      <c r="BE61" s="234"/>
      <c r="BF61" s="234"/>
      <c r="BG61" s="234"/>
      <c r="BH61" s="234"/>
      <c r="BI61" s="234"/>
      <c r="BJ61" s="234"/>
      <c r="BK61" s="234"/>
      <c r="BL61" s="234"/>
      <c r="BM61" s="234"/>
      <c r="BN61" s="234"/>
      <c r="BO61" s="234"/>
      <c r="BP61" s="234"/>
      <c r="BQ61" s="234"/>
      <c r="BR61" s="234"/>
      <c r="BS61" s="235"/>
      <c r="BT61" s="128"/>
    </row>
    <row r="62" spans="4:72">
      <c r="D62" s="127"/>
      <c r="E62" s="233"/>
      <c r="F62" s="234"/>
      <c r="G62" s="234"/>
      <c r="H62" s="234"/>
      <c r="I62" s="234"/>
      <c r="J62" s="234"/>
      <c r="K62" s="234"/>
      <c r="L62" s="234"/>
      <c r="M62" s="234"/>
      <c r="N62" s="234"/>
      <c r="O62" s="234"/>
      <c r="P62" s="234"/>
      <c r="Q62" s="234"/>
      <c r="R62" s="234"/>
      <c r="S62" s="234"/>
      <c r="T62" s="234"/>
      <c r="U62" s="234"/>
      <c r="V62" s="234"/>
      <c r="W62" s="234"/>
      <c r="X62" s="234"/>
      <c r="Y62" s="234"/>
      <c r="Z62" s="234"/>
      <c r="AA62" s="234"/>
      <c r="AB62" s="234"/>
      <c r="AC62" s="234"/>
      <c r="AD62" s="234"/>
      <c r="AE62" s="234"/>
      <c r="AF62" s="234"/>
      <c r="AG62" s="234"/>
      <c r="AH62" s="234"/>
      <c r="AI62" s="234"/>
      <c r="AJ62" s="234"/>
      <c r="AK62" s="234"/>
      <c r="AL62" s="234"/>
      <c r="AM62" s="234"/>
      <c r="AN62" s="234"/>
      <c r="AO62" s="234"/>
      <c r="AP62" s="234"/>
      <c r="AQ62" s="234"/>
      <c r="AR62" s="234"/>
      <c r="AS62" s="234"/>
      <c r="AT62" s="234"/>
      <c r="AU62" s="234"/>
      <c r="AV62" s="234"/>
      <c r="AW62" s="234"/>
      <c r="AX62" s="234"/>
      <c r="AY62" s="234"/>
      <c r="AZ62" s="234"/>
      <c r="BA62" s="234"/>
      <c r="BB62" s="234"/>
      <c r="BC62" s="234"/>
      <c r="BD62" s="234"/>
      <c r="BE62" s="234"/>
      <c r="BF62" s="234"/>
      <c r="BG62" s="234"/>
      <c r="BH62" s="234"/>
      <c r="BI62" s="234"/>
      <c r="BJ62" s="234"/>
      <c r="BK62" s="234"/>
      <c r="BL62" s="234"/>
      <c r="BM62" s="234"/>
      <c r="BN62" s="234"/>
      <c r="BO62" s="234"/>
      <c r="BP62" s="234"/>
      <c r="BQ62" s="234"/>
      <c r="BR62" s="234"/>
      <c r="BS62" s="235"/>
      <c r="BT62" s="128"/>
    </row>
    <row r="63" spans="4:72">
      <c r="D63" s="127"/>
      <c r="E63" s="233"/>
      <c r="F63" s="234"/>
      <c r="G63" s="234"/>
      <c r="H63" s="234"/>
      <c r="I63" s="234"/>
      <c r="J63" s="234"/>
      <c r="K63" s="234"/>
      <c r="L63" s="234"/>
      <c r="M63" s="234"/>
      <c r="N63" s="234"/>
      <c r="O63" s="234"/>
      <c r="P63" s="234"/>
      <c r="Q63" s="234"/>
      <c r="R63" s="234"/>
      <c r="S63" s="234"/>
      <c r="T63" s="234"/>
      <c r="U63" s="234"/>
      <c r="V63" s="234"/>
      <c r="W63" s="234"/>
      <c r="X63" s="234"/>
      <c r="Y63" s="234"/>
      <c r="Z63" s="234"/>
      <c r="AA63" s="234"/>
      <c r="AB63" s="234"/>
      <c r="AC63" s="234"/>
      <c r="AD63" s="234"/>
      <c r="AE63" s="234"/>
      <c r="AF63" s="234"/>
      <c r="AG63" s="234"/>
      <c r="AH63" s="234"/>
      <c r="AI63" s="234"/>
      <c r="AJ63" s="234"/>
      <c r="AK63" s="234"/>
      <c r="AL63" s="234"/>
      <c r="AM63" s="234"/>
      <c r="AN63" s="234"/>
      <c r="AO63" s="234"/>
      <c r="AP63" s="234"/>
      <c r="AQ63" s="234"/>
      <c r="AR63" s="234"/>
      <c r="AS63" s="234"/>
      <c r="AT63" s="234"/>
      <c r="AU63" s="234"/>
      <c r="AV63" s="234"/>
      <c r="AW63" s="234"/>
      <c r="AX63" s="234"/>
      <c r="AY63" s="234"/>
      <c r="AZ63" s="234"/>
      <c r="BA63" s="234"/>
      <c r="BB63" s="234"/>
      <c r="BC63" s="234"/>
      <c r="BD63" s="234"/>
      <c r="BE63" s="234"/>
      <c r="BF63" s="234"/>
      <c r="BG63" s="234"/>
      <c r="BH63" s="234"/>
      <c r="BI63" s="234"/>
      <c r="BJ63" s="234"/>
      <c r="BK63" s="234"/>
      <c r="BL63" s="234"/>
      <c r="BM63" s="234"/>
      <c r="BN63" s="234"/>
      <c r="BO63" s="234"/>
      <c r="BP63" s="234"/>
      <c r="BQ63" s="234"/>
      <c r="BR63" s="234"/>
      <c r="BS63" s="235"/>
      <c r="BT63" s="128"/>
    </row>
    <row r="64" spans="4:72">
      <c r="D64" s="127"/>
      <c r="E64" s="233"/>
      <c r="F64" s="234"/>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4"/>
      <c r="AE64" s="234"/>
      <c r="AF64" s="234"/>
      <c r="AG64" s="234"/>
      <c r="AH64" s="234"/>
      <c r="AI64" s="234"/>
      <c r="AJ64" s="234"/>
      <c r="AK64" s="234"/>
      <c r="AL64" s="234"/>
      <c r="AM64" s="234"/>
      <c r="AN64" s="234"/>
      <c r="AO64" s="234"/>
      <c r="AP64" s="234"/>
      <c r="AQ64" s="234"/>
      <c r="AR64" s="234"/>
      <c r="AS64" s="234"/>
      <c r="AT64" s="234"/>
      <c r="AU64" s="234"/>
      <c r="AV64" s="234"/>
      <c r="AW64" s="234"/>
      <c r="AX64" s="234"/>
      <c r="AY64" s="234"/>
      <c r="AZ64" s="234"/>
      <c r="BA64" s="234"/>
      <c r="BB64" s="234"/>
      <c r="BC64" s="234"/>
      <c r="BD64" s="234"/>
      <c r="BE64" s="234"/>
      <c r="BF64" s="234"/>
      <c r="BG64" s="234"/>
      <c r="BH64" s="234"/>
      <c r="BI64" s="234"/>
      <c r="BJ64" s="234"/>
      <c r="BK64" s="234"/>
      <c r="BL64" s="234"/>
      <c r="BM64" s="234"/>
      <c r="BN64" s="234"/>
      <c r="BO64" s="234"/>
      <c r="BP64" s="234"/>
      <c r="BQ64" s="234"/>
      <c r="BR64" s="234"/>
      <c r="BS64" s="235"/>
      <c r="BT64" s="128"/>
    </row>
    <row r="65" spans="4:72">
      <c r="D65" s="127"/>
      <c r="E65" s="233"/>
      <c r="F65" s="234"/>
      <c r="G65" s="234"/>
      <c r="H65" s="234"/>
      <c r="I65" s="234"/>
      <c r="J65" s="234"/>
      <c r="K65" s="234"/>
      <c r="L65" s="234"/>
      <c r="M65" s="234"/>
      <c r="N65" s="234"/>
      <c r="O65" s="234"/>
      <c r="P65" s="234"/>
      <c r="Q65" s="234"/>
      <c r="R65" s="234"/>
      <c r="S65" s="234"/>
      <c r="T65" s="234"/>
      <c r="U65" s="234"/>
      <c r="V65" s="234"/>
      <c r="W65" s="234"/>
      <c r="X65" s="234"/>
      <c r="Y65" s="234"/>
      <c r="Z65" s="234"/>
      <c r="AA65" s="234"/>
      <c r="AB65" s="234"/>
      <c r="AC65" s="234"/>
      <c r="AD65" s="234"/>
      <c r="AE65" s="234"/>
      <c r="AF65" s="234"/>
      <c r="AG65" s="234"/>
      <c r="AH65" s="234"/>
      <c r="AI65" s="234"/>
      <c r="AJ65" s="234"/>
      <c r="AK65" s="234"/>
      <c r="AL65" s="234"/>
      <c r="AM65" s="234"/>
      <c r="AN65" s="234"/>
      <c r="AO65" s="234"/>
      <c r="AP65" s="234"/>
      <c r="AQ65" s="234"/>
      <c r="AR65" s="234"/>
      <c r="AS65" s="234"/>
      <c r="AT65" s="234"/>
      <c r="AU65" s="234"/>
      <c r="AV65" s="234"/>
      <c r="AW65" s="234"/>
      <c r="AX65" s="234"/>
      <c r="AY65" s="234"/>
      <c r="AZ65" s="234"/>
      <c r="BA65" s="234"/>
      <c r="BB65" s="234"/>
      <c r="BC65" s="234"/>
      <c r="BD65" s="234"/>
      <c r="BE65" s="234"/>
      <c r="BF65" s="234"/>
      <c r="BG65" s="234"/>
      <c r="BH65" s="234"/>
      <c r="BI65" s="234"/>
      <c r="BJ65" s="234"/>
      <c r="BK65" s="234"/>
      <c r="BL65" s="234"/>
      <c r="BM65" s="234"/>
      <c r="BN65" s="234"/>
      <c r="BO65" s="234"/>
      <c r="BP65" s="234"/>
      <c r="BQ65" s="234"/>
      <c r="BR65" s="234"/>
      <c r="BS65" s="235"/>
      <c r="BT65" s="128"/>
    </row>
    <row r="66" spans="4:72">
      <c r="D66" s="127"/>
      <c r="E66" s="233"/>
      <c r="F66" s="234"/>
      <c r="G66" s="234"/>
      <c r="H66" s="234"/>
      <c r="I66" s="234"/>
      <c r="J66" s="234"/>
      <c r="K66" s="234"/>
      <c r="L66" s="234"/>
      <c r="M66" s="234"/>
      <c r="N66" s="234"/>
      <c r="O66" s="234"/>
      <c r="P66" s="234"/>
      <c r="Q66" s="234"/>
      <c r="R66" s="234"/>
      <c r="S66" s="234"/>
      <c r="T66" s="234"/>
      <c r="U66" s="234"/>
      <c r="V66" s="234"/>
      <c r="W66" s="234"/>
      <c r="X66" s="234"/>
      <c r="Y66" s="234"/>
      <c r="Z66" s="234"/>
      <c r="AA66" s="234"/>
      <c r="AB66" s="234"/>
      <c r="AC66" s="234"/>
      <c r="AD66" s="234"/>
      <c r="AE66" s="234"/>
      <c r="AF66" s="234"/>
      <c r="AG66" s="234"/>
      <c r="AH66" s="234"/>
      <c r="AI66" s="234"/>
      <c r="AJ66" s="234"/>
      <c r="AK66" s="234"/>
      <c r="AL66" s="234"/>
      <c r="AM66" s="234"/>
      <c r="AN66" s="234"/>
      <c r="AO66" s="234"/>
      <c r="AP66" s="234"/>
      <c r="AQ66" s="234"/>
      <c r="AR66" s="234"/>
      <c r="AS66" s="234"/>
      <c r="AT66" s="234"/>
      <c r="AU66" s="234"/>
      <c r="AV66" s="234"/>
      <c r="AW66" s="234"/>
      <c r="AX66" s="234"/>
      <c r="AY66" s="234"/>
      <c r="AZ66" s="234"/>
      <c r="BA66" s="234"/>
      <c r="BB66" s="234"/>
      <c r="BC66" s="234"/>
      <c r="BD66" s="234"/>
      <c r="BE66" s="234"/>
      <c r="BF66" s="234"/>
      <c r="BG66" s="234"/>
      <c r="BH66" s="234"/>
      <c r="BI66" s="234"/>
      <c r="BJ66" s="234"/>
      <c r="BK66" s="234"/>
      <c r="BL66" s="234"/>
      <c r="BM66" s="234"/>
      <c r="BN66" s="234"/>
      <c r="BO66" s="234"/>
      <c r="BP66" s="234"/>
      <c r="BQ66" s="234"/>
      <c r="BR66" s="234"/>
      <c r="BS66" s="235"/>
      <c r="BT66" s="128"/>
    </row>
    <row r="67" spans="4:72">
      <c r="D67" s="127"/>
      <c r="E67" s="236"/>
      <c r="F67" s="237"/>
      <c r="G67" s="237"/>
      <c r="H67" s="237"/>
      <c r="I67" s="237"/>
      <c r="J67" s="237"/>
      <c r="K67" s="237"/>
      <c r="L67" s="237"/>
      <c r="M67" s="237"/>
      <c r="N67" s="237"/>
      <c r="O67" s="237"/>
      <c r="P67" s="237"/>
      <c r="Q67" s="237"/>
      <c r="R67" s="237"/>
      <c r="S67" s="237"/>
      <c r="T67" s="237"/>
      <c r="U67" s="237"/>
      <c r="V67" s="237"/>
      <c r="W67" s="237"/>
      <c r="X67" s="237"/>
      <c r="Y67" s="237"/>
      <c r="Z67" s="237"/>
      <c r="AA67" s="237"/>
      <c r="AB67" s="237"/>
      <c r="AC67" s="237"/>
      <c r="AD67" s="237"/>
      <c r="AE67" s="237"/>
      <c r="AF67" s="237"/>
      <c r="AG67" s="237"/>
      <c r="AH67" s="237"/>
      <c r="AI67" s="237"/>
      <c r="AJ67" s="237"/>
      <c r="AK67" s="237"/>
      <c r="AL67" s="237"/>
      <c r="AM67" s="237"/>
      <c r="AN67" s="237"/>
      <c r="AO67" s="237"/>
      <c r="AP67" s="237"/>
      <c r="AQ67" s="237"/>
      <c r="AR67" s="237"/>
      <c r="AS67" s="237"/>
      <c r="AT67" s="237"/>
      <c r="AU67" s="237"/>
      <c r="AV67" s="237"/>
      <c r="AW67" s="237"/>
      <c r="AX67" s="237"/>
      <c r="AY67" s="237"/>
      <c r="AZ67" s="237"/>
      <c r="BA67" s="237"/>
      <c r="BB67" s="237"/>
      <c r="BC67" s="237"/>
      <c r="BD67" s="237"/>
      <c r="BE67" s="237"/>
      <c r="BF67" s="237"/>
      <c r="BG67" s="237"/>
      <c r="BH67" s="237"/>
      <c r="BI67" s="237"/>
      <c r="BJ67" s="237"/>
      <c r="BK67" s="237"/>
      <c r="BL67" s="237"/>
      <c r="BM67" s="237"/>
      <c r="BN67" s="237"/>
      <c r="BO67" s="237"/>
      <c r="BP67" s="237"/>
      <c r="BQ67" s="237"/>
      <c r="BR67" s="237"/>
      <c r="BS67" s="238"/>
      <c r="BT67" s="128"/>
    </row>
    <row r="68" spans="4:72">
      <c r="D68" s="127"/>
      <c r="BT68" s="128"/>
    </row>
    <row r="69" spans="4:72" ht="15.6">
      <c r="D69" s="127"/>
      <c r="G69" s="8" t="s">
        <v>32</v>
      </c>
      <c r="BT69" s="128"/>
    </row>
    <row r="70" spans="4:72" ht="3.6" customHeight="1">
      <c r="D70" s="127"/>
      <c r="G70" s="8"/>
      <c r="BT70" s="128"/>
    </row>
    <row r="71" spans="4:72" ht="130.35" customHeight="1">
      <c r="D71" s="127"/>
      <c r="E71" s="239" t="s">
        <v>33</v>
      </c>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1"/>
      <c r="BT71" s="128"/>
    </row>
    <row r="72" spans="4:72">
      <c r="D72" s="137"/>
      <c r="E72" s="138"/>
      <c r="F72" s="138"/>
      <c r="G72" s="138"/>
      <c r="H72" s="138"/>
      <c r="I72" s="138"/>
      <c r="J72" s="138"/>
      <c r="K72" s="138"/>
      <c r="L72" s="138"/>
      <c r="M72" s="138"/>
      <c r="N72" s="138"/>
      <c r="O72" s="138"/>
      <c r="P72" s="138"/>
      <c r="Q72" s="138"/>
      <c r="R72" s="138"/>
      <c r="S72" s="138"/>
      <c r="T72" s="138"/>
      <c r="U72" s="138"/>
      <c r="V72" s="138"/>
      <c r="W72" s="138"/>
      <c r="X72" s="138"/>
      <c r="Y72" s="138"/>
      <c r="Z72" s="138"/>
      <c r="AA72" s="138"/>
      <c r="AB72" s="138"/>
      <c r="AC72" s="138"/>
      <c r="AD72" s="138"/>
      <c r="AE72" s="138"/>
      <c r="AF72" s="138"/>
      <c r="AG72" s="138"/>
      <c r="AH72" s="138"/>
      <c r="AI72" s="138"/>
      <c r="AJ72" s="138"/>
      <c r="AK72" s="138"/>
      <c r="AL72" s="138"/>
      <c r="AM72" s="138"/>
      <c r="AN72" s="138"/>
      <c r="AO72" s="138"/>
      <c r="AP72" s="138"/>
      <c r="AQ72" s="138"/>
      <c r="AR72" s="138"/>
      <c r="AS72" s="138"/>
      <c r="AT72" s="138"/>
      <c r="AU72" s="138"/>
      <c r="AV72" s="138"/>
      <c r="AW72" s="138"/>
      <c r="AX72" s="138"/>
      <c r="AY72" s="138"/>
      <c r="AZ72" s="138"/>
      <c r="BA72" s="138"/>
      <c r="BB72" s="138"/>
      <c r="BC72" s="138"/>
      <c r="BD72" s="138"/>
      <c r="BE72" s="138"/>
      <c r="BF72" s="138"/>
      <c r="BG72" s="138"/>
      <c r="BH72" s="138"/>
      <c r="BI72" s="138"/>
      <c r="BJ72" s="138"/>
      <c r="BK72" s="138"/>
      <c r="BL72" s="138"/>
      <c r="BM72" s="138"/>
      <c r="BN72" s="138"/>
      <c r="BO72" s="138"/>
      <c r="BP72" s="138"/>
      <c r="BQ72" s="138"/>
      <c r="BR72" s="138"/>
      <c r="BS72" s="138"/>
      <c r="BT72" s="139"/>
    </row>
    <row r="73" spans="4:72" ht="6" customHeight="1"/>
  </sheetData>
  <mergeCells count="28">
    <mergeCell ref="E40:BS40"/>
    <mergeCell ref="E43:BS67"/>
    <mergeCell ref="E71:BS71"/>
    <mergeCell ref="E38:M38"/>
    <mergeCell ref="O38:W38"/>
    <mergeCell ref="Y38:AG38"/>
    <mergeCell ref="AI38:AQ38"/>
    <mergeCell ref="AS38:BA38"/>
    <mergeCell ref="BC38:BK38"/>
    <mergeCell ref="BM38:BT38"/>
    <mergeCell ref="BM35:BT36"/>
    <mergeCell ref="E37:M37"/>
    <mergeCell ref="O37:W37"/>
    <mergeCell ref="Y37:AG37"/>
    <mergeCell ref="AI37:AQ37"/>
    <mergeCell ref="AS37:BA37"/>
    <mergeCell ref="BC37:BK37"/>
    <mergeCell ref="BM37:BT37"/>
    <mergeCell ref="E35:M36"/>
    <mergeCell ref="O35:W36"/>
    <mergeCell ref="Y35:AG36"/>
    <mergeCell ref="AI35:AQ36"/>
    <mergeCell ref="AS35:BA36"/>
    <mergeCell ref="BC35:BK36"/>
    <mergeCell ref="E28:S29"/>
    <mergeCell ref="U28:AI29"/>
    <mergeCell ref="E30:S30"/>
    <mergeCell ref="U30:AI30"/>
  </mergeCells>
  <conditionalFormatting sqref="E35:M38">
    <cfRule type="expression" dxfId="14" priority="14">
      <formula>$BY$37=""</formula>
    </cfRule>
  </conditionalFormatting>
  <conditionalFormatting sqref="O35:W38">
    <cfRule type="expression" dxfId="13" priority="13">
      <formula>$BZ$37=""</formula>
    </cfRule>
  </conditionalFormatting>
  <conditionalFormatting sqref="Y35:AG38">
    <cfRule type="expression" dxfId="12" priority="12">
      <formula>$CA$37=""</formula>
    </cfRule>
  </conditionalFormatting>
  <conditionalFormatting sqref="AI35:AQ38">
    <cfRule type="expression" dxfId="11" priority="11">
      <formula>$CB$37=""</formula>
    </cfRule>
  </conditionalFormatting>
  <conditionalFormatting sqref="AS35:BA38">
    <cfRule type="expression" dxfId="10" priority="10">
      <formula>$CC$37=""</formula>
    </cfRule>
  </conditionalFormatting>
  <conditionalFormatting sqref="BC35:BK38">
    <cfRule type="expression" dxfId="9" priority="9">
      <formula>$CD$37=""</formula>
    </cfRule>
  </conditionalFormatting>
  <conditionalFormatting sqref="BM35:BT38">
    <cfRule type="expression" dxfId="8" priority="8">
      <formula>$CE$37=""</formula>
    </cfRule>
  </conditionalFormatting>
  <printOptions horizontalCentered="1"/>
  <pageMargins left="0.23622047244094491" right="0.23622047244094491" top="0.94488188976377963" bottom="0.55118110236220474" header="0.31496062992125984" footer="0.31496062992125984"/>
  <pageSetup paperSize="9" scale="67" orientation="portrait" r:id="rId1"/>
  <headerFooter>
    <oddHeader>&amp;L&amp;G</oddHeader>
    <oddFooter>&amp;L&amp;B Confidentiel&amp;B&amp;C&amp;D&amp;RPage &amp;P</oddFooter>
  </headerFooter>
  <rowBreaks count="1" manualBreakCount="1">
    <brk id="1" min="2" max="72" man="1"/>
  </rowBreaks>
  <colBreaks count="1" manualBreakCount="1">
    <brk id="73" max="1048575" man="1"/>
  </colBreaks>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C30A0-4670-48D9-80F5-99C3DD9A4FB2}">
  <sheetPr codeName="Feuil43">
    <tabColor theme="4" tint="0.39997558519241921"/>
  </sheetPr>
  <dimension ref="B1:BT57"/>
  <sheetViews>
    <sheetView showGridLines="0" view="pageBreakPreview" zoomScaleNormal="90" zoomScaleSheetLayoutView="100" workbookViewId="0">
      <pane ySplit="1" topLeftCell="A2" activePane="bottomLeft" state="frozen"/>
      <selection activeCell="BG31" sqref="BG31"/>
      <selection pane="bottomLeft" activeCell="E1" sqref="A1:XFD1"/>
    </sheetView>
  </sheetViews>
  <sheetFormatPr baseColWidth="10" defaultColWidth="11.44140625" defaultRowHeight="13.2"/>
  <cols>
    <col min="1" max="1" width="11.44140625" style="19"/>
    <col min="2" max="2" width="12.44140625" style="19" customWidth="1"/>
    <col min="3" max="3" width="1.77734375" style="19" customWidth="1"/>
    <col min="4" max="71" width="2" style="19" customWidth="1"/>
    <col min="72" max="73" width="1.77734375" style="19" customWidth="1"/>
    <col min="74" max="76" width="3.5546875" style="19" customWidth="1"/>
    <col min="77" max="77" width="10.5546875" style="19" bestFit="1" customWidth="1"/>
    <col min="78" max="78" width="10.5546875" style="19" customWidth="1"/>
    <col min="79" max="79" width="9.44140625" style="19" customWidth="1"/>
    <col min="80" max="16384" width="11.44140625" style="19"/>
  </cols>
  <sheetData>
    <row r="1" spans="2:72" ht="25.2" customHeight="1"/>
    <row r="2" spans="2:72" ht="6.75" customHeight="1"/>
    <row r="3" spans="2:72" ht="13.8" thickBot="1">
      <c r="B3" s="123" t="s">
        <v>25</v>
      </c>
      <c r="D3" s="124"/>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c r="AF3" s="125"/>
      <c r="AG3" s="125"/>
      <c r="AH3" s="125"/>
      <c r="AI3" s="125"/>
      <c r="AJ3" s="125"/>
      <c r="AK3" s="125"/>
      <c r="AL3" s="125"/>
      <c r="AM3" s="125"/>
      <c r="AN3" s="125"/>
      <c r="AO3" s="125"/>
      <c r="AP3" s="125"/>
      <c r="AQ3" s="125"/>
      <c r="AR3" s="125"/>
      <c r="AS3" s="125"/>
      <c r="AT3" s="125"/>
      <c r="AU3" s="125"/>
      <c r="AV3" s="125"/>
      <c r="AW3" s="125"/>
      <c r="AX3" s="125"/>
      <c r="AY3" s="125"/>
      <c r="AZ3" s="125"/>
      <c r="BA3" s="125"/>
      <c r="BB3" s="125"/>
      <c r="BC3" s="125"/>
      <c r="BD3" s="125"/>
      <c r="BE3" s="125"/>
      <c r="BF3" s="125"/>
      <c r="BG3" s="125"/>
      <c r="BH3" s="125"/>
      <c r="BI3" s="125"/>
      <c r="BJ3" s="125"/>
      <c r="BK3" s="125"/>
      <c r="BL3" s="125"/>
      <c r="BM3" s="125"/>
      <c r="BN3" s="125"/>
      <c r="BO3" s="125"/>
      <c r="BP3" s="125"/>
      <c r="BQ3" s="125"/>
      <c r="BR3" s="125"/>
      <c r="BS3" s="125"/>
      <c r="BT3" s="126"/>
    </row>
    <row r="4" spans="2:72" ht="5.0999999999999996" customHeight="1" thickTop="1">
      <c r="D4" s="127"/>
      <c r="E4" s="140"/>
      <c r="F4" s="140"/>
      <c r="G4" s="140"/>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40"/>
      <c r="AJ4" s="140"/>
      <c r="AK4" s="140"/>
      <c r="AL4" s="140"/>
      <c r="AM4" s="140"/>
      <c r="AN4" s="140"/>
      <c r="AO4" s="140"/>
      <c r="AP4" s="140"/>
      <c r="AQ4" s="140"/>
      <c r="AR4" s="140"/>
      <c r="AS4" s="140"/>
      <c r="AT4" s="140"/>
      <c r="AU4" s="140"/>
      <c r="AV4" s="140"/>
      <c r="AW4" s="140"/>
      <c r="AX4" s="140"/>
      <c r="AY4" s="140"/>
      <c r="AZ4" s="140"/>
      <c r="BA4" s="140"/>
      <c r="BB4" s="140"/>
      <c r="BC4" s="140"/>
      <c r="BD4" s="140"/>
      <c r="BE4" s="140"/>
      <c r="BF4" s="140"/>
      <c r="BG4" s="140"/>
      <c r="BH4" s="140"/>
      <c r="BI4" s="140"/>
      <c r="BJ4" s="140"/>
      <c r="BK4" s="140"/>
      <c r="BL4" s="140"/>
      <c r="BM4" s="140"/>
      <c r="BN4" s="140"/>
      <c r="BO4" s="140"/>
      <c r="BP4" s="140"/>
      <c r="BQ4" s="140"/>
      <c r="BR4" s="140"/>
      <c r="BS4" s="140"/>
      <c r="BT4" s="128"/>
    </row>
    <row r="5" spans="2:72" ht="17.399999999999999">
      <c r="D5" s="127"/>
      <c r="G5" s="6" t="s">
        <v>30</v>
      </c>
      <c r="BT5" s="128"/>
    </row>
    <row r="6" spans="2:72" ht="5.0999999999999996" customHeight="1" thickBot="1">
      <c r="D6" s="127"/>
      <c r="E6" s="141"/>
      <c r="F6" s="141"/>
      <c r="G6" s="141"/>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141"/>
      <c r="AH6" s="141"/>
      <c r="AI6" s="141"/>
      <c r="AJ6" s="141"/>
      <c r="AK6" s="141"/>
      <c r="AL6" s="141"/>
      <c r="AM6" s="141"/>
      <c r="AN6" s="141"/>
      <c r="AO6" s="141"/>
      <c r="AP6" s="141"/>
      <c r="AQ6" s="141"/>
      <c r="AR6" s="141"/>
      <c r="AS6" s="141"/>
      <c r="AT6" s="141"/>
      <c r="AU6" s="141"/>
      <c r="AV6" s="141"/>
      <c r="AW6" s="141"/>
      <c r="AX6" s="141"/>
      <c r="AY6" s="141"/>
      <c r="AZ6" s="141"/>
      <c r="BA6" s="141"/>
      <c r="BB6" s="141"/>
      <c r="BC6" s="141"/>
      <c r="BD6" s="141"/>
      <c r="BE6" s="141"/>
      <c r="BF6" s="141"/>
      <c r="BG6" s="141"/>
      <c r="BH6" s="141"/>
      <c r="BI6" s="141"/>
      <c r="BJ6" s="141"/>
      <c r="BK6" s="141"/>
      <c r="BL6" s="141"/>
      <c r="BM6" s="141"/>
      <c r="BN6" s="141"/>
      <c r="BO6" s="141"/>
      <c r="BP6" s="141"/>
      <c r="BQ6" s="141"/>
      <c r="BR6" s="141"/>
      <c r="BS6" s="141"/>
      <c r="BT6" s="128"/>
    </row>
    <row r="7" spans="2:72" ht="13.8" thickTop="1">
      <c r="D7" s="127"/>
      <c r="R7" s="33"/>
      <c r="BT7" s="128"/>
    </row>
    <row r="8" spans="2:72" ht="15.6">
      <c r="D8" s="127"/>
      <c r="G8" s="8" t="s">
        <v>138</v>
      </c>
      <c r="BT8" s="128"/>
    </row>
    <row r="9" spans="2:72">
      <c r="D9" s="127"/>
      <c r="BT9" s="128"/>
    </row>
    <row r="10" spans="2:72" s="37" customFormat="1" ht="32.1" customHeight="1">
      <c r="D10" s="150"/>
      <c r="AB10" s="292" t="s">
        <v>2</v>
      </c>
      <c r="AC10" s="292"/>
      <c r="AD10" s="292"/>
      <c r="AE10" s="292"/>
      <c r="AF10" s="292"/>
      <c r="AG10" s="292"/>
      <c r="AH10" s="292"/>
      <c r="AI10" s="292"/>
      <c r="AJ10" s="292"/>
      <c r="AK10" s="292"/>
      <c r="AL10" s="292"/>
      <c r="AM10" s="292" t="s">
        <v>3</v>
      </c>
      <c r="AN10" s="292"/>
      <c r="AO10" s="292"/>
      <c r="AP10" s="292"/>
      <c r="AQ10" s="292"/>
      <c r="AR10" s="292"/>
      <c r="AS10" s="292"/>
      <c r="AT10" s="292"/>
      <c r="AU10" s="292"/>
      <c r="AV10" s="292"/>
      <c r="AW10" s="292"/>
      <c r="AX10" s="293" t="s">
        <v>4</v>
      </c>
      <c r="AY10" s="293"/>
      <c r="AZ10" s="293"/>
      <c r="BA10" s="293"/>
      <c r="BB10" s="293"/>
      <c r="BC10" s="293"/>
      <c r="BD10" s="293"/>
      <c r="BE10" s="293"/>
      <c r="BF10" s="293"/>
      <c r="BG10" s="293"/>
      <c r="BH10" s="293"/>
      <c r="BI10" s="294" t="s">
        <v>31</v>
      </c>
      <c r="BJ10" s="295"/>
      <c r="BK10" s="295"/>
      <c r="BL10" s="295"/>
      <c r="BM10" s="295"/>
      <c r="BN10" s="295"/>
      <c r="BO10" s="295"/>
      <c r="BP10" s="295"/>
      <c r="BQ10" s="296"/>
      <c r="BT10" s="151"/>
    </row>
    <row r="11" spans="2:72" s="37" customFormat="1" ht="20.100000000000001" customHeight="1">
      <c r="D11" s="150"/>
      <c r="F11" s="270" t="s">
        <v>226</v>
      </c>
      <c r="G11" s="271"/>
      <c r="H11" s="271"/>
      <c r="I11" s="271"/>
      <c r="J11" s="271"/>
      <c r="K11" s="271"/>
      <c r="L11" s="271"/>
      <c r="M11" s="271"/>
      <c r="N11" s="271"/>
      <c r="O11" s="271"/>
      <c r="P11" s="271"/>
      <c r="Q11" s="271"/>
      <c r="R11" s="271"/>
      <c r="S11" s="271"/>
      <c r="T11" s="271"/>
      <c r="U11" s="271"/>
      <c r="V11" s="271"/>
      <c r="W11" s="271"/>
      <c r="X11" s="271"/>
      <c r="Y11" s="271"/>
      <c r="Z11" s="271"/>
      <c r="AA11" s="272"/>
      <c r="AB11" s="259" t="e">
        <f>#REF!/1000</f>
        <v>#REF!</v>
      </c>
      <c r="AC11" s="260"/>
      <c r="AD11" s="260"/>
      <c r="AE11" s="260"/>
      <c r="AF11" s="260"/>
      <c r="AG11" s="260"/>
      <c r="AH11" s="260"/>
      <c r="AI11" s="260"/>
      <c r="AJ11" s="260"/>
      <c r="AK11" s="260"/>
      <c r="AL11" s="261"/>
      <c r="AM11" s="259" t="e">
        <f>#REF!/1000</f>
        <v>#REF!</v>
      </c>
      <c r="AN11" s="260"/>
      <c r="AO11" s="260"/>
      <c r="AP11" s="260"/>
      <c r="AQ11" s="260"/>
      <c r="AR11" s="260"/>
      <c r="AS11" s="260"/>
      <c r="AT11" s="260"/>
      <c r="AU11" s="260"/>
      <c r="AV11" s="260"/>
      <c r="AW11" s="261"/>
      <c r="AX11" s="259" t="e">
        <f>#REF!/1000</f>
        <v>#REF!</v>
      </c>
      <c r="AY11" s="260"/>
      <c r="AZ11" s="260"/>
      <c r="BA11" s="260"/>
      <c r="BB11" s="260"/>
      <c r="BC11" s="260"/>
      <c r="BD11" s="260"/>
      <c r="BE11" s="260"/>
      <c r="BF11" s="260"/>
      <c r="BG11" s="260"/>
      <c r="BH11" s="261"/>
      <c r="BI11" s="262" t="e">
        <f>SUM(AB11:BH11)</f>
        <v>#REF!</v>
      </c>
      <c r="BJ11" s="263"/>
      <c r="BK11" s="263"/>
      <c r="BL11" s="263"/>
      <c r="BM11" s="263"/>
      <c r="BN11" s="263"/>
      <c r="BO11" s="263"/>
      <c r="BP11" s="263"/>
      <c r="BQ11" s="264"/>
      <c r="BT11" s="151"/>
    </row>
    <row r="12" spans="2:72" s="37" customFormat="1" ht="20.100000000000001" customHeight="1">
      <c r="D12" s="150"/>
      <c r="F12" s="270" t="s">
        <v>220</v>
      </c>
      <c r="G12" s="271"/>
      <c r="H12" s="271"/>
      <c r="I12" s="271"/>
      <c r="J12" s="271"/>
      <c r="K12" s="271"/>
      <c r="L12" s="271"/>
      <c r="M12" s="271"/>
      <c r="N12" s="271"/>
      <c r="O12" s="271"/>
      <c r="P12" s="271"/>
      <c r="Q12" s="271"/>
      <c r="R12" s="271"/>
      <c r="S12" s="271"/>
      <c r="T12" s="271"/>
      <c r="U12" s="271"/>
      <c r="V12" s="271"/>
      <c r="W12" s="271"/>
      <c r="X12" s="271"/>
      <c r="Y12" s="271"/>
      <c r="Z12" s="271"/>
      <c r="AA12" s="272"/>
      <c r="AB12" s="279" t="e">
        <f>-#REF!/1000</f>
        <v>#REF!</v>
      </c>
      <c r="AC12" s="280"/>
      <c r="AD12" s="280"/>
      <c r="AE12" s="280"/>
      <c r="AF12" s="280"/>
      <c r="AG12" s="280"/>
      <c r="AH12" s="280"/>
      <c r="AI12" s="280"/>
      <c r="AJ12" s="280"/>
      <c r="AK12" s="280"/>
      <c r="AL12" s="281"/>
      <c r="AM12" s="279" t="e">
        <f>-#REF!/1000</f>
        <v>#REF!</v>
      </c>
      <c r="AN12" s="280"/>
      <c r="AO12" s="280"/>
      <c r="AP12" s="280"/>
      <c r="AQ12" s="280"/>
      <c r="AR12" s="280"/>
      <c r="AS12" s="280"/>
      <c r="AT12" s="280"/>
      <c r="AU12" s="280"/>
      <c r="AV12" s="280"/>
      <c r="AW12" s="281"/>
      <c r="AX12" s="279" t="e">
        <f>-#REF!/1000</f>
        <v>#REF!</v>
      </c>
      <c r="AY12" s="280"/>
      <c r="AZ12" s="280"/>
      <c r="BA12" s="280"/>
      <c r="BB12" s="280"/>
      <c r="BC12" s="280"/>
      <c r="BD12" s="280"/>
      <c r="BE12" s="280"/>
      <c r="BF12" s="280"/>
      <c r="BG12" s="280"/>
      <c r="BH12" s="281"/>
      <c r="BI12" s="282" t="e">
        <f>SUM(AB12:BH12)</f>
        <v>#REF!</v>
      </c>
      <c r="BJ12" s="283"/>
      <c r="BK12" s="283"/>
      <c r="BL12" s="283"/>
      <c r="BM12" s="283"/>
      <c r="BN12" s="283"/>
      <c r="BO12" s="283"/>
      <c r="BP12" s="283"/>
      <c r="BQ12" s="284"/>
      <c r="BT12" s="151"/>
    </row>
    <row r="13" spans="2:72" s="37" customFormat="1" ht="20.100000000000001" customHeight="1">
      <c r="D13" s="150"/>
      <c r="F13" s="270" t="s">
        <v>223</v>
      </c>
      <c r="G13" s="271"/>
      <c r="H13" s="271"/>
      <c r="I13" s="271"/>
      <c r="J13" s="271"/>
      <c r="K13" s="271"/>
      <c r="L13" s="271"/>
      <c r="M13" s="271"/>
      <c r="N13" s="271"/>
      <c r="O13" s="271"/>
      <c r="P13" s="271"/>
      <c r="Q13" s="271"/>
      <c r="R13" s="271"/>
      <c r="S13" s="271"/>
      <c r="T13" s="271"/>
      <c r="U13" s="271"/>
      <c r="V13" s="271"/>
      <c r="W13" s="271"/>
      <c r="X13" s="271"/>
      <c r="Y13" s="271"/>
      <c r="Z13" s="271"/>
      <c r="AA13" s="272"/>
      <c r="AB13" s="259" t="e">
        <f>#REF!/1000</f>
        <v>#REF!</v>
      </c>
      <c r="AC13" s="260"/>
      <c r="AD13" s="260"/>
      <c r="AE13" s="260"/>
      <c r="AF13" s="260"/>
      <c r="AG13" s="260"/>
      <c r="AH13" s="260"/>
      <c r="AI13" s="260"/>
      <c r="AJ13" s="260"/>
      <c r="AK13" s="260"/>
      <c r="AL13" s="261"/>
      <c r="AM13" s="259" t="e">
        <f>#REF!/1000</f>
        <v>#REF!</v>
      </c>
      <c r="AN13" s="260"/>
      <c r="AO13" s="260"/>
      <c r="AP13" s="260"/>
      <c r="AQ13" s="260"/>
      <c r="AR13" s="260"/>
      <c r="AS13" s="260"/>
      <c r="AT13" s="260"/>
      <c r="AU13" s="260"/>
      <c r="AV13" s="260"/>
      <c r="AW13" s="261"/>
      <c r="AX13" s="259" t="e">
        <f>#REF!/1000</f>
        <v>#REF!</v>
      </c>
      <c r="AY13" s="260"/>
      <c r="AZ13" s="260"/>
      <c r="BA13" s="260"/>
      <c r="BB13" s="260"/>
      <c r="BC13" s="260"/>
      <c r="BD13" s="260"/>
      <c r="BE13" s="260"/>
      <c r="BF13" s="260"/>
      <c r="BG13" s="260"/>
      <c r="BH13" s="261"/>
      <c r="BI13" s="262" t="e">
        <f>SUM(AB13:BH13)</f>
        <v>#REF!</v>
      </c>
      <c r="BJ13" s="263"/>
      <c r="BK13" s="263"/>
      <c r="BL13" s="263"/>
      <c r="BM13" s="263"/>
      <c r="BN13" s="263"/>
      <c r="BO13" s="263"/>
      <c r="BP13" s="263"/>
      <c r="BQ13" s="264"/>
      <c r="BT13" s="151"/>
    </row>
    <row r="14" spans="2:72" s="37" customFormat="1" ht="20.100000000000001" customHeight="1">
      <c r="D14" s="150"/>
      <c r="F14" s="286" t="s">
        <v>227</v>
      </c>
      <c r="G14" s="287"/>
      <c r="H14" s="287"/>
      <c r="I14" s="287"/>
      <c r="J14" s="287"/>
      <c r="K14" s="287"/>
      <c r="L14" s="287"/>
      <c r="M14" s="287"/>
      <c r="N14" s="287"/>
      <c r="O14" s="287"/>
      <c r="P14" s="287"/>
      <c r="Q14" s="287"/>
      <c r="R14" s="287"/>
      <c r="S14" s="287"/>
      <c r="T14" s="287"/>
      <c r="U14" s="287"/>
      <c r="V14" s="287"/>
      <c r="W14" s="287"/>
      <c r="X14" s="287"/>
      <c r="Y14" s="287"/>
      <c r="Z14" s="287"/>
      <c r="AA14" s="288"/>
      <c r="AB14" s="289" t="e">
        <f>AB13/$BI$13</f>
        <v>#REF!</v>
      </c>
      <c r="AC14" s="290"/>
      <c r="AD14" s="290"/>
      <c r="AE14" s="290"/>
      <c r="AF14" s="290"/>
      <c r="AG14" s="290"/>
      <c r="AH14" s="290"/>
      <c r="AI14" s="290"/>
      <c r="AJ14" s="290"/>
      <c r="AK14" s="290"/>
      <c r="AL14" s="291"/>
      <c r="AM14" s="289" t="e">
        <f>AM13/$BI$13</f>
        <v>#REF!</v>
      </c>
      <c r="AN14" s="290"/>
      <c r="AO14" s="290"/>
      <c r="AP14" s="290"/>
      <c r="AQ14" s="290"/>
      <c r="AR14" s="290"/>
      <c r="AS14" s="290"/>
      <c r="AT14" s="290"/>
      <c r="AU14" s="290"/>
      <c r="AV14" s="290"/>
      <c r="AW14" s="291"/>
      <c r="AX14" s="289" t="e">
        <f>AX13/$BI$13</f>
        <v>#REF!</v>
      </c>
      <c r="AY14" s="290"/>
      <c r="AZ14" s="290"/>
      <c r="BA14" s="290"/>
      <c r="BB14" s="290"/>
      <c r="BC14" s="290"/>
      <c r="BD14" s="290"/>
      <c r="BE14" s="290"/>
      <c r="BF14" s="290"/>
      <c r="BG14" s="290"/>
      <c r="BH14" s="291"/>
      <c r="BI14" s="289" t="e">
        <f>SUM(AB14:BH14)</f>
        <v>#REF!</v>
      </c>
      <c r="BJ14" s="290"/>
      <c r="BK14" s="290"/>
      <c r="BL14" s="290"/>
      <c r="BM14" s="290"/>
      <c r="BN14" s="290"/>
      <c r="BO14" s="290"/>
      <c r="BP14" s="290"/>
      <c r="BQ14" s="291"/>
      <c r="BT14" s="151"/>
    </row>
    <row r="15" spans="2:72" ht="5.0999999999999996" customHeight="1">
      <c r="D15" s="127"/>
      <c r="BT15" s="128"/>
    </row>
    <row r="16" spans="2:72" ht="5.0999999999999996" customHeight="1">
      <c r="D16" s="127"/>
      <c r="BT16" s="128"/>
    </row>
    <row r="17" spans="4:72" ht="15" customHeight="1">
      <c r="D17" s="127"/>
      <c r="F17" s="285" t="e">
        <f>"Au "&amp;#REF!&amp;", votre actif net (différence entre le total de votre actif et de votre passif) se décompose comme suit :"</f>
        <v>#REF!</v>
      </c>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c r="AN17" s="285"/>
      <c r="AO17" s="285"/>
      <c r="AP17" s="285"/>
      <c r="AQ17" s="285"/>
      <c r="AR17" s="285"/>
      <c r="AS17" s="285"/>
      <c r="AT17" s="285"/>
      <c r="AU17" s="285"/>
      <c r="AV17" s="285"/>
      <c r="AW17" s="285"/>
      <c r="AX17" s="285"/>
      <c r="AY17" s="285"/>
      <c r="AZ17" s="285"/>
      <c r="BA17" s="285"/>
      <c r="BB17" s="285"/>
      <c r="BC17" s="285"/>
      <c r="BD17" s="285"/>
      <c r="BE17" s="285"/>
      <c r="BF17" s="285"/>
      <c r="BG17" s="285"/>
      <c r="BH17" s="285"/>
      <c r="BI17" s="285"/>
      <c r="BJ17" s="285"/>
      <c r="BK17" s="285"/>
      <c r="BL17" s="285"/>
      <c r="BM17" s="285"/>
      <c r="BN17" s="285"/>
      <c r="BO17" s="285"/>
      <c r="BP17" s="285"/>
      <c r="BQ17" s="285"/>
      <c r="BR17" s="285"/>
      <c r="BT17" s="128"/>
    </row>
    <row r="18" spans="4:72" ht="5.0999999999999996" customHeight="1">
      <c r="D18" s="127"/>
      <c r="BT18" s="128"/>
    </row>
    <row r="19" spans="4:72" ht="5.0999999999999996" customHeight="1">
      <c r="D19" s="127"/>
      <c r="BT19" s="128"/>
    </row>
    <row r="20" spans="4:72" s="37" customFormat="1" ht="18" customHeight="1">
      <c r="D20" s="150"/>
      <c r="F20" s="270" t="e">
        <f>#REF!</f>
        <v>#REF!</v>
      </c>
      <c r="G20" s="271"/>
      <c r="H20" s="271"/>
      <c r="I20" s="271"/>
      <c r="J20" s="271"/>
      <c r="K20" s="271"/>
      <c r="L20" s="271"/>
      <c r="M20" s="271"/>
      <c r="N20" s="271"/>
      <c r="O20" s="271"/>
      <c r="P20" s="271"/>
      <c r="Q20" s="271"/>
      <c r="R20" s="271"/>
      <c r="S20" s="271"/>
      <c r="T20" s="271"/>
      <c r="U20" s="271"/>
      <c r="V20" s="271"/>
      <c r="W20" s="271"/>
      <c r="X20" s="271"/>
      <c r="Y20" s="271"/>
      <c r="Z20" s="271"/>
      <c r="AA20" s="271"/>
      <c r="AB20" s="271"/>
      <c r="AC20" s="271"/>
      <c r="AD20" s="271"/>
      <c r="AE20" s="271"/>
      <c r="AF20" s="271"/>
      <c r="AG20" s="271"/>
      <c r="AH20" s="271"/>
      <c r="AI20" s="271"/>
      <c r="AJ20" s="271"/>
      <c r="AK20" s="271"/>
      <c r="AL20" s="271"/>
      <c r="AM20" s="271"/>
      <c r="AN20" s="271"/>
      <c r="AO20" s="271"/>
      <c r="AP20" s="271"/>
      <c r="AQ20" s="271"/>
      <c r="AR20" s="271"/>
      <c r="AS20" s="271"/>
      <c r="AT20" s="271"/>
      <c r="AU20" s="271"/>
      <c r="AV20" s="271"/>
      <c r="AW20" s="271"/>
      <c r="AX20" s="271"/>
      <c r="AY20" s="271"/>
      <c r="AZ20" s="271"/>
      <c r="BA20" s="271"/>
      <c r="BB20" s="271"/>
      <c r="BC20" s="271"/>
      <c r="BD20" s="271"/>
      <c r="BE20" s="271"/>
      <c r="BF20" s="271"/>
      <c r="BG20" s="271"/>
      <c r="BH20" s="271"/>
      <c r="BI20" s="271"/>
      <c r="BJ20" s="271"/>
      <c r="BK20" s="271"/>
      <c r="BL20" s="271"/>
      <c r="BM20" s="271"/>
      <c r="BN20" s="271"/>
      <c r="BO20" s="271"/>
      <c r="BP20" s="271"/>
      <c r="BQ20" s="272"/>
      <c r="BT20" s="151"/>
    </row>
    <row r="21" spans="4:72" s="37" customFormat="1">
      <c r="D21" s="150"/>
      <c r="F21" s="256" t="e">
        <f>#REF!</f>
        <v>#REF!</v>
      </c>
      <c r="G21" s="257"/>
      <c r="H21" s="257"/>
      <c r="I21" s="257"/>
      <c r="J21" s="257"/>
      <c r="K21" s="257"/>
      <c r="L21" s="257"/>
      <c r="M21" s="257"/>
      <c r="N21" s="257"/>
      <c r="O21" s="257"/>
      <c r="P21" s="257"/>
      <c r="Q21" s="257"/>
      <c r="R21" s="257"/>
      <c r="S21" s="257"/>
      <c r="T21" s="257"/>
      <c r="U21" s="257"/>
      <c r="V21" s="257"/>
      <c r="W21" s="257"/>
      <c r="X21" s="257"/>
      <c r="Y21" s="257"/>
      <c r="Z21" s="257"/>
      <c r="AA21" s="258"/>
      <c r="AB21" s="259" t="e">
        <f>#REF!/1000</f>
        <v>#REF!</v>
      </c>
      <c r="AC21" s="260"/>
      <c r="AD21" s="260"/>
      <c r="AE21" s="260"/>
      <c r="AF21" s="260"/>
      <c r="AG21" s="260"/>
      <c r="AH21" s="260"/>
      <c r="AI21" s="260"/>
      <c r="AJ21" s="260"/>
      <c r="AK21" s="260"/>
      <c r="AL21" s="261"/>
      <c r="AM21" s="259" t="e">
        <f>#REF!/1000</f>
        <v>#REF!</v>
      </c>
      <c r="AN21" s="260"/>
      <c r="AO21" s="260"/>
      <c r="AP21" s="260"/>
      <c r="AQ21" s="260"/>
      <c r="AR21" s="260"/>
      <c r="AS21" s="260"/>
      <c r="AT21" s="260"/>
      <c r="AU21" s="260"/>
      <c r="AV21" s="260"/>
      <c r="AW21" s="261"/>
      <c r="AX21" s="259" t="e">
        <f>#REF!/1000</f>
        <v>#REF!</v>
      </c>
      <c r="AY21" s="260"/>
      <c r="AZ21" s="260"/>
      <c r="BA21" s="260"/>
      <c r="BB21" s="260"/>
      <c r="BC21" s="260"/>
      <c r="BD21" s="260"/>
      <c r="BE21" s="260"/>
      <c r="BF21" s="260"/>
      <c r="BG21" s="260"/>
      <c r="BH21" s="261"/>
      <c r="BI21" s="262" t="e">
        <f>#REF!/1000</f>
        <v>#REF!</v>
      </c>
      <c r="BJ21" s="263"/>
      <c r="BK21" s="263"/>
      <c r="BL21" s="263"/>
      <c r="BM21" s="263"/>
      <c r="BN21" s="263"/>
      <c r="BO21" s="263"/>
      <c r="BP21" s="263"/>
      <c r="BQ21" s="264"/>
      <c r="BT21" s="151"/>
    </row>
    <row r="22" spans="4:72" s="37" customFormat="1">
      <c r="D22" s="150"/>
      <c r="F22" s="256" t="e">
        <f>#REF!</f>
        <v>#REF!</v>
      </c>
      <c r="G22" s="257"/>
      <c r="H22" s="257"/>
      <c r="I22" s="257"/>
      <c r="J22" s="257"/>
      <c r="K22" s="257"/>
      <c r="L22" s="257"/>
      <c r="M22" s="257"/>
      <c r="N22" s="257"/>
      <c r="O22" s="257"/>
      <c r="P22" s="257"/>
      <c r="Q22" s="257"/>
      <c r="R22" s="257"/>
      <c r="S22" s="257"/>
      <c r="T22" s="257"/>
      <c r="U22" s="257"/>
      <c r="V22" s="257"/>
      <c r="W22" s="257"/>
      <c r="X22" s="257"/>
      <c r="Y22" s="257"/>
      <c r="Z22" s="257"/>
      <c r="AA22" s="258"/>
      <c r="AB22" s="259" t="e">
        <f>#REF!/1000</f>
        <v>#REF!</v>
      </c>
      <c r="AC22" s="260"/>
      <c r="AD22" s="260"/>
      <c r="AE22" s="260"/>
      <c r="AF22" s="260"/>
      <c r="AG22" s="260"/>
      <c r="AH22" s="260"/>
      <c r="AI22" s="260"/>
      <c r="AJ22" s="260"/>
      <c r="AK22" s="260"/>
      <c r="AL22" s="261"/>
      <c r="AM22" s="259" t="e">
        <f>#REF!/1000</f>
        <v>#REF!</v>
      </c>
      <c r="AN22" s="260"/>
      <c r="AO22" s="260"/>
      <c r="AP22" s="260"/>
      <c r="AQ22" s="260"/>
      <c r="AR22" s="260"/>
      <c r="AS22" s="260"/>
      <c r="AT22" s="260"/>
      <c r="AU22" s="260"/>
      <c r="AV22" s="260"/>
      <c r="AW22" s="261"/>
      <c r="AX22" s="259" t="e">
        <f>#REF!/1000</f>
        <v>#REF!</v>
      </c>
      <c r="AY22" s="260"/>
      <c r="AZ22" s="260"/>
      <c r="BA22" s="260"/>
      <c r="BB22" s="260"/>
      <c r="BC22" s="260"/>
      <c r="BD22" s="260"/>
      <c r="BE22" s="260"/>
      <c r="BF22" s="260"/>
      <c r="BG22" s="260"/>
      <c r="BH22" s="261"/>
      <c r="BI22" s="262" t="e">
        <f>#REF!/1000</f>
        <v>#REF!</v>
      </c>
      <c r="BJ22" s="263"/>
      <c r="BK22" s="263"/>
      <c r="BL22" s="263"/>
      <c r="BM22" s="263"/>
      <c r="BN22" s="263"/>
      <c r="BO22" s="263"/>
      <c r="BP22" s="263"/>
      <c r="BQ22" s="264"/>
      <c r="BT22" s="151"/>
    </row>
    <row r="23" spans="4:72" s="37" customFormat="1">
      <c r="D23" s="150"/>
      <c r="F23" s="256" t="e">
        <f>#REF!</f>
        <v>#REF!</v>
      </c>
      <c r="G23" s="257"/>
      <c r="H23" s="257"/>
      <c r="I23" s="257"/>
      <c r="J23" s="257"/>
      <c r="K23" s="257"/>
      <c r="L23" s="257"/>
      <c r="M23" s="257"/>
      <c r="N23" s="257"/>
      <c r="O23" s="257"/>
      <c r="P23" s="257"/>
      <c r="Q23" s="257"/>
      <c r="R23" s="257"/>
      <c r="S23" s="257"/>
      <c r="T23" s="257"/>
      <c r="U23" s="257"/>
      <c r="V23" s="257"/>
      <c r="W23" s="257"/>
      <c r="X23" s="257"/>
      <c r="Y23" s="257"/>
      <c r="Z23" s="257"/>
      <c r="AA23" s="258"/>
      <c r="AB23" s="259" t="e">
        <f>#REF!/1000</f>
        <v>#REF!</v>
      </c>
      <c r="AC23" s="260"/>
      <c r="AD23" s="260"/>
      <c r="AE23" s="260"/>
      <c r="AF23" s="260"/>
      <c r="AG23" s="260"/>
      <c r="AH23" s="260"/>
      <c r="AI23" s="260"/>
      <c r="AJ23" s="260"/>
      <c r="AK23" s="260"/>
      <c r="AL23" s="261"/>
      <c r="AM23" s="259" t="e">
        <f>#REF!/1000</f>
        <v>#REF!</v>
      </c>
      <c r="AN23" s="260"/>
      <c r="AO23" s="260"/>
      <c r="AP23" s="260"/>
      <c r="AQ23" s="260"/>
      <c r="AR23" s="260"/>
      <c r="AS23" s="260"/>
      <c r="AT23" s="260"/>
      <c r="AU23" s="260"/>
      <c r="AV23" s="260"/>
      <c r="AW23" s="261"/>
      <c r="AX23" s="259" t="e">
        <f>#REF!/1000</f>
        <v>#REF!</v>
      </c>
      <c r="AY23" s="260"/>
      <c r="AZ23" s="260"/>
      <c r="BA23" s="260"/>
      <c r="BB23" s="260"/>
      <c r="BC23" s="260"/>
      <c r="BD23" s="260"/>
      <c r="BE23" s="260"/>
      <c r="BF23" s="260"/>
      <c r="BG23" s="260"/>
      <c r="BH23" s="261"/>
      <c r="BI23" s="262" t="e">
        <f>#REF!/1000</f>
        <v>#REF!</v>
      </c>
      <c r="BJ23" s="263"/>
      <c r="BK23" s="263"/>
      <c r="BL23" s="263"/>
      <c r="BM23" s="263"/>
      <c r="BN23" s="263"/>
      <c r="BO23" s="263"/>
      <c r="BP23" s="263"/>
      <c r="BQ23" s="264"/>
      <c r="BT23" s="151"/>
    </row>
    <row r="24" spans="4:72" s="37" customFormat="1">
      <c r="D24" s="150"/>
      <c r="F24" s="256" t="e">
        <f>#REF!</f>
        <v>#REF!</v>
      </c>
      <c r="G24" s="257"/>
      <c r="H24" s="257"/>
      <c r="I24" s="257"/>
      <c r="J24" s="257"/>
      <c r="K24" s="257"/>
      <c r="L24" s="257"/>
      <c r="M24" s="257"/>
      <c r="N24" s="257"/>
      <c r="O24" s="257"/>
      <c r="P24" s="257"/>
      <c r="Q24" s="257"/>
      <c r="R24" s="257"/>
      <c r="S24" s="257"/>
      <c r="T24" s="257"/>
      <c r="U24" s="257"/>
      <c r="V24" s="257"/>
      <c r="W24" s="257"/>
      <c r="X24" s="257"/>
      <c r="Y24" s="257"/>
      <c r="Z24" s="257"/>
      <c r="AA24" s="258"/>
      <c r="AB24" s="259" t="e">
        <f>#REF!/1000</f>
        <v>#REF!</v>
      </c>
      <c r="AC24" s="260"/>
      <c r="AD24" s="260"/>
      <c r="AE24" s="260"/>
      <c r="AF24" s="260"/>
      <c r="AG24" s="260"/>
      <c r="AH24" s="260"/>
      <c r="AI24" s="260"/>
      <c r="AJ24" s="260"/>
      <c r="AK24" s="260"/>
      <c r="AL24" s="261"/>
      <c r="AM24" s="259" t="e">
        <f>#REF!/1000</f>
        <v>#REF!</v>
      </c>
      <c r="AN24" s="260"/>
      <c r="AO24" s="260"/>
      <c r="AP24" s="260"/>
      <c r="AQ24" s="260"/>
      <c r="AR24" s="260"/>
      <c r="AS24" s="260"/>
      <c r="AT24" s="260"/>
      <c r="AU24" s="260"/>
      <c r="AV24" s="260"/>
      <c r="AW24" s="261"/>
      <c r="AX24" s="259" t="e">
        <f>#REF!/1000</f>
        <v>#REF!</v>
      </c>
      <c r="AY24" s="260"/>
      <c r="AZ24" s="260"/>
      <c r="BA24" s="260"/>
      <c r="BB24" s="260"/>
      <c r="BC24" s="260"/>
      <c r="BD24" s="260"/>
      <c r="BE24" s="260"/>
      <c r="BF24" s="260"/>
      <c r="BG24" s="260"/>
      <c r="BH24" s="261"/>
      <c r="BI24" s="262" t="e">
        <f>#REF!/1000</f>
        <v>#REF!</v>
      </c>
      <c r="BJ24" s="263"/>
      <c r="BK24" s="263"/>
      <c r="BL24" s="263"/>
      <c r="BM24" s="263"/>
      <c r="BN24" s="263"/>
      <c r="BO24" s="263"/>
      <c r="BP24" s="263"/>
      <c r="BQ24" s="264"/>
      <c r="BT24" s="151"/>
    </row>
    <row r="25" spans="4:72" s="37" customFormat="1">
      <c r="D25" s="150"/>
      <c r="F25" s="256" t="e">
        <f>#REF!</f>
        <v>#REF!</v>
      </c>
      <c r="G25" s="257"/>
      <c r="H25" s="257"/>
      <c r="I25" s="257"/>
      <c r="J25" s="257"/>
      <c r="K25" s="257"/>
      <c r="L25" s="257"/>
      <c r="M25" s="257"/>
      <c r="N25" s="257"/>
      <c r="O25" s="257"/>
      <c r="P25" s="257"/>
      <c r="Q25" s="257"/>
      <c r="R25" s="257"/>
      <c r="S25" s="257"/>
      <c r="T25" s="257"/>
      <c r="U25" s="257"/>
      <c r="V25" s="257"/>
      <c r="W25" s="257"/>
      <c r="X25" s="257"/>
      <c r="Y25" s="257"/>
      <c r="Z25" s="257"/>
      <c r="AA25" s="258"/>
      <c r="AB25" s="259" t="e">
        <f>#REF!/1000</f>
        <v>#REF!</v>
      </c>
      <c r="AC25" s="260"/>
      <c r="AD25" s="260"/>
      <c r="AE25" s="260"/>
      <c r="AF25" s="260"/>
      <c r="AG25" s="260"/>
      <c r="AH25" s="260"/>
      <c r="AI25" s="260"/>
      <c r="AJ25" s="260"/>
      <c r="AK25" s="260"/>
      <c r="AL25" s="261"/>
      <c r="AM25" s="259" t="e">
        <f>#REF!/1000</f>
        <v>#REF!</v>
      </c>
      <c r="AN25" s="260"/>
      <c r="AO25" s="260"/>
      <c r="AP25" s="260"/>
      <c r="AQ25" s="260"/>
      <c r="AR25" s="260"/>
      <c r="AS25" s="260"/>
      <c r="AT25" s="260"/>
      <c r="AU25" s="260"/>
      <c r="AV25" s="260"/>
      <c r="AW25" s="261"/>
      <c r="AX25" s="259" t="e">
        <f>#REF!/1000</f>
        <v>#REF!</v>
      </c>
      <c r="AY25" s="260"/>
      <c r="AZ25" s="260"/>
      <c r="BA25" s="260"/>
      <c r="BB25" s="260"/>
      <c r="BC25" s="260"/>
      <c r="BD25" s="260"/>
      <c r="BE25" s="260"/>
      <c r="BF25" s="260"/>
      <c r="BG25" s="260"/>
      <c r="BH25" s="261"/>
      <c r="BI25" s="262" t="e">
        <f>#REF!/1000</f>
        <v>#REF!</v>
      </c>
      <c r="BJ25" s="263"/>
      <c r="BK25" s="263"/>
      <c r="BL25" s="263"/>
      <c r="BM25" s="263"/>
      <c r="BN25" s="263"/>
      <c r="BO25" s="263"/>
      <c r="BP25" s="263"/>
      <c r="BQ25" s="264"/>
      <c r="BT25" s="151"/>
    </row>
    <row r="26" spans="4:72" s="37" customFormat="1">
      <c r="D26" s="150"/>
      <c r="F26" s="256" t="e">
        <f>#REF!</f>
        <v>#REF!</v>
      </c>
      <c r="G26" s="257"/>
      <c r="H26" s="257"/>
      <c r="I26" s="257"/>
      <c r="J26" s="257"/>
      <c r="K26" s="257"/>
      <c r="L26" s="257"/>
      <c r="M26" s="257"/>
      <c r="N26" s="257"/>
      <c r="O26" s="257"/>
      <c r="P26" s="257"/>
      <c r="Q26" s="257"/>
      <c r="R26" s="257"/>
      <c r="S26" s="257"/>
      <c r="T26" s="257"/>
      <c r="U26" s="257"/>
      <c r="V26" s="257"/>
      <c r="W26" s="257"/>
      <c r="X26" s="257"/>
      <c r="Y26" s="257"/>
      <c r="Z26" s="257"/>
      <c r="AA26" s="258"/>
      <c r="AB26" s="259" t="e">
        <f>#REF!/1000</f>
        <v>#REF!</v>
      </c>
      <c r="AC26" s="260"/>
      <c r="AD26" s="260"/>
      <c r="AE26" s="260"/>
      <c r="AF26" s="260"/>
      <c r="AG26" s="260"/>
      <c r="AH26" s="260"/>
      <c r="AI26" s="260"/>
      <c r="AJ26" s="260"/>
      <c r="AK26" s="260"/>
      <c r="AL26" s="261"/>
      <c r="AM26" s="259" t="e">
        <f>#REF!/1000</f>
        <v>#REF!</v>
      </c>
      <c r="AN26" s="260"/>
      <c r="AO26" s="260"/>
      <c r="AP26" s="260"/>
      <c r="AQ26" s="260"/>
      <c r="AR26" s="260"/>
      <c r="AS26" s="260"/>
      <c r="AT26" s="260"/>
      <c r="AU26" s="260"/>
      <c r="AV26" s="260"/>
      <c r="AW26" s="261"/>
      <c r="AX26" s="259" t="e">
        <f>#REF!/1000</f>
        <v>#REF!</v>
      </c>
      <c r="AY26" s="260"/>
      <c r="AZ26" s="260"/>
      <c r="BA26" s="260"/>
      <c r="BB26" s="260"/>
      <c r="BC26" s="260"/>
      <c r="BD26" s="260"/>
      <c r="BE26" s="260"/>
      <c r="BF26" s="260"/>
      <c r="BG26" s="260"/>
      <c r="BH26" s="261"/>
      <c r="BI26" s="262" t="e">
        <f>#REF!/1000</f>
        <v>#REF!</v>
      </c>
      <c r="BJ26" s="263"/>
      <c r="BK26" s="263"/>
      <c r="BL26" s="263"/>
      <c r="BM26" s="263"/>
      <c r="BN26" s="263"/>
      <c r="BO26" s="263"/>
      <c r="BP26" s="263"/>
      <c r="BQ26" s="264"/>
      <c r="BT26" s="151"/>
    </row>
    <row r="27" spans="4:72" s="37" customFormat="1">
      <c r="D27" s="150"/>
      <c r="F27" s="273" t="s">
        <v>222</v>
      </c>
      <c r="G27" s="274"/>
      <c r="H27" s="274"/>
      <c r="I27" s="274"/>
      <c r="J27" s="274"/>
      <c r="K27" s="274"/>
      <c r="L27" s="274"/>
      <c r="M27" s="274"/>
      <c r="N27" s="274"/>
      <c r="O27" s="274"/>
      <c r="P27" s="274"/>
      <c r="Q27" s="274"/>
      <c r="R27" s="274"/>
      <c r="S27" s="274"/>
      <c r="T27" s="274"/>
      <c r="U27" s="274"/>
      <c r="V27" s="274"/>
      <c r="W27" s="274"/>
      <c r="X27" s="274"/>
      <c r="Y27" s="274"/>
      <c r="Z27" s="274"/>
      <c r="AA27" s="275"/>
      <c r="AB27" s="276" t="e">
        <f>#REF!/1000</f>
        <v>#REF!</v>
      </c>
      <c r="AC27" s="277"/>
      <c r="AD27" s="277"/>
      <c r="AE27" s="277"/>
      <c r="AF27" s="277"/>
      <c r="AG27" s="277"/>
      <c r="AH27" s="277"/>
      <c r="AI27" s="277"/>
      <c r="AJ27" s="277"/>
      <c r="AK27" s="277"/>
      <c r="AL27" s="278"/>
      <c r="AM27" s="276" t="e">
        <f>#REF!/1000</f>
        <v>#REF!</v>
      </c>
      <c r="AN27" s="277"/>
      <c r="AO27" s="277"/>
      <c r="AP27" s="277"/>
      <c r="AQ27" s="277"/>
      <c r="AR27" s="277"/>
      <c r="AS27" s="277"/>
      <c r="AT27" s="277"/>
      <c r="AU27" s="277"/>
      <c r="AV27" s="277"/>
      <c r="AW27" s="278"/>
      <c r="AX27" s="276" t="e">
        <f>#REF!/1000</f>
        <v>#REF!</v>
      </c>
      <c r="AY27" s="277"/>
      <c r="AZ27" s="277"/>
      <c r="BA27" s="277"/>
      <c r="BB27" s="277"/>
      <c r="BC27" s="277"/>
      <c r="BD27" s="277"/>
      <c r="BE27" s="277"/>
      <c r="BF27" s="277"/>
      <c r="BG27" s="277"/>
      <c r="BH27" s="278"/>
      <c r="BI27" s="276" t="e">
        <f>#REF!/1000</f>
        <v>#REF!</v>
      </c>
      <c r="BJ27" s="277"/>
      <c r="BK27" s="277"/>
      <c r="BL27" s="277"/>
      <c r="BM27" s="277"/>
      <c r="BN27" s="277"/>
      <c r="BO27" s="277"/>
      <c r="BP27" s="277"/>
      <c r="BQ27" s="278"/>
      <c r="BT27" s="151"/>
    </row>
    <row r="28" spans="4:72" s="121" customFormat="1">
      <c r="D28" s="120"/>
      <c r="F28" s="265" t="s">
        <v>221</v>
      </c>
      <c r="G28" s="266"/>
      <c r="H28" s="266"/>
      <c r="I28" s="266"/>
      <c r="J28" s="266"/>
      <c r="K28" s="266"/>
      <c r="L28" s="266"/>
      <c r="M28" s="266"/>
      <c r="N28" s="266"/>
      <c r="O28" s="266"/>
      <c r="P28" s="266"/>
      <c r="Q28" s="266"/>
      <c r="R28" s="266"/>
      <c r="S28" s="266"/>
      <c r="T28" s="266"/>
      <c r="U28" s="266"/>
      <c r="V28" s="266"/>
      <c r="W28" s="266"/>
      <c r="X28" s="266"/>
      <c r="Y28" s="266"/>
      <c r="Z28" s="266"/>
      <c r="AA28" s="267"/>
      <c r="AB28" s="268" t="e">
        <f>#REF!/1000</f>
        <v>#REF!</v>
      </c>
      <c r="AC28" s="268"/>
      <c r="AD28" s="268"/>
      <c r="AE28" s="268"/>
      <c r="AF28" s="268"/>
      <c r="AG28" s="268"/>
      <c r="AH28" s="268"/>
      <c r="AI28" s="268"/>
      <c r="AJ28" s="268"/>
      <c r="AK28" s="268"/>
      <c r="AL28" s="268"/>
      <c r="AM28" s="268" t="e">
        <f>#REF!/1000</f>
        <v>#REF!</v>
      </c>
      <c r="AN28" s="268"/>
      <c r="AO28" s="268"/>
      <c r="AP28" s="268"/>
      <c r="AQ28" s="268"/>
      <c r="AR28" s="268"/>
      <c r="AS28" s="268"/>
      <c r="AT28" s="268"/>
      <c r="AU28" s="268"/>
      <c r="AV28" s="268"/>
      <c r="AW28" s="268"/>
      <c r="AX28" s="268" t="e">
        <f>#REF!/1000</f>
        <v>#REF!</v>
      </c>
      <c r="AY28" s="268"/>
      <c r="AZ28" s="268"/>
      <c r="BA28" s="268"/>
      <c r="BB28" s="268"/>
      <c r="BC28" s="268"/>
      <c r="BD28" s="268"/>
      <c r="BE28" s="268"/>
      <c r="BF28" s="268"/>
      <c r="BG28" s="268"/>
      <c r="BH28" s="268"/>
      <c r="BI28" s="269" t="e">
        <f>#REF!/1000</f>
        <v>#REF!</v>
      </c>
      <c r="BJ28" s="269"/>
      <c r="BK28" s="269"/>
      <c r="BL28" s="269"/>
      <c r="BM28" s="269"/>
      <c r="BN28" s="269"/>
      <c r="BO28" s="269"/>
      <c r="BP28" s="269"/>
      <c r="BQ28" s="269"/>
      <c r="BT28" s="122"/>
    </row>
    <row r="29" spans="4:72" s="37" customFormat="1" ht="18" customHeight="1">
      <c r="D29" s="150"/>
      <c r="F29" s="248" t="s">
        <v>225</v>
      </c>
      <c r="G29" s="249"/>
      <c r="H29" s="249"/>
      <c r="I29" s="249"/>
      <c r="J29" s="249"/>
      <c r="K29" s="249"/>
      <c r="L29" s="249"/>
      <c r="M29" s="249"/>
      <c r="N29" s="249"/>
      <c r="O29" s="249"/>
      <c r="P29" s="249"/>
      <c r="Q29" s="249"/>
      <c r="R29" s="249"/>
      <c r="S29" s="249"/>
      <c r="T29" s="249"/>
      <c r="U29" s="249"/>
      <c r="V29" s="249"/>
      <c r="W29" s="249"/>
      <c r="X29" s="249"/>
      <c r="Y29" s="249"/>
      <c r="Z29" s="249"/>
      <c r="AA29" s="250"/>
      <c r="AB29" s="251" t="e">
        <f>#REF!/1000</f>
        <v>#REF!</v>
      </c>
      <c r="AC29" s="251"/>
      <c r="AD29" s="251"/>
      <c r="AE29" s="251"/>
      <c r="AF29" s="251"/>
      <c r="AG29" s="251"/>
      <c r="AH29" s="251"/>
      <c r="AI29" s="251"/>
      <c r="AJ29" s="251"/>
      <c r="AK29" s="251"/>
      <c r="AL29" s="251"/>
      <c r="AM29" s="251" t="e">
        <f>#REF!/1000</f>
        <v>#REF!</v>
      </c>
      <c r="AN29" s="251"/>
      <c r="AO29" s="251"/>
      <c r="AP29" s="251"/>
      <c r="AQ29" s="251"/>
      <c r="AR29" s="251"/>
      <c r="AS29" s="251"/>
      <c r="AT29" s="251"/>
      <c r="AU29" s="251"/>
      <c r="AV29" s="251"/>
      <c r="AW29" s="251"/>
      <c r="AX29" s="251" t="e">
        <f>#REF!/1000</f>
        <v>#REF!</v>
      </c>
      <c r="AY29" s="251"/>
      <c r="AZ29" s="251"/>
      <c r="BA29" s="251"/>
      <c r="BB29" s="251"/>
      <c r="BC29" s="251"/>
      <c r="BD29" s="251"/>
      <c r="BE29" s="251"/>
      <c r="BF29" s="251"/>
      <c r="BG29" s="251"/>
      <c r="BH29" s="251"/>
      <c r="BI29" s="251" t="e">
        <f>#REF!/1000</f>
        <v>#REF!</v>
      </c>
      <c r="BJ29" s="251"/>
      <c r="BK29" s="251"/>
      <c r="BL29" s="251"/>
      <c r="BM29" s="251"/>
      <c r="BN29" s="251"/>
      <c r="BO29" s="251"/>
      <c r="BP29" s="251"/>
      <c r="BQ29" s="251"/>
      <c r="BT29" s="151"/>
    </row>
    <row r="30" spans="4:72" s="121" customFormat="1">
      <c r="D30" s="120"/>
      <c r="F30" s="252" t="s">
        <v>224</v>
      </c>
      <c r="G30" s="253"/>
      <c r="H30" s="253"/>
      <c r="I30" s="253"/>
      <c r="J30" s="253"/>
      <c r="K30" s="253"/>
      <c r="L30" s="253"/>
      <c r="M30" s="253"/>
      <c r="N30" s="253"/>
      <c r="O30" s="253"/>
      <c r="P30" s="253"/>
      <c r="Q30" s="253"/>
      <c r="R30" s="253"/>
      <c r="S30" s="253"/>
      <c r="T30" s="253"/>
      <c r="U30" s="253"/>
      <c r="V30" s="253"/>
      <c r="W30" s="253"/>
      <c r="X30" s="253"/>
      <c r="Y30" s="253"/>
      <c r="Z30" s="253"/>
      <c r="AA30" s="254"/>
      <c r="AB30" s="255" t="e">
        <f>AB29/AB$13</f>
        <v>#REF!</v>
      </c>
      <c r="AC30" s="255"/>
      <c r="AD30" s="255"/>
      <c r="AE30" s="255"/>
      <c r="AF30" s="255"/>
      <c r="AG30" s="255"/>
      <c r="AH30" s="255"/>
      <c r="AI30" s="255"/>
      <c r="AJ30" s="255"/>
      <c r="AK30" s="255"/>
      <c r="AL30" s="255"/>
      <c r="AM30" s="255" t="e">
        <f>AM29/AM$13</f>
        <v>#REF!</v>
      </c>
      <c r="AN30" s="255"/>
      <c r="AO30" s="255"/>
      <c r="AP30" s="255"/>
      <c r="AQ30" s="255"/>
      <c r="AR30" s="255"/>
      <c r="AS30" s="255"/>
      <c r="AT30" s="255"/>
      <c r="AU30" s="255"/>
      <c r="AV30" s="255"/>
      <c r="AW30" s="255"/>
      <c r="AX30" s="255" t="e">
        <f>AX29/AX$13</f>
        <v>#REF!</v>
      </c>
      <c r="AY30" s="255"/>
      <c r="AZ30" s="255"/>
      <c r="BA30" s="255"/>
      <c r="BB30" s="255"/>
      <c r="BC30" s="255"/>
      <c r="BD30" s="255"/>
      <c r="BE30" s="255"/>
      <c r="BF30" s="255"/>
      <c r="BG30" s="255"/>
      <c r="BH30" s="255"/>
      <c r="BI30" s="255" t="e">
        <f>BI29/BI$13</f>
        <v>#REF!</v>
      </c>
      <c r="BJ30" s="255"/>
      <c r="BK30" s="255"/>
      <c r="BL30" s="255"/>
      <c r="BM30" s="255"/>
      <c r="BN30" s="255"/>
      <c r="BO30" s="255"/>
      <c r="BP30" s="255"/>
      <c r="BQ30" s="255"/>
      <c r="BT30" s="122"/>
    </row>
    <row r="31" spans="4:72" s="37" customFormat="1">
      <c r="D31" s="150"/>
      <c r="BT31" s="151"/>
    </row>
    <row r="32" spans="4:72" s="37" customFormat="1" ht="18" customHeight="1">
      <c r="D32" s="150"/>
      <c r="F32" s="270" t="e">
        <f>#REF!</f>
        <v>#REF!</v>
      </c>
      <c r="G32" s="271"/>
      <c r="H32" s="271"/>
      <c r="I32" s="271"/>
      <c r="J32" s="271"/>
      <c r="K32" s="271"/>
      <c r="L32" s="271"/>
      <c r="M32" s="271"/>
      <c r="N32" s="271"/>
      <c r="O32" s="271"/>
      <c r="P32" s="271"/>
      <c r="Q32" s="271"/>
      <c r="R32" s="271"/>
      <c r="S32" s="271"/>
      <c r="T32" s="271"/>
      <c r="U32" s="271"/>
      <c r="V32" s="271"/>
      <c r="W32" s="271"/>
      <c r="X32" s="271"/>
      <c r="Y32" s="271"/>
      <c r="Z32" s="271"/>
      <c r="AA32" s="271"/>
      <c r="AB32" s="271"/>
      <c r="AC32" s="271"/>
      <c r="AD32" s="271"/>
      <c r="AE32" s="271"/>
      <c r="AF32" s="271"/>
      <c r="AG32" s="271"/>
      <c r="AH32" s="271"/>
      <c r="AI32" s="271"/>
      <c r="AJ32" s="271"/>
      <c r="AK32" s="271"/>
      <c r="AL32" s="271"/>
      <c r="AM32" s="271"/>
      <c r="AN32" s="271"/>
      <c r="AO32" s="271"/>
      <c r="AP32" s="271"/>
      <c r="AQ32" s="271"/>
      <c r="AR32" s="271"/>
      <c r="AS32" s="271"/>
      <c r="AT32" s="271"/>
      <c r="AU32" s="271"/>
      <c r="AV32" s="271"/>
      <c r="AW32" s="271"/>
      <c r="AX32" s="271"/>
      <c r="AY32" s="271"/>
      <c r="AZ32" s="271"/>
      <c r="BA32" s="271"/>
      <c r="BB32" s="271"/>
      <c r="BC32" s="271"/>
      <c r="BD32" s="271"/>
      <c r="BE32" s="271"/>
      <c r="BF32" s="271"/>
      <c r="BG32" s="271"/>
      <c r="BH32" s="271"/>
      <c r="BI32" s="271"/>
      <c r="BJ32" s="271"/>
      <c r="BK32" s="271"/>
      <c r="BL32" s="271"/>
      <c r="BM32" s="271"/>
      <c r="BN32" s="271"/>
      <c r="BO32" s="271"/>
      <c r="BP32" s="271"/>
      <c r="BQ32" s="272"/>
      <c r="BT32" s="151"/>
    </row>
    <row r="33" spans="4:72" s="37" customFormat="1">
      <c r="D33" s="150"/>
      <c r="F33" s="256" t="e">
        <f>#REF!</f>
        <v>#REF!</v>
      </c>
      <c r="G33" s="257"/>
      <c r="H33" s="257"/>
      <c r="I33" s="257"/>
      <c r="J33" s="257"/>
      <c r="K33" s="257"/>
      <c r="L33" s="257"/>
      <c r="M33" s="257"/>
      <c r="N33" s="257"/>
      <c r="O33" s="257"/>
      <c r="P33" s="257"/>
      <c r="Q33" s="257"/>
      <c r="R33" s="257"/>
      <c r="S33" s="257"/>
      <c r="T33" s="257"/>
      <c r="U33" s="257"/>
      <c r="V33" s="257"/>
      <c r="W33" s="257"/>
      <c r="X33" s="257"/>
      <c r="Y33" s="257"/>
      <c r="Z33" s="257"/>
      <c r="AA33" s="258"/>
      <c r="AB33" s="259" t="e">
        <f>#REF!/1000</f>
        <v>#REF!</v>
      </c>
      <c r="AC33" s="260"/>
      <c r="AD33" s="260"/>
      <c r="AE33" s="260"/>
      <c r="AF33" s="260"/>
      <c r="AG33" s="260"/>
      <c r="AH33" s="260"/>
      <c r="AI33" s="260"/>
      <c r="AJ33" s="260"/>
      <c r="AK33" s="260"/>
      <c r="AL33" s="261"/>
      <c r="AM33" s="259" t="e">
        <f>#REF!/1000</f>
        <v>#REF!</v>
      </c>
      <c r="AN33" s="260"/>
      <c r="AO33" s="260"/>
      <c r="AP33" s="260"/>
      <c r="AQ33" s="260"/>
      <c r="AR33" s="260"/>
      <c r="AS33" s="260"/>
      <c r="AT33" s="260"/>
      <c r="AU33" s="260"/>
      <c r="AV33" s="260"/>
      <c r="AW33" s="261"/>
      <c r="AX33" s="259" t="e">
        <f>#REF!/1000</f>
        <v>#REF!</v>
      </c>
      <c r="AY33" s="260"/>
      <c r="AZ33" s="260"/>
      <c r="BA33" s="260"/>
      <c r="BB33" s="260"/>
      <c r="BC33" s="260"/>
      <c r="BD33" s="260"/>
      <c r="BE33" s="260"/>
      <c r="BF33" s="260"/>
      <c r="BG33" s="260"/>
      <c r="BH33" s="261"/>
      <c r="BI33" s="262" t="e">
        <f>#REF!/1000</f>
        <v>#REF!</v>
      </c>
      <c r="BJ33" s="263"/>
      <c r="BK33" s="263"/>
      <c r="BL33" s="263"/>
      <c r="BM33" s="263"/>
      <c r="BN33" s="263"/>
      <c r="BO33" s="263"/>
      <c r="BP33" s="263"/>
      <c r="BQ33" s="264"/>
      <c r="BT33" s="151"/>
    </row>
    <row r="34" spans="4:72" s="121" customFormat="1">
      <c r="D34" s="120"/>
      <c r="F34" s="265" t="e">
        <f>#REF!</f>
        <v>#REF!</v>
      </c>
      <c r="G34" s="266"/>
      <c r="H34" s="266"/>
      <c r="I34" s="266"/>
      <c r="J34" s="266"/>
      <c r="K34" s="266"/>
      <c r="L34" s="266"/>
      <c r="M34" s="266"/>
      <c r="N34" s="266"/>
      <c r="O34" s="266"/>
      <c r="P34" s="266"/>
      <c r="Q34" s="266"/>
      <c r="R34" s="266"/>
      <c r="S34" s="266"/>
      <c r="T34" s="266"/>
      <c r="U34" s="266"/>
      <c r="V34" s="266"/>
      <c r="W34" s="266"/>
      <c r="X34" s="266"/>
      <c r="Y34" s="266"/>
      <c r="Z34" s="266"/>
      <c r="AA34" s="267"/>
      <c r="AB34" s="268" t="e">
        <f>#REF!/1000</f>
        <v>#REF!</v>
      </c>
      <c r="AC34" s="268"/>
      <c r="AD34" s="268"/>
      <c r="AE34" s="268"/>
      <c r="AF34" s="268"/>
      <c r="AG34" s="268"/>
      <c r="AH34" s="268"/>
      <c r="AI34" s="268"/>
      <c r="AJ34" s="268"/>
      <c r="AK34" s="268"/>
      <c r="AL34" s="268"/>
      <c r="AM34" s="268" t="e">
        <f>#REF!/1000</f>
        <v>#REF!</v>
      </c>
      <c r="AN34" s="268"/>
      <c r="AO34" s="268"/>
      <c r="AP34" s="268"/>
      <c r="AQ34" s="268"/>
      <c r="AR34" s="268"/>
      <c r="AS34" s="268"/>
      <c r="AT34" s="268"/>
      <c r="AU34" s="268"/>
      <c r="AV34" s="268"/>
      <c r="AW34" s="268"/>
      <c r="AX34" s="268" t="e">
        <f>#REF!/1000</f>
        <v>#REF!</v>
      </c>
      <c r="AY34" s="268"/>
      <c r="AZ34" s="268"/>
      <c r="BA34" s="268"/>
      <c r="BB34" s="268"/>
      <c r="BC34" s="268"/>
      <c r="BD34" s="268"/>
      <c r="BE34" s="268"/>
      <c r="BF34" s="268"/>
      <c r="BG34" s="268"/>
      <c r="BH34" s="268"/>
      <c r="BI34" s="269" t="e">
        <f>#REF!/1000</f>
        <v>#REF!</v>
      </c>
      <c r="BJ34" s="269"/>
      <c r="BK34" s="269"/>
      <c r="BL34" s="269"/>
      <c r="BM34" s="269"/>
      <c r="BN34" s="269"/>
      <c r="BO34" s="269"/>
      <c r="BP34" s="269"/>
      <c r="BQ34" s="269"/>
      <c r="BT34" s="122"/>
    </row>
    <row r="35" spans="4:72" s="37" customFormat="1">
      <c r="D35" s="150"/>
      <c r="F35" s="273" t="e">
        <f>#REF!</f>
        <v>#REF!</v>
      </c>
      <c r="G35" s="274"/>
      <c r="H35" s="274"/>
      <c r="I35" s="274"/>
      <c r="J35" s="274"/>
      <c r="K35" s="274"/>
      <c r="L35" s="274"/>
      <c r="M35" s="274"/>
      <c r="N35" s="274"/>
      <c r="O35" s="274"/>
      <c r="P35" s="274"/>
      <c r="Q35" s="274"/>
      <c r="R35" s="274"/>
      <c r="S35" s="274"/>
      <c r="T35" s="274"/>
      <c r="U35" s="274"/>
      <c r="V35" s="274"/>
      <c r="W35" s="274"/>
      <c r="X35" s="274"/>
      <c r="Y35" s="274"/>
      <c r="Z35" s="274"/>
      <c r="AA35" s="275"/>
      <c r="AB35" s="276" t="e">
        <f>#REF!/1000</f>
        <v>#REF!</v>
      </c>
      <c r="AC35" s="277"/>
      <c r="AD35" s="277"/>
      <c r="AE35" s="277"/>
      <c r="AF35" s="277"/>
      <c r="AG35" s="277"/>
      <c r="AH35" s="277"/>
      <c r="AI35" s="277"/>
      <c r="AJ35" s="277"/>
      <c r="AK35" s="277"/>
      <c r="AL35" s="278"/>
      <c r="AM35" s="276" t="e">
        <f>#REF!/1000</f>
        <v>#REF!</v>
      </c>
      <c r="AN35" s="277"/>
      <c r="AO35" s="277"/>
      <c r="AP35" s="277"/>
      <c r="AQ35" s="277"/>
      <c r="AR35" s="277"/>
      <c r="AS35" s="277"/>
      <c r="AT35" s="277"/>
      <c r="AU35" s="277"/>
      <c r="AV35" s="277"/>
      <c r="AW35" s="278"/>
      <c r="AX35" s="276" t="e">
        <f>#REF!/1000</f>
        <v>#REF!</v>
      </c>
      <c r="AY35" s="277"/>
      <c r="AZ35" s="277"/>
      <c r="BA35" s="277"/>
      <c r="BB35" s="277"/>
      <c r="BC35" s="277"/>
      <c r="BD35" s="277"/>
      <c r="BE35" s="277"/>
      <c r="BF35" s="277"/>
      <c r="BG35" s="277"/>
      <c r="BH35" s="278"/>
      <c r="BI35" s="276" t="e">
        <f>#REF!/1000</f>
        <v>#REF!</v>
      </c>
      <c r="BJ35" s="277"/>
      <c r="BK35" s="277"/>
      <c r="BL35" s="277"/>
      <c r="BM35" s="277"/>
      <c r="BN35" s="277"/>
      <c r="BO35" s="277"/>
      <c r="BP35" s="277"/>
      <c r="BQ35" s="278"/>
      <c r="BT35" s="151"/>
    </row>
    <row r="36" spans="4:72" s="37" customFormat="1">
      <c r="D36" s="150"/>
      <c r="F36" s="256" t="e">
        <f>#REF!</f>
        <v>#REF!</v>
      </c>
      <c r="G36" s="257"/>
      <c r="H36" s="257"/>
      <c r="I36" s="257"/>
      <c r="J36" s="257"/>
      <c r="K36" s="257"/>
      <c r="L36" s="257"/>
      <c r="M36" s="257"/>
      <c r="N36" s="257"/>
      <c r="O36" s="257"/>
      <c r="P36" s="257"/>
      <c r="Q36" s="257"/>
      <c r="R36" s="257"/>
      <c r="S36" s="257"/>
      <c r="T36" s="257"/>
      <c r="U36" s="257"/>
      <c r="V36" s="257"/>
      <c r="W36" s="257"/>
      <c r="X36" s="257"/>
      <c r="Y36" s="257"/>
      <c r="Z36" s="257"/>
      <c r="AA36" s="258"/>
      <c r="AB36" s="259" t="e">
        <f>#REF!/1000</f>
        <v>#REF!</v>
      </c>
      <c r="AC36" s="260"/>
      <c r="AD36" s="260"/>
      <c r="AE36" s="260"/>
      <c r="AF36" s="260"/>
      <c r="AG36" s="260"/>
      <c r="AH36" s="260"/>
      <c r="AI36" s="260"/>
      <c r="AJ36" s="260"/>
      <c r="AK36" s="260"/>
      <c r="AL36" s="261"/>
      <c r="AM36" s="259" t="e">
        <f>#REF!/1000</f>
        <v>#REF!</v>
      </c>
      <c r="AN36" s="260"/>
      <c r="AO36" s="260"/>
      <c r="AP36" s="260"/>
      <c r="AQ36" s="260"/>
      <c r="AR36" s="260"/>
      <c r="AS36" s="260"/>
      <c r="AT36" s="260"/>
      <c r="AU36" s="260"/>
      <c r="AV36" s="260"/>
      <c r="AW36" s="261"/>
      <c r="AX36" s="259" t="e">
        <f>#REF!/1000</f>
        <v>#REF!</v>
      </c>
      <c r="AY36" s="260"/>
      <c r="AZ36" s="260"/>
      <c r="BA36" s="260"/>
      <c r="BB36" s="260"/>
      <c r="BC36" s="260"/>
      <c r="BD36" s="260"/>
      <c r="BE36" s="260"/>
      <c r="BF36" s="260"/>
      <c r="BG36" s="260"/>
      <c r="BH36" s="261"/>
      <c r="BI36" s="262" t="e">
        <f>#REF!/1000</f>
        <v>#REF!</v>
      </c>
      <c r="BJ36" s="263"/>
      <c r="BK36" s="263"/>
      <c r="BL36" s="263"/>
      <c r="BM36" s="263"/>
      <c r="BN36" s="263"/>
      <c r="BO36" s="263"/>
      <c r="BP36" s="263"/>
      <c r="BQ36" s="264"/>
      <c r="BT36" s="151"/>
    </row>
    <row r="37" spans="4:72" s="121" customFormat="1">
      <c r="D37" s="120"/>
      <c r="F37" s="265" t="e">
        <f>#REF!</f>
        <v>#REF!</v>
      </c>
      <c r="G37" s="266"/>
      <c r="H37" s="266"/>
      <c r="I37" s="266"/>
      <c r="J37" s="266"/>
      <c r="K37" s="266"/>
      <c r="L37" s="266"/>
      <c r="M37" s="266"/>
      <c r="N37" s="266"/>
      <c r="O37" s="266"/>
      <c r="P37" s="266"/>
      <c r="Q37" s="266"/>
      <c r="R37" s="266"/>
      <c r="S37" s="266"/>
      <c r="T37" s="266"/>
      <c r="U37" s="266"/>
      <c r="V37" s="266"/>
      <c r="W37" s="266"/>
      <c r="X37" s="266"/>
      <c r="Y37" s="266"/>
      <c r="Z37" s="266"/>
      <c r="AA37" s="267"/>
      <c r="AB37" s="268" t="e">
        <f>#REF!/1000</f>
        <v>#REF!</v>
      </c>
      <c r="AC37" s="268"/>
      <c r="AD37" s="268"/>
      <c r="AE37" s="268"/>
      <c r="AF37" s="268"/>
      <c r="AG37" s="268"/>
      <c r="AH37" s="268"/>
      <c r="AI37" s="268"/>
      <c r="AJ37" s="268"/>
      <c r="AK37" s="268"/>
      <c r="AL37" s="268"/>
      <c r="AM37" s="268" t="e">
        <f>#REF!/1000</f>
        <v>#REF!</v>
      </c>
      <c r="AN37" s="268"/>
      <c r="AO37" s="268"/>
      <c r="AP37" s="268"/>
      <c r="AQ37" s="268"/>
      <c r="AR37" s="268"/>
      <c r="AS37" s="268"/>
      <c r="AT37" s="268"/>
      <c r="AU37" s="268"/>
      <c r="AV37" s="268"/>
      <c r="AW37" s="268"/>
      <c r="AX37" s="268" t="e">
        <f>#REF!/1000</f>
        <v>#REF!</v>
      </c>
      <c r="AY37" s="268"/>
      <c r="AZ37" s="268"/>
      <c r="BA37" s="268"/>
      <c r="BB37" s="268"/>
      <c r="BC37" s="268"/>
      <c r="BD37" s="268"/>
      <c r="BE37" s="268"/>
      <c r="BF37" s="268"/>
      <c r="BG37" s="268"/>
      <c r="BH37" s="268"/>
      <c r="BI37" s="269" t="e">
        <f>#REF!/1000</f>
        <v>#REF!</v>
      </c>
      <c r="BJ37" s="269"/>
      <c r="BK37" s="269"/>
      <c r="BL37" s="269"/>
      <c r="BM37" s="269"/>
      <c r="BN37" s="269"/>
      <c r="BO37" s="269"/>
      <c r="BP37" s="269"/>
      <c r="BQ37" s="269"/>
      <c r="BT37" s="122"/>
    </row>
    <row r="38" spans="4:72" s="37" customFormat="1">
      <c r="D38" s="150"/>
      <c r="F38" s="273" t="e">
        <f>#REF!</f>
        <v>#REF!</v>
      </c>
      <c r="G38" s="274"/>
      <c r="H38" s="274"/>
      <c r="I38" s="274"/>
      <c r="J38" s="274"/>
      <c r="K38" s="274"/>
      <c r="L38" s="274"/>
      <c r="M38" s="274"/>
      <c r="N38" s="274"/>
      <c r="O38" s="274"/>
      <c r="P38" s="274"/>
      <c r="Q38" s="274"/>
      <c r="R38" s="274"/>
      <c r="S38" s="274"/>
      <c r="T38" s="274"/>
      <c r="U38" s="274"/>
      <c r="V38" s="274"/>
      <c r="W38" s="274"/>
      <c r="X38" s="274"/>
      <c r="Y38" s="274"/>
      <c r="Z38" s="274"/>
      <c r="AA38" s="275"/>
      <c r="AB38" s="276" t="e">
        <f>#REF!/1000</f>
        <v>#REF!</v>
      </c>
      <c r="AC38" s="277"/>
      <c r="AD38" s="277"/>
      <c r="AE38" s="277"/>
      <c r="AF38" s="277"/>
      <c r="AG38" s="277"/>
      <c r="AH38" s="277"/>
      <c r="AI38" s="277"/>
      <c r="AJ38" s="277"/>
      <c r="AK38" s="277"/>
      <c r="AL38" s="278"/>
      <c r="AM38" s="276" t="e">
        <f>#REF!/1000</f>
        <v>#REF!</v>
      </c>
      <c r="AN38" s="277"/>
      <c r="AO38" s="277"/>
      <c r="AP38" s="277"/>
      <c r="AQ38" s="277"/>
      <c r="AR38" s="277"/>
      <c r="AS38" s="277"/>
      <c r="AT38" s="277"/>
      <c r="AU38" s="277"/>
      <c r="AV38" s="277"/>
      <c r="AW38" s="278"/>
      <c r="AX38" s="276" t="e">
        <f>#REF!/1000</f>
        <v>#REF!</v>
      </c>
      <c r="AY38" s="277"/>
      <c r="AZ38" s="277"/>
      <c r="BA38" s="277"/>
      <c r="BB38" s="277"/>
      <c r="BC38" s="277"/>
      <c r="BD38" s="277"/>
      <c r="BE38" s="277"/>
      <c r="BF38" s="277"/>
      <c r="BG38" s="277"/>
      <c r="BH38" s="278"/>
      <c r="BI38" s="276" t="e">
        <f>#REF!/1000</f>
        <v>#REF!</v>
      </c>
      <c r="BJ38" s="277"/>
      <c r="BK38" s="277"/>
      <c r="BL38" s="277"/>
      <c r="BM38" s="277"/>
      <c r="BN38" s="277"/>
      <c r="BO38" s="277"/>
      <c r="BP38" s="277"/>
      <c r="BQ38" s="278"/>
      <c r="BT38" s="151"/>
    </row>
    <row r="39" spans="4:72" s="37" customFormat="1" ht="18" customHeight="1">
      <c r="D39" s="150"/>
      <c r="F39" s="248" t="e">
        <f>#REF!</f>
        <v>#REF!</v>
      </c>
      <c r="G39" s="249"/>
      <c r="H39" s="249"/>
      <c r="I39" s="249"/>
      <c r="J39" s="249"/>
      <c r="K39" s="249"/>
      <c r="L39" s="249"/>
      <c r="M39" s="249"/>
      <c r="N39" s="249"/>
      <c r="O39" s="249"/>
      <c r="P39" s="249"/>
      <c r="Q39" s="249"/>
      <c r="R39" s="249"/>
      <c r="S39" s="249"/>
      <c r="T39" s="249"/>
      <c r="U39" s="249"/>
      <c r="V39" s="249"/>
      <c r="W39" s="249"/>
      <c r="X39" s="249"/>
      <c r="Y39" s="249"/>
      <c r="Z39" s="249"/>
      <c r="AA39" s="250"/>
      <c r="AB39" s="251" t="e">
        <f>#REF!/1000</f>
        <v>#REF!</v>
      </c>
      <c r="AC39" s="251"/>
      <c r="AD39" s="251"/>
      <c r="AE39" s="251"/>
      <c r="AF39" s="251"/>
      <c r="AG39" s="251"/>
      <c r="AH39" s="251"/>
      <c r="AI39" s="251"/>
      <c r="AJ39" s="251"/>
      <c r="AK39" s="251"/>
      <c r="AL39" s="251"/>
      <c r="AM39" s="251" t="e">
        <f>#REF!/1000</f>
        <v>#REF!</v>
      </c>
      <c r="AN39" s="251"/>
      <c r="AO39" s="251"/>
      <c r="AP39" s="251"/>
      <c r="AQ39" s="251"/>
      <c r="AR39" s="251"/>
      <c r="AS39" s="251"/>
      <c r="AT39" s="251"/>
      <c r="AU39" s="251"/>
      <c r="AV39" s="251"/>
      <c r="AW39" s="251"/>
      <c r="AX39" s="251" t="e">
        <f>#REF!/1000</f>
        <v>#REF!</v>
      </c>
      <c r="AY39" s="251"/>
      <c r="AZ39" s="251"/>
      <c r="BA39" s="251"/>
      <c r="BB39" s="251"/>
      <c r="BC39" s="251"/>
      <c r="BD39" s="251"/>
      <c r="BE39" s="251"/>
      <c r="BF39" s="251"/>
      <c r="BG39" s="251"/>
      <c r="BH39" s="251"/>
      <c r="BI39" s="251" t="e">
        <f>#REF!/1000</f>
        <v>#REF!</v>
      </c>
      <c r="BJ39" s="251"/>
      <c r="BK39" s="251"/>
      <c r="BL39" s="251"/>
      <c r="BM39" s="251"/>
      <c r="BN39" s="251"/>
      <c r="BO39" s="251"/>
      <c r="BP39" s="251"/>
      <c r="BQ39" s="251"/>
      <c r="BT39" s="151"/>
    </row>
    <row r="40" spans="4:72" s="121" customFormat="1">
      <c r="D40" s="120"/>
      <c r="F40" s="252" t="s">
        <v>224</v>
      </c>
      <c r="G40" s="253"/>
      <c r="H40" s="253"/>
      <c r="I40" s="253"/>
      <c r="J40" s="253"/>
      <c r="K40" s="253"/>
      <c r="L40" s="253"/>
      <c r="M40" s="253"/>
      <c r="N40" s="253"/>
      <c r="O40" s="253"/>
      <c r="P40" s="253"/>
      <c r="Q40" s="253"/>
      <c r="R40" s="253"/>
      <c r="S40" s="253"/>
      <c r="T40" s="253"/>
      <c r="U40" s="253"/>
      <c r="V40" s="253"/>
      <c r="W40" s="253"/>
      <c r="X40" s="253"/>
      <c r="Y40" s="253"/>
      <c r="Z40" s="253"/>
      <c r="AA40" s="254"/>
      <c r="AB40" s="255" t="e">
        <f>AB39/AB$13</f>
        <v>#REF!</v>
      </c>
      <c r="AC40" s="255"/>
      <c r="AD40" s="255"/>
      <c r="AE40" s="255"/>
      <c r="AF40" s="255"/>
      <c r="AG40" s="255"/>
      <c r="AH40" s="255"/>
      <c r="AI40" s="255"/>
      <c r="AJ40" s="255"/>
      <c r="AK40" s="255"/>
      <c r="AL40" s="255"/>
      <c r="AM40" s="255" t="e">
        <f>AM39/AM$13</f>
        <v>#REF!</v>
      </c>
      <c r="AN40" s="255"/>
      <c r="AO40" s="255"/>
      <c r="AP40" s="255"/>
      <c r="AQ40" s="255"/>
      <c r="AR40" s="255"/>
      <c r="AS40" s="255"/>
      <c r="AT40" s="255"/>
      <c r="AU40" s="255"/>
      <c r="AV40" s="255"/>
      <c r="AW40" s="255"/>
      <c r="AX40" s="255" t="e">
        <f>AX39/AX$13</f>
        <v>#REF!</v>
      </c>
      <c r="AY40" s="255"/>
      <c r="AZ40" s="255"/>
      <c r="BA40" s="255"/>
      <c r="BB40" s="255"/>
      <c r="BC40" s="255"/>
      <c r="BD40" s="255"/>
      <c r="BE40" s="255"/>
      <c r="BF40" s="255"/>
      <c r="BG40" s="255"/>
      <c r="BH40" s="255"/>
      <c r="BI40" s="255">
        <v>0.19519532445832452</v>
      </c>
      <c r="BJ40" s="255"/>
      <c r="BK40" s="255"/>
      <c r="BL40" s="255"/>
      <c r="BM40" s="255"/>
      <c r="BN40" s="255"/>
      <c r="BO40" s="255"/>
      <c r="BP40" s="255"/>
      <c r="BQ40" s="255"/>
      <c r="BT40" s="122"/>
    </row>
    <row r="41" spans="4:72" s="37" customFormat="1">
      <c r="D41" s="150"/>
      <c r="BT41" s="151"/>
    </row>
    <row r="42" spans="4:72" s="37" customFormat="1" ht="18" customHeight="1">
      <c r="D42" s="150"/>
      <c r="F42" s="270" t="e">
        <f>#REF!</f>
        <v>#REF!</v>
      </c>
      <c r="G42" s="271"/>
      <c r="H42" s="271"/>
      <c r="I42" s="271"/>
      <c r="J42" s="271"/>
      <c r="K42" s="271"/>
      <c r="L42" s="271"/>
      <c r="M42" s="271"/>
      <c r="N42" s="271"/>
      <c r="O42" s="271"/>
      <c r="P42" s="271"/>
      <c r="Q42" s="271"/>
      <c r="R42" s="271"/>
      <c r="S42" s="271"/>
      <c r="T42" s="271"/>
      <c r="U42" s="271"/>
      <c r="V42" s="271"/>
      <c r="W42" s="271"/>
      <c r="X42" s="271"/>
      <c r="Y42" s="271"/>
      <c r="Z42" s="271"/>
      <c r="AA42" s="271"/>
      <c r="AB42" s="271"/>
      <c r="AC42" s="271"/>
      <c r="AD42" s="271"/>
      <c r="AE42" s="271"/>
      <c r="AF42" s="271"/>
      <c r="AG42" s="271"/>
      <c r="AH42" s="271"/>
      <c r="AI42" s="271"/>
      <c r="AJ42" s="271"/>
      <c r="AK42" s="271"/>
      <c r="AL42" s="271"/>
      <c r="AM42" s="271"/>
      <c r="AN42" s="271"/>
      <c r="AO42" s="271"/>
      <c r="AP42" s="271"/>
      <c r="AQ42" s="271"/>
      <c r="AR42" s="271"/>
      <c r="AS42" s="271"/>
      <c r="AT42" s="271"/>
      <c r="AU42" s="271"/>
      <c r="AV42" s="271"/>
      <c r="AW42" s="271"/>
      <c r="AX42" s="271"/>
      <c r="AY42" s="271"/>
      <c r="AZ42" s="271"/>
      <c r="BA42" s="271"/>
      <c r="BB42" s="271"/>
      <c r="BC42" s="271"/>
      <c r="BD42" s="271"/>
      <c r="BE42" s="271"/>
      <c r="BF42" s="271"/>
      <c r="BG42" s="271"/>
      <c r="BH42" s="271"/>
      <c r="BI42" s="271"/>
      <c r="BJ42" s="271"/>
      <c r="BK42" s="271"/>
      <c r="BL42" s="271"/>
      <c r="BM42" s="271"/>
      <c r="BN42" s="271"/>
      <c r="BO42" s="271"/>
      <c r="BP42" s="271"/>
      <c r="BQ42" s="272"/>
      <c r="BT42" s="151"/>
    </row>
    <row r="43" spans="4:72" s="37" customFormat="1">
      <c r="D43" s="150"/>
      <c r="F43" s="256" t="e">
        <f>#REF!</f>
        <v>#REF!</v>
      </c>
      <c r="G43" s="257"/>
      <c r="H43" s="257"/>
      <c r="I43" s="257"/>
      <c r="J43" s="257"/>
      <c r="K43" s="257"/>
      <c r="L43" s="257"/>
      <c r="M43" s="257"/>
      <c r="N43" s="257"/>
      <c r="O43" s="257"/>
      <c r="P43" s="257"/>
      <c r="Q43" s="257"/>
      <c r="R43" s="257"/>
      <c r="S43" s="257"/>
      <c r="T43" s="257"/>
      <c r="U43" s="257"/>
      <c r="V43" s="257"/>
      <c r="W43" s="257"/>
      <c r="X43" s="257"/>
      <c r="Y43" s="257"/>
      <c r="Z43" s="257"/>
      <c r="AA43" s="258"/>
      <c r="AB43" s="259" t="e">
        <f>#REF!/1000</f>
        <v>#REF!</v>
      </c>
      <c r="AC43" s="260"/>
      <c r="AD43" s="260"/>
      <c r="AE43" s="260"/>
      <c r="AF43" s="260"/>
      <c r="AG43" s="260"/>
      <c r="AH43" s="260"/>
      <c r="AI43" s="260"/>
      <c r="AJ43" s="260"/>
      <c r="AK43" s="260"/>
      <c r="AL43" s="261"/>
      <c r="AM43" s="259" t="e">
        <f>#REF!/1000</f>
        <v>#REF!</v>
      </c>
      <c r="AN43" s="260"/>
      <c r="AO43" s="260"/>
      <c r="AP43" s="260"/>
      <c r="AQ43" s="260"/>
      <c r="AR43" s="260"/>
      <c r="AS43" s="260"/>
      <c r="AT43" s="260"/>
      <c r="AU43" s="260"/>
      <c r="AV43" s="260"/>
      <c r="AW43" s="261"/>
      <c r="AX43" s="259" t="e">
        <f>#REF!/1000</f>
        <v>#REF!</v>
      </c>
      <c r="AY43" s="260"/>
      <c r="AZ43" s="260"/>
      <c r="BA43" s="260"/>
      <c r="BB43" s="260"/>
      <c r="BC43" s="260"/>
      <c r="BD43" s="260"/>
      <c r="BE43" s="260"/>
      <c r="BF43" s="260"/>
      <c r="BG43" s="260"/>
      <c r="BH43" s="261"/>
      <c r="BI43" s="262" t="e">
        <f>#REF!/1000</f>
        <v>#REF!</v>
      </c>
      <c r="BJ43" s="263"/>
      <c r="BK43" s="263"/>
      <c r="BL43" s="263"/>
      <c r="BM43" s="263"/>
      <c r="BN43" s="263"/>
      <c r="BO43" s="263"/>
      <c r="BP43" s="263"/>
      <c r="BQ43" s="264"/>
      <c r="BT43" s="151"/>
    </row>
    <row r="44" spans="4:72" s="121" customFormat="1">
      <c r="D44" s="120"/>
      <c r="F44" s="265" t="e">
        <f>#REF!</f>
        <v>#REF!</v>
      </c>
      <c r="G44" s="266"/>
      <c r="H44" s="266"/>
      <c r="I44" s="266"/>
      <c r="J44" s="266"/>
      <c r="K44" s="266"/>
      <c r="L44" s="266"/>
      <c r="M44" s="266"/>
      <c r="N44" s="266"/>
      <c r="O44" s="266"/>
      <c r="P44" s="266"/>
      <c r="Q44" s="266"/>
      <c r="R44" s="266"/>
      <c r="S44" s="266"/>
      <c r="T44" s="266"/>
      <c r="U44" s="266"/>
      <c r="V44" s="266"/>
      <c r="W44" s="266"/>
      <c r="X44" s="266"/>
      <c r="Y44" s="266"/>
      <c r="Z44" s="266"/>
      <c r="AA44" s="267"/>
      <c r="AB44" s="268" t="e">
        <f>#REF!/1000</f>
        <v>#REF!</v>
      </c>
      <c r="AC44" s="268"/>
      <c r="AD44" s="268"/>
      <c r="AE44" s="268"/>
      <c r="AF44" s="268"/>
      <c r="AG44" s="268"/>
      <c r="AH44" s="268"/>
      <c r="AI44" s="268"/>
      <c r="AJ44" s="268"/>
      <c r="AK44" s="268"/>
      <c r="AL44" s="268"/>
      <c r="AM44" s="268" t="e">
        <f>#REF!/1000</f>
        <v>#REF!</v>
      </c>
      <c r="AN44" s="268"/>
      <c r="AO44" s="268"/>
      <c r="AP44" s="268"/>
      <c r="AQ44" s="268"/>
      <c r="AR44" s="268"/>
      <c r="AS44" s="268"/>
      <c r="AT44" s="268"/>
      <c r="AU44" s="268"/>
      <c r="AV44" s="268"/>
      <c r="AW44" s="268"/>
      <c r="AX44" s="268" t="e">
        <f>#REF!/1000</f>
        <v>#REF!</v>
      </c>
      <c r="AY44" s="268"/>
      <c r="AZ44" s="268"/>
      <c r="BA44" s="268"/>
      <c r="BB44" s="268"/>
      <c r="BC44" s="268"/>
      <c r="BD44" s="268"/>
      <c r="BE44" s="268"/>
      <c r="BF44" s="268"/>
      <c r="BG44" s="268"/>
      <c r="BH44" s="268"/>
      <c r="BI44" s="269" t="e">
        <f>#REF!/1000</f>
        <v>#REF!</v>
      </c>
      <c r="BJ44" s="269"/>
      <c r="BK44" s="269"/>
      <c r="BL44" s="269"/>
      <c r="BM44" s="269"/>
      <c r="BN44" s="269"/>
      <c r="BO44" s="269"/>
      <c r="BP44" s="269"/>
      <c r="BQ44" s="269"/>
      <c r="BT44" s="122"/>
    </row>
    <row r="45" spans="4:72" s="37" customFormat="1" ht="18" customHeight="1">
      <c r="D45" s="150"/>
      <c r="F45" s="248" t="e">
        <f>#REF!</f>
        <v>#REF!</v>
      </c>
      <c r="G45" s="249"/>
      <c r="H45" s="249"/>
      <c r="I45" s="249"/>
      <c r="J45" s="249"/>
      <c r="K45" s="249"/>
      <c r="L45" s="249"/>
      <c r="M45" s="249"/>
      <c r="N45" s="249"/>
      <c r="O45" s="249"/>
      <c r="P45" s="249"/>
      <c r="Q45" s="249"/>
      <c r="R45" s="249"/>
      <c r="S45" s="249"/>
      <c r="T45" s="249"/>
      <c r="U45" s="249"/>
      <c r="V45" s="249"/>
      <c r="W45" s="249"/>
      <c r="X45" s="249"/>
      <c r="Y45" s="249"/>
      <c r="Z45" s="249"/>
      <c r="AA45" s="250"/>
      <c r="AB45" s="251" t="e">
        <f>#REF!/1000</f>
        <v>#REF!</v>
      </c>
      <c r="AC45" s="251"/>
      <c r="AD45" s="251"/>
      <c r="AE45" s="251"/>
      <c r="AF45" s="251"/>
      <c r="AG45" s="251"/>
      <c r="AH45" s="251"/>
      <c r="AI45" s="251"/>
      <c r="AJ45" s="251"/>
      <c r="AK45" s="251"/>
      <c r="AL45" s="251"/>
      <c r="AM45" s="251" t="e">
        <f>#REF!/1000</f>
        <v>#REF!</v>
      </c>
      <c r="AN45" s="251"/>
      <c r="AO45" s="251"/>
      <c r="AP45" s="251"/>
      <c r="AQ45" s="251"/>
      <c r="AR45" s="251"/>
      <c r="AS45" s="251"/>
      <c r="AT45" s="251"/>
      <c r="AU45" s="251"/>
      <c r="AV45" s="251"/>
      <c r="AW45" s="251"/>
      <c r="AX45" s="251" t="e">
        <f>#REF!/1000</f>
        <v>#REF!</v>
      </c>
      <c r="AY45" s="251"/>
      <c r="AZ45" s="251"/>
      <c r="BA45" s="251"/>
      <c r="BB45" s="251"/>
      <c r="BC45" s="251"/>
      <c r="BD45" s="251"/>
      <c r="BE45" s="251"/>
      <c r="BF45" s="251"/>
      <c r="BG45" s="251"/>
      <c r="BH45" s="251"/>
      <c r="BI45" s="251" t="e">
        <f>#REF!/1000</f>
        <v>#REF!</v>
      </c>
      <c r="BJ45" s="251"/>
      <c r="BK45" s="251"/>
      <c r="BL45" s="251"/>
      <c r="BM45" s="251"/>
      <c r="BN45" s="251"/>
      <c r="BO45" s="251"/>
      <c r="BP45" s="251"/>
      <c r="BQ45" s="251"/>
      <c r="BT45" s="151"/>
    </row>
    <row r="46" spans="4:72" s="121" customFormat="1">
      <c r="D46" s="120"/>
      <c r="F46" s="252" t="s">
        <v>224</v>
      </c>
      <c r="G46" s="253"/>
      <c r="H46" s="253"/>
      <c r="I46" s="253"/>
      <c r="J46" s="253"/>
      <c r="K46" s="253"/>
      <c r="L46" s="253"/>
      <c r="M46" s="253"/>
      <c r="N46" s="253"/>
      <c r="O46" s="253"/>
      <c r="P46" s="253"/>
      <c r="Q46" s="253"/>
      <c r="R46" s="253"/>
      <c r="S46" s="253"/>
      <c r="T46" s="253"/>
      <c r="U46" s="253"/>
      <c r="V46" s="253"/>
      <c r="W46" s="253"/>
      <c r="X46" s="253"/>
      <c r="Y46" s="253"/>
      <c r="Z46" s="253"/>
      <c r="AA46" s="254"/>
      <c r="AB46" s="255" t="e">
        <f>AB45/AB$13</f>
        <v>#REF!</v>
      </c>
      <c r="AC46" s="255"/>
      <c r="AD46" s="255"/>
      <c r="AE46" s="255"/>
      <c r="AF46" s="255"/>
      <c r="AG46" s="255"/>
      <c r="AH46" s="255"/>
      <c r="AI46" s="255"/>
      <c r="AJ46" s="255"/>
      <c r="AK46" s="255"/>
      <c r="AL46" s="255"/>
      <c r="AM46" s="255" t="e">
        <f>AM45/AM$13</f>
        <v>#REF!</v>
      </c>
      <c r="AN46" s="255"/>
      <c r="AO46" s="255"/>
      <c r="AP46" s="255"/>
      <c r="AQ46" s="255"/>
      <c r="AR46" s="255"/>
      <c r="AS46" s="255"/>
      <c r="AT46" s="255"/>
      <c r="AU46" s="255"/>
      <c r="AV46" s="255"/>
      <c r="AW46" s="255"/>
      <c r="AX46" s="255" t="e">
        <f>AX45/AX$13</f>
        <v>#REF!</v>
      </c>
      <c r="AY46" s="255"/>
      <c r="AZ46" s="255"/>
      <c r="BA46" s="255"/>
      <c r="BB46" s="255"/>
      <c r="BC46" s="255"/>
      <c r="BD46" s="255"/>
      <c r="BE46" s="255"/>
      <c r="BF46" s="255"/>
      <c r="BG46" s="255"/>
      <c r="BH46" s="255"/>
      <c r="BI46" s="255">
        <v>0.19519532445832499</v>
      </c>
      <c r="BJ46" s="255"/>
      <c r="BK46" s="255"/>
      <c r="BL46" s="255"/>
      <c r="BM46" s="255"/>
      <c r="BN46" s="255"/>
      <c r="BO46" s="255"/>
      <c r="BP46" s="255"/>
      <c r="BQ46" s="255"/>
      <c r="BT46" s="122"/>
    </row>
    <row r="47" spans="4:72" s="37" customFormat="1">
      <c r="D47" s="150"/>
      <c r="BT47" s="151"/>
    </row>
    <row r="48" spans="4:72" s="37" customFormat="1" ht="18" customHeight="1">
      <c r="D48" s="150"/>
      <c r="F48" s="270" t="e">
        <f>#REF!</f>
        <v>#REF!</v>
      </c>
      <c r="G48" s="271"/>
      <c r="H48" s="271"/>
      <c r="I48" s="271"/>
      <c r="J48" s="271"/>
      <c r="K48" s="271"/>
      <c r="L48" s="271"/>
      <c r="M48" s="271"/>
      <c r="N48" s="271"/>
      <c r="O48" s="271"/>
      <c r="P48" s="271"/>
      <c r="Q48" s="271"/>
      <c r="R48" s="271"/>
      <c r="S48" s="271"/>
      <c r="T48" s="271"/>
      <c r="U48" s="271"/>
      <c r="V48" s="271"/>
      <c r="W48" s="271"/>
      <c r="X48" s="271"/>
      <c r="Y48" s="271"/>
      <c r="Z48" s="271"/>
      <c r="AA48" s="271"/>
      <c r="AB48" s="271"/>
      <c r="AC48" s="271"/>
      <c r="AD48" s="271"/>
      <c r="AE48" s="271"/>
      <c r="AF48" s="271"/>
      <c r="AG48" s="271"/>
      <c r="AH48" s="271"/>
      <c r="AI48" s="271"/>
      <c r="AJ48" s="271"/>
      <c r="AK48" s="271"/>
      <c r="AL48" s="271"/>
      <c r="AM48" s="271"/>
      <c r="AN48" s="271"/>
      <c r="AO48" s="271"/>
      <c r="AP48" s="271"/>
      <c r="AQ48" s="271"/>
      <c r="AR48" s="271"/>
      <c r="AS48" s="271"/>
      <c r="AT48" s="271"/>
      <c r="AU48" s="271"/>
      <c r="AV48" s="271"/>
      <c r="AW48" s="271"/>
      <c r="AX48" s="271"/>
      <c r="AY48" s="271"/>
      <c r="AZ48" s="271"/>
      <c r="BA48" s="271"/>
      <c r="BB48" s="271"/>
      <c r="BC48" s="271"/>
      <c r="BD48" s="271"/>
      <c r="BE48" s="271"/>
      <c r="BF48" s="271"/>
      <c r="BG48" s="271"/>
      <c r="BH48" s="271"/>
      <c r="BI48" s="271"/>
      <c r="BJ48" s="271"/>
      <c r="BK48" s="271"/>
      <c r="BL48" s="271"/>
      <c r="BM48" s="271"/>
      <c r="BN48" s="271"/>
      <c r="BO48" s="271"/>
      <c r="BP48" s="271"/>
      <c r="BQ48" s="272"/>
      <c r="BT48" s="151"/>
    </row>
    <row r="49" spans="4:72" s="37" customFormat="1">
      <c r="D49" s="150"/>
      <c r="F49" s="256" t="e">
        <f>#REF!</f>
        <v>#REF!</v>
      </c>
      <c r="G49" s="257"/>
      <c r="H49" s="257"/>
      <c r="I49" s="257"/>
      <c r="J49" s="257"/>
      <c r="K49" s="257"/>
      <c r="L49" s="257"/>
      <c r="M49" s="257"/>
      <c r="N49" s="257"/>
      <c r="O49" s="257"/>
      <c r="P49" s="257"/>
      <c r="Q49" s="257"/>
      <c r="R49" s="257"/>
      <c r="S49" s="257"/>
      <c r="T49" s="257"/>
      <c r="U49" s="257"/>
      <c r="V49" s="257"/>
      <c r="W49" s="257"/>
      <c r="X49" s="257"/>
      <c r="Y49" s="257"/>
      <c r="Z49" s="257"/>
      <c r="AA49" s="258"/>
      <c r="AB49" s="259" t="e">
        <f>#REF!/1000</f>
        <v>#REF!</v>
      </c>
      <c r="AC49" s="260"/>
      <c r="AD49" s="260"/>
      <c r="AE49" s="260"/>
      <c r="AF49" s="260"/>
      <c r="AG49" s="260"/>
      <c r="AH49" s="260"/>
      <c r="AI49" s="260"/>
      <c r="AJ49" s="260"/>
      <c r="AK49" s="260"/>
      <c r="AL49" s="261"/>
      <c r="AM49" s="259" t="e">
        <f>#REF!/1000</f>
        <v>#REF!</v>
      </c>
      <c r="AN49" s="260"/>
      <c r="AO49" s="260"/>
      <c r="AP49" s="260"/>
      <c r="AQ49" s="260"/>
      <c r="AR49" s="260"/>
      <c r="AS49" s="260"/>
      <c r="AT49" s="260"/>
      <c r="AU49" s="260"/>
      <c r="AV49" s="260"/>
      <c r="AW49" s="261"/>
      <c r="AX49" s="259" t="e">
        <f>#REF!/1000</f>
        <v>#REF!</v>
      </c>
      <c r="AY49" s="260"/>
      <c r="AZ49" s="260"/>
      <c r="BA49" s="260"/>
      <c r="BB49" s="260"/>
      <c r="BC49" s="260"/>
      <c r="BD49" s="260"/>
      <c r="BE49" s="260"/>
      <c r="BF49" s="260"/>
      <c r="BG49" s="260"/>
      <c r="BH49" s="261"/>
      <c r="BI49" s="262" t="e">
        <f>#REF!/1000</f>
        <v>#REF!</v>
      </c>
      <c r="BJ49" s="263"/>
      <c r="BK49" s="263"/>
      <c r="BL49" s="263"/>
      <c r="BM49" s="263"/>
      <c r="BN49" s="263"/>
      <c r="BO49" s="263"/>
      <c r="BP49" s="263"/>
      <c r="BQ49" s="264"/>
      <c r="BT49" s="151"/>
    </row>
    <row r="50" spans="4:72" s="121" customFormat="1">
      <c r="D50" s="120"/>
      <c r="F50" s="265" t="e">
        <f>#REF!</f>
        <v>#REF!</v>
      </c>
      <c r="G50" s="266"/>
      <c r="H50" s="266"/>
      <c r="I50" s="266"/>
      <c r="J50" s="266"/>
      <c r="K50" s="266"/>
      <c r="L50" s="266"/>
      <c r="M50" s="266"/>
      <c r="N50" s="266"/>
      <c r="O50" s="266"/>
      <c r="P50" s="266"/>
      <c r="Q50" s="266"/>
      <c r="R50" s="266"/>
      <c r="S50" s="266"/>
      <c r="T50" s="266"/>
      <c r="U50" s="266"/>
      <c r="V50" s="266"/>
      <c r="W50" s="266"/>
      <c r="X50" s="266"/>
      <c r="Y50" s="266"/>
      <c r="Z50" s="266"/>
      <c r="AA50" s="267"/>
      <c r="AB50" s="268" t="e">
        <f>#REF!/1000</f>
        <v>#REF!</v>
      </c>
      <c r="AC50" s="268"/>
      <c r="AD50" s="268"/>
      <c r="AE50" s="268"/>
      <c r="AF50" s="268"/>
      <c r="AG50" s="268"/>
      <c r="AH50" s="268"/>
      <c r="AI50" s="268"/>
      <c r="AJ50" s="268"/>
      <c r="AK50" s="268"/>
      <c r="AL50" s="268"/>
      <c r="AM50" s="268" t="e">
        <f>#REF!/1000</f>
        <v>#REF!</v>
      </c>
      <c r="AN50" s="268"/>
      <c r="AO50" s="268"/>
      <c r="AP50" s="268"/>
      <c r="AQ50" s="268"/>
      <c r="AR50" s="268"/>
      <c r="AS50" s="268"/>
      <c r="AT50" s="268"/>
      <c r="AU50" s="268"/>
      <c r="AV50" s="268"/>
      <c r="AW50" s="268"/>
      <c r="AX50" s="268" t="e">
        <f>#REF!/1000</f>
        <v>#REF!</v>
      </c>
      <c r="AY50" s="268"/>
      <c r="AZ50" s="268"/>
      <c r="BA50" s="268"/>
      <c r="BB50" s="268"/>
      <c r="BC50" s="268"/>
      <c r="BD50" s="268"/>
      <c r="BE50" s="268"/>
      <c r="BF50" s="268"/>
      <c r="BG50" s="268"/>
      <c r="BH50" s="268"/>
      <c r="BI50" s="269" t="e">
        <f>#REF!/1000</f>
        <v>#REF!</v>
      </c>
      <c r="BJ50" s="269"/>
      <c r="BK50" s="269"/>
      <c r="BL50" s="269"/>
      <c r="BM50" s="269"/>
      <c r="BN50" s="269"/>
      <c r="BO50" s="269"/>
      <c r="BP50" s="269"/>
      <c r="BQ50" s="269"/>
      <c r="BT50" s="122"/>
    </row>
    <row r="51" spans="4:72" s="37" customFormat="1" ht="18" customHeight="1">
      <c r="D51" s="150"/>
      <c r="F51" s="248" t="e">
        <f>#REF!</f>
        <v>#REF!</v>
      </c>
      <c r="G51" s="249"/>
      <c r="H51" s="249"/>
      <c r="I51" s="249"/>
      <c r="J51" s="249"/>
      <c r="K51" s="249"/>
      <c r="L51" s="249"/>
      <c r="M51" s="249"/>
      <c r="N51" s="249"/>
      <c r="O51" s="249"/>
      <c r="P51" s="249"/>
      <c r="Q51" s="249"/>
      <c r="R51" s="249"/>
      <c r="S51" s="249"/>
      <c r="T51" s="249"/>
      <c r="U51" s="249"/>
      <c r="V51" s="249"/>
      <c r="W51" s="249"/>
      <c r="X51" s="249"/>
      <c r="Y51" s="249"/>
      <c r="Z51" s="249"/>
      <c r="AA51" s="250"/>
      <c r="AB51" s="251" t="e">
        <f>#REF!/1000</f>
        <v>#REF!</v>
      </c>
      <c r="AC51" s="251"/>
      <c r="AD51" s="251"/>
      <c r="AE51" s="251"/>
      <c r="AF51" s="251"/>
      <c r="AG51" s="251"/>
      <c r="AH51" s="251"/>
      <c r="AI51" s="251"/>
      <c r="AJ51" s="251"/>
      <c r="AK51" s="251"/>
      <c r="AL51" s="251"/>
      <c r="AM51" s="251" t="e">
        <f>#REF!/1000</f>
        <v>#REF!</v>
      </c>
      <c r="AN51" s="251"/>
      <c r="AO51" s="251"/>
      <c r="AP51" s="251"/>
      <c r="AQ51" s="251"/>
      <c r="AR51" s="251"/>
      <c r="AS51" s="251"/>
      <c r="AT51" s="251"/>
      <c r="AU51" s="251"/>
      <c r="AV51" s="251"/>
      <c r="AW51" s="251"/>
      <c r="AX51" s="251" t="e">
        <f>#REF!/1000</f>
        <v>#REF!</v>
      </c>
      <c r="AY51" s="251"/>
      <c r="AZ51" s="251"/>
      <c r="BA51" s="251"/>
      <c r="BB51" s="251"/>
      <c r="BC51" s="251"/>
      <c r="BD51" s="251"/>
      <c r="BE51" s="251"/>
      <c r="BF51" s="251"/>
      <c r="BG51" s="251"/>
      <c r="BH51" s="251"/>
      <c r="BI51" s="251" t="e">
        <f>#REF!/1000</f>
        <v>#REF!</v>
      </c>
      <c r="BJ51" s="251"/>
      <c r="BK51" s="251"/>
      <c r="BL51" s="251"/>
      <c r="BM51" s="251"/>
      <c r="BN51" s="251"/>
      <c r="BO51" s="251"/>
      <c r="BP51" s="251"/>
      <c r="BQ51" s="251"/>
      <c r="BT51" s="151"/>
    </row>
    <row r="52" spans="4:72" s="121" customFormat="1">
      <c r="D52" s="120"/>
      <c r="F52" s="252" t="s">
        <v>224</v>
      </c>
      <c r="G52" s="253"/>
      <c r="H52" s="253"/>
      <c r="I52" s="253"/>
      <c r="J52" s="253"/>
      <c r="K52" s="253"/>
      <c r="L52" s="253"/>
      <c r="M52" s="253"/>
      <c r="N52" s="253"/>
      <c r="O52" s="253"/>
      <c r="P52" s="253"/>
      <c r="Q52" s="253"/>
      <c r="R52" s="253"/>
      <c r="S52" s="253"/>
      <c r="T52" s="253"/>
      <c r="U52" s="253"/>
      <c r="V52" s="253"/>
      <c r="W52" s="253"/>
      <c r="X52" s="253"/>
      <c r="Y52" s="253"/>
      <c r="Z52" s="253"/>
      <c r="AA52" s="254"/>
      <c r="AB52" s="255" t="e">
        <f>AB51/AB$13</f>
        <v>#REF!</v>
      </c>
      <c r="AC52" s="255"/>
      <c r="AD52" s="255"/>
      <c r="AE52" s="255"/>
      <c r="AF52" s="255"/>
      <c r="AG52" s="255"/>
      <c r="AH52" s="255"/>
      <c r="AI52" s="255"/>
      <c r="AJ52" s="255"/>
      <c r="AK52" s="255"/>
      <c r="AL52" s="255"/>
      <c r="AM52" s="255" t="e">
        <f>AM51/AM$13</f>
        <v>#REF!</v>
      </c>
      <c r="AN52" s="255"/>
      <c r="AO52" s="255"/>
      <c r="AP52" s="255"/>
      <c r="AQ52" s="255"/>
      <c r="AR52" s="255"/>
      <c r="AS52" s="255"/>
      <c r="AT52" s="255"/>
      <c r="AU52" s="255"/>
      <c r="AV52" s="255"/>
      <c r="AW52" s="255"/>
      <c r="AX52" s="255" t="e">
        <f>AX51/AX$13</f>
        <v>#REF!</v>
      </c>
      <c r="AY52" s="255"/>
      <c r="AZ52" s="255"/>
      <c r="BA52" s="255"/>
      <c r="BB52" s="255"/>
      <c r="BC52" s="255"/>
      <c r="BD52" s="255"/>
      <c r="BE52" s="255"/>
      <c r="BF52" s="255"/>
      <c r="BG52" s="255"/>
      <c r="BH52" s="255"/>
      <c r="BI52" s="255">
        <v>0.19519532445832499</v>
      </c>
      <c r="BJ52" s="255"/>
      <c r="BK52" s="255"/>
      <c r="BL52" s="255"/>
      <c r="BM52" s="255"/>
      <c r="BN52" s="255"/>
      <c r="BO52" s="255"/>
      <c r="BP52" s="255"/>
      <c r="BQ52" s="255"/>
      <c r="BT52" s="122"/>
    </row>
    <row r="53" spans="4:72" s="37" customFormat="1">
      <c r="D53" s="150"/>
      <c r="BT53" s="151"/>
    </row>
    <row r="54" spans="4:72" s="37" customFormat="1" ht="13.8">
      <c r="D54" s="150"/>
      <c r="G54" s="119" t="s">
        <v>32</v>
      </c>
      <c r="BT54" s="151"/>
    </row>
    <row r="55" spans="4:72" s="37" customFormat="1" ht="274.2" customHeight="1">
      <c r="D55" s="150"/>
      <c r="E55" s="245" t="s">
        <v>33</v>
      </c>
      <c r="F55" s="246"/>
      <c r="G55" s="246"/>
      <c r="H55" s="246"/>
      <c r="I55" s="246"/>
      <c r="J55" s="246"/>
      <c r="K55" s="246"/>
      <c r="L55" s="246"/>
      <c r="M55" s="246"/>
      <c r="N55" s="246"/>
      <c r="O55" s="246"/>
      <c r="P55" s="246"/>
      <c r="Q55" s="246"/>
      <c r="R55" s="246"/>
      <c r="S55" s="246"/>
      <c r="T55" s="246"/>
      <c r="U55" s="246"/>
      <c r="V55" s="246"/>
      <c r="W55" s="246"/>
      <c r="X55" s="246"/>
      <c r="Y55" s="246"/>
      <c r="Z55" s="246"/>
      <c r="AA55" s="246"/>
      <c r="AB55" s="246"/>
      <c r="AC55" s="246"/>
      <c r="AD55" s="246"/>
      <c r="AE55" s="246"/>
      <c r="AF55" s="246"/>
      <c r="AG55" s="246"/>
      <c r="AH55" s="246"/>
      <c r="AI55" s="246"/>
      <c r="AJ55" s="246"/>
      <c r="AK55" s="246"/>
      <c r="AL55" s="246"/>
      <c r="AM55" s="246"/>
      <c r="AN55" s="246"/>
      <c r="AO55" s="246"/>
      <c r="AP55" s="246"/>
      <c r="AQ55" s="246"/>
      <c r="AR55" s="246"/>
      <c r="AS55" s="246"/>
      <c r="AT55" s="246"/>
      <c r="AU55" s="246"/>
      <c r="AV55" s="246"/>
      <c r="AW55" s="246"/>
      <c r="AX55" s="246"/>
      <c r="AY55" s="246"/>
      <c r="AZ55" s="246"/>
      <c r="BA55" s="246"/>
      <c r="BB55" s="246"/>
      <c r="BC55" s="246"/>
      <c r="BD55" s="246"/>
      <c r="BE55" s="246"/>
      <c r="BF55" s="246"/>
      <c r="BG55" s="246"/>
      <c r="BH55" s="246"/>
      <c r="BI55" s="246"/>
      <c r="BJ55" s="246"/>
      <c r="BK55" s="246"/>
      <c r="BL55" s="246"/>
      <c r="BM55" s="246"/>
      <c r="BN55" s="246"/>
      <c r="BO55" s="246"/>
      <c r="BP55" s="246"/>
      <c r="BQ55" s="246"/>
      <c r="BR55" s="246"/>
      <c r="BS55" s="247"/>
      <c r="BT55" s="151"/>
    </row>
    <row r="56" spans="4:72">
      <c r="D56" s="137"/>
      <c r="E56" s="138"/>
      <c r="F56" s="138"/>
      <c r="G56" s="138"/>
      <c r="H56" s="138"/>
      <c r="I56" s="138"/>
      <c r="J56" s="138"/>
      <c r="K56" s="138"/>
      <c r="L56" s="138"/>
      <c r="M56" s="138"/>
      <c r="N56" s="138"/>
      <c r="O56" s="138"/>
      <c r="P56" s="138"/>
      <c r="Q56" s="138"/>
      <c r="R56" s="138"/>
      <c r="S56" s="138"/>
      <c r="T56" s="138"/>
      <c r="U56" s="138"/>
      <c r="V56" s="138"/>
      <c r="W56" s="138"/>
      <c r="X56" s="138"/>
      <c r="Y56" s="138"/>
      <c r="Z56" s="138"/>
      <c r="AA56" s="138"/>
      <c r="AB56" s="138"/>
      <c r="AC56" s="138"/>
      <c r="AD56" s="138"/>
      <c r="AE56" s="138"/>
      <c r="AF56" s="138"/>
      <c r="AG56" s="138"/>
      <c r="AH56" s="138"/>
      <c r="AI56" s="138"/>
      <c r="AJ56" s="138"/>
      <c r="AK56" s="138"/>
      <c r="AL56" s="138"/>
      <c r="AM56" s="138"/>
      <c r="AN56" s="138"/>
      <c r="AO56" s="138"/>
      <c r="AP56" s="138"/>
      <c r="AQ56" s="138"/>
      <c r="AR56" s="138"/>
      <c r="AS56" s="138"/>
      <c r="AT56" s="138"/>
      <c r="AU56" s="138"/>
      <c r="AV56" s="138"/>
      <c r="AW56" s="138"/>
      <c r="AX56" s="138"/>
      <c r="AY56" s="138"/>
      <c r="AZ56" s="138"/>
      <c r="BA56" s="138"/>
      <c r="BB56" s="138"/>
      <c r="BC56" s="138"/>
      <c r="BD56" s="138"/>
      <c r="BE56" s="138"/>
      <c r="BF56" s="138"/>
      <c r="BG56" s="138"/>
      <c r="BH56" s="138"/>
      <c r="BI56" s="138"/>
      <c r="BJ56" s="138"/>
      <c r="BK56" s="138"/>
      <c r="BL56" s="138"/>
      <c r="BM56" s="138"/>
      <c r="BN56" s="138"/>
      <c r="BO56" s="138"/>
      <c r="BP56" s="138"/>
      <c r="BQ56" s="138"/>
      <c r="BR56" s="138"/>
      <c r="BS56" s="138"/>
      <c r="BT56" s="139"/>
    </row>
    <row r="57" spans="4:72" ht="6" customHeight="1"/>
  </sheetData>
  <mergeCells count="160">
    <mergeCell ref="AB10:AL10"/>
    <mergeCell ref="AM10:AW10"/>
    <mergeCell ref="AX10:BH10"/>
    <mergeCell ref="BI10:BQ10"/>
    <mergeCell ref="F11:AA11"/>
    <mergeCell ref="AB11:AL11"/>
    <mergeCell ref="AM11:AW11"/>
    <mergeCell ref="AX11:BH11"/>
    <mergeCell ref="BI11:BQ11"/>
    <mergeCell ref="F12:AA12"/>
    <mergeCell ref="AB12:AL12"/>
    <mergeCell ref="AM12:AW12"/>
    <mergeCell ref="AX12:BH12"/>
    <mergeCell ref="BI12:BQ12"/>
    <mergeCell ref="F17:BR17"/>
    <mergeCell ref="F20:BQ20"/>
    <mergeCell ref="F21:AA21"/>
    <mergeCell ref="AB21:AL21"/>
    <mergeCell ref="AM21:AW21"/>
    <mergeCell ref="AX21:BH21"/>
    <mergeCell ref="BI21:BQ21"/>
    <mergeCell ref="F13:AA13"/>
    <mergeCell ref="AB13:AL13"/>
    <mergeCell ref="AM13:AW13"/>
    <mergeCell ref="AX13:BH13"/>
    <mergeCell ref="BI13:BQ13"/>
    <mergeCell ref="F14:AA14"/>
    <mergeCell ref="AB14:AL14"/>
    <mergeCell ref="AM14:AW14"/>
    <mergeCell ref="AX14:BH14"/>
    <mergeCell ref="BI14:BQ14"/>
    <mergeCell ref="F22:AA22"/>
    <mergeCell ref="AB22:AL22"/>
    <mergeCell ref="AM22:AW22"/>
    <mergeCell ref="AX22:BH22"/>
    <mergeCell ref="BI22:BQ22"/>
    <mergeCell ref="F23:AA23"/>
    <mergeCell ref="AB23:AL23"/>
    <mergeCell ref="AM23:AW23"/>
    <mergeCell ref="AX23:BH23"/>
    <mergeCell ref="BI23:BQ23"/>
    <mergeCell ref="F24:AA24"/>
    <mergeCell ref="AB24:AL24"/>
    <mergeCell ref="AM24:AW24"/>
    <mergeCell ref="AX24:BH24"/>
    <mergeCell ref="BI24:BQ24"/>
    <mergeCell ref="F25:AA25"/>
    <mergeCell ref="AB25:AL25"/>
    <mergeCell ref="AM25:AW25"/>
    <mergeCell ref="AX25:BH25"/>
    <mergeCell ref="BI25:BQ25"/>
    <mergeCell ref="F26:AA26"/>
    <mergeCell ref="AB26:AL26"/>
    <mergeCell ref="AM26:AW26"/>
    <mergeCell ref="AX26:BH26"/>
    <mergeCell ref="BI26:BQ26"/>
    <mergeCell ref="F27:AA27"/>
    <mergeCell ref="AB27:AL27"/>
    <mergeCell ref="AM27:AW27"/>
    <mergeCell ref="AX27:BH27"/>
    <mergeCell ref="BI27:BQ27"/>
    <mergeCell ref="F30:AA30"/>
    <mergeCell ref="AB30:AL30"/>
    <mergeCell ref="AM30:AW30"/>
    <mergeCell ref="AX30:BH30"/>
    <mergeCell ref="BI30:BQ30"/>
    <mergeCell ref="F32:BQ32"/>
    <mergeCell ref="F28:AA28"/>
    <mergeCell ref="AB28:AL28"/>
    <mergeCell ref="AM28:AW28"/>
    <mergeCell ref="AX28:BH28"/>
    <mergeCell ref="BI28:BQ28"/>
    <mergeCell ref="F29:AA29"/>
    <mergeCell ref="AB29:AL29"/>
    <mergeCell ref="AM29:AW29"/>
    <mergeCell ref="AX29:BH29"/>
    <mergeCell ref="BI29:BQ29"/>
    <mergeCell ref="F33:AA33"/>
    <mergeCell ref="AB33:AL33"/>
    <mergeCell ref="AM33:AW33"/>
    <mergeCell ref="AX33:BH33"/>
    <mergeCell ref="BI33:BQ33"/>
    <mergeCell ref="F34:AA34"/>
    <mergeCell ref="AB34:AL34"/>
    <mergeCell ref="AM34:AW34"/>
    <mergeCell ref="AX34:BH34"/>
    <mergeCell ref="BI34:BQ34"/>
    <mergeCell ref="F35:AA35"/>
    <mergeCell ref="AB35:AL35"/>
    <mergeCell ref="AM35:AW35"/>
    <mergeCell ref="AX35:BH35"/>
    <mergeCell ref="BI35:BQ35"/>
    <mergeCell ref="F36:AA36"/>
    <mergeCell ref="AB36:AL36"/>
    <mergeCell ref="AM36:AW36"/>
    <mergeCell ref="AX36:BH36"/>
    <mergeCell ref="BI36:BQ36"/>
    <mergeCell ref="F37:AA37"/>
    <mergeCell ref="AB37:AL37"/>
    <mergeCell ref="AM37:AW37"/>
    <mergeCell ref="AX37:BH37"/>
    <mergeCell ref="BI37:BQ37"/>
    <mergeCell ref="F38:AA38"/>
    <mergeCell ref="AB38:AL38"/>
    <mergeCell ref="AM38:AW38"/>
    <mergeCell ref="AX38:BH38"/>
    <mergeCell ref="BI38:BQ38"/>
    <mergeCell ref="F42:BQ42"/>
    <mergeCell ref="F43:AA43"/>
    <mergeCell ref="AB43:AL43"/>
    <mergeCell ref="AM43:AW43"/>
    <mergeCell ref="AX43:BH43"/>
    <mergeCell ref="BI43:BQ43"/>
    <mergeCell ref="F39:AA39"/>
    <mergeCell ref="AB39:AL39"/>
    <mergeCell ref="AM39:AW39"/>
    <mergeCell ref="AX39:BH39"/>
    <mergeCell ref="BI39:BQ39"/>
    <mergeCell ref="F40:AA40"/>
    <mergeCell ref="AB40:AL40"/>
    <mergeCell ref="AM40:AW40"/>
    <mergeCell ref="AX40:BH40"/>
    <mergeCell ref="BI40:BQ40"/>
    <mergeCell ref="F46:AA46"/>
    <mergeCell ref="AB46:AL46"/>
    <mergeCell ref="AM46:AW46"/>
    <mergeCell ref="AX46:BH46"/>
    <mergeCell ref="BI46:BQ46"/>
    <mergeCell ref="F48:BQ48"/>
    <mergeCell ref="F44:AA44"/>
    <mergeCell ref="AB44:AL44"/>
    <mergeCell ref="AM44:AW44"/>
    <mergeCell ref="AX44:BH44"/>
    <mergeCell ref="BI44:BQ44"/>
    <mergeCell ref="F45:AA45"/>
    <mergeCell ref="AB45:AL45"/>
    <mergeCell ref="AM45:AW45"/>
    <mergeCell ref="AX45:BH45"/>
    <mergeCell ref="BI45:BQ45"/>
    <mergeCell ref="F49:AA49"/>
    <mergeCell ref="AB49:AL49"/>
    <mergeCell ref="AM49:AW49"/>
    <mergeCell ref="AX49:BH49"/>
    <mergeCell ref="BI49:BQ49"/>
    <mergeCell ref="F50:AA50"/>
    <mergeCell ref="AB50:AL50"/>
    <mergeCell ref="AM50:AW50"/>
    <mergeCell ref="AX50:BH50"/>
    <mergeCell ref="BI50:BQ50"/>
    <mergeCell ref="E55:BS55"/>
    <mergeCell ref="F51:AA51"/>
    <mergeCell ref="AB51:AL51"/>
    <mergeCell ref="AM51:AW51"/>
    <mergeCell ref="AX51:BH51"/>
    <mergeCell ref="BI51:BQ51"/>
    <mergeCell ref="F52:AA52"/>
    <mergeCell ref="AB52:AL52"/>
    <mergeCell ref="AM52:AW52"/>
    <mergeCell ref="AX52:BH52"/>
    <mergeCell ref="BI52:BQ52"/>
  </mergeCells>
  <printOptions horizontalCentered="1"/>
  <pageMargins left="0.23622047244094491" right="0.23622047244094491" top="0.94488188976377963" bottom="0.55118110236220474" header="0.31496062992125984" footer="0.31496062992125984"/>
  <pageSetup paperSize="9" scale="67" orientation="portrait" r:id="rId1"/>
  <headerFooter>
    <oddHeader>&amp;L&amp;G</oddHeader>
    <oddFooter>&amp;L&amp;B Confidentiel&amp;B&amp;C&amp;D&amp;RPage &amp;P</oddFooter>
  </headerFooter>
  <rowBreaks count="1" manualBreakCount="1">
    <brk id="1" min="2" max="72" man="1"/>
  </rowBreaks>
  <colBreaks count="1" manualBreakCount="1">
    <brk id="73" max="1048575" man="1"/>
  </colBreaks>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CDF85-453C-452C-A7B1-ECE4B3AFE6BD}">
  <sheetPr codeName="Feuil44">
    <tabColor theme="4" tint="0.39997558519241921"/>
  </sheetPr>
  <dimension ref="B1:DE82"/>
  <sheetViews>
    <sheetView showGridLines="0" view="pageBreakPreview" zoomScale="110" zoomScaleNormal="90" zoomScaleSheetLayoutView="110" workbookViewId="0">
      <pane ySplit="1" topLeftCell="A37" activePane="bottomLeft" state="frozen"/>
      <selection activeCell="B32" sqref="B32"/>
      <selection pane="bottomLeft" activeCell="E1" sqref="E1"/>
    </sheetView>
  </sheetViews>
  <sheetFormatPr baseColWidth="10" defaultColWidth="11.44140625" defaultRowHeight="13.2"/>
  <cols>
    <col min="1" max="1" width="11.44140625" style="19"/>
    <col min="2" max="2" width="12.44140625" style="19" customWidth="1"/>
    <col min="3" max="3" width="1.77734375" style="19" customWidth="1"/>
    <col min="4" max="71" width="2" style="19" customWidth="1"/>
    <col min="72" max="73" width="1.77734375" style="19" customWidth="1"/>
    <col min="74" max="76" width="3.5546875" style="19" customWidth="1"/>
    <col min="77" max="77" width="10.5546875" style="19" bestFit="1" customWidth="1"/>
    <col min="78" max="78" width="10.5546875" style="19" customWidth="1"/>
    <col min="79" max="79" width="9.44140625" style="19" customWidth="1"/>
    <col min="80" max="16384" width="11.44140625" style="19"/>
  </cols>
  <sheetData>
    <row r="1" spans="2:72" ht="25.2" customHeight="1"/>
    <row r="2" spans="2:72" ht="6.75" customHeight="1"/>
    <row r="3" spans="2:72" ht="13.8" thickBot="1">
      <c r="B3" s="123" t="s">
        <v>34</v>
      </c>
      <c r="D3" s="124"/>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c r="AF3" s="125"/>
      <c r="AG3" s="125"/>
      <c r="AH3" s="125"/>
      <c r="AI3" s="125"/>
      <c r="AJ3" s="125"/>
      <c r="AK3" s="125"/>
      <c r="AL3" s="125"/>
      <c r="AM3" s="125"/>
      <c r="AN3" s="125"/>
      <c r="AO3" s="125"/>
      <c r="AP3" s="125"/>
      <c r="AQ3" s="125"/>
      <c r="AR3" s="125"/>
      <c r="AS3" s="125"/>
      <c r="AT3" s="125"/>
      <c r="AU3" s="125"/>
      <c r="AV3" s="125"/>
      <c r="AW3" s="125"/>
      <c r="AX3" s="125"/>
      <c r="AY3" s="125"/>
      <c r="AZ3" s="125"/>
      <c r="BA3" s="125"/>
      <c r="BB3" s="125"/>
      <c r="BC3" s="125"/>
      <c r="BD3" s="125"/>
      <c r="BE3" s="125"/>
      <c r="BF3" s="125"/>
      <c r="BG3" s="125"/>
      <c r="BH3" s="125"/>
      <c r="BI3" s="125"/>
      <c r="BJ3" s="125"/>
      <c r="BK3" s="125"/>
      <c r="BL3" s="125"/>
      <c r="BM3" s="125"/>
      <c r="BN3" s="125"/>
      <c r="BO3" s="125"/>
      <c r="BP3" s="125"/>
      <c r="BQ3" s="125"/>
      <c r="BR3" s="125"/>
      <c r="BS3" s="125"/>
      <c r="BT3" s="126"/>
    </row>
    <row r="4" spans="2:72" ht="5.0999999999999996" customHeight="1" thickTop="1">
      <c r="D4" s="127"/>
      <c r="E4" s="140"/>
      <c r="F4" s="140"/>
      <c r="G4" s="140"/>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40"/>
      <c r="AJ4" s="140"/>
      <c r="AK4" s="140"/>
      <c r="AL4" s="140"/>
      <c r="AM4" s="140"/>
      <c r="AN4" s="140"/>
      <c r="AO4" s="140"/>
      <c r="AP4" s="140"/>
      <c r="AQ4" s="140"/>
      <c r="AR4" s="140"/>
      <c r="AS4" s="140"/>
      <c r="AT4" s="140"/>
      <c r="AU4" s="140"/>
      <c r="AV4" s="140"/>
      <c r="AW4" s="140"/>
      <c r="AX4" s="140"/>
      <c r="AY4" s="140"/>
      <c r="AZ4" s="140"/>
      <c r="BA4" s="140"/>
      <c r="BB4" s="140"/>
      <c r="BC4" s="140"/>
      <c r="BD4" s="140"/>
      <c r="BE4" s="140"/>
      <c r="BF4" s="140"/>
      <c r="BG4" s="140"/>
      <c r="BH4" s="140"/>
      <c r="BI4" s="140"/>
      <c r="BJ4" s="140"/>
      <c r="BK4" s="140"/>
      <c r="BL4" s="140"/>
      <c r="BM4" s="140"/>
      <c r="BN4" s="140"/>
      <c r="BO4" s="140"/>
      <c r="BP4" s="140"/>
      <c r="BQ4" s="140"/>
      <c r="BR4" s="140"/>
      <c r="BS4" s="140"/>
      <c r="BT4" s="128"/>
    </row>
    <row r="5" spans="2:72" ht="17.399999999999999">
      <c r="D5" s="127"/>
      <c r="G5" s="6" t="s">
        <v>35</v>
      </c>
      <c r="BT5" s="128"/>
    </row>
    <row r="6" spans="2:72" ht="5.0999999999999996" customHeight="1" thickBot="1">
      <c r="D6" s="127"/>
      <c r="E6" s="141"/>
      <c r="F6" s="141"/>
      <c r="G6" s="141"/>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141"/>
      <c r="AH6" s="141"/>
      <c r="AI6" s="141"/>
      <c r="AJ6" s="141"/>
      <c r="AK6" s="141"/>
      <c r="AL6" s="141"/>
      <c r="AM6" s="141"/>
      <c r="AN6" s="141"/>
      <c r="AO6" s="141"/>
      <c r="AP6" s="141"/>
      <c r="AQ6" s="141"/>
      <c r="AR6" s="141"/>
      <c r="AS6" s="141"/>
      <c r="AT6" s="141"/>
      <c r="AU6" s="141"/>
      <c r="AV6" s="141"/>
      <c r="AW6" s="141"/>
      <c r="AX6" s="141"/>
      <c r="AY6" s="141"/>
      <c r="AZ6" s="141"/>
      <c r="BA6" s="141"/>
      <c r="BB6" s="141"/>
      <c r="BC6" s="141"/>
      <c r="BD6" s="141"/>
      <c r="BE6" s="141"/>
      <c r="BF6" s="141"/>
      <c r="BG6" s="141"/>
      <c r="BH6" s="141"/>
      <c r="BI6" s="141"/>
      <c r="BJ6" s="141"/>
      <c r="BK6" s="141"/>
      <c r="BL6" s="141"/>
      <c r="BM6" s="141"/>
      <c r="BN6" s="141"/>
      <c r="BO6" s="141"/>
      <c r="BP6" s="141"/>
      <c r="BQ6" s="141"/>
      <c r="BR6" s="141"/>
      <c r="BS6" s="141"/>
      <c r="BT6" s="128"/>
    </row>
    <row r="7" spans="2:72" ht="13.8" thickTop="1">
      <c r="D7" s="127"/>
      <c r="BT7" s="128"/>
    </row>
    <row r="8" spans="2:72">
      <c r="D8" s="127"/>
      <c r="G8" s="129" t="s">
        <v>36</v>
      </c>
      <c r="BT8" s="128"/>
    </row>
    <row r="9" spans="2:72">
      <c r="D9" s="127"/>
      <c r="BT9" s="128"/>
    </row>
    <row r="10" spans="2:72">
      <c r="D10" s="127"/>
      <c r="F10" s="178" t="e">
        <f>VLOOKUP("OUI",#REF!,13,FALSE)</f>
        <v>#REF!</v>
      </c>
      <c r="R10" s="33"/>
      <c r="BT10" s="128"/>
    </row>
    <row r="11" spans="2:72" ht="5.0999999999999996" customHeight="1">
      <c r="D11" s="127"/>
      <c r="R11" s="33"/>
      <c r="BT11" s="128"/>
    </row>
    <row r="12" spans="2:72">
      <c r="D12" s="127"/>
      <c r="F12" s="19" t="s">
        <v>39</v>
      </c>
      <c r="R12" s="33"/>
      <c r="AC12" s="325" t="e">
        <f>VLOOKUP("OUI",#REF!,5,FALSE)</f>
        <v>#REF!</v>
      </c>
      <c r="AD12" s="326"/>
      <c r="AE12" s="326"/>
      <c r="AF12" s="326"/>
      <c r="AG12" s="326"/>
      <c r="AH12" s="326"/>
      <c r="AI12" s="326"/>
      <c r="AJ12" s="327"/>
      <c r="BT12" s="128"/>
    </row>
    <row r="13" spans="2:72">
      <c r="D13" s="127"/>
      <c r="F13" s="19" t="s">
        <v>37</v>
      </c>
      <c r="R13" s="33"/>
      <c r="AC13" s="318" t="e">
        <f>IF(VLOOKUP(#REF!,#REF!,3,FALSE)=0,"0 part",IF(VLOOKUP(#REF!,#REF!,3,FALSE)=0.5,"1/2 part",IF(VLOOKUP(#REF!,#REF!,3,FALSE)=1,"1 part",VLOOKUP(#REF!,#REF!,3,FALSE)&amp;" parts")))</f>
        <v>#REF!</v>
      </c>
      <c r="AD13" s="328"/>
      <c r="AE13" s="328"/>
      <c r="AF13" s="328"/>
      <c r="AG13" s="328"/>
      <c r="AH13" s="328"/>
      <c r="AI13" s="328"/>
      <c r="AJ13" s="329"/>
      <c r="BT13" s="128"/>
    </row>
    <row r="14" spans="2:72">
      <c r="D14" s="127"/>
      <c r="F14" s="19" t="s">
        <v>40</v>
      </c>
      <c r="R14" s="33"/>
      <c r="AC14" s="330" t="e">
        <f>#REF!</f>
        <v>#REF!</v>
      </c>
      <c r="AD14" s="331"/>
      <c r="AE14" s="331"/>
      <c r="AF14" s="331"/>
      <c r="AG14" s="331"/>
      <c r="AH14" s="331"/>
      <c r="AI14" s="331"/>
      <c r="AJ14" s="332"/>
      <c r="BT14" s="128"/>
    </row>
    <row r="15" spans="2:72" ht="6.6" customHeight="1">
      <c r="D15" s="127"/>
      <c r="R15" s="33"/>
      <c r="BT15" s="128"/>
    </row>
    <row r="16" spans="2:72">
      <c r="D16" s="127"/>
      <c r="F16" s="49" t="s">
        <v>38</v>
      </c>
      <c r="R16" s="33"/>
      <c r="BT16" s="128"/>
    </row>
    <row r="17" spans="4:72" ht="3.6" customHeight="1">
      <c r="D17" s="127"/>
      <c r="F17" s="49"/>
      <c r="R17" s="33"/>
      <c r="BT17" s="128"/>
    </row>
    <row r="18" spans="4:72" ht="15" customHeight="1">
      <c r="D18" s="127"/>
      <c r="R18" s="33"/>
      <c r="AG18" s="333" t="s">
        <v>41</v>
      </c>
      <c r="AH18" s="333"/>
      <c r="AI18" s="333"/>
      <c r="AJ18" s="333"/>
      <c r="AK18" s="333"/>
      <c r="AL18" s="333"/>
      <c r="AM18" s="333"/>
      <c r="AN18" s="333"/>
      <c r="AO18" s="333"/>
      <c r="AP18" s="333"/>
      <c r="AQ18" s="333"/>
      <c r="BT18" s="128"/>
    </row>
    <row r="19" spans="4:72" ht="15" customHeight="1">
      <c r="D19" s="127"/>
      <c r="F19" s="37" t="s">
        <v>15</v>
      </c>
      <c r="AG19" s="299" t="e">
        <f>#REF!</f>
        <v>#REF!</v>
      </c>
      <c r="AH19" s="299"/>
      <c r="AI19" s="299"/>
      <c r="AJ19" s="299"/>
      <c r="AK19" s="299"/>
      <c r="AL19" s="299"/>
      <c r="AM19" s="299"/>
      <c r="AN19" s="299"/>
      <c r="AO19" s="299"/>
      <c r="AP19" s="299"/>
      <c r="AQ19" s="299"/>
      <c r="BT19" s="128"/>
    </row>
    <row r="20" spans="4:72" ht="15" customHeight="1">
      <c r="D20" s="127"/>
      <c r="F20" s="37" t="s">
        <v>14</v>
      </c>
      <c r="AG20" s="299" t="e">
        <f>#REF!</f>
        <v>#REF!</v>
      </c>
      <c r="AH20" s="299"/>
      <c r="AI20" s="299"/>
      <c r="AJ20" s="299"/>
      <c r="AK20" s="299"/>
      <c r="AL20" s="299"/>
      <c r="AM20" s="299"/>
      <c r="AN20" s="299"/>
      <c r="AO20" s="299"/>
      <c r="AP20" s="299"/>
      <c r="AQ20" s="299"/>
      <c r="BT20" s="128"/>
    </row>
    <row r="21" spans="4:72" ht="15" customHeight="1">
      <c r="D21" s="127"/>
      <c r="F21" s="37" t="s">
        <v>13</v>
      </c>
      <c r="AG21" s="299" t="e">
        <f>#REF!</f>
        <v>#REF!</v>
      </c>
      <c r="AH21" s="299"/>
      <c r="AI21" s="299"/>
      <c r="AJ21" s="299"/>
      <c r="AK21" s="299"/>
      <c r="AL21" s="299"/>
      <c r="AM21" s="299"/>
      <c r="AN21" s="299"/>
      <c r="AO21" s="299"/>
      <c r="AP21" s="299"/>
      <c r="AQ21" s="299"/>
      <c r="BT21" s="128"/>
    </row>
    <row r="22" spans="4:72" ht="15" customHeight="1">
      <c r="D22" s="127"/>
      <c r="F22" s="37" t="s">
        <v>16</v>
      </c>
      <c r="AG22" s="299" t="e">
        <f>#REF!</f>
        <v>#REF!</v>
      </c>
      <c r="AH22" s="299"/>
      <c r="AI22" s="299"/>
      <c r="AJ22" s="299"/>
      <c r="AK22" s="299"/>
      <c r="AL22" s="299"/>
      <c r="AM22" s="299"/>
      <c r="AN22" s="299"/>
      <c r="AO22" s="299"/>
      <c r="AP22" s="299"/>
      <c r="AQ22" s="299"/>
      <c r="BT22" s="128"/>
    </row>
    <row r="23" spans="4:72" ht="6" customHeight="1">
      <c r="D23" s="127"/>
      <c r="F23" s="37"/>
      <c r="AG23" s="152"/>
      <c r="AH23" s="152"/>
      <c r="AI23" s="152"/>
      <c r="AJ23" s="152"/>
      <c r="AK23" s="152"/>
      <c r="AL23" s="152"/>
      <c r="AM23" s="152"/>
      <c r="AN23" s="152"/>
      <c r="AO23" s="152"/>
      <c r="AP23" s="152"/>
      <c r="AQ23" s="152"/>
      <c r="BT23" s="128"/>
    </row>
    <row r="24" spans="4:72" ht="15" customHeight="1">
      <c r="D24" s="127"/>
      <c r="F24" s="153" t="s">
        <v>43</v>
      </c>
      <c r="G24" s="153"/>
      <c r="H24" s="153"/>
      <c r="I24" s="153"/>
      <c r="J24" s="153"/>
      <c r="K24" s="153"/>
      <c r="L24" s="153"/>
      <c r="M24" s="153"/>
      <c r="N24" s="153"/>
      <c r="O24" s="153"/>
      <c r="P24" s="153"/>
      <c r="Q24" s="153"/>
      <c r="R24" s="153"/>
      <c r="S24" s="153"/>
      <c r="T24" s="153"/>
      <c r="U24" s="153"/>
      <c r="V24" s="153"/>
      <c r="W24" s="153"/>
      <c r="X24" s="153"/>
      <c r="Y24" s="153"/>
      <c r="Z24" s="153"/>
      <c r="AA24" s="153"/>
      <c r="AB24" s="153"/>
      <c r="AC24" s="153"/>
      <c r="AD24" s="153"/>
      <c r="AE24" s="153"/>
      <c r="AG24" s="297" t="e">
        <f>#REF!</f>
        <v>#REF!</v>
      </c>
      <c r="AH24" s="297"/>
      <c r="AI24" s="297"/>
      <c r="AJ24" s="297"/>
      <c r="AK24" s="297"/>
      <c r="AL24" s="297"/>
      <c r="AM24" s="297"/>
      <c r="AN24" s="297"/>
      <c r="AO24" s="297"/>
      <c r="AP24" s="297"/>
      <c r="AQ24" s="297"/>
      <c r="BT24" s="128"/>
    </row>
    <row r="25" spans="4:72" ht="6" customHeight="1">
      <c r="D25" s="127"/>
      <c r="R25" s="33"/>
      <c r="AG25" s="177"/>
      <c r="AH25" s="177"/>
      <c r="AI25" s="177"/>
      <c r="AJ25" s="177"/>
      <c r="AK25" s="177"/>
      <c r="AL25" s="177"/>
      <c r="AM25" s="177"/>
      <c r="AN25" s="177"/>
      <c r="AO25" s="177"/>
      <c r="AP25" s="177"/>
      <c r="AQ25" s="177"/>
      <c r="BT25" s="128"/>
    </row>
    <row r="26" spans="4:72" ht="15" customHeight="1">
      <c r="D26" s="127"/>
      <c r="F26" s="19" t="s">
        <v>45</v>
      </c>
      <c r="R26" s="33"/>
      <c r="AG26" s="298" t="e">
        <f>#REF!</f>
        <v>#REF!</v>
      </c>
      <c r="AH26" s="298"/>
      <c r="AI26" s="298"/>
      <c r="AJ26" s="298"/>
      <c r="AK26" s="298"/>
      <c r="AL26" s="298"/>
      <c r="AM26" s="298"/>
      <c r="AN26" s="298"/>
      <c r="AO26" s="298"/>
      <c r="AP26" s="298"/>
      <c r="AQ26" s="298"/>
      <c r="BT26" s="128"/>
    </row>
    <row r="27" spans="4:72" ht="6" customHeight="1">
      <c r="D27" s="127"/>
      <c r="R27" s="33"/>
      <c r="AG27" s="177"/>
      <c r="AH27" s="177"/>
      <c r="AI27" s="177"/>
      <c r="AJ27" s="177"/>
      <c r="AK27" s="177"/>
      <c r="AL27" s="177"/>
      <c r="AM27" s="177"/>
      <c r="AN27" s="177"/>
      <c r="AO27" s="177"/>
      <c r="AP27" s="177"/>
      <c r="AQ27" s="177"/>
      <c r="BT27" s="128"/>
    </row>
    <row r="28" spans="4:72" ht="15" customHeight="1">
      <c r="D28" s="127"/>
      <c r="F28" s="19" t="s">
        <v>50</v>
      </c>
      <c r="R28" s="33"/>
      <c r="AG28" s="297" t="e">
        <f>AG24/AC14</f>
        <v>#REF!</v>
      </c>
      <c r="AH28" s="297"/>
      <c r="AI28" s="297"/>
      <c r="AJ28" s="297"/>
      <c r="AK28" s="297"/>
      <c r="AL28" s="297"/>
      <c r="AM28" s="297"/>
      <c r="AN28" s="297"/>
      <c r="AO28" s="297"/>
      <c r="AP28" s="297"/>
      <c r="AQ28" s="297"/>
      <c r="BT28" s="128"/>
    </row>
    <row r="29" spans="4:72" ht="15" customHeight="1">
      <c r="D29" s="127"/>
      <c r="F29" s="12" t="s">
        <v>53</v>
      </c>
      <c r="R29" s="33"/>
      <c r="AR29" s="177"/>
      <c r="AS29" s="177"/>
      <c r="AT29" s="177"/>
      <c r="AU29" s="177"/>
      <c r="AV29" s="177"/>
      <c r="AW29" s="177"/>
      <c r="AX29" s="177"/>
      <c r="AY29" s="177"/>
      <c r="AZ29" s="177"/>
      <c r="BA29" s="177"/>
      <c r="BB29" s="177"/>
      <c r="BT29" s="128"/>
    </row>
    <row r="30" spans="4:72" ht="6" customHeight="1">
      <c r="D30" s="127"/>
      <c r="R30" s="33"/>
      <c r="AR30" s="177"/>
      <c r="AS30" s="177"/>
      <c r="AT30" s="177"/>
      <c r="AU30" s="177"/>
      <c r="AV30" s="177"/>
      <c r="AW30" s="177"/>
      <c r="AX30" s="177"/>
      <c r="AY30" s="177"/>
      <c r="AZ30" s="177"/>
      <c r="BA30" s="177"/>
      <c r="BB30" s="177"/>
      <c r="BT30" s="128"/>
    </row>
    <row r="31" spans="4:72" ht="15" customHeight="1">
      <c r="D31" s="127"/>
      <c r="F31" s="19" t="s">
        <v>49</v>
      </c>
      <c r="R31" s="33"/>
      <c r="AG31" s="297" t="e">
        <f>#REF!</f>
        <v>#REF!</v>
      </c>
      <c r="AH31" s="297"/>
      <c r="AI31" s="297"/>
      <c r="AJ31" s="297"/>
      <c r="AK31" s="297"/>
      <c r="AL31" s="297"/>
      <c r="AM31" s="297"/>
      <c r="AN31" s="297"/>
      <c r="AO31" s="297"/>
      <c r="AP31" s="297"/>
      <c r="AQ31" s="297"/>
      <c r="BT31" s="128"/>
    </row>
    <row r="32" spans="4:72" ht="6.6" customHeight="1">
      <c r="D32" s="127"/>
      <c r="R32" s="33"/>
      <c r="BT32" s="128"/>
    </row>
    <row r="33" spans="4:72" ht="15" customHeight="1">
      <c r="D33" s="127"/>
      <c r="F33" s="305" t="e">
        <f>IF(AG31="OUI","Calcul de votre impôt sur le revenu avec "&amp;IF(#REF!=1," 1 part",#REF!&amp;" parts"),"Calcul de votre impôt sur le revenu avec "&amp;IF(#REF!=1,"1 part",#REF!&amp;" parts"))</f>
        <v>#REF!</v>
      </c>
      <c r="G33" s="305"/>
      <c r="H33" s="305"/>
      <c r="I33" s="305"/>
      <c r="J33" s="305"/>
      <c r="K33" s="305"/>
      <c r="L33" s="305"/>
      <c r="M33" s="305"/>
      <c r="N33" s="305"/>
      <c r="O33" s="305"/>
      <c r="P33" s="305"/>
      <c r="Q33" s="305"/>
      <c r="R33" s="305"/>
      <c r="S33" s="305"/>
      <c r="T33" s="305"/>
      <c r="U33" s="305"/>
      <c r="V33" s="305"/>
      <c r="W33" s="305"/>
      <c r="X33" s="305"/>
      <c r="Y33" s="305"/>
      <c r="Z33" s="305"/>
      <c r="AA33" s="305"/>
      <c r="AB33" s="305"/>
      <c r="AC33" s="305"/>
      <c r="AD33" s="305"/>
      <c r="AE33" s="305"/>
      <c r="AF33" s="305"/>
      <c r="AG33" s="305"/>
      <c r="AH33" s="305"/>
      <c r="AI33" s="305"/>
      <c r="AJ33" s="305"/>
      <c r="AK33" s="305"/>
      <c r="AL33" s="305"/>
      <c r="AM33" s="305"/>
      <c r="AN33" s="305"/>
      <c r="AO33" s="305"/>
      <c r="AP33" s="305"/>
      <c r="AQ33" s="305"/>
      <c r="AR33" s="305"/>
      <c r="AS33" s="305"/>
      <c r="AT33" s="305"/>
      <c r="AU33" s="305"/>
      <c r="AV33" s="305"/>
      <c r="AW33" s="305"/>
      <c r="AX33" s="305"/>
      <c r="AY33" s="305"/>
      <c r="AZ33" s="305"/>
      <c r="BA33" s="305"/>
      <c r="BB33" s="305"/>
      <c r="BC33" s="305"/>
      <c r="BD33" s="305"/>
      <c r="BE33" s="305"/>
      <c r="BF33" s="305"/>
      <c r="BG33" s="305"/>
      <c r="BH33" s="305"/>
      <c r="BI33" s="305"/>
      <c r="BJ33" s="305"/>
      <c r="BK33" s="305"/>
      <c r="BL33" s="305"/>
      <c r="BT33" s="128"/>
    </row>
    <row r="34" spans="4:72" ht="6" customHeight="1">
      <c r="D34" s="127"/>
      <c r="R34" s="33"/>
      <c r="AG34" s="177"/>
      <c r="AH34" s="177"/>
      <c r="AI34" s="177"/>
      <c r="AJ34" s="177"/>
      <c r="AK34" s="177"/>
      <c r="AL34" s="177"/>
      <c r="AM34" s="177"/>
      <c r="AN34" s="177"/>
      <c r="AO34" s="177"/>
      <c r="AP34" s="177"/>
      <c r="AQ34" s="177"/>
      <c r="BT34" s="128"/>
    </row>
    <row r="35" spans="4:72" s="37" customFormat="1" ht="19.95" customHeight="1">
      <c r="D35" s="150"/>
      <c r="F35" s="334" t="s">
        <v>46</v>
      </c>
      <c r="G35" s="333"/>
      <c r="H35" s="333"/>
      <c r="I35" s="333"/>
      <c r="J35" s="333"/>
      <c r="K35" s="333"/>
      <c r="L35" s="333"/>
      <c r="M35" s="333"/>
      <c r="N35" s="333"/>
      <c r="O35" s="333"/>
      <c r="P35" s="333"/>
      <c r="Q35" s="333"/>
      <c r="R35" s="333"/>
      <c r="S35" s="333"/>
      <c r="T35" s="333"/>
      <c r="U35" s="333"/>
      <c r="V35" s="333"/>
      <c r="W35" s="333"/>
      <c r="X35" s="333"/>
      <c r="Y35" s="333"/>
      <c r="Z35" s="333"/>
      <c r="AA35" s="335"/>
      <c r="AB35" s="336" t="s">
        <v>47</v>
      </c>
      <c r="AC35" s="337"/>
      <c r="AD35" s="337"/>
      <c r="AE35" s="337"/>
      <c r="AF35" s="337"/>
      <c r="AG35" s="337"/>
      <c r="AH35" s="337"/>
      <c r="AI35" s="337"/>
      <c r="AJ35" s="337"/>
      <c r="AK35" s="337"/>
      <c r="AL35" s="337"/>
      <c r="AM35" s="337"/>
      <c r="AN35" s="337"/>
      <c r="AO35" s="337"/>
      <c r="AP35" s="337"/>
      <c r="AQ35" s="337"/>
      <c r="AR35" s="338"/>
      <c r="AS35" s="333" t="s">
        <v>44</v>
      </c>
      <c r="AT35" s="333"/>
      <c r="AU35" s="333"/>
      <c r="AV35" s="333"/>
      <c r="AW35" s="333"/>
      <c r="AX35" s="333"/>
      <c r="AY35" s="335"/>
      <c r="AZ35" s="334" t="s">
        <v>48</v>
      </c>
      <c r="BA35" s="333"/>
      <c r="BB35" s="333"/>
      <c r="BC35" s="333"/>
      <c r="BD35" s="333"/>
      <c r="BE35" s="333"/>
      <c r="BF35" s="333"/>
      <c r="BG35" s="333"/>
      <c r="BH35" s="333"/>
      <c r="BI35" s="333"/>
      <c r="BJ35" s="333"/>
      <c r="BK35" s="333"/>
      <c r="BL35" s="333"/>
      <c r="BM35" s="333"/>
      <c r="BN35" s="333"/>
      <c r="BO35" s="333"/>
      <c r="BP35" s="333"/>
      <c r="BQ35" s="333"/>
      <c r="BR35" s="335"/>
      <c r="BT35" s="151"/>
    </row>
    <row r="36" spans="4:72" ht="15" customHeight="1">
      <c r="D36" s="127"/>
      <c r="F36" s="313" t="e">
        <f>#REF!</f>
        <v>#REF!</v>
      </c>
      <c r="G36" s="314"/>
      <c r="H36" s="314"/>
      <c r="I36" s="314"/>
      <c r="J36" s="314"/>
      <c r="K36" s="314"/>
      <c r="L36" s="314"/>
      <c r="M36" s="314"/>
      <c r="N36" s="314"/>
      <c r="O36" s="314"/>
      <c r="P36" s="315"/>
      <c r="Q36" s="313" t="e">
        <f>#REF!</f>
        <v>#REF!</v>
      </c>
      <c r="R36" s="314"/>
      <c r="S36" s="314"/>
      <c r="T36" s="314"/>
      <c r="U36" s="314"/>
      <c r="V36" s="314"/>
      <c r="W36" s="314"/>
      <c r="X36" s="314"/>
      <c r="Y36" s="314"/>
      <c r="Z36" s="314"/>
      <c r="AA36" s="315"/>
      <c r="AB36" s="313" t="e">
        <f>IF($AG$31="OUI",#REF!,#REF!)</f>
        <v>#REF!</v>
      </c>
      <c r="AC36" s="314"/>
      <c r="AD36" s="314"/>
      <c r="AE36" s="314"/>
      <c r="AF36" s="314"/>
      <c r="AG36" s="314"/>
      <c r="AH36" s="314"/>
      <c r="AI36" s="314"/>
      <c r="AJ36" s="314"/>
      <c r="AK36" s="314"/>
      <c r="AL36" s="314"/>
      <c r="AM36" s="314"/>
      <c r="AN36" s="314"/>
      <c r="AO36" s="314"/>
      <c r="AP36" s="314"/>
      <c r="AQ36" s="314"/>
      <c r="AR36" s="315"/>
      <c r="AS36" s="316" t="e">
        <f>#REF!</f>
        <v>#REF!</v>
      </c>
      <c r="AT36" s="317"/>
      <c r="AU36" s="317"/>
      <c r="AV36" s="317"/>
      <c r="AW36" s="317"/>
      <c r="AX36" s="317"/>
      <c r="AY36" s="318"/>
      <c r="AZ36" s="319" t="e">
        <f>IF($AG$31="OUI",#REF!,#REF!)</f>
        <v>#REF!</v>
      </c>
      <c r="BA36" s="320"/>
      <c r="BB36" s="320"/>
      <c r="BC36" s="320"/>
      <c r="BD36" s="320"/>
      <c r="BE36" s="320"/>
      <c r="BF36" s="320"/>
      <c r="BG36" s="320"/>
      <c r="BH36" s="320"/>
      <c r="BI36" s="320"/>
      <c r="BJ36" s="320"/>
      <c r="BK36" s="320"/>
      <c r="BL36" s="320"/>
      <c r="BM36" s="320"/>
      <c r="BN36" s="320"/>
      <c r="BO36" s="320"/>
      <c r="BP36" s="320"/>
      <c r="BQ36" s="320"/>
      <c r="BR36" s="321"/>
      <c r="BT36" s="128"/>
    </row>
    <row r="37" spans="4:72" ht="15" customHeight="1">
      <c r="D37" s="127"/>
      <c r="F37" s="313" t="e">
        <f>Q36</f>
        <v>#REF!</v>
      </c>
      <c r="G37" s="314"/>
      <c r="H37" s="314"/>
      <c r="I37" s="314"/>
      <c r="J37" s="314"/>
      <c r="K37" s="314"/>
      <c r="L37" s="314"/>
      <c r="M37" s="314"/>
      <c r="N37" s="314"/>
      <c r="O37" s="314"/>
      <c r="P37" s="315"/>
      <c r="Q37" s="313" t="e">
        <f>#REF!</f>
        <v>#REF!</v>
      </c>
      <c r="R37" s="314"/>
      <c r="S37" s="314"/>
      <c r="T37" s="314"/>
      <c r="U37" s="314"/>
      <c r="V37" s="314"/>
      <c r="W37" s="314"/>
      <c r="X37" s="314"/>
      <c r="Y37" s="314"/>
      <c r="Z37" s="314"/>
      <c r="AA37" s="315"/>
      <c r="AB37" s="313" t="e">
        <f>IF($AG$31="OUI",#REF!,#REF!)</f>
        <v>#REF!</v>
      </c>
      <c r="AC37" s="314"/>
      <c r="AD37" s="314"/>
      <c r="AE37" s="314"/>
      <c r="AF37" s="314"/>
      <c r="AG37" s="314"/>
      <c r="AH37" s="314"/>
      <c r="AI37" s="314"/>
      <c r="AJ37" s="314"/>
      <c r="AK37" s="314"/>
      <c r="AL37" s="314"/>
      <c r="AM37" s="314"/>
      <c r="AN37" s="314"/>
      <c r="AO37" s="314"/>
      <c r="AP37" s="314"/>
      <c r="AQ37" s="314"/>
      <c r="AR37" s="315"/>
      <c r="AS37" s="316" t="e">
        <f>#REF!</f>
        <v>#REF!</v>
      </c>
      <c r="AT37" s="317"/>
      <c r="AU37" s="317"/>
      <c r="AV37" s="317"/>
      <c r="AW37" s="317"/>
      <c r="AX37" s="317"/>
      <c r="AY37" s="318"/>
      <c r="AZ37" s="319" t="e">
        <f>IF($AG$31="OUI",#REF!,#REF!)</f>
        <v>#REF!</v>
      </c>
      <c r="BA37" s="320"/>
      <c r="BB37" s="320"/>
      <c r="BC37" s="320"/>
      <c r="BD37" s="320"/>
      <c r="BE37" s="320"/>
      <c r="BF37" s="320"/>
      <c r="BG37" s="320"/>
      <c r="BH37" s="320"/>
      <c r="BI37" s="320"/>
      <c r="BJ37" s="320"/>
      <c r="BK37" s="320"/>
      <c r="BL37" s="320"/>
      <c r="BM37" s="320"/>
      <c r="BN37" s="320"/>
      <c r="BO37" s="320"/>
      <c r="BP37" s="320"/>
      <c r="BQ37" s="320"/>
      <c r="BR37" s="321"/>
      <c r="BT37" s="128"/>
    </row>
    <row r="38" spans="4:72" ht="15" customHeight="1">
      <c r="D38" s="127"/>
      <c r="F38" s="313" t="e">
        <f>Q37</f>
        <v>#REF!</v>
      </c>
      <c r="G38" s="314"/>
      <c r="H38" s="314"/>
      <c r="I38" s="314"/>
      <c r="J38" s="314"/>
      <c r="K38" s="314"/>
      <c r="L38" s="314"/>
      <c r="M38" s="314"/>
      <c r="N38" s="314"/>
      <c r="O38" s="314"/>
      <c r="P38" s="315"/>
      <c r="Q38" s="313" t="e">
        <f>#REF!</f>
        <v>#REF!</v>
      </c>
      <c r="R38" s="314"/>
      <c r="S38" s="314"/>
      <c r="T38" s="314"/>
      <c r="U38" s="314"/>
      <c r="V38" s="314"/>
      <c r="W38" s="314"/>
      <c r="X38" s="314"/>
      <c r="Y38" s="314"/>
      <c r="Z38" s="314"/>
      <c r="AA38" s="315"/>
      <c r="AB38" s="313" t="e">
        <f>IF($AG$31="OUI",#REF!,#REF!)</f>
        <v>#REF!</v>
      </c>
      <c r="AC38" s="314"/>
      <c r="AD38" s="314"/>
      <c r="AE38" s="314"/>
      <c r="AF38" s="314"/>
      <c r="AG38" s="314"/>
      <c r="AH38" s="314"/>
      <c r="AI38" s="314"/>
      <c r="AJ38" s="314"/>
      <c r="AK38" s="314"/>
      <c r="AL38" s="314"/>
      <c r="AM38" s="314"/>
      <c r="AN38" s="314"/>
      <c r="AO38" s="314"/>
      <c r="AP38" s="314"/>
      <c r="AQ38" s="314"/>
      <c r="AR38" s="315"/>
      <c r="AS38" s="316" t="e">
        <f>#REF!</f>
        <v>#REF!</v>
      </c>
      <c r="AT38" s="317"/>
      <c r="AU38" s="317"/>
      <c r="AV38" s="317"/>
      <c r="AW38" s="317"/>
      <c r="AX38" s="317"/>
      <c r="AY38" s="318"/>
      <c r="AZ38" s="319" t="e">
        <f>IF($AG$31="OUI",#REF!,#REF!)</f>
        <v>#REF!</v>
      </c>
      <c r="BA38" s="320"/>
      <c r="BB38" s="320"/>
      <c r="BC38" s="320"/>
      <c r="BD38" s="320"/>
      <c r="BE38" s="320"/>
      <c r="BF38" s="320"/>
      <c r="BG38" s="320"/>
      <c r="BH38" s="320"/>
      <c r="BI38" s="320"/>
      <c r="BJ38" s="320"/>
      <c r="BK38" s="320"/>
      <c r="BL38" s="320"/>
      <c r="BM38" s="320"/>
      <c r="BN38" s="320"/>
      <c r="BO38" s="320"/>
      <c r="BP38" s="320"/>
      <c r="BQ38" s="320"/>
      <c r="BR38" s="321"/>
      <c r="BT38" s="128"/>
    </row>
    <row r="39" spans="4:72" ht="15" customHeight="1">
      <c r="D39" s="127"/>
      <c r="F39" s="313" t="e">
        <f>Q38</f>
        <v>#REF!</v>
      </c>
      <c r="G39" s="314"/>
      <c r="H39" s="314"/>
      <c r="I39" s="314"/>
      <c r="J39" s="314"/>
      <c r="K39" s="314"/>
      <c r="L39" s="314"/>
      <c r="M39" s="314"/>
      <c r="N39" s="314"/>
      <c r="O39" s="314"/>
      <c r="P39" s="315"/>
      <c r="Q39" s="313" t="e">
        <f>#REF!</f>
        <v>#REF!</v>
      </c>
      <c r="R39" s="314"/>
      <c r="S39" s="314"/>
      <c r="T39" s="314"/>
      <c r="U39" s="314"/>
      <c r="V39" s="314"/>
      <c r="W39" s="314"/>
      <c r="X39" s="314"/>
      <c r="Y39" s="314"/>
      <c r="Z39" s="314"/>
      <c r="AA39" s="315"/>
      <c r="AB39" s="313" t="e">
        <f>IF($AG$31="OUI",#REF!,#REF!)</f>
        <v>#REF!</v>
      </c>
      <c r="AC39" s="314"/>
      <c r="AD39" s="314"/>
      <c r="AE39" s="314"/>
      <c r="AF39" s="314"/>
      <c r="AG39" s="314"/>
      <c r="AH39" s="314"/>
      <c r="AI39" s="314"/>
      <c r="AJ39" s="314"/>
      <c r="AK39" s="314"/>
      <c r="AL39" s="314"/>
      <c r="AM39" s="314"/>
      <c r="AN39" s="314"/>
      <c r="AO39" s="314"/>
      <c r="AP39" s="314"/>
      <c r="AQ39" s="314"/>
      <c r="AR39" s="315"/>
      <c r="AS39" s="316" t="e">
        <f>#REF!</f>
        <v>#REF!</v>
      </c>
      <c r="AT39" s="317"/>
      <c r="AU39" s="317"/>
      <c r="AV39" s="317"/>
      <c r="AW39" s="317"/>
      <c r="AX39" s="317"/>
      <c r="AY39" s="318"/>
      <c r="AZ39" s="319" t="e">
        <f>IF($AG$31="OUI",#REF!,#REF!)</f>
        <v>#REF!</v>
      </c>
      <c r="BA39" s="320"/>
      <c r="BB39" s="320"/>
      <c r="BC39" s="320"/>
      <c r="BD39" s="320"/>
      <c r="BE39" s="320"/>
      <c r="BF39" s="320"/>
      <c r="BG39" s="320"/>
      <c r="BH39" s="320"/>
      <c r="BI39" s="320"/>
      <c r="BJ39" s="320"/>
      <c r="BK39" s="320"/>
      <c r="BL39" s="320"/>
      <c r="BM39" s="320"/>
      <c r="BN39" s="320"/>
      <c r="BO39" s="320"/>
      <c r="BP39" s="320"/>
      <c r="BQ39" s="320"/>
      <c r="BR39" s="321"/>
      <c r="BT39" s="128"/>
    </row>
    <row r="40" spans="4:72" ht="15" customHeight="1">
      <c r="D40" s="127"/>
      <c r="F40" s="313" t="e">
        <f>"&gt; "&amp;Q39&amp;" €"</f>
        <v>#REF!</v>
      </c>
      <c r="G40" s="314"/>
      <c r="H40" s="314"/>
      <c r="I40" s="314"/>
      <c r="J40" s="314"/>
      <c r="K40" s="314"/>
      <c r="L40" s="314"/>
      <c r="M40" s="314"/>
      <c r="N40" s="314"/>
      <c r="O40" s="314"/>
      <c r="P40" s="314"/>
      <c r="Q40" s="314"/>
      <c r="R40" s="314"/>
      <c r="S40" s="314"/>
      <c r="T40" s="314"/>
      <c r="U40" s="314"/>
      <c r="V40" s="314"/>
      <c r="W40" s="314"/>
      <c r="X40" s="314"/>
      <c r="Y40" s="314"/>
      <c r="Z40" s="314"/>
      <c r="AA40" s="315"/>
      <c r="AB40" s="313" t="e">
        <f>IF($AG$31="OUI",#REF!,#REF!)</f>
        <v>#REF!</v>
      </c>
      <c r="AC40" s="314"/>
      <c r="AD40" s="314"/>
      <c r="AE40" s="314"/>
      <c r="AF40" s="314"/>
      <c r="AG40" s="314"/>
      <c r="AH40" s="314"/>
      <c r="AI40" s="314"/>
      <c r="AJ40" s="314"/>
      <c r="AK40" s="314"/>
      <c r="AL40" s="314"/>
      <c r="AM40" s="314"/>
      <c r="AN40" s="314"/>
      <c r="AO40" s="314"/>
      <c r="AP40" s="314"/>
      <c r="AQ40" s="314"/>
      <c r="AR40" s="315"/>
      <c r="AS40" s="316" t="e">
        <f>#REF!</f>
        <v>#REF!</v>
      </c>
      <c r="AT40" s="317"/>
      <c r="AU40" s="317"/>
      <c r="AV40" s="317"/>
      <c r="AW40" s="317"/>
      <c r="AX40" s="317"/>
      <c r="AY40" s="318"/>
      <c r="AZ40" s="319" t="e">
        <f>IF($AG$31="OUI",#REF!,#REF!)</f>
        <v>#REF!</v>
      </c>
      <c r="BA40" s="320"/>
      <c r="BB40" s="320"/>
      <c r="BC40" s="320"/>
      <c r="BD40" s="320"/>
      <c r="BE40" s="320"/>
      <c r="BF40" s="320"/>
      <c r="BG40" s="320"/>
      <c r="BH40" s="320"/>
      <c r="BI40" s="320"/>
      <c r="BJ40" s="320"/>
      <c r="BK40" s="320"/>
      <c r="BL40" s="320"/>
      <c r="BM40" s="320"/>
      <c r="BN40" s="320"/>
      <c r="BO40" s="320"/>
      <c r="BP40" s="320"/>
      <c r="BQ40" s="320"/>
      <c r="BR40" s="321"/>
      <c r="BT40" s="128"/>
    </row>
    <row r="41" spans="4:72" ht="15" customHeight="1">
      <c r="D41" s="127"/>
      <c r="R41" s="33"/>
      <c r="AB41" s="322" t="e">
        <f>SUM(AB36:AR40)</f>
        <v>#REF!</v>
      </c>
      <c r="AC41" s="323"/>
      <c r="AD41" s="323"/>
      <c r="AE41" s="323"/>
      <c r="AF41" s="323"/>
      <c r="AG41" s="323"/>
      <c r="AH41" s="323"/>
      <c r="AI41" s="323"/>
      <c r="AJ41" s="323"/>
      <c r="AK41" s="323"/>
      <c r="AL41" s="323"/>
      <c r="AM41" s="323"/>
      <c r="AN41" s="323"/>
      <c r="AO41" s="323"/>
      <c r="AP41" s="323"/>
      <c r="AQ41" s="323"/>
      <c r="AR41" s="324"/>
      <c r="AZ41" s="322" t="e">
        <f>SUM(AZ36:BP40)</f>
        <v>#REF!</v>
      </c>
      <c r="BA41" s="323"/>
      <c r="BB41" s="323"/>
      <c r="BC41" s="323"/>
      <c r="BD41" s="323"/>
      <c r="BE41" s="323"/>
      <c r="BF41" s="323"/>
      <c r="BG41" s="323"/>
      <c r="BH41" s="323"/>
      <c r="BI41" s="323"/>
      <c r="BJ41" s="323"/>
      <c r="BK41" s="323"/>
      <c r="BL41" s="323"/>
      <c r="BM41" s="323"/>
      <c r="BN41" s="323"/>
      <c r="BO41" s="323"/>
      <c r="BP41" s="323"/>
      <c r="BQ41" s="323"/>
      <c r="BR41" s="324"/>
      <c r="BT41" s="128"/>
    </row>
    <row r="42" spans="4:72" ht="6" customHeight="1">
      <c r="D42" s="127"/>
      <c r="R42" s="33"/>
      <c r="BT42" s="128"/>
    </row>
    <row r="43" spans="4:72" ht="15" customHeight="1">
      <c r="D43" s="127"/>
      <c r="F43" s="19" t="s">
        <v>51</v>
      </c>
      <c r="R43" s="33"/>
      <c r="AU43" s="299" t="e">
        <f>AZ41</f>
        <v>#REF!</v>
      </c>
      <c r="AV43" s="299"/>
      <c r="AW43" s="299"/>
      <c r="AX43" s="299"/>
      <c r="AY43" s="299"/>
      <c r="AZ43" s="299"/>
      <c r="BA43" s="299"/>
      <c r="BB43" s="299"/>
      <c r="BC43" s="299"/>
      <c r="BD43" s="299"/>
      <c r="BE43" s="299"/>
      <c r="BT43" s="128"/>
    </row>
    <row r="44" spans="4:72" ht="6" customHeight="1">
      <c r="D44" s="127"/>
      <c r="R44" s="33"/>
      <c r="AU44" s="177"/>
      <c r="AV44" s="177"/>
      <c r="AW44" s="177"/>
      <c r="AX44" s="177"/>
      <c r="AY44" s="177"/>
      <c r="AZ44" s="177"/>
      <c r="BA44" s="177"/>
      <c r="BB44" s="177"/>
      <c r="BC44" s="177"/>
      <c r="BD44" s="177"/>
      <c r="BE44" s="177"/>
      <c r="BT44" s="128"/>
    </row>
    <row r="45" spans="4:72" ht="15" customHeight="1">
      <c r="D45" s="127"/>
      <c r="F45" s="19" t="s">
        <v>228</v>
      </c>
      <c r="R45" s="33"/>
      <c r="AU45" s="310" t="e">
        <f>IF(AG31="OUI",VLOOKUP(#REF!,#REF!,2,FALSE),#REF!)</f>
        <v>#REF!</v>
      </c>
      <c r="AV45" s="310"/>
      <c r="AW45" s="310"/>
      <c r="AX45" s="310"/>
      <c r="AY45" s="310"/>
      <c r="AZ45" s="310"/>
      <c r="BA45" s="310"/>
      <c r="BB45" s="310"/>
      <c r="BC45" s="310"/>
      <c r="BD45" s="310"/>
      <c r="BE45" s="310"/>
      <c r="BT45" s="128"/>
    </row>
    <row r="46" spans="4:72" ht="6" customHeight="1">
      <c r="D46" s="127"/>
      <c r="R46" s="33"/>
      <c r="AU46" s="177"/>
      <c r="AV46" s="177"/>
      <c r="AW46" s="177"/>
      <c r="AX46" s="177"/>
      <c r="AY46" s="177"/>
      <c r="AZ46" s="177"/>
      <c r="BA46" s="177"/>
      <c r="BB46" s="177"/>
      <c r="BC46" s="177"/>
      <c r="BD46" s="177"/>
      <c r="BE46" s="177"/>
      <c r="BT46" s="128"/>
    </row>
    <row r="47" spans="4:72" ht="15" customHeight="1">
      <c r="D47" s="127"/>
      <c r="F47" s="311" t="e">
        <f>IF(AG31="OUI","Impôt dû sans prise en compte de la (des) 1/2 part(s) supplémentaire(s)","Impôt dû ")</f>
        <v>#REF!</v>
      </c>
      <c r="G47" s="311"/>
      <c r="H47" s="311"/>
      <c r="I47" s="311"/>
      <c r="J47" s="311"/>
      <c r="K47" s="311"/>
      <c r="L47" s="311"/>
      <c r="M47" s="311"/>
      <c r="N47" s="311"/>
      <c r="O47" s="311"/>
      <c r="P47" s="311"/>
      <c r="Q47" s="311"/>
      <c r="R47" s="311"/>
      <c r="S47" s="311"/>
      <c r="T47" s="311"/>
      <c r="U47" s="311"/>
      <c r="V47" s="311"/>
      <c r="W47" s="311"/>
      <c r="X47" s="311"/>
      <c r="Y47" s="311"/>
      <c r="Z47" s="311"/>
      <c r="AA47" s="311"/>
      <c r="AB47" s="311"/>
      <c r="AC47" s="311"/>
      <c r="AD47" s="311"/>
      <c r="AE47" s="311"/>
      <c r="AF47" s="311"/>
      <c r="AG47" s="311"/>
      <c r="AH47" s="311"/>
      <c r="AI47" s="311"/>
      <c r="AJ47" s="311"/>
      <c r="AK47" s="311"/>
      <c r="AL47" s="311"/>
      <c r="AM47" s="311"/>
      <c r="AN47" s="311"/>
      <c r="AO47" s="311"/>
      <c r="AP47" s="311"/>
      <c r="AQ47" s="311"/>
      <c r="AR47" s="311"/>
      <c r="AS47" s="311"/>
      <c r="AU47" s="304" t="e">
        <f>IF($AG$31="OUI",#REF!,#REF!)</f>
        <v>#REF!</v>
      </c>
      <c r="AV47" s="304"/>
      <c r="AW47" s="304"/>
      <c r="AX47" s="304"/>
      <c r="AY47" s="304"/>
      <c r="AZ47" s="304"/>
      <c r="BA47" s="304"/>
      <c r="BB47" s="304"/>
      <c r="BC47" s="304"/>
      <c r="BD47" s="304"/>
      <c r="BE47" s="304"/>
      <c r="BT47" s="128"/>
    </row>
    <row r="48" spans="4:72" ht="6" customHeight="1">
      <c r="D48" s="127"/>
      <c r="R48" s="33"/>
      <c r="AU48" s="177"/>
      <c r="AV48" s="177"/>
      <c r="AW48" s="177"/>
      <c r="AX48" s="177"/>
      <c r="AY48" s="177"/>
      <c r="AZ48" s="177"/>
      <c r="BA48" s="177"/>
      <c r="BB48" s="177"/>
      <c r="BC48" s="177"/>
      <c r="BD48" s="177"/>
      <c r="BE48" s="177"/>
      <c r="BT48" s="128"/>
    </row>
    <row r="49" spans="4:78" ht="15" customHeight="1">
      <c r="D49" s="127"/>
      <c r="F49" s="223" t="e">
        <f>IF(AG31="OUI","Avantage de la (des) 1/2 part(s) supplémentaire(s)","")</f>
        <v>#REF!</v>
      </c>
      <c r="G49" s="223"/>
      <c r="H49" s="223"/>
      <c r="I49" s="223"/>
      <c r="J49" s="223"/>
      <c r="K49" s="223"/>
      <c r="L49" s="223"/>
      <c r="M49" s="223"/>
      <c r="N49" s="223"/>
      <c r="O49" s="223"/>
      <c r="P49" s="223"/>
      <c r="Q49" s="223"/>
      <c r="R49" s="223"/>
      <c r="S49" s="223"/>
      <c r="T49" s="223"/>
      <c r="U49" s="223"/>
      <c r="V49" s="223"/>
      <c r="W49" s="223"/>
      <c r="X49" s="223"/>
      <c r="Y49" s="223"/>
      <c r="Z49" s="223"/>
      <c r="AA49" s="223"/>
      <c r="AB49" s="223"/>
      <c r="AC49" s="223"/>
      <c r="AD49" s="223"/>
      <c r="AE49" s="223"/>
      <c r="AF49" s="223"/>
      <c r="AG49" s="223"/>
      <c r="AH49" s="223"/>
      <c r="AI49" s="223"/>
      <c r="AJ49" s="223"/>
      <c r="AK49" s="223"/>
      <c r="AL49" s="223"/>
      <c r="AM49" s="223"/>
      <c r="AN49" s="223"/>
      <c r="AO49" s="223"/>
      <c r="AP49" s="223"/>
      <c r="AQ49" s="223"/>
      <c r="AR49" s="223"/>
      <c r="AS49" s="223"/>
      <c r="AU49" s="312" t="e">
        <f>IF($AG$31="OUI",#REF!,"N/A")</f>
        <v>#REF!</v>
      </c>
      <c r="AV49" s="312"/>
      <c r="AW49" s="312"/>
      <c r="AX49" s="312"/>
      <c r="AY49" s="312"/>
      <c r="AZ49" s="312"/>
      <c r="BA49" s="312"/>
      <c r="BB49" s="312"/>
      <c r="BC49" s="312"/>
      <c r="BD49" s="312"/>
      <c r="BE49" s="312"/>
      <c r="BT49" s="128"/>
    </row>
    <row r="50" spans="4:78" ht="6" customHeight="1">
      <c r="D50" s="127"/>
      <c r="R50" s="33"/>
      <c r="BT50" s="128"/>
    </row>
    <row r="51" spans="4:78" ht="15" customHeight="1">
      <c r="D51" s="127"/>
      <c r="F51" s="308" t="e">
        <f>IF(AG31="OUI","Impôt dû après plafonnement = ","")</f>
        <v>#REF!</v>
      </c>
      <c r="G51" s="308"/>
      <c r="H51" s="308"/>
      <c r="I51" s="308"/>
      <c r="J51" s="308"/>
      <c r="K51" s="308"/>
      <c r="L51" s="308"/>
      <c r="M51" s="308"/>
      <c r="N51" s="308"/>
      <c r="O51" s="308"/>
      <c r="P51" s="308"/>
      <c r="Q51" s="308"/>
      <c r="R51" s="308"/>
      <c r="S51" s="308"/>
      <c r="T51" s="308"/>
      <c r="U51" s="308"/>
      <c r="V51" s="308"/>
      <c r="W51" s="308"/>
      <c r="X51" s="308"/>
      <c r="Y51" s="308"/>
      <c r="Z51" s="308"/>
      <c r="AA51" s="308"/>
      <c r="AB51" s="308"/>
      <c r="AC51" s="308"/>
      <c r="AD51" s="308"/>
      <c r="AE51" s="308"/>
      <c r="AF51" s="308"/>
      <c r="AG51" s="308"/>
      <c r="AH51" s="308"/>
      <c r="AI51" s="308"/>
      <c r="AJ51" s="308"/>
      <c r="AK51" s="308"/>
      <c r="AL51" s="308"/>
      <c r="AM51" s="308"/>
      <c r="AN51" s="308"/>
      <c r="AO51" s="308"/>
      <c r="AP51" s="308"/>
      <c r="AQ51" s="308"/>
      <c r="AR51" s="308"/>
      <c r="AS51" s="308"/>
      <c r="AU51" s="304" t="e">
        <f>IF($AG$31="OUI",AU47+AU49,"N/A")</f>
        <v>#REF!</v>
      </c>
      <c r="AV51" s="304"/>
      <c r="AW51" s="304"/>
      <c r="AX51" s="304"/>
      <c r="AY51" s="304"/>
      <c r="AZ51" s="304"/>
      <c r="BA51" s="304"/>
      <c r="BB51" s="304"/>
      <c r="BC51" s="304"/>
      <c r="BD51" s="304"/>
      <c r="BE51" s="304"/>
      <c r="BT51" s="128"/>
    </row>
    <row r="52" spans="4:78" ht="15" customHeight="1">
      <c r="D52" s="127"/>
      <c r="R52" s="33"/>
      <c r="BT52" s="128"/>
    </row>
    <row r="53" spans="4:78" ht="15" customHeight="1">
      <c r="D53" s="127"/>
      <c r="F53" s="19" t="s">
        <v>54</v>
      </c>
      <c r="R53" s="33"/>
      <c r="AU53" s="299" t="e">
        <f>#REF!</f>
        <v>#REF!</v>
      </c>
      <c r="AV53" s="299"/>
      <c r="AW53" s="299"/>
      <c r="AX53" s="299"/>
      <c r="AY53" s="299"/>
      <c r="AZ53" s="299"/>
      <c r="BA53" s="299"/>
      <c r="BB53" s="299"/>
      <c r="BC53" s="299"/>
      <c r="BD53" s="299"/>
      <c r="BE53" s="299"/>
      <c r="BT53" s="128"/>
    </row>
    <row r="54" spans="4:78" ht="15" customHeight="1">
      <c r="D54" s="127"/>
      <c r="F54" s="19" t="s">
        <v>55</v>
      </c>
      <c r="R54" s="33"/>
      <c r="AU54" s="299" t="e">
        <f>#REF!</f>
        <v>#REF!</v>
      </c>
      <c r="AV54" s="299"/>
      <c r="AW54" s="299"/>
      <c r="AX54" s="299"/>
      <c r="AY54" s="299"/>
      <c r="AZ54" s="299"/>
      <c r="BA54" s="299"/>
      <c r="BB54" s="299"/>
      <c r="BC54" s="299"/>
      <c r="BD54" s="299"/>
      <c r="BE54" s="299"/>
      <c r="BT54" s="128"/>
    </row>
    <row r="55" spans="4:78" ht="15" customHeight="1">
      <c r="D55" s="127"/>
      <c r="R55" s="33"/>
      <c r="BT55" s="128"/>
    </row>
    <row r="56" spans="4:78" ht="15" customHeight="1">
      <c r="D56" s="127"/>
      <c r="F56" s="305" t="s">
        <v>56</v>
      </c>
      <c r="G56" s="305"/>
      <c r="H56" s="305"/>
      <c r="I56" s="305"/>
      <c r="J56" s="305"/>
      <c r="K56" s="305"/>
      <c r="L56" s="305"/>
      <c r="M56" s="305"/>
      <c r="N56" s="305"/>
      <c r="O56" s="305"/>
      <c r="P56" s="305"/>
      <c r="Q56" s="305"/>
      <c r="R56" s="305"/>
      <c r="S56" s="305"/>
      <c r="T56" s="305"/>
      <c r="U56" s="305"/>
      <c r="V56" s="305"/>
      <c r="W56" s="305"/>
      <c r="X56" s="305"/>
      <c r="Y56" s="305"/>
      <c r="Z56" s="305"/>
      <c r="AA56" s="305"/>
      <c r="AB56" s="305"/>
      <c r="AC56" s="305"/>
      <c r="AD56" s="305"/>
      <c r="AE56" s="305"/>
      <c r="AF56" s="305"/>
      <c r="AG56" s="305"/>
      <c r="AH56" s="305"/>
      <c r="AI56" s="305"/>
      <c r="AJ56" s="305"/>
      <c r="AK56" s="305"/>
      <c r="AL56" s="305"/>
      <c r="AM56" s="305"/>
      <c r="AN56" s="305"/>
      <c r="AO56" s="305"/>
      <c r="AP56" s="305"/>
      <c r="AQ56" s="305"/>
      <c r="AR56" s="305"/>
      <c r="AS56" s="305"/>
      <c r="AT56" s="305"/>
      <c r="AU56" s="305"/>
      <c r="AV56" s="305"/>
      <c r="AW56" s="305"/>
      <c r="AX56" s="305"/>
      <c r="AY56" s="305"/>
      <c r="AZ56" s="305"/>
      <c r="BA56" s="305"/>
      <c r="BB56" s="305"/>
      <c r="BC56" s="305"/>
      <c r="BD56" s="305"/>
      <c r="BE56" s="305"/>
      <c r="BF56" s="305"/>
      <c r="BG56" s="305"/>
      <c r="BH56" s="305"/>
      <c r="BI56" s="305"/>
      <c r="BJ56" s="305"/>
      <c r="BK56" s="305"/>
      <c r="BL56" s="305"/>
      <c r="BT56" s="128"/>
    </row>
    <row r="57" spans="4:78" ht="3.6" customHeight="1">
      <c r="D57" s="127"/>
      <c r="R57" s="33"/>
      <c r="BT57" s="128"/>
    </row>
    <row r="58" spans="4:78" ht="18" customHeight="1">
      <c r="D58" s="127"/>
      <c r="R58" s="33"/>
      <c r="U58" s="297" t="s">
        <v>57</v>
      </c>
      <c r="V58" s="297"/>
      <c r="W58" s="297"/>
      <c r="X58" s="297"/>
      <c r="Y58" s="297"/>
      <c r="Z58" s="297"/>
      <c r="AA58" s="297"/>
      <c r="AB58" s="297"/>
      <c r="AC58" s="297"/>
      <c r="AD58" s="297"/>
      <c r="AE58" s="297" t="s">
        <v>58</v>
      </c>
      <c r="AF58" s="297"/>
      <c r="AG58" s="297"/>
      <c r="AH58" s="297"/>
      <c r="AI58" s="297"/>
      <c r="AJ58" s="297"/>
      <c r="AK58" s="297"/>
      <c r="AL58" s="297"/>
      <c r="AM58" s="297"/>
      <c r="AN58" s="297"/>
      <c r="AO58" s="309" t="s">
        <v>59</v>
      </c>
      <c r="AP58" s="309"/>
      <c r="AQ58" s="309"/>
      <c r="AR58" s="309"/>
      <c r="AS58" s="309"/>
      <c r="AT58" s="309"/>
      <c r="AU58" s="309"/>
      <c r="AV58" s="309"/>
      <c r="AW58" s="309"/>
      <c r="AX58" s="309"/>
      <c r="AY58" s="297" t="s">
        <v>60</v>
      </c>
      <c r="AZ58" s="297"/>
      <c r="BA58" s="297"/>
      <c r="BB58" s="297"/>
      <c r="BC58" s="297"/>
      <c r="BD58" s="297"/>
      <c r="BE58" s="297"/>
      <c r="BF58" s="297"/>
      <c r="BG58" s="297"/>
      <c r="BH58" s="297"/>
      <c r="BI58" s="297" t="s">
        <v>19</v>
      </c>
      <c r="BJ58" s="297"/>
      <c r="BK58" s="297"/>
      <c r="BL58" s="297"/>
      <c r="BM58" s="297"/>
      <c r="BN58" s="297"/>
      <c r="BO58" s="297"/>
      <c r="BP58" s="297"/>
      <c r="BQ58" s="297"/>
      <c r="BR58" s="297"/>
      <c r="BT58" s="128"/>
    </row>
    <row r="59" spans="4:78" ht="15" customHeight="1">
      <c r="D59" s="127"/>
      <c r="F59" s="37" t="s">
        <v>42</v>
      </c>
      <c r="R59" s="33"/>
      <c r="U59" s="299" t="e">
        <f>$AG$22</f>
        <v>#REF!</v>
      </c>
      <c r="V59" s="299"/>
      <c r="W59" s="299"/>
      <c r="X59" s="299"/>
      <c r="Y59" s="299"/>
      <c r="Z59" s="299"/>
      <c r="AA59" s="299"/>
      <c r="AB59" s="299"/>
      <c r="AC59" s="299"/>
      <c r="AD59" s="299"/>
      <c r="AE59" s="299" t="e">
        <f>$AG$22</f>
        <v>#REF!</v>
      </c>
      <c r="AF59" s="299"/>
      <c r="AG59" s="299"/>
      <c r="AH59" s="299"/>
      <c r="AI59" s="299"/>
      <c r="AJ59" s="299"/>
      <c r="AK59" s="299"/>
      <c r="AL59" s="299"/>
      <c r="AM59" s="299"/>
      <c r="AN59" s="299"/>
      <c r="AO59" s="299" t="e">
        <f>$AG$22</f>
        <v>#REF!</v>
      </c>
      <c r="AP59" s="299"/>
      <c r="AQ59" s="299"/>
      <c r="AR59" s="299"/>
      <c r="AS59" s="299"/>
      <c r="AT59" s="299"/>
      <c r="AU59" s="299"/>
      <c r="AV59" s="299"/>
      <c r="AW59" s="299"/>
      <c r="AX59" s="299"/>
      <c r="AY59" s="299" t="e">
        <f>$AG$22</f>
        <v>#REF!</v>
      </c>
      <c r="AZ59" s="299"/>
      <c r="BA59" s="299"/>
      <c r="BB59" s="299"/>
      <c r="BC59" s="299"/>
      <c r="BD59" s="299"/>
      <c r="BE59" s="299"/>
      <c r="BF59" s="299"/>
      <c r="BG59" s="299"/>
      <c r="BH59" s="299"/>
      <c r="BI59" s="297"/>
      <c r="BJ59" s="297"/>
      <c r="BK59" s="297"/>
      <c r="BL59" s="297"/>
      <c r="BM59" s="297"/>
      <c r="BN59" s="297"/>
      <c r="BO59" s="297"/>
      <c r="BP59" s="297"/>
      <c r="BQ59" s="297"/>
      <c r="BR59" s="297"/>
      <c r="BT59" s="128"/>
    </row>
    <row r="60" spans="4:78" s="12" customFormat="1" ht="15" customHeight="1">
      <c r="D60" s="41"/>
      <c r="F60" s="12" t="s">
        <v>132</v>
      </c>
      <c r="R60" s="42"/>
      <c r="U60" s="306">
        <v>9.9000000000000005E-2</v>
      </c>
      <c r="V60" s="306"/>
      <c r="W60" s="306"/>
      <c r="X60" s="306"/>
      <c r="Y60" s="306"/>
      <c r="Z60" s="306"/>
      <c r="AA60" s="306"/>
      <c r="AB60" s="306"/>
      <c r="AC60" s="306"/>
      <c r="AD60" s="306"/>
      <c r="AE60" s="306">
        <v>5.0000000000000001E-3</v>
      </c>
      <c r="AF60" s="306"/>
      <c r="AG60" s="306"/>
      <c r="AH60" s="306"/>
      <c r="AI60" s="306"/>
      <c r="AJ60" s="306"/>
      <c r="AK60" s="306"/>
      <c r="AL60" s="306"/>
      <c r="AM60" s="306"/>
      <c r="AN60" s="306"/>
      <c r="AO60" s="306">
        <v>4.8000000000000001E-2</v>
      </c>
      <c r="AP60" s="306"/>
      <c r="AQ60" s="306"/>
      <c r="AR60" s="306"/>
      <c r="AS60" s="306"/>
      <c r="AT60" s="306"/>
      <c r="AU60" s="306"/>
      <c r="AV60" s="306"/>
      <c r="AW60" s="306"/>
      <c r="AX60" s="306"/>
      <c r="AY60" s="306">
        <v>0.02</v>
      </c>
      <c r="AZ60" s="306"/>
      <c r="BA60" s="306"/>
      <c r="BB60" s="306"/>
      <c r="BC60" s="306"/>
      <c r="BD60" s="306"/>
      <c r="BE60" s="306"/>
      <c r="BF60" s="306"/>
      <c r="BG60" s="306"/>
      <c r="BH60" s="306"/>
      <c r="BI60" s="307">
        <f>SUM(U60:BH60)</f>
        <v>0.17200000000000001</v>
      </c>
      <c r="BJ60" s="307"/>
      <c r="BK60" s="307"/>
      <c r="BL60" s="307"/>
      <c r="BM60" s="307"/>
      <c r="BN60" s="307"/>
      <c r="BO60" s="307"/>
      <c r="BP60" s="307"/>
      <c r="BQ60" s="307"/>
      <c r="BR60" s="307"/>
      <c r="BT60" s="43"/>
    </row>
    <row r="61" spans="4:78" ht="15" customHeight="1">
      <c r="D61" s="127"/>
      <c r="F61" s="37" t="s">
        <v>61</v>
      </c>
      <c r="R61" s="33"/>
      <c r="U61" s="297" t="e">
        <f>U59*U60</f>
        <v>#REF!</v>
      </c>
      <c r="V61" s="297"/>
      <c r="W61" s="297"/>
      <c r="X61" s="297"/>
      <c r="Y61" s="297"/>
      <c r="Z61" s="297"/>
      <c r="AA61" s="297"/>
      <c r="AB61" s="297"/>
      <c r="AC61" s="297"/>
      <c r="AD61" s="297"/>
      <c r="AE61" s="297" t="e">
        <f>AE59*AE60</f>
        <v>#REF!</v>
      </c>
      <c r="AF61" s="297"/>
      <c r="AG61" s="297"/>
      <c r="AH61" s="297"/>
      <c r="AI61" s="297"/>
      <c r="AJ61" s="297"/>
      <c r="AK61" s="297"/>
      <c r="AL61" s="297"/>
      <c r="AM61" s="297"/>
      <c r="AN61" s="297"/>
      <c r="AO61" s="297" t="e">
        <f>AO59*AO60</f>
        <v>#REF!</v>
      </c>
      <c r="AP61" s="297"/>
      <c r="AQ61" s="297"/>
      <c r="AR61" s="297"/>
      <c r="AS61" s="297"/>
      <c r="AT61" s="297"/>
      <c r="AU61" s="297"/>
      <c r="AV61" s="297"/>
      <c r="AW61" s="297"/>
      <c r="AX61" s="297"/>
      <c r="AY61" s="297" t="e">
        <f>AY59*AY60</f>
        <v>#REF!</v>
      </c>
      <c r="AZ61" s="297"/>
      <c r="BA61" s="297"/>
      <c r="BB61" s="297"/>
      <c r="BC61" s="297"/>
      <c r="BD61" s="297"/>
      <c r="BE61" s="297"/>
      <c r="BF61" s="297"/>
      <c r="BG61" s="297"/>
      <c r="BH61" s="297"/>
      <c r="BI61" s="304" t="e">
        <f>SUM(U61:BH61)</f>
        <v>#REF!</v>
      </c>
      <c r="BJ61" s="304"/>
      <c r="BK61" s="304"/>
      <c r="BL61" s="304"/>
      <c r="BM61" s="304"/>
      <c r="BN61" s="304"/>
      <c r="BO61" s="304"/>
      <c r="BP61" s="304"/>
      <c r="BQ61" s="304"/>
      <c r="BR61" s="304"/>
      <c r="BT61" s="128"/>
    </row>
    <row r="62" spans="4:78" ht="15" customHeight="1">
      <c r="D62" s="127"/>
      <c r="R62" s="33"/>
      <c r="BT62" s="128"/>
    </row>
    <row r="63" spans="4:78" ht="15" customHeight="1">
      <c r="D63" s="127"/>
      <c r="F63" s="305" t="s">
        <v>62</v>
      </c>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5"/>
      <c r="AE63" s="305"/>
      <c r="AF63" s="305"/>
      <c r="AG63" s="305"/>
      <c r="AH63" s="305"/>
      <c r="AI63" s="305"/>
      <c r="AJ63" s="305"/>
      <c r="AK63" s="305"/>
      <c r="AL63" s="305"/>
      <c r="AM63" s="305"/>
      <c r="AN63" s="305"/>
      <c r="AO63" s="305"/>
      <c r="AP63" s="305"/>
      <c r="AQ63" s="305"/>
      <c r="AR63" s="305"/>
      <c r="AS63" s="305"/>
      <c r="AT63" s="305"/>
      <c r="AU63" s="305"/>
      <c r="AV63" s="305"/>
      <c r="AW63" s="305"/>
      <c r="AX63" s="305"/>
      <c r="AY63" s="305"/>
      <c r="AZ63" s="305"/>
      <c r="BA63" s="305"/>
      <c r="BB63" s="305"/>
      <c r="BC63" s="305"/>
      <c r="BD63" s="305"/>
      <c r="BE63" s="305"/>
      <c r="BF63" s="305"/>
      <c r="BG63" s="305"/>
      <c r="BH63" s="305"/>
      <c r="BI63" s="305"/>
      <c r="BJ63" s="305"/>
      <c r="BK63" s="305"/>
      <c r="BL63" s="305"/>
      <c r="BT63" s="128"/>
    </row>
    <row r="64" spans="4:78" ht="7.2" customHeight="1">
      <c r="D64" s="127"/>
      <c r="R64" s="33"/>
      <c r="BT64" s="128"/>
      <c r="BZ64" s="159"/>
    </row>
    <row r="65" spans="4:109" ht="31.2" customHeight="1">
      <c r="D65" s="127"/>
      <c r="R65" s="33"/>
      <c r="AE65" s="302" t="s">
        <v>5</v>
      </c>
      <c r="AF65" s="302"/>
      <c r="AG65" s="302"/>
      <c r="AH65" s="302"/>
      <c r="AI65" s="302"/>
      <c r="AJ65" s="302"/>
      <c r="AK65" s="302"/>
      <c r="AL65" s="302"/>
      <c r="AM65" s="302" t="s">
        <v>17</v>
      </c>
      <c r="AN65" s="302"/>
      <c r="AO65" s="302"/>
      <c r="AP65" s="302"/>
      <c r="AQ65" s="302"/>
      <c r="AR65" s="302"/>
      <c r="AS65" s="302"/>
      <c r="AT65" s="302"/>
      <c r="AU65" s="302" t="s">
        <v>63</v>
      </c>
      <c r="AV65" s="302"/>
      <c r="AW65" s="302"/>
      <c r="AX65" s="302"/>
      <c r="AY65" s="302"/>
      <c r="AZ65" s="302"/>
      <c r="BA65" s="302"/>
      <c r="BB65" s="302"/>
      <c r="BC65" s="302" t="s">
        <v>229</v>
      </c>
      <c r="BD65" s="302"/>
      <c r="BE65" s="302"/>
      <c r="BF65" s="302"/>
      <c r="BG65" s="302"/>
      <c r="BH65" s="302"/>
      <c r="BI65" s="302"/>
      <c r="BJ65" s="302"/>
      <c r="BK65" s="302" t="s">
        <v>66</v>
      </c>
      <c r="BL65" s="302"/>
      <c r="BM65" s="302"/>
      <c r="BN65" s="302"/>
      <c r="BO65" s="302"/>
      <c r="BP65" s="302"/>
      <c r="BQ65" s="302"/>
      <c r="BR65" s="302"/>
      <c r="BT65" s="128"/>
      <c r="BV65" s="154"/>
      <c r="BW65" s="154"/>
      <c r="BX65" s="154"/>
      <c r="BY65" s="154"/>
      <c r="BZ65" s="154"/>
      <c r="CA65" s="154"/>
      <c r="CB65" s="154"/>
      <c r="CC65" s="154"/>
      <c r="CD65" s="154"/>
      <c r="CE65" s="154"/>
      <c r="CF65" s="154"/>
      <c r="CG65" s="154"/>
      <c r="CH65" s="154"/>
      <c r="CI65" s="154"/>
      <c r="CJ65" s="154"/>
      <c r="CK65" s="154"/>
      <c r="CL65" s="154"/>
      <c r="CM65" s="154"/>
      <c r="CN65" s="154"/>
      <c r="CO65" s="154"/>
      <c r="CP65" s="154"/>
      <c r="CQ65" s="154"/>
      <c r="CR65" s="154"/>
      <c r="CS65" s="154"/>
      <c r="CT65" s="154"/>
      <c r="CU65" s="154"/>
      <c r="CV65" s="154"/>
      <c r="CW65" s="303"/>
      <c r="CX65" s="303"/>
      <c r="CY65" s="303"/>
      <c r="CZ65" s="303"/>
      <c r="DA65" s="303"/>
      <c r="DB65" s="303"/>
      <c r="DC65" s="303"/>
      <c r="DD65" s="303"/>
      <c r="DE65" s="303"/>
    </row>
    <row r="66" spans="4:109" ht="15" customHeight="1">
      <c r="D66" s="127"/>
      <c r="F66" s="37" t="s">
        <v>15</v>
      </c>
      <c r="R66" s="33"/>
      <c r="AE66" s="299" t="e">
        <f>AG19</f>
        <v>#REF!</v>
      </c>
      <c r="AF66" s="299"/>
      <c r="AG66" s="299"/>
      <c r="AH66" s="299"/>
      <c r="AI66" s="299"/>
      <c r="AJ66" s="299"/>
      <c r="AK66" s="299"/>
      <c r="AL66" s="299"/>
      <c r="AM66" s="299">
        <f>IFERROR(IF($AG$31="OUI",($AU$51/$AG$24)*AE66,($AU$47/$AG$24)*AE66),0)</f>
        <v>0</v>
      </c>
      <c r="AN66" s="299"/>
      <c r="AO66" s="299"/>
      <c r="AP66" s="299"/>
      <c r="AQ66" s="299"/>
      <c r="AR66" s="299"/>
      <c r="AS66" s="299"/>
      <c r="AT66" s="299"/>
      <c r="AU66" s="299" t="s">
        <v>6</v>
      </c>
      <c r="AV66" s="299"/>
      <c r="AW66" s="299"/>
      <c r="AX66" s="299"/>
      <c r="AY66" s="299"/>
      <c r="AZ66" s="299"/>
      <c r="BA66" s="299"/>
      <c r="BB66" s="299"/>
      <c r="BC66" s="299">
        <f>AM66</f>
        <v>0</v>
      </c>
      <c r="BD66" s="299"/>
      <c r="BE66" s="299"/>
      <c r="BF66" s="299"/>
      <c r="BG66" s="299"/>
      <c r="BH66" s="299"/>
      <c r="BI66" s="299"/>
      <c r="BJ66" s="299"/>
      <c r="BK66" s="301">
        <f>IFERROR(BC66/AE66,0)</f>
        <v>0</v>
      </c>
      <c r="BL66" s="301"/>
      <c r="BM66" s="301"/>
      <c r="BN66" s="301"/>
      <c r="BO66" s="301"/>
      <c r="BP66" s="301"/>
      <c r="BQ66" s="301"/>
      <c r="BR66" s="301"/>
      <c r="BT66" s="128"/>
      <c r="BY66" s="155"/>
      <c r="BZ66" s="155"/>
      <c r="CA66" s="155"/>
    </row>
    <row r="67" spans="4:109" ht="15" customHeight="1">
      <c r="D67" s="127"/>
      <c r="F67" s="37" t="s">
        <v>14</v>
      </c>
      <c r="R67" s="33"/>
      <c r="AE67" s="299" t="e">
        <f>AG20</f>
        <v>#REF!</v>
      </c>
      <c r="AF67" s="299"/>
      <c r="AG67" s="299"/>
      <c r="AH67" s="299"/>
      <c r="AI67" s="299"/>
      <c r="AJ67" s="299"/>
      <c r="AK67" s="299"/>
      <c r="AL67" s="299"/>
      <c r="AM67" s="299">
        <f>IFERROR(IF($AG$31="OUI",($AU$51/$AG$24)*AE67,($AU$47/$AG$24)*AE67),0)</f>
        <v>0</v>
      </c>
      <c r="AN67" s="299"/>
      <c r="AO67" s="299"/>
      <c r="AP67" s="299"/>
      <c r="AQ67" s="299"/>
      <c r="AR67" s="299"/>
      <c r="AS67" s="299"/>
      <c r="AT67" s="299"/>
      <c r="AU67" s="300" t="s">
        <v>67</v>
      </c>
      <c r="AV67" s="299"/>
      <c r="AW67" s="299"/>
      <c r="AX67" s="299"/>
      <c r="AY67" s="299"/>
      <c r="AZ67" s="299"/>
      <c r="BA67" s="299"/>
      <c r="BB67" s="299"/>
      <c r="BC67" s="299">
        <f>AM67</f>
        <v>0</v>
      </c>
      <c r="BD67" s="299"/>
      <c r="BE67" s="299"/>
      <c r="BF67" s="299"/>
      <c r="BG67" s="299"/>
      <c r="BH67" s="299"/>
      <c r="BI67" s="299"/>
      <c r="BJ67" s="299"/>
      <c r="BK67" s="301">
        <f>IFERROR(BC67/AE67,0)</f>
        <v>0</v>
      </c>
      <c r="BL67" s="301"/>
      <c r="BM67" s="301"/>
      <c r="BN67" s="301"/>
      <c r="BO67" s="301"/>
      <c r="BP67" s="301"/>
      <c r="BQ67" s="301"/>
      <c r="BR67" s="301"/>
      <c r="BT67" s="128"/>
      <c r="BY67" s="155"/>
      <c r="BZ67" s="155"/>
      <c r="CA67" s="155"/>
    </row>
    <row r="68" spans="4:109" ht="15" customHeight="1">
      <c r="D68" s="127"/>
      <c r="F68" s="37" t="s">
        <v>65</v>
      </c>
      <c r="R68" s="33"/>
      <c r="AE68" s="299" t="e">
        <f>AG21</f>
        <v>#REF!</v>
      </c>
      <c r="AF68" s="299"/>
      <c r="AG68" s="299"/>
      <c r="AH68" s="299"/>
      <c r="AI68" s="299"/>
      <c r="AJ68" s="299"/>
      <c r="AK68" s="299"/>
      <c r="AL68" s="299"/>
      <c r="AM68" s="299">
        <f>IFERROR(IF($AG$31="OUI",($AU$51/$AG$24)*AE68,($AU$47/$AG$24)*AE68),0)</f>
        <v>0</v>
      </c>
      <c r="AN68" s="299"/>
      <c r="AO68" s="299"/>
      <c r="AP68" s="299"/>
      <c r="AQ68" s="299"/>
      <c r="AR68" s="299"/>
      <c r="AS68" s="299"/>
      <c r="AT68" s="299"/>
      <c r="AU68" s="300" t="s">
        <v>67</v>
      </c>
      <c r="AV68" s="299"/>
      <c r="AW68" s="299"/>
      <c r="AX68" s="299"/>
      <c r="AY68" s="299"/>
      <c r="AZ68" s="299"/>
      <c r="BA68" s="299"/>
      <c r="BB68" s="299"/>
      <c r="BC68" s="299">
        <f>AM68</f>
        <v>0</v>
      </c>
      <c r="BD68" s="299"/>
      <c r="BE68" s="299"/>
      <c r="BF68" s="299"/>
      <c r="BG68" s="299"/>
      <c r="BH68" s="299"/>
      <c r="BI68" s="299"/>
      <c r="BJ68" s="299"/>
      <c r="BK68" s="301">
        <f>IFERROR(BC68/AE68,0)</f>
        <v>0</v>
      </c>
      <c r="BL68" s="301"/>
      <c r="BM68" s="301"/>
      <c r="BN68" s="301"/>
      <c r="BO68" s="301"/>
      <c r="BP68" s="301"/>
      <c r="BQ68" s="301"/>
      <c r="BR68" s="301"/>
      <c r="BT68" s="128"/>
      <c r="BY68" s="155"/>
      <c r="BZ68" s="155"/>
      <c r="CA68" s="155"/>
    </row>
    <row r="69" spans="4:109" ht="15" customHeight="1">
      <c r="D69" s="127"/>
      <c r="F69" s="37" t="s">
        <v>16</v>
      </c>
      <c r="R69" s="33"/>
      <c r="AE69" s="299" t="e">
        <f>AG22</f>
        <v>#REF!</v>
      </c>
      <c r="AF69" s="299"/>
      <c r="AG69" s="299"/>
      <c r="AH69" s="299"/>
      <c r="AI69" s="299"/>
      <c r="AJ69" s="299"/>
      <c r="AK69" s="299"/>
      <c r="AL69" s="299"/>
      <c r="AM69" s="299">
        <f>IFERROR(IF($AG$31="OUI",($AU$51/$AG$24)*AE69,($AU$47/$AG$24)*AE69),0)</f>
        <v>0</v>
      </c>
      <c r="AN69" s="299"/>
      <c r="AO69" s="299"/>
      <c r="AP69" s="299"/>
      <c r="AQ69" s="299"/>
      <c r="AR69" s="299"/>
      <c r="AS69" s="299"/>
      <c r="AT69" s="299"/>
      <c r="AU69" s="299" t="e">
        <f>BI61</f>
        <v>#REF!</v>
      </c>
      <c r="AV69" s="299"/>
      <c r="AW69" s="299"/>
      <c r="AX69" s="299"/>
      <c r="AY69" s="299"/>
      <c r="AZ69" s="299"/>
      <c r="BA69" s="299"/>
      <c r="BB69" s="299"/>
      <c r="BC69" s="299" t="e">
        <f>AM69+AU69</f>
        <v>#REF!</v>
      </c>
      <c r="BD69" s="299"/>
      <c r="BE69" s="299"/>
      <c r="BF69" s="299"/>
      <c r="BG69" s="299"/>
      <c r="BH69" s="299"/>
      <c r="BI69" s="299"/>
      <c r="BJ69" s="299"/>
      <c r="BK69" s="301">
        <f>IFERROR(BC69/AE69,0)</f>
        <v>0</v>
      </c>
      <c r="BL69" s="301"/>
      <c r="BM69" s="301"/>
      <c r="BN69" s="301"/>
      <c r="BO69" s="301"/>
      <c r="BP69" s="301"/>
      <c r="BQ69" s="301"/>
      <c r="BR69" s="301"/>
      <c r="BT69" s="128"/>
      <c r="BY69" s="155"/>
      <c r="BZ69" s="155"/>
      <c r="CA69" s="155"/>
    </row>
    <row r="70" spans="4:109" ht="15" customHeight="1">
      <c r="D70" s="127"/>
      <c r="F70" s="156" t="s">
        <v>64</v>
      </c>
      <c r="G70" s="157"/>
      <c r="H70" s="157"/>
      <c r="I70" s="157"/>
      <c r="J70" s="157"/>
      <c r="K70" s="157"/>
      <c r="L70" s="157"/>
      <c r="M70" s="157"/>
      <c r="N70" s="157"/>
      <c r="O70" s="157"/>
      <c r="P70" s="157"/>
      <c r="Q70" s="157"/>
      <c r="R70" s="156"/>
      <c r="S70" s="157"/>
      <c r="T70" s="157"/>
      <c r="U70" s="157"/>
      <c r="V70" s="157"/>
      <c r="W70" s="157"/>
      <c r="X70" s="157"/>
      <c r="Y70" s="157"/>
      <c r="Z70" s="157"/>
      <c r="AA70" s="157"/>
      <c r="AB70" s="157"/>
      <c r="AC70" s="157"/>
      <c r="AD70" s="157"/>
      <c r="AE70" s="297" t="e">
        <f>SUM(AE66:AL69)</f>
        <v>#REF!</v>
      </c>
      <c r="AF70" s="297"/>
      <c r="AG70" s="297"/>
      <c r="AH70" s="297"/>
      <c r="AI70" s="297"/>
      <c r="AJ70" s="297"/>
      <c r="AK70" s="297"/>
      <c r="AL70" s="297"/>
      <c r="AM70" s="297">
        <f>SUM(AM66:AT69)</f>
        <v>0</v>
      </c>
      <c r="AN70" s="297"/>
      <c r="AO70" s="297"/>
      <c r="AP70" s="297"/>
      <c r="AQ70" s="297"/>
      <c r="AR70" s="297"/>
      <c r="AS70" s="297"/>
      <c r="AT70" s="297"/>
      <c r="AU70" s="297" t="e">
        <f>SUM(AU66:BB69)</f>
        <v>#REF!</v>
      </c>
      <c r="AV70" s="297"/>
      <c r="AW70" s="297"/>
      <c r="AX70" s="297"/>
      <c r="AY70" s="297"/>
      <c r="AZ70" s="297"/>
      <c r="BA70" s="297"/>
      <c r="BB70" s="297"/>
      <c r="BC70" s="297" t="e">
        <f>SUM(BC66:BJ69)</f>
        <v>#REF!</v>
      </c>
      <c r="BD70" s="297"/>
      <c r="BE70" s="297"/>
      <c r="BF70" s="297"/>
      <c r="BG70" s="297"/>
      <c r="BH70" s="297"/>
      <c r="BI70" s="297"/>
      <c r="BJ70" s="297"/>
      <c r="BK70" s="298">
        <f>IFERROR(BC70/AE70,0)</f>
        <v>0</v>
      </c>
      <c r="BL70" s="298"/>
      <c r="BM70" s="298"/>
      <c r="BN70" s="298"/>
      <c r="BO70" s="298"/>
      <c r="BP70" s="298"/>
      <c r="BQ70" s="298"/>
      <c r="BR70" s="298"/>
      <c r="BT70" s="128"/>
      <c r="BY70" s="155"/>
      <c r="BZ70" s="155"/>
      <c r="CA70" s="155"/>
    </row>
    <row r="71" spans="4:109" ht="15" customHeight="1">
      <c r="D71" s="127"/>
      <c r="F71" s="158" t="s">
        <v>68</v>
      </c>
      <c r="R71" s="33"/>
      <c r="AE71" s="51"/>
      <c r="AF71" s="51"/>
      <c r="AG71" s="51"/>
      <c r="AH71" s="51"/>
      <c r="AI71" s="51"/>
      <c r="AJ71" s="51"/>
      <c r="AK71" s="51"/>
      <c r="AL71" s="51"/>
      <c r="AM71" s="51"/>
      <c r="AN71" s="51"/>
      <c r="AO71" s="51"/>
      <c r="AP71" s="51"/>
      <c r="AQ71" s="51"/>
      <c r="AR71" s="51"/>
      <c r="AS71" s="51"/>
      <c r="AT71" s="51"/>
      <c r="AU71" s="51"/>
      <c r="AV71" s="51"/>
      <c r="AW71" s="51"/>
      <c r="AX71" s="51"/>
      <c r="AY71" s="51"/>
      <c r="AZ71" s="51"/>
      <c r="BA71" s="51"/>
      <c r="BB71" s="51"/>
      <c r="BC71" s="51"/>
      <c r="BD71" s="51"/>
      <c r="BE71" s="51"/>
      <c r="BF71" s="51"/>
      <c r="BG71" s="51"/>
      <c r="BH71" s="51"/>
      <c r="BI71" s="51"/>
      <c r="BJ71" s="51"/>
      <c r="BK71" s="51"/>
      <c r="BL71" s="51"/>
      <c r="BM71" s="51"/>
      <c r="BN71" s="51"/>
      <c r="BO71" s="51"/>
      <c r="BP71" s="51"/>
      <c r="BQ71" s="51"/>
      <c r="BR71" s="51"/>
      <c r="BT71" s="128"/>
      <c r="BY71" s="159"/>
      <c r="BZ71" s="159"/>
      <c r="CA71" s="159"/>
    </row>
    <row r="72" spans="4:109" ht="15" customHeight="1">
      <c r="D72" s="127"/>
      <c r="F72" s="158"/>
      <c r="R72" s="33"/>
      <c r="AE72" s="51"/>
      <c r="AF72" s="51"/>
      <c r="AG72" s="51"/>
      <c r="AH72" s="51"/>
      <c r="AI72" s="51"/>
      <c r="AJ72" s="51"/>
      <c r="AK72" s="51"/>
      <c r="AL72" s="51"/>
      <c r="AM72" s="51"/>
      <c r="AN72" s="51"/>
      <c r="AO72" s="51"/>
      <c r="AP72" s="51"/>
      <c r="AQ72" s="51"/>
      <c r="AR72" s="51"/>
      <c r="AS72" s="51"/>
      <c r="AT72" s="51"/>
      <c r="AU72" s="51"/>
      <c r="AV72" s="51"/>
      <c r="AW72" s="51"/>
      <c r="AX72" s="51"/>
      <c r="AY72" s="51"/>
      <c r="AZ72" s="51"/>
      <c r="BA72" s="51"/>
      <c r="BB72" s="51"/>
      <c r="BC72" s="51"/>
      <c r="BD72" s="51"/>
      <c r="BE72" s="51"/>
      <c r="BF72" s="51"/>
      <c r="BG72" s="51"/>
      <c r="BH72" s="51"/>
      <c r="BI72" s="51"/>
      <c r="BJ72" s="51"/>
      <c r="BK72" s="51"/>
      <c r="BL72" s="51"/>
      <c r="BM72" s="51"/>
      <c r="BN72" s="51"/>
      <c r="BO72" s="51"/>
      <c r="BP72" s="51"/>
      <c r="BQ72" s="51"/>
      <c r="BR72" s="51"/>
      <c r="BT72" s="128"/>
      <c r="BY72" s="159"/>
      <c r="BZ72" s="159"/>
      <c r="CA72" s="159"/>
    </row>
    <row r="73" spans="4:109" s="16" customFormat="1" ht="17.399999999999999" customHeight="1">
      <c r="D73" s="194"/>
      <c r="G73" s="193" t="s">
        <v>32</v>
      </c>
      <c r="BT73" s="195"/>
    </row>
    <row r="74" spans="4:109" s="37" customFormat="1" ht="142.80000000000001" customHeight="1">
      <c r="D74" s="150"/>
      <c r="E74" s="245" t="s">
        <v>259</v>
      </c>
      <c r="F74" s="246"/>
      <c r="G74" s="246"/>
      <c r="H74" s="246"/>
      <c r="I74" s="246"/>
      <c r="J74" s="246"/>
      <c r="K74" s="246"/>
      <c r="L74" s="246"/>
      <c r="M74" s="246"/>
      <c r="N74" s="246"/>
      <c r="O74" s="246"/>
      <c r="P74" s="246"/>
      <c r="Q74" s="246"/>
      <c r="R74" s="246"/>
      <c r="S74" s="246"/>
      <c r="T74" s="246"/>
      <c r="U74" s="246"/>
      <c r="V74" s="246"/>
      <c r="W74" s="246"/>
      <c r="X74" s="246"/>
      <c r="Y74" s="246"/>
      <c r="Z74" s="246"/>
      <c r="AA74" s="246"/>
      <c r="AB74" s="246"/>
      <c r="AC74" s="246"/>
      <c r="AD74" s="246"/>
      <c r="AE74" s="246"/>
      <c r="AF74" s="246"/>
      <c r="AG74" s="246"/>
      <c r="AH74" s="246"/>
      <c r="AI74" s="246"/>
      <c r="AJ74" s="246"/>
      <c r="AK74" s="246"/>
      <c r="AL74" s="246"/>
      <c r="AM74" s="246"/>
      <c r="AN74" s="246"/>
      <c r="AO74" s="246"/>
      <c r="AP74" s="246"/>
      <c r="AQ74" s="246"/>
      <c r="AR74" s="246"/>
      <c r="AS74" s="246"/>
      <c r="AT74" s="246"/>
      <c r="AU74" s="246"/>
      <c r="AV74" s="246"/>
      <c r="AW74" s="246"/>
      <c r="AX74" s="246"/>
      <c r="AY74" s="246"/>
      <c r="AZ74" s="246"/>
      <c r="BA74" s="246"/>
      <c r="BB74" s="246"/>
      <c r="BC74" s="246"/>
      <c r="BD74" s="246"/>
      <c r="BE74" s="246"/>
      <c r="BF74" s="246"/>
      <c r="BG74" s="246"/>
      <c r="BH74" s="246"/>
      <c r="BI74" s="246"/>
      <c r="BJ74" s="246"/>
      <c r="BK74" s="246"/>
      <c r="BL74" s="246"/>
      <c r="BM74" s="246"/>
      <c r="BN74" s="246"/>
      <c r="BO74" s="246"/>
      <c r="BP74" s="246"/>
      <c r="BQ74" s="246"/>
      <c r="BR74" s="246"/>
      <c r="BS74" s="247"/>
      <c r="BT74" s="151"/>
    </row>
    <row r="75" spans="4:109">
      <c r="D75" s="137"/>
      <c r="E75" s="138"/>
      <c r="F75" s="138"/>
      <c r="G75" s="138"/>
      <c r="H75" s="138"/>
      <c r="I75" s="138"/>
      <c r="J75" s="138"/>
      <c r="K75" s="138"/>
      <c r="L75" s="138"/>
      <c r="M75" s="138"/>
      <c r="N75" s="138"/>
      <c r="O75" s="138"/>
      <c r="P75" s="138"/>
      <c r="Q75" s="138"/>
      <c r="R75" s="138"/>
      <c r="S75" s="138"/>
      <c r="T75" s="138"/>
      <c r="U75" s="138"/>
      <c r="V75" s="138"/>
      <c r="W75" s="138"/>
      <c r="X75" s="138"/>
      <c r="Y75" s="138"/>
      <c r="Z75" s="138"/>
      <c r="AA75" s="138"/>
      <c r="AB75" s="138"/>
      <c r="AC75" s="138"/>
      <c r="AD75" s="138"/>
      <c r="AE75" s="138"/>
      <c r="AF75" s="138"/>
      <c r="AG75" s="138"/>
      <c r="AH75" s="138"/>
      <c r="AI75" s="138"/>
      <c r="AJ75" s="138"/>
      <c r="AK75" s="138"/>
      <c r="AL75" s="138"/>
      <c r="AM75" s="138"/>
      <c r="AN75" s="138"/>
      <c r="AO75" s="138"/>
      <c r="AP75" s="138"/>
      <c r="AQ75" s="138"/>
      <c r="AR75" s="138"/>
      <c r="AS75" s="138"/>
      <c r="AT75" s="138"/>
      <c r="AU75" s="138"/>
      <c r="AV75" s="138"/>
      <c r="AW75" s="138"/>
      <c r="AX75" s="138"/>
      <c r="AY75" s="138"/>
      <c r="AZ75" s="138"/>
      <c r="BA75" s="138"/>
      <c r="BB75" s="138"/>
      <c r="BC75" s="138"/>
      <c r="BD75" s="138"/>
      <c r="BE75" s="138"/>
      <c r="BF75" s="138"/>
      <c r="BG75" s="138"/>
      <c r="BH75" s="138"/>
      <c r="BI75" s="138"/>
      <c r="BJ75" s="138"/>
      <c r="BK75" s="138"/>
      <c r="BL75" s="138"/>
      <c r="BM75" s="138"/>
      <c r="BN75" s="138"/>
      <c r="BO75" s="138"/>
      <c r="BP75" s="138"/>
      <c r="BQ75" s="138"/>
      <c r="BR75" s="138"/>
      <c r="BS75" s="138"/>
      <c r="BT75" s="139"/>
    </row>
    <row r="76" spans="4:109" ht="4.2" customHeight="1">
      <c r="CA76" s="159"/>
    </row>
    <row r="77" spans="4:109" ht="15" customHeight="1">
      <c r="CA77" s="159"/>
    </row>
    <row r="78" spans="4:109" ht="15" customHeight="1">
      <c r="CA78" s="159"/>
    </row>
    <row r="79" spans="4:109" ht="15" customHeight="1">
      <c r="CA79" s="159"/>
    </row>
    <row r="80" spans="4:109" ht="15" customHeight="1">
      <c r="CA80" s="159"/>
    </row>
    <row r="82" ht="6" customHeight="1"/>
  </sheetData>
  <mergeCells count="107">
    <mergeCell ref="AC12:AJ12"/>
    <mergeCell ref="AC13:AJ13"/>
    <mergeCell ref="AC14:AJ14"/>
    <mergeCell ref="AG18:AQ18"/>
    <mergeCell ref="AG19:AQ19"/>
    <mergeCell ref="AG31:AQ31"/>
    <mergeCell ref="F33:BL33"/>
    <mergeCell ref="F35:AA35"/>
    <mergeCell ref="AB35:AR35"/>
    <mergeCell ref="AS35:AY35"/>
    <mergeCell ref="AZ35:BR35"/>
    <mergeCell ref="AG20:AQ20"/>
    <mergeCell ref="AG21:AQ21"/>
    <mergeCell ref="AG22:AQ22"/>
    <mergeCell ref="AG24:AQ24"/>
    <mergeCell ref="AG26:AQ26"/>
    <mergeCell ref="AG28:AQ28"/>
    <mergeCell ref="F36:P36"/>
    <mergeCell ref="Q36:AA36"/>
    <mergeCell ref="AB36:AR36"/>
    <mergeCell ref="AS36:AY36"/>
    <mergeCell ref="AZ36:BR36"/>
    <mergeCell ref="F37:P37"/>
    <mergeCell ref="Q37:AA37"/>
    <mergeCell ref="AB37:AR37"/>
    <mergeCell ref="AS37:AY37"/>
    <mergeCell ref="AZ37:BR37"/>
    <mergeCell ref="F38:P38"/>
    <mergeCell ref="Q38:AA38"/>
    <mergeCell ref="AB38:AR38"/>
    <mergeCell ref="AS38:AY38"/>
    <mergeCell ref="AZ38:BR38"/>
    <mergeCell ref="F39:P39"/>
    <mergeCell ref="Q39:AA39"/>
    <mergeCell ref="AB39:AR39"/>
    <mergeCell ref="AS39:AY39"/>
    <mergeCell ref="AZ39:BR39"/>
    <mergeCell ref="AU43:BE43"/>
    <mergeCell ref="AU45:BE45"/>
    <mergeCell ref="F47:AS47"/>
    <mergeCell ref="AU47:BE47"/>
    <mergeCell ref="F49:AS49"/>
    <mergeCell ref="AU49:BE49"/>
    <mergeCell ref="F40:AA40"/>
    <mergeCell ref="AB40:AR40"/>
    <mergeCell ref="AS40:AY40"/>
    <mergeCell ref="AZ40:BR40"/>
    <mergeCell ref="AB41:AR41"/>
    <mergeCell ref="AZ41:BR41"/>
    <mergeCell ref="F51:AS51"/>
    <mergeCell ref="AU51:BE51"/>
    <mergeCell ref="AU53:BE53"/>
    <mergeCell ref="AU54:BE54"/>
    <mergeCell ref="F56:BL56"/>
    <mergeCell ref="U58:AD58"/>
    <mergeCell ref="AE58:AN58"/>
    <mergeCell ref="AO58:AX58"/>
    <mergeCell ref="AY58:BH58"/>
    <mergeCell ref="BI58:BR58"/>
    <mergeCell ref="U59:AD59"/>
    <mergeCell ref="AE59:AN59"/>
    <mergeCell ref="AO59:AX59"/>
    <mergeCell ref="AY59:BH59"/>
    <mergeCell ref="BI59:BR59"/>
    <mergeCell ref="U60:AD60"/>
    <mergeCell ref="AE60:AN60"/>
    <mergeCell ref="AO60:AX60"/>
    <mergeCell ref="AY60:BH60"/>
    <mergeCell ref="BI60:BR60"/>
    <mergeCell ref="AE65:AL65"/>
    <mergeCell ref="AM65:AT65"/>
    <mergeCell ref="AU65:BB65"/>
    <mergeCell ref="BC65:BJ65"/>
    <mergeCell ref="BK65:BR65"/>
    <mergeCell ref="CW65:DE65"/>
    <mergeCell ref="U61:AD61"/>
    <mergeCell ref="AE61:AN61"/>
    <mergeCell ref="AO61:AX61"/>
    <mergeCell ref="AY61:BH61"/>
    <mergeCell ref="BI61:BR61"/>
    <mergeCell ref="F63:BL63"/>
    <mergeCell ref="AE66:AL66"/>
    <mergeCell ref="AM66:AT66"/>
    <mergeCell ref="AU66:BB66"/>
    <mergeCell ref="BC66:BJ66"/>
    <mergeCell ref="BK66:BR66"/>
    <mergeCell ref="AE67:AL67"/>
    <mergeCell ref="AM67:AT67"/>
    <mergeCell ref="AU67:BB67"/>
    <mergeCell ref="BC67:BJ67"/>
    <mergeCell ref="BK67:BR67"/>
    <mergeCell ref="E74:BS74"/>
    <mergeCell ref="AE70:AL70"/>
    <mergeCell ref="AM70:AT70"/>
    <mergeCell ref="AU70:BB70"/>
    <mergeCell ref="BC70:BJ70"/>
    <mergeCell ref="BK70:BR70"/>
    <mergeCell ref="AE68:AL68"/>
    <mergeCell ref="AM68:AT68"/>
    <mergeCell ref="AU68:BB68"/>
    <mergeCell ref="BC68:BJ68"/>
    <mergeCell ref="BK68:BR68"/>
    <mergeCell ref="AE69:AL69"/>
    <mergeCell ref="AM69:AT69"/>
    <mergeCell ref="AU69:BB69"/>
    <mergeCell ref="BC69:BJ69"/>
    <mergeCell ref="BK69:BR69"/>
  </mergeCells>
  <conditionalFormatting sqref="AU49:BE49">
    <cfRule type="containsText" dxfId="7" priority="18" operator="containsText" text="N/A">
      <formula>NOT(ISERROR(SEARCH("N/A",AU49)))</formula>
    </cfRule>
  </conditionalFormatting>
  <conditionalFormatting sqref="AU51:BE51">
    <cfRule type="containsText" dxfId="6" priority="17" operator="containsText" text="N/A">
      <formula>NOT(ISERROR(SEARCH("N/A",AU51)))</formula>
    </cfRule>
  </conditionalFormatting>
  <conditionalFormatting sqref="F47">
    <cfRule type="containsText" dxfId="5" priority="16" operator="containsText" text="Impôt dû sans prise en compte de la (">
      <formula>NOT(ISERROR(SEARCH("Impôt dû sans prise en compte de la (",F47)))</formula>
    </cfRule>
  </conditionalFormatting>
  <conditionalFormatting sqref="F51:AS51">
    <cfRule type="containsText" dxfId="4" priority="15" operator="containsText" text="Impôt dû après plafonnement">
      <formula>NOT(ISERROR(SEARCH("Impôt dû après plafonnement",F51)))</formula>
    </cfRule>
  </conditionalFormatting>
  <printOptions horizontalCentered="1"/>
  <pageMargins left="0.23622047244094491" right="0.23622047244094491" top="0.94488188976377963" bottom="0.55118110236220474" header="0.31496062992125984" footer="0.31496062992125984"/>
  <pageSetup paperSize="9" scale="67" orientation="portrait" r:id="rId1"/>
  <headerFooter>
    <oddHeader>&amp;L&amp;G</oddHeader>
    <oddFooter>&amp;L&amp;B Confidentiel&amp;B&amp;C&amp;D&amp;RPage &amp;P</oddFooter>
  </headerFooter>
  <rowBreaks count="1" manualBreakCount="1">
    <brk id="1" min="2" max="72" man="1"/>
  </rowBreaks>
  <colBreaks count="1" manualBreakCount="1">
    <brk id="73" max="1048575" man="1"/>
  </colBreaks>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EEA5A-9A29-4DAD-9994-1F9D431E7CD6}">
  <sheetPr codeName="Feuil37">
    <tabColor theme="9" tint="0.59999389629810485"/>
  </sheetPr>
  <dimension ref="B1:CF385"/>
  <sheetViews>
    <sheetView showGridLines="0" view="pageBreakPreview" topLeftCell="A12" zoomScaleNormal="100" zoomScaleSheetLayoutView="100" workbookViewId="0">
      <selection activeCell="L54" sqref="L54"/>
    </sheetView>
  </sheetViews>
  <sheetFormatPr baseColWidth="10" defaultColWidth="11.5546875" defaultRowHeight="14.4"/>
  <cols>
    <col min="1" max="222" width="1.44140625" style="59" customWidth="1"/>
    <col min="223" max="16384" width="11.5546875" style="59"/>
  </cols>
  <sheetData>
    <row r="1" spans="2:77" ht="7.35" customHeight="1">
      <c r="B1" s="60"/>
      <c r="C1" s="92"/>
      <c r="D1" s="92"/>
      <c r="E1" s="92"/>
      <c r="F1" s="92"/>
      <c r="G1" s="92"/>
      <c r="H1" s="92"/>
      <c r="I1" s="92"/>
      <c r="J1" s="92"/>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c r="AU1" s="92"/>
      <c r="AV1" s="92"/>
      <c r="AW1" s="92"/>
      <c r="AX1" s="92"/>
      <c r="AY1" s="92"/>
      <c r="AZ1" s="92"/>
      <c r="BA1" s="92"/>
      <c r="BB1" s="92"/>
      <c r="BC1" s="92"/>
      <c r="BD1" s="92"/>
      <c r="BE1" s="92"/>
      <c r="BF1" s="92"/>
      <c r="BG1" s="92"/>
      <c r="BH1" s="92"/>
      <c r="BI1" s="92"/>
      <c r="BJ1" s="92"/>
      <c r="BK1" s="92"/>
      <c r="BL1" s="92"/>
      <c r="BM1" s="92"/>
      <c r="BN1" s="92"/>
      <c r="BO1" s="92"/>
      <c r="BP1" s="92"/>
      <c r="BQ1" s="92"/>
      <c r="BR1" s="92"/>
      <c r="BS1" s="92"/>
      <c r="BT1" s="92"/>
      <c r="BU1" s="92"/>
      <c r="BV1" s="92"/>
      <c r="BW1" s="92"/>
      <c r="BX1" s="62"/>
      <c r="BY1" s="63"/>
    </row>
    <row r="2" spans="2:77" ht="15" customHeight="1">
      <c r="B2" s="93"/>
      <c r="C2" s="378" t="s">
        <v>142</v>
      </c>
      <c r="D2" s="379"/>
      <c r="E2" s="379"/>
      <c r="F2" s="379"/>
      <c r="G2" s="379"/>
      <c r="H2" s="379"/>
      <c r="I2" s="379"/>
      <c r="J2" s="379"/>
      <c r="K2" s="379"/>
      <c r="L2" s="379"/>
      <c r="M2" s="379"/>
      <c r="N2" s="379"/>
      <c r="O2" s="379"/>
      <c r="P2" s="379"/>
      <c r="Q2" s="379"/>
      <c r="R2" s="379"/>
      <c r="S2" s="379"/>
      <c r="T2" s="379"/>
      <c r="U2" s="379"/>
      <c r="V2" s="379"/>
      <c r="W2" s="379"/>
      <c r="X2" s="379"/>
      <c r="Y2" s="379"/>
      <c r="Z2" s="379"/>
      <c r="AA2" s="379"/>
      <c r="AB2" s="379"/>
      <c r="AC2" s="379"/>
      <c r="AD2" s="379"/>
      <c r="AE2" s="379"/>
      <c r="AF2" s="379"/>
      <c r="AG2" s="379"/>
      <c r="AH2" s="379"/>
      <c r="AI2" s="379"/>
      <c r="AJ2" s="379"/>
      <c r="AK2" s="379"/>
      <c r="AL2" s="379"/>
      <c r="AM2" s="379"/>
      <c r="AN2" s="379"/>
      <c r="AO2" s="379"/>
      <c r="AP2" s="379"/>
      <c r="AQ2" s="379"/>
      <c r="AR2" s="379"/>
      <c r="AS2" s="379"/>
      <c r="AT2" s="379"/>
      <c r="AU2" s="379"/>
      <c r="AV2" s="379"/>
      <c r="AW2" s="379"/>
      <c r="AX2" s="379"/>
      <c r="AY2" s="379"/>
      <c r="AZ2" s="379"/>
      <c r="BA2" s="379"/>
      <c r="BB2" s="379"/>
      <c r="BC2" s="379"/>
      <c r="BD2" s="379"/>
      <c r="BE2" s="379"/>
      <c r="BF2" s="379"/>
      <c r="BG2" s="379"/>
      <c r="BH2" s="379"/>
      <c r="BI2" s="379"/>
      <c r="BJ2" s="379"/>
      <c r="BK2" s="379"/>
      <c r="BL2" s="379"/>
      <c r="BM2" s="379"/>
      <c r="BN2" s="379"/>
      <c r="BO2" s="379"/>
      <c r="BP2" s="379"/>
      <c r="BQ2" s="379"/>
      <c r="BR2" s="379"/>
      <c r="BS2" s="379"/>
      <c r="BT2" s="379"/>
      <c r="BU2" s="379"/>
      <c r="BV2" s="379"/>
      <c r="BW2" s="380"/>
      <c r="BX2" s="94"/>
      <c r="BY2" s="63"/>
    </row>
    <row r="3" spans="2:77" ht="15" customHeight="1">
      <c r="B3" s="63"/>
      <c r="C3" s="378"/>
      <c r="D3" s="379"/>
      <c r="E3" s="379"/>
      <c r="F3" s="379"/>
      <c r="G3" s="379"/>
      <c r="H3" s="379"/>
      <c r="I3" s="379"/>
      <c r="J3" s="379"/>
      <c r="K3" s="379"/>
      <c r="L3" s="379"/>
      <c r="M3" s="379"/>
      <c r="N3" s="379"/>
      <c r="O3" s="379"/>
      <c r="P3" s="379"/>
      <c r="Q3" s="379"/>
      <c r="R3" s="379"/>
      <c r="S3" s="379"/>
      <c r="T3" s="379"/>
      <c r="U3" s="379"/>
      <c r="V3" s="379"/>
      <c r="W3" s="379"/>
      <c r="X3" s="379"/>
      <c r="Y3" s="379"/>
      <c r="Z3" s="379"/>
      <c r="AA3" s="379"/>
      <c r="AB3" s="379"/>
      <c r="AC3" s="379"/>
      <c r="AD3" s="379"/>
      <c r="AE3" s="379"/>
      <c r="AF3" s="379"/>
      <c r="AG3" s="379"/>
      <c r="AH3" s="379"/>
      <c r="AI3" s="379"/>
      <c r="AJ3" s="379"/>
      <c r="AK3" s="379"/>
      <c r="AL3" s="379"/>
      <c r="AM3" s="379"/>
      <c r="AN3" s="379"/>
      <c r="AO3" s="379"/>
      <c r="AP3" s="379"/>
      <c r="AQ3" s="379"/>
      <c r="AR3" s="379"/>
      <c r="AS3" s="379"/>
      <c r="AT3" s="379"/>
      <c r="AU3" s="379"/>
      <c r="AV3" s="379"/>
      <c r="AW3" s="379"/>
      <c r="AX3" s="379"/>
      <c r="AY3" s="379"/>
      <c r="AZ3" s="379"/>
      <c r="BA3" s="379"/>
      <c r="BB3" s="379"/>
      <c r="BC3" s="379"/>
      <c r="BD3" s="379"/>
      <c r="BE3" s="379"/>
      <c r="BF3" s="379"/>
      <c r="BG3" s="379"/>
      <c r="BH3" s="379"/>
      <c r="BI3" s="379"/>
      <c r="BJ3" s="379"/>
      <c r="BK3" s="379"/>
      <c r="BL3" s="379"/>
      <c r="BM3" s="379"/>
      <c r="BN3" s="379"/>
      <c r="BO3" s="379"/>
      <c r="BP3" s="379"/>
      <c r="BQ3" s="379"/>
      <c r="BR3" s="379"/>
      <c r="BS3" s="379"/>
      <c r="BT3" s="379"/>
      <c r="BU3" s="379"/>
      <c r="BV3" s="379"/>
      <c r="BW3" s="380"/>
      <c r="BX3" s="88"/>
      <c r="BY3" s="63"/>
    </row>
    <row r="4" spans="2:77" ht="15" customHeight="1" thickBot="1">
      <c r="B4" s="63"/>
      <c r="C4" s="381"/>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c r="AF4" s="382"/>
      <c r="AG4" s="382"/>
      <c r="AH4" s="382"/>
      <c r="AI4" s="382"/>
      <c r="AJ4" s="382"/>
      <c r="AK4" s="382"/>
      <c r="AL4" s="382"/>
      <c r="AM4" s="382"/>
      <c r="AN4" s="382"/>
      <c r="AO4" s="382"/>
      <c r="AP4" s="382"/>
      <c r="AQ4" s="382"/>
      <c r="AR4" s="382"/>
      <c r="AS4" s="382"/>
      <c r="AT4" s="382"/>
      <c r="AU4" s="382"/>
      <c r="AV4" s="382"/>
      <c r="AW4" s="382"/>
      <c r="AX4" s="382"/>
      <c r="AY4" s="382"/>
      <c r="AZ4" s="382"/>
      <c r="BA4" s="382"/>
      <c r="BB4" s="382"/>
      <c r="BC4" s="382"/>
      <c r="BD4" s="382"/>
      <c r="BE4" s="382"/>
      <c r="BF4" s="382"/>
      <c r="BG4" s="382"/>
      <c r="BH4" s="382"/>
      <c r="BI4" s="382"/>
      <c r="BJ4" s="382"/>
      <c r="BK4" s="382"/>
      <c r="BL4" s="382"/>
      <c r="BM4" s="382"/>
      <c r="BN4" s="382"/>
      <c r="BO4" s="382"/>
      <c r="BP4" s="382"/>
      <c r="BQ4" s="382"/>
      <c r="BR4" s="382"/>
      <c r="BS4" s="382"/>
      <c r="BT4" s="382"/>
      <c r="BU4" s="382"/>
      <c r="BV4" s="382"/>
      <c r="BW4" s="383"/>
      <c r="BX4" s="88"/>
      <c r="BY4" s="63"/>
    </row>
    <row r="5" spans="2:77" ht="15" customHeight="1">
      <c r="B5" s="63"/>
      <c r="C5" s="88"/>
      <c r="D5" s="88"/>
      <c r="E5" s="88"/>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8"/>
      <c r="AP5" s="88"/>
      <c r="AQ5" s="88"/>
      <c r="AR5" s="88"/>
      <c r="AS5" s="88"/>
      <c r="AT5" s="88"/>
      <c r="AU5" s="88"/>
      <c r="AV5" s="88"/>
      <c r="AW5" s="88"/>
      <c r="AX5" s="88"/>
      <c r="AY5" s="88"/>
      <c r="AZ5" s="88"/>
      <c r="BA5" s="88"/>
      <c r="BB5" s="88"/>
      <c r="BC5" s="88"/>
      <c r="BD5" s="88"/>
      <c r="BE5" s="88"/>
      <c r="BF5" s="88"/>
      <c r="BG5" s="88"/>
      <c r="BH5" s="88"/>
      <c r="BI5" s="88"/>
      <c r="BJ5" s="88"/>
      <c r="BK5" s="88"/>
      <c r="BL5" s="88"/>
      <c r="BM5" s="88"/>
      <c r="BN5" s="88"/>
      <c r="BO5" s="88"/>
      <c r="BP5" s="88"/>
      <c r="BQ5" s="88"/>
      <c r="BR5" s="88"/>
      <c r="BS5" s="88"/>
      <c r="BT5" s="88"/>
      <c r="BU5" s="88"/>
      <c r="BV5" s="88"/>
      <c r="BW5" s="88"/>
      <c r="BX5" s="88"/>
      <c r="BY5" s="63"/>
    </row>
    <row r="6" spans="2:77" ht="15" customHeight="1">
      <c r="B6" s="63"/>
      <c r="C6" s="65" t="s">
        <v>143</v>
      </c>
      <c r="D6" s="88"/>
      <c r="E6" s="88"/>
      <c r="F6" s="88"/>
      <c r="G6" s="88"/>
      <c r="H6" s="88"/>
      <c r="I6" s="88"/>
      <c r="J6" s="88"/>
      <c r="K6" s="88"/>
      <c r="L6" s="88"/>
      <c r="M6" s="88"/>
      <c r="N6" s="88"/>
      <c r="O6" s="88"/>
      <c r="P6" s="88"/>
      <c r="Q6" s="88"/>
      <c r="R6" s="88"/>
      <c r="S6" s="88"/>
      <c r="T6" s="88"/>
      <c r="U6" s="88"/>
      <c r="V6" s="88"/>
      <c r="W6" s="88"/>
      <c r="X6" s="88"/>
      <c r="Y6" s="88"/>
      <c r="Z6" s="88"/>
      <c r="AA6" s="88"/>
      <c r="AB6" s="88"/>
      <c r="AC6" s="88"/>
      <c r="AD6" s="88"/>
      <c r="AE6" s="88"/>
      <c r="AF6" s="88"/>
      <c r="AG6" s="88"/>
      <c r="AH6" s="88"/>
      <c r="AI6" s="88"/>
      <c r="AJ6" s="88"/>
      <c r="AK6" s="88"/>
      <c r="AL6" s="88"/>
      <c r="AM6" s="88"/>
      <c r="AN6" s="88"/>
      <c r="AO6" s="88"/>
      <c r="AP6" s="88"/>
      <c r="AQ6" s="88"/>
      <c r="AR6" s="88"/>
      <c r="AS6" s="88"/>
      <c r="AT6" s="88"/>
      <c r="AU6" s="88"/>
      <c r="AV6" s="88"/>
      <c r="AW6" s="88"/>
      <c r="AX6" s="88"/>
      <c r="AY6" s="88"/>
      <c r="AZ6" s="88"/>
      <c r="BA6" s="88"/>
      <c r="BB6" s="88"/>
      <c r="BC6" s="88"/>
      <c r="BD6" s="88"/>
      <c r="BE6" s="88"/>
      <c r="BF6" s="88"/>
      <c r="BG6" s="88"/>
      <c r="BH6" s="88"/>
      <c r="BI6" s="88"/>
      <c r="BJ6" s="88"/>
      <c r="BK6" s="88"/>
      <c r="BL6" s="88"/>
      <c r="BM6" s="88"/>
      <c r="BN6" s="88"/>
      <c r="BO6" s="88"/>
      <c r="BP6" s="88"/>
      <c r="BQ6" s="88"/>
      <c r="BR6" s="88"/>
      <c r="BS6" s="88"/>
      <c r="BT6" s="88"/>
      <c r="BU6" s="88"/>
      <c r="BV6" s="88"/>
      <c r="BW6" s="88"/>
      <c r="BX6" s="88"/>
      <c r="BY6" s="63"/>
    </row>
    <row r="7" spans="2:77" ht="30" customHeight="1">
      <c r="B7" s="63"/>
      <c r="C7" s="349" t="s">
        <v>144</v>
      </c>
      <c r="D7" s="349"/>
      <c r="E7" s="349"/>
      <c r="F7" s="349"/>
      <c r="G7" s="349"/>
      <c r="H7" s="349"/>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88"/>
      <c r="BY7" s="63"/>
    </row>
    <row r="8" spans="2:77" s="111" customFormat="1" ht="30" customHeight="1">
      <c r="B8" s="108"/>
      <c r="C8" s="109" t="s">
        <v>145</v>
      </c>
      <c r="D8" s="109"/>
      <c r="E8" s="109"/>
      <c r="F8" s="109"/>
      <c r="G8" s="109"/>
      <c r="H8" s="109"/>
      <c r="I8" s="109"/>
      <c r="J8" s="109"/>
      <c r="K8" s="109"/>
      <c r="L8" s="110"/>
      <c r="M8" s="110"/>
      <c r="N8" s="110"/>
      <c r="O8" s="110"/>
      <c r="P8" s="110"/>
      <c r="Q8" s="110"/>
      <c r="R8" s="110"/>
      <c r="S8" s="110"/>
      <c r="T8" s="110"/>
      <c r="U8" s="110"/>
      <c r="V8" s="109"/>
      <c r="W8" s="109"/>
      <c r="X8" s="109"/>
      <c r="Y8" s="109"/>
      <c r="Z8" s="109"/>
      <c r="AA8" s="109"/>
      <c r="AB8" s="109"/>
      <c r="AC8" s="109"/>
      <c r="AD8" s="109"/>
      <c r="AE8" s="109"/>
      <c r="AF8" s="109"/>
      <c r="AG8" s="109"/>
      <c r="AH8" s="109"/>
      <c r="AI8" s="109"/>
      <c r="AJ8" s="109"/>
      <c r="AK8" s="109"/>
      <c r="AL8" s="109"/>
      <c r="AM8" s="109"/>
      <c r="AN8" s="109"/>
      <c r="AO8" s="109"/>
      <c r="AP8" s="109"/>
      <c r="AQ8" s="109"/>
      <c r="AR8" s="109"/>
      <c r="AS8" s="109"/>
      <c r="AT8" s="109"/>
      <c r="AU8" s="109"/>
      <c r="AV8" s="109"/>
      <c r="AW8" s="109"/>
      <c r="AX8" s="109"/>
      <c r="AY8" s="109"/>
      <c r="AZ8" s="109"/>
      <c r="BA8" s="109"/>
      <c r="BB8" s="109"/>
      <c r="BC8" s="109"/>
      <c r="BD8" s="109"/>
      <c r="BE8" s="109"/>
      <c r="BF8" s="109"/>
      <c r="BG8" s="109"/>
      <c r="BH8" s="109"/>
      <c r="BI8" s="109"/>
      <c r="BJ8" s="109"/>
      <c r="BK8" s="109"/>
      <c r="BL8" s="109"/>
      <c r="BM8" s="109"/>
      <c r="BN8" s="109"/>
      <c r="BO8" s="109"/>
      <c r="BP8" s="109"/>
      <c r="BQ8" s="109"/>
      <c r="BR8" s="109"/>
      <c r="BS8" s="109"/>
      <c r="BT8" s="109"/>
      <c r="BU8" s="109"/>
      <c r="BV8" s="109"/>
      <c r="BW8" s="109"/>
      <c r="BX8" s="109"/>
      <c r="BY8" s="108"/>
    </row>
    <row r="9" spans="2:77" s="111" customFormat="1" ht="30" customHeight="1">
      <c r="B9" s="108"/>
      <c r="C9" s="109" t="s">
        <v>146</v>
      </c>
      <c r="D9" s="109"/>
      <c r="E9" s="109"/>
      <c r="F9" s="109"/>
      <c r="G9" s="109"/>
      <c r="H9" s="109"/>
      <c r="I9" s="109"/>
      <c r="J9" s="109"/>
      <c r="K9" s="109"/>
      <c r="L9" s="110"/>
      <c r="M9" s="110"/>
      <c r="N9" s="110"/>
      <c r="O9" s="110"/>
      <c r="P9" s="110"/>
      <c r="Q9" s="110"/>
      <c r="R9" s="110"/>
      <c r="S9" s="110"/>
      <c r="T9" s="110"/>
      <c r="U9" s="110"/>
      <c r="V9" s="109"/>
      <c r="W9" s="109"/>
      <c r="X9" s="109"/>
      <c r="Y9" s="109"/>
      <c r="Z9" s="109"/>
      <c r="AA9" s="109"/>
      <c r="AB9" s="109"/>
      <c r="AC9" s="109"/>
      <c r="AD9" s="109"/>
      <c r="AE9" s="109"/>
      <c r="AF9" s="109"/>
      <c r="AG9" s="109"/>
      <c r="AH9" s="109"/>
      <c r="AI9" s="109"/>
      <c r="AJ9" s="109"/>
      <c r="AK9" s="109"/>
      <c r="AL9" s="109"/>
      <c r="AM9" s="109"/>
      <c r="AN9" s="109"/>
      <c r="AO9" s="109"/>
      <c r="AP9" s="109"/>
      <c r="AQ9" s="109"/>
      <c r="AR9" s="109"/>
      <c r="AS9" s="109"/>
      <c r="AT9" s="109"/>
      <c r="AU9" s="109"/>
      <c r="AV9" s="109"/>
      <c r="AW9" s="109"/>
      <c r="AX9" s="109"/>
      <c r="AY9" s="109"/>
      <c r="AZ9" s="109"/>
      <c r="BA9" s="109"/>
      <c r="BB9" s="109"/>
      <c r="BC9" s="109"/>
      <c r="BD9" s="109"/>
      <c r="BE9" s="109"/>
      <c r="BF9" s="109"/>
      <c r="BG9" s="109"/>
      <c r="BH9" s="109"/>
      <c r="BI9" s="109"/>
      <c r="BJ9" s="109"/>
      <c r="BK9" s="109"/>
      <c r="BL9" s="109"/>
      <c r="BM9" s="109"/>
      <c r="BN9" s="109"/>
      <c r="BO9" s="109"/>
      <c r="BP9" s="109"/>
      <c r="BQ9" s="109"/>
      <c r="BR9" s="109"/>
      <c r="BS9" s="109"/>
      <c r="BT9" s="109"/>
      <c r="BU9" s="109"/>
      <c r="BV9" s="109"/>
      <c r="BW9" s="109"/>
      <c r="BX9" s="109"/>
      <c r="BY9" s="108"/>
    </row>
    <row r="10" spans="2:77" s="111" customFormat="1" ht="30" customHeight="1">
      <c r="B10" s="108"/>
      <c r="C10" s="109" t="s">
        <v>184</v>
      </c>
      <c r="D10" s="109"/>
      <c r="E10" s="109"/>
      <c r="F10" s="109"/>
      <c r="G10" s="109"/>
      <c r="H10" s="109"/>
      <c r="I10" s="109"/>
      <c r="J10" s="109"/>
      <c r="K10" s="109"/>
      <c r="L10" s="110"/>
      <c r="M10" s="110"/>
      <c r="N10" s="110"/>
      <c r="O10" s="110"/>
      <c r="P10" s="110"/>
      <c r="Q10" s="110"/>
      <c r="R10" s="110"/>
      <c r="S10" s="110"/>
      <c r="T10" s="110"/>
      <c r="U10" s="110"/>
      <c r="V10" s="109"/>
      <c r="W10" s="109"/>
      <c r="X10" s="109"/>
      <c r="Y10" s="109"/>
      <c r="Z10" s="109"/>
      <c r="AA10" s="109"/>
      <c r="AB10" s="109"/>
      <c r="AC10" s="109"/>
      <c r="AD10" s="109"/>
      <c r="AE10" s="109"/>
      <c r="AF10" s="109"/>
      <c r="AG10" s="109"/>
      <c r="AH10" s="109"/>
      <c r="AI10" s="109"/>
      <c r="AJ10" s="109"/>
      <c r="AK10" s="109"/>
      <c r="AL10" s="109"/>
      <c r="AM10" s="109">
        <v>1</v>
      </c>
      <c r="AN10" s="109">
        <v>1</v>
      </c>
      <c r="AO10" s="109"/>
      <c r="AP10" s="109"/>
      <c r="AQ10" s="109"/>
      <c r="AR10" s="109"/>
      <c r="AS10" s="109"/>
      <c r="AT10" s="109"/>
      <c r="AU10" s="109"/>
      <c r="AV10" s="109"/>
      <c r="AW10" s="109"/>
      <c r="AX10" s="109"/>
      <c r="AY10" s="109"/>
      <c r="AZ10" s="109"/>
      <c r="BA10" s="109"/>
      <c r="BB10" s="109"/>
      <c r="BC10" s="109"/>
      <c r="BD10" s="109"/>
      <c r="BE10" s="109"/>
      <c r="BF10" s="109"/>
      <c r="BG10" s="109"/>
      <c r="BH10" s="109"/>
      <c r="BI10" s="109"/>
      <c r="BJ10" s="109"/>
      <c r="BK10" s="109"/>
      <c r="BL10" s="109"/>
      <c r="BM10" s="109"/>
      <c r="BN10" s="109"/>
      <c r="BO10" s="109"/>
      <c r="BP10" s="109"/>
      <c r="BQ10" s="109"/>
      <c r="BR10" s="109"/>
      <c r="BS10" s="109"/>
      <c r="BT10" s="109"/>
      <c r="BU10" s="109"/>
      <c r="BV10" s="109"/>
      <c r="BW10" s="109"/>
      <c r="BX10" s="109"/>
      <c r="BY10" s="108"/>
    </row>
    <row r="11" spans="2:77" s="111" customFormat="1" ht="30" customHeight="1">
      <c r="B11" s="108"/>
      <c r="C11" s="109" t="s">
        <v>187</v>
      </c>
      <c r="D11" s="109"/>
      <c r="E11" s="109"/>
      <c r="F11" s="109"/>
      <c r="G11" s="109"/>
      <c r="H11" s="109"/>
      <c r="I11" s="109"/>
      <c r="J11" s="109"/>
      <c r="K11" s="109"/>
      <c r="L11" s="109"/>
      <c r="M11" s="109"/>
      <c r="N11" s="109"/>
      <c r="O11" s="109"/>
      <c r="P11" s="109"/>
      <c r="Q11" s="109"/>
      <c r="R11" s="109"/>
      <c r="S11" s="109"/>
      <c r="T11" s="109"/>
      <c r="U11" s="109"/>
      <c r="V11" s="109"/>
      <c r="W11" s="109"/>
      <c r="X11" s="109"/>
      <c r="Y11" s="109"/>
      <c r="Z11" s="109"/>
      <c r="AA11" s="109"/>
      <c r="AB11" s="109"/>
      <c r="AC11" s="109"/>
      <c r="AD11" s="109"/>
      <c r="AE11" s="109"/>
      <c r="AF11" s="109"/>
      <c r="AG11" s="109"/>
      <c r="AH11" s="109"/>
      <c r="AI11" s="109"/>
      <c r="AJ11" s="109"/>
      <c r="AK11" s="109"/>
      <c r="AL11" s="109"/>
      <c r="AM11" s="109"/>
      <c r="AN11" s="109"/>
      <c r="AO11" s="109"/>
      <c r="AP11" s="109"/>
      <c r="AQ11" s="109"/>
      <c r="AR11" s="109"/>
      <c r="AS11" s="109"/>
      <c r="AT11" s="109"/>
      <c r="AU11" s="109"/>
      <c r="AV11" s="109"/>
      <c r="AW11" s="109"/>
      <c r="AX11" s="109"/>
      <c r="AY11" s="109"/>
      <c r="AZ11" s="109"/>
      <c r="BA11" s="109"/>
      <c r="BB11" s="109"/>
      <c r="BC11" s="109"/>
      <c r="BD11" s="109"/>
      <c r="BE11" s="109"/>
      <c r="BF11" s="109"/>
      <c r="BG11" s="109"/>
      <c r="BH11" s="109"/>
      <c r="BI11" s="109"/>
      <c r="BJ11" s="109"/>
      <c r="BK11" s="109"/>
      <c r="BL11" s="109"/>
      <c r="BM11" s="109"/>
      <c r="BN11" s="109"/>
      <c r="BO11" s="109"/>
      <c r="BP11" s="109"/>
      <c r="BQ11" s="109"/>
      <c r="BR11" s="109"/>
      <c r="BS11" s="109"/>
      <c r="BT11" s="109"/>
      <c r="BU11" s="109"/>
      <c r="BV11" s="109"/>
      <c r="BW11" s="109"/>
      <c r="BX11" s="109"/>
      <c r="BY11" s="108"/>
    </row>
    <row r="12" spans="2:77" ht="30" customHeight="1">
      <c r="B12" s="63"/>
      <c r="C12" s="109" t="s">
        <v>200</v>
      </c>
      <c r="D12" s="88"/>
      <c r="E12" s="88"/>
      <c r="F12" s="88"/>
      <c r="G12" s="88"/>
      <c r="H12" s="88"/>
      <c r="I12" s="88"/>
      <c r="J12" s="88"/>
      <c r="K12" s="88"/>
      <c r="L12" s="88"/>
      <c r="M12" s="88"/>
      <c r="N12" s="88"/>
      <c r="O12" s="88"/>
      <c r="P12" s="88"/>
      <c r="Q12" s="88"/>
      <c r="R12" s="88"/>
      <c r="S12" s="88"/>
      <c r="T12" s="88"/>
      <c r="U12" s="88"/>
      <c r="V12" s="88"/>
      <c r="W12" s="88"/>
      <c r="X12" s="88"/>
      <c r="Y12" s="88"/>
      <c r="Z12" s="88"/>
      <c r="AA12" s="88"/>
      <c r="AB12" s="88"/>
      <c r="AC12" s="88"/>
      <c r="AD12" s="88"/>
      <c r="AE12" s="88"/>
      <c r="AF12" s="88"/>
      <c r="AG12" s="88"/>
      <c r="AH12" s="88"/>
      <c r="AI12" s="88"/>
      <c r="AJ12" s="88"/>
      <c r="AK12" s="88"/>
      <c r="AL12" s="88"/>
      <c r="AM12" s="88">
        <v>1</v>
      </c>
      <c r="AN12" s="88">
        <v>1</v>
      </c>
      <c r="AO12" s="88"/>
      <c r="AP12" s="88"/>
      <c r="AQ12" s="88"/>
      <c r="AR12" s="88"/>
      <c r="AS12" s="88"/>
      <c r="AT12" s="88"/>
      <c r="AU12" s="88"/>
      <c r="AV12" s="88"/>
      <c r="AW12" s="88"/>
      <c r="AX12" s="88"/>
      <c r="AY12" s="88"/>
      <c r="AZ12" s="88"/>
      <c r="BA12" s="88"/>
      <c r="BB12" s="88"/>
      <c r="BC12" s="88"/>
      <c r="BD12" s="88"/>
      <c r="BE12" s="88"/>
      <c r="BF12" s="88"/>
      <c r="BG12" s="88"/>
      <c r="BH12" s="88"/>
      <c r="BI12" s="88"/>
      <c r="BJ12" s="88"/>
      <c r="BK12" s="88"/>
      <c r="BL12" s="88"/>
      <c r="BM12" s="88"/>
      <c r="BN12" s="88"/>
      <c r="BO12" s="88"/>
      <c r="BP12" s="88"/>
      <c r="BQ12" s="88"/>
      <c r="BR12" s="88"/>
      <c r="BS12" s="88"/>
      <c r="BT12" s="88"/>
      <c r="BU12" s="88"/>
      <c r="BV12" s="88"/>
      <c r="BW12" s="88"/>
      <c r="BX12" s="88"/>
      <c r="BY12" s="63"/>
    </row>
    <row r="13" spans="2:77" s="107" customFormat="1" ht="30" customHeight="1">
      <c r="B13" s="105"/>
      <c r="C13" s="109" t="s">
        <v>191</v>
      </c>
      <c r="D13" s="106"/>
      <c r="E13" s="106"/>
      <c r="F13" s="106"/>
      <c r="G13" s="106"/>
      <c r="H13" s="106"/>
      <c r="I13" s="106"/>
      <c r="J13" s="106"/>
      <c r="K13" s="106"/>
      <c r="L13" s="106"/>
      <c r="M13" s="106"/>
      <c r="N13" s="106"/>
      <c r="O13" s="106"/>
      <c r="P13" s="106"/>
      <c r="Q13" s="106"/>
      <c r="R13" s="106"/>
      <c r="S13" s="106"/>
      <c r="T13" s="106"/>
      <c r="U13" s="106"/>
      <c r="V13" s="106"/>
      <c r="W13" s="106"/>
      <c r="X13" s="106"/>
      <c r="Y13" s="106"/>
      <c r="Z13" s="106"/>
      <c r="AA13" s="106"/>
      <c r="AB13" s="106"/>
      <c r="AC13" s="106"/>
      <c r="AD13" s="106"/>
      <c r="AE13" s="106"/>
      <c r="AF13" s="106"/>
      <c r="AG13" s="106"/>
      <c r="AH13" s="106"/>
      <c r="AI13" s="106"/>
      <c r="AJ13" s="106"/>
      <c r="AK13" s="106"/>
      <c r="AL13" s="106"/>
      <c r="AM13" s="106">
        <v>1</v>
      </c>
      <c r="AN13" s="106">
        <v>1</v>
      </c>
      <c r="AO13" s="106"/>
      <c r="AP13" s="106"/>
      <c r="AQ13" s="106"/>
      <c r="AR13" s="106"/>
      <c r="AS13" s="106"/>
      <c r="AT13" s="106"/>
      <c r="AU13" s="106"/>
      <c r="AV13" s="106"/>
      <c r="AW13" s="106"/>
      <c r="AX13" s="106"/>
      <c r="AY13" s="106"/>
      <c r="AZ13" s="106"/>
      <c r="BA13" s="106"/>
      <c r="BB13" s="106"/>
      <c r="BC13" s="106"/>
      <c r="BD13" s="106"/>
      <c r="BE13" s="106"/>
      <c r="BF13" s="106"/>
      <c r="BG13" s="106"/>
      <c r="BH13" s="106"/>
      <c r="BI13" s="106"/>
      <c r="BJ13" s="106"/>
      <c r="BK13" s="106"/>
      <c r="BL13" s="106"/>
      <c r="BM13" s="106"/>
      <c r="BN13" s="106"/>
      <c r="BO13" s="106"/>
      <c r="BP13" s="106"/>
      <c r="BQ13" s="106"/>
      <c r="BR13" s="106"/>
      <c r="BS13" s="106"/>
      <c r="BT13" s="106"/>
      <c r="BU13" s="106"/>
      <c r="BV13" s="106"/>
      <c r="BW13" s="106"/>
      <c r="BX13" s="106"/>
      <c r="BY13" s="105"/>
    </row>
    <row r="14" spans="2:77" s="107" customFormat="1" ht="30" customHeight="1">
      <c r="B14" s="105"/>
      <c r="C14" s="109" t="s">
        <v>201</v>
      </c>
      <c r="D14" s="106"/>
      <c r="E14" s="106"/>
      <c r="F14" s="106"/>
      <c r="G14" s="106"/>
      <c r="H14" s="106"/>
      <c r="I14" s="106"/>
      <c r="J14" s="106"/>
      <c r="K14" s="106"/>
      <c r="L14" s="106"/>
      <c r="M14" s="106"/>
      <c r="N14" s="106"/>
      <c r="O14" s="106"/>
      <c r="P14" s="106"/>
      <c r="Q14" s="106"/>
      <c r="R14" s="106"/>
      <c r="S14" s="106"/>
      <c r="T14" s="106"/>
      <c r="U14" s="106"/>
      <c r="V14" s="106"/>
      <c r="W14" s="106"/>
      <c r="X14" s="106"/>
      <c r="Y14" s="106"/>
      <c r="Z14" s="106"/>
      <c r="AA14" s="106"/>
      <c r="AB14" s="106"/>
      <c r="AC14" s="106"/>
      <c r="AD14" s="106"/>
      <c r="AE14" s="106"/>
      <c r="AF14" s="106"/>
      <c r="AG14" s="106"/>
      <c r="AH14" s="106"/>
      <c r="AI14" s="106"/>
      <c r="AJ14" s="106"/>
      <c r="AK14" s="106"/>
      <c r="AL14" s="106"/>
      <c r="AM14" s="106">
        <v>1</v>
      </c>
      <c r="AN14" s="106">
        <v>1</v>
      </c>
      <c r="AO14" s="106"/>
      <c r="AP14" s="106"/>
      <c r="AQ14" s="106"/>
      <c r="AR14" s="106"/>
      <c r="AS14" s="106"/>
      <c r="AT14" s="106"/>
      <c r="AU14" s="106"/>
      <c r="AV14" s="106"/>
      <c r="AW14" s="106"/>
      <c r="AX14" s="106"/>
      <c r="AY14" s="106"/>
      <c r="AZ14" s="106"/>
      <c r="BA14" s="106"/>
      <c r="BB14" s="106"/>
      <c r="BC14" s="106"/>
      <c r="BD14" s="106"/>
      <c r="BE14" s="106"/>
      <c r="BF14" s="106"/>
      <c r="BG14" s="106"/>
      <c r="BH14" s="106"/>
      <c r="BI14" s="106"/>
      <c r="BJ14" s="106"/>
      <c r="BK14" s="106"/>
      <c r="BL14" s="106"/>
      <c r="BM14" s="106"/>
      <c r="BN14" s="106"/>
      <c r="BO14" s="106"/>
      <c r="BP14" s="106"/>
      <c r="BQ14" s="106"/>
      <c r="BR14" s="106"/>
      <c r="BS14" s="106"/>
      <c r="BT14" s="106"/>
      <c r="BU14" s="106"/>
      <c r="BV14" s="106"/>
      <c r="BW14" s="106"/>
      <c r="BX14" s="106"/>
      <c r="BY14" s="105"/>
    </row>
    <row r="15" spans="2:77" s="107" customFormat="1" ht="30" customHeight="1">
      <c r="B15" s="105"/>
      <c r="C15" s="109" t="s">
        <v>204</v>
      </c>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c r="AF15" s="106"/>
      <c r="AG15" s="106"/>
      <c r="AH15" s="106"/>
      <c r="AI15" s="106"/>
      <c r="AJ15" s="106"/>
      <c r="AK15" s="106"/>
      <c r="AL15" s="106"/>
      <c r="AM15" s="106">
        <v>1</v>
      </c>
      <c r="AN15" s="106">
        <v>1</v>
      </c>
      <c r="AO15" s="106"/>
      <c r="AP15" s="106"/>
      <c r="AQ15" s="106"/>
      <c r="AR15" s="106"/>
      <c r="AS15" s="106"/>
      <c r="AT15" s="106"/>
      <c r="AU15" s="106"/>
      <c r="AV15" s="106"/>
      <c r="AW15" s="106"/>
      <c r="AX15" s="106"/>
      <c r="AY15" s="106"/>
      <c r="AZ15" s="106"/>
      <c r="BA15" s="106"/>
      <c r="BB15" s="106"/>
      <c r="BC15" s="106"/>
      <c r="BD15" s="106"/>
      <c r="BE15" s="106"/>
      <c r="BF15" s="106"/>
      <c r="BG15" s="106"/>
      <c r="BH15" s="106"/>
      <c r="BI15" s="106"/>
      <c r="BJ15" s="106"/>
      <c r="BK15" s="106"/>
      <c r="BL15" s="106"/>
      <c r="BM15" s="106"/>
      <c r="BN15" s="106"/>
      <c r="BO15" s="106"/>
      <c r="BP15" s="106"/>
      <c r="BQ15" s="106"/>
      <c r="BR15" s="106"/>
      <c r="BS15" s="106"/>
      <c r="BT15" s="106"/>
      <c r="BU15" s="106"/>
      <c r="BV15" s="106"/>
      <c r="BW15" s="106"/>
      <c r="BX15" s="106"/>
      <c r="BY15" s="105"/>
    </row>
    <row r="16" spans="2:77" s="107" customFormat="1" ht="30" customHeight="1">
      <c r="B16" s="105"/>
      <c r="C16" s="109" t="s">
        <v>205</v>
      </c>
      <c r="D16" s="106"/>
      <c r="E16" s="106"/>
      <c r="F16" s="106"/>
      <c r="G16" s="106"/>
      <c r="H16" s="106"/>
      <c r="I16" s="106"/>
      <c r="J16" s="106"/>
      <c r="K16" s="106"/>
      <c r="L16" s="106"/>
      <c r="M16" s="106"/>
      <c r="N16" s="106"/>
      <c r="O16" s="106"/>
      <c r="P16" s="106"/>
      <c r="Q16" s="106"/>
      <c r="R16" s="106"/>
      <c r="S16" s="106"/>
      <c r="T16" s="106"/>
      <c r="U16" s="106"/>
      <c r="V16" s="106"/>
      <c r="W16" s="106"/>
      <c r="X16" s="106"/>
      <c r="Y16" s="106"/>
      <c r="Z16" s="106"/>
      <c r="AA16" s="106"/>
      <c r="AB16" s="106"/>
      <c r="AC16" s="106"/>
      <c r="AD16" s="106"/>
      <c r="AE16" s="106"/>
      <c r="AF16" s="106"/>
      <c r="AG16" s="106"/>
      <c r="AH16" s="106"/>
      <c r="AI16" s="106"/>
      <c r="AJ16" s="106"/>
      <c r="AK16" s="106"/>
      <c r="AL16" s="106"/>
      <c r="AM16" s="106"/>
      <c r="AN16" s="106"/>
      <c r="AO16" s="106"/>
      <c r="AP16" s="106"/>
      <c r="AQ16" s="106"/>
      <c r="AR16" s="106"/>
      <c r="AS16" s="106"/>
      <c r="AT16" s="106"/>
      <c r="AU16" s="106"/>
      <c r="AV16" s="106"/>
      <c r="AW16" s="106"/>
      <c r="AX16" s="106"/>
      <c r="AY16" s="106"/>
      <c r="AZ16" s="106"/>
      <c r="BA16" s="106"/>
      <c r="BB16" s="106"/>
      <c r="BC16" s="106"/>
      <c r="BD16" s="106"/>
      <c r="BE16" s="106"/>
      <c r="BF16" s="106"/>
      <c r="BG16" s="106"/>
      <c r="BH16" s="106"/>
      <c r="BI16" s="106"/>
      <c r="BJ16" s="106"/>
      <c r="BK16" s="106"/>
      <c r="BL16" s="106"/>
      <c r="BM16" s="106"/>
      <c r="BN16" s="106"/>
      <c r="BO16" s="106"/>
      <c r="BP16" s="106"/>
      <c r="BQ16" s="106"/>
      <c r="BR16" s="106"/>
      <c r="BS16" s="106"/>
      <c r="BT16" s="106"/>
      <c r="BU16" s="106"/>
      <c r="BV16" s="106"/>
      <c r="BW16" s="106"/>
      <c r="BX16" s="106"/>
      <c r="BY16" s="105"/>
    </row>
    <row r="17" spans="2:77" s="107" customFormat="1" ht="30" customHeight="1">
      <c r="B17" s="105"/>
      <c r="C17" s="109" t="s">
        <v>206</v>
      </c>
      <c r="D17" s="106"/>
      <c r="E17" s="106"/>
      <c r="F17" s="106"/>
      <c r="G17" s="106"/>
      <c r="H17" s="106"/>
      <c r="I17" s="106"/>
      <c r="J17" s="106"/>
      <c r="K17" s="106"/>
      <c r="L17" s="106"/>
      <c r="M17" s="106"/>
      <c r="N17" s="106"/>
      <c r="O17" s="106"/>
      <c r="P17" s="106"/>
      <c r="Q17" s="106"/>
      <c r="R17" s="106"/>
      <c r="S17" s="106"/>
      <c r="T17" s="106"/>
      <c r="U17" s="106"/>
      <c r="V17" s="106"/>
      <c r="W17" s="106"/>
      <c r="X17" s="106"/>
      <c r="Y17" s="106"/>
      <c r="Z17" s="106"/>
      <c r="AA17" s="106"/>
      <c r="AB17" s="106"/>
      <c r="AC17" s="106"/>
      <c r="AD17" s="106"/>
      <c r="AE17" s="106"/>
      <c r="AF17" s="106"/>
      <c r="AG17" s="106"/>
      <c r="AH17" s="106"/>
      <c r="AI17" s="106"/>
      <c r="AJ17" s="106"/>
      <c r="AK17" s="106"/>
      <c r="AL17" s="106"/>
      <c r="AM17" s="106">
        <v>1</v>
      </c>
      <c r="AN17" s="106">
        <v>1</v>
      </c>
      <c r="AO17" s="106"/>
      <c r="AP17" s="106"/>
      <c r="AQ17" s="106"/>
      <c r="AR17" s="106"/>
      <c r="AS17" s="106"/>
      <c r="AT17" s="106"/>
      <c r="AU17" s="106"/>
      <c r="AV17" s="106"/>
      <c r="AW17" s="106"/>
      <c r="AX17" s="106"/>
      <c r="AY17" s="106"/>
      <c r="AZ17" s="106"/>
      <c r="BA17" s="106"/>
      <c r="BB17" s="106"/>
      <c r="BC17" s="106"/>
      <c r="BD17" s="106"/>
      <c r="BE17" s="106"/>
      <c r="BF17" s="106"/>
      <c r="BG17" s="106"/>
      <c r="BH17" s="106"/>
      <c r="BI17" s="106"/>
      <c r="BJ17" s="106"/>
      <c r="BK17" s="106"/>
      <c r="BL17" s="106"/>
      <c r="BM17" s="106"/>
      <c r="BN17" s="106"/>
      <c r="BO17" s="106"/>
      <c r="BP17" s="106"/>
      <c r="BQ17" s="106"/>
      <c r="BR17" s="106"/>
      <c r="BS17" s="106"/>
      <c r="BT17" s="106"/>
      <c r="BU17" s="106"/>
      <c r="BV17" s="106"/>
      <c r="BW17" s="106"/>
      <c r="BX17" s="106"/>
      <c r="BY17" s="105"/>
    </row>
    <row r="18" spans="2:77" ht="15" customHeight="1">
      <c r="B18" s="63"/>
      <c r="C18" s="88"/>
      <c r="D18" s="88"/>
      <c r="E18" s="88"/>
      <c r="F18" s="88"/>
      <c r="G18" s="88"/>
      <c r="H18" s="88"/>
      <c r="I18" s="88"/>
      <c r="J18" s="88"/>
      <c r="K18" s="88"/>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63"/>
    </row>
    <row r="19" spans="2:77" ht="15" customHeight="1">
      <c r="B19" s="63"/>
      <c r="C19" s="66" t="s">
        <v>100</v>
      </c>
      <c r="D19" s="67"/>
      <c r="E19" s="67"/>
      <c r="F19" s="67"/>
      <c r="G19" s="67"/>
      <c r="H19" s="67"/>
      <c r="I19" s="67"/>
      <c r="J19" s="67"/>
      <c r="K19" s="67"/>
      <c r="L19" s="67"/>
      <c r="M19" s="67"/>
      <c r="N19" s="67"/>
      <c r="O19" s="67"/>
      <c r="P19" s="67"/>
      <c r="Q19" s="67"/>
      <c r="R19" s="67"/>
      <c r="S19" s="67"/>
      <c r="T19" s="67"/>
      <c r="U19" s="67"/>
      <c r="V19" s="67"/>
      <c r="W19" s="67"/>
      <c r="X19" s="67"/>
      <c r="Y19" s="67"/>
      <c r="Z19" s="67"/>
      <c r="AA19" s="67"/>
      <c r="AB19" s="67"/>
      <c r="AC19" s="67"/>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c r="BE19" s="67"/>
      <c r="BF19" s="67"/>
      <c r="BG19" s="67"/>
      <c r="BH19" s="67"/>
      <c r="BI19" s="67"/>
      <c r="BJ19" s="67"/>
      <c r="BK19" s="67"/>
      <c r="BL19" s="67"/>
      <c r="BM19" s="67"/>
      <c r="BN19" s="67"/>
      <c r="BO19" s="67"/>
      <c r="BP19" s="67"/>
      <c r="BQ19" s="67"/>
      <c r="BR19" s="67"/>
      <c r="BS19" s="67"/>
      <c r="BT19" s="67"/>
      <c r="BU19" s="67"/>
      <c r="BV19" s="67"/>
      <c r="BW19" s="68"/>
      <c r="BX19" s="88"/>
      <c r="BY19" s="63"/>
    </row>
    <row r="20" spans="2:77" ht="15" customHeight="1">
      <c r="B20" s="63"/>
      <c r="C20" s="69"/>
      <c r="D20" s="70"/>
      <c r="E20" s="70"/>
      <c r="F20" s="70"/>
      <c r="G20" s="70"/>
      <c r="H20" s="70"/>
      <c r="I20" s="70"/>
      <c r="J20" s="70"/>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c r="BE20" s="70"/>
      <c r="BF20" s="70"/>
      <c r="BG20" s="70"/>
      <c r="BH20" s="70"/>
      <c r="BI20" s="70"/>
      <c r="BJ20" s="70"/>
      <c r="BK20" s="70"/>
      <c r="BL20" s="70"/>
      <c r="BM20" s="70"/>
      <c r="BN20" s="70"/>
      <c r="BO20" s="70"/>
      <c r="BP20" s="70"/>
      <c r="BQ20" s="70"/>
      <c r="BR20" s="70"/>
      <c r="BS20" s="70"/>
      <c r="BT20" s="70"/>
      <c r="BU20" s="70"/>
      <c r="BV20" s="70"/>
      <c r="BW20" s="71"/>
      <c r="BX20" s="88"/>
      <c r="BY20" s="63"/>
    </row>
    <row r="21" spans="2:77" ht="15" customHeight="1">
      <c r="B21" s="63"/>
      <c r="C21" s="72" t="s">
        <v>101</v>
      </c>
      <c r="D21" s="70"/>
      <c r="E21" s="70"/>
      <c r="F21" s="70" t="s">
        <v>99</v>
      </c>
      <c r="G21" s="70"/>
      <c r="H21" s="70"/>
      <c r="I21" s="70"/>
      <c r="J21" s="70"/>
      <c r="K21" s="70"/>
      <c r="L21" s="70"/>
      <c r="M21" s="70"/>
      <c r="N21" s="70"/>
      <c r="O21" s="70"/>
      <c r="P21" s="70"/>
      <c r="Q21" s="70"/>
      <c r="R21" s="70"/>
      <c r="S21" s="70"/>
      <c r="T21" s="70"/>
      <c r="U21" s="70"/>
      <c r="V21" s="70"/>
      <c r="W21" s="70"/>
      <c r="X21" s="70"/>
      <c r="Y21" s="70"/>
      <c r="Z21" s="70"/>
      <c r="AA21" s="70"/>
      <c r="AB21" s="70"/>
      <c r="AC21" s="70"/>
      <c r="AD21" s="70"/>
      <c r="AE21" s="70"/>
      <c r="AF21" s="70"/>
      <c r="AG21" s="70"/>
      <c r="AH21" s="70"/>
      <c r="AI21" s="70"/>
      <c r="AJ21" s="70"/>
      <c r="AK21" s="70"/>
      <c r="AL21" s="70"/>
      <c r="AM21" s="70"/>
      <c r="AN21" s="70"/>
      <c r="AO21" s="70"/>
      <c r="AP21" s="70"/>
      <c r="AQ21" s="70"/>
      <c r="AR21" s="70"/>
      <c r="AS21" s="70"/>
      <c r="AT21" s="70"/>
      <c r="AU21" s="70"/>
      <c r="AV21" s="70"/>
      <c r="AW21" s="70" t="s">
        <v>101</v>
      </c>
      <c r="AX21" s="70"/>
      <c r="AY21" s="70"/>
      <c r="AZ21" s="70"/>
      <c r="BA21" s="70"/>
      <c r="BB21" s="70"/>
      <c r="BC21" s="70"/>
      <c r="BD21" s="70"/>
      <c r="BE21" s="70"/>
      <c r="BF21" s="70"/>
      <c r="BG21" s="70"/>
      <c r="BH21" s="70"/>
      <c r="BI21" s="70"/>
      <c r="BJ21" s="70"/>
      <c r="BK21" s="70"/>
      <c r="BL21" s="70"/>
      <c r="BM21" s="70"/>
      <c r="BN21" s="70"/>
      <c r="BO21" s="70"/>
      <c r="BP21" s="70"/>
      <c r="BQ21" s="70"/>
      <c r="BR21" s="70"/>
      <c r="BS21" s="70"/>
      <c r="BT21" s="70"/>
      <c r="BU21" s="70"/>
      <c r="BV21" s="70"/>
      <c r="BW21" s="71"/>
      <c r="BX21" s="88"/>
      <c r="BY21" s="63"/>
    </row>
    <row r="22" spans="2:77" ht="15" customHeight="1">
      <c r="B22" s="63"/>
      <c r="C22" s="72" t="s">
        <v>103</v>
      </c>
      <c r="D22" s="70"/>
      <c r="E22" s="70"/>
      <c r="F22" s="70"/>
      <c r="G22" s="410">
        <f ca="1">TODAY()</f>
        <v>43879</v>
      </c>
      <c r="H22" s="410"/>
      <c r="I22" s="410"/>
      <c r="J22" s="410"/>
      <c r="K22" s="410"/>
      <c r="L22" s="410"/>
      <c r="M22" s="410"/>
      <c r="N22" s="410"/>
      <c r="O22" s="410"/>
      <c r="P22" s="410"/>
      <c r="Q22" s="410"/>
      <c r="R22" s="410"/>
      <c r="S22" s="410"/>
      <c r="T22" s="410"/>
      <c r="U22" s="410"/>
      <c r="V22" s="410"/>
      <c r="W22" s="70"/>
      <c r="X22" s="70"/>
      <c r="Y22" s="70"/>
      <c r="Z22" s="70"/>
      <c r="AA22" s="70"/>
      <c r="AB22" s="70"/>
      <c r="AC22" s="70"/>
      <c r="AD22" s="70"/>
      <c r="AE22" s="70"/>
      <c r="AF22" s="70"/>
      <c r="AG22" s="70"/>
      <c r="AH22" s="70"/>
      <c r="AI22" s="70"/>
      <c r="AJ22" s="70"/>
      <c r="AK22" s="70"/>
      <c r="AL22" s="70"/>
      <c r="AM22" s="70"/>
      <c r="AN22" s="70"/>
      <c r="AO22" s="70"/>
      <c r="AP22" s="70"/>
      <c r="AQ22" s="70"/>
      <c r="AR22" s="70"/>
      <c r="AS22" s="70"/>
      <c r="AT22" s="70"/>
      <c r="AU22" s="70"/>
      <c r="AV22" s="70"/>
      <c r="AW22" s="70" t="s">
        <v>103</v>
      </c>
      <c r="AX22" s="70"/>
      <c r="AY22" s="70"/>
      <c r="AZ22" s="70"/>
      <c r="BA22" s="70"/>
      <c r="BB22" s="70"/>
      <c r="BC22" s="70"/>
      <c r="BD22" s="70"/>
      <c r="BE22" s="70"/>
      <c r="BF22" s="70"/>
      <c r="BG22" s="70"/>
      <c r="BH22" s="70"/>
      <c r="BI22" s="70"/>
      <c r="BJ22" s="70"/>
      <c r="BK22" s="70"/>
      <c r="BL22" s="70"/>
      <c r="BM22" s="70"/>
      <c r="BN22" s="70"/>
      <c r="BO22" s="70"/>
      <c r="BP22" s="70"/>
      <c r="BQ22" s="70"/>
      <c r="BR22" s="70"/>
      <c r="BS22" s="70"/>
      <c r="BT22" s="70"/>
      <c r="BU22" s="70"/>
      <c r="BV22" s="70"/>
      <c r="BW22" s="71"/>
      <c r="BX22" s="88"/>
      <c r="BY22" s="63"/>
    </row>
    <row r="23" spans="2:77" ht="15" customHeight="1">
      <c r="B23" s="63"/>
      <c r="C23" s="69"/>
      <c r="D23" s="70"/>
      <c r="E23" s="70"/>
      <c r="F23" s="70"/>
      <c r="G23" s="70"/>
      <c r="H23" s="70"/>
      <c r="I23" s="70"/>
      <c r="J23" s="70"/>
      <c r="K23" s="70"/>
      <c r="L23" s="70"/>
      <c r="M23" s="70"/>
      <c r="N23" s="70"/>
      <c r="O23" s="70"/>
      <c r="P23" s="70"/>
      <c r="Q23" s="70"/>
      <c r="R23" s="70"/>
      <c r="S23" s="70"/>
      <c r="T23" s="70"/>
      <c r="U23" s="70"/>
      <c r="V23" s="70"/>
      <c r="W23" s="70"/>
      <c r="X23" s="70"/>
      <c r="Y23" s="70"/>
      <c r="Z23" s="70"/>
      <c r="AA23" s="70"/>
      <c r="AB23" s="70"/>
      <c r="AC23" s="70"/>
      <c r="AD23" s="70"/>
      <c r="AE23" s="70"/>
      <c r="AF23" s="70"/>
      <c r="AG23" s="70"/>
      <c r="AH23" s="70"/>
      <c r="AI23" s="70"/>
      <c r="AJ23" s="70"/>
      <c r="AK23" s="70"/>
      <c r="AL23" s="70"/>
      <c r="AM23" s="70"/>
      <c r="AN23" s="70"/>
      <c r="AO23" s="70"/>
      <c r="AP23" s="70"/>
      <c r="AQ23" s="70"/>
      <c r="AR23" s="70"/>
      <c r="AS23" s="70"/>
      <c r="AT23" s="70"/>
      <c r="AU23" s="70"/>
      <c r="AV23" s="70"/>
      <c r="AW23" s="70"/>
      <c r="AX23" s="70"/>
      <c r="AY23" s="70"/>
      <c r="AZ23" s="70"/>
      <c r="BA23" s="70"/>
      <c r="BB23" s="70"/>
      <c r="BC23" s="70"/>
      <c r="BD23" s="70"/>
      <c r="BE23" s="70"/>
      <c r="BF23" s="70"/>
      <c r="BG23" s="70"/>
      <c r="BH23" s="70"/>
      <c r="BI23" s="70"/>
      <c r="BJ23" s="70"/>
      <c r="BK23" s="70"/>
      <c r="BL23" s="70"/>
      <c r="BM23" s="70"/>
      <c r="BN23" s="70"/>
      <c r="BO23" s="70"/>
      <c r="BP23" s="70"/>
      <c r="BQ23" s="70"/>
      <c r="BR23" s="70"/>
      <c r="BS23" s="70"/>
      <c r="BT23" s="70"/>
      <c r="BU23" s="70"/>
      <c r="BV23" s="70"/>
      <c r="BW23" s="71"/>
      <c r="BX23" s="88"/>
      <c r="BY23" s="63"/>
    </row>
    <row r="24" spans="2:77" ht="15" customHeight="1">
      <c r="B24" s="63"/>
      <c r="C24" s="72" t="s">
        <v>120</v>
      </c>
      <c r="D24" s="70"/>
      <c r="E24" s="70"/>
      <c r="F24" s="70"/>
      <c r="G24" s="70"/>
      <c r="H24" s="70"/>
      <c r="I24" s="70"/>
      <c r="J24" s="70"/>
      <c r="K24" s="70"/>
      <c r="L24" s="70"/>
      <c r="M24" s="70"/>
      <c r="N24" s="70"/>
      <c r="O24" s="70"/>
      <c r="P24" s="70"/>
      <c r="Q24" s="70"/>
      <c r="R24" s="70"/>
      <c r="S24" s="70"/>
      <c r="T24" s="70"/>
      <c r="U24" s="70"/>
      <c r="V24" s="70"/>
      <c r="W24" s="70"/>
      <c r="X24" s="70"/>
      <c r="Y24" s="70"/>
      <c r="Z24" s="70"/>
      <c r="AA24" s="70"/>
      <c r="AB24" s="70"/>
      <c r="AC24" s="70"/>
      <c r="AD24" s="70"/>
      <c r="AE24" s="70"/>
      <c r="AF24" s="70"/>
      <c r="AG24" s="70"/>
      <c r="AH24" s="70"/>
      <c r="AI24" s="70"/>
      <c r="AJ24" s="70"/>
      <c r="AK24" s="70"/>
      <c r="AL24" s="70"/>
      <c r="AM24" s="70"/>
      <c r="AN24" s="70"/>
      <c r="AO24" s="70"/>
      <c r="AP24" s="70"/>
      <c r="AQ24" s="70"/>
      <c r="AR24" s="70"/>
      <c r="AS24" s="70"/>
      <c r="AT24" s="70"/>
      <c r="AU24" s="70"/>
      <c r="AV24" s="70"/>
      <c r="AW24" s="70" t="s">
        <v>102</v>
      </c>
      <c r="AX24" s="70"/>
      <c r="AY24" s="70"/>
      <c r="AZ24" s="70"/>
      <c r="BA24" s="70"/>
      <c r="BB24" s="70"/>
      <c r="BC24" s="70"/>
      <c r="BD24" s="70"/>
      <c r="BE24" s="70"/>
      <c r="BF24" s="70"/>
      <c r="BG24" s="70"/>
      <c r="BH24" s="70"/>
      <c r="BI24" s="70"/>
      <c r="BJ24" s="70"/>
      <c r="BK24" s="70"/>
      <c r="BL24" s="70"/>
      <c r="BM24" s="70"/>
      <c r="BN24" s="70"/>
      <c r="BO24" s="70"/>
      <c r="BP24" s="70"/>
      <c r="BQ24" s="70"/>
      <c r="BR24" s="73"/>
      <c r="BS24" s="73"/>
      <c r="BT24" s="73"/>
      <c r="BU24" s="73"/>
      <c r="BV24" s="73"/>
      <c r="BW24" s="71"/>
      <c r="BX24" s="88"/>
      <c r="BY24" s="63"/>
    </row>
    <row r="25" spans="2:77" ht="15" customHeight="1">
      <c r="B25" s="63"/>
      <c r="C25" s="72" t="e">
        <f>(IF(#REF!="Véronique Laudren","Madame Véronique Laudren","Monsieur "&amp;#REF!))</f>
        <v>#REF!</v>
      </c>
      <c r="D25" s="70"/>
      <c r="E25" s="70"/>
      <c r="F25" s="70"/>
      <c r="G25" s="70"/>
      <c r="H25" s="70"/>
      <c r="I25" s="70"/>
      <c r="J25" s="70"/>
      <c r="K25" s="70"/>
      <c r="L25" s="70"/>
      <c r="M25" s="70"/>
      <c r="N25" s="70"/>
      <c r="O25" s="70"/>
      <c r="P25" s="70"/>
      <c r="Q25" s="70"/>
      <c r="R25" s="70"/>
      <c r="S25" s="70"/>
      <c r="T25" s="70"/>
      <c r="U25" s="70"/>
      <c r="V25" s="70"/>
      <c r="W25" s="70"/>
      <c r="X25" s="70"/>
      <c r="Y25" s="70"/>
      <c r="Z25" s="70"/>
      <c r="AA25" s="70"/>
      <c r="AB25" s="70"/>
      <c r="AC25" s="70"/>
      <c r="AD25" s="70"/>
      <c r="AE25" s="70"/>
      <c r="AF25" s="70"/>
      <c r="AG25" s="70"/>
      <c r="AH25" s="70"/>
      <c r="AI25" s="70"/>
      <c r="AJ25" s="70"/>
      <c r="AK25" s="70"/>
      <c r="AL25" s="70"/>
      <c r="AM25" s="70"/>
      <c r="AN25" s="70"/>
      <c r="AO25" s="70"/>
      <c r="AP25" s="70"/>
      <c r="AQ25" s="70"/>
      <c r="AR25" s="70"/>
      <c r="AS25" s="70"/>
      <c r="AT25" s="70"/>
      <c r="AU25" s="70"/>
      <c r="AV25" s="70"/>
      <c r="AW25" s="397" t="e">
        <f>#REF!&amp;" "&amp;#REF!&amp;" "&amp;#REF!</f>
        <v>#REF!</v>
      </c>
      <c r="AX25" s="397"/>
      <c r="AY25" s="397"/>
      <c r="AZ25" s="397"/>
      <c r="BA25" s="397"/>
      <c r="BB25" s="397"/>
      <c r="BC25" s="397"/>
      <c r="BD25" s="397"/>
      <c r="BE25" s="397"/>
      <c r="BF25" s="397"/>
      <c r="BG25" s="397"/>
      <c r="BH25" s="397"/>
      <c r="BI25" s="397"/>
      <c r="BJ25" s="397"/>
      <c r="BK25" s="397"/>
      <c r="BL25" s="397"/>
      <c r="BM25" s="397"/>
      <c r="BN25" s="397"/>
      <c r="BO25" s="397"/>
      <c r="BP25" s="397"/>
      <c r="BQ25" s="397"/>
      <c r="BR25" s="397"/>
      <c r="BS25" s="73"/>
      <c r="BT25" s="73"/>
      <c r="BU25" s="73"/>
      <c r="BV25" s="73"/>
      <c r="BW25" s="71"/>
      <c r="BX25" s="88"/>
      <c r="BY25" s="63"/>
    </row>
    <row r="26" spans="2:77" ht="15" customHeight="1">
      <c r="B26" s="63"/>
      <c r="C26" s="69"/>
      <c r="D26" s="70"/>
      <c r="E26" s="70"/>
      <c r="F26" s="70"/>
      <c r="G26" s="70"/>
      <c r="H26" s="70"/>
      <c r="I26" s="70"/>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70"/>
      <c r="AI26" s="70"/>
      <c r="AJ26" s="70"/>
      <c r="AK26" s="70"/>
      <c r="AL26" s="70"/>
      <c r="AM26" s="70"/>
      <c r="AN26" s="70"/>
      <c r="AO26" s="70"/>
      <c r="AP26" s="70"/>
      <c r="AQ26" s="70"/>
      <c r="AR26" s="70"/>
      <c r="AS26" s="70"/>
      <c r="AT26" s="70"/>
      <c r="AU26" s="70"/>
      <c r="AV26" s="70"/>
      <c r="AW26" s="70"/>
      <c r="AX26" s="70"/>
      <c r="AY26" s="70"/>
      <c r="AZ26" s="70"/>
      <c r="BA26" s="70"/>
      <c r="BB26" s="70"/>
      <c r="BC26" s="70"/>
      <c r="BD26" s="70"/>
      <c r="BE26" s="70"/>
      <c r="BF26" s="70"/>
      <c r="BG26" s="70"/>
      <c r="BH26" s="70"/>
      <c r="BI26" s="70"/>
      <c r="BJ26" s="70"/>
      <c r="BK26" s="70"/>
      <c r="BL26" s="70"/>
      <c r="BM26" s="70"/>
      <c r="BN26" s="70"/>
      <c r="BO26" s="70"/>
      <c r="BP26" s="70"/>
      <c r="BQ26" s="70"/>
      <c r="BR26" s="70"/>
      <c r="BS26" s="70"/>
      <c r="BT26" s="70"/>
      <c r="BU26" s="70"/>
      <c r="BV26" s="70"/>
      <c r="BW26" s="71"/>
      <c r="BX26" s="88"/>
      <c r="BY26" s="63"/>
    </row>
    <row r="27" spans="2:77" ht="15" customHeight="1">
      <c r="B27" s="63"/>
      <c r="C27" s="69"/>
      <c r="D27" s="70"/>
      <c r="E27" s="70"/>
      <c r="F27" s="70"/>
      <c r="G27" s="70"/>
      <c r="H27" s="70"/>
      <c r="I27" s="70"/>
      <c r="J27" s="70"/>
      <c r="K27" s="70"/>
      <c r="L27" s="70"/>
      <c r="M27" s="70"/>
      <c r="N27" s="70"/>
      <c r="O27" s="70"/>
      <c r="P27" s="70"/>
      <c r="Q27" s="70"/>
      <c r="R27" s="70"/>
      <c r="S27" s="70"/>
      <c r="T27" s="70"/>
      <c r="U27" s="70"/>
      <c r="V27" s="70"/>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1"/>
      <c r="BX27" s="88"/>
      <c r="BY27" s="63"/>
    </row>
    <row r="28" spans="2:77" ht="15" customHeight="1">
      <c r="B28" s="63"/>
      <c r="C28" s="69"/>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1"/>
      <c r="BX28" s="88"/>
      <c r="BY28" s="63"/>
    </row>
    <row r="29" spans="2:77" ht="15" customHeight="1">
      <c r="B29" s="63"/>
      <c r="C29" s="74"/>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6"/>
      <c r="BX29" s="88"/>
      <c r="BY29" s="63"/>
    </row>
    <row r="30" spans="2:77" s="116" customFormat="1">
      <c r="B30" s="117"/>
      <c r="C30" s="339" t="s">
        <v>208</v>
      </c>
      <c r="D30" s="340"/>
      <c r="E30" s="340"/>
      <c r="F30" s="340"/>
      <c r="G30" s="340"/>
      <c r="H30" s="340"/>
      <c r="I30" s="340"/>
      <c r="J30" s="340"/>
      <c r="K30" s="340"/>
      <c r="L30" s="340"/>
      <c r="M30" s="340"/>
      <c r="N30" s="340"/>
      <c r="O30" s="340"/>
      <c r="P30" s="340"/>
      <c r="Q30" s="340"/>
      <c r="R30" s="340"/>
      <c r="S30" s="340"/>
      <c r="T30" s="340"/>
      <c r="U30" s="340"/>
      <c r="V30" s="340"/>
      <c r="W30" s="340"/>
      <c r="X30" s="340"/>
      <c r="Y30" s="340"/>
      <c r="Z30" s="340"/>
      <c r="AA30" s="340"/>
      <c r="AB30" s="340"/>
      <c r="AC30" s="340"/>
      <c r="AD30" s="340"/>
      <c r="AE30" s="340"/>
      <c r="AF30" s="340"/>
      <c r="AG30" s="340"/>
      <c r="AH30" s="340"/>
      <c r="AI30" s="340"/>
      <c r="AJ30" s="340"/>
      <c r="AK30" s="340"/>
      <c r="AL30" s="340"/>
      <c r="AM30" s="340"/>
      <c r="AN30" s="340"/>
      <c r="AO30" s="340"/>
      <c r="AP30" s="340"/>
      <c r="AQ30" s="340"/>
      <c r="AR30" s="340"/>
      <c r="AS30" s="340"/>
      <c r="AT30" s="340"/>
      <c r="AU30" s="340"/>
      <c r="AV30" s="340"/>
      <c r="AW30" s="340"/>
      <c r="AX30" s="340"/>
      <c r="AY30" s="340"/>
      <c r="AZ30" s="340"/>
      <c r="BA30" s="340"/>
      <c r="BB30" s="340"/>
      <c r="BC30" s="340"/>
      <c r="BD30" s="340"/>
      <c r="BE30" s="340"/>
      <c r="BF30" s="340"/>
      <c r="BG30" s="340"/>
      <c r="BH30" s="340"/>
      <c r="BI30" s="340"/>
      <c r="BJ30" s="340"/>
      <c r="BK30" s="340"/>
      <c r="BL30" s="340"/>
      <c r="BM30" s="340"/>
      <c r="BN30" s="340"/>
      <c r="BO30" s="340"/>
      <c r="BP30" s="340"/>
      <c r="BQ30" s="340"/>
      <c r="BR30" s="340"/>
      <c r="BS30" s="340"/>
      <c r="BT30" s="340"/>
      <c r="BU30" s="340"/>
      <c r="BV30" s="340"/>
      <c r="BW30" s="341"/>
      <c r="BX30" s="88"/>
      <c r="BY30" s="63"/>
    </row>
    <row r="31" spans="2:77" s="116" customFormat="1">
      <c r="B31" s="117"/>
      <c r="C31" s="342" t="s">
        <v>217</v>
      </c>
      <c r="D31" s="343"/>
      <c r="E31" s="343"/>
      <c r="F31" s="343"/>
      <c r="G31" s="343"/>
      <c r="H31" s="343"/>
      <c r="I31" s="343"/>
      <c r="J31" s="343"/>
      <c r="K31" s="343"/>
      <c r="L31" s="343"/>
      <c r="M31" s="343"/>
      <c r="N31" s="343"/>
      <c r="O31" s="343"/>
      <c r="P31" s="343"/>
      <c r="Q31" s="343"/>
      <c r="R31" s="343"/>
      <c r="S31" s="343"/>
      <c r="T31" s="343"/>
      <c r="U31" s="343"/>
      <c r="V31" s="343"/>
      <c r="W31" s="343"/>
      <c r="X31" s="343"/>
      <c r="Y31" s="343"/>
      <c r="Z31" s="343"/>
      <c r="AA31" s="343"/>
      <c r="AB31" s="343"/>
      <c r="AC31" s="343"/>
      <c r="AD31" s="343"/>
      <c r="AE31" s="343"/>
      <c r="AF31" s="343"/>
      <c r="AG31" s="343"/>
      <c r="AH31" s="343"/>
      <c r="AI31" s="343"/>
      <c r="AJ31" s="343"/>
      <c r="AK31" s="343"/>
      <c r="AL31" s="343"/>
      <c r="AM31" s="343"/>
      <c r="AN31" s="343"/>
      <c r="AO31" s="343"/>
      <c r="AP31" s="343"/>
      <c r="AQ31" s="343"/>
      <c r="AR31" s="343"/>
      <c r="AS31" s="343"/>
      <c r="AT31" s="343"/>
      <c r="AU31" s="343"/>
      <c r="AV31" s="343"/>
      <c r="AW31" s="343"/>
      <c r="AX31" s="343"/>
      <c r="AY31" s="343"/>
      <c r="AZ31" s="343"/>
      <c r="BA31" s="343"/>
      <c r="BB31" s="343"/>
      <c r="BC31" s="343"/>
      <c r="BD31" s="343"/>
      <c r="BE31" s="343"/>
      <c r="BF31" s="343"/>
      <c r="BG31" s="343"/>
      <c r="BH31" s="343"/>
      <c r="BI31" s="343"/>
      <c r="BJ31" s="343"/>
      <c r="BK31" s="343"/>
      <c r="BL31" s="343"/>
      <c r="BM31" s="343"/>
      <c r="BN31" s="343"/>
      <c r="BO31" s="343"/>
      <c r="BP31" s="343"/>
      <c r="BQ31" s="343"/>
      <c r="BR31" s="343"/>
      <c r="BS31" s="343"/>
      <c r="BT31" s="343"/>
      <c r="BU31" s="343"/>
      <c r="BV31" s="343"/>
      <c r="BW31" s="344"/>
      <c r="BX31" s="88"/>
      <c r="BY31" s="63"/>
    </row>
    <row r="32" spans="2:77" s="116" customFormat="1" ht="55.35" customHeight="1">
      <c r="B32" s="117"/>
      <c r="C32" s="345" t="s">
        <v>210</v>
      </c>
      <c r="D32" s="346"/>
      <c r="E32" s="346"/>
      <c r="F32" s="346"/>
      <c r="G32" s="346"/>
      <c r="H32" s="346"/>
      <c r="I32" s="346"/>
      <c r="J32" s="346"/>
      <c r="K32" s="346"/>
      <c r="L32" s="346"/>
      <c r="M32" s="346"/>
      <c r="N32" s="346"/>
      <c r="O32" s="346"/>
      <c r="P32" s="346"/>
      <c r="Q32" s="346"/>
      <c r="R32" s="346"/>
      <c r="S32" s="346"/>
      <c r="T32" s="346"/>
      <c r="U32" s="346"/>
      <c r="V32" s="346"/>
      <c r="W32" s="346"/>
      <c r="X32" s="346"/>
      <c r="Y32" s="346"/>
      <c r="Z32" s="346"/>
      <c r="AA32" s="346"/>
      <c r="AB32" s="346"/>
      <c r="AC32" s="346"/>
      <c r="AD32" s="346"/>
      <c r="AE32" s="346"/>
      <c r="AF32" s="346"/>
      <c r="AG32" s="346"/>
      <c r="AH32" s="346"/>
      <c r="AI32" s="346"/>
      <c r="AJ32" s="346"/>
      <c r="AK32" s="346"/>
      <c r="AL32" s="346"/>
      <c r="AM32" s="346"/>
      <c r="AN32" s="346"/>
      <c r="AO32" s="346"/>
      <c r="AP32" s="346"/>
      <c r="AQ32" s="346"/>
      <c r="AR32" s="346"/>
      <c r="AS32" s="346"/>
      <c r="AT32" s="346"/>
      <c r="AU32" s="346"/>
      <c r="AV32" s="346"/>
      <c r="AW32" s="346"/>
      <c r="AX32" s="346"/>
      <c r="AY32" s="346"/>
      <c r="AZ32" s="346"/>
      <c r="BA32" s="346"/>
      <c r="BB32" s="346"/>
      <c r="BC32" s="346"/>
      <c r="BD32" s="346"/>
      <c r="BE32" s="346"/>
      <c r="BF32" s="346"/>
      <c r="BG32" s="346"/>
      <c r="BH32" s="346"/>
      <c r="BI32" s="346"/>
      <c r="BJ32" s="346"/>
      <c r="BK32" s="346"/>
      <c r="BL32" s="346"/>
      <c r="BM32" s="346"/>
      <c r="BN32" s="346"/>
      <c r="BO32" s="346"/>
      <c r="BP32" s="346"/>
      <c r="BQ32" s="346"/>
      <c r="BR32" s="346"/>
      <c r="BS32" s="346"/>
      <c r="BT32" s="346"/>
      <c r="BU32" s="346"/>
      <c r="BV32" s="346"/>
      <c r="BW32" s="347"/>
      <c r="BX32" s="88"/>
      <c r="BY32" s="63"/>
    </row>
    <row r="33" spans="2:77" ht="6.6" customHeight="1">
      <c r="B33" s="85"/>
      <c r="C33" s="86"/>
      <c r="D33" s="86"/>
      <c r="E33" s="86"/>
      <c r="F33" s="86"/>
      <c r="G33" s="86"/>
      <c r="H33" s="86"/>
      <c r="I33" s="86"/>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7"/>
      <c r="BY33" s="63"/>
    </row>
    <row r="34" spans="2:77" ht="3" customHeight="1">
      <c r="B34" s="61"/>
      <c r="C34" s="61"/>
      <c r="D34" s="61"/>
      <c r="E34" s="61"/>
      <c r="F34" s="61"/>
      <c r="G34" s="61"/>
      <c r="H34" s="61"/>
      <c r="I34" s="61"/>
      <c r="J34" s="61"/>
      <c r="K34" s="61"/>
      <c r="L34" s="61"/>
      <c r="M34" s="61"/>
      <c r="N34" s="61"/>
      <c r="O34" s="61"/>
      <c r="P34" s="61"/>
      <c r="Q34" s="61"/>
      <c r="R34" s="61"/>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88"/>
    </row>
    <row r="35" spans="2:77" ht="3" customHeight="1">
      <c r="B35" s="86"/>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8"/>
    </row>
    <row r="36" spans="2:77" ht="15" customHeight="1">
      <c r="B36" s="60"/>
      <c r="C36" s="61"/>
      <c r="D36" s="61"/>
      <c r="E36" s="61"/>
      <c r="F36" s="61"/>
      <c r="G36" s="61"/>
      <c r="H36" s="61"/>
      <c r="I36" s="61"/>
      <c r="J36" s="61"/>
      <c r="K36" s="61"/>
      <c r="L36" s="61"/>
      <c r="M36" s="61"/>
      <c r="N36" s="61"/>
      <c r="O36" s="61"/>
      <c r="P36" s="61"/>
      <c r="Q36" s="61"/>
      <c r="R36" s="61"/>
      <c r="S36" s="61"/>
      <c r="T36" s="61"/>
      <c r="U36" s="61"/>
      <c r="V36" s="61"/>
      <c r="W36" s="61"/>
      <c r="X36" s="61"/>
      <c r="Y36" s="61"/>
      <c r="Z36" s="61"/>
      <c r="AA36" s="61"/>
      <c r="AB36" s="61"/>
      <c r="AC36" s="61"/>
      <c r="AD36" s="61"/>
      <c r="AE36" s="61"/>
      <c r="AF36" s="61"/>
      <c r="AG36" s="61"/>
      <c r="AH36" s="61"/>
      <c r="AI36" s="61"/>
      <c r="AJ36" s="61"/>
      <c r="AK36" s="61"/>
      <c r="AL36" s="61"/>
      <c r="AM36" s="61"/>
      <c r="AN36" s="61"/>
      <c r="AO36" s="61"/>
      <c r="AP36" s="61"/>
      <c r="AQ36" s="61"/>
      <c r="AR36" s="61"/>
      <c r="AS36" s="61"/>
      <c r="AT36" s="61"/>
      <c r="AU36" s="61"/>
      <c r="AV36" s="61"/>
      <c r="AW36" s="61"/>
      <c r="AX36" s="61"/>
      <c r="AY36" s="61"/>
      <c r="AZ36" s="61"/>
      <c r="BA36" s="61"/>
      <c r="BB36" s="61"/>
      <c r="BC36" s="61"/>
      <c r="BD36" s="61"/>
      <c r="BE36" s="61"/>
      <c r="BF36" s="61"/>
      <c r="BG36" s="61"/>
      <c r="BH36" s="61"/>
      <c r="BI36" s="61"/>
      <c r="BJ36" s="61"/>
      <c r="BK36" s="61"/>
      <c r="BL36" s="61"/>
      <c r="BM36" s="61"/>
      <c r="BN36" s="61"/>
      <c r="BO36" s="61"/>
      <c r="BP36" s="61"/>
      <c r="BQ36" s="61"/>
      <c r="BR36" s="61"/>
      <c r="BS36" s="61"/>
      <c r="BT36" s="61"/>
      <c r="BU36" s="61"/>
      <c r="BV36" s="61"/>
      <c r="BW36" s="61"/>
      <c r="BX36" s="62"/>
      <c r="BY36" s="63"/>
    </row>
    <row r="37" spans="2:77" s="97" customFormat="1" ht="15" customHeight="1">
      <c r="B37" s="7"/>
      <c r="C37" s="95" t="s">
        <v>145</v>
      </c>
      <c r="D37" s="96"/>
      <c r="E37" s="96"/>
      <c r="F37" s="96"/>
      <c r="G37" s="96"/>
      <c r="H37" s="96"/>
      <c r="I37" s="96"/>
      <c r="J37" s="96"/>
      <c r="K37" s="96"/>
      <c r="L37" s="96"/>
      <c r="M37" s="96"/>
      <c r="N37" s="96"/>
      <c r="O37" s="96"/>
      <c r="P37" s="96"/>
      <c r="Q37" s="96"/>
      <c r="R37" s="96"/>
      <c r="S37" s="96"/>
      <c r="T37" s="96"/>
      <c r="U37" s="96"/>
      <c r="V37" s="96"/>
      <c r="W37" s="96"/>
      <c r="X37" s="96"/>
      <c r="Y37" s="96"/>
      <c r="Z37" s="96"/>
      <c r="AA37" s="96"/>
      <c r="AB37" s="96"/>
      <c r="AC37" s="96"/>
      <c r="AD37" s="96"/>
      <c r="AE37" s="96"/>
      <c r="AF37" s="96"/>
      <c r="AG37" s="96"/>
      <c r="AH37" s="96"/>
      <c r="AI37" s="96"/>
      <c r="AJ37" s="96"/>
      <c r="AK37" s="96"/>
      <c r="AL37" s="96"/>
      <c r="AM37" s="96"/>
      <c r="AN37" s="96"/>
      <c r="AO37" s="96"/>
      <c r="AP37" s="96"/>
      <c r="AQ37" s="96"/>
      <c r="AR37" s="96"/>
      <c r="AS37" s="96"/>
      <c r="AT37" s="96"/>
      <c r="AU37" s="96"/>
      <c r="AV37" s="96"/>
      <c r="AW37" s="96"/>
      <c r="AX37" s="96"/>
      <c r="AY37" s="96"/>
      <c r="AZ37" s="96"/>
      <c r="BA37" s="96"/>
      <c r="BB37" s="96"/>
      <c r="BC37" s="96"/>
      <c r="BD37" s="96"/>
      <c r="BE37" s="96"/>
      <c r="BF37" s="96"/>
      <c r="BG37" s="96"/>
      <c r="BH37" s="96"/>
      <c r="BI37" s="96"/>
      <c r="BJ37" s="96"/>
      <c r="BK37" s="96"/>
      <c r="BL37" s="96"/>
      <c r="BM37" s="96"/>
      <c r="BN37" s="96"/>
      <c r="BO37" s="96"/>
      <c r="BP37" s="96"/>
      <c r="BQ37" s="96"/>
      <c r="BR37" s="96"/>
      <c r="BS37" s="96"/>
      <c r="BT37" s="96"/>
      <c r="BU37" s="96"/>
      <c r="BV37" s="96"/>
      <c r="BW37" s="96"/>
      <c r="BX37" s="96"/>
      <c r="BY37" s="7"/>
    </row>
    <row r="38" spans="2:77" ht="15" customHeight="1">
      <c r="B38" s="63"/>
      <c r="C38" s="88"/>
      <c r="D38" s="88"/>
      <c r="E38" s="88"/>
      <c r="F38" s="88"/>
      <c r="G38" s="88"/>
      <c r="H38" s="88"/>
      <c r="I38" s="88"/>
      <c r="J38" s="88"/>
      <c r="K38" s="88"/>
      <c r="L38" s="88"/>
      <c r="M38" s="88"/>
      <c r="N38" s="88"/>
      <c r="O38" s="88"/>
      <c r="P38" s="88"/>
      <c r="Q38" s="88"/>
      <c r="R38" s="88"/>
      <c r="S38" s="88"/>
      <c r="T38" s="88"/>
      <c r="U38" s="88"/>
      <c r="V38" s="88"/>
      <c r="W38" s="88"/>
      <c r="X38" s="88"/>
      <c r="Y38" s="88"/>
      <c r="Z38" s="88"/>
      <c r="AA38" s="88"/>
      <c r="AB38" s="88"/>
      <c r="AC38" s="88"/>
      <c r="AD38" s="88"/>
      <c r="AE38" s="88"/>
      <c r="AF38" s="88"/>
      <c r="AG38" s="88"/>
      <c r="AH38" s="88"/>
      <c r="AI38" s="88"/>
      <c r="AJ38" s="88"/>
      <c r="AK38" s="88"/>
      <c r="AL38" s="88"/>
      <c r="AM38" s="88"/>
      <c r="AN38" s="88"/>
      <c r="AO38" s="88"/>
      <c r="AP38" s="88"/>
      <c r="AQ38" s="88"/>
      <c r="AR38" s="88"/>
      <c r="AS38" s="88"/>
      <c r="AT38" s="88"/>
      <c r="AU38" s="88"/>
      <c r="AV38" s="88"/>
      <c r="AW38" s="88"/>
      <c r="AX38" s="88"/>
      <c r="AY38" s="88"/>
      <c r="AZ38" s="88"/>
      <c r="BA38" s="88"/>
      <c r="BB38" s="88"/>
      <c r="BC38" s="88"/>
      <c r="BD38" s="88"/>
      <c r="BE38" s="88"/>
      <c r="BF38" s="88"/>
      <c r="BG38" s="88"/>
      <c r="BH38" s="88"/>
      <c r="BI38" s="88"/>
      <c r="BJ38" s="88"/>
      <c r="BK38" s="88"/>
      <c r="BL38" s="88"/>
      <c r="BM38" s="88"/>
      <c r="BN38" s="88"/>
      <c r="BO38" s="88"/>
      <c r="BP38" s="88"/>
      <c r="BQ38" s="88"/>
      <c r="BR38" s="88"/>
      <c r="BS38" s="88"/>
      <c r="BT38" s="88"/>
      <c r="BU38" s="88"/>
      <c r="BV38" s="88"/>
      <c r="BW38" s="88"/>
      <c r="BX38" s="88"/>
      <c r="BY38" s="63"/>
    </row>
    <row r="39" spans="2:77" ht="15" customHeight="1">
      <c r="B39" s="63"/>
      <c r="C39" s="88"/>
      <c r="D39" s="88"/>
      <c r="E39" s="58" t="s">
        <v>147</v>
      </c>
      <c r="F39" s="88"/>
      <c r="G39" s="88"/>
      <c r="H39" s="88"/>
      <c r="I39" s="88"/>
      <c r="J39" s="88"/>
      <c r="K39" s="88"/>
      <c r="L39" s="88"/>
      <c r="M39" s="88"/>
      <c r="N39" s="88"/>
      <c r="O39" s="88"/>
      <c r="P39" s="88"/>
      <c r="Q39" s="88"/>
      <c r="R39" s="88"/>
      <c r="S39" s="88"/>
      <c r="T39" s="88"/>
      <c r="U39" s="88"/>
      <c r="V39" s="88"/>
      <c r="W39" s="88"/>
      <c r="X39" s="88"/>
      <c r="Y39" s="88"/>
      <c r="Z39" s="88"/>
      <c r="AA39" s="88"/>
      <c r="AB39" s="88"/>
      <c r="AC39" s="88"/>
      <c r="AD39" s="88"/>
      <c r="AE39" s="88"/>
      <c r="AF39" s="88"/>
      <c r="AG39" s="88"/>
      <c r="AH39" s="88"/>
      <c r="AI39" s="88"/>
      <c r="AJ39" s="88"/>
      <c r="AK39" s="88"/>
      <c r="AL39" s="88"/>
      <c r="AM39" s="88"/>
      <c r="AN39" s="88"/>
      <c r="AO39" s="88"/>
      <c r="AP39" s="88"/>
      <c r="AQ39" s="88"/>
      <c r="AR39" s="88"/>
      <c r="AS39" s="88"/>
      <c r="AT39" s="88"/>
      <c r="AU39" s="88"/>
      <c r="AV39" s="88"/>
      <c r="AW39" s="88"/>
      <c r="AX39" s="88"/>
      <c r="AY39" s="88"/>
      <c r="AZ39" s="88"/>
      <c r="BA39" s="88"/>
      <c r="BB39" s="88"/>
      <c r="BC39" s="88"/>
      <c r="BD39" s="88"/>
      <c r="BE39" s="88"/>
      <c r="BF39" s="88"/>
      <c r="BG39" s="88"/>
      <c r="BH39" s="88"/>
      <c r="BI39" s="88"/>
      <c r="BJ39" s="88"/>
      <c r="BK39" s="88"/>
      <c r="BL39" s="88"/>
      <c r="BM39" s="88"/>
      <c r="BN39" s="88"/>
      <c r="BO39" s="88"/>
      <c r="BP39" s="88"/>
      <c r="BQ39" s="88"/>
      <c r="BR39" s="88"/>
      <c r="BS39" s="88"/>
      <c r="BT39" s="88"/>
      <c r="BU39" s="88"/>
      <c r="BV39" s="88"/>
      <c r="BW39" s="88"/>
      <c r="BX39" s="88"/>
      <c r="BY39" s="63"/>
    </row>
    <row r="40" spans="2:77" ht="15" customHeight="1">
      <c r="B40" s="63"/>
      <c r="C40" s="88"/>
      <c r="D40" s="88"/>
      <c r="E40" s="88"/>
      <c r="F40" s="88"/>
      <c r="G40" s="88"/>
      <c r="H40" s="88"/>
      <c r="I40" s="88"/>
      <c r="J40" s="88"/>
      <c r="K40" s="88"/>
      <c r="L40" s="88"/>
      <c r="M40" s="88"/>
      <c r="N40" s="88"/>
      <c r="O40" s="88"/>
      <c r="P40" s="88"/>
      <c r="Q40" s="88"/>
      <c r="R40" s="88"/>
      <c r="S40" s="88"/>
      <c r="T40" s="88"/>
      <c r="U40" s="88"/>
      <c r="V40" s="88"/>
      <c r="W40" s="88"/>
      <c r="X40" s="88"/>
      <c r="Y40" s="88"/>
      <c r="Z40" s="88"/>
      <c r="AA40" s="88"/>
      <c r="AB40" s="88"/>
      <c r="AC40" s="88"/>
      <c r="AD40" s="88"/>
      <c r="AE40" s="88"/>
      <c r="AF40" s="88"/>
      <c r="AG40" s="88"/>
      <c r="AH40" s="88"/>
      <c r="AI40" s="88"/>
      <c r="AJ40" s="88"/>
      <c r="AK40" s="88"/>
      <c r="AL40" s="88"/>
      <c r="AM40" s="88"/>
      <c r="AN40" s="88"/>
      <c r="AO40" s="88"/>
      <c r="AP40" s="88"/>
      <c r="AQ40" s="88"/>
      <c r="AR40" s="88"/>
      <c r="AS40" s="88"/>
      <c r="AT40" s="88"/>
      <c r="AU40" s="88"/>
      <c r="AV40" s="88"/>
      <c r="AW40" s="88"/>
      <c r="AX40" s="88"/>
      <c r="AY40" s="88"/>
      <c r="AZ40" s="88"/>
      <c r="BA40" s="88"/>
      <c r="BB40" s="88"/>
      <c r="BC40" s="88"/>
      <c r="BD40" s="88"/>
      <c r="BE40" s="88"/>
      <c r="BF40" s="88"/>
      <c r="BG40" s="88"/>
      <c r="BH40" s="88"/>
      <c r="BI40" s="88"/>
      <c r="BJ40" s="88"/>
      <c r="BK40" s="88"/>
      <c r="BL40" s="88"/>
      <c r="BM40" s="88"/>
      <c r="BN40" s="88"/>
      <c r="BO40" s="88"/>
      <c r="BP40" s="88"/>
      <c r="BQ40" s="88"/>
      <c r="BR40" s="88"/>
      <c r="BS40" s="88"/>
      <c r="BT40" s="88"/>
      <c r="BU40" s="88"/>
      <c r="BV40" s="88"/>
      <c r="BW40" s="88"/>
      <c r="BX40" s="88"/>
      <c r="BY40" s="63"/>
    </row>
    <row r="41" spans="2:77" ht="15" customHeight="1">
      <c r="B41" s="63"/>
      <c r="C41" s="88"/>
      <c r="D41" s="392" t="s">
        <v>69</v>
      </c>
      <c r="E41" s="392"/>
      <c r="F41" s="392"/>
      <c r="G41" s="392"/>
      <c r="H41" s="392"/>
      <c r="I41" s="392"/>
      <c r="J41" s="392"/>
      <c r="K41" s="392"/>
      <c r="L41" s="392"/>
      <c r="M41" s="392"/>
      <c r="N41" s="392"/>
      <c r="O41" s="392"/>
      <c r="P41" s="392"/>
      <c r="Q41" s="392"/>
      <c r="R41" s="392"/>
      <c r="S41" s="392"/>
      <c r="T41" s="392"/>
      <c r="U41" s="392"/>
      <c r="V41" s="392"/>
      <c r="W41" s="392"/>
      <c r="X41" s="392"/>
      <c r="Y41" s="392"/>
      <c r="Z41" s="392"/>
      <c r="AA41" s="392"/>
      <c r="AB41" s="392"/>
      <c r="AC41" s="392"/>
      <c r="AD41" s="392"/>
      <c r="AE41" s="392"/>
      <c r="AF41" s="392"/>
      <c r="AG41" s="392"/>
      <c r="AH41" s="392"/>
      <c r="AI41" s="392"/>
      <c r="AJ41" s="392"/>
      <c r="AK41" s="392"/>
      <c r="AL41" s="392"/>
      <c r="AM41" s="392"/>
      <c r="AN41" s="392"/>
      <c r="AO41" s="392"/>
      <c r="AP41" s="392"/>
      <c r="AQ41" s="392"/>
      <c r="AR41" s="392"/>
      <c r="AS41" s="392"/>
      <c r="AT41" s="392"/>
      <c r="AU41" s="392"/>
      <c r="AV41" s="392"/>
      <c r="AW41" s="392"/>
      <c r="AX41" s="392"/>
      <c r="AY41" s="392"/>
      <c r="AZ41" s="392"/>
      <c r="BA41" s="392"/>
      <c r="BB41" s="392"/>
      <c r="BC41" s="392"/>
      <c r="BD41" s="392"/>
      <c r="BE41" s="392"/>
      <c r="BF41" s="392"/>
      <c r="BG41" s="407" t="e">
        <f>IF(#REF!=0,0,#REF!)</f>
        <v>#REF!</v>
      </c>
      <c r="BH41" s="407"/>
      <c r="BI41" s="407"/>
      <c r="BJ41" s="407"/>
      <c r="BK41" s="407"/>
      <c r="BL41" s="407"/>
      <c r="BM41" s="407"/>
      <c r="BN41" s="407"/>
      <c r="BO41" s="407"/>
      <c r="BP41" s="407"/>
      <c r="BQ41" s="407"/>
      <c r="BR41" s="407"/>
      <c r="BS41" s="407"/>
      <c r="BT41" s="407"/>
      <c r="BU41" s="407"/>
      <c r="BV41" s="407"/>
      <c r="BW41" s="407"/>
      <c r="BX41" s="88"/>
      <c r="BY41" s="63"/>
    </row>
    <row r="42" spans="2:77" ht="15" customHeight="1">
      <c r="B42" s="63"/>
      <c r="C42" s="88"/>
      <c r="D42" s="393"/>
      <c r="E42" s="393"/>
      <c r="F42" s="393"/>
      <c r="G42" s="393"/>
      <c r="H42" s="393"/>
      <c r="I42" s="393"/>
      <c r="J42" s="393"/>
      <c r="K42" s="393"/>
      <c r="L42" s="393"/>
      <c r="M42" s="393"/>
      <c r="N42" s="393"/>
      <c r="O42" s="393"/>
      <c r="P42" s="393"/>
      <c r="Q42" s="393"/>
      <c r="R42" s="393"/>
      <c r="S42" s="393"/>
      <c r="T42" s="393"/>
      <c r="U42" s="393"/>
      <c r="V42" s="393"/>
      <c r="W42" s="393"/>
      <c r="X42" s="393"/>
      <c r="Y42" s="393"/>
      <c r="Z42" s="393"/>
      <c r="AA42" s="393"/>
      <c r="AB42" s="393"/>
      <c r="AC42" s="393"/>
      <c r="AD42" s="393"/>
      <c r="AE42" s="393"/>
      <c r="AF42" s="393"/>
      <c r="AG42" s="393"/>
      <c r="AH42" s="393"/>
      <c r="AI42" s="393"/>
      <c r="AJ42" s="393"/>
      <c r="AK42" s="393"/>
      <c r="AL42" s="393"/>
      <c r="AM42" s="393"/>
      <c r="AN42" s="393"/>
      <c r="AO42" s="393"/>
      <c r="AP42" s="393"/>
      <c r="AQ42" s="393"/>
      <c r="AR42" s="393"/>
      <c r="AS42" s="393"/>
      <c r="AT42" s="393"/>
      <c r="AU42" s="393"/>
      <c r="AV42" s="393"/>
      <c r="AW42" s="393"/>
      <c r="AX42" s="393"/>
      <c r="AY42" s="393"/>
      <c r="AZ42" s="393"/>
      <c r="BA42" s="393"/>
      <c r="BB42" s="393"/>
      <c r="BC42" s="393"/>
      <c r="BD42" s="393"/>
      <c r="BE42" s="393"/>
      <c r="BF42" s="393"/>
      <c r="BG42" s="408"/>
      <c r="BH42" s="408"/>
      <c r="BI42" s="408"/>
      <c r="BJ42" s="408"/>
      <c r="BK42" s="408"/>
      <c r="BL42" s="408"/>
      <c r="BM42" s="408"/>
      <c r="BN42" s="408"/>
      <c r="BO42" s="408"/>
      <c r="BP42" s="408"/>
      <c r="BQ42" s="408"/>
      <c r="BR42" s="408"/>
      <c r="BS42" s="408"/>
      <c r="BT42" s="408"/>
      <c r="BU42" s="408"/>
      <c r="BV42" s="408"/>
      <c r="BW42" s="408"/>
      <c r="BX42" s="88"/>
      <c r="BY42" s="63"/>
    </row>
    <row r="43" spans="2:77" ht="15" customHeight="1">
      <c r="B43" s="63"/>
      <c r="C43" s="88"/>
      <c r="D43" s="393" t="s">
        <v>186</v>
      </c>
      <c r="E43" s="393"/>
      <c r="F43" s="393"/>
      <c r="G43" s="393"/>
      <c r="H43" s="393"/>
      <c r="I43" s="393"/>
      <c r="J43" s="393"/>
      <c r="K43" s="393"/>
      <c r="L43" s="393"/>
      <c r="M43" s="393"/>
      <c r="N43" s="393"/>
      <c r="O43" s="393"/>
      <c r="P43" s="393"/>
      <c r="Q43" s="393"/>
      <c r="R43" s="393"/>
      <c r="S43" s="393"/>
      <c r="T43" s="393"/>
      <c r="U43" s="393"/>
      <c r="V43" s="393"/>
      <c r="W43" s="393"/>
      <c r="X43" s="393"/>
      <c r="Y43" s="393"/>
      <c r="Z43" s="393"/>
      <c r="AA43" s="393"/>
      <c r="AB43" s="393"/>
      <c r="AC43" s="393"/>
      <c r="AD43" s="393"/>
      <c r="AE43" s="393"/>
      <c r="AF43" s="393"/>
      <c r="AG43" s="393"/>
      <c r="AH43" s="393"/>
      <c r="AI43" s="393"/>
      <c r="AJ43" s="393"/>
      <c r="AK43" s="393"/>
      <c r="AL43" s="393"/>
      <c r="AM43" s="393"/>
      <c r="AN43" s="393"/>
      <c r="AO43" s="393"/>
      <c r="AP43" s="393"/>
      <c r="AQ43" s="393"/>
      <c r="AR43" s="393"/>
      <c r="AS43" s="393"/>
      <c r="AT43" s="393"/>
      <c r="AU43" s="393"/>
      <c r="AV43" s="393"/>
      <c r="AW43" s="393"/>
      <c r="AX43" s="393"/>
      <c r="AY43" s="393"/>
      <c r="AZ43" s="393"/>
      <c r="BA43" s="393"/>
      <c r="BB43" s="393"/>
      <c r="BC43" s="393"/>
      <c r="BD43" s="393"/>
      <c r="BE43" s="393"/>
      <c r="BF43" s="393"/>
      <c r="BG43" s="408" t="e">
        <f>IF(#REF!=0,0,#REF!)</f>
        <v>#REF!</v>
      </c>
      <c r="BH43" s="408"/>
      <c r="BI43" s="408"/>
      <c r="BJ43" s="408"/>
      <c r="BK43" s="408"/>
      <c r="BL43" s="408"/>
      <c r="BM43" s="408"/>
      <c r="BN43" s="408"/>
      <c r="BO43" s="408"/>
      <c r="BP43" s="408"/>
      <c r="BQ43" s="408"/>
      <c r="BR43" s="408"/>
      <c r="BS43" s="408"/>
      <c r="BT43" s="408"/>
      <c r="BU43" s="408"/>
      <c r="BV43" s="408"/>
      <c r="BW43" s="408"/>
      <c r="BX43" s="88"/>
      <c r="BY43" s="63"/>
    </row>
    <row r="44" spans="2:77" ht="15" customHeight="1">
      <c r="B44" s="63"/>
      <c r="C44" s="88"/>
      <c r="D44" s="393"/>
      <c r="E44" s="393"/>
      <c r="F44" s="393"/>
      <c r="G44" s="393"/>
      <c r="H44" s="393"/>
      <c r="I44" s="393"/>
      <c r="J44" s="393"/>
      <c r="K44" s="393"/>
      <c r="L44" s="393"/>
      <c r="M44" s="393"/>
      <c r="N44" s="393"/>
      <c r="O44" s="393"/>
      <c r="P44" s="393"/>
      <c r="Q44" s="393"/>
      <c r="R44" s="393"/>
      <c r="S44" s="393"/>
      <c r="T44" s="393"/>
      <c r="U44" s="393"/>
      <c r="V44" s="393"/>
      <c r="W44" s="393"/>
      <c r="X44" s="393"/>
      <c r="Y44" s="393"/>
      <c r="Z44" s="393"/>
      <c r="AA44" s="393"/>
      <c r="AB44" s="393"/>
      <c r="AC44" s="393"/>
      <c r="AD44" s="393"/>
      <c r="AE44" s="393"/>
      <c r="AF44" s="393"/>
      <c r="AG44" s="393"/>
      <c r="AH44" s="393"/>
      <c r="AI44" s="393"/>
      <c r="AJ44" s="393"/>
      <c r="AK44" s="393"/>
      <c r="AL44" s="393"/>
      <c r="AM44" s="393"/>
      <c r="AN44" s="393"/>
      <c r="AO44" s="393"/>
      <c r="AP44" s="393"/>
      <c r="AQ44" s="393"/>
      <c r="AR44" s="393"/>
      <c r="AS44" s="393"/>
      <c r="AT44" s="393"/>
      <c r="AU44" s="393"/>
      <c r="AV44" s="393"/>
      <c r="AW44" s="393"/>
      <c r="AX44" s="393"/>
      <c r="AY44" s="393"/>
      <c r="AZ44" s="393"/>
      <c r="BA44" s="393"/>
      <c r="BB44" s="393"/>
      <c r="BC44" s="393"/>
      <c r="BD44" s="393"/>
      <c r="BE44" s="393"/>
      <c r="BF44" s="393"/>
      <c r="BG44" s="408"/>
      <c r="BH44" s="408"/>
      <c r="BI44" s="408"/>
      <c r="BJ44" s="408"/>
      <c r="BK44" s="408"/>
      <c r="BL44" s="408"/>
      <c r="BM44" s="408"/>
      <c r="BN44" s="408"/>
      <c r="BO44" s="408"/>
      <c r="BP44" s="408"/>
      <c r="BQ44" s="408"/>
      <c r="BR44" s="408"/>
      <c r="BS44" s="408"/>
      <c r="BT44" s="408"/>
      <c r="BU44" s="408"/>
      <c r="BV44" s="408"/>
      <c r="BW44" s="408"/>
      <c r="BX44" s="88"/>
      <c r="BY44" s="63"/>
    </row>
    <row r="45" spans="2:77" ht="15" customHeight="1">
      <c r="B45" s="63"/>
      <c r="C45" s="88"/>
      <c r="D45" s="393" t="s">
        <v>70</v>
      </c>
      <c r="E45" s="393"/>
      <c r="F45" s="393"/>
      <c r="G45" s="393"/>
      <c r="H45" s="393"/>
      <c r="I45" s="393"/>
      <c r="J45" s="393"/>
      <c r="K45" s="393"/>
      <c r="L45" s="393"/>
      <c r="M45" s="393"/>
      <c r="N45" s="393"/>
      <c r="O45" s="393"/>
      <c r="P45" s="393"/>
      <c r="Q45" s="393"/>
      <c r="R45" s="393"/>
      <c r="S45" s="393"/>
      <c r="T45" s="393"/>
      <c r="U45" s="393"/>
      <c r="V45" s="393"/>
      <c r="W45" s="393"/>
      <c r="X45" s="393"/>
      <c r="Y45" s="393"/>
      <c r="Z45" s="393"/>
      <c r="AA45" s="393"/>
      <c r="AB45" s="393"/>
      <c r="AC45" s="393"/>
      <c r="AD45" s="393"/>
      <c r="AE45" s="393"/>
      <c r="AF45" s="393"/>
      <c r="AG45" s="393"/>
      <c r="AH45" s="393"/>
      <c r="AI45" s="393"/>
      <c r="AJ45" s="393"/>
      <c r="AK45" s="393"/>
      <c r="AL45" s="393"/>
      <c r="AM45" s="393"/>
      <c r="AN45" s="393"/>
      <c r="AO45" s="393"/>
      <c r="AP45" s="393"/>
      <c r="AQ45" s="393"/>
      <c r="AR45" s="393"/>
      <c r="AS45" s="393"/>
      <c r="AT45" s="393"/>
      <c r="AU45" s="393"/>
      <c r="AV45" s="393"/>
      <c r="AW45" s="393"/>
      <c r="AX45" s="393"/>
      <c r="AY45" s="393"/>
      <c r="AZ45" s="393"/>
      <c r="BA45" s="393"/>
      <c r="BB45" s="393"/>
      <c r="BC45" s="393"/>
      <c r="BD45" s="393"/>
      <c r="BE45" s="393"/>
      <c r="BF45" s="393"/>
      <c r="BG45" s="408" t="e">
        <f>IF(#REF!=0,0,#REF!)</f>
        <v>#REF!</v>
      </c>
      <c r="BH45" s="408"/>
      <c r="BI45" s="408"/>
      <c r="BJ45" s="408"/>
      <c r="BK45" s="408"/>
      <c r="BL45" s="408"/>
      <c r="BM45" s="408"/>
      <c r="BN45" s="408"/>
      <c r="BO45" s="408"/>
      <c r="BP45" s="408"/>
      <c r="BQ45" s="408"/>
      <c r="BR45" s="408"/>
      <c r="BS45" s="408"/>
      <c r="BT45" s="408"/>
      <c r="BU45" s="408"/>
      <c r="BV45" s="408"/>
      <c r="BW45" s="408"/>
      <c r="BX45" s="88"/>
      <c r="BY45" s="63"/>
    </row>
    <row r="46" spans="2:77" ht="15" customHeight="1">
      <c r="B46" s="63"/>
      <c r="C46" s="88"/>
      <c r="D46" s="406"/>
      <c r="E46" s="406"/>
      <c r="F46" s="406"/>
      <c r="G46" s="406"/>
      <c r="H46" s="406"/>
      <c r="I46" s="406"/>
      <c r="J46" s="406"/>
      <c r="K46" s="406"/>
      <c r="L46" s="406"/>
      <c r="M46" s="406"/>
      <c r="N46" s="406"/>
      <c r="O46" s="406"/>
      <c r="P46" s="406"/>
      <c r="Q46" s="406"/>
      <c r="R46" s="406"/>
      <c r="S46" s="406"/>
      <c r="T46" s="406"/>
      <c r="U46" s="406"/>
      <c r="V46" s="406"/>
      <c r="W46" s="406"/>
      <c r="X46" s="406"/>
      <c r="Y46" s="406"/>
      <c r="Z46" s="406"/>
      <c r="AA46" s="406"/>
      <c r="AB46" s="406"/>
      <c r="AC46" s="406"/>
      <c r="AD46" s="406"/>
      <c r="AE46" s="406"/>
      <c r="AF46" s="406"/>
      <c r="AG46" s="406"/>
      <c r="AH46" s="406"/>
      <c r="AI46" s="406"/>
      <c r="AJ46" s="406"/>
      <c r="AK46" s="406"/>
      <c r="AL46" s="406"/>
      <c r="AM46" s="406"/>
      <c r="AN46" s="406"/>
      <c r="AO46" s="406"/>
      <c r="AP46" s="406"/>
      <c r="AQ46" s="406"/>
      <c r="AR46" s="406"/>
      <c r="AS46" s="406"/>
      <c r="AT46" s="406"/>
      <c r="AU46" s="406"/>
      <c r="AV46" s="406"/>
      <c r="AW46" s="406"/>
      <c r="AX46" s="406"/>
      <c r="AY46" s="406"/>
      <c r="AZ46" s="406"/>
      <c r="BA46" s="406"/>
      <c r="BB46" s="406"/>
      <c r="BC46" s="406"/>
      <c r="BD46" s="406"/>
      <c r="BE46" s="406"/>
      <c r="BF46" s="406"/>
      <c r="BG46" s="409"/>
      <c r="BH46" s="409"/>
      <c r="BI46" s="409"/>
      <c r="BJ46" s="409"/>
      <c r="BK46" s="409"/>
      <c r="BL46" s="409"/>
      <c r="BM46" s="409"/>
      <c r="BN46" s="409"/>
      <c r="BO46" s="409"/>
      <c r="BP46" s="409"/>
      <c r="BQ46" s="409"/>
      <c r="BR46" s="409"/>
      <c r="BS46" s="409"/>
      <c r="BT46" s="409"/>
      <c r="BU46" s="409"/>
      <c r="BV46" s="409"/>
      <c r="BW46" s="409"/>
      <c r="BX46" s="88"/>
      <c r="BY46" s="63"/>
    </row>
    <row r="47" spans="2:77" ht="15" customHeight="1">
      <c r="B47" s="63"/>
      <c r="C47" s="88"/>
      <c r="D47" s="88"/>
      <c r="E47" s="88"/>
      <c r="F47" s="88"/>
      <c r="G47" s="88"/>
      <c r="H47" s="88"/>
      <c r="I47" s="88"/>
      <c r="J47" s="88"/>
      <c r="K47" s="88"/>
      <c r="L47" s="88"/>
      <c r="M47" s="88"/>
      <c r="N47" s="88"/>
      <c r="O47" s="88"/>
      <c r="P47" s="88"/>
      <c r="Q47" s="88"/>
      <c r="R47" s="88"/>
      <c r="S47" s="88"/>
      <c r="T47" s="88"/>
      <c r="U47" s="88"/>
      <c r="V47" s="88"/>
      <c r="W47" s="88"/>
      <c r="X47" s="88"/>
      <c r="Y47" s="88"/>
      <c r="Z47" s="88"/>
      <c r="AA47" s="88"/>
      <c r="AB47" s="88"/>
      <c r="AC47" s="88"/>
      <c r="AD47" s="88"/>
      <c r="AE47" s="88"/>
      <c r="AF47" s="88"/>
      <c r="AG47" s="88"/>
      <c r="AH47" s="88"/>
      <c r="AI47" s="88"/>
      <c r="AJ47" s="88"/>
      <c r="AK47" s="88"/>
      <c r="AL47" s="88"/>
      <c r="AM47" s="88"/>
      <c r="AN47" s="88"/>
      <c r="AO47" s="88"/>
      <c r="AP47" s="88"/>
      <c r="AQ47" s="88"/>
      <c r="AR47" s="88"/>
      <c r="AS47" s="88"/>
      <c r="AT47" s="88"/>
      <c r="AU47" s="88"/>
      <c r="AV47" s="88"/>
      <c r="AW47" s="88"/>
      <c r="AX47" s="88"/>
      <c r="AY47" s="88"/>
      <c r="AZ47" s="88"/>
      <c r="BA47" s="88"/>
      <c r="BB47" s="88"/>
      <c r="BC47" s="88"/>
      <c r="BD47" s="88"/>
      <c r="BE47" s="88"/>
      <c r="BF47" s="88"/>
      <c r="BG47" s="88"/>
      <c r="BH47" s="88"/>
      <c r="BI47" s="88"/>
      <c r="BJ47" s="88"/>
      <c r="BK47" s="88"/>
      <c r="BL47" s="88"/>
      <c r="BM47" s="88"/>
      <c r="BN47" s="88"/>
      <c r="BO47" s="88"/>
      <c r="BP47" s="88"/>
      <c r="BQ47" s="88"/>
      <c r="BR47" s="88"/>
      <c r="BS47" s="88"/>
      <c r="BT47" s="88"/>
      <c r="BU47" s="88"/>
      <c r="BV47" s="88"/>
      <c r="BW47" s="88"/>
      <c r="BX47" s="88"/>
      <c r="BY47" s="63"/>
    </row>
    <row r="48" spans="2:77" ht="15" customHeight="1">
      <c r="B48" s="63"/>
      <c r="C48" s="88"/>
      <c r="D48" s="88"/>
      <c r="E48" s="58" t="s">
        <v>148</v>
      </c>
      <c r="F48" s="88"/>
      <c r="G48" s="88"/>
      <c r="H48" s="88"/>
      <c r="I48" s="88"/>
      <c r="J48" s="88"/>
      <c r="K48" s="88"/>
      <c r="L48" s="88"/>
      <c r="M48" s="88"/>
      <c r="N48" s="88"/>
      <c r="O48" s="88"/>
      <c r="P48" s="88"/>
      <c r="Q48" s="88"/>
      <c r="R48" s="88"/>
      <c r="S48" s="88"/>
      <c r="T48" s="88"/>
      <c r="U48" s="88"/>
      <c r="V48" s="88"/>
      <c r="W48" s="88"/>
      <c r="X48" s="88"/>
      <c r="Y48" s="88"/>
      <c r="Z48" s="88"/>
      <c r="AA48" s="88"/>
      <c r="AB48" s="88"/>
      <c r="AC48" s="88"/>
      <c r="AD48" s="88"/>
      <c r="AE48" s="88"/>
      <c r="AF48" s="88"/>
      <c r="AG48" s="88"/>
      <c r="AH48" s="88"/>
      <c r="AI48" s="88"/>
      <c r="AJ48" s="88"/>
      <c r="AK48" s="88"/>
      <c r="AL48" s="88"/>
      <c r="AM48" s="88"/>
      <c r="AN48" s="88"/>
      <c r="AO48" s="88"/>
      <c r="AP48" s="88"/>
      <c r="AQ48" s="88"/>
      <c r="AR48" s="88"/>
      <c r="AS48" s="88"/>
      <c r="AT48" s="88"/>
      <c r="AU48" s="88"/>
      <c r="AV48" s="88"/>
      <c r="AW48" s="88"/>
      <c r="AX48" s="88"/>
      <c r="AY48" s="88"/>
      <c r="AZ48" s="88"/>
      <c r="BA48" s="88"/>
      <c r="BB48" s="88"/>
      <c r="BC48" s="88"/>
      <c r="BD48" s="88"/>
      <c r="BE48" s="88"/>
      <c r="BF48" s="88"/>
      <c r="BG48" s="88"/>
      <c r="BH48" s="88"/>
      <c r="BI48" s="88"/>
      <c r="BJ48" s="88"/>
      <c r="BK48" s="88"/>
      <c r="BL48" s="88"/>
      <c r="BM48" s="88"/>
      <c r="BN48" s="88"/>
      <c r="BO48" s="88"/>
      <c r="BP48" s="88"/>
      <c r="BQ48" s="88"/>
      <c r="BR48" s="88"/>
      <c r="BS48" s="88"/>
      <c r="BT48" s="88"/>
      <c r="BU48" s="88"/>
      <c r="BV48" s="88"/>
      <c r="BW48" s="88"/>
      <c r="BX48" s="88"/>
      <c r="BY48" s="63"/>
    </row>
    <row r="49" spans="2:77" ht="15" customHeight="1">
      <c r="B49" s="63"/>
      <c r="C49" s="88"/>
      <c r="D49" s="88"/>
      <c r="E49" s="88"/>
      <c r="F49" s="88"/>
      <c r="G49" s="88"/>
      <c r="H49" s="88"/>
      <c r="I49" s="88"/>
      <c r="J49" s="88"/>
      <c r="K49" s="88"/>
      <c r="L49" s="88"/>
      <c r="M49" s="88"/>
      <c r="N49" s="88"/>
      <c r="O49" s="88"/>
      <c r="P49" s="88"/>
      <c r="Q49" s="88"/>
      <c r="R49" s="88"/>
      <c r="S49" s="88"/>
      <c r="T49" s="88"/>
      <c r="U49" s="88"/>
      <c r="V49" s="88"/>
      <c r="W49" s="88"/>
      <c r="X49" s="88"/>
      <c r="Y49" s="88"/>
      <c r="Z49" s="88"/>
      <c r="AA49" s="88"/>
      <c r="AB49" s="88"/>
      <c r="AC49" s="88"/>
      <c r="AD49" s="88"/>
      <c r="AE49" s="88"/>
      <c r="AF49" s="88"/>
      <c r="AG49" s="88"/>
      <c r="AH49" s="88"/>
      <c r="AI49" s="88"/>
      <c r="AJ49" s="88"/>
      <c r="AK49" s="88"/>
      <c r="AL49" s="88"/>
      <c r="AM49" s="88"/>
      <c r="AN49" s="88"/>
      <c r="AO49" s="88"/>
      <c r="AP49" s="88"/>
      <c r="AQ49" s="88"/>
      <c r="AR49" s="88"/>
      <c r="AS49" s="88"/>
      <c r="AT49" s="88"/>
      <c r="AU49" s="88"/>
      <c r="AV49" s="88"/>
      <c r="AW49" s="88"/>
      <c r="AX49" s="88"/>
      <c r="AY49" s="88"/>
      <c r="AZ49" s="88"/>
      <c r="BA49" s="88"/>
      <c r="BB49" s="88"/>
      <c r="BC49" s="88"/>
      <c r="BD49" s="88"/>
      <c r="BE49" s="88"/>
      <c r="BF49" s="88"/>
      <c r="BG49" s="88"/>
      <c r="BH49" s="88"/>
      <c r="BI49" s="88"/>
      <c r="BJ49" s="88"/>
      <c r="BK49" s="88"/>
      <c r="BL49" s="88"/>
      <c r="BM49" s="88"/>
      <c r="BN49" s="88"/>
      <c r="BO49" s="88"/>
      <c r="BP49" s="88"/>
      <c r="BQ49" s="88"/>
      <c r="BR49" s="88"/>
      <c r="BS49" s="88"/>
      <c r="BT49" s="88"/>
      <c r="BU49" s="88"/>
      <c r="BV49" s="88"/>
      <c r="BW49" s="88"/>
      <c r="BX49" s="88"/>
      <c r="BY49" s="63"/>
    </row>
    <row r="50" spans="2:77" ht="15" customHeight="1">
      <c r="B50" s="63"/>
      <c r="C50" s="88"/>
      <c r="D50" s="392" t="s">
        <v>209</v>
      </c>
      <c r="E50" s="392"/>
      <c r="F50" s="392"/>
      <c r="G50" s="392"/>
      <c r="H50" s="392"/>
      <c r="I50" s="392"/>
      <c r="J50" s="392"/>
      <c r="K50" s="392"/>
      <c r="L50" s="392"/>
      <c r="M50" s="392"/>
      <c r="N50" s="392"/>
      <c r="O50" s="392"/>
      <c r="P50" s="392"/>
      <c r="Q50" s="392"/>
      <c r="R50" s="392"/>
      <c r="S50" s="392"/>
      <c r="T50" s="392"/>
      <c r="U50" s="392"/>
      <c r="V50" s="392"/>
      <c r="W50" s="392"/>
      <c r="X50" s="392"/>
      <c r="Y50" s="392"/>
      <c r="Z50" s="392"/>
      <c r="AA50" s="392"/>
      <c r="AB50" s="392"/>
      <c r="AC50" s="392"/>
      <c r="AD50" s="392"/>
      <c r="AE50" s="392"/>
      <c r="AF50" s="392"/>
      <c r="AG50" s="392"/>
      <c r="AH50" s="392"/>
      <c r="AI50" s="392"/>
      <c r="AJ50" s="392"/>
      <c r="AK50" s="392"/>
      <c r="AL50" s="392"/>
      <c r="AM50" s="392"/>
      <c r="AN50" s="392"/>
      <c r="AO50" s="392"/>
      <c r="AP50" s="392"/>
      <c r="AQ50" s="392"/>
      <c r="AR50" s="392"/>
      <c r="AS50" s="392"/>
      <c r="AT50" s="392"/>
      <c r="AU50" s="392"/>
      <c r="AV50" s="392"/>
      <c r="AW50" s="392"/>
      <c r="AX50" s="392"/>
      <c r="AY50" s="392"/>
      <c r="AZ50" s="392"/>
      <c r="BA50" s="392"/>
      <c r="BB50" s="392"/>
      <c r="BC50" s="392"/>
      <c r="BD50" s="392"/>
      <c r="BE50" s="392"/>
      <c r="BF50" s="392"/>
      <c r="BG50" s="392"/>
      <c r="BH50" s="392"/>
      <c r="BI50" s="392"/>
      <c r="BJ50" s="392"/>
      <c r="BK50" s="392"/>
      <c r="BL50" s="392"/>
      <c r="BM50" s="392"/>
      <c r="BN50" s="392"/>
      <c r="BO50" s="392"/>
      <c r="BP50" s="392"/>
      <c r="BQ50" s="392"/>
      <c r="BR50" s="392"/>
      <c r="BS50" s="392"/>
      <c r="BT50" s="392"/>
      <c r="BU50" s="392"/>
      <c r="BV50" s="392"/>
      <c r="BW50" s="392"/>
      <c r="BX50" s="88"/>
      <c r="BY50" s="63"/>
    </row>
    <row r="51" spans="2:77" ht="15" customHeight="1">
      <c r="B51" s="63"/>
      <c r="C51" s="88"/>
      <c r="D51" s="393"/>
      <c r="E51" s="393"/>
      <c r="F51" s="393"/>
      <c r="G51" s="393"/>
      <c r="H51" s="393"/>
      <c r="I51" s="393"/>
      <c r="J51" s="393"/>
      <c r="K51" s="393"/>
      <c r="L51" s="393"/>
      <c r="M51" s="393"/>
      <c r="N51" s="393"/>
      <c r="O51" s="393"/>
      <c r="P51" s="393"/>
      <c r="Q51" s="393"/>
      <c r="R51" s="393"/>
      <c r="S51" s="393"/>
      <c r="T51" s="393"/>
      <c r="U51" s="393"/>
      <c r="V51" s="393"/>
      <c r="W51" s="393"/>
      <c r="X51" s="393"/>
      <c r="Y51" s="393"/>
      <c r="Z51" s="393"/>
      <c r="AA51" s="393"/>
      <c r="AB51" s="393"/>
      <c r="AC51" s="393"/>
      <c r="AD51" s="393"/>
      <c r="AE51" s="393"/>
      <c r="AF51" s="393"/>
      <c r="AG51" s="393"/>
      <c r="AH51" s="393"/>
      <c r="AI51" s="393"/>
      <c r="AJ51" s="393"/>
      <c r="AK51" s="393"/>
      <c r="AL51" s="393"/>
      <c r="AM51" s="393"/>
      <c r="AN51" s="393"/>
      <c r="AO51" s="393"/>
      <c r="AP51" s="393"/>
      <c r="AQ51" s="393"/>
      <c r="AR51" s="393"/>
      <c r="AS51" s="393"/>
      <c r="AT51" s="393"/>
      <c r="AU51" s="393"/>
      <c r="AV51" s="393"/>
      <c r="AW51" s="393"/>
      <c r="AX51" s="393"/>
      <c r="AY51" s="393"/>
      <c r="AZ51" s="393"/>
      <c r="BA51" s="393"/>
      <c r="BB51" s="393"/>
      <c r="BC51" s="393"/>
      <c r="BD51" s="393"/>
      <c r="BE51" s="393"/>
      <c r="BF51" s="393"/>
      <c r="BG51" s="393"/>
      <c r="BH51" s="393"/>
      <c r="BI51" s="393"/>
      <c r="BJ51" s="393"/>
      <c r="BK51" s="393"/>
      <c r="BL51" s="393"/>
      <c r="BM51" s="393"/>
      <c r="BN51" s="393"/>
      <c r="BO51" s="393"/>
      <c r="BP51" s="393"/>
      <c r="BQ51" s="393"/>
      <c r="BR51" s="393"/>
      <c r="BS51" s="393"/>
      <c r="BT51" s="393"/>
      <c r="BU51" s="393"/>
      <c r="BV51" s="393"/>
      <c r="BW51" s="393"/>
      <c r="BX51" s="88"/>
      <c r="BY51" s="63"/>
    </row>
    <row r="52" spans="2:77" ht="15" customHeight="1">
      <c r="B52" s="63"/>
      <c r="C52" s="88"/>
      <c r="D52" s="405" t="s">
        <v>20</v>
      </c>
      <c r="E52" s="413"/>
      <c r="F52" s="413"/>
      <c r="G52" s="413"/>
      <c r="H52" s="413"/>
      <c r="I52" s="413"/>
      <c r="J52" s="413"/>
      <c r="K52" s="413"/>
      <c r="L52" s="413"/>
      <c r="M52" s="413"/>
      <c r="N52" s="413"/>
      <c r="O52" s="413"/>
      <c r="P52" s="413"/>
      <c r="Q52" s="413"/>
      <c r="R52" s="413"/>
      <c r="S52" s="413"/>
      <c r="T52" s="413"/>
      <c r="U52" s="413"/>
      <c r="V52" s="413"/>
      <c r="W52" s="413"/>
      <c r="X52" s="403" t="e">
        <f>IF(#REF!/1000=0,0,#REF!/1000)</f>
        <v>#REF!</v>
      </c>
      <c r="Y52" s="403"/>
      <c r="Z52" s="403"/>
      <c r="AA52" s="403"/>
      <c r="AB52" s="403"/>
      <c r="AC52" s="403"/>
      <c r="AD52" s="403"/>
      <c r="AE52" s="403"/>
      <c r="AF52" s="403"/>
      <c r="AG52" s="403"/>
      <c r="AH52" s="401" t="str">
        <f>IFERROR(#REF!/100,"")</f>
        <v/>
      </c>
      <c r="AI52" s="401"/>
      <c r="AJ52" s="401"/>
      <c r="AK52" s="401"/>
      <c r="AL52" s="401"/>
      <c r="AM52" s="401"/>
      <c r="AN52" s="405" t="s">
        <v>21</v>
      </c>
      <c r="AO52" s="405"/>
      <c r="AP52" s="405"/>
      <c r="AQ52" s="405"/>
      <c r="AR52" s="405"/>
      <c r="AS52" s="405"/>
      <c r="AT52" s="405"/>
      <c r="AU52" s="405"/>
      <c r="AV52" s="405"/>
      <c r="AW52" s="405"/>
      <c r="AX52" s="405"/>
      <c r="AY52" s="405"/>
      <c r="AZ52" s="405"/>
      <c r="BA52" s="405"/>
      <c r="BB52" s="405"/>
      <c r="BC52" s="405"/>
      <c r="BD52" s="405"/>
      <c r="BE52" s="405"/>
      <c r="BF52" s="405"/>
      <c r="BG52" s="405"/>
      <c r="BH52" s="403" t="e">
        <f>IF(#REF!/1000=0,0,#REF!/1000)</f>
        <v>#REF!</v>
      </c>
      <c r="BI52" s="403"/>
      <c r="BJ52" s="403"/>
      <c r="BK52" s="403"/>
      <c r="BL52" s="403"/>
      <c r="BM52" s="403"/>
      <c r="BN52" s="403"/>
      <c r="BO52" s="403"/>
      <c r="BP52" s="403"/>
      <c r="BQ52" s="403"/>
      <c r="BR52" s="401" t="str">
        <f>IFERROR(#REF!/100,"")</f>
        <v/>
      </c>
      <c r="BS52" s="401"/>
      <c r="BT52" s="401"/>
      <c r="BU52" s="401"/>
      <c r="BV52" s="401"/>
      <c r="BW52" s="401"/>
      <c r="BX52" s="88"/>
      <c r="BY52" s="63"/>
    </row>
    <row r="53" spans="2:77" ht="15" customHeight="1">
      <c r="B53" s="63"/>
      <c r="C53" s="88"/>
      <c r="D53" s="411" t="s">
        <v>22</v>
      </c>
      <c r="E53" s="412"/>
      <c r="F53" s="412"/>
      <c r="G53" s="412"/>
      <c r="H53" s="412"/>
      <c r="I53" s="412"/>
      <c r="J53" s="412"/>
      <c r="K53" s="412"/>
      <c r="L53" s="412"/>
      <c r="M53" s="412"/>
      <c r="N53" s="412"/>
      <c r="O53" s="412"/>
      <c r="P53" s="412"/>
      <c r="Q53" s="412"/>
      <c r="R53" s="412"/>
      <c r="S53" s="412"/>
      <c r="T53" s="412"/>
      <c r="U53" s="412"/>
      <c r="V53" s="412"/>
      <c r="W53" s="412"/>
      <c r="X53" s="404" t="e">
        <f>IF(#REF!/1000=0,0,#REF!/1000)</f>
        <v>#REF!</v>
      </c>
      <c r="Y53" s="404"/>
      <c r="Z53" s="404"/>
      <c r="AA53" s="404"/>
      <c r="AB53" s="404"/>
      <c r="AC53" s="404"/>
      <c r="AD53" s="404"/>
      <c r="AE53" s="404"/>
      <c r="AF53" s="404"/>
      <c r="AG53" s="404"/>
      <c r="AH53" s="402" t="str">
        <f>IFERROR(#REF!/100,"")</f>
        <v/>
      </c>
      <c r="AI53" s="402"/>
      <c r="AJ53" s="402"/>
      <c r="AK53" s="402"/>
      <c r="AL53" s="402"/>
      <c r="AM53" s="402"/>
      <c r="AN53" s="411" t="s">
        <v>10</v>
      </c>
      <c r="AO53" s="412"/>
      <c r="AP53" s="412"/>
      <c r="AQ53" s="412"/>
      <c r="AR53" s="412"/>
      <c r="AS53" s="412"/>
      <c r="AT53" s="412"/>
      <c r="AU53" s="412"/>
      <c r="AV53" s="412"/>
      <c r="AW53" s="412"/>
      <c r="AX53" s="412"/>
      <c r="AY53" s="412"/>
      <c r="AZ53" s="412"/>
      <c r="BA53" s="412"/>
      <c r="BB53" s="412"/>
      <c r="BC53" s="412"/>
      <c r="BD53" s="412"/>
      <c r="BE53" s="412"/>
      <c r="BF53" s="412"/>
      <c r="BG53" s="412"/>
      <c r="BH53" s="404" t="e">
        <f>IF(#REF!/1000=0,0,#REF!/1000)</f>
        <v>#REF!</v>
      </c>
      <c r="BI53" s="404"/>
      <c r="BJ53" s="404"/>
      <c r="BK53" s="404"/>
      <c r="BL53" s="404"/>
      <c r="BM53" s="404"/>
      <c r="BN53" s="404"/>
      <c r="BO53" s="404"/>
      <c r="BP53" s="404"/>
      <c r="BQ53" s="404"/>
      <c r="BR53" s="402" t="str">
        <f>IFERROR(#REF!/100,"")</f>
        <v/>
      </c>
      <c r="BS53" s="402"/>
      <c r="BT53" s="402"/>
      <c r="BU53" s="402"/>
      <c r="BV53" s="402"/>
      <c r="BW53" s="402"/>
      <c r="BX53" s="88"/>
      <c r="BY53" s="63"/>
    </row>
    <row r="54" spans="2:77" ht="15" customHeight="1">
      <c r="B54" s="63"/>
      <c r="C54" s="88"/>
      <c r="D54" s="88">
        <v>1</v>
      </c>
      <c r="E54" s="88">
        <v>1</v>
      </c>
      <c r="F54" s="88">
        <v>1</v>
      </c>
      <c r="G54" s="88">
        <v>1</v>
      </c>
      <c r="H54" s="88">
        <v>1</v>
      </c>
      <c r="I54" s="88">
        <v>1</v>
      </c>
      <c r="J54" s="88">
        <v>1</v>
      </c>
      <c r="K54" s="88">
        <v>1</v>
      </c>
      <c r="L54" s="88">
        <v>1</v>
      </c>
      <c r="M54" s="88">
        <v>1</v>
      </c>
      <c r="N54" s="88">
        <v>1</v>
      </c>
      <c r="O54" s="88">
        <v>1</v>
      </c>
      <c r="P54" s="88">
        <v>1</v>
      </c>
      <c r="Q54" s="88">
        <v>1</v>
      </c>
      <c r="R54" s="88">
        <v>1</v>
      </c>
      <c r="S54" s="88">
        <v>1</v>
      </c>
      <c r="T54" s="88">
        <v>1</v>
      </c>
      <c r="U54" s="88">
        <v>1</v>
      </c>
      <c r="V54" s="88">
        <v>1</v>
      </c>
      <c r="W54" s="88">
        <v>1</v>
      </c>
      <c r="X54" s="88">
        <v>1</v>
      </c>
      <c r="Y54" s="88">
        <v>1</v>
      </c>
      <c r="Z54" s="88">
        <v>1</v>
      </c>
      <c r="AA54" s="88">
        <v>1</v>
      </c>
      <c r="AB54" s="88">
        <v>1</v>
      </c>
      <c r="AC54" s="88">
        <v>1</v>
      </c>
      <c r="AD54" s="88">
        <v>1</v>
      </c>
      <c r="AE54" s="88">
        <v>1</v>
      </c>
      <c r="AF54" s="88">
        <v>1</v>
      </c>
      <c r="AG54" s="88">
        <v>1</v>
      </c>
      <c r="AH54" s="88">
        <v>1</v>
      </c>
      <c r="AI54" s="88">
        <v>1</v>
      </c>
      <c r="AJ54" s="88">
        <v>1</v>
      </c>
      <c r="AK54" s="88">
        <v>1</v>
      </c>
      <c r="AL54" s="88">
        <v>1</v>
      </c>
      <c r="AM54" s="88">
        <v>1</v>
      </c>
      <c r="AN54" s="88">
        <v>1</v>
      </c>
      <c r="AO54" s="88">
        <v>1</v>
      </c>
      <c r="AP54" s="88">
        <v>1</v>
      </c>
      <c r="AQ54" s="88">
        <v>1</v>
      </c>
      <c r="AR54" s="88">
        <v>1</v>
      </c>
      <c r="AS54" s="88">
        <v>1</v>
      </c>
      <c r="AT54" s="88">
        <v>1</v>
      </c>
      <c r="AU54" s="88">
        <v>1</v>
      </c>
      <c r="AV54" s="88">
        <v>1</v>
      </c>
      <c r="AW54" s="88">
        <v>1</v>
      </c>
      <c r="AX54" s="88">
        <v>1</v>
      </c>
      <c r="AY54" s="88">
        <v>1</v>
      </c>
      <c r="AZ54" s="88">
        <v>1</v>
      </c>
      <c r="BA54" s="88">
        <v>1</v>
      </c>
      <c r="BB54" s="88">
        <v>1</v>
      </c>
      <c r="BC54" s="88">
        <v>1</v>
      </c>
      <c r="BD54" s="88">
        <v>1</v>
      </c>
      <c r="BE54" s="88">
        <v>1</v>
      </c>
      <c r="BF54" s="88">
        <v>1</v>
      </c>
      <c r="BG54" s="88">
        <v>1</v>
      </c>
      <c r="BH54" s="88">
        <v>1</v>
      </c>
      <c r="BI54" s="88">
        <v>1</v>
      </c>
      <c r="BJ54" s="88">
        <v>1</v>
      </c>
      <c r="BK54" s="88">
        <v>1</v>
      </c>
      <c r="BL54" s="88">
        <v>1</v>
      </c>
      <c r="BM54" s="88">
        <v>1</v>
      </c>
      <c r="BN54" s="88">
        <v>1</v>
      </c>
      <c r="BO54" s="88">
        <v>1</v>
      </c>
      <c r="BP54" s="88">
        <v>1</v>
      </c>
      <c r="BQ54" s="88">
        <v>1</v>
      </c>
      <c r="BR54" s="88">
        <v>1</v>
      </c>
      <c r="BS54" s="88">
        <v>1</v>
      </c>
      <c r="BT54" s="88">
        <v>1</v>
      </c>
      <c r="BU54" s="88">
        <v>1</v>
      </c>
      <c r="BV54" s="88">
        <v>1</v>
      </c>
      <c r="BW54" s="88">
        <v>1</v>
      </c>
      <c r="BX54" s="88"/>
      <c r="BY54" s="63"/>
    </row>
    <row r="55" spans="2:77" ht="15" customHeight="1">
      <c r="B55" s="63"/>
      <c r="C55" s="98" t="s">
        <v>146</v>
      </c>
      <c r="D55" s="88"/>
      <c r="E55" s="88"/>
      <c r="F55" s="88"/>
      <c r="G55" s="88"/>
      <c r="H55" s="88"/>
      <c r="I55" s="88"/>
      <c r="J55" s="88"/>
      <c r="K55" s="88"/>
      <c r="L55" s="77"/>
      <c r="M55" s="77"/>
      <c r="N55" s="77"/>
      <c r="O55" s="77"/>
      <c r="P55" s="77"/>
      <c r="Q55" s="77"/>
      <c r="R55" s="77"/>
      <c r="S55" s="77"/>
      <c r="T55" s="77"/>
      <c r="U55" s="77"/>
      <c r="V55" s="88"/>
      <c r="W55" s="88"/>
      <c r="X55" s="88"/>
      <c r="Y55" s="88"/>
      <c r="Z55" s="88"/>
      <c r="AA55" s="88"/>
      <c r="AB55" s="88"/>
      <c r="AC55" s="88"/>
      <c r="AD55" s="88"/>
      <c r="AE55" s="88"/>
      <c r="AF55" s="88"/>
      <c r="AG55" s="88"/>
      <c r="AH55" s="88"/>
      <c r="AI55" s="88"/>
      <c r="AJ55" s="88"/>
      <c r="AK55" s="88"/>
      <c r="AL55" s="88"/>
      <c r="AM55" s="88">
        <v>1</v>
      </c>
      <c r="AN55" s="88">
        <v>1</v>
      </c>
      <c r="AO55" s="88"/>
      <c r="AP55" s="88"/>
      <c r="AQ55" s="88"/>
      <c r="AR55" s="88"/>
      <c r="AS55" s="88"/>
      <c r="AT55" s="88"/>
      <c r="AU55" s="88"/>
      <c r="AV55" s="88"/>
      <c r="AW55" s="88"/>
      <c r="AX55" s="88"/>
      <c r="AY55" s="88"/>
      <c r="AZ55" s="88"/>
      <c r="BA55" s="88"/>
      <c r="BB55" s="88"/>
      <c r="BC55" s="88"/>
      <c r="BD55" s="88"/>
      <c r="BE55" s="88"/>
      <c r="BF55" s="88"/>
      <c r="BG55" s="88"/>
      <c r="BH55" s="88"/>
      <c r="BI55" s="88"/>
      <c r="BJ55" s="88"/>
      <c r="BK55" s="88"/>
      <c r="BL55" s="88"/>
      <c r="BM55" s="88"/>
      <c r="BN55" s="88"/>
      <c r="BO55" s="88"/>
      <c r="BP55" s="88"/>
      <c r="BQ55" s="88"/>
      <c r="BR55" s="88"/>
      <c r="BS55" s="88"/>
      <c r="BT55" s="88"/>
      <c r="BU55" s="88"/>
      <c r="BV55" s="88"/>
      <c r="BW55" s="88"/>
      <c r="BX55" s="88"/>
      <c r="BY55" s="63"/>
    </row>
    <row r="56" spans="2:77" ht="15" customHeight="1">
      <c r="B56" s="63"/>
      <c r="C56" s="88"/>
      <c r="D56" s="88"/>
      <c r="E56" s="88"/>
      <c r="F56" s="88"/>
      <c r="G56" s="88"/>
      <c r="H56" s="88"/>
      <c r="I56" s="88"/>
      <c r="J56" s="88"/>
      <c r="K56" s="88"/>
      <c r="L56" s="88"/>
      <c r="M56" s="88"/>
      <c r="N56" s="88"/>
      <c r="O56" s="88"/>
      <c r="P56" s="88"/>
      <c r="Q56" s="88"/>
      <c r="R56" s="88"/>
      <c r="S56" s="88"/>
      <c r="T56" s="88"/>
      <c r="U56" s="88"/>
      <c r="V56" s="88"/>
      <c r="W56" s="88"/>
      <c r="X56" s="88"/>
      <c r="Y56" s="88"/>
      <c r="Z56" s="88"/>
      <c r="AA56" s="88"/>
      <c r="AB56" s="88"/>
      <c r="AC56" s="88"/>
      <c r="AD56" s="88"/>
      <c r="AE56" s="88"/>
      <c r="AF56" s="88"/>
      <c r="AG56" s="88"/>
      <c r="AH56" s="88"/>
      <c r="AI56" s="88"/>
      <c r="AJ56" s="88"/>
      <c r="AK56" s="88"/>
      <c r="AL56" s="88"/>
      <c r="AM56" s="88">
        <v>1</v>
      </c>
      <c r="AN56" s="88">
        <v>1</v>
      </c>
      <c r="AO56" s="88"/>
      <c r="AP56" s="88"/>
      <c r="AQ56" s="88"/>
      <c r="AR56" s="88"/>
      <c r="AS56" s="88"/>
      <c r="AT56" s="88"/>
      <c r="AU56" s="88"/>
      <c r="AV56" s="88"/>
      <c r="AW56" s="88"/>
      <c r="AX56" s="88"/>
      <c r="AY56" s="88"/>
      <c r="AZ56" s="88"/>
      <c r="BA56" s="88"/>
      <c r="BB56" s="88"/>
      <c r="BC56" s="88"/>
      <c r="BD56" s="88"/>
      <c r="BE56" s="88"/>
      <c r="BF56" s="88"/>
      <c r="BG56" s="88"/>
      <c r="BH56" s="88"/>
      <c r="BI56" s="88"/>
      <c r="BJ56" s="88"/>
      <c r="BK56" s="88"/>
      <c r="BL56" s="88"/>
      <c r="BM56" s="88"/>
      <c r="BN56" s="88"/>
      <c r="BO56" s="88"/>
      <c r="BP56" s="88"/>
      <c r="BQ56" s="88"/>
      <c r="BR56" s="88"/>
      <c r="BS56" s="88"/>
      <c r="BT56" s="88"/>
      <c r="BU56" s="88"/>
      <c r="BV56" s="88"/>
      <c r="BW56" s="88"/>
      <c r="BX56" s="88"/>
      <c r="BY56" s="63"/>
    </row>
    <row r="57" spans="2:77" ht="15" customHeight="1">
      <c r="B57" s="63"/>
      <c r="C57" s="88"/>
      <c r="D57" s="88"/>
      <c r="E57" s="113" t="s">
        <v>207</v>
      </c>
      <c r="F57" s="88"/>
      <c r="G57" s="88"/>
      <c r="H57" s="88"/>
      <c r="I57" s="88"/>
      <c r="J57" s="88"/>
      <c r="K57" s="88"/>
      <c r="L57" s="88"/>
      <c r="M57" s="88"/>
      <c r="N57" s="88"/>
      <c r="O57" s="88"/>
      <c r="P57" s="88"/>
      <c r="Q57" s="88"/>
      <c r="R57" s="88"/>
      <c r="S57" s="88"/>
      <c r="T57" s="88"/>
      <c r="U57" s="88"/>
      <c r="V57" s="88"/>
      <c r="W57" s="88"/>
      <c r="X57" s="88"/>
      <c r="Y57" s="88"/>
      <c r="Z57" s="88"/>
      <c r="AA57" s="88"/>
      <c r="AB57" s="88"/>
      <c r="AC57" s="88"/>
      <c r="AD57" s="88"/>
      <c r="AE57" s="88"/>
      <c r="AF57" s="88"/>
      <c r="AG57" s="88"/>
      <c r="AH57" s="88"/>
      <c r="AI57" s="88"/>
      <c r="AJ57" s="88"/>
      <c r="AK57" s="88"/>
      <c r="AL57" s="88"/>
      <c r="AM57" s="88"/>
      <c r="AN57" s="88"/>
      <c r="AO57" s="88"/>
      <c r="AP57" s="88"/>
      <c r="AQ57" s="88"/>
      <c r="AR57" s="88"/>
      <c r="AS57" s="88"/>
      <c r="AT57" s="88"/>
      <c r="AU57" s="88"/>
      <c r="AV57" s="88"/>
      <c r="AW57" s="88"/>
      <c r="AX57" s="88"/>
      <c r="AY57" s="88"/>
      <c r="AZ57" s="88"/>
      <c r="BA57" s="88"/>
      <c r="BB57" s="88"/>
      <c r="BC57" s="88"/>
      <c r="BD57" s="88"/>
      <c r="BE57" s="88"/>
      <c r="BF57" s="88"/>
      <c r="BG57" s="88"/>
      <c r="BH57" s="88"/>
      <c r="BI57" s="88"/>
      <c r="BJ57" s="88"/>
      <c r="BK57" s="88"/>
      <c r="BL57" s="88"/>
      <c r="BM57" s="88"/>
      <c r="BN57" s="88"/>
      <c r="BO57" s="88"/>
      <c r="BP57" s="88"/>
      <c r="BQ57" s="88"/>
      <c r="BR57" s="88"/>
      <c r="BS57" s="88"/>
      <c r="BT57" s="88"/>
      <c r="BU57" s="88"/>
      <c r="BV57" s="88"/>
      <c r="BW57" s="88"/>
      <c r="BX57" s="88"/>
      <c r="BY57" s="63"/>
    </row>
    <row r="58" spans="2:77" ht="60" customHeight="1">
      <c r="B58" s="63"/>
      <c r="C58" s="88"/>
      <c r="D58" s="373" t="e">
        <f>IF(#REF!=0,"",#REF!)</f>
        <v>#REF!</v>
      </c>
      <c r="E58" s="373"/>
      <c r="F58" s="373"/>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3"/>
      <c r="AE58" s="373"/>
      <c r="AF58" s="373"/>
      <c r="AG58" s="373"/>
      <c r="AH58" s="373"/>
      <c r="AI58" s="373"/>
      <c r="AJ58" s="373"/>
      <c r="AK58" s="373"/>
      <c r="AL58" s="373"/>
      <c r="AM58" s="373"/>
      <c r="AN58" s="373"/>
      <c r="AO58" s="373"/>
      <c r="AP58" s="373"/>
      <c r="AQ58" s="373"/>
      <c r="AR58" s="373"/>
      <c r="AS58" s="373"/>
      <c r="AT58" s="373"/>
      <c r="AU58" s="373"/>
      <c r="AV58" s="373"/>
      <c r="AW58" s="373"/>
      <c r="AX58" s="373"/>
      <c r="AY58" s="373"/>
      <c r="AZ58" s="373"/>
      <c r="BA58" s="373"/>
      <c r="BB58" s="373"/>
      <c r="BC58" s="373"/>
      <c r="BD58" s="373"/>
      <c r="BE58" s="373"/>
      <c r="BF58" s="373"/>
      <c r="BG58" s="373"/>
      <c r="BH58" s="373"/>
      <c r="BI58" s="373"/>
      <c r="BJ58" s="373"/>
      <c r="BK58" s="373"/>
      <c r="BL58" s="373"/>
      <c r="BM58" s="373"/>
      <c r="BN58" s="373"/>
      <c r="BO58" s="373"/>
      <c r="BP58" s="373"/>
      <c r="BQ58" s="373"/>
      <c r="BR58" s="373"/>
      <c r="BS58" s="373"/>
      <c r="BT58" s="373"/>
      <c r="BU58" s="373"/>
      <c r="BV58" s="373"/>
      <c r="BW58" s="373"/>
      <c r="BX58" s="88"/>
      <c r="BY58" s="63"/>
    </row>
    <row r="59" spans="2:77" ht="15" customHeight="1">
      <c r="B59" s="63"/>
      <c r="C59" s="88"/>
      <c r="D59" s="88"/>
      <c r="E59" s="88"/>
      <c r="F59" s="88"/>
      <c r="G59" s="88"/>
      <c r="H59" s="88"/>
      <c r="I59" s="88"/>
      <c r="J59" s="88"/>
      <c r="K59" s="88"/>
      <c r="L59" s="88"/>
      <c r="M59" s="88"/>
      <c r="N59" s="88"/>
      <c r="O59" s="88"/>
      <c r="P59" s="88"/>
      <c r="Q59" s="88"/>
      <c r="R59" s="88"/>
      <c r="S59" s="88"/>
      <c r="T59" s="88"/>
      <c r="U59" s="88"/>
      <c r="V59" s="88"/>
      <c r="W59" s="88"/>
      <c r="X59" s="88"/>
      <c r="Y59" s="88"/>
      <c r="Z59" s="88"/>
      <c r="AA59" s="88"/>
      <c r="AB59" s="88"/>
      <c r="AC59" s="88"/>
      <c r="AD59" s="88"/>
      <c r="AE59" s="88"/>
      <c r="AF59" s="88"/>
      <c r="AG59" s="88"/>
      <c r="AH59" s="88"/>
      <c r="AI59" s="88"/>
      <c r="AJ59" s="88"/>
      <c r="AK59" s="88"/>
      <c r="AL59" s="88"/>
      <c r="AM59" s="88">
        <v>1</v>
      </c>
      <c r="AN59" s="88">
        <v>1</v>
      </c>
      <c r="AO59" s="88"/>
      <c r="AP59" s="88"/>
      <c r="AQ59" s="88"/>
      <c r="AR59" s="88"/>
      <c r="AS59" s="88"/>
      <c r="AT59" s="88"/>
      <c r="AU59" s="88"/>
      <c r="AV59" s="88"/>
      <c r="AW59" s="88"/>
      <c r="AX59" s="88"/>
      <c r="AY59" s="88"/>
      <c r="AZ59" s="88"/>
      <c r="BA59" s="88"/>
      <c r="BB59" s="88"/>
      <c r="BC59" s="88"/>
      <c r="BD59" s="88"/>
      <c r="BE59" s="88"/>
      <c r="BF59" s="88"/>
      <c r="BG59" s="88"/>
      <c r="BH59" s="88"/>
      <c r="BI59" s="88"/>
      <c r="BJ59" s="88"/>
      <c r="BK59" s="88"/>
      <c r="BL59" s="88"/>
      <c r="BM59" s="88"/>
      <c r="BN59" s="88"/>
      <c r="BO59" s="88"/>
      <c r="BP59" s="88"/>
      <c r="BQ59" s="88"/>
      <c r="BR59" s="88"/>
      <c r="BS59" s="88"/>
      <c r="BT59" s="88"/>
      <c r="BU59" s="88"/>
      <c r="BV59" s="88"/>
      <c r="BW59" s="88"/>
      <c r="BX59" s="88"/>
      <c r="BY59" s="63"/>
    </row>
    <row r="60" spans="2:77" ht="15" customHeight="1">
      <c r="B60" s="63"/>
      <c r="C60" s="98" t="s">
        <v>184</v>
      </c>
      <c r="D60" s="88"/>
      <c r="E60" s="88"/>
      <c r="F60" s="88"/>
      <c r="G60" s="88"/>
      <c r="H60" s="88"/>
      <c r="I60" s="88"/>
      <c r="J60" s="88"/>
      <c r="K60" s="88"/>
      <c r="L60" s="77"/>
      <c r="M60" s="77"/>
      <c r="N60" s="77"/>
      <c r="O60" s="77"/>
      <c r="P60" s="77"/>
      <c r="Q60" s="77"/>
      <c r="R60" s="77"/>
      <c r="S60" s="77"/>
      <c r="T60" s="77"/>
      <c r="U60" s="77"/>
      <c r="V60" s="88"/>
      <c r="W60" s="88"/>
      <c r="X60" s="88"/>
      <c r="Y60" s="88"/>
      <c r="Z60" s="88"/>
      <c r="AA60" s="88"/>
      <c r="AB60" s="88"/>
      <c r="AC60" s="88"/>
      <c r="AD60" s="88"/>
      <c r="AE60" s="88"/>
      <c r="AF60" s="88"/>
      <c r="AG60" s="88"/>
      <c r="AH60" s="88"/>
      <c r="AI60" s="88"/>
      <c r="AJ60" s="88"/>
      <c r="AK60" s="88"/>
      <c r="AL60" s="88"/>
      <c r="AM60" s="88">
        <v>1</v>
      </c>
      <c r="AN60" s="88">
        <v>1</v>
      </c>
      <c r="AO60" s="88"/>
      <c r="AP60" s="88"/>
      <c r="AQ60" s="88"/>
      <c r="AR60" s="88"/>
      <c r="AS60" s="88"/>
      <c r="AT60" s="88"/>
      <c r="AU60" s="88"/>
      <c r="AV60" s="88"/>
      <c r="AW60" s="88"/>
      <c r="AX60" s="88"/>
      <c r="AY60" s="88"/>
      <c r="AZ60" s="88"/>
      <c r="BA60" s="88"/>
      <c r="BB60" s="88"/>
      <c r="BC60" s="88"/>
      <c r="BD60" s="88"/>
      <c r="BE60" s="88"/>
      <c r="BF60" s="88"/>
      <c r="BG60" s="88"/>
      <c r="BH60" s="88"/>
      <c r="BI60" s="88"/>
      <c r="BJ60" s="88"/>
      <c r="BK60" s="88"/>
      <c r="BL60" s="88"/>
      <c r="BM60" s="88"/>
      <c r="BN60" s="88"/>
      <c r="BO60" s="88"/>
      <c r="BP60" s="88"/>
      <c r="BQ60" s="88"/>
      <c r="BR60" s="88"/>
      <c r="BS60" s="88"/>
      <c r="BT60" s="88"/>
      <c r="BU60" s="88"/>
      <c r="BV60" s="88"/>
      <c r="BW60" s="88"/>
      <c r="BX60" s="88"/>
      <c r="BY60" s="63"/>
    </row>
    <row r="61" spans="2:77" ht="15" customHeight="1">
      <c r="B61" s="63"/>
      <c r="C61" s="88"/>
      <c r="D61" s="88"/>
      <c r="E61" s="88"/>
      <c r="F61" s="88"/>
      <c r="G61" s="88"/>
      <c r="H61" s="88"/>
      <c r="I61" s="88"/>
      <c r="J61" s="88"/>
      <c r="K61" s="88"/>
      <c r="L61" s="88"/>
      <c r="M61" s="88"/>
      <c r="N61" s="88"/>
      <c r="O61" s="88"/>
      <c r="P61" s="88"/>
      <c r="Q61" s="88"/>
      <c r="R61" s="88"/>
      <c r="S61" s="88"/>
      <c r="T61" s="88"/>
      <c r="U61" s="88"/>
      <c r="V61" s="88"/>
      <c r="W61" s="88"/>
      <c r="X61" s="88"/>
      <c r="Y61" s="88"/>
      <c r="Z61" s="88"/>
      <c r="AA61" s="88"/>
      <c r="AB61" s="88"/>
      <c r="AC61" s="88"/>
      <c r="AD61" s="88"/>
      <c r="AE61" s="88"/>
      <c r="AF61" s="88"/>
      <c r="AG61" s="88"/>
      <c r="AH61" s="88"/>
      <c r="AI61" s="88"/>
      <c r="AJ61" s="88"/>
      <c r="AK61" s="88"/>
      <c r="AL61" s="88"/>
      <c r="AM61" s="88"/>
      <c r="AN61" s="88"/>
      <c r="AO61" s="88"/>
      <c r="AP61" s="88"/>
      <c r="AQ61" s="88"/>
      <c r="AR61" s="88"/>
      <c r="AS61" s="88"/>
      <c r="AT61" s="88"/>
      <c r="AU61" s="88"/>
      <c r="AV61" s="88"/>
      <c r="AW61" s="88"/>
      <c r="AX61" s="88"/>
      <c r="AY61" s="88"/>
      <c r="AZ61" s="88"/>
      <c r="BA61" s="88"/>
      <c r="BB61" s="88"/>
      <c r="BC61" s="88"/>
      <c r="BD61" s="88"/>
      <c r="BE61" s="88"/>
      <c r="BF61" s="88"/>
      <c r="BG61" s="88"/>
      <c r="BH61" s="88"/>
      <c r="BI61" s="88"/>
      <c r="BJ61" s="88"/>
      <c r="BK61" s="88"/>
      <c r="BL61" s="88"/>
      <c r="BM61" s="88"/>
      <c r="BN61" s="88"/>
      <c r="BO61" s="88"/>
      <c r="BP61" s="88"/>
      <c r="BQ61" s="88"/>
      <c r="BR61" s="88"/>
      <c r="BS61" s="88"/>
      <c r="BT61" s="88"/>
      <c r="BU61" s="88"/>
      <c r="BV61" s="88"/>
      <c r="BW61" s="88"/>
      <c r="BX61" s="88"/>
      <c r="BY61" s="63"/>
    </row>
    <row r="62" spans="2:77" s="103" customFormat="1" ht="30" customHeight="1">
      <c r="B62" s="101"/>
      <c r="C62" s="102"/>
      <c r="D62" s="352" t="s">
        <v>185</v>
      </c>
      <c r="E62" s="352"/>
      <c r="F62" s="352"/>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2"/>
      <c r="AE62" s="352"/>
      <c r="AF62" s="352"/>
      <c r="AG62" s="352"/>
      <c r="AH62" s="352"/>
      <c r="AI62" s="352"/>
      <c r="AJ62" s="352"/>
      <c r="AK62" s="352"/>
      <c r="AL62" s="352"/>
      <c r="AM62" s="352"/>
      <c r="AN62" s="352"/>
      <c r="AO62" s="352"/>
      <c r="AP62" s="352"/>
      <c r="AQ62" s="352"/>
      <c r="AR62" s="352"/>
      <c r="AS62" s="352"/>
      <c r="AT62" s="352"/>
      <c r="AU62" s="352"/>
      <c r="AV62" s="352"/>
      <c r="AW62" s="352"/>
      <c r="AX62" s="352"/>
      <c r="AY62" s="352"/>
      <c r="AZ62" s="352"/>
      <c r="BA62" s="352"/>
      <c r="BB62" s="352"/>
      <c r="BC62" s="352"/>
      <c r="BD62" s="352"/>
      <c r="BE62" s="352"/>
      <c r="BF62" s="352"/>
      <c r="BG62" s="352"/>
      <c r="BH62" s="352"/>
      <c r="BI62" s="352"/>
      <c r="BJ62" s="352"/>
      <c r="BK62" s="352"/>
      <c r="BL62" s="352"/>
      <c r="BM62" s="352"/>
      <c r="BN62" s="352"/>
      <c r="BO62" s="352"/>
      <c r="BP62" s="352"/>
      <c r="BQ62" s="352"/>
      <c r="BR62" s="352"/>
      <c r="BS62" s="352"/>
      <c r="BT62" s="352"/>
      <c r="BU62" s="352"/>
      <c r="BV62" s="352"/>
      <c r="BW62" s="352"/>
      <c r="BX62" s="102"/>
      <c r="BY62" s="101"/>
    </row>
    <row r="63" spans="2:77" s="100" customFormat="1" ht="15" customHeight="1">
      <c r="B63" s="99"/>
      <c r="C63" s="65"/>
      <c r="D63" s="65"/>
      <c r="E63" s="112" t="e">
        <f>"Votre expérience financière est"&amp;" "&amp;#REF!&amp;"."</f>
        <v>#REF!</v>
      </c>
      <c r="F63" s="112"/>
      <c r="G63" s="112"/>
      <c r="H63" s="112"/>
      <c r="I63" s="112"/>
      <c r="J63" s="112"/>
      <c r="K63" s="112"/>
      <c r="L63" s="112"/>
      <c r="M63" s="112"/>
      <c r="N63" s="112"/>
      <c r="O63" s="112"/>
      <c r="P63" s="112"/>
      <c r="Q63" s="112"/>
      <c r="R63" s="112"/>
      <c r="S63" s="112"/>
      <c r="T63" s="112"/>
      <c r="U63" s="112"/>
      <c r="V63" s="112"/>
      <c r="W63" s="112"/>
      <c r="X63" s="112"/>
      <c r="Y63" s="112"/>
      <c r="Z63" s="112"/>
      <c r="AA63" s="112"/>
      <c r="AB63" s="112"/>
      <c r="AC63" s="112"/>
      <c r="AD63" s="112"/>
      <c r="AE63" s="112"/>
      <c r="AF63" s="112"/>
      <c r="AG63" s="112"/>
      <c r="AH63" s="112"/>
      <c r="AI63" s="112"/>
      <c r="AJ63" s="112"/>
      <c r="AK63" s="112"/>
      <c r="AL63" s="112"/>
      <c r="AM63" s="112"/>
      <c r="AN63" s="348" t="e">
        <f>#REF!</f>
        <v>#REF!</v>
      </c>
      <c r="AO63" s="348"/>
      <c r="AP63" s="348"/>
      <c r="AQ63" s="348"/>
      <c r="AR63" s="348"/>
      <c r="AS63" s="348"/>
      <c r="AT63" s="348"/>
      <c r="AU63" s="348"/>
      <c r="AV63" s="348"/>
      <c r="AW63" s="348"/>
      <c r="AX63" s="348"/>
      <c r="AY63" s="348"/>
      <c r="AZ63" s="348"/>
      <c r="BA63" s="348"/>
      <c r="BB63" s="348"/>
      <c r="BC63" s="112"/>
      <c r="BD63" s="112"/>
      <c r="BE63" s="112"/>
      <c r="BF63" s="112"/>
      <c r="BG63" s="112"/>
      <c r="BH63" s="112"/>
      <c r="BI63" s="112"/>
      <c r="BJ63" s="112"/>
      <c r="BK63" s="112"/>
      <c r="BL63" s="112"/>
      <c r="BM63" s="112"/>
      <c r="BN63" s="112"/>
      <c r="BO63" s="112"/>
      <c r="BP63" s="112"/>
      <c r="BQ63" s="112"/>
      <c r="BR63" s="112"/>
      <c r="BS63" s="112"/>
      <c r="BT63" s="112"/>
      <c r="BU63" s="112"/>
      <c r="BV63" s="112"/>
      <c r="BW63" s="112"/>
      <c r="BX63" s="65"/>
      <c r="BY63" s="99"/>
    </row>
    <row r="64" spans="2:77" s="100" customFormat="1" ht="15" customHeight="1">
      <c r="B64" s="99"/>
      <c r="C64" s="65"/>
      <c r="D64" s="65"/>
      <c r="E64" s="112" t="e">
        <f>"Votre capacité à prendre des risques est "&amp;#REF!&amp;"."</f>
        <v>#REF!</v>
      </c>
      <c r="F64" s="112"/>
      <c r="G64" s="112"/>
      <c r="H64" s="112"/>
      <c r="I64" s="112"/>
      <c r="J64" s="112"/>
      <c r="K64" s="112"/>
      <c r="L64" s="112"/>
      <c r="M64" s="112"/>
      <c r="N64" s="112"/>
      <c r="O64" s="112"/>
      <c r="P64" s="112"/>
      <c r="Q64" s="112"/>
      <c r="R64" s="112"/>
      <c r="S64" s="112"/>
      <c r="T64" s="112"/>
      <c r="U64" s="112"/>
      <c r="V64" s="112"/>
      <c r="W64" s="112"/>
      <c r="X64" s="112"/>
      <c r="Y64" s="112"/>
      <c r="Z64" s="112"/>
      <c r="AA64" s="112"/>
      <c r="AB64" s="112"/>
      <c r="AC64" s="112"/>
      <c r="AD64" s="112"/>
      <c r="AE64" s="112"/>
      <c r="AF64" s="112"/>
      <c r="AG64" s="112"/>
      <c r="AH64" s="112"/>
      <c r="AI64" s="112"/>
      <c r="AJ64" s="112"/>
      <c r="AK64" s="112"/>
      <c r="AL64" s="112"/>
      <c r="AM64" s="112"/>
      <c r="AN64" s="112"/>
      <c r="AO64" s="112"/>
      <c r="AP64" s="112"/>
      <c r="AQ64" s="112"/>
      <c r="AR64" s="112"/>
      <c r="AS64" s="112"/>
      <c r="AT64" s="112"/>
      <c r="AU64" s="112"/>
      <c r="AV64" s="112"/>
      <c r="AW64" s="112"/>
      <c r="AX64" s="112"/>
      <c r="AY64" s="112"/>
      <c r="AZ64" s="112"/>
      <c r="BA64" s="112"/>
      <c r="BB64" s="112"/>
      <c r="BC64" s="112"/>
      <c r="BD64" s="112"/>
      <c r="BE64" s="112"/>
      <c r="BF64" s="112"/>
      <c r="BG64" s="112"/>
      <c r="BH64" s="112"/>
      <c r="BI64" s="112"/>
      <c r="BJ64" s="112"/>
      <c r="BK64" s="112"/>
      <c r="BL64" s="112"/>
      <c r="BM64" s="112"/>
      <c r="BN64" s="112"/>
      <c r="BO64" s="112"/>
      <c r="BP64" s="112"/>
      <c r="BQ64" s="112"/>
      <c r="BR64" s="112"/>
      <c r="BS64" s="112"/>
      <c r="BT64" s="112"/>
      <c r="BU64" s="112"/>
      <c r="BV64" s="112"/>
      <c r="BW64" s="112"/>
      <c r="BX64" s="65"/>
      <c r="BY64" s="99"/>
    </row>
    <row r="65" spans="2:77" s="100" customFormat="1" ht="15" customHeight="1">
      <c r="B65" s="99"/>
      <c r="C65" s="65"/>
      <c r="D65" s="65"/>
      <c r="E65" s="112" t="e">
        <f>"Votre volonté de prendre des risques est "&amp;#REF!&amp;"."</f>
        <v>#REF!</v>
      </c>
      <c r="F65" s="112"/>
      <c r="G65" s="112"/>
      <c r="H65" s="112"/>
      <c r="I65" s="112"/>
      <c r="J65" s="112"/>
      <c r="K65" s="112"/>
      <c r="L65" s="112"/>
      <c r="M65" s="112"/>
      <c r="N65" s="112"/>
      <c r="O65" s="112"/>
      <c r="P65" s="112"/>
      <c r="Q65" s="112"/>
      <c r="R65" s="112"/>
      <c r="S65" s="112"/>
      <c r="T65" s="112"/>
      <c r="U65" s="112"/>
      <c r="V65" s="112"/>
      <c r="W65" s="112"/>
      <c r="X65" s="112"/>
      <c r="Y65" s="112"/>
      <c r="Z65" s="112"/>
      <c r="AA65" s="112"/>
      <c r="AB65" s="112"/>
      <c r="AC65" s="112"/>
      <c r="AD65" s="112"/>
      <c r="AE65" s="112"/>
      <c r="AF65" s="112"/>
      <c r="AG65" s="112"/>
      <c r="AH65" s="112"/>
      <c r="AI65" s="112"/>
      <c r="AJ65" s="112"/>
      <c r="AK65" s="112"/>
      <c r="AL65" s="112"/>
      <c r="AM65" s="112"/>
      <c r="AN65" s="112"/>
      <c r="AO65" s="112"/>
      <c r="AP65" s="112"/>
      <c r="AQ65" s="112"/>
      <c r="AR65" s="112"/>
      <c r="AS65" s="112"/>
      <c r="AT65" s="112"/>
      <c r="AU65" s="112"/>
      <c r="AV65" s="112"/>
      <c r="AW65" s="112"/>
      <c r="AX65" s="112"/>
      <c r="AY65" s="112"/>
      <c r="AZ65" s="112"/>
      <c r="BA65" s="112"/>
      <c r="BB65" s="112"/>
      <c r="BC65" s="112"/>
      <c r="BD65" s="112"/>
      <c r="BE65" s="112"/>
      <c r="BF65" s="112"/>
      <c r="BG65" s="112"/>
      <c r="BH65" s="112"/>
      <c r="BI65" s="112"/>
      <c r="BJ65" s="112"/>
      <c r="BK65" s="112"/>
      <c r="BL65" s="112"/>
      <c r="BM65" s="112"/>
      <c r="BN65" s="112"/>
      <c r="BO65" s="112"/>
      <c r="BP65" s="112"/>
      <c r="BQ65" s="112"/>
      <c r="BR65" s="112"/>
      <c r="BS65" s="112"/>
      <c r="BT65" s="112"/>
      <c r="BU65" s="112"/>
      <c r="BV65" s="112"/>
      <c r="BW65" s="112"/>
      <c r="BX65" s="65"/>
      <c r="BY65" s="99"/>
    </row>
    <row r="66" spans="2:77" s="100" customFormat="1" ht="15" customHeight="1">
      <c r="B66" s="99"/>
      <c r="C66" s="65"/>
      <c r="D66" s="65"/>
      <c r="E66" s="112" t="e">
        <f>"Votre profil de risque est "&amp;#REF!&amp;" et la volatilité maximum acceptée est de "&amp;#REF!&amp;" %."</f>
        <v>#REF!</v>
      </c>
      <c r="F66" s="112"/>
      <c r="G66" s="112"/>
      <c r="H66" s="112"/>
      <c r="I66" s="112"/>
      <c r="J66" s="112"/>
      <c r="K66" s="112"/>
      <c r="L66" s="112"/>
      <c r="M66" s="112"/>
      <c r="N66" s="112"/>
      <c r="O66" s="112"/>
      <c r="P66" s="112"/>
      <c r="Q66" s="112"/>
      <c r="R66" s="112"/>
      <c r="S66" s="112"/>
      <c r="T66" s="112"/>
      <c r="U66" s="112"/>
      <c r="V66" s="112"/>
      <c r="W66" s="112"/>
      <c r="X66" s="112"/>
      <c r="Y66" s="112"/>
      <c r="Z66" s="112"/>
      <c r="AA66" s="112"/>
      <c r="AB66" s="112"/>
      <c r="AC66" s="112"/>
      <c r="AD66" s="112"/>
      <c r="AE66" s="112"/>
      <c r="AF66" s="112"/>
      <c r="AG66" s="112"/>
      <c r="AH66" s="112"/>
      <c r="AI66" s="112"/>
      <c r="AJ66" s="112"/>
      <c r="AK66" s="112"/>
      <c r="AL66" s="112"/>
      <c r="AM66" s="112"/>
      <c r="AN66" s="112"/>
      <c r="AO66" s="112"/>
      <c r="AP66" s="112"/>
      <c r="AQ66" s="112"/>
      <c r="AR66" s="112"/>
      <c r="AS66" s="112"/>
      <c r="AT66" s="112"/>
      <c r="AU66" s="112"/>
      <c r="AV66" s="112"/>
      <c r="AW66" s="112"/>
      <c r="AX66" s="112"/>
      <c r="AY66" s="112"/>
      <c r="AZ66" s="112"/>
      <c r="BA66" s="112"/>
      <c r="BB66" s="112"/>
      <c r="BC66" s="112"/>
      <c r="BD66" s="112"/>
      <c r="BE66" s="112"/>
      <c r="BF66" s="112"/>
      <c r="BG66" s="112"/>
      <c r="BH66" s="112"/>
      <c r="BI66" s="112"/>
      <c r="BJ66" s="112"/>
      <c r="BK66" s="112"/>
      <c r="BL66" s="112"/>
      <c r="BM66" s="112"/>
      <c r="BN66" s="112"/>
      <c r="BO66" s="112"/>
      <c r="BP66" s="112"/>
      <c r="BQ66" s="112"/>
      <c r="BR66" s="112"/>
      <c r="BS66" s="112"/>
      <c r="BT66" s="112"/>
      <c r="BU66" s="112"/>
      <c r="BV66" s="112"/>
      <c r="BW66" s="112"/>
      <c r="BX66" s="65"/>
      <c r="BY66" s="99"/>
    </row>
    <row r="67" spans="2:77" s="100" customFormat="1" ht="15" customHeight="1">
      <c r="B67" s="99"/>
      <c r="C67" s="65"/>
      <c r="D67" s="65"/>
      <c r="E67" s="112" t="e">
        <f>"Votre horizon de placement est de "&amp;#REF!&amp;" ans."</f>
        <v>#REF!</v>
      </c>
      <c r="F67" s="112"/>
      <c r="G67" s="112"/>
      <c r="H67" s="112"/>
      <c r="I67" s="112"/>
      <c r="J67" s="112"/>
      <c r="K67" s="112"/>
      <c r="L67" s="112"/>
      <c r="M67" s="112"/>
      <c r="N67" s="112"/>
      <c r="O67" s="112"/>
      <c r="P67" s="112"/>
      <c r="Q67" s="112"/>
      <c r="R67" s="112"/>
      <c r="S67" s="112"/>
      <c r="T67" s="112"/>
      <c r="U67" s="112"/>
      <c r="V67" s="112"/>
      <c r="W67" s="112"/>
      <c r="X67" s="112"/>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12"/>
      <c r="BS67" s="112"/>
      <c r="BT67" s="112"/>
      <c r="BU67" s="112"/>
      <c r="BV67" s="112"/>
      <c r="BW67" s="112"/>
      <c r="BX67" s="65"/>
      <c r="BY67" s="99"/>
    </row>
    <row r="68" spans="2:77" s="100" customFormat="1" ht="15" customHeight="1">
      <c r="B68" s="99"/>
      <c r="C68" s="65"/>
      <c r="D68" s="65"/>
      <c r="E68" s="65"/>
      <c r="F68" s="65"/>
      <c r="G68" s="65"/>
      <c r="H68" s="65"/>
      <c r="I68" s="65"/>
      <c r="J68" s="65"/>
      <c r="K68" s="65"/>
      <c r="L68" s="65"/>
      <c r="M68" s="65"/>
      <c r="N68" s="65"/>
      <c r="O68" s="65"/>
      <c r="P68" s="65"/>
      <c r="Q68" s="65"/>
      <c r="R68" s="65"/>
      <c r="S68" s="65"/>
      <c r="T68" s="65"/>
      <c r="U68" s="65"/>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c r="BF68" s="65"/>
      <c r="BG68" s="65"/>
      <c r="BH68" s="65"/>
      <c r="BI68" s="65"/>
      <c r="BJ68" s="65"/>
      <c r="BK68" s="65"/>
      <c r="BL68" s="65"/>
      <c r="BM68" s="65"/>
      <c r="BN68" s="65"/>
      <c r="BO68" s="65"/>
      <c r="BP68" s="65"/>
      <c r="BQ68" s="65"/>
      <c r="BR68" s="65"/>
      <c r="BS68" s="65"/>
      <c r="BT68" s="65"/>
      <c r="BU68" s="65"/>
      <c r="BV68" s="65"/>
      <c r="BW68" s="65"/>
      <c r="BX68" s="65"/>
      <c r="BY68" s="99"/>
    </row>
    <row r="69" spans="2:77" s="100" customFormat="1" ht="30.6" customHeight="1">
      <c r="B69" s="99"/>
      <c r="C69" s="65"/>
      <c r="D69" s="65"/>
      <c r="E69" s="396" t="e">
        <f>"Sur la base de votre profil de risque couplé à votre horizon de placement nous vous avons proposé une allocation "&amp;#REF!&amp;"."</f>
        <v>#REF!</v>
      </c>
      <c r="F69" s="396"/>
      <c r="G69" s="396"/>
      <c r="H69" s="396"/>
      <c r="I69" s="396"/>
      <c r="J69" s="396"/>
      <c r="K69" s="396"/>
      <c r="L69" s="396"/>
      <c r="M69" s="396"/>
      <c r="N69" s="396"/>
      <c r="O69" s="396"/>
      <c r="P69" s="396"/>
      <c r="Q69" s="396"/>
      <c r="R69" s="396"/>
      <c r="S69" s="396"/>
      <c r="T69" s="396"/>
      <c r="U69" s="396"/>
      <c r="V69" s="396"/>
      <c r="W69" s="396"/>
      <c r="X69" s="396"/>
      <c r="Y69" s="396"/>
      <c r="Z69" s="396"/>
      <c r="AA69" s="396"/>
      <c r="AB69" s="396"/>
      <c r="AC69" s="396"/>
      <c r="AD69" s="396"/>
      <c r="AE69" s="396"/>
      <c r="AF69" s="396"/>
      <c r="AG69" s="396"/>
      <c r="AH69" s="396"/>
      <c r="AI69" s="396"/>
      <c r="AJ69" s="396"/>
      <c r="AK69" s="396"/>
      <c r="AL69" s="396"/>
      <c r="AM69" s="396"/>
      <c r="AN69" s="396"/>
      <c r="AO69" s="396"/>
      <c r="AP69" s="396"/>
      <c r="AQ69" s="396"/>
      <c r="AR69" s="396"/>
      <c r="AS69" s="396"/>
      <c r="AT69" s="396"/>
      <c r="AU69" s="396"/>
      <c r="AV69" s="396"/>
      <c r="AW69" s="396"/>
      <c r="AX69" s="396"/>
      <c r="AY69" s="396"/>
      <c r="AZ69" s="396"/>
      <c r="BA69" s="396"/>
      <c r="BB69" s="396"/>
      <c r="BC69" s="396"/>
      <c r="BD69" s="396"/>
      <c r="BE69" s="396"/>
      <c r="BF69" s="396"/>
      <c r="BG69" s="396"/>
      <c r="BH69" s="396"/>
      <c r="BI69" s="396"/>
      <c r="BJ69" s="396"/>
      <c r="BK69" s="396"/>
      <c r="BL69" s="396"/>
      <c r="BM69" s="396"/>
      <c r="BN69" s="396"/>
      <c r="BO69" s="396"/>
      <c r="BP69" s="396"/>
      <c r="BQ69" s="396"/>
      <c r="BR69" s="396"/>
      <c r="BS69" s="396"/>
      <c r="BT69" s="396"/>
      <c r="BU69" s="396"/>
      <c r="BV69" s="396"/>
      <c r="BW69" s="396"/>
      <c r="BX69" s="65"/>
      <c r="BY69" s="99"/>
    </row>
    <row r="70" spans="2:77" ht="15" customHeight="1">
      <c r="B70" s="63"/>
      <c r="C70" s="88"/>
      <c r="D70" s="88"/>
      <c r="E70" s="88"/>
      <c r="F70" s="88"/>
      <c r="G70" s="88"/>
      <c r="H70" s="88"/>
      <c r="I70" s="88"/>
      <c r="J70" s="88"/>
      <c r="K70" s="88"/>
      <c r="L70" s="88"/>
      <c r="M70" s="88"/>
      <c r="N70" s="88"/>
      <c r="O70" s="88"/>
      <c r="P70" s="88"/>
      <c r="Q70" s="88"/>
      <c r="R70" s="88"/>
      <c r="S70" s="88"/>
      <c r="T70" s="88"/>
      <c r="U70" s="88"/>
      <c r="V70" s="88"/>
      <c r="W70" s="88"/>
      <c r="X70" s="88"/>
      <c r="Y70" s="88"/>
      <c r="Z70" s="88"/>
      <c r="AA70" s="88"/>
      <c r="AB70" s="88"/>
      <c r="AC70" s="88"/>
      <c r="AD70" s="88"/>
      <c r="AE70" s="88"/>
      <c r="AF70" s="88"/>
      <c r="AG70" s="88"/>
      <c r="AH70" s="88"/>
      <c r="AI70" s="88"/>
      <c r="AJ70" s="88"/>
      <c r="AK70" s="88"/>
      <c r="AL70" s="88"/>
      <c r="AM70" s="88"/>
      <c r="AN70" s="88"/>
      <c r="AO70" s="88"/>
      <c r="AP70" s="88"/>
      <c r="AQ70" s="88"/>
      <c r="AR70" s="88"/>
      <c r="AS70" s="88"/>
      <c r="AT70" s="88"/>
      <c r="AU70" s="88"/>
      <c r="AV70" s="88"/>
      <c r="AW70" s="88"/>
      <c r="AX70" s="88"/>
      <c r="AY70" s="88"/>
      <c r="AZ70" s="88"/>
      <c r="BA70" s="88"/>
      <c r="BB70" s="88"/>
      <c r="BC70" s="88"/>
      <c r="BD70" s="88"/>
      <c r="BE70" s="88"/>
      <c r="BF70" s="88"/>
      <c r="BG70" s="88"/>
      <c r="BH70" s="88"/>
      <c r="BI70" s="88"/>
      <c r="BJ70" s="88"/>
      <c r="BK70" s="88"/>
      <c r="BL70" s="88"/>
      <c r="BM70" s="88"/>
      <c r="BN70" s="88"/>
      <c r="BO70" s="88"/>
      <c r="BP70" s="88"/>
      <c r="BQ70" s="88"/>
      <c r="BR70" s="88"/>
      <c r="BS70" s="88"/>
      <c r="BT70" s="88"/>
      <c r="BU70" s="88"/>
      <c r="BV70" s="88"/>
      <c r="BW70" s="88"/>
      <c r="BX70" s="88"/>
      <c r="BY70" s="63"/>
    </row>
    <row r="71" spans="2:77" ht="3" customHeight="1">
      <c r="B71" s="61"/>
      <c r="C71" s="61"/>
      <c r="D71" s="61"/>
      <c r="E71" s="61"/>
      <c r="F71" s="61"/>
      <c r="G71" s="61"/>
      <c r="H71" s="61"/>
      <c r="I71" s="61"/>
      <c r="J71" s="61"/>
      <c r="K71" s="61"/>
      <c r="L71" s="61"/>
      <c r="M71" s="61"/>
      <c r="N71" s="61"/>
      <c r="O71" s="61"/>
      <c r="P71" s="61"/>
      <c r="Q71" s="61"/>
      <c r="R71" s="61"/>
      <c r="S71" s="61"/>
      <c r="T71" s="61"/>
      <c r="U71" s="61"/>
      <c r="V71" s="61"/>
      <c r="W71" s="61"/>
      <c r="X71" s="61"/>
      <c r="Y71" s="61"/>
      <c r="Z71" s="61"/>
      <c r="AA71" s="61"/>
      <c r="AB71" s="61"/>
      <c r="AC71" s="61"/>
      <c r="AD71" s="61"/>
      <c r="AE71" s="61"/>
      <c r="AF71" s="61"/>
      <c r="AG71" s="61"/>
      <c r="AH71" s="61"/>
      <c r="AI71" s="61"/>
      <c r="AJ71" s="61"/>
      <c r="AK71" s="61"/>
      <c r="AL71" s="61"/>
      <c r="AM71" s="61"/>
      <c r="AN71" s="61"/>
      <c r="AO71" s="61"/>
      <c r="AP71" s="61"/>
      <c r="AQ71" s="61"/>
      <c r="AR71" s="61"/>
      <c r="AS71" s="61"/>
      <c r="AT71" s="61"/>
      <c r="AU71" s="61"/>
      <c r="AV71" s="61"/>
      <c r="AW71" s="61"/>
      <c r="AX71" s="61"/>
      <c r="AY71" s="61"/>
      <c r="AZ71" s="61"/>
      <c r="BA71" s="61"/>
      <c r="BB71" s="61"/>
      <c r="BC71" s="61"/>
      <c r="BD71" s="61"/>
      <c r="BE71" s="61"/>
      <c r="BF71" s="61"/>
      <c r="BG71" s="61"/>
      <c r="BH71" s="61"/>
      <c r="BI71" s="61"/>
      <c r="BJ71" s="61"/>
      <c r="BK71" s="61"/>
      <c r="BL71" s="61"/>
      <c r="BM71" s="61"/>
      <c r="BN71" s="61"/>
      <c r="BO71" s="61"/>
      <c r="BP71" s="61"/>
      <c r="BQ71" s="61"/>
      <c r="BR71" s="61"/>
      <c r="BS71" s="61"/>
      <c r="BT71" s="61"/>
      <c r="BU71" s="61"/>
      <c r="BV71" s="61"/>
      <c r="BW71" s="61"/>
      <c r="BX71" s="61"/>
      <c r="BY71" s="88"/>
    </row>
    <row r="72" spans="2:77" ht="3" customHeight="1">
      <c r="B72" s="86"/>
      <c r="C72" s="86"/>
      <c r="D72" s="86"/>
      <c r="E72" s="86"/>
      <c r="F72" s="86"/>
      <c r="G72" s="86"/>
      <c r="H72" s="86"/>
      <c r="I72" s="86"/>
      <c r="J72" s="86"/>
      <c r="K72" s="86"/>
      <c r="L72" s="86"/>
      <c r="M72" s="86"/>
      <c r="N72" s="86"/>
      <c r="O72" s="86"/>
      <c r="P72" s="86"/>
      <c r="Q72" s="86"/>
      <c r="R72" s="86"/>
      <c r="S72" s="86"/>
      <c r="T72" s="86"/>
      <c r="U72" s="86"/>
      <c r="V72" s="86"/>
      <c r="W72" s="86"/>
      <c r="X72" s="86"/>
      <c r="Y72" s="86"/>
      <c r="Z72" s="86"/>
      <c r="AA72" s="86"/>
      <c r="AB72" s="86"/>
      <c r="AC72" s="86"/>
      <c r="AD72" s="86"/>
      <c r="AE72" s="86"/>
      <c r="AF72" s="86"/>
      <c r="AG72" s="86"/>
      <c r="AH72" s="86"/>
      <c r="AI72" s="86"/>
      <c r="AJ72" s="86"/>
      <c r="AK72" s="86"/>
      <c r="AL72" s="86"/>
      <c r="AM72" s="86"/>
      <c r="AN72" s="86"/>
      <c r="AO72" s="86"/>
      <c r="AP72" s="86"/>
      <c r="AQ72" s="86"/>
      <c r="AR72" s="86"/>
      <c r="AS72" s="86"/>
      <c r="AT72" s="86"/>
      <c r="AU72" s="86"/>
      <c r="AV72" s="86"/>
      <c r="AW72" s="86"/>
      <c r="AX72" s="86"/>
      <c r="AY72" s="86"/>
      <c r="AZ72" s="86"/>
      <c r="BA72" s="86"/>
      <c r="BB72" s="86"/>
      <c r="BC72" s="86"/>
      <c r="BD72" s="86"/>
      <c r="BE72" s="86"/>
      <c r="BF72" s="86"/>
      <c r="BG72" s="86"/>
      <c r="BH72" s="86"/>
      <c r="BI72" s="86"/>
      <c r="BJ72" s="86"/>
      <c r="BK72" s="86"/>
      <c r="BL72" s="86"/>
      <c r="BM72" s="86"/>
      <c r="BN72" s="86"/>
      <c r="BO72" s="86"/>
      <c r="BP72" s="86"/>
      <c r="BQ72" s="86"/>
      <c r="BR72" s="86"/>
      <c r="BS72" s="86"/>
      <c r="BT72" s="86"/>
      <c r="BU72" s="86"/>
      <c r="BV72" s="86"/>
      <c r="BW72" s="86"/>
      <c r="BX72" s="86"/>
      <c r="BY72" s="88"/>
    </row>
    <row r="73" spans="2:77" ht="5.0999999999999996" customHeight="1">
      <c r="B73" s="63"/>
      <c r="C73" s="88"/>
      <c r="D73" s="88"/>
      <c r="E73" s="88"/>
      <c r="F73" s="88"/>
      <c r="G73" s="88"/>
      <c r="H73" s="88"/>
      <c r="I73" s="88"/>
      <c r="J73" s="88"/>
      <c r="K73" s="88"/>
      <c r="L73" s="88"/>
      <c r="M73" s="88"/>
      <c r="N73" s="88"/>
      <c r="O73" s="88"/>
      <c r="P73" s="88"/>
      <c r="Q73" s="88"/>
      <c r="R73" s="88"/>
      <c r="S73" s="88"/>
      <c r="T73" s="88"/>
      <c r="U73" s="88"/>
      <c r="V73" s="88"/>
      <c r="W73" s="88"/>
      <c r="X73" s="88"/>
      <c r="Y73" s="88"/>
      <c r="Z73" s="88"/>
      <c r="AA73" s="88"/>
      <c r="AB73" s="88"/>
      <c r="AC73" s="88"/>
      <c r="AD73" s="88"/>
      <c r="AE73" s="88"/>
      <c r="AF73" s="88"/>
      <c r="AG73" s="88"/>
      <c r="AH73" s="88"/>
      <c r="AI73" s="88"/>
      <c r="AJ73" s="88"/>
      <c r="AK73" s="88"/>
      <c r="AL73" s="88"/>
      <c r="AM73" s="88"/>
      <c r="AN73" s="88"/>
      <c r="AO73" s="88"/>
      <c r="AP73" s="88"/>
      <c r="AQ73" s="88"/>
      <c r="AR73" s="88"/>
      <c r="AS73" s="88"/>
      <c r="AT73" s="88"/>
      <c r="AU73" s="88"/>
      <c r="AV73" s="88"/>
      <c r="AW73" s="88"/>
      <c r="AX73" s="88"/>
      <c r="AY73" s="88"/>
      <c r="AZ73" s="88"/>
      <c r="BA73" s="88"/>
      <c r="BB73" s="88"/>
      <c r="BC73" s="88"/>
      <c r="BD73" s="88"/>
      <c r="BE73" s="88"/>
      <c r="BF73" s="88"/>
      <c r="BG73" s="88"/>
      <c r="BH73" s="88"/>
      <c r="BI73" s="88"/>
      <c r="BJ73" s="88"/>
      <c r="BK73" s="88"/>
      <c r="BL73" s="88"/>
      <c r="BM73" s="88"/>
      <c r="BN73" s="88"/>
      <c r="BO73" s="88"/>
      <c r="BP73" s="88"/>
      <c r="BQ73" s="88"/>
      <c r="BR73" s="88"/>
      <c r="BS73" s="88"/>
      <c r="BT73" s="88"/>
      <c r="BU73" s="88"/>
      <c r="BV73" s="88"/>
      <c r="BW73" s="88"/>
      <c r="BX73" s="88"/>
      <c r="BY73" s="63"/>
    </row>
    <row r="74" spans="2:77" ht="15" customHeight="1">
      <c r="B74" s="63"/>
      <c r="C74" s="98" t="s">
        <v>187</v>
      </c>
      <c r="D74" s="88"/>
      <c r="E74" s="88"/>
      <c r="F74" s="88"/>
      <c r="G74" s="88"/>
      <c r="H74" s="88"/>
      <c r="I74" s="88"/>
      <c r="J74" s="88"/>
      <c r="K74" s="88"/>
      <c r="L74" s="88"/>
      <c r="M74" s="88"/>
      <c r="N74" s="88"/>
      <c r="O74" s="88"/>
      <c r="P74" s="88"/>
      <c r="Q74" s="88"/>
      <c r="R74" s="88"/>
      <c r="S74" s="88"/>
      <c r="T74" s="88"/>
      <c r="U74" s="88"/>
      <c r="V74" s="88"/>
      <c r="W74" s="88"/>
      <c r="X74" s="88"/>
      <c r="Y74" s="88"/>
      <c r="Z74" s="88"/>
      <c r="AA74" s="88"/>
      <c r="AB74" s="88"/>
      <c r="AC74" s="88"/>
      <c r="AD74" s="88"/>
      <c r="AE74" s="88"/>
      <c r="AF74" s="88"/>
      <c r="AG74" s="88"/>
      <c r="AH74" s="88"/>
      <c r="AI74" s="88"/>
      <c r="AJ74" s="88"/>
      <c r="AK74" s="88"/>
      <c r="AL74" s="88"/>
      <c r="AM74" s="88"/>
      <c r="AN74" s="88"/>
      <c r="AO74" s="88"/>
      <c r="AP74" s="88"/>
      <c r="AQ74" s="88"/>
      <c r="AR74" s="88"/>
      <c r="AS74" s="88"/>
      <c r="AT74" s="88"/>
      <c r="AU74" s="88"/>
      <c r="AV74" s="88"/>
      <c r="AW74" s="88"/>
      <c r="AX74" s="88"/>
      <c r="AY74" s="88"/>
      <c r="AZ74" s="88"/>
      <c r="BA74" s="88"/>
      <c r="BB74" s="88"/>
      <c r="BC74" s="88"/>
      <c r="BD74" s="88"/>
      <c r="BE74" s="88"/>
      <c r="BF74" s="88"/>
      <c r="BG74" s="88"/>
      <c r="BH74" s="88"/>
      <c r="BI74" s="88"/>
      <c r="BJ74" s="88"/>
      <c r="BK74" s="88"/>
      <c r="BL74" s="88"/>
      <c r="BM74" s="88"/>
      <c r="BN74" s="88"/>
      <c r="BO74" s="88"/>
      <c r="BP74" s="88"/>
      <c r="BQ74" s="88"/>
      <c r="BR74" s="88"/>
      <c r="BS74" s="88"/>
      <c r="BT74" s="88"/>
      <c r="BU74" s="88"/>
      <c r="BV74" s="88"/>
      <c r="BW74" s="88"/>
      <c r="BX74" s="88"/>
      <c r="BY74" s="63"/>
    </row>
    <row r="75" spans="2:77" ht="15" customHeight="1">
      <c r="B75" s="63"/>
      <c r="C75" s="88"/>
      <c r="D75" s="88"/>
      <c r="E75" s="88"/>
      <c r="F75" s="88"/>
      <c r="G75" s="88"/>
      <c r="H75" s="88"/>
      <c r="I75" s="88"/>
      <c r="J75" s="88"/>
      <c r="K75" s="88"/>
      <c r="L75" s="88"/>
      <c r="M75" s="88"/>
      <c r="N75" s="88"/>
      <c r="O75" s="88"/>
      <c r="P75" s="88"/>
      <c r="Q75" s="88"/>
      <c r="R75" s="88"/>
      <c r="S75" s="88"/>
      <c r="T75" s="88"/>
      <c r="U75" s="88"/>
      <c r="V75" s="88"/>
      <c r="W75" s="88"/>
      <c r="X75" s="88"/>
      <c r="Y75" s="88"/>
      <c r="Z75" s="88"/>
      <c r="AA75" s="88"/>
      <c r="AB75" s="88"/>
      <c r="AC75" s="88"/>
      <c r="AD75" s="88"/>
      <c r="AE75" s="88"/>
      <c r="AF75" s="88"/>
      <c r="AG75" s="88"/>
      <c r="AH75" s="88"/>
      <c r="AI75" s="88"/>
      <c r="AJ75" s="88"/>
      <c r="AK75" s="88"/>
      <c r="AL75" s="88"/>
      <c r="AM75" s="88">
        <v>1</v>
      </c>
      <c r="AN75" s="88">
        <v>1</v>
      </c>
      <c r="AO75" s="88"/>
      <c r="AP75" s="88"/>
      <c r="AQ75" s="88"/>
      <c r="AR75" s="88"/>
      <c r="AS75" s="88"/>
      <c r="AT75" s="88"/>
      <c r="AU75" s="88"/>
      <c r="AV75" s="88"/>
      <c r="AW75" s="88"/>
      <c r="AX75" s="88"/>
      <c r="AY75" s="88"/>
      <c r="AZ75" s="88"/>
      <c r="BA75" s="88"/>
      <c r="BB75" s="88"/>
      <c r="BC75" s="88"/>
      <c r="BD75" s="88"/>
      <c r="BE75" s="88"/>
      <c r="BF75" s="88"/>
      <c r="BG75" s="88"/>
      <c r="BH75" s="88"/>
      <c r="BI75" s="88"/>
      <c r="BJ75" s="88"/>
      <c r="BK75" s="88"/>
      <c r="BL75" s="88"/>
      <c r="BM75" s="88"/>
      <c r="BN75" s="88"/>
      <c r="BO75" s="88"/>
      <c r="BP75" s="88"/>
      <c r="BQ75" s="88"/>
      <c r="BR75" s="88"/>
      <c r="BS75" s="88"/>
      <c r="BT75" s="88"/>
      <c r="BU75" s="88"/>
      <c r="BV75" s="88"/>
      <c r="BW75" s="88"/>
      <c r="BX75" s="88"/>
      <c r="BY75" s="63"/>
    </row>
    <row r="76" spans="2:77" ht="45" customHeight="1">
      <c r="B76" s="63"/>
      <c r="C76" s="88"/>
      <c r="D76" s="395" t="s">
        <v>198</v>
      </c>
      <c r="E76" s="395"/>
      <c r="F76" s="395"/>
      <c r="G76" s="395"/>
      <c r="H76" s="395"/>
      <c r="I76" s="395"/>
      <c r="J76" s="395"/>
      <c r="K76" s="395"/>
      <c r="L76" s="395"/>
      <c r="M76" s="395"/>
      <c r="N76" s="395"/>
      <c r="O76" s="395"/>
      <c r="P76" s="395"/>
      <c r="Q76" s="395"/>
      <c r="R76" s="395"/>
      <c r="S76" s="395"/>
      <c r="T76" s="395"/>
      <c r="U76" s="395"/>
      <c r="V76" s="395"/>
      <c r="W76" s="395"/>
      <c r="X76" s="395"/>
      <c r="Y76" s="395"/>
      <c r="Z76" s="395"/>
      <c r="AA76" s="395"/>
      <c r="AB76" s="395"/>
      <c r="AC76" s="395"/>
      <c r="AD76" s="395"/>
      <c r="AE76" s="395"/>
      <c r="AF76" s="395"/>
      <c r="AG76" s="395"/>
      <c r="AH76" s="395"/>
      <c r="AI76" s="395"/>
      <c r="AJ76" s="395"/>
      <c r="AK76" s="395"/>
      <c r="AL76" s="395"/>
      <c r="AM76" s="395"/>
      <c r="AN76" s="395"/>
      <c r="AO76" s="395"/>
      <c r="AP76" s="395"/>
      <c r="AQ76" s="395"/>
      <c r="AR76" s="395"/>
      <c r="AS76" s="395"/>
      <c r="AT76" s="395"/>
      <c r="AU76" s="395"/>
      <c r="AV76" s="395"/>
      <c r="AW76" s="395"/>
      <c r="AX76" s="395"/>
      <c r="AY76" s="395"/>
      <c r="AZ76" s="395"/>
      <c r="BA76" s="395"/>
      <c r="BB76" s="395"/>
      <c r="BC76" s="395"/>
      <c r="BD76" s="395"/>
      <c r="BE76" s="395"/>
      <c r="BF76" s="395"/>
      <c r="BG76" s="395"/>
      <c r="BH76" s="395"/>
      <c r="BI76" s="395"/>
      <c r="BJ76" s="395"/>
      <c r="BK76" s="395"/>
      <c r="BL76" s="395"/>
      <c r="BM76" s="395"/>
      <c r="BN76" s="395"/>
      <c r="BO76" s="395"/>
      <c r="BP76" s="395"/>
      <c r="BQ76" s="395"/>
      <c r="BR76" s="395"/>
      <c r="BS76" s="395"/>
      <c r="BT76" s="395"/>
      <c r="BU76" s="395"/>
      <c r="BV76" s="395"/>
      <c r="BW76" s="395"/>
      <c r="BX76" s="88"/>
      <c r="BY76" s="63"/>
    </row>
    <row r="77" spans="2:77" ht="15" customHeight="1">
      <c r="B77" s="63"/>
      <c r="C77" s="88"/>
      <c r="D77" s="88"/>
      <c r="E77" s="88"/>
      <c r="F77" s="88"/>
      <c r="G77" s="88"/>
      <c r="H77" s="88"/>
      <c r="I77" s="88"/>
      <c r="J77" s="88"/>
      <c r="K77" s="88"/>
      <c r="L77" s="88"/>
      <c r="M77" s="88"/>
      <c r="N77" s="88"/>
      <c r="O77" s="88"/>
      <c r="P77" s="88"/>
      <c r="Q77" s="88"/>
      <c r="R77" s="88"/>
      <c r="S77" s="88"/>
      <c r="T77" s="88"/>
      <c r="U77" s="88"/>
      <c r="V77" s="88"/>
      <c r="W77" s="88"/>
      <c r="X77" s="88"/>
      <c r="Y77" s="88"/>
      <c r="Z77" s="88"/>
      <c r="AA77" s="88"/>
      <c r="AB77" s="88"/>
      <c r="AC77" s="88"/>
      <c r="AD77" s="88"/>
      <c r="AE77" s="88"/>
      <c r="AF77" s="88"/>
      <c r="AG77" s="88"/>
      <c r="AH77" s="88"/>
      <c r="AI77" s="88"/>
      <c r="AJ77" s="88"/>
      <c r="AK77" s="88"/>
      <c r="AL77" s="88"/>
      <c r="AM77" s="88">
        <v>1</v>
      </c>
      <c r="AN77" s="88">
        <v>1</v>
      </c>
      <c r="AO77" s="88"/>
      <c r="AP77" s="88"/>
      <c r="AQ77" s="88"/>
      <c r="AR77" s="88"/>
      <c r="AS77" s="88"/>
      <c r="AT77" s="88"/>
      <c r="AU77" s="88"/>
      <c r="AV77" s="88"/>
      <c r="AW77" s="88"/>
      <c r="AX77" s="88"/>
      <c r="AY77" s="88"/>
      <c r="AZ77" s="88"/>
      <c r="BA77" s="88"/>
      <c r="BB77" s="88"/>
      <c r="BC77" s="88"/>
      <c r="BD77" s="88"/>
      <c r="BE77" s="88"/>
      <c r="BF77" s="88"/>
      <c r="BG77" s="88"/>
      <c r="BH77" s="88"/>
      <c r="BI77" s="88"/>
      <c r="BJ77" s="88"/>
      <c r="BK77" s="88"/>
      <c r="BL77" s="88"/>
      <c r="BM77" s="88"/>
      <c r="BN77" s="88"/>
      <c r="BO77" s="88"/>
      <c r="BP77" s="88"/>
      <c r="BQ77" s="88"/>
      <c r="BR77" s="88"/>
      <c r="BS77" s="88"/>
      <c r="BT77" s="88"/>
      <c r="BU77" s="88"/>
      <c r="BV77" s="88"/>
      <c r="BW77" s="88"/>
      <c r="BX77" s="88"/>
      <c r="BY77" s="63"/>
    </row>
    <row r="78" spans="2:77" s="100" customFormat="1" ht="15" customHeight="1">
      <c r="B78" s="99"/>
      <c r="C78" s="65"/>
      <c r="D78" s="385" t="s">
        <v>149</v>
      </c>
      <c r="E78" s="385"/>
      <c r="F78" s="385"/>
      <c r="G78" s="385"/>
      <c r="H78" s="385"/>
      <c r="I78" s="385"/>
      <c r="J78" s="385"/>
      <c r="K78" s="385"/>
      <c r="L78" s="385"/>
      <c r="M78" s="385"/>
      <c r="N78" s="388" t="e">
        <f>#REF!</f>
        <v>#REF!</v>
      </c>
      <c r="O78" s="388"/>
      <c r="P78" s="388"/>
      <c r="Q78" s="388"/>
      <c r="R78" s="388"/>
      <c r="S78" s="388"/>
      <c r="T78" s="388"/>
      <c r="U78" s="388"/>
      <c r="V78" s="388"/>
      <c r="W78" s="388"/>
      <c r="X78" s="388"/>
      <c r="Y78" s="388"/>
      <c r="Z78" s="388"/>
      <c r="AA78" s="388"/>
      <c r="AB78" s="388"/>
      <c r="AC78" s="388"/>
      <c r="AD78" s="388"/>
      <c r="AE78" s="388"/>
      <c r="AF78" s="388"/>
      <c r="AG78" s="388"/>
      <c r="AH78" s="388"/>
      <c r="AI78" s="388"/>
      <c r="AJ78" s="388"/>
      <c r="AK78" s="388"/>
      <c r="AL78" s="388"/>
      <c r="AM78" s="388"/>
      <c r="AN78" s="388"/>
      <c r="AO78" s="388"/>
      <c r="AP78" s="388"/>
      <c r="AQ78" s="388"/>
      <c r="AR78" s="388"/>
      <c r="AS78" s="388"/>
      <c r="AT78" s="388"/>
      <c r="AU78" s="388"/>
      <c r="AV78" s="388"/>
      <c r="AW78" s="65"/>
      <c r="AX78" s="65"/>
      <c r="AY78" s="65"/>
      <c r="AZ78" s="65"/>
      <c r="BA78" s="65"/>
      <c r="BB78" s="65"/>
      <c r="BC78" s="65"/>
      <c r="BD78" s="65"/>
      <c r="BE78" s="65"/>
      <c r="BF78" s="65"/>
      <c r="BG78" s="65"/>
      <c r="BH78" s="65"/>
      <c r="BI78" s="65"/>
      <c r="BJ78" s="65"/>
      <c r="BK78" s="65"/>
      <c r="BL78" s="65"/>
      <c r="BM78" s="65"/>
      <c r="BN78" s="65"/>
      <c r="BO78" s="65"/>
      <c r="BP78" s="65"/>
      <c r="BQ78" s="65"/>
      <c r="BR78" s="65"/>
      <c r="BS78" s="65"/>
      <c r="BT78" s="65"/>
      <c r="BU78" s="65"/>
      <c r="BV78" s="65"/>
      <c r="BW78" s="65"/>
      <c r="BX78" s="65"/>
      <c r="BY78" s="99"/>
    </row>
    <row r="79" spans="2:77" s="100" customFormat="1" ht="15" customHeight="1">
      <c r="B79" s="99"/>
      <c r="C79" s="65"/>
      <c r="D79" s="386" t="s">
        <v>150</v>
      </c>
      <c r="E79" s="386"/>
      <c r="F79" s="386"/>
      <c r="G79" s="386"/>
      <c r="H79" s="386"/>
      <c r="I79" s="386"/>
      <c r="J79" s="386"/>
      <c r="K79" s="386"/>
      <c r="L79" s="386"/>
      <c r="M79" s="386"/>
      <c r="N79" s="389" t="e">
        <f>#REF!</f>
        <v>#REF!</v>
      </c>
      <c r="O79" s="389"/>
      <c r="P79" s="389"/>
      <c r="Q79" s="389"/>
      <c r="R79" s="389"/>
      <c r="S79" s="389"/>
      <c r="T79" s="389"/>
      <c r="U79" s="389"/>
      <c r="V79" s="389"/>
      <c r="W79" s="389"/>
      <c r="X79" s="389"/>
      <c r="Y79" s="389"/>
      <c r="Z79" s="389"/>
      <c r="AA79" s="389"/>
      <c r="AB79" s="389"/>
      <c r="AC79" s="389"/>
      <c r="AD79" s="389"/>
      <c r="AE79" s="389"/>
      <c r="AF79" s="389"/>
      <c r="AG79" s="389"/>
      <c r="AH79" s="389"/>
      <c r="AI79" s="389"/>
      <c r="AJ79" s="389"/>
      <c r="AK79" s="389"/>
      <c r="AL79" s="389"/>
      <c r="AM79" s="389"/>
      <c r="AN79" s="389"/>
      <c r="AO79" s="389"/>
      <c r="AP79" s="389"/>
      <c r="AQ79" s="389"/>
      <c r="AR79" s="389"/>
      <c r="AS79" s="389"/>
      <c r="AT79" s="389"/>
      <c r="AU79" s="389"/>
      <c r="AV79" s="389"/>
      <c r="AW79" s="65"/>
      <c r="AX79" s="65"/>
      <c r="AY79" s="65"/>
      <c r="AZ79" s="65"/>
      <c r="BA79" s="65"/>
      <c r="BB79" s="65"/>
      <c r="BC79" s="65"/>
      <c r="BD79" s="65"/>
      <c r="BE79" s="65"/>
      <c r="BF79" s="65"/>
      <c r="BG79" s="65"/>
      <c r="BH79" s="65"/>
      <c r="BI79" s="65"/>
      <c r="BJ79" s="65"/>
      <c r="BK79" s="65"/>
      <c r="BL79" s="65"/>
      <c r="BM79" s="65"/>
      <c r="BN79" s="65"/>
      <c r="BO79" s="65"/>
      <c r="BP79" s="65"/>
      <c r="BQ79" s="65"/>
      <c r="BR79" s="65"/>
      <c r="BS79" s="65"/>
      <c r="BT79" s="65"/>
      <c r="BU79" s="65"/>
      <c r="BV79" s="65"/>
      <c r="BW79" s="65"/>
      <c r="BX79" s="65"/>
      <c r="BY79" s="99"/>
    </row>
    <row r="80" spans="2:77" s="100" customFormat="1" ht="15" customHeight="1">
      <c r="B80" s="99"/>
      <c r="C80" s="65"/>
      <c r="D80" s="387" t="s">
        <v>151</v>
      </c>
      <c r="E80" s="387"/>
      <c r="F80" s="387"/>
      <c r="G80" s="387"/>
      <c r="H80" s="387"/>
      <c r="I80" s="387"/>
      <c r="J80" s="387"/>
      <c r="K80" s="387"/>
      <c r="L80" s="387"/>
      <c r="M80" s="387"/>
      <c r="N80" s="390" t="e">
        <f>#REF!</f>
        <v>#REF!</v>
      </c>
      <c r="O80" s="390"/>
      <c r="P80" s="390"/>
      <c r="Q80" s="390"/>
      <c r="R80" s="390"/>
      <c r="S80" s="390"/>
      <c r="T80" s="390"/>
      <c r="U80" s="390"/>
      <c r="V80" s="390"/>
      <c r="W80" s="390"/>
      <c r="X80" s="390"/>
      <c r="Y80" s="390"/>
      <c r="Z80" s="390"/>
      <c r="AA80" s="390"/>
      <c r="AB80" s="390"/>
      <c r="AC80" s="390"/>
      <c r="AD80" s="390"/>
      <c r="AE80" s="390"/>
      <c r="AF80" s="390"/>
      <c r="AG80" s="390"/>
      <c r="AH80" s="390"/>
      <c r="AI80" s="390"/>
      <c r="AJ80" s="390"/>
      <c r="AK80" s="390"/>
      <c r="AL80" s="390"/>
      <c r="AM80" s="390"/>
      <c r="AN80" s="390"/>
      <c r="AO80" s="390"/>
      <c r="AP80" s="390"/>
      <c r="AQ80" s="390"/>
      <c r="AR80" s="390"/>
      <c r="AS80" s="390"/>
      <c r="AT80" s="390"/>
      <c r="AU80" s="390"/>
      <c r="AV80" s="390"/>
      <c r="AW80" s="65"/>
      <c r="AX80" s="65"/>
      <c r="AY80" s="65"/>
      <c r="AZ80" s="65"/>
      <c r="BA80" s="65"/>
      <c r="BB80" s="65"/>
      <c r="BC80" s="65"/>
      <c r="BD80" s="65"/>
      <c r="BE80" s="65"/>
      <c r="BF80" s="65"/>
      <c r="BG80" s="65"/>
      <c r="BH80" s="65"/>
      <c r="BI80" s="65"/>
      <c r="BJ80" s="65"/>
      <c r="BK80" s="65"/>
      <c r="BL80" s="65"/>
      <c r="BM80" s="65"/>
      <c r="BN80" s="65"/>
      <c r="BO80" s="65"/>
      <c r="BP80" s="65"/>
      <c r="BQ80" s="65"/>
      <c r="BR80" s="65"/>
      <c r="BS80" s="65"/>
      <c r="BT80" s="65"/>
      <c r="BU80" s="65"/>
      <c r="BV80" s="65"/>
      <c r="BW80" s="65"/>
      <c r="BX80" s="65"/>
      <c r="BY80" s="99"/>
    </row>
    <row r="81" spans="2:77" ht="15" customHeight="1">
      <c r="B81" s="63"/>
      <c r="C81" s="88"/>
      <c r="D81" s="88"/>
      <c r="E81" s="88"/>
      <c r="F81" s="88"/>
      <c r="G81" s="88"/>
      <c r="H81" s="88"/>
      <c r="I81" s="88"/>
      <c r="J81" s="88"/>
      <c r="K81" s="88"/>
      <c r="L81" s="88"/>
      <c r="M81" s="88"/>
      <c r="N81" s="88"/>
      <c r="O81" s="88"/>
      <c r="P81" s="88"/>
      <c r="Q81" s="88"/>
      <c r="R81" s="88"/>
      <c r="S81" s="88"/>
      <c r="T81" s="88"/>
      <c r="U81" s="88"/>
      <c r="V81" s="88"/>
      <c r="W81" s="88"/>
      <c r="X81" s="88"/>
      <c r="Y81" s="88"/>
      <c r="Z81" s="88"/>
      <c r="AA81" s="88"/>
      <c r="AB81" s="88"/>
      <c r="AC81" s="88"/>
      <c r="AD81" s="88"/>
      <c r="AE81" s="88"/>
      <c r="AF81" s="88"/>
      <c r="AG81" s="88"/>
      <c r="AH81" s="88"/>
      <c r="AI81" s="88"/>
      <c r="AJ81" s="88"/>
      <c r="AK81" s="88"/>
      <c r="AL81" s="88"/>
      <c r="AM81" s="88">
        <v>1</v>
      </c>
      <c r="AN81" s="88">
        <v>1</v>
      </c>
      <c r="AO81" s="88"/>
      <c r="AP81" s="88"/>
      <c r="AQ81" s="88"/>
      <c r="AR81" s="88"/>
      <c r="AS81" s="88"/>
      <c r="AT81" s="88"/>
      <c r="AU81" s="88"/>
      <c r="AV81" s="88"/>
      <c r="AW81" s="88"/>
      <c r="AX81" s="88"/>
      <c r="AY81" s="88"/>
      <c r="AZ81" s="88"/>
      <c r="BA81" s="88"/>
      <c r="BB81" s="88"/>
      <c r="BC81" s="88"/>
      <c r="BD81" s="88"/>
      <c r="BE81" s="88"/>
      <c r="BF81" s="88"/>
      <c r="BG81" s="88"/>
      <c r="BH81" s="88"/>
      <c r="BI81" s="88"/>
      <c r="BJ81" s="88"/>
      <c r="BK81" s="88"/>
      <c r="BL81" s="88"/>
      <c r="BM81" s="88"/>
      <c r="BN81" s="88"/>
      <c r="BO81" s="88"/>
      <c r="BP81" s="88"/>
      <c r="BQ81" s="88"/>
      <c r="BR81" s="88"/>
      <c r="BS81" s="88"/>
      <c r="BT81" s="88"/>
      <c r="BU81" s="88"/>
      <c r="BV81" s="88"/>
      <c r="BW81" s="88"/>
      <c r="BX81" s="88"/>
      <c r="BY81" s="63"/>
    </row>
    <row r="82" spans="2:77" ht="15" customHeight="1">
      <c r="B82" s="63"/>
      <c r="C82" s="88"/>
      <c r="D82" s="391" t="s">
        <v>199</v>
      </c>
      <c r="E82" s="391"/>
      <c r="F82" s="391"/>
      <c r="G82" s="391"/>
      <c r="H82" s="391"/>
      <c r="I82" s="391"/>
      <c r="J82" s="391"/>
      <c r="K82" s="391"/>
      <c r="L82" s="391"/>
      <c r="M82" s="391"/>
      <c r="N82" s="391"/>
      <c r="O82" s="391"/>
      <c r="P82" s="391"/>
      <c r="Q82" s="391"/>
      <c r="R82" s="391"/>
      <c r="S82" s="391"/>
      <c r="T82" s="391"/>
      <c r="U82" s="391"/>
      <c r="V82" s="391"/>
      <c r="W82" s="391"/>
      <c r="X82" s="391"/>
      <c r="Y82" s="391"/>
      <c r="Z82" s="391"/>
      <c r="AA82" s="391"/>
      <c r="AB82" s="391"/>
      <c r="AC82" s="391"/>
      <c r="AD82" s="391"/>
      <c r="AE82" s="391"/>
      <c r="AF82" s="391"/>
      <c r="AG82" s="391"/>
      <c r="AH82" s="391"/>
      <c r="AI82" s="391"/>
      <c r="AJ82" s="391"/>
      <c r="AK82" s="391"/>
      <c r="AL82" s="391"/>
      <c r="AM82" s="391"/>
      <c r="AN82" s="391"/>
      <c r="AO82" s="391"/>
      <c r="AP82" s="391"/>
      <c r="AQ82" s="391"/>
      <c r="AR82" s="391"/>
      <c r="AS82" s="391"/>
      <c r="AT82" s="391"/>
      <c r="AU82" s="391"/>
      <c r="AV82" s="391"/>
      <c r="AW82" s="391"/>
      <c r="AX82" s="391"/>
      <c r="AY82" s="391"/>
      <c r="AZ82" s="391"/>
      <c r="BA82" s="391"/>
      <c r="BB82" s="391"/>
      <c r="BC82" s="391"/>
      <c r="BD82" s="391"/>
      <c r="BE82" s="391"/>
      <c r="BF82" s="391"/>
      <c r="BG82" s="391"/>
      <c r="BH82" s="391"/>
      <c r="BI82" s="391"/>
      <c r="BJ82" s="391"/>
      <c r="BK82" s="391"/>
      <c r="BL82" s="391"/>
      <c r="BM82" s="391"/>
      <c r="BN82" s="391"/>
      <c r="BO82" s="391"/>
      <c r="BP82" s="391"/>
      <c r="BQ82" s="391"/>
      <c r="BR82" s="391"/>
      <c r="BS82" s="391"/>
      <c r="BT82" s="391"/>
      <c r="BU82" s="391"/>
      <c r="BV82" s="391"/>
      <c r="BW82" s="391"/>
      <c r="BX82" s="88"/>
      <c r="BY82" s="63"/>
    </row>
    <row r="83" spans="2:77" ht="15" customHeight="1">
      <c r="B83" s="63"/>
      <c r="C83" s="88"/>
      <c r="D83" s="88"/>
      <c r="E83" s="88"/>
      <c r="F83" s="88"/>
      <c r="G83" s="88"/>
      <c r="H83" s="88"/>
      <c r="I83" s="88"/>
      <c r="J83" s="88"/>
      <c r="K83" s="88"/>
      <c r="L83" s="88"/>
      <c r="M83" s="88"/>
      <c r="N83" s="88"/>
      <c r="O83" s="88"/>
      <c r="P83" s="88"/>
      <c r="Q83" s="88"/>
      <c r="R83" s="88"/>
      <c r="S83" s="88"/>
      <c r="T83" s="88"/>
      <c r="U83" s="88"/>
      <c r="V83" s="88"/>
      <c r="W83" s="88"/>
      <c r="X83" s="88"/>
      <c r="Y83" s="88"/>
      <c r="Z83" s="88"/>
      <c r="AA83" s="88"/>
      <c r="AB83" s="88"/>
      <c r="AC83" s="88"/>
      <c r="AD83" s="88"/>
      <c r="AE83" s="88"/>
      <c r="AF83" s="88"/>
      <c r="AG83" s="88"/>
      <c r="AH83" s="88"/>
      <c r="AI83" s="88"/>
      <c r="AJ83" s="88"/>
      <c r="AK83" s="88"/>
      <c r="AL83" s="88"/>
      <c r="AM83" s="88"/>
      <c r="AN83" s="88"/>
      <c r="AO83" s="88"/>
      <c r="AP83" s="88"/>
      <c r="AQ83" s="88"/>
      <c r="AR83" s="88"/>
      <c r="AS83" s="88"/>
      <c r="AT83" s="88"/>
      <c r="AU83" s="88"/>
      <c r="AV83" s="88"/>
      <c r="AW83" s="88"/>
      <c r="AX83" s="88"/>
      <c r="AY83" s="88"/>
      <c r="AZ83" s="88"/>
      <c r="BA83" s="88"/>
      <c r="BB83" s="88"/>
      <c r="BC83" s="88"/>
      <c r="BD83" s="88"/>
      <c r="BE83" s="88"/>
      <c r="BF83" s="88"/>
      <c r="BG83" s="88"/>
      <c r="BH83" s="88"/>
      <c r="BI83" s="88"/>
      <c r="BJ83" s="88"/>
      <c r="BK83" s="88"/>
      <c r="BL83" s="88"/>
      <c r="BM83" s="88"/>
      <c r="BN83" s="88"/>
      <c r="BO83" s="88"/>
      <c r="BP83" s="88"/>
      <c r="BQ83" s="88"/>
      <c r="BR83" s="88"/>
      <c r="BS83" s="88"/>
      <c r="BT83" s="88"/>
      <c r="BU83" s="88"/>
      <c r="BV83" s="88"/>
      <c r="BW83" s="88"/>
      <c r="BX83" s="88"/>
      <c r="BY83" s="63"/>
    </row>
    <row r="84" spans="2:77" ht="30.6" customHeight="1">
      <c r="B84" s="63"/>
      <c r="C84" s="88"/>
      <c r="D84" s="88"/>
      <c r="E84" s="88"/>
      <c r="F84" s="88"/>
      <c r="G84" s="88"/>
      <c r="H84" s="88"/>
      <c r="I84" s="88"/>
      <c r="J84" s="88"/>
      <c r="K84" s="88"/>
      <c r="L84" s="88"/>
      <c r="M84" s="88"/>
      <c r="N84" s="88"/>
      <c r="O84" s="88"/>
      <c r="P84" s="351" t="e">
        <f>N78</f>
        <v>#REF!</v>
      </c>
      <c r="Q84" s="351"/>
      <c r="R84" s="351"/>
      <c r="S84" s="351"/>
      <c r="T84" s="351"/>
      <c r="U84" s="351"/>
      <c r="V84" s="351"/>
      <c r="W84" s="351"/>
      <c r="X84" s="351"/>
      <c r="Y84" s="351"/>
      <c r="Z84" s="351"/>
      <c r="AA84" s="351"/>
      <c r="AB84" s="351"/>
      <c r="AC84" s="351"/>
      <c r="AD84" s="351"/>
      <c r="AE84" s="351"/>
      <c r="AF84" s="351"/>
      <c r="AG84" s="351"/>
      <c r="AH84" s="351"/>
      <c r="AI84" s="351"/>
      <c r="AJ84" s="351" t="e">
        <f>N79</f>
        <v>#REF!</v>
      </c>
      <c r="AK84" s="351"/>
      <c r="AL84" s="351"/>
      <c r="AM84" s="351"/>
      <c r="AN84" s="351"/>
      <c r="AO84" s="351"/>
      <c r="AP84" s="351"/>
      <c r="AQ84" s="351"/>
      <c r="AR84" s="351"/>
      <c r="AS84" s="351"/>
      <c r="AT84" s="351"/>
      <c r="AU84" s="351"/>
      <c r="AV84" s="351"/>
      <c r="AW84" s="351"/>
      <c r="AX84" s="351"/>
      <c r="AY84" s="351"/>
      <c r="AZ84" s="351"/>
      <c r="BA84" s="351"/>
      <c r="BB84" s="351"/>
      <c r="BC84" s="351"/>
      <c r="BD84" s="351" t="e">
        <f>N80</f>
        <v>#REF!</v>
      </c>
      <c r="BE84" s="351"/>
      <c r="BF84" s="351"/>
      <c r="BG84" s="351"/>
      <c r="BH84" s="351"/>
      <c r="BI84" s="351"/>
      <c r="BJ84" s="351"/>
      <c r="BK84" s="351"/>
      <c r="BL84" s="351"/>
      <c r="BM84" s="351"/>
      <c r="BN84" s="351"/>
      <c r="BO84" s="351"/>
      <c r="BP84" s="351"/>
      <c r="BQ84" s="351"/>
      <c r="BR84" s="351"/>
      <c r="BS84" s="351"/>
      <c r="BT84" s="351"/>
      <c r="BU84" s="351"/>
      <c r="BV84" s="351"/>
      <c r="BW84" s="351"/>
      <c r="BX84" s="88"/>
      <c r="BY84" s="63"/>
    </row>
    <row r="85" spans="2:77" ht="20.100000000000001" customHeight="1">
      <c r="B85" s="63"/>
      <c r="C85" s="88"/>
      <c r="D85" s="384" t="e">
        <f>#REF!</f>
        <v>#REF!</v>
      </c>
      <c r="E85" s="384"/>
      <c r="F85" s="384"/>
      <c r="G85" s="384"/>
      <c r="H85" s="384"/>
      <c r="I85" s="384"/>
      <c r="J85" s="384"/>
      <c r="K85" s="384"/>
      <c r="L85" s="384"/>
      <c r="M85" s="384"/>
      <c r="N85" s="384"/>
      <c r="O85" s="384"/>
      <c r="P85" s="363" t="e">
        <f>HLOOKUP($P$84,#REF!,2,FALSE)</f>
        <v>#REF!</v>
      </c>
      <c r="Q85" s="363"/>
      <c r="R85" s="363"/>
      <c r="S85" s="363"/>
      <c r="T85" s="363"/>
      <c r="U85" s="363"/>
      <c r="V85" s="363"/>
      <c r="W85" s="363"/>
      <c r="X85" s="363"/>
      <c r="Y85" s="363"/>
      <c r="Z85" s="363"/>
      <c r="AA85" s="363"/>
      <c r="AB85" s="363"/>
      <c r="AC85" s="363"/>
      <c r="AD85" s="363"/>
      <c r="AE85" s="363"/>
      <c r="AF85" s="363"/>
      <c r="AG85" s="363"/>
      <c r="AH85" s="363"/>
      <c r="AI85" s="363"/>
      <c r="AJ85" s="363" t="e">
        <f>HLOOKUP($AJ$84,#REF!,2,FALSE)</f>
        <v>#REF!</v>
      </c>
      <c r="AK85" s="363"/>
      <c r="AL85" s="363"/>
      <c r="AM85" s="363"/>
      <c r="AN85" s="363"/>
      <c r="AO85" s="363"/>
      <c r="AP85" s="363"/>
      <c r="AQ85" s="363"/>
      <c r="AR85" s="363"/>
      <c r="AS85" s="363"/>
      <c r="AT85" s="363"/>
      <c r="AU85" s="363"/>
      <c r="AV85" s="363"/>
      <c r="AW85" s="363"/>
      <c r="AX85" s="363"/>
      <c r="AY85" s="363"/>
      <c r="AZ85" s="363"/>
      <c r="BA85" s="363"/>
      <c r="BB85" s="363"/>
      <c r="BC85" s="363"/>
      <c r="BD85" s="363" t="e">
        <f>HLOOKUP($BD$84,#REF!,2,FALSE)</f>
        <v>#REF!</v>
      </c>
      <c r="BE85" s="363"/>
      <c r="BF85" s="363"/>
      <c r="BG85" s="363"/>
      <c r="BH85" s="363"/>
      <c r="BI85" s="363"/>
      <c r="BJ85" s="363"/>
      <c r="BK85" s="363"/>
      <c r="BL85" s="363"/>
      <c r="BM85" s="363"/>
      <c r="BN85" s="363"/>
      <c r="BO85" s="363"/>
      <c r="BP85" s="363"/>
      <c r="BQ85" s="363"/>
      <c r="BR85" s="363"/>
      <c r="BS85" s="363"/>
      <c r="BT85" s="363"/>
      <c r="BU85" s="363"/>
      <c r="BV85" s="363"/>
      <c r="BW85" s="363"/>
      <c r="BX85" s="88"/>
      <c r="BY85" s="63"/>
    </row>
    <row r="86" spans="2:77" ht="20.100000000000001" customHeight="1">
      <c r="B86" s="63"/>
      <c r="C86" s="88"/>
      <c r="D86" s="384" t="e">
        <f>#REF!</f>
        <v>#REF!</v>
      </c>
      <c r="E86" s="384"/>
      <c r="F86" s="384"/>
      <c r="G86" s="384"/>
      <c r="H86" s="384"/>
      <c r="I86" s="384"/>
      <c r="J86" s="384"/>
      <c r="K86" s="384"/>
      <c r="L86" s="384"/>
      <c r="M86" s="384"/>
      <c r="N86" s="384"/>
      <c r="O86" s="384"/>
      <c r="P86" s="363" t="e">
        <f>HLOOKUP($P$84,#REF!,3,FALSE)</f>
        <v>#REF!</v>
      </c>
      <c r="Q86" s="363"/>
      <c r="R86" s="363"/>
      <c r="S86" s="363"/>
      <c r="T86" s="363"/>
      <c r="U86" s="363"/>
      <c r="V86" s="363"/>
      <c r="W86" s="363"/>
      <c r="X86" s="363"/>
      <c r="Y86" s="363"/>
      <c r="Z86" s="363"/>
      <c r="AA86" s="363"/>
      <c r="AB86" s="363"/>
      <c r="AC86" s="363"/>
      <c r="AD86" s="363"/>
      <c r="AE86" s="363"/>
      <c r="AF86" s="363"/>
      <c r="AG86" s="363"/>
      <c r="AH86" s="363"/>
      <c r="AI86" s="363"/>
      <c r="AJ86" s="363" t="e">
        <f>HLOOKUP($AJ$84,#REF!,3,FALSE)</f>
        <v>#REF!</v>
      </c>
      <c r="AK86" s="363"/>
      <c r="AL86" s="363"/>
      <c r="AM86" s="363"/>
      <c r="AN86" s="363"/>
      <c r="AO86" s="363"/>
      <c r="AP86" s="363"/>
      <c r="AQ86" s="363"/>
      <c r="AR86" s="363"/>
      <c r="AS86" s="363"/>
      <c r="AT86" s="363"/>
      <c r="AU86" s="363"/>
      <c r="AV86" s="363"/>
      <c r="AW86" s="363"/>
      <c r="AX86" s="363"/>
      <c r="AY86" s="363"/>
      <c r="AZ86" s="363"/>
      <c r="BA86" s="363"/>
      <c r="BB86" s="363"/>
      <c r="BC86" s="363"/>
      <c r="BD86" s="363" t="e">
        <f>HLOOKUP($BD$84,#REF!,3,FALSE)</f>
        <v>#REF!</v>
      </c>
      <c r="BE86" s="363"/>
      <c r="BF86" s="363"/>
      <c r="BG86" s="363"/>
      <c r="BH86" s="363"/>
      <c r="BI86" s="363"/>
      <c r="BJ86" s="363"/>
      <c r="BK86" s="363"/>
      <c r="BL86" s="363"/>
      <c r="BM86" s="363"/>
      <c r="BN86" s="363"/>
      <c r="BO86" s="363"/>
      <c r="BP86" s="363"/>
      <c r="BQ86" s="363"/>
      <c r="BR86" s="363"/>
      <c r="BS86" s="363"/>
      <c r="BT86" s="363"/>
      <c r="BU86" s="363"/>
      <c r="BV86" s="363"/>
      <c r="BW86" s="363"/>
      <c r="BX86" s="88"/>
      <c r="BY86" s="63"/>
    </row>
    <row r="87" spans="2:77" ht="79.349999999999994" customHeight="1">
      <c r="B87" s="63"/>
      <c r="C87" s="88"/>
      <c r="D87" s="384" t="e">
        <f>#REF!</f>
        <v>#REF!</v>
      </c>
      <c r="E87" s="384"/>
      <c r="F87" s="384"/>
      <c r="G87" s="384"/>
      <c r="H87" s="384"/>
      <c r="I87" s="384"/>
      <c r="J87" s="384"/>
      <c r="K87" s="384"/>
      <c r="L87" s="384"/>
      <c r="M87" s="384"/>
      <c r="N87" s="384"/>
      <c r="O87" s="384"/>
      <c r="P87" s="363" t="e">
        <f>HLOOKUP($P$84,#REF!,4,FALSE)</f>
        <v>#REF!</v>
      </c>
      <c r="Q87" s="363"/>
      <c r="R87" s="363"/>
      <c r="S87" s="363"/>
      <c r="T87" s="363"/>
      <c r="U87" s="363"/>
      <c r="V87" s="363"/>
      <c r="W87" s="363"/>
      <c r="X87" s="363"/>
      <c r="Y87" s="363"/>
      <c r="Z87" s="363"/>
      <c r="AA87" s="363"/>
      <c r="AB87" s="363"/>
      <c r="AC87" s="363"/>
      <c r="AD87" s="363"/>
      <c r="AE87" s="363"/>
      <c r="AF87" s="363"/>
      <c r="AG87" s="363"/>
      <c r="AH87" s="363"/>
      <c r="AI87" s="363"/>
      <c r="AJ87" s="363" t="e">
        <f>HLOOKUP($AJ$84,#REF!,4,FALSE)</f>
        <v>#REF!</v>
      </c>
      <c r="AK87" s="363"/>
      <c r="AL87" s="363"/>
      <c r="AM87" s="363"/>
      <c r="AN87" s="363"/>
      <c r="AO87" s="363"/>
      <c r="AP87" s="363"/>
      <c r="AQ87" s="363"/>
      <c r="AR87" s="363"/>
      <c r="AS87" s="363"/>
      <c r="AT87" s="363"/>
      <c r="AU87" s="363"/>
      <c r="AV87" s="363"/>
      <c r="AW87" s="363"/>
      <c r="AX87" s="363"/>
      <c r="AY87" s="363"/>
      <c r="AZ87" s="363"/>
      <c r="BA87" s="363"/>
      <c r="BB87" s="363"/>
      <c r="BC87" s="363"/>
      <c r="BD87" s="363" t="e">
        <f>HLOOKUP($BD$84,#REF!,4,FALSE)</f>
        <v>#REF!</v>
      </c>
      <c r="BE87" s="363"/>
      <c r="BF87" s="363"/>
      <c r="BG87" s="363"/>
      <c r="BH87" s="363"/>
      <c r="BI87" s="363"/>
      <c r="BJ87" s="363"/>
      <c r="BK87" s="363"/>
      <c r="BL87" s="363"/>
      <c r="BM87" s="363"/>
      <c r="BN87" s="363"/>
      <c r="BO87" s="363"/>
      <c r="BP87" s="363"/>
      <c r="BQ87" s="363"/>
      <c r="BR87" s="363"/>
      <c r="BS87" s="363"/>
      <c r="BT87" s="363"/>
      <c r="BU87" s="363"/>
      <c r="BV87" s="363"/>
      <c r="BW87" s="363"/>
      <c r="BX87" s="88"/>
      <c r="BY87" s="63"/>
    </row>
    <row r="88" spans="2:77" ht="20.100000000000001" customHeight="1">
      <c r="B88" s="63"/>
      <c r="C88" s="88"/>
      <c r="D88" s="384" t="e">
        <f>#REF!</f>
        <v>#REF!</v>
      </c>
      <c r="E88" s="384"/>
      <c r="F88" s="384"/>
      <c r="G88" s="384"/>
      <c r="H88" s="384"/>
      <c r="I88" s="384"/>
      <c r="J88" s="384"/>
      <c r="K88" s="384"/>
      <c r="L88" s="384"/>
      <c r="M88" s="384"/>
      <c r="N88" s="384"/>
      <c r="O88" s="384"/>
      <c r="P88" s="394" t="e">
        <f>HLOOKUP($P$84,#REF!,5,FALSE)</f>
        <v>#REF!</v>
      </c>
      <c r="Q88" s="394"/>
      <c r="R88" s="394"/>
      <c r="S88" s="394"/>
      <c r="T88" s="394"/>
      <c r="U88" s="394"/>
      <c r="V88" s="394"/>
      <c r="W88" s="394"/>
      <c r="X88" s="394"/>
      <c r="Y88" s="394"/>
      <c r="Z88" s="394"/>
      <c r="AA88" s="394"/>
      <c r="AB88" s="394"/>
      <c r="AC88" s="394"/>
      <c r="AD88" s="394"/>
      <c r="AE88" s="394"/>
      <c r="AF88" s="394"/>
      <c r="AG88" s="394"/>
      <c r="AH88" s="394"/>
      <c r="AI88" s="394"/>
      <c r="AJ88" s="394" t="e">
        <f>HLOOKUP($AJ$84,#REF!,5,FALSE)</f>
        <v>#REF!</v>
      </c>
      <c r="AK88" s="394"/>
      <c r="AL88" s="394"/>
      <c r="AM88" s="394"/>
      <c r="AN88" s="394"/>
      <c r="AO88" s="394"/>
      <c r="AP88" s="394"/>
      <c r="AQ88" s="394"/>
      <c r="AR88" s="394"/>
      <c r="AS88" s="394"/>
      <c r="AT88" s="394"/>
      <c r="AU88" s="394"/>
      <c r="AV88" s="394"/>
      <c r="AW88" s="394"/>
      <c r="AX88" s="394"/>
      <c r="AY88" s="394"/>
      <c r="AZ88" s="394"/>
      <c r="BA88" s="394"/>
      <c r="BB88" s="394"/>
      <c r="BC88" s="394"/>
      <c r="BD88" s="394" t="e">
        <f>HLOOKUP($BD$84,#REF!,5,FALSE)</f>
        <v>#REF!</v>
      </c>
      <c r="BE88" s="394"/>
      <c r="BF88" s="394"/>
      <c r="BG88" s="394"/>
      <c r="BH88" s="394"/>
      <c r="BI88" s="394"/>
      <c r="BJ88" s="394"/>
      <c r="BK88" s="394"/>
      <c r="BL88" s="394"/>
      <c r="BM88" s="394"/>
      <c r="BN88" s="394"/>
      <c r="BO88" s="394"/>
      <c r="BP88" s="394"/>
      <c r="BQ88" s="394"/>
      <c r="BR88" s="394"/>
      <c r="BS88" s="394"/>
      <c r="BT88" s="394"/>
      <c r="BU88" s="394"/>
      <c r="BV88" s="394"/>
      <c r="BW88" s="394"/>
      <c r="BX88" s="88"/>
      <c r="BY88" s="63"/>
    </row>
    <row r="89" spans="2:77" ht="20.100000000000001" customHeight="1">
      <c r="B89" s="63"/>
      <c r="C89" s="88"/>
      <c r="D89" s="384" t="e">
        <f>#REF!</f>
        <v>#REF!</v>
      </c>
      <c r="E89" s="384"/>
      <c r="F89" s="384"/>
      <c r="G89" s="384"/>
      <c r="H89" s="384"/>
      <c r="I89" s="384"/>
      <c r="J89" s="384"/>
      <c r="K89" s="384"/>
      <c r="L89" s="384"/>
      <c r="M89" s="384"/>
      <c r="N89" s="384"/>
      <c r="O89" s="384"/>
      <c r="P89" s="363" t="e">
        <f>HLOOKUP($P$84,#REF!,6,FALSE)</f>
        <v>#REF!</v>
      </c>
      <c r="Q89" s="363"/>
      <c r="R89" s="363"/>
      <c r="S89" s="363"/>
      <c r="T89" s="363"/>
      <c r="U89" s="363"/>
      <c r="V89" s="363"/>
      <c r="W89" s="363"/>
      <c r="X89" s="363"/>
      <c r="Y89" s="363"/>
      <c r="Z89" s="363"/>
      <c r="AA89" s="363"/>
      <c r="AB89" s="363"/>
      <c r="AC89" s="363"/>
      <c r="AD89" s="363"/>
      <c r="AE89" s="363"/>
      <c r="AF89" s="363"/>
      <c r="AG89" s="363"/>
      <c r="AH89" s="363"/>
      <c r="AI89" s="363"/>
      <c r="AJ89" s="363" t="e">
        <f>HLOOKUP($AJ$84,#REF!,6,FALSE)</f>
        <v>#REF!</v>
      </c>
      <c r="AK89" s="363"/>
      <c r="AL89" s="363"/>
      <c r="AM89" s="363"/>
      <c r="AN89" s="363"/>
      <c r="AO89" s="363"/>
      <c r="AP89" s="363"/>
      <c r="AQ89" s="363"/>
      <c r="AR89" s="363"/>
      <c r="AS89" s="363"/>
      <c r="AT89" s="363"/>
      <c r="AU89" s="363"/>
      <c r="AV89" s="363"/>
      <c r="AW89" s="363"/>
      <c r="AX89" s="363"/>
      <c r="AY89" s="363"/>
      <c r="AZ89" s="363"/>
      <c r="BA89" s="363"/>
      <c r="BB89" s="363"/>
      <c r="BC89" s="363"/>
      <c r="BD89" s="363" t="e">
        <f>HLOOKUP($BD$84,#REF!,6,FALSE)</f>
        <v>#REF!</v>
      </c>
      <c r="BE89" s="363"/>
      <c r="BF89" s="363"/>
      <c r="BG89" s="363"/>
      <c r="BH89" s="363"/>
      <c r="BI89" s="363"/>
      <c r="BJ89" s="363"/>
      <c r="BK89" s="363"/>
      <c r="BL89" s="363"/>
      <c r="BM89" s="363"/>
      <c r="BN89" s="363"/>
      <c r="BO89" s="363"/>
      <c r="BP89" s="363"/>
      <c r="BQ89" s="363"/>
      <c r="BR89" s="363"/>
      <c r="BS89" s="363"/>
      <c r="BT89" s="363"/>
      <c r="BU89" s="363"/>
      <c r="BV89" s="363"/>
      <c r="BW89" s="363"/>
      <c r="BX89" s="88"/>
      <c r="BY89" s="63"/>
    </row>
    <row r="90" spans="2:77" ht="92.55" customHeight="1">
      <c r="B90" s="63"/>
      <c r="C90" s="88"/>
      <c r="D90" s="384" t="e">
        <f>#REF!</f>
        <v>#REF!</v>
      </c>
      <c r="E90" s="384"/>
      <c r="F90" s="384"/>
      <c r="G90" s="384"/>
      <c r="H90" s="384"/>
      <c r="I90" s="384"/>
      <c r="J90" s="384"/>
      <c r="K90" s="384"/>
      <c r="L90" s="384"/>
      <c r="M90" s="384"/>
      <c r="N90" s="384"/>
      <c r="O90" s="384"/>
      <c r="P90" s="363" t="e">
        <f>HLOOKUP($P$84,#REF!,7,FALSE)</f>
        <v>#REF!</v>
      </c>
      <c r="Q90" s="363"/>
      <c r="R90" s="363"/>
      <c r="S90" s="363"/>
      <c r="T90" s="363"/>
      <c r="U90" s="363"/>
      <c r="V90" s="363"/>
      <c r="W90" s="363"/>
      <c r="X90" s="363"/>
      <c r="Y90" s="363"/>
      <c r="Z90" s="363"/>
      <c r="AA90" s="363"/>
      <c r="AB90" s="363"/>
      <c r="AC90" s="363"/>
      <c r="AD90" s="363"/>
      <c r="AE90" s="363"/>
      <c r="AF90" s="363"/>
      <c r="AG90" s="363"/>
      <c r="AH90" s="363"/>
      <c r="AI90" s="363"/>
      <c r="AJ90" s="363" t="e">
        <f>HLOOKUP($AJ$84,#REF!,7,FALSE)</f>
        <v>#REF!</v>
      </c>
      <c r="AK90" s="363"/>
      <c r="AL90" s="363"/>
      <c r="AM90" s="363"/>
      <c r="AN90" s="363"/>
      <c r="AO90" s="363"/>
      <c r="AP90" s="363"/>
      <c r="AQ90" s="363"/>
      <c r="AR90" s="363"/>
      <c r="AS90" s="363"/>
      <c r="AT90" s="363"/>
      <c r="AU90" s="363"/>
      <c r="AV90" s="363"/>
      <c r="AW90" s="363"/>
      <c r="AX90" s="363"/>
      <c r="AY90" s="363"/>
      <c r="AZ90" s="363"/>
      <c r="BA90" s="363"/>
      <c r="BB90" s="363"/>
      <c r="BC90" s="363"/>
      <c r="BD90" s="363" t="e">
        <f>HLOOKUP($BD$84,#REF!,7,FALSE)</f>
        <v>#REF!</v>
      </c>
      <c r="BE90" s="363"/>
      <c r="BF90" s="363"/>
      <c r="BG90" s="363"/>
      <c r="BH90" s="363"/>
      <c r="BI90" s="363"/>
      <c r="BJ90" s="363"/>
      <c r="BK90" s="363"/>
      <c r="BL90" s="363"/>
      <c r="BM90" s="363"/>
      <c r="BN90" s="363"/>
      <c r="BO90" s="363"/>
      <c r="BP90" s="363"/>
      <c r="BQ90" s="363"/>
      <c r="BR90" s="363"/>
      <c r="BS90" s="363"/>
      <c r="BT90" s="363"/>
      <c r="BU90" s="363"/>
      <c r="BV90" s="363"/>
      <c r="BW90" s="363"/>
      <c r="BX90" s="88"/>
      <c r="BY90" s="63"/>
    </row>
    <row r="91" spans="2:77" ht="29.1" customHeight="1">
      <c r="B91" s="63"/>
      <c r="C91" s="88"/>
      <c r="D91" s="384" t="e">
        <f>#REF!</f>
        <v>#REF!</v>
      </c>
      <c r="E91" s="384"/>
      <c r="F91" s="384"/>
      <c r="G91" s="384"/>
      <c r="H91" s="384"/>
      <c r="I91" s="384"/>
      <c r="J91" s="384"/>
      <c r="K91" s="384"/>
      <c r="L91" s="384"/>
      <c r="M91" s="384"/>
      <c r="N91" s="384"/>
      <c r="O91" s="384"/>
      <c r="P91" s="363" t="e">
        <f>HLOOKUP($P$84,#REF!,8,FALSE)</f>
        <v>#REF!</v>
      </c>
      <c r="Q91" s="363"/>
      <c r="R91" s="363"/>
      <c r="S91" s="363"/>
      <c r="T91" s="363"/>
      <c r="U91" s="363"/>
      <c r="V91" s="363"/>
      <c r="W91" s="363"/>
      <c r="X91" s="363"/>
      <c r="Y91" s="363"/>
      <c r="Z91" s="363"/>
      <c r="AA91" s="363"/>
      <c r="AB91" s="363"/>
      <c r="AC91" s="363"/>
      <c r="AD91" s="363"/>
      <c r="AE91" s="363"/>
      <c r="AF91" s="363"/>
      <c r="AG91" s="363"/>
      <c r="AH91" s="363"/>
      <c r="AI91" s="363"/>
      <c r="AJ91" s="363" t="e">
        <f>HLOOKUP($AJ$84,#REF!,8,FALSE)</f>
        <v>#REF!</v>
      </c>
      <c r="AK91" s="363"/>
      <c r="AL91" s="363"/>
      <c r="AM91" s="363"/>
      <c r="AN91" s="363"/>
      <c r="AO91" s="363"/>
      <c r="AP91" s="363"/>
      <c r="AQ91" s="363"/>
      <c r="AR91" s="363"/>
      <c r="AS91" s="363"/>
      <c r="AT91" s="363"/>
      <c r="AU91" s="363"/>
      <c r="AV91" s="363"/>
      <c r="AW91" s="363"/>
      <c r="AX91" s="363"/>
      <c r="AY91" s="363"/>
      <c r="AZ91" s="363"/>
      <c r="BA91" s="363"/>
      <c r="BB91" s="363"/>
      <c r="BC91" s="363"/>
      <c r="BD91" s="363" t="e">
        <f>HLOOKUP($BD$84,#REF!,8,FALSE)</f>
        <v>#REF!</v>
      </c>
      <c r="BE91" s="363"/>
      <c r="BF91" s="363"/>
      <c r="BG91" s="363"/>
      <c r="BH91" s="363"/>
      <c r="BI91" s="363"/>
      <c r="BJ91" s="363"/>
      <c r="BK91" s="363"/>
      <c r="BL91" s="363"/>
      <c r="BM91" s="363"/>
      <c r="BN91" s="363"/>
      <c r="BO91" s="363"/>
      <c r="BP91" s="363"/>
      <c r="BQ91" s="363"/>
      <c r="BR91" s="363"/>
      <c r="BS91" s="363"/>
      <c r="BT91" s="363"/>
      <c r="BU91" s="363"/>
      <c r="BV91" s="363"/>
      <c r="BW91" s="363"/>
      <c r="BX91" s="88"/>
      <c r="BY91" s="63"/>
    </row>
    <row r="92" spans="2:77" ht="20.100000000000001" customHeight="1">
      <c r="B92" s="63"/>
      <c r="C92" s="88"/>
      <c r="D92" s="384" t="e">
        <f>#REF!</f>
        <v>#REF!</v>
      </c>
      <c r="E92" s="384"/>
      <c r="F92" s="384"/>
      <c r="G92" s="384"/>
      <c r="H92" s="384"/>
      <c r="I92" s="384"/>
      <c r="J92" s="384"/>
      <c r="K92" s="384"/>
      <c r="L92" s="384"/>
      <c r="M92" s="384"/>
      <c r="N92" s="384"/>
      <c r="O92" s="384"/>
      <c r="P92" s="363" t="e">
        <f>HLOOKUP($P$84,#REF!,9,FALSE)</f>
        <v>#REF!</v>
      </c>
      <c r="Q92" s="363"/>
      <c r="R92" s="363"/>
      <c r="S92" s="363"/>
      <c r="T92" s="363"/>
      <c r="U92" s="363"/>
      <c r="V92" s="363"/>
      <c r="W92" s="363"/>
      <c r="X92" s="363"/>
      <c r="Y92" s="363"/>
      <c r="Z92" s="363"/>
      <c r="AA92" s="363"/>
      <c r="AB92" s="363"/>
      <c r="AC92" s="363"/>
      <c r="AD92" s="363"/>
      <c r="AE92" s="363"/>
      <c r="AF92" s="363"/>
      <c r="AG92" s="363"/>
      <c r="AH92" s="363"/>
      <c r="AI92" s="363"/>
      <c r="AJ92" s="363" t="e">
        <f>HLOOKUP($AJ$84,#REF!,9,FALSE)</f>
        <v>#REF!</v>
      </c>
      <c r="AK92" s="363"/>
      <c r="AL92" s="363"/>
      <c r="AM92" s="363"/>
      <c r="AN92" s="363"/>
      <c r="AO92" s="363"/>
      <c r="AP92" s="363"/>
      <c r="AQ92" s="363"/>
      <c r="AR92" s="363"/>
      <c r="AS92" s="363"/>
      <c r="AT92" s="363"/>
      <c r="AU92" s="363"/>
      <c r="AV92" s="363"/>
      <c r="AW92" s="363"/>
      <c r="AX92" s="363"/>
      <c r="AY92" s="363"/>
      <c r="AZ92" s="363"/>
      <c r="BA92" s="363"/>
      <c r="BB92" s="363"/>
      <c r="BC92" s="363"/>
      <c r="BD92" s="363" t="e">
        <f>HLOOKUP($BD$84,#REF!,9,FALSE)</f>
        <v>#REF!</v>
      </c>
      <c r="BE92" s="363"/>
      <c r="BF92" s="363"/>
      <c r="BG92" s="363"/>
      <c r="BH92" s="363"/>
      <c r="BI92" s="363"/>
      <c r="BJ92" s="363"/>
      <c r="BK92" s="363"/>
      <c r="BL92" s="363"/>
      <c r="BM92" s="363"/>
      <c r="BN92" s="363"/>
      <c r="BO92" s="363"/>
      <c r="BP92" s="363"/>
      <c r="BQ92" s="363"/>
      <c r="BR92" s="363"/>
      <c r="BS92" s="363"/>
      <c r="BT92" s="363"/>
      <c r="BU92" s="363"/>
      <c r="BV92" s="363"/>
      <c r="BW92" s="363"/>
      <c r="BX92" s="88"/>
      <c r="BY92" s="63"/>
    </row>
    <row r="93" spans="2:77" ht="20.100000000000001" customHeight="1">
      <c r="B93" s="63"/>
      <c r="C93" s="88"/>
      <c r="D93" s="384" t="e">
        <f>#REF!</f>
        <v>#REF!</v>
      </c>
      <c r="E93" s="384"/>
      <c r="F93" s="384"/>
      <c r="G93" s="384"/>
      <c r="H93" s="384"/>
      <c r="I93" s="384"/>
      <c r="J93" s="384"/>
      <c r="K93" s="384"/>
      <c r="L93" s="384"/>
      <c r="M93" s="384"/>
      <c r="N93" s="384"/>
      <c r="O93" s="384"/>
      <c r="P93" s="363" t="e">
        <f>HLOOKUP($P$84,#REF!,10,FALSE)</f>
        <v>#REF!</v>
      </c>
      <c r="Q93" s="363"/>
      <c r="R93" s="363"/>
      <c r="S93" s="363"/>
      <c r="T93" s="363"/>
      <c r="U93" s="363"/>
      <c r="V93" s="363"/>
      <c r="W93" s="363"/>
      <c r="X93" s="363"/>
      <c r="Y93" s="363"/>
      <c r="Z93" s="363"/>
      <c r="AA93" s="363"/>
      <c r="AB93" s="363"/>
      <c r="AC93" s="363"/>
      <c r="AD93" s="363"/>
      <c r="AE93" s="363"/>
      <c r="AF93" s="363"/>
      <c r="AG93" s="363"/>
      <c r="AH93" s="363"/>
      <c r="AI93" s="363"/>
      <c r="AJ93" s="363" t="e">
        <f>HLOOKUP($AJ$84,#REF!,10,FALSE)</f>
        <v>#REF!</v>
      </c>
      <c r="AK93" s="363"/>
      <c r="AL93" s="363"/>
      <c r="AM93" s="363"/>
      <c r="AN93" s="363"/>
      <c r="AO93" s="363"/>
      <c r="AP93" s="363"/>
      <c r="AQ93" s="363"/>
      <c r="AR93" s="363"/>
      <c r="AS93" s="363"/>
      <c r="AT93" s="363"/>
      <c r="AU93" s="363"/>
      <c r="AV93" s="363"/>
      <c r="AW93" s="363"/>
      <c r="AX93" s="363"/>
      <c r="AY93" s="363"/>
      <c r="AZ93" s="363"/>
      <c r="BA93" s="363"/>
      <c r="BB93" s="363"/>
      <c r="BC93" s="363"/>
      <c r="BD93" s="363" t="e">
        <f>HLOOKUP($BD$84,#REF!,10,FALSE)</f>
        <v>#REF!</v>
      </c>
      <c r="BE93" s="363"/>
      <c r="BF93" s="363"/>
      <c r="BG93" s="363"/>
      <c r="BH93" s="363"/>
      <c r="BI93" s="363"/>
      <c r="BJ93" s="363"/>
      <c r="BK93" s="363"/>
      <c r="BL93" s="363"/>
      <c r="BM93" s="363"/>
      <c r="BN93" s="363"/>
      <c r="BO93" s="363"/>
      <c r="BP93" s="363"/>
      <c r="BQ93" s="363"/>
      <c r="BR93" s="363"/>
      <c r="BS93" s="363"/>
      <c r="BT93" s="363"/>
      <c r="BU93" s="363"/>
      <c r="BV93" s="363"/>
      <c r="BW93" s="363"/>
      <c r="BX93" s="88"/>
      <c r="BY93" s="63"/>
    </row>
    <row r="94" spans="2:77" ht="36.6" customHeight="1">
      <c r="B94" s="63"/>
      <c r="C94" s="88"/>
      <c r="D94" s="384" t="e">
        <f>#REF!</f>
        <v>#REF!</v>
      </c>
      <c r="E94" s="384"/>
      <c r="F94" s="384"/>
      <c r="G94" s="384"/>
      <c r="H94" s="384"/>
      <c r="I94" s="384"/>
      <c r="J94" s="384"/>
      <c r="K94" s="384"/>
      <c r="L94" s="384"/>
      <c r="M94" s="384"/>
      <c r="N94" s="384"/>
      <c r="O94" s="384"/>
      <c r="P94" s="363" t="e">
        <f>HLOOKUP($P$84,#REF!,11,FALSE)</f>
        <v>#REF!</v>
      </c>
      <c r="Q94" s="363"/>
      <c r="R94" s="363"/>
      <c r="S94" s="363"/>
      <c r="T94" s="363"/>
      <c r="U94" s="363"/>
      <c r="V94" s="363"/>
      <c r="W94" s="363"/>
      <c r="X94" s="363"/>
      <c r="Y94" s="363"/>
      <c r="Z94" s="363"/>
      <c r="AA94" s="363"/>
      <c r="AB94" s="363"/>
      <c r="AC94" s="363"/>
      <c r="AD94" s="363"/>
      <c r="AE94" s="363"/>
      <c r="AF94" s="363"/>
      <c r="AG94" s="363"/>
      <c r="AH94" s="363"/>
      <c r="AI94" s="363"/>
      <c r="AJ94" s="363" t="e">
        <f>HLOOKUP($AJ$84,#REF!,11,FALSE)</f>
        <v>#REF!</v>
      </c>
      <c r="AK94" s="363"/>
      <c r="AL94" s="363"/>
      <c r="AM94" s="363"/>
      <c r="AN94" s="363"/>
      <c r="AO94" s="363"/>
      <c r="AP94" s="363"/>
      <c r="AQ94" s="363"/>
      <c r="AR94" s="363"/>
      <c r="AS94" s="363"/>
      <c r="AT94" s="363"/>
      <c r="AU94" s="363"/>
      <c r="AV94" s="363"/>
      <c r="AW94" s="363"/>
      <c r="AX94" s="363"/>
      <c r="AY94" s="363"/>
      <c r="AZ94" s="363"/>
      <c r="BA94" s="363"/>
      <c r="BB94" s="363"/>
      <c r="BC94" s="363"/>
      <c r="BD94" s="363" t="e">
        <f>HLOOKUP($BD$84,#REF!,11,FALSE)</f>
        <v>#REF!</v>
      </c>
      <c r="BE94" s="363"/>
      <c r="BF94" s="363"/>
      <c r="BG94" s="363"/>
      <c r="BH94" s="363"/>
      <c r="BI94" s="363"/>
      <c r="BJ94" s="363"/>
      <c r="BK94" s="363"/>
      <c r="BL94" s="363"/>
      <c r="BM94" s="363"/>
      <c r="BN94" s="363"/>
      <c r="BO94" s="363"/>
      <c r="BP94" s="363"/>
      <c r="BQ94" s="363"/>
      <c r="BR94" s="363"/>
      <c r="BS94" s="363"/>
      <c r="BT94" s="363"/>
      <c r="BU94" s="363"/>
      <c r="BV94" s="363"/>
      <c r="BW94" s="363"/>
      <c r="BX94" s="88"/>
      <c r="BY94" s="63"/>
    </row>
    <row r="95" spans="2:77" ht="57.6" customHeight="1">
      <c r="B95" s="63"/>
      <c r="C95" s="88"/>
      <c r="D95" s="384" t="e">
        <f>#REF!</f>
        <v>#REF!</v>
      </c>
      <c r="E95" s="384"/>
      <c r="F95" s="384"/>
      <c r="G95" s="384"/>
      <c r="H95" s="384"/>
      <c r="I95" s="384"/>
      <c r="J95" s="384"/>
      <c r="K95" s="384"/>
      <c r="L95" s="384"/>
      <c r="M95" s="384"/>
      <c r="N95" s="384"/>
      <c r="O95" s="384"/>
      <c r="P95" s="363" t="e">
        <f>HLOOKUP($P$84,#REF!,12,FALSE)</f>
        <v>#REF!</v>
      </c>
      <c r="Q95" s="363"/>
      <c r="R95" s="363"/>
      <c r="S95" s="363"/>
      <c r="T95" s="363"/>
      <c r="U95" s="363"/>
      <c r="V95" s="363"/>
      <c r="W95" s="363"/>
      <c r="X95" s="363"/>
      <c r="Y95" s="363"/>
      <c r="Z95" s="363"/>
      <c r="AA95" s="363"/>
      <c r="AB95" s="363"/>
      <c r="AC95" s="363"/>
      <c r="AD95" s="363"/>
      <c r="AE95" s="363"/>
      <c r="AF95" s="363"/>
      <c r="AG95" s="363"/>
      <c r="AH95" s="363"/>
      <c r="AI95" s="363"/>
      <c r="AJ95" s="363" t="e">
        <f>HLOOKUP($AJ$84,#REF!,12,FALSE)</f>
        <v>#REF!</v>
      </c>
      <c r="AK95" s="363"/>
      <c r="AL95" s="363"/>
      <c r="AM95" s="363"/>
      <c r="AN95" s="363"/>
      <c r="AO95" s="363"/>
      <c r="AP95" s="363"/>
      <c r="AQ95" s="363"/>
      <c r="AR95" s="363"/>
      <c r="AS95" s="363"/>
      <c r="AT95" s="363"/>
      <c r="AU95" s="363"/>
      <c r="AV95" s="363"/>
      <c r="AW95" s="363"/>
      <c r="AX95" s="363"/>
      <c r="AY95" s="363"/>
      <c r="AZ95" s="363"/>
      <c r="BA95" s="363"/>
      <c r="BB95" s="363"/>
      <c r="BC95" s="363"/>
      <c r="BD95" s="363" t="e">
        <f>HLOOKUP($BD$84,#REF!,12,FALSE)</f>
        <v>#REF!</v>
      </c>
      <c r="BE95" s="363"/>
      <c r="BF95" s="363"/>
      <c r="BG95" s="363"/>
      <c r="BH95" s="363"/>
      <c r="BI95" s="363"/>
      <c r="BJ95" s="363"/>
      <c r="BK95" s="363"/>
      <c r="BL95" s="363"/>
      <c r="BM95" s="363"/>
      <c r="BN95" s="363"/>
      <c r="BO95" s="363"/>
      <c r="BP95" s="363"/>
      <c r="BQ95" s="363"/>
      <c r="BR95" s="363"/>
      <c r="BS95" s="363"/>
      <c r="BT95" s="363"/>
      <c r="BU95" s="363"/>
      <c r="BV95" s="363"/>
      <c r="BW95" s="363"/>
      <c r="BX95" s="88"/>
      <c r="BY95" s="63"/>
    </row>
    <row r="96" spans="2:77" ht="3" customHeight="1">
      <c r="B96" s="61"/>
      <c r="C96" s="61"/>
      <c r="D96" s="61"/>
      <c r="E96" s="61"/>
      <c r="F96" s="61"/>
      <c r="G96" s="61"/>
      <c r="H96" s="61"/>
      <c r="I96" s="61"/>
      <c r="J96" s="61"/>
      <c r="K96" s="61"/>
      <c r="L96" s="61"/>
      <c r="M96" s="61"/>
      <c r="N96" s="61"/>
      <c r="O96" s="61"/>
      <c r="P96" s="61"/>
      <c r="Q96" s="61"/>
      <c r="R96" s="61"/>
      <c r="S96" s="61"/>
      <c r="T96" s="61"/>
      <c r="U96" s="61"/>
      <c r="V96" s="61"/>
      <c r="W96" s="61"/>
      <c r="X96" s="61"/>
      <c r="Y96" s="61"/>
      <c r="Z96" s="61"/>
      <c r="AA96" s="61"/>
      <c r="AB96" s="61"/>
      <c r="AC96" s="61"/>
      <c r="AD96" s="61"/>
      <c r="AE96" s="61"/>
      <c r="AF96" s="61"/>
      <c r="AG96" s="61"/>
      <c r="AH96" s="61"/>
      <c r="AI96" s="61"/>
      <c r="AJ96" s="61"/>
      <c r="AK96" s="61"/>
      <c r="AL96" s="61"/>
      <c r="AM96" s="61"/>
      <c r="AN96" s="61"/>
      <c r="AO96" s="61"/>
      <c r="AP96" s="61"/>
      <c r="AQ96" s="61"/>
      <c r="AR96" s="61"/>
      <c r="AS96" s="61"/>
      <c r="AT96" s="61"/>
      <c r="AU96" s="61"/>
      <c r="AV96" s="61"/>
      <c r="AW96" s="61"/>
      <c r="AX96" s="61"/>
      <c r="AY96" s="61"/>
      <c r="AZ96" s="61"/>
      <c r="BA96" s="61"/>
      <c r="BB96" s="61"/>
      <c r="BC96" s="61"/>
      <c r="BD96" s="61"/>
      <c r="BE96" s="61"/>
      <c r="BF96" s="61"/>
      <c r="BG96" s="61"/>
      <c r="BH96" s="61"/>
      <c r="BI96" s="61"/>
      <c r="BJ96" s="61"/>
      <c r="BK96" s="61"/>
      <c r="BL96" s="61"/>
      <c r="BM96" s="61"/>
      <c r="BN96" s="61"/>
      <c r="BO96" s="61"/>
      <c r="BP96" s="61"/>
      <c r="BQ96" s="61"/>
      <c r="BR96" s="61"/>
      <c r="BS96" s="61"/>
      <c r="BT96" s="61"/>
      <c r="BU96" s="61"/>
      <c r="BV96" s="61"/>
      <c r="BW96" s="61"/>
      <c r="BX96" s="61"/>
      <c r="BY96" s="88"/>
    </row>
    <row r="97" spans="2:77" ht="3" customHeight="1">
      <c r="B97" s="86"/>
      <c r="C97" s="86"/>
      <c r="D97" s="86"/>
      <c r="E97" s="86"/>
      <c r="F97" s="86"/>
      <c r="G97" s="86"/>
      <c r="H97" s="86"/>
      <c r="I97" s="86"/>
      <c r="J97" s="86"/>
      <c r="K97" s="86"/>
      <c r="L97" s="86"/>
      <c r="M97" s="86"/>
      <c r="N97" s="86"/>
      <c r="O97" s="86"/>
      <c r="P97" s="86"/>
      <c r="Q97" s="86"/>
      <c r="R97" s="86"/>
      <c r="S97" s="86"/>
      <c r="T97" s="86"/>
      <c r="U97" s="86"/>
      <c r="V97" s="86"/>
      <c r="W97" s="86"/>
      <c r="X97" s="86"/>
      <c r="Y97" s="86"/>
      <c r="Z97" s="86"/>
      <c r="AA97" s="86"/>
      <c r="AB97" s="86"/>
      <c r="AC97" s="86"/>
      <c r="AD97" s="86"/>
      <c r="AE97" s="86"/>
      <c r="AF97" s="86"/>
      <c r="AG97" s="86"/>
      <c r="AH97" s="86"/>
      <c r="AI97" s="86"/>
      <c r="AJ97" s="86"/>
      <c r="AK97" s="86"/>
      <c r="AL97" s="86"/>
      <c r="AM97" s="86"/>
      <c r="AN97" s="86"/>
      <c r="AO97" s="86"/>
      <c r="AP97" s="86"/>
      <c r="AQ97" s="86"/>
      <c r="AR97" s="86"/>
      <c r="AS97" s="86"/>
      <c r="AT97" s="86"/>
      <c r="AU97" s="86"/>
      <c r="AV97" s="86"/>
      <c r="AW97" s="86"/>
      <c r="AX97" s="86"/>
      <c r="AY97" s="86"/>
      <c r="AZ97" s="86"/>
      <c r="BA97" s="86"/>
      <c r="BB97" s="86"/>
      <c r="BC97" s="86"/>
      <c r="BD97" s="86"/>
      <c r="BE97" s="86"/>
      <c r="BF97" s="86"/>
      <c r="BG97" s="86"/>
      <c r="BH97" s="86"/>
      <c r="BI97" s="86"/>
      <c r="BJ97" s="86"/>
      <c r="BK97" s="86"/>
      <c r="BL97" s="86"/>
      <c r="BM97" s="86"/>
      <c r="BN97" s="86"/>
      <c r="BO97" s="86"/>
      <c r="BP97" s="86"/>
      <c r="BQ97" s="86"/>
      <c r="BR97" s="86"/>
      <c r="BS97" s="86"/>
      <c r="BT97" s="86"/>
      <c r="BU97" s="86"/>
      <c r="BV97" s="86"/>
      <c r="BW97" s="86"/>
      <c r="BX97" s="86"/>
      <c r="BY97" s="88"/>
    </row>
    <row r="98" spans="2:77" ht="30.6" customHeight="1">
      <c r="B98" s="63"/>
      <c r="C98" s="88"/>
      <c r="D98" s="88"/>
      <c r="E98" s="88"/>
      <c r="F98" s="88"/>
      <c r="G98" s="88"/>
      <c r="H98" s="88"/>
      <c r="I98" s="88"/>
      <c r="J98" s="88"/>
      <c r="K98" s="88"/>
      <c r="L98" s="88"/>
      <c r="M98" s="88"/>
      <c r="N98" s="88"/>
      <c r="O98" s="88"/>
      <c r="P98" s="351" t="e">
        <f>P84</f>
        <v>#REF!</v>
      </c>
      <c r="Q98" s="351"/>
      <c r="R98" s="351"/>
      <c r="S98" s="351"/>
      <c r="T98" s="351"/>
      <c r="U98" s="351"/>
      <c r="V98" s="351"/>
      <c r="W98" s="351"/>
      <c r="X98" s="351"/>
      <c r="Y98" s="351"/>
      <c r="Z98" s="351"/>
      <c r="AA98" s="351"/>
      <c r="AB98" s="351"/>
      <c r="AC98" s="351"/>
      <c r="AD98" s="351"/>
      <c r="AE98" s="351"/>
      <c r="AF98" s="351"/>
      <c r="AG98" s="351"/>
      <c r="AH98" s="351"/>
      <c r="AI98" s="351"/>
      <c r="AJ98" s="351" t="e">
        <f>AJ84</f>
        <v>#REF!</v>
      </c>
      <c r="AK98" s="351"/>
      <c r="AL98" s="351"/>
      <c r="AM98" s="351"/>
      <c r="AN98" s="351"/>
      <c r="AO98" s="351"/>
      <c r="AP98" s="351"/>
      <c r="AQ98" s="351"/>
      <c r="AR98" s="351"/>
      <c r="AS98" s="351"/>
      <c r="AT98" s="351"/>
      <c r="AU98" s="351"/>
      <c r="AV98" s="351"/>
      <c r="AW98" s="351"/>
      <c r="AX98" s="351"/>
      <c r="AY98" s="351"/>
      <c r="AZ98" s="351"/>
      <c r="BA98" s="351"/>
      <c r="BB98" s="351"/>
      <c r="BC98" s="351"/>
      <c r="BD98" s="351" t="e">
        <f>BD84</f>
        <v>#REF!</v>
      </c>
      <c r="BE98" s="351"/>
      <c r="BF98" s="351"/>
      <c r="BG98" s="351"/>
      <c r="BH98" s="351"/>
      <c r="BI98" s="351"/>
      <c r="BJ98" s="351"/>
      <c r="BK98" s="351"/>
      <c r="BL98" s="351"/>
      <c r="BM98" s="351"/>
      <c r="BN98" s="351"/>
      <c r="BO98" s="351"/>
      <c r="BP98" s="351"/>
      <c r="BQ98" s="351"/>
      <c r="BR98" s="351"/>
      <c r="BS98" s="351"/>
      <c r="BT98" s="351"/>
      <c r="BU98" s="351"/>
      <c r="BV98" s="351"/>
      <c r="BW98" s="351"/>
      <c r="BX98" s="88"/>
      <c r="BY98" s="63"/>
    </row>
    <row r="99" spans="2:77" ht="159" customHeight="1">
      <c r="B99" s="63"/>
      <c r="C99" s="88"/>
      <c r="D99" s="384" t="e">
        <f>#REF!</f>
        <v>#REF!</v>
      </c>
      <c r="E99" s="384"/>
      <c r="F99" s="384"/>
      <c r="G99" s="384"/>
      <c r="H99" s="384"/>
      <c r="I99" s="384"/>
      <c r="J99" s="384"/>
      <c r="K99" s="384"/>
      <c r="L99" s="384"/>
      <c r="M99" s="384"/>
      <c r="N99" s="384"/>
      <c r="O99" s="384"/>
      <c r="P99" s="363" t="e">
        <f>HLOOKUP($P$84,#REF!,13,FALSE)</f>
        <v>#REF!</v>
      </c>
      <c r="Q99" s="363"/>
      <c r="R99" s="363"/>
      <c r="S99" s="363"/>
      <c r="T99" s="363"/>
      <c r="U99" s="363"/>
      <c r="V99" s="363"/>
      <c r="W99" s="363"/>
      <c r="X99" s="363"/>
      <c r="Y99" s="363"/>
      <c r="Z99" s="363"/>
      <c r="AA99" s="363"/>
      <c r="AB99" s="363"/>
      <c r="AC99" s="363"/>
      <c r="AD99" s="363"/>
      <c r="AE99" s="363"/>
      <c r="AF99" s="363"/>
      <c r="AG99" s="363"/>
      <c r="AH99" s="363"/>
      <c r="AI99" s="363"/>
      <c r="AJ99" s="363" t="e">
        <f>HLOOKUP($AJ$84,#REF!,13,FALSE)</f>
        <v>#REF!</v>
      </c>
      <c r="AK99" s="363"/>
      <c r="AL99" s="363"/>
      <c r="AM99" s="363"/>
      <c r="AN99" s="363"/>
      <c r="AO99" s="363"/>
      <c r="AP99" s="363"/>
      <c r="AQ99" s="363"/>
      <c r="AR99" s="363"/>
      <c r="AS99" s="363"/>
      <c r="AT99" s="363"/>
      <c r="AU99" s="363"/>
      <c r="AV99" s="363"/>
      <c r="AW99" s="363"/>
      <c r="AX99" s="363"/>
      <c r="AY99" s="363"/>
      <c r="AZ99" s="363"/>
      <c r="BA99" s="363"/>
      <c r="BB99" s="363"/>
      <c r="BC99" s="363"/>
      <c r="BD99" s="363" t="e">
        <f>HLOOKUP($BD$84,#REF!,13,FALSE)</f>
        <v>#REF!</v>
      </c>
      <c r="BE99" s="363"/>
      <c r="BF99" s="363"/>
      <c r="BG99" s="363"/>
      <c r="BH99" s="363"/>
      <c r="BI99" s="363"/>
      <c r="BJ99" s="363"/>
      <c r="BK99" s="363"/>
      <c r="BL99" s="363"/>
      <c r="BM99" s="363"/>
      <c r="BN99" s="363"/>
      <c r="BO99" s="363"/>
      <c r="BP99" s="363"/>
      <c r="BQ99" s="363"/>
      <c r="BR99" s="363"/>
      <c r="BS99" s="363"/>
      <c r="BT99" s="363"/>
      <c r="BU99" s="363"/>
      <c r="BV99" s="363"/>
      <c r="BW99" s="363"/>
      <c r="BX99" s="88"/>
      <c r="BY99" s="63"/>
    </row>
    <row r="100" spans="2:77" ht="258.60000000000002" customHeight="1">
      <c r="B100" s="63"/>
      <c r="C100" s="88"/>
      <c r="D100" s="384" t="e">
        <f>#REF!</f>
        <v>#REF!</v>
      </c>
      <c r="E100" s="384"/>
      <c r="F100" s="384"/>
      <c r="G100" s="384"/>
      <c r="H100" s="384"/>
      <c r="I100" s="384"/>
      <c r="J100" s="384"/>
      <c r="K100" s="384"/>
      <c r="L100" s="384"/>
      <c r="M100" s="384"/>
      <c r="N100" s="384"/>
      <c r="O100" s="384"/>
      <c r="P100" s="363" t="e">
        <f>HLOOKUP($P$84,#REF!,14,FALSE)</f>
        <v>#REF!</v>
      </c>
      <c r="Q100" s="363"/>
      <c r="R100" s="363"/>
      <c r="S100" s="363"/>
      <c r="T100" s="363"/>
      <c r="U100" s="363"/>
      <c r="V100" s="363"/>
      <c r="W100" s="363"/>
      <c r="X100" s="363"/>
      <c r="Y100" s="363"/>
      <c r="Z100" s="363"/>
      <c r="AA100" s="363"/>
      <c r="AB100" s="363"/>
      <c r="AC100" s="363"/>
      <c r="AD100" s="363"/>
      <c r="AE100" s="363"/>
      <c r="AF100" s="363"/>
      <c r="AG100" s="363"/>
      <c r="AH100" s="363"/>
      <c r="AI100" s="363"/>
      <c r="AJ100" s="363" t="e">
        <f>HLOOKUP($AJ$84,#REF!,14,FALSE)</f>
        <v>#REF!</v>
      </c>
      <c r="AK100" s="363"/>
      <c r="AL100" s="363"/>
      <c r="AM100" s="363"/>
      <c r="AN100" s="363"/>
      <c r="AO100" s="363"/>
      <c r="AP100" s="363"/>
      <c r="AQ100" s="363"/>
      <c r="AR100" s="363"/>
      <c r="AS100" s="363"/>
      <c r="AT100" s="363"/>
      <c r="AU100" s="363"/>
      <c r="AV100" s="363"/>
      <c r="AW100" s="363"/>
      <c r="AX100" s="363"/>
      <c r="AY100" s="363"/>
      <c r="AZ100" s="363"/>
      <c r="BA100" s="363"/>
      <c r="BB100" s="363"/>
      <c r="BC100" s="363"/>
      <c r="BD100" s="363" t="e">
        <f>HLOOKUP($BD$84,#REF!,14,FALSE)</f>
        <v>#REF!</v>
      </c>
      <c r="BE100" s="363"/>
      <c r="BF100" s="363"/>
      <c r="BG100" s="363"/>
      <c r="BH100" s="363"/>
      <c r="BI100" s="363"/>
      <c r="BJ100" s="363"/>
      <c r="BK100" s="363"/>
      <c r="BL100" s="363"/>
      <c r="BM100" s="363"/>
      <c r="BN100" s="363"/>
      <c r="BO100" s="363"/>
      <c r="BP100" s="363"/>
      <c r="BQ100" s="363"/>
      <c r="BR100" s="363"/>
      <c r="BS100" s="363"/>
      <c r="BT100" s="363"/>
      <c r="BU100" s="363"/>
      <c r="BV100" s="363"/>
      <c r="BW100" s="363"/>
      <c r="BX100" s="88"/>
      <c r="BY100" s="63"/>
    </row>
    <row r="101" spans="2:77" ht="60" customHeight="1">
      <c r="B101" s="63"/>
      <c r="C101" s="88"/>
      <c r="D101" s="384" t="e">
        <f>#REF!</f>
        <v>#REF!</v>
      </c>
      <c r="E101" s="384"/>
      <c r="F101" s="384"/>
      <c r="G101" s="384"/>
      <c r="H101" s="384"/>
      <c r="I101" s="384"/>
      <c r="J101" s="384"/>
      <c r="K101" s="384"/>
      <c r="L101" s="384"/>
      <c r="M101" s="384"/>
      <c r="N101" s="384"/>
      <c r="O101" s="384"/>
      <c r="P101" s="363" t="e">
        <f>HLOOKUP($P$84,#REF!,15,FALSE)</f>
        <v>#REF!</v>
      </c>
      <c r="Q101" s="363"/>
      <c r="R101" s="363"/>
      <c r="S101" s="363"/>
      <c r="T101" s="363"/>
      <c r="U101" s="363"/>
      <c r="V101" s="363"/>
      <c r="W101" s="363"/>
      <c r="X101" s="363"/>
      <c r="Y101" s="363"/>
      <c r="Z101" s="363"/>
      <c r="AA101" s="363"/>
      <c r="AB101" s="363"/>
      <c r="AC101" s="363"/>
      <c r="AD101" s="363"/>
      <c r="AE101" s="363"/>
      <c r="AF101" s="363"/>
      <c r="AG101" s="363"/>
      <c r="AH101" s="363"/>
      <c r="AI101" s="363"/>
      <c r="AJ101" s="363" t="e">
        <f>HLOOKUP($AJ$84,#REF!,15,FALSE)</f>
        <v>#REF!</v>
      </c>
      <c r="AK101" s="363"/>
      <c r="AL101" s="363"/>
      <c r="AM101" s="363"/>
      <c r="AN101" s="363"/>
      <c r="AO101" s="363"/>
      <c r="AP101" s="363"/>
      <c r="AQ101" s="363"/>
      <c r="AR101" s="363"/>
      <c r="AS101" s="363"/>
      <c r="AT101" s="363"/>
      <c r="AU101" s="363"/>
      <c r="AV101" s="363"/>
      <c r="AW101" s="363"/>
      <c r="AX101" s="363"/>
      <c r="AY101" s="363"/>
      <c r="AZ101" s="363"/>
      <c r="BA101" s="363"/>
      <c r="BB101" s="363"/>
      <c r="BC101" s="363"/>
      <c r="BD101" s="363" t="e">
        <f>HLOOKUP($BD$84,#REF!,15,FALSE)</f>
        <v>#REF!</v>
      </c>
      <c r="BE101" s="363"/>
      <c r="BF101" s="363"/>
      <c r="BG101" s="363"/>
      <c r="BH101" s="363"/>
      <c r="BI101" s="363"/>
      <c r="BJ101" s="363"/>
      <c r="BK101" s="363"/>
      <c r="BL101" s="363"/>
      <c r="BM101" s="363"/>
      <c r="BN101" s="363"/>
      <c r="BO101" s="363"/>
      <c r="BP101" s="363"/>
      <c r="BQ101" s="363"/>
      <c r="BR101" s="363"/>
      <c r="BS101" s="363"/>
      <c r="BT101" s="363"/>
      <c r="BU101" s="363"/>
      <c r="BV101" s="363"/>
      <c r="BW101" s="363"/>
      <c r="BX101" s="88"/>
      <c r="BY101" s="63"/>
    </row>
    <row r="102" spans="2:77" ht="3" customHeight="1">
      <c r="B102" s="61"/>
      <c r="C102" s="61"/>
      <c r="D102" s="61"/>
      <c r="E102" s="61"/>
      <c r="F102" s="61"/>
      <c r="G102" s="61"/>
      <c r="H102" s="61"/>
      <c r="I102" s="61"/>
      <c r="J102" s="61"/>
      <c r="K102" s="61"/>
      <c r="L102" s="61"/>
      <c r="M102" s="61"/>
      <c r="N102" s="61"/>
      <c r="O102" s="61"/>
      <c r="P102" s="61"/>
      <c r="Q102" s="61"/>
      <c r="R102" s="61"/>
      <c r="S102" s="61"/>
      <c r="T102" s="61"/>
      <c r="U102" s="61"/>
      <c r="V102" s="61"/>
      <c r="W102" s="61"/>
      <c r="X102" s="61"/>
      <c r="Y102" s="61"/>
      <c r="Z102" s="61"/>
      <c r="AA102" s="61"/>
      <c r="AB102" s="61"/>
      <c r="AC102" s="61"/>
      <c r="AD102" s="61"/>
      <c r="AE102" s="61"/>
      <c r="AF102" s="61"/>
      <c r="AG102" s="61"/>
      <c r="AH102" s="61"/>
      <c r="AI102" s="61"/>
      <c r="AJ102" s="61"/>
      <c r="AK102" s="61"/>
      <c r="AL102" s="61"/>
      <c r="AM102" s="61"/>
      <c r="AN102" s="61"/>
      <c r="AO102" s="61"/>
      <c r="AP102" s="61"/>
      <c r="AQ102" s="61"/>
      <c r="AR102" s="61"/>
      <c r="AS102" s="61"/>
      <c r="AT102" s="61"/>
      <c r="AU102" s="61"/>
      <c r="AV102" s="61"/>
      <c r="AW102" s="61"/>
      <c r="AX102" s="61"/>
      <c r="AY102" s="61"/>
      <c r="AZ102" s="61"/>
      <c r="BA102" s="61"/>
      <c r="BB102" s="61"/>
      <c r="BC102" s="61"/>
      <c r="BD102" s="61"/>
      <c r="BE102" s="61"/>
      <c r="BF102" s="61"/>
      <c r="BG102" s="61"/>
      <c r="BH102" s="61"/>
      <c r="BI102" s="61"/>
      <c r="BJ102" s="61"/>
      <c r="BK102" s="61"/>
      <c r="BL102" s="61"/>
      <c r="BM102" s="61"/>
      <c r="BN102" s="61"/>
      <c r="BO102" s="61"/>
      <c r="BP102" s="61"/>
      <c r="BQ102" s="61"/>
      <c r="BR102" s="61"/>
      <c r="BS102" s="61"/>
      <c r="BT102" s="61"/>
      <c r="BU102" s="61"/>
      <c r="BV102" s="61"/>
      <c r="BW102" s="61"/>
      <c r="BX102" s="61"/>
      <c r="BY102" s="88"/>
    </row>
    <row r="103" spans="2:77" ht="3" customHeight="1">
      <c r="B103" s="86"/>
      <c r="C103" s="86"/>
      <c r="D103" s="86"/>
      <c r="E103" s="86"/>
      <c r="F103" s="86"/>
      <c r="G103" s="86"/>
      <c r="H103" s="86"/>
      <c r="I103" s="86"/>
      <c r="J103" s="86"/>
      <c r="K103" s="86"/>
      <c r="L103" s="86"/>
      <c r="M103" s="86"/>
      <c r="N103" s="86"/>
      <c r="O103" s="86"/>
      <c r="P103" s="86"/>
      <c r="Q103" s="86"/>
      <c r="R103" s="86"/>
      <c r="S103" s="86"/>
      <c r="T103" s="86"/>
      <c r="U103" s="86"/>
      <c r="V103" s="86"/>
      <c r="W103" s="86"/>
      <c r="X103" s="86"/>
      <c r="Y103" s="86"/>
      <c r="Z103" s="86"/>
      <c r="AA103" s="86"/>
      <c r="AB103" s="86"/>
      <c r="AC103" s="86"/>
      <c r="AD103" s="86"/>
      <c r="AE103" s="86"/>
      <c r="AF103" s="86"/>
      <c r="AG103" s="86"/>
      <c r="AH103" s="86"/>
      <c r="AI103" s="86"/>
      <c r="AJ103" s="86"/>
      <c r="AK103" s="86"/>
      <c r="AL103" s="86"/>
      <c r="AM103" s="86"/>
      <c r="AN103" s="86"/>
      <c r="AO103" s="86"/>
      <c r="AP103" s="86"/>
      <c r="AQ103" s="86"/>
      <c r="AR103" s="86"/>
      <c r="AS103" s="86"/>
      <c r="AT103" s="86"/>
      <c r="AU103" s="86"/>
      <c r="AV103" s="86"/>
      <c r="AW103" s="86"/>
      <c r="AX103" s="86"/>
      <c r="AY103" s="86"/>
      <c r="AZ103" s="86"/>
      <c r="BA103" s="86"/>
      <c r="BB103" s="86"/>
      <c r="BC103" s="86"/>
      <c r="BD103" s="86"/>
      <c r="BE103" s="86"/>
      <c r="BF103" s="86"/>
      <c r="BG103" s="86"/>
      <c r="BH103" s="86"/>
      <c r="BI103" s="86"/>
      <c r="BJ103" s="86"/>
      <c r="BK103" s="86"/>
      <c r="BL103" s="86"/>
      <c r="BM103" s="86"/>
      <c r="BN103" s="86"/>
      <c r="BO103" s="86"/>
      <c r="BP103" s="86"/>
      <c r="BQ103" s="86"/>
      <c r="BR103" s="86"/>
      <c r="BS103" s="86"/>
      <c r="BT103" s="86"/>
      <c r="BU103" s="86"/>
      <c r="BV103" s="86"/>
      <c r="BW103" s="86"/>
      <c r="BX103" s="86"/>
      <c r="BY103" s="88"/>
    </row>
    <row r="104" spans="2:77" ht="30.6" customHeight="1">
      <c r="B104" s="63"/>
      <c r="C104" s="88"/>
      <c r="D104" s="88"/>
      <c r="E104" s="88"/>
      <c r="F104" s="88"/>
      <c r="G104" s="88"/>
      <c r="H104" s="88"/>
      <c r="I104" s="88"/>
      <c r="J104" s="88"/>
      <c r="K104" s="88"/>
      <c r="L104" s="88"/>
      <c r="M104" s="88"/>
      <c r="N104" s="88"/>
      <c r="O104" s="88"/>
      <c r="P104" s="351" t="e">
        <f>P98</f>
        <v>#REF!</v>
      </c>
      <c r="Q104" s="351"/>
      <c r="R104" s="351"/>
      <c r="S104" s="351"/>
      <c r="T104" s="351"/>
      <c r="U104" s="351"/>
      <c r="V104" s="351"/>
      <c r="W104" s="351"/>
      <c r="X104" s="351"/>
      <c r="Y104" s="351"/>
      <c r="Z104" s="351"/>
      <c r="AA104" s="351"/>
      <c r="AB104" s="351"/>
      <c r="AC104" s="351"/>
      <c r="AD104" s="351"/>
      <c r="AE104" s="351"/>
      <c r="AF104" s="351"/>
      <c r="AG104" s="351"/>
      <c r="AH104" s="351"/>
      <c r="AI104" s="351"/>
      <c r="AJ104" s="351" t="e">
        <f>AJ98</f>
        <v>#REF!</v>
      </c>
      <c r="AK104" s="351"/>
      <c r="AL104" s="351"/>
      <c r="AM104" s="351"/>
      <c r="AN104" s="351"/>
      <c r="AO104" s="351"/>
      <c r="AP104" s="351"/>
      <c r="AQ104" s="351"/>
      <c r="AR104" s="351"/>
      <c r="AS104" s="351"/>
      <c r="AT104" s="351"/>
      <c r="AU104" s="351"/>
      <c r="AV104" s="351"/>
      <c r="AW104" s="351"/>
      <c r="AX104" s="351"/>
      <c r="AY104" s="351"/>
      <c r="AZ104" s="351"/>
      <c r="BA104" s="351"/>
      <c r="BB104" s="351"/>
      <c r="BC104" s="351"/>
      <c r="BD104" s="351" t="e">
        <f>BD98</f>
        <v>#REF!</v>
      </c>
      <c r="BE104" s="351"/>
      <c r="BF104" s="351"/>
      <c r="BG104" s="351"/>
      <c r="BH104" s="351"/>
      <c r="BI104" s="351"/>
      <c r="BJ104" s="351"/>
      <c r="BK104" s="351"/>
      <c r="BL104" s="351"/>
      <c r="BM104" s="351"/>
      <c r="BN104" s="351"/>
      <c r="BO104" s="351"/>
      <c r="BP104" s="351"/>
      <c r="BQ104" s="351"/>
      <c r="BR104" s="351"/>
      <c r="BS104" s="351"/>
      <c r="BT104" s="351"/>
      <c r="BU104" s="351"/>
      <c r="BV104" s="351"/>
      <c r="BW104" s="351"/>
      <c r="BX104" s="88"/>
      <c r="BY104" s="63"/>
    </row>
    <row r="105" spans="2:77" ht="307.35000000000002" customHeight="1">
      <c r="B105" s="63"/>
      <c r="C105" s="88"/>
      <c r="D105" s="384" t="e">
        <f>#REF!</f>
        <v>#REF!</v>
      </c>
      <c r="E105" s="384"/>
      <c r="F105" s="384"/>
      <c r="G105" s="384"/>
      <c r="H105" s="384"/>
      <c r="I105" s="384"/>
      <c r="J105" s="384"/>
      <c r="K105" s="384"/>
      <c r="L105" s="384"/>
      <c r="M105" s="384"/>
      <c r="N105" s="384"/>
      <c r="O105" s="384"/>
      <c r="P105" s="363" t="e">
        <f>HLOOKUP($P$84,#REF!,16,FALSE)</f>
        <v>#REF!</v>
      </c>
      <c r="Q105" s="363"/>
      <c r="R105" s="363"/>
      <c r="S105" s="363"/>
      <c r="T105" s="363"/>
      <c r="U105" s="363"/>
      <c r="V105" s="363"/>
      <c r="W105" s="363"/>
      <c r="X105" s="363"/>
      <c r="Y105" s="363"/>
      <c r="Z105" s="363"/>
      <c r="AA105" s="363"/>
      <c r="AB105" s="363"/>
      <c r="AC105" s="363"/>
      <c r="AD105" s="363"/>
      <c r="AE105" s="363"/>
      <c r="AF105" s="363"/>
      <c r="AG105" s="363"/>
      <c r="AH105" s="363"/>
      <c r="AI105" s="363"/>
      <c r="AJ105" s="363" t="e">
        <f>HLOOKUP($AJ$84,#REF!,16,FALSE)</f>
        <v>#REF!</v>
      </c>
      <c r="AK105" s="363"/>
      <c r="AL105" s="363"/>
      <c r="AM105" s="363"/>
      <c r="AN105" s="363"/>
      <c r="AO105" s="363"/>
      <c r="AP105" s="363"/>
      <c r="AQ105" s="363"/>
      <c r="AR105" s="363"/>
      <c r="AS105" s="363"/>
      <c r="AT105" s="363"/>
      <c r="AU105" s="363"/>
      <c r="AV105" s="363"/>
      <c r="AW105" s="363"/>
      <c r="AX105" s="363"/>
      <c r="AY105" s="363"/>
      <c r="AZ105" s="363"/>
      <c r="BA105" s="363"/>
      <c r="BB105" s="363"/>
      <c r="BC105" s="363"/>
      <c r="BD105" s="363" t="e">
        <f>HLOOKUP($BD$84,#REF!,16,FALSE)</f>
        <v>#REF!</v>
      </c>
      <c r="BE105" s="363"/>
      <c r="BF105" s="363"/>
      <c r="BG105" s="363"/>
      <c r="BH105" s="363"/>
      <c r="BI105" s="363"/>
      <c r="BJ105" s="363"/>
      <c r="BK105" s="363"/>
      <c r="BL105" s="363"/>
      <c r="BM105" s="363"/>
      <c r="BN105" s="363"/>
      <c r="BO105" s="363"/>
      <c r="BP105" s="363"/>
      <c r="BQ105" s="363"/>
      <c r="BR105" s="363"/>
      <c r="BS105" s="363"/>
      <c r="BT105" s="363"/>
      <c r="BU105" s="363"/>
      <c r="BV105" s="363"/>
      <c r="BW105" s="363"/>
      <c r="BX105" s="88"/>
      <c r="BY105" s="63"/>
    </row>
    <row r="106" spans="2:77" ht="38.549999999999997" customHeight="1">
      <c r="B106" s="63"/>
      <c r="C106" s="88"/>
      <c r="D106" s="384" t="e">
        <f>#REF!</f>
        <v>#REF!</v>
      </c>
      <c r="E106" s="384"/>
      <c r="F106" s="384"/>
      <c r="G106" s="384"/>
      <c r="H106" s="384"/>
      <c r="I106" s="384"/>
      <c r="J106" s="384"/>
      <c r="K106" s="384"/>
      <c r="L106" s="384"/>
      <c r="M106" s="384"/>
      <c r="N106" s="384"/>
      <c r="O106" s="384"/>
      <c r="P106" s="363" t="e">
        <f>HLOOKUP($P$84,#REF!,17,FALSE)</f>
        <v>#REF!</v>
      </c>
      <c r="Q106" s="363"/>
      <c r="R106" s="363"/>
      <c r="S106" s="363"/>
      <c r="T106" s="363"/>
      <c r="U106" s="363"/>
      <c r="V106" s="363"/>
      <c r="W106" s="363"/>
      <c r="X106" s="363"/>
      <c r="Y106" s="363"/>
      <c r="Z106" s="363"/>
      <c r="AA106" s="363"/>
      <c r="AB106" s="363"/>
      <c r="AC106" s="363"/>
      <c r="AD106" s="363"/>
      <c r="AE106" s="363"/>
      <c r="AF106" s="363"/>
      <c r="AG106" s="363"/>
      <c r="AH106" s="363"/>
      <c r="AI106" s="363"/>
      <c r="AJ106" s="363" t="e">
        <f>HLOOKUP($AJ$84,#REF!,17,FALSE)</f>
        <v>#REF!</v>
      </c>
      <c r="AK106" s="363"/>
      <c r="AL106" s="363"/>
      <c r="AM106" s="363"/>
      <c r="AN106" s="363"/>
      <c r="AO106" s="363"/>
      <c r="AP106" s="363"/>
      <c r="AQ106" s="363"/>
      <c r="AR106" s="363"/>
      <c r="AS106" s="363"/>
      <c r="AT106" s="363"/>
      <c r="AU106" s="363"/>
      <c r="AV106" s="363"/>
      <c r="AW106" s="363"/>
      <c r="AX106" s="363"/>
      <c r="AY106" s="363"/>
      <c r="AZ106" s="363"/>
      <c r="BA106" s="363"/>
      <c r="BB106" s="363"/>
      <c r="BC106" s="363"/>
      <c r="BD106" s="363" t="e">
        <f>HLOOKUP($BD$84,#REF!,17,FALSE)</f>
        <v>#REF!</v>
      </c>
      <c r="BE106" s="363"/>
      <c r="BF106" s="363"/>
      <c r="BG106" s="363"/>
      <c r="BH106" s="363"/>
      <c r="BI106" s="363"/>
      <c r="BJ106" s="363"/>
      <c r="BK106" s="363"/>
      <c r="BL106" s="363"/>
      <c r="BM106" s="363"/>
      <c r="BN106" s="363"/>
      <c r="BO106" s="363"/>
      <c r="BP106" s="363"/>
      <c r="BQ106" s="363"/>
      <c r="BR106" s="363"/>
      <c r="BS106" s="363"/>
      <c r="BT106" s="363"/>
      <c r="BU106" s="363"/>
      <c r="BV106" s="363"/>
      <c r="BW106" s="363"/>
      <c r="BX106" s="88"/>
      <c r="BY106" s="63"/>
    </row>
    <row r="107" spans="2:77" ht="38.549999999999997" customHeight="1">
      <c r="B107" s="63"/>
      <c r="C107" s="88"/>
      <c r="D107" s="384" t="e">
        <f>#REF!</f>
        <v>#REF!</v>
      </c>
      <c r="E107" s="384"/>
      <c r="F107" s="384"/>
      <c r="G107" s="384"/>
      <c r="H107" s="384"/>
      <c r="I107" s="384"/>
      <c r="J107" s="384"/>
      <c r="K107" s="384"/>
      <c r="L107" s="384"/>
      <c r="M107" s="384"/>
      <c r="N107" s="384"/>
      <c r="O107" s="384"/>
      <c r="P107" s="363" t="e">
        <f>HLOOKUP($P$84,#REF!,18,FALSE)</f>
        <v>#REF!</v>
      </c>
      <c r="Q107" s="363"/>
      <c r="R107" s="363"/>
      <c r="S107" s="363"/>
      <c r="T107" s="363"/>
      <c r="U107" s="363"/>
      <c r="V107" s="363"/>
      <c r="W107" s="363"/>
      <c r="X107" s="363"/>
      <c r="Y107" s="363"/>
      <c r="Z107" s="363"/>
      <c r="AA107" s="363"/>
      <c r="AB107" s="363"/>
      <c r="AC107" s="363"/>
      <c r="AD107" s="363"/>
      <c r="AE107" s="363"/>
      <c r="AF107" s="363"/>
      <c r="AG107" s="363"/>
      <c r="AH107" s="363"/>
      <c r="AI107" s="363"/>
      <c r="AJ107" s="363" t="e">
        <f>HLOOKUP($AJ$84,#REF!,18,FALSE)</f>
        <v>#REF!</v>
      </c>
      <c r="AK107" s="363"/>
      <c r="AL107" s="363"/>
      <c r="AM107" s="363"/>
      <c r="AN107" s="363"/>
      <c r="AO107" s="363"/>
      <c r="AP107" s="363"/>
      <c r="AQ107" s="363"/>
      <c r="AR107" s="363"/>
      <c r="AS107" s="363"/>
      <c r="AT107" s="363"/>
      <c r="AU107" s="363"/>
      <c r="AV107" s="363"/>
      <c r="AW107" s="363"/>
      <c r="AX107" s="363"/>
      <c r="AY107" s="363"/>
      <c r="AZ107" s="363"/>
      <c r="BA107" s="363"/>
      <c r="BB107" s="363"/>
      <c r="BC107" s="363"/>
      <c r="BD107" s="363" t="e">
        <f>HLOOKUP($BD$84,#REF!,18,FALSE)</f>
        <v>#REF!</v>
      </c>
      <c r="BE107" s="363"/>
      <c r="BF107" s="363"/>
      <c r="BG107" s="363"/>
      <c r="BH107" s="363"/>
      <c r="BI107" s="363"/>
      <c r="BJ107" s="363"/>
      <c r="BK107" s="363"/>
      <c r="BL107" s="363"/>
      <c r="BM107" s="363"/>
      <c r="BN107" s="363"/>
      <c r="BO107" s="363"/>
      <c r="BP107" s="363"/>
      <c r="BQ107" s="363"/>
      <c r="BR107" s="363"/>
      <c r="BS107" s="363"/>
      <c r="BT107" s="363"/>
      <c r="BU107" s="363"/>
      <c r="BV107" s="363"/>
      <c r="BW107" s="363"/>
      <c r="BX107" s="88"/>
      <c r="BY107" s="63"/>
    </row>
    <row r="108" spans="2:77" ht="15" customHeight="1">
      <c r="B108" s="63"/>
      <c r="C108" s="88"/>
      <c r="D108" s="88"/>
      <c r="E108" s="88"/>
      <c r="F108" s="88"/>
      <c r="G108" s="88"/>
      <c r="H108" s="88"/>
      <c r="I108" s="88"/>
      <c r="J108" s="88"/>
      <c r="K108" s="88"/>
      <c r="L108" s="88"/>
      <c r="M108" s="88"/>
      <c r="N108" s="88"/>
      <c r="O108" s="88"/>
      <c r="P108" s="88"/>
      <c r="Q108" s="88"/>
      <c r="R108" s="88"/>
      <c r="S108" s="88"/>
      <c r="T108" s="88"/>
      <c r="U108" s="88"/>
      <c r="V108" s="88"/>
      <c r="W108" s="88"/>
      <c r="X108" s="88"/>
      <c r="Y108" s="88"/>
      <c r="Z108" s="88"/>
      <c r="AA108" s="88"/>
      <c r="AB108" s="88"/>
      <c r="AC108" s="88"/>
      <c r="AD108" s="88"/>
      <c r="AE108" s="88"/>
      <c r="AF108" s="88"/>
      <c r="AG108" s="88"/>
      <c r="AH108" s="88"/>
      <c r="AI108" s="88"/>
      <c r="AJ108" s="88"/>
      <c r="AK108" s="88"/>
      <c r="AL108" s="88"/>
      <c r="AM108" s="78">
        <v>1</v>
      </c>
      <c r="AN108" s="78">
        <v>1</v>
      </c>
      <c r="AO108" s="88"/>
      <c r="AP108" s="88"/>
      <c r="AQ108" s="88"/>
      <c r="AR108" s="88"/>
      <c r="AS108" s="88"/>
      <c r="AT108" s="88"/>
      <c r="AU108" s="88"/>
      <c r="AV108" s="88"/>
      <c r="AW108" s="88"/>
      <c r="AX108" s="88"/>
      <c r="AY108" s="88"/>
      <c r="AZ108" s="88"/>
      <c r="BA108" s="88"/>
      <c r="BB108" s="88"/>
      <c r="BC108" s="88"/>
      <c r="BD108" s="88"/>
      <c r="BE108" s="88"/>
      <c r="BF108" s="88"/>
      <c r="BG108" s="88"/>
      <c r="BH108" s="88"/>
      <c r="BI108" s="88"/>
      <c r="BJ108" s="88"/>
      <c r="BK108" s="88"/>
      <c r="BL108" s="88"/>
      <c r="BM108" s="88"/>
      <c r="BN108" s="88"/>
      <c r="BO108" s="88"/>
      <c r="BP108" s="88"/>
      <c r="BQ108" s="88"/>
      <c r="BR108" s="88"/>
      <c r="BS108" s="88"/>
      <c r="BT108" s="88"/>
      <c r="BU108" s="88"/>
      <c r="BV108" s="88"/>
      <c r="BW108" s="88"/>
      <c r="BX108" s="88"/>
      <c r="BY108" s="63"/>
    </row>
    <row r="109" spans="2:77" ht="30.6" customHeight="1">
      <c r="B109" s="63"/>
      <c r="C109" s="88"/>
      <c r="D109" s="376" t="str">
        <f>"Après prise de connaissance du Document d'Information Clés (fiches DIC) des différents contrats, votre choix s'est arrété sur le contrat suivant : "</f>
        <v xml:space="preserve">Après prise de connaissance du Document d'Information Clés (fiches DIC) des différents contrats, votre choix s'est arrété sur le contrat suivant : </v>
      </c>
      <c r="E109" s="376"/>
      <c r="F109" s="376"/>
      <c r="G109" s="376"/>
      <c r="H109" s="376"/>
      <c r="I109" s="376"/>
      <c r="J109" s="376"/>
      <c r="K109" s="376"/>
      <c r="L109" s="376"/>
      <c r="M109" s="376"/>
      <c r="N109" s="376"/>
      <c r="O109" s="376"/>
      <c r="P109" s="376"/>
      <c r="Q109" s="376"/>
      <c r="R109" s="376"/>
      <c r="S109" s="376"/>
      <c r="T109" s="376"/>
      <c r="U109" s="376"/>
      <c r="V109" s="376"/>
      <c r="W109" s="376"/>
      <c r="X109" s="376"/>
      <c r="Y109" s="376"/>
      <c r="Z109" s="376"/>
      <c r="AA109" s="376"/>
      <c r="AB109" s="376"/>
      <c r="AC109" s="376"/>
      <c r="AD109" s="376"/>
      <c r="AE109" s="376"/>
      <c r="AF109" s="376"/>
      <c r="AG109" s="376"/>
      <c r="AH109" s="376"/>
      <c r="AI109" s="376"/>
      <c r="AJ109" s="376"/>
      <c r="AK109" s="376"/>
      <c r="AL109" s="376"/>
      <c r="AM109" s="376"/>
      <c r="AN109" s="376"/>
      <c r="AO109" s="376"/>
      <c r="AP109" s="376"/>
      <c r="AQ109" s="376"/>
      <c r="AR109" s="376"/>
      <c r="AS109" s="376"/>
      <c r="AT109" s="376"/>
      <c r="AU109" s="376"/>
      <c r="AV109" s="376"/>
      <c r="AW109" s="376"/>
      <c r="AX109" s="376"/>
      <c r="AY109" s="376"/>
      <c r="AZ109" s="376"/>
      <c r="BA109" s="376"/>
      <c r="BB109" s="376"/>
      <c r="BC109" s="376"/>
      <c r="BD109" s="376"/>
      <c r="BE109" s="376"/>
      <c r="BF109" s="376"/>
      <c r="BG109" s="376"/>
      <c r="BH109" s="376"/>
      <c r="BI109" s="376"/>
      <c r="BJ109" s="376"/>
      <c r="BK109" s="376"/>
      <c r="BL109" s="376"/>
      <c r="BM109" s="376"/>
      <c r="BN109" s="376"/>
      <c r="BO109" s="376"/>
      <c r="BP109" s="376"/>
      <c r="BQ109" s="376"/>
      <c r="BR109" s="376"/>
      <c r="BS109" s="376"/>
      <c r="BT109" s="376"/>
      <c r="BU109" s="376"/>
      <c r="BV109" s="376"/>
      <c r="BW109" s="376"/>
      <c r="BX109" s="88"/>
      <c r="BY109" s="63"/>
    </row>
    <row r="110" spans="2:77" ht="10.35" customHeight="1">
      <c r="B110" s="63"/>
      <c r="C110" s="88"/>
      <c r="D110" s="104"/>
      <c r="E110" s="104"/>
      <c r="F110" s="104"/>
      <c r="G110" s="104"/>
      <c r="H110" s="104"/>
      <c r="I110" s="104"/>
      <c r="J110" s="104"/>
      <c r="K110" s="104"/>
      <c r="L110" s="104"/>
      <c r="M110" s="104"/>
      <c r="N110" s="104"/>
      <c r="O110" s="104"/>
      <c r="P110" s="104"/>
      <c r="Q110" s="104"/>
      <c r="R110" s="104"/>
      <c r="S110" s="104"/>
      <c r="T110" s="104"/>
      <c r="U110" s="104"/>
      <c r="V110" s="104"/>
      <c r="W110" s="104"/>
      <c r="X110" s="104"/>
      <c r="Y110" s="104"/>
      <c r="Z110" s="104"/>
      <c r="AA110" s="104"/>
      <c r="AB110" s="104"/>
      <c r="AC110" s="104"/>
      <c r="AD110" s="104"/>
      <c r="AE110" s="104"/>
      <c r="AF110" s="104"/>
      <c r="AG110" s="104"/>
      <c r="AH110" s="104"/>
      <c r="AI110" s="104"/>
      <c r="AJ110" s="104"/>
      <c r="AK110" s="104"/>
      <c r="AL110" s="104"/>
      <c r="AM110" s="104"/>
      <c r="AN110" s="104"/>
      <c r="AO110" s="104"/>
      <c r="AP110" s="104"/>
      <c r="AQ110" s="104"/>
      <c r="AR110" s="104"/>
      <c r="AS110" s="104"/>
      <c r="AT110" s="104"/>
      <c r="AU110" s="104"/>
      <c r="AV110" s="104"/>
      <c r="AW110" s="104"/>
      <c r="AX110" s="104"/>
      <c r="AY110" s="104"/>
      <c r="AZ110" s="104"/>
      <c r="BA110" s="104"/>
      <c r="BB110" s="104"/>
      <c r="BC110" s="104"/>
      <c r="BD110" s="104"/>
      <c r="BE110" s="104"/>
      <c r="BF110" s="104"/>
      <c r="BG110" s="104"/>
      <c r="BH110" s="104"/>
      <c r="BI110" s="104"/>
      <c r="BJ110" s="104"/>
      <c r="BK110" s="104"/>
      <c r="BL110" s="104"/>
      <c r="BM110" s="104"/>
      <c r="BN110" s="104"/>
      <c r="BO110" s="104"/>
      <c r="BP110" s="104"/>
      <c r="BQ110" s="104"/>
      <c r="BR110" s="104"/>
      <c r="BS110" s="104"/>
      <c r="BT110" s="104"/>
      <c r="BU110" s="104"/>
      <c r="BV110" s="104"/>
      <c r="BW110" s="104"/>
      <c r="BX110" s="88"/>
      <c r="BY110" s="63"/>
    </row>
    <row r="111" spans="2:77" ht="15" customHeight="1">
      <c r="B111" s="63"/>
      <c r="C111" s="88"/>
      <c r="D111" s="360" t="e">
        <f>#REF!</f>
        <v>#REF!</v>
      </c>
      <c r="E111" s="361"/>
      <c r="F111" s="361"/>
      <c r="G111" s="361"/>
      <c r="H111" s="361"/>
      <c r="I111" s="361"/>
      <c r="J111" s="361"/>
      <c r="K111" s="361"/>
      <c r="L111" s="361"/>
      <c r="M111" s="361"/>
      <c r="N111" s="361"/>
      <c r="O111" s="361"/>
      <c r="P111" s="361"/>
      <c r="Q111" s="361"/>
      <c r="R111" s="361"/>
      <c r="S111" s="361"/>
      <c r="T111" s="361"/>
      <c r="U111" s="361"/>
      <c r="V111" s="361"/>
      <c r="W111" s="361"/>
      <c r="X111" s="361"/>
      <c r="Y111" s="361"/>
      <c r="Z111" s="361"/>
      <c r="AA111" s="361"/>
      <c r="AB111" s="361"/>
      <c r="AC111" s="361"/>
      <c r="AD111" s="361"/>
      <c r="AE111" s="361"/>
      <c r="AF111" s="361"/>
      <c r="AG111" s="361"/>
      <c r="AH111" s="361"/>
      <c r="AI111" s="361"/>
      <c r="AJ111" s="361"/>
      <c r="AK111" s="361"/>
      <c r="AL111" s="361"/>
      <c r="AM111" s="362"/>
      <c r="AN111" s="104"/>
      <c r="AO111" s="65"/>
      <c r="AP111" s="65"/>
      <c r="AQ111" s="65"/>
      <c r="AR111" s="65"/>
      <c r="AS111" s="65"/>
      <c r="AT111" s="65"/>
      <c r="AU111" s="65"/>
      <c r="AV111" s="65"/>
      <c r="AW111" s="65"/>
      <c r="AX111" s="65"/>
      <c r="AY111" s="65"/>
      <c r="AZ111" s="65"/>
      <c r="BA111" s="65"/>
      <c r="BB111" s="65"/>
      <c r="BC111" s="65"/>
      <c r="BD111" s="65"/>
      <c r="BE111" s="65"/>
      <c r="BF111" s="65"/>
      <c r="BG111" s="65"/>
      <c r="BH111" s="65"/>
      <c r="BI111" s="65"/>
      <c r="BJ111" s="65"/>
      <c r="BK111" s="65"/>
      <c r="BL111" s="65"/>
      <c r="BM111" s="65"/>
      <c r="BN111" s="65"/>
      <c r="BO111" s="65"/>
      <c r="BP111" s="65"/>
      <c r="BQ111" s="65"/>
      <c r="BR111" s="65"/>
      <c r="BS111" s="65"/>
      <c r="BT111" s="65"/>
      <c r="BU111" s="65"/>
      <c r="BV111" s="65"/>
      <c r="BW111" s="65"/>
      <c r="BX111" s="88"/>
      <c r="BY111" s="63"/>
    </row>
    <row r="112" spans="2:77" ht="15" customHeight="1">
      <c r="B112" s="63"/>
      <c r="C112" s="88"/>
      <c r="D112" s="88"/>
      <c r="E112" s="88"/>
      <c r="F112" s="88"/>
      <c r="G112" s="88"/>
      <c r="H112" s="88"/>
      <c r="I112" s="88"/>
      <c r="J112" s="88"/>
      <c r="K112" s="88"/>
      <c r="L112" s="88"/>
      <c r="M112" s="88"/>
      <c r="N112" s="88"/>
      <c r="O112" s="88"/>
      <c r="P112" s="88"/>
      <c r="Q112" s="88"/>
      <c r="R112" s="88"/>
      <c r="S112" s="88"/>
      <c r="T112" s="88"/>
      <c r="U112" s="88"/>
      <c r="V112" s="88"/>
      <c r="W112" s="88"/>
      <c r="X112" s="88"/>
      <c r="Y112" s="88"/>
      <c r="Z112" s="88"/>
      <c r="AA112" s="88"/>
      <c r="AB112" s="88"/>
      <c r="AC112" s="88"/>
      <c r="AD112" s="88"/>
      <c r="AE112" s="88"/>
      <c r="AF112" s="88"/>
      <c r="AG112" s="88"/>
      <c r="AH112" s="88"/>
      <c r="AI112" s="88"/>
      <c r="AJ112" s="88"/>
      <c r="AK112" s="88"/>
      <c r="AL112" s="88"/>
      <c r="AM112" s="78">
        <v>1</v>
      </c>
      <c r="AN112" s="79"/>
      <c r="AO112" s="88"/>
      <c r="AP112" s="88"/>
      <c r="AQ112" s="88"/>
      <c r="AR112" s="88"/>
      <c r="AS112" s="88"/>
      <c r="AT112" s="88"/>
      <c r="AU112" s="88"/>
      <c r="AV112" s="88"/>
      <c r="AW112" s="88"/>
      <c r="AX112" s="88"/>
      <c r="AY112" s="88"/>
      <c r="AZ112" s="88"/>
      <c r="BA112" s="88"/>
      <c r="BB112" s="88"/>
      <c r="BC112" s="88"/>
      <c r="BD112" s="88"/>
      <c r="BE112" s="88"/>
      <c r="BF112" s="88"/>
      <c r="BG112" s="88"/>
      <c r="BH112" s="88"/>
      <c r="BI112" s="88"/>
      <c r="BJ112" s="88"/>
      <c r="BK112" s="88"/>
      <c r="BL112" s="88"/>
      <c r="BM112" s="88"/>
      <c r="BN112" s="88"/>
      <c r="BO112" s="88"/>
      <c r="BP112" s="88"/>
      <c r="BQ112" s="88"/>
      <c r="BR112" s="88"/>
      <c r="BS112" s="88"/>
      <c r="BT112" s="88"/>
      <c r="BU112" s="88"/>
      <c r="BV112" s="88"/>
      <c r="BW112" s="88"/>
      <c r="BX112" s="88"/>
      <c r="BY112" s="63"/>
    </row>
    <row r="113" spans="2:77" ht="15" customHeight="1">
      <c r="B113" s="63"/>
      <c r="C113" s="88"/>
      <c r="D113" s="55" t="s">
        <v>188</v>
      </c>
      <c r="E113" s="88"/>
      <c r="F113" s="88"/>
      <c r="G113" s="88"/>
      <c r="H113" s="88"/>
      <c r="I113" s="88"/>
      <c r="J113" s="88"/>
      <c r="K113" s="88"/>
      <c r="L113" s="88"/>
      <c r="M113" s="88"/>
      <c r="N113" s="88"/>
      <c r="O113" s="88"/>
      <c r="P113" s="88"/>
      <c r="Q113" s="88"/>
      <c r="R113" s="88"/>
      <c r="S113" s="88"/>
      <c r="T113" s="88"/>
      <c r="U113" s="88"/>
      <c r="V113" s="88"/>
      <c r="W113" s="88"/>
      <c r="X113" s="88"/>
      <c r="Y113" s="88"/>
      <c r="Z113" s="88"/>
      <c r="AA113" s="88"/>
      <c r="AB113" s="88"/>
      <c r="AC113" s="88"/>
      <c r="AD113" s="88"/>
      <c r="AE113" s="88"/>
      <c r="AF113" s="88"/>
      <c r="AG113" s="88"/>
      <c r="AH113" s="88"/>
      <c r="AI113" s="88"/>
      <c r="AJ113" s="88"/>
      <c r="AK113" s="88"/>
      <c r="AL113" s="88"/>
      <c r="AM113" s="88">
        <v>1</v>
      </c>
      <c r="AN113" s="88">
        <v>1</v>
      </c>
      <c r="AO113" s="88"/>
      <c r="AP113" s="88"/>
      <c r="AQ113" s="88"/>
      <c r="AR113" s="88"/>
      <c r="AS113" s="88"/>
      <c r="AT113" s="88"/>
      <c r="AU113" s="88"/>
      <c r="AV113" s="88"/>
      <c r="AW113" s="88"/>
      <c r="AX113" s="88"/>
      <c r="AY113" s="88"/>
      <c r="AZ113" s="88"/>
      <c r="BA113" s="88"/>
      <c r="BB113" s="88"/>
      <c r="BC113" s="88"/>
      <c r="BD113" s="88"/>
      <c r="BE113" s="88"/>
      <c r="BF113" s="88"/>
      <c r="BG113" s="88"/>
      <c r="BH113" s="88"/>
      <c r="BI113" s="88"/>
      <c r="BJ113" s="88"/>
      <c r="BK113" s="88"/>
      <c r="BL113" s="88"/>
      <c r="BM113" s="88"/>
      <c r="BN113" s="88"/>
      <c r="BO113" s="88"/>
      <c r="BP113" s="88"/>
      <c r="BQ113" s="88"/>
      <c r="BR113" s="88"/>
      <c r="BS113" s="88"/>
      <c r="BT113" s="88"/>
      <c r="BU113" s="88"/>
      <c r="BV113" s="88"/>
      <c r="BW113" s="88"/>
      <c r="BX113" s="88"/>
      <c r="BY113" s="63"/>
    </row>
    <row r="114" spans="2:77" ht="15" customHeight="1">
      <c r="B114" s="63"/>
      <c r="C114" s="88"/>
      <c r="D114" s="88"/>
      <c r="E114" s="88"/>
      <c r="F114" s="88"/>
      <c r="G114" s="88"/>
      <c r="H114" s="88"/>
      <c r="I114" s="88"/>
      <c r="J114" s="88"/>
      <c r="K114" s="88"/>
      <c r="L114" s="88"/>
      <c r="M114" s="88"/>
      <c r="N114" s="88"/>
      <c r="O114" s="88"/>
      <c r="P114" s="88"/>
      <c r="Q114" s="88"/>
      <c r="R114" s="88"/>
      <c r="S114" s="88"/>
      <c r="T114" s="88"/>
      <c r="U114" s="88"/>
      <c r="V114" s="88"/>
      <c r="W114" s="88"/>
      <c r="X114" s="88"/>
      <c r="Y114" s="88"/>
      <c r="Z114" s="88"/>
      <c r="AA114" s="88"/>
      <c r="AB114" s="88"/>
      <c r="AC114" s="88"/>
      <c r="AD114" s="88"/>
      <c r="AE114" s="88"/>
      <c r="AF114" s="88"/>
      <c r="AG114" s="88"/>
      <c r="AH114" s="88"/>
      <c r="AI114" s="88"/>
      <c r="AJ114" s="88"/>
      <c r="AK114" s="88"/>
      <c r="AL114" s="88"/>
      <c r="AM114" s="88">
        <v>1</v>
      </c>
      <c r="AN114" s="88">
        <v>1</v>
      </c>
      <c r="AO114" s="88"/>
      <c r="AP114" s="88"/>
      <c r="AQ114" s="88"/>
      <c r="AR114" s="88"/>
      <c r="AS114" s="88"/>
      <c r="AT114" s="88"/>
      <c r="AU114" s="88"/>
      <c r="AV114" s="88"/>
      <c r="AW114" s="88"/>
      <c r="AX114" s="88"/>
      <c r="AY114" s="88"/>
      <c r="AZ114" s="88"/>
      <c r="BA114" s="88"/>
      <c r="BB114" s="88"/>
      <c r="BC114" s="88"/>
      <c r="BD114" s="88"/>
      <c r="BE114" s="88"/>
      <c r="BF114" s="88"/>
      <c r="BG114" s="88"/>
      <c r="BH114" s="88"/>
      <c r="BI114" s="88"/>
      <c r="BJ114" s="88"/>
      <c r="BK114" s="88"/>
      <c r="BL114" s="88"/>
      <c r="BM114" s="88"/>
      <c r="BN114" s="88"/>
      <c r="BO114" s="88"/>
      <c r="BP114" s="88"/>
      <c r="BQ114" s="88"/>
      <c r="BR114" s="88"/>
      <c r="BS114" s="88"/>
      <c r="BT114" s="88"/>
      <c r="BU114" s="88"/>
      <c r="BV114" s="88"/>
      <c r="BW114" s="88"/>
      <c r="BX114" s="88"/>
      <c r="BY114" s="63"/>
    </row>
    <row r="115" spans="2:77" ht="30" customHeight="1">
      <c r="B115" s="63"/>
      <c r="C115" s="88"/>
      <c r="D115" s="376" t="e">
        <f>"Etant donné votre tolérance au risque, votre capacité à subir des pertes et votre profil de risque "&amp;#REF!&amp;", nous vous recommandons l’allocation d’actifs ci-jointes."</f>
        <v>#REF!</v>
      </c>
      <c r="E115" s="376"/>
      <c r="F115" s="376"/>
      <c r="G115" s="376"/>
      <c r="H115" s="376"/>
      <c r="I115" s="376"/>
      <c r="J115" s="376"/>
      <c r="K115" s="376"/>
      <c r="L115" s="376"/>
      <c r="M115" s="376"/>
      <c r="N115" s="376"/>
      <c r="O115" s="376"/>
      <c r="P115" s="376"/>
      <c r="Q115" s="376"/>
      <c r="R115" s="376"/>
      <c r="S115" s="376"/>
      <c r="T115" s="376"/>
      <c r="U115" s="376"/>
      <c r="V115" s="376"/>
      <c r="W115" s="376"/>
      <c r="X115" s="376"/>
      <c r="Y115" s="376"/>
      <c r="Z115" s="376"/>
      <c r="AA115" s="376"/>
      <c r="AB115" s="376"/>
      <c r="AC115" s="376"/>
      <c r="AD115" s="376"/>
      <c r="AE115" s="376"/>
      <c r="AF115" s="376"/>
      <c r="AG115" s="376"/>
      <c r="AH115" s="376"/>
      <c r="AI115" s="376"/>
      <c r="AJ115" s="376"/>
      <c r="AK115" s="376"/>
      <c r="AL115" s="376"/>
      <c r="AM115" s="376"/>
      <c r="AN115" s="376"/>
      <c r="AO115" s="376"/>
      <c r="AP115" s="376"/>
      <c r="AQ115" s="376"/>
      <c r="AR115" s="376"/>
      <c r="AS115" s="376"/>
      <c r="AT115" s="376"/>
      <c r="AU115" s="376"/>
      <c r="AV115" s="376"/>
      <c r="AW115" s="376"/>
      <c r="AX115" s="376"/>
      <c r="AY115" s="376"/>
      <c r="AZ115" s="376"/>
      <c r="BA115" s="376"/>
      <c r="BB115" s="376"/>
      <c r="BC115" s="376"/>
      <c r="BD115" s="376"/>
      <c r="BE115" s="376"/>
      <c r="BF115" s="376"/>
      <c r="BG115" s="376"/>
      <c r="BH115" s="376"/>
      <c r="BI115" s="376"/>
      <c r="BJ115" s="376"/>
      <c r="BK115" s="376"/>
      <c r="BL115" s="376"/>
      <c r="BM115" s="376"/>
      <c r="BN115" s="376"/>
      <c r="BO115" s="376"/>
      <c r="BP115" s="376"/>
      <c r="BQ115" s="376"/>
      <c r="BR115" s="376"/>
      <c r="BS115" s="376"/>
      <c r="BT115" s="376"/>
      <c r="BU115" s="376"/>
      <c r="BV115" s="376"/>
      <c r="BW115" s="376"/>
      <c r="BX115" s="88"/>
      <c r="BY115" s="63"/>
    </row>
    <row r="116" spans="2:77" ht="5.0999999999999996" customHeight="1">
      <c r="B116" s="63"/>
      <c r="C116" s="88"/>
      <c r="D116" s="104"/>
      <c r="E116" s="104"/>
      <c r="F116" s="104"/>
      <c r="G116" s="104"/>
      <c r="H116" s="104"/>
      <c r="I116" s="104"/>
      <c r="J116" s="104"/>
      <c r="K116" s="104"/>
      <c r="L116" s="104"/>
      <c r="M116" s="104"/>
      <c r="N116" s="104"/>
      <c r="O116" s="104"/>
      <c r="P116" s="104"/>
      <c r="Q116" s="104"/>
      <c r="R116" s="104"/>
      <c r="S116" s="104"/>
      <c r="T116" s="104"/>
      <c r="U116" s="104"/>
      <c r="V116" s="104"/>
      <c r="W116" s="104"/>
      <c r="X116" s="104"/>
      <c r="Y116" s="104"/>
      <c r="Z116" s="104"/>
      <c r="AA116" s="104"/>
      <c r="AB116" s="104"/>
      <c r="AC116" s="104"/>
      <c r="AD116" s="104"/>
      <c r="AE116" s="104"/>
      <c r="AF116" s="104"/>
      <c r="AG116" s="104"/>
      <c r="AH116" s="104"/>
      <c r="AI116" s="104"/>
      <c r="AJ116" s="104"/>
      <c r="AK116" s="104"/>
      <c r="AL116" s="104"/>
      <c r="AM116" s="104"/>
      <c r="AN116" s="104"/>
      <c r="AO116" s="104"/>
      <c r="AP116" s="104"/>
      <c r="AQ116" s="104"/>
      <c r="AR116" s="104"/>
      <c r="AS116" s="104"/>
      <c r="AT116" s="104"/>
      <c r="AU116" s="104"/>
      <c r="AV116" s="104"/>
      <c r="AW116" s="104"/>
      <c r="AX116" s="104"/>
      <c r="AY116" s="104"/>
      <c r="AZ116" s="104"/>
      <c r="BA116" s="104"/>
      <c r="BB116" s="104"/>
      <c r="BC116" s="104"/>
      <c r="BD116" s="104"/>
      <c r="BE116" s="104"/>
      <c r="BF116" s="104"/>
      <c r="BG116" s="104"/>
      <c r="BH116" s="104"/>
      <c r="BI116" s="104"/>
      <c r="BJ116" s="104"/>
      <c r="BK116" s="104"/>
      <c r="BL116" s="104"/>
      <c r="BM116" s="104"/>
      <c r="BN116" s="104"/>
      <c r="BO116" s="104"/>
      <c r="BP116" s="104"/>
      <c r="BQ116" s="104"/>
      <c r="BR116" s="104"/>
      <c r="BS116" s="104"/>
      <c r="BT116" s="104"/>
      <c r="BU116" s="104"/>
      <c r="BV116" s="104"/>
      <c r="BW116" s="104"/>
      <c r="BX116" s="88"/>
      <c r="BY116" s="63"/>
    </row>
    <row r="117" spans="2:77" ht="15" customHeight="1">
      <c r="B117" s="63"/>
      <c r="C117" s="88"/>
      <c r="D117" s="376" t="s">
        <v>189</v>
      </c>
      <c r="E117" s="376"/>
      <c r="F117" s="376"/>
      <c r="G117" s="376"/>
      <c r="H117" s="376"/>
      <c r="I117" s="376"/>
      <c r="J117" s="376"/>
      <c r="K117" s="376"/>
      <c r="L117" s="376"/>
      <c r="M117" s="376"/>
      <c r="N117" s="376"/>
      <c r="O117" s="376"/>
      <c r="P117" s="376"/>
      <c r="Q117" s="376"/>
      <c r="R117" s="376"/>
      <c r="S117" s="376"/>
      <c r="T117" s="376"/>
      <c r="U117" s="376"/>
      <c r="V117" s="376"/>
      <c r="W117" s="376"/>
      <c r="X117" s="376"/>
      <c r="Y117" s="376"/>
      <c r="Z117" s="376"/>
      <c r="AA117" s="376"/>
      <c r="AB117" s="376"/>
      <c r="AC117" s="376"/>
      <c r="AD117" s="376"/>
      <c r="AE117" s="376"/>
      <c r="AF117" s="376"/>
      <c r="AG117" s="376"/>
      <c r="AH117" s="376"/>
      <c r="AI117" s="376"/>
      <c r="AJ117" s="376"/>
      <c r="AK117" s="376"/>
      <c r="AL117" s="376"/>
      <c r="AM117" s="376"/>
      <c r="AN117" s="376"/>
      <c r="AO117" s="376"/>
      <c r="AP117" s="376"/>
      <c r="AQ117" s="376"/>
      <c r="AR117" s="376"/>
      <c r="AS117" s="376"/>
      <c r="AT117" s="376"/>
      <c r="AU117" s="376"/>
      <c r="AV117" s="376"/>
      <c r="AW117" s="376"/>
      <c r="AX117" s="376"/>
      <c r="AY117" s="376"/>
      <c r="AZ117" s="376"/>
      <c r="BA117" s="376"/>
      <c r="BB117" s="376"/>
      <c r="BC117" s="376"/>
      <c r="BD117" s="376"/>
      <c r="BE117" s="376"/>
      <c r="BF117" s="376"/>
      <c r="BG117" s="376"/>
      <c r="BH117" s="376"/>
      <c r="BI117" s="376"/>
      <c r="BJ117" s="376"/>
      <c r="BK117" s="376"/>
      <c r="BL117" s="376"/>
      <c r="BM117" s="376"/>
      <c r="BN117" s="376"/>
      <c r="BO117" s="376"/>
      <c r="BP117" s="376"/>
      <c r="BQ117" s="376"/>
      <c r="BR117" s="376"/>
      <c r="BS117" s="376"/>
      <c r="BT117" s="376"/>
      <c r="BU117" s="376"/>
      <c r="BV117" s="376"/>
      <c r="BW117" s="376"/>
      <c r="BX117" s="88"/>
      <c r="BY117" s="63"/>
    </row>
    <row r="118" spans="2:77" ht="5.0999999999999996" customHeight="1">
      <c r="B118" s="63"/>
      <c r="C118" s="88"/>
      <c r="D118" s="104"/>
      <c r="E118" s="104"/>
      <c r="F118" s="104"/>
      <c r="G118" s="104"/>
      <c r="H118" s="104"/>
      <c r="I118" s="104"/>
      <c r="J118" s="104"/>
      <c r="K118" s="104"/>
      <c r="L118" s="104"/>
      <c r="M118" s="104"/>
      <c r="N118" s="104"/>
      <c r="O118" s="104"/>
      <c r="P118" s="104"/>
      <c r="Q118" s="104"/>
      <c r="R118" s="104"/>
      <c r="S118" s="104"/>
      <c r="T118" s="104"/>
      <c r="U118" s="104"/>
      <c r="V118" s="104"/>
      <c r="W118" s="104"/>
      <c r="X118" s="104"/>
      <c r="Y118" s="104"/>
      <c r="Z118" s="104"/>
      <c r="AA118" s="104"/>
      <c r="AB118" s="104"/>
      <c r="AC118" s="104"/>
      <c r="AD118" s="104"/>
      <c r="AE118" s="104"/>
      <c r="AF118" s="104"/>
      <c r="AG118" s="104"/>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B118" s="104"/>
      <c r="BC118" s="104"/>
      <c r="BD118" s="104"/>
      <c r="BE118" s="104"/>
      <c r="BF118" s="104"/>
      <c r="BG118" s="104"/>
      <c r="BH118" s="104"/>
      <c r="BI118" s="104"/>
      <c r="BJ118" s="104"/>
      <c r="BK118" s="104"/>
      <c r="BL118" s="104"/>
      <c r="BM118" s="104"/>
      <c r="BN118" s="104"/>
      <c r="BO118" s="104"/>
      <c r="BP118" s="104"/>
      <c r="BQ118" s="104"/>
      <c r="BR118" s="104"/>
      <c r="BS118" s="104"/>
      <c r="BT118" s="104"/>
      <c r="BU118" s="104"/>
      <c r="BV118" s="104"/>
      <c r="BW118" s="104"/>
      <c r="BX118" s="88"/>
      <c r="BY118" s="63"/>
    </row>
    <row r="119" spans="2:77" ht="30" customHeight="1">
      <c r="B119" s="63"/>
      <c r="C119" s="88"/>
      <c r="D119" s="376" t="s">
        <v>190</v>
      </c>
      <c r="E119" s="376"/>
      <c r="F119" s="376"/>
      <c r="G119" s="376"/>
      <c r="H119" s="376"/>
      <c r="I119" s="376"/>
      <c r="J119" s="376"/>
      <c r="K119" s="376"/>
      <c r="L119" s="376"/>
      <c r="M119" s="376"/>
      <c r="N119" s="376"/>
      <c r="O119" s="376"/>
      <c r="P119" s="376"/>
      <c r="Q119" s="376"/>
      <c r="R119" s="376"/>
      <c r="S119" s="376"/>
      <c r="T119" s="376"/>
      <c r="U119" s="376"/>
      <c r="V119" s="376"/>
      <c r="W119" s="376"/>
      <c r="X119" s="376"/>
      <c r="Y119" s="376"/>
      <c r="Z119" s="376"/>
      <c r="AA119" s="376"/>
      <c r="AB119" s="376"/>
      <c r="AC119" s="376"/>
      <c r="AD119" s="376"/>
      <c r="AE119" s="376"/>
      <c r="AF119" s="376"/>
      <c r="AG119" s="376"/>
      <c r="AH119" s="376"/>
      <c r="AI119" s="376"/>
      <c r="AJ119" s="376"/>
      <c r="AK119" s="376"/>
      <c r="AL119" s="376"/>
      <c r="AM119" s="376"/>
      <c r="AN119" s="376"/>
      <c r="AO119" s="376"/>
      <c r="AP119" s="376"/>
      <c r="AQ119" s="376"/>
      <c r="AR119" s="376"/>
      <c r="AS119" s="376"/>
      <c r="AT119" s="376"/>
      <c r="AU119" s="376"/>
      <c r="AV119" s="376"/>
      <c r="AW119" s="376"/>
      <c r="AX119" s="376"/>
      <c r="AY119" s="376"/>
      <c r="AZ119" s="376"/>
      <c r="BA119" s="376"/>
      <c r="BB119" s="376"/>
      <c r="BC119" s="376"/>
      <c r="BD119" s="376"/>
      <c r="BE119" s="376"/>
      <c r="BF119" s="376"/>
      <c r="BG119" s="376"/>
      <c r="BH119" s="376"/>
      <c r="BI119" s="376"/>
      <c r="BJ119" s="376"/>
      <c r="BK119" s="376"/>
      <c r="BL119" s="376"/>
      <c r="BM119" s="376"/>
      <c r="BN119" s="376"/>
      <c r="BO119" s="376"/>
      <c r="BP119" s="376"/>
      <c r="BQ119" s="376"/>
      <c r="BR119" s="376"/>
      <c r="BS119" s="376"/>
      <c r="BT119" s="376"/>
      <c r="BU119" s="376"/>
      <c r="BV119" s="376"/>
      <c r="BW119" s="376"/>
      <c r="BX119" s="88"/>
      <c r="BY119" s="63"/>
    </row>
    <row r="120" spans="2:77" ht="15" customHeight="1">
      <c r="B120" s="63"/>
      <c r="C120" s="88"/>
      <c r="D120" s="88"/>
      <c r="E120" s="88"/>
      <c r="F120" s="88"/>
      <c r="G120" s="88"/>
      <c r="H120" s="88"/>
      <c r="I120" s="88"/>
      <c r="J120" s="88"/>
      <c r="K120" s="88"/>
      <c r="L120" s="88"/>
      <c r="M120" s="88"/>
      <c r="N120" s="88"/>
      <c r="O120" s="88"/>
      <c r="P120" s="88"/>
      <c r="Q120" s="88"/>
      <c r="R120" s="88"/>
      <c r="S120" s="88"/>
      <c r="T120" s="88"/>
      <c r="U120" s="88"/>
      <c r="V120" s="88"/>
      <c r="W120" s="88"/>
      <c r="X120" s="88"/>
      <c r="Y120" s="88"/>
      <c r="Z120" s="88"/>
      <c r="AA120" s="88"/>
      <c r="AB120" s="88"/>
      <c r="AC120" s="88"/>
      <c r="AD120" s="88"/>
      <c r="AE120" s="88"/>
      <c r="AF120" s="88"/>
      <c r="AG120" s="88"/>
      <c r="AH120" s="88"/>
      <c r="AI120" s="88"/>
      <c r="AJ120" s="88"/>
      <c r="AK120" s="88"/>
      <c r="AL120" s="88"/>
      <c r="AM120" s="88">
        <v>1</v>
      </c>
      <c r="AN120" s="88">
        <v>1</v>
      </c>
      <c r="AO120" s="88"/>
      <c r="AP120" s="88"/>
      <c r="AQ120" s="88"/>
      <c r="AR120" s="88"/>
      <c r="AS120" s="88"/>
      <c r="AT120" s="88"/>
      <c r="AU120" s="88"/>
      <c r="AV120" s="88"/>
      <c r="AW120" s="88"/>
      <c r="AX120" s="88"/>
      <c r="AY120" s="88"/>
      <c r="AZ120" s="88"/>
      <c r="BA120" s="88"/>
      <c r="BB120" s="88"/>
      <c r="BC120" s="88"/>
      <c r="BD120" s="88"/>
      <c r="BE120" s="88"/>
      <c r="BF120" s="88"/>
      <c r="BG120" s="88"/>
      <c r="BH120" s="88"/>
      <c r="BI120" s="88"/>
      <c r="BJ120" s="88"/>
      <c r="BK120" s="88"/>
      <c r="BL120" s="88"/>
      <c r="BM120" s="88"/>
      <c r="BN120" s="88"/>
      <c r="BO120" s="88"/>
      <c r="BP120" s="88"/>
      <c r="BQ120" s="88"/>
      <c r="BR120" s="88"/>
      <c r="BS120" s="88"/>
      <c r="BT120" s="88"/>
      <c r="BU120" s="88"/>
      <c r="BV120" s="88"/>
      <c r="BW120" s="88"/>
      <c r="BX120" s="88"/>
      <c r="BY120" s="63"/>
    </row>
    <row r="121" spans="2:77" ht="3" customHeight="1">
      <c r="B121" s="61"/>
      <c r="C121" s="61"/>
      <c r="D121" s="61"/>
      <c r="E121" s="61"/>
      <c r="F121" s="61"/>
      <c r="G121" s="61"/>
      <c r="H121" s="61"/>
      <c r="I121" s="61"/>
      <c r="J121" s="61"/>
      <c r="K121" s="61"/>
      <c r="L121" s="61"/>
      <c r="M121" s="61"/>
      <c r="N121" s="61"/>
      <c r="O121" s="61"/>
      <c r="P121" s="61"/>
      <c r="Q121" s="61"/>
      <c r="R121" s="61"/>
      <c r="S121" s="61"/>
      <c r="T121" s="61"/>
      <c r="U121" s="61"/>
      <c r="V121" s="61"/>
      <c r="W121" s="61"/>
      <c r="X121" s="61"/>
      <c r="Y121" s="61"/>
      <c r="Z121" s="61"/>
      <c r="AA121" s="61"/>
      <c r="AB121" s="61"/>
      <c r="AC121" s="61"/>
      <c r="AD121" s="61"/>
      <c r="AE121" s="61"/>
      <c r="AF121" s="61"/>
      <c r="AG121" s="61"/>
      <c r="AH121" s="61"/>
      <c r="AI121" s="61"/>
      <c r="AJ121" s="61"/>
      <c r="AK121" s="61"/>
      <c r="AL121" s="61"/>
      <c r="AM121" s="61"/>
      <c r="AN121" s="61"/>
      <c r="AO121" s="61"/>
      <c r="AP121" s="61"/>
      <c r="AQ121" s="61"/>
      <c r="AR121" s="61"/>
      <c r="AS121" s="61"/>
      <c r="AT121" s="61"/>
      <c r="AU121" s="61"/>
      <c r="AV121" s="61"/>
      <c r="AW121" s="61"/>
      <c r="AX121" s="61"/>
      <c r="AY121" s="61"/>
      <c r="AZ121" s="61"/>
      <c r="BA121" s="61"/>
      <c r="BB121" s="61"/>
      <c r="BC121" s="61"/>
      <c r="BD121" s="61"/>
      <c r="BE121" s="61"/>
      <c r="BF121" s="61"/>
      <c r="BG121" s="61"/>
      <c r="BH121" s="61"/>
      <c r="BI121" s="61"/>
      <c r="BJ121" s="61"/>
      <c r="BK121" s="61"/>
      <c r="BL121" s="61"/>
      <c r="BM121" s="61"/>
      <c r="BN121" s="61"/>
      <c r="BO121" s="61"/>
      <c r="BP121" s="61"/>
      <c r="BQ121" s="61"/>
      <c r="BR121" s="61"/>
      <c r="BS121" s="61"/>
      <c r="BT121" s="61"/>
      <c r="BU121" s="61"/>
      <c r="BV121" s="61"/>
      <c r="BW121" s="61"/>
      <c r="BX121" s="61"/>
      <c r="BY121" s="88"/>
    </row>
    <row r="122" spans="2:77" ht="3" customHeight="1">
      <c r="B122" s="86"/>
      <c r="C122" s="86"/>
      <c r="D122" s="86"/>
      <c r="E122" s="86"/>
      <c r="F122" s="86"/>
      <c r="G122" s="86"/>
      <c r="H122" s="86"/>
      <c r="I122" s="86"/>
      <c r="J122" s="86"/>
      <c r="K122" s="86"/>
      <c r="L122" s="86"/>
      <c r="M122" s="86"/>
      <c r="N122" s="86"/>
      <c r="O122" s="86"/>
      <c r="P122" s="86"/>
      <c r="Q122" s="86"/>
      <c r="R122" s="86"/>
      <c r="S122" s="86"/>
      <c r="T122" s="86"/>
      <c r="U122" s="86"/>
      <c r="V122" s="86"/>
      <c r="W122" s="86"/>
      <c r="X122" s="86"/>
      <c r="Y122" s="86"/>
      <c r="Z122" s="86"/>
      <c r="AA122" s="86"/>
      <c r="AB122" s="86"/>
      <c r="AC122" s="86"/>
      <c r="AD122" s="86"/>
      <c r="AE122" s="86"/>
      <c r="AF122" s="86"/>
      <c r="AG122" s="86"/>
      <c r="AH122" s="86"/>
      <c r="AI122" s="86"/>
      <c r="AJ122" s="86"/>
      <c r="AK122" s="86"/>
      <c r="AL122" s="86"/>
      <c r="AM122" s="86"/>
      <c r="AN122" s="86"/>
      <c r="AO122" s="86"/>
      <c r="AP122" s="86"/>
      <c r="AQ122" s="86"/>
      <c r="AR122" s="86"/>
      <c r="AS122" s="86"/>
      <c r="AT122" s="86"/>
      <c r="AU122" s="86"/>
      <c r="AV122" s="86"/>
      <c r="AW122" s="86"/>
      <c r="AX122" s="86"/>
      <c r="AY122" s="86"/>
      <c r="AZ122" s="86"/>
      <c r="BA122" s="86"/>
      <c r="BB122" s="86"/>
      <c r="BC122" s="86"/>
      <c r="BD122" s="86"/>
      <c r="BE122" s="86"/>
      <c r="BF122" s="86"/>
      <c r="BG122" s="86"/>
      <c r="BH122" s="86"/>
      <c r="BI122" s="86"/>
      <c r="BJ122" s="86"/>
      <c r="BK122" s="86"/>
      <c r="BL122" s="86"/>
      <c r="BM122" s="86"/>
      <c r="BN122" s="86"/>
      <c r="BO122" s="86"/>
      <c r="BP122" s="86"/>
      <c r="BQ122" s="86"/>
      <c r="BR122" s="86"/>
      <c r="BS122" s="86"/>
      <c r="BT122" s="86"/>
      <c r="BU122" s="86"/>
      <c r="BV122" s="86"/>
      <c r="BW122" s="86"/>
      <c r="BX122" s="86"/>
      <c r="BY122" s="88"/>
    </row>
    <row r="123" spans="2:77" ht="5.0999999999999996" customHeight="1">
      <c r="B123" s="63"/>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I123" s="88"/>
      <c r="AJ123" s="88"/>
      <c r="AK123" s="88"/>
      <c r="AL123" s="88"/>
      <c r="AM123" s="88">
        <v>1</v>
      </c>
      <c r="AN123" s="88">
        <v>1</v>
      </c>
      <c r="AO123" s="88"/>
      <c r="AP123" s="88"/>
      <c r="AQ123" s="88"/>
      <c r="AR123" s="88"/>
      <c r="AS123" s="88"/>
      <c r="AT123" s="88"/>
      <c r="AU123" s="88"/>
      <c r="AV123" s="88"/>
      <c r="AW123" s="88"/>
      <c r="AX123" s="88"/>
      <c r="AY123" s="88"/>
      <c r="AZ123" s="88"/>
      <c r="BA123" s="88"/>
      <c r="BB123" s="88"/>
      <c r="BC123" s="88"/>
      <c r="BD123" s="88"/>
      <c r="BE123" s="88"/>
      <c r="BF123" s="88"/>
      <c r="BG123" s="88"/>
      <c r="BH123" s="88"/>
      <c r="BI123" s="88"/>
      <c r="BJ123" s="88"/>
      <c r="BK123" s="88"/>
      <c r="BL123" s="88"/>
      <c r="BM123" s="88"/>
      <c r="BN123" s="88"/>
      <c r="BO123" s="88"/>
      <c r="BP123" s="88"/>
      <c r="BQ123" s="88"/>
      <c r="BR123" s="88"/>
      <c r="BS123" s="88"/>
      <c r="BT123" s="88"/>
      <c r="BU123" s="88"/>
      <c r="BV123" s="88"/>
      <c r="BW123" s="88"/>
      <c r="BX123" s="88"/>
      <c r="BY123" s="63"/>
    </row>
    <row r="124" spans="2:77" ht="15" customHeight="1">
      <c r="B124" s="63"/>
      <c r="C124" s="95" t="s">
        <v>200</v>
      </c>
      <c r="D124" s="88"/>
      <c r="E124" s="88"/>
      <c r="F124" s="88"/>
      <c r="G124" s="88"/>
      <c r="H124" s="88"/>
      <c r="I124" s="88"/>
      <c r="J124" s="88"/>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I124" s="88"/>
      <c r="AJ124" s="88"/>
      <c r="AK124" s="88"/>
      <c r="AL124" s="88"/>
      <c r="AM124" s="88">
        <v>1</v>
      </c>
      <c r="AN124" s="88">
        <v>1</v>
      </c>
      <c r="AO124" s="88"/>
      <c r="AP124" s="88"/>
      <c r="AQ124" s="88"/>
      <c r="AR124" s="88"/>
      <c r="AS124" s="88"/>
      <c r="AT124" s="88"/>
      <c r="AU124" s="88"/>
      <c r="AV124" s="88"/>
      <c r="AW124" s="88"/>
      <c r="AX124" s="88"/>
      <c r="AY124" s="88"/>
      <c r="AZ124" s="88"/>
      <c r="BA124" s="88"/>
      <c r="BB124" s="88"/>
      <c r="BC124" s="88"/>
      <c r="BD124" s="88"/>
      <c r="BE124" s="88"/>
      <c r="BF124" s="88"/>
      <c r="BG124" s="88"/>
      <c r="BH124" s="88"/>
      <c r="BI124" s="88"/>
      <c r="BJ124" s="88"/>
      <c r="BK124" s="88"/>
      <c r="BL124" s="88"/>
      <c r="BM124" s="88"/>
      <c r="BN124" s="88"/>
      <c r="BO124" s="88"/>
      <c r="BP124" s="88"/>
      <c r="BQ124" s="88"/>
      <c r="BR124" s="88"/>
      <c r="BS124" s="88"/>
      <c r="BT124" s="88"/>
      <c r="BU124" s="88"/>
      <c r="BV124" s="88"/>
      <c r="BW124" s="88"/>
      <c r="BX124" s="88"/>
      <c r="BY124" s="63"/>
    </row>
    <row r="125" spans="2:77" ht="15" customHeight="1">
      <c r="B125" s="63"/>
      <c r="C125" s="88"/>
      <c r="D125" s="88"/>
      <c r="E125" s="88"/>
      <c r="F125" s="88"/>
      <c r="G125" s="88"/>
      <c r="H125" s="88"/>
      <c r="I125" s="88"/>
      <c r="J125" s="88"/>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I125" s="88"/>
      <c r="AJ125" s="88"/>
      <c r="AK125" s="88"/>
      <c r="AL125" s="88"/>
      <c r="AM125" s="88">
        <v>1</v>
      </c>
      <c r="AN125" s="88">
        <v>1</v>
      </c>
      <c r="AO125" s="88"/>
      <c r="AP125" s="88"/>
      <c r="AQ125" s="88"/>
      <c r="AR125" s="88"/>
      <c r="AS125" s="88"/>
      <c r="AT125" s="88"/>
      <c r="AU125" s="88"/>
      <c r="AV125" s="88"/>
      <c r="AW125" s="88"/>
      <c r="AX125" s="88"/>
      <c r="AY125" s="88"/>
      <c r="AZ125" s="88"/>
      <c r="BA125" s="88"/>
      <c r="BB125" s="88"/>
      <c r="BC125" s="88"/>
      <c r="BD125" s="88"/>
      <c r="BE125" s="88"/>
      <c r="BF125" s="88"/>
      <c r="BG125" s="88"/>
      <c r="BH125" s="88"/>
      <c r="BI125" s="88"/>
      <c r="BJ125" s="88"/>
      <c r="BK125" s="88"/>
      <c r="BL125" s="88"/>
      <c r="BM125" s="88"/>
      <c r="BN125" s="88"/>
      <c r="BO125" s="88"/>
      <c r="BP125" s="88"/>
      <c r="BQ125" s="88"/>
      <c r="BR125" s="88"/>
      <c r="BS125" s="88"/>
      <c r="BT125" s="88"/>
      <c r="BU125" s="88"/>
      <c r="BV125" s="88"/>
      <c r="BW125" s="88"/>
      <c r="BX125" s="88"/>
      <c r="BY125" s="63"/>
    </row>
    <row r="126" spans="2:77" ht="15" customHeight="1">
      <c r="B126" s="63"/>
      <c r="C126" s="88"/>
      <c r="D126" s="55" t="s">
        <v>192</v>
      </c>
      <c r="E126" s="88"/>
      <c r="F126" s="88"/>
      <c r="G126" s="88"/>
      <c r="H126" s="88"/>
      <c r="I126" s="88"/>
      <c r="J126" s="88"/>
      <c r="K126" s="88"/>
      <c r="L126" s="88"/>
      <c r="M126" s="88"/>
      <c r="N126" s="88"/>
      <c r="O126" s="88"/>
      <c r="P126" s="88"/>
      <c r="Q126" s="88"/>
      <c r="R126" s="88"/>
      <c r="S126" s="88"/>
      <c r="T126" s="88"/>
      <c r="U126" s="88"/>
      <c r="V126" s="88"/>
      <c r="W126" s="88"/>
      <c r="X126" s="88"/>
      <c r="Y126" s="88"/>
      <c r="Z126" s="88"/>
      <c r="AA126" s="88"/>
      <c r="AB126" s="88"/>
      <c r="AC126" s="88"/>
      <c r="AD126" s="88"/>
      <c r="AE126" s="88"/>
      <c r="AF126" s="88"/>
      <c r="AG126" s="88"/>
      <c r="AH126" s="88"/>
      <c r="AI126" s="88"/>
      <c r="AJ126" s="88"/>
      <c r="AK126" s="88"/>
      <c r="AL126" s="88"/>
      <c r="AM126" s="88">
        <v>1</v>
      </c>
      <c r="AN126" s="88">
        <v>1</v>
      </c>
      <c r="AO126" s="88"/>
      <c r="AP126" s="88"/>
      <c r="AQ126" s="88"/>
      <c r="AR126" s="88"/>
      <c r="AS126" s="88"/>
      <c r="AT126" s="88"/>
      <c r="AU126" s="88"/>
      <c r="AV126" s="88"/>
      <c r="AW126" s="88"/>
      <c r="AX126" s="88"/>
      <c r="AY126" s="88"/>
      <c r="AZ126" s="88"/>
      <c r="BA126" s="88"/>
      <c r="BB126" s="88"/>
      <c r="BC126" s="88"/>
      <c r="BD126" s="88"/>
      <c r="BE126" s="88"/>
      <c r="BF126" s="88"/>
      <c r="BG126" s="88"/>
      <c r="BH126" s="88"/>
      <c r="BI126" s="88"/>
      <c r="BJ126" s="88"/>
      <c r="BK126" s="88"/>
      <c r="BL126" s="88"/>
      <c r="BM126" s="88"/>
      <c r="BN126" s="88"/>
      <c r="BO126" s="88"/>
      <c r="BP126" s="88"/>
      <c r="BQ126" s="88"/>
      <c r="BR126" s="88"/>
      <c r="BS126" s="88"/>
      <c r="BT126" s="88"/>
      <c r="BU126" s="88"/>
      <c r="BV126" s="88"/>
      <c r="BW126" s="88"/>
      <c r="BX126" s="88"/>
      <c r="BY126" s="63"/>
    </row>
    <row r="127" spans="2:77" ht="15" customHeight="1">
      <c r="B127" s="63"/>
      <c r="C127" s="88"/>
      <c r="D127" s="88"/>
      <c r="E127" s="88"/>
      <c r="F127" s="88"/>
      <c r="G127" s="88"/>
      <c r="H127" s="88"/>
      <c r="I127" s="88"/>
      <c r="J127" s="88"/>
      <c r="K127" s="88"/>
      <c r="L127" s="88"/>
      <c r="M127" s="88"/>
      <c r="N127" s="88"/>
      <c r="O127" s="88"/>
      <c r="P127" s="88"/>
      <c r="Q127" s="88"/>
      <c r="R127" s="88"/>
      <c r="S127" s="88"/>
      <c r="T127" s="88"/>
      <c r="U127" s="88"/>
      <c r="V127" s="88"/>
      <c r="W127" s="88"/>
      <c r="X127" s="88"/>
      <c r="Y127" s="88"/>
      <c r="Z127" s="88"/>
      <c r="AA127" s="88"/>
      <c r="AB127" s="88"/>
      <c r="AC127" s="88"/>
      <c r="AD127" s="88"/>
      <c r="AE127" s="88"/>
      <c r="AF127" s="88"/>
      <c r="AG127" s="88"/>
      <c r="AH127" s="88"/>
      <c r="AI127" s="88"/>
      <c r="AJ127" s="88"/>
      <c r="AK127" s="88"/>
      <c r="AL127" s="88"/>
      <c r="AM127" s="88">
        <v>1</v>
      </c>
      <c r="AN127" s="88">
        <v>1</v>
      </c>
      <c r="AO127" s="88"/>
      <c r="AP127" s="88"/>
      <c r="AQ127" s="88"/>
      <c r="AR127" s="88"/>
      <c r="AS127" s="88"/>
      <c r="AT127" s="88"/>
      <c r="AU127" s="88"/>
      <c r="AV127" s="88"/>
      <c r="AW127" s="88"/>
      <c r="AX127" s="88"/>
      <c r="AY127" s="88"/>
      <c r="AZ127" s="88"/>
      <c r="BA127" s="88"/>
      <c r="BB127" s="88"/>
      <c r="BC127" s="88"/>
      <c r="BD127" s="88"/>
      <c r="BE127" s="88"/>
      <c r="BF127" s="88"/>
      <c r="BG127" s="88"/>
      <c r="BH127" s="88"/>
      <c r="BI127" s="88"/>
      <c r="BJ127" s="88"/>
      <c r="BK127" s="88"/>
      <c r="BL127" s="88"/>
      <c r="BM127" s="88"/>
      <c r="BN127" s="88"/>
      <c r="BO127" s="88"/>
      <c r="BP127" s="88"/>
      <c r="BQ127" s="88"/>
      <c r="BR127" s="88"/>
      <c r="BS127" s="88"/>
      <c r="BT127" s="88"/>
      <c r="BU127" s="88"/>
      <c r="BV127" s="88"/>
      <c r="BW127" s="88"/>
      <c r="BX127" s="88"/>
      <c r="BY127" s="63"/>
    </row>
    <row r="128" spans="2:77" s="80" customFormat="1" ht="99.6" customHeight="1">
      <c r="B128" s="81"/>
      <c r="C128" s="82"/>
      <c r="D128" s="377" t="s">
        <v>183</v>
      </c>
      <c r="E128" s="377"/>
      <c r="F128" s="377"/>
      <c r="G128" s="377"/>
      <c r="H128" s="377"/>
      <c r="I128" s="377"/>
      <c r="J128" s="377"/>
      <c r="K128" s="377"/>
      <c r="L128" s="377"/>
      <c r="M128" s="377"/>
      <c r="N128" s="377"/>
      <c r="O128" s="377"/>
      <c r="P128" s="377"/>
      <c r="Q128" s="377"/>
      <c r="R128" s="377"/>
      <c r="S128" s="377"/>
      <c r="T128" s="377"/>
      <c r="U128" s="377"/>
      <c r="V128" s="377"/>
      <c r="W128" s="377"/>
      <c r="X128" s="377"/>
      <c r="Y128" s="377"/>
      <c r="Z128" s="377"/>
      <c r="AA128" s="377"/>
      <c r="AB128" s="377"/>
      <c r="AC128" s="377"/>
      <c r="AD128" s="377"/>
      <c r="AE128" s="377"/>
      <c r="AF128" s="377"/>
      <c r="AG128" s="377"/>
      <c r="AH128" s="377"/>
      <c r="AI128" s="377"/>
      <c r="AJ128" s="377"/>
      <c r="AK128" s="377"/>
      <c r="AL128" s="377"/>
      <c r="AM128" s="377"/>
      <c r="AN128" s="377"/>
      <c r="AO128" s="377"/>
      <c r="AP128" s="377"/>
      <c r="AQ128" s="377"/>
      <c r="AR128" s="377"/>
      <c r="AS128" s="377"/>
      <c r="AT128" s="377"/>
      <c r="AU128" s="377"/>
      <c r="AV128" s="377"/>
      <c r="AW128" s="377"/>
      <c r="AX128" s="377"/>
      <c r="AY128" s="377"/>
      <c r="AZ128" s="377"/>
      <c r="BA128" s="377"/>
      <c r="BB128" s="377"/>
      <c r="BC128" s="377"/>
      <c r="BD128" s="377"/>
      <c r="BE128" s="377"/>
      <c r="BF128" s="377"/>
      <c r="BG128" s="377"/>
      <c r="BH128" s="377"/>
      <c r="BI128" s="377"/>
      <c r="BJ128" s="377"/>
      <c r="BK128" s="377"/>
      <c r="BL128" s="377"/>
      <c r="BM128" s="377"/>
      <c r="BN128" s="377"/>
      <c r="BO128" s="377"/>
      <c r="BP128" s="377"/>
      <c r="BQ128" s="377"/>
      <c r="BR128" s="377"/>
      <c r="BS128" s="377"/>
      <c r="BT128" s="377"/>
      <c r="BU128" s="377"/>
      <c r="BV128" s="377"/>
      <c r="BW128" s="377"/>
      <c r="BX128" s="82"/>
      <c r="BY128" s="81"/>
    </row>
    <row r="129" spans="2:84" ht="5.0999999999999996" customHeight="1">
      <c r="B129" s="63"/>
      <c r="C129" s="88"/>
      <c r="D129" s="88"/>
      <c r="E129" s="88"/>
      <c r="F129" s="88"/>
      <c r="G129" s="88"/>
      <c r="H129" s="88"/>
      <c r="I129" s="88"/>
      <c r="J129" s="88"/>
      <c r="K129" s="88"/>
      <c r="L129" s="88"/>
      <c r="M129" s="88"/>
      <c r="N129" s="88"/>
      <c r="O129" s="88"/>
      <c r="P129" s="88"/>
      <c r="Q129" s="88"/>
      <c r="R129" s="88"/>
      <c r="S129" s="88"/>
      <c r="T129" s="88"/>
      <c r="U129" s="88"/>
      <c r="V129" s="88"/>
      <c r="W129" s="88"/>
      <c r="X129" s="88"/>
      <c r="Y129" s="88"/>
      <c r="Z129" s="88"/>
      <c r="AA129" s="88"/>
      <c r="AB129" s="88"/>
      <c r="AC129" s="88"/>
      <c r="AD129" s="88"/>
      <c r="AE129" s="88"/>
      <c r="AF129" s="88"/>
      <c r="AG129" s="88"/>
      <c r="AH129" s="88"/>
      <c r="AI129" s="88"/>
      <c r="AJ129" s="88"/>
      <c r="AK129" s="88"/>
      <c r="AL129" s="88"/>
      <c r="AM129" s="88"/>
      <c r="AN129" s="88"/>
      <c r="AO129" s="88"/>
      <c r="AP129" s="88"/>
      <c r="AQ129" s="88"/>
      <c r="AR129" s="88"/>
      <c r="AS129" s="88"/>
      <c r="AT129" s="88"/>
      <c r="AU129" s="88"/>
      <c r="AV129" s="88"/>
      <c r="AW129" s="88"/>
      <c r="AX129" s="88"/>
      <c r="AY129" s="88"/>
      <c r="AZ129" s="88"/>
      <c r="BA129" s="88"/>
      <c r="BB129" s="88"/>
      <c r="BC129" s="88"/>
      <c r="BD129" s="88"/>
      <c r="BE129" s="88"/>
      <c r="BF129" s="88"/>
      <c r="BG129" s="88"/>
      <c r="BH129" s="88"/>
      <c r="BI129" s="88"/>
      <c r="BJ129" s="88"/>
      <c r="BK129" s="88"/>
      <c r="BL129" s="88"/>
      <c r="BM129" s="88"/>
      <c r="BN129" s="88"/>
      <c r="BO129" s="88"/>
      <c r="BP129" s="88"/>
      <c r="BQ129" s="88"/>
      <c r="BR129" s="88"/>
      <c r="BS129" s="88"/>
      <c r="BT129" s="88"/>
      <c r="BU129" s="88"/>
      <c r="BV129" s="88"/>
      <c r="BW129" s="88"/>
      <c r="BX129" s="88"/>
      <c r="BY129" s="63"/>
    </row>
    <row r="130" spans="2:84" ht="33" customHeight="1">
      <c r="B130" s="63"/>
      <c r="C130" s="88"/>
      <c r="P130" s="368" t="s">
        <v>155</v>
      </c>
      <c r="Q130" s="368"/>
      <c r="R130" s="368"/>
      <c r="S130" s="368"/>
      <c r="T130" s="368"/>
      <c r="U130" s="368"/>
      <c r="V130" s="368"/>
      <c r="W130" s="368"/>
      <c r="X130" s="368"/>
      <c r="Y130" s="368"/>
      <c r="Z130" s="368"/>
      <c r="AA130" s="368"/>
      <c r="AB130" s="368"/>
      <c r="AC130" s="368"/>
      <c r="AD130" s="368"/>
      <c r="AE130" s="368"/>
      <c r="AF130" s="368"/>
      <c r="AG130" s="368"/>
      <c r="AH130" s="368"/>
      <c r="AI130" s="368"/>
      <c r="AJ130" s="368"/>
      <c r="AK130" s="368"/>
      <c r="AL130" s="368"/>
      <c r="AM130" s="368"/>
      <c r="AN130" s="368"/>
      <c r="AO130" s="368"/>
      <c r="AP130" s="368"/>
      <c r="AQ130" s="368"/>
      <c r="AR130" s="368"/>
      <c r="AS130" s="368"/>
      <c r="AT130" s="368" t="s">
        <v>156</v>
      </c>
      <c r="AU130" s="368"/>
      <c r="AV130" s="368"/>
      <c r="AW130" s="368"/>
      <c r="AX130" s="368"/>
      <c r="AY130" s="368"/>
      <c r="AZ130" s="368"/>
      <c r="BA130" s="368"/>
      <c r="BB130" s="368"/>
      <c r="BC130" s="368"/>
      <c r="BD130" s="368"/>
      <c r="BE130" s="368"/>
      <c r="BF130" s="368"/>
      <c r="BG130" s="368"/>
      <c r="BH130" s="368"/>
      <c r="BI130" s="368"/>
      <c r="BJ130" s="368"/>
      <c r="BK130" s="368"/>
      <c r="BL130" s="368"/>
      <c r="BM130" s="368"/>
      <c r="BN130" s="368"/>
      <c r="BO130" s="368"/>
      <c r="BP130" s="368"/>
      <c r="BQ130" s="368"/>
      <c r="BR130" s="368"/>
      <c r="BS130" s="368"/>
      <c r="BT130" s="368"/>
      <c r="BU130" s="368"/>
      <c r="BV130" s="368"/>
      <c r="BW130" s="368"/>
      <c r="BX130" s="88"/>
      <c r="BY130" s="63"/>
      <c r="CF130" s="83"/>
    </row>
    <row r="131" spans="2:84" ht="5.0999999999999996" customHeight="1">
      <c r="B131" s="63"/>
      <c r="C131" s="88"/>
      <c r="P131" s="56"/>
      <c r="Q131" s="56"/>
      <c r="R131" s="56"/>
      <c r="S131" s="56"/>
      <c r="T131" s="56"/>
      <c r="U131" s="56"/>
      <c r="V131" s="56"/>
      <c r="W131" s="56"/>
      <c r="X131" s="56"/>
      <c r="Y131" s="56"/>
      <c r="Z131" s="56"/>
      <c r="AA131" s="56"/>
      <c r="AB131" s="56"/>
      <c r="AC131" s="56"/>
      <c r="AD131" s="56"/>
      <c r="AE131" s="56"/>
      <c r="AF131" s="56"/>
      <c r="AG131" s="56"/>
      <c r="AH131" s="56"/>
      <c r="AI131" s="56"/>
      <c r="AJ131" s="56"/>
      <c r="AK131" s="56"/>
      <c r="AL131" s="56"/>
      <c r="AM131" s="56"/>
      <c r="AN131" s="56"/>
      <c r="AO131" s="56"/>
      <c r="AP131" s="56"/>
      <c r="AQ131" s="56"/>
      <c r="AR131" s="56"/>
      <c r="AS131" s="56"/>
      <c r="AT131" s="84"/>
      <c r="AU131" s="84"/>
      <c r="AV131" s="84"/>
      <c r="AW131" s="84"/>
      <c r="AX131" s="84"/>
      <c r="AY131" s="84"/>
      <c r="AZ131" s="84"/>
      <c r="BA131" s="84"/>
      <c r="BB131" s="84"/>
      <c r="BC131" s="84"/>
      <c r="BD131" s="84"/>
      <c r="BE131" s="84"/>
      <c r="BF131" s="84"/>
      <c r="BG131" s="84"/>
      <c r="BH131" s="84"/>
      <c r="BI131" s="84"/>
      <c r="BJ131" s="84"/>
      <c r="BK131" s="84"/>
      <c r="BL131" s="84"/>
      <c r="BM131" s="84"/>
      <c r="BN131" s="84"/>
      <c r="BO131" s="84"/>
      <c r="BP131" s="84"/>
      <c r="BQ131" s="84"/>
      <c r="BR131" s="84"/>
      <c r="BS131" s="84"/>
      <c r="BT131" s="84"/>
      <c r="BU131" s="84"/>
      <c r="BV131" s="84"/>
      <c r="BW131" s="84"/>
      <c r="BX131" s="88"/>
      <c r="BY131" s="63"/>
      <c r="CF131" s="83"/>
    </row>
    <row r="132" spans="2:84" ht="35.1" customHeight="1">
      <c r="B132" s="63"/>
      <c r="C132" s="88"/>
      <c r="D132" s="375" t="s">
        <v>152</v>
      </c>
      <c r="E132" s="375"/>
      <c r="F132" s="375"/>
      <c r="G132" s="375"/>
      <c r="H132" s="375"/>
      <c r="I132" s="375"/>
      <c r="J132" s="375"/>
      <c r="K132" s="375"/>
      <c r="L132" s="375"/>
      <c r="M132" s="375"/>
      <c r="N132" s="375"/>
      <c r="O132" s="375"/>
      <c r="P132" s="363" t="s">
        <v>167</v>
      </c>
      <c r="Q132" s="363"/>
      <c r="R132" s="363"/>
      <c r="S132" s="363"/>
      <c r="T132" s="363"/>
      <c r="U132" s="363"/>
      <c r="V132" s="363"/>
      <c r="W132" s="363"/>
      <c r="X132" s="363"/>
      <c r="Y132" s="363"/>
      <c r="Z132" s="363"/>
      <c r="AA132" s="363"/>
      <c r="AB132" s="363"/>
      <c r="AC132" s="363"/>
      <c r="AD132" s="363"/>
      <c r="AE132" s="363" t="s">
        <v>165</v>
      </c>
      <c r="AF132" s="363"/>
      <c r="AG132" s="363"/>
      <c r="AH132" s="363"/>
      <c r="AI132" s="363"/>
      <c r="AJ132" s="363"/>
      <c r="AK132" s="363"/>
      <c r="AL132" s="363"/>
      <c r="AM132" s="363"/>
      <c r="AN132" s="363"/>
      <c r="AO132" s="363"/>
      <c r="AP132" s="363"/>
      <c r="AQ132" s="363"/>
      <c r="AR132" s="363"/>
      <c r="AS132" s="363"/>
      <c r="AT132" s="363" t="s">
        <v>167</v>
      </c>
      <c r="AU132" s="363"/>
      <c r="AV132" s="363"/>
      <c r="AW132" s="363"/>
      <c r="AX132" s="363"/>
      <c r="AY132" s="363"/>
      <c r="AZ132" s="363"/>
      <c r="BA132" s="363"/>
      <c r="BB132" s="363"/>
      <c r="BC132" s="363"/>
      <c r="BD132" s="363"/>
      <c r="BE132" s="363"/>
      <c r="BF132" s="363"/>
      <c r="BG132" s="363"/>
      <c r="BH132" s="363"/>
      <c r="BI132" s="363" t="s">
        <v>164</v>
      </c>
      <c r="BJ132" s="363"/>
      <c r="BK132" s="363"/>
      <c r="BL132" s="363"/>
      <c r="BM132" s="363"/>
      <c r="BN132" s="363"/>
      <c r="BO132" s="363"/>
      <c r="BP132" s="363"/>
      <c r="BQ132" s="363"/>
      <c r="BR132" s="363"/>
      <c r="BS132" s="363"/>
      <c r="BT132" s="363"/>
      <c r="BU132" s="363"/>
      <c r="BV132" s="363"/>
      <c r="BW132" s="363"/>
      <c r="BX132" s="88"/>
      <c r="BY132" s="63"/>
    </row>
    <row r="133" spans="2:84" ht="5.0999999999999996" customHeight="1">
      <c r="B133" s="63"/>
      <c r="C133" s="88"/>
      <c r="D133" s="57"/>
      <c r="E133" s="57"/>
      <c r="F133" s="57"/>
      <c r="G133" s="57"/>
      <c r="H133" s="57"/>
      <c r="I133" s="57"/>
      <c r="J133" s="57"/>
      <c r="K133" s="57"/>
      <c r="L133" s="57"/>
      <c r="M133" s="57"/>
      <c r="N133" s="57"/>
      <c r="O133" s="57"/>
      <c r="P133" s="54"/>
      <c r="Q133" s="54"/>
      <c r="R133" s="54"/>
      <c r="S133" s="54"/>
      <c r="T133" s="54"/>
      <c r="U133" s="54"/>
      <c r="V133" s="54"/>
      <c r="W133" s="54"/>
      <c r="X133" s="54"/>
      <c r="Y133" s="54"/>
      <c r="Z133" s="54"/>
      <c r="AA133" s="54"/>
      <c r="AB133" s="54"/>
      <c r="AC133" s="54"/>
      <c r="AD133" s="54"/>
      <c r="AE133" s="54"/>
      <c r="AF133" s="54"/>
      <c r="AG133" s="54"/>
      <c r="AH133" s="54"/>
      <c r="AI133" s="54"/>
      <c r="AJ133" s="54"/>
      <c r="AK133" s="54"/>
      <c r="AL133" s="54"/>
      <c r="AM133" s="54"/>
      <c r="AN133" s="54"/>
      <c r="AO133" s="54"/>
      <c r="AP133" s="54"/>
      <c r="AQ133" s="54"/>
      <c r="AR133" s="54"/>
      <c r="AS133" s="54"/>
      <c r="AT133" s="54"/>
      <c r="AU133" s="54"/>
      <c r="AV133" s="5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88"/>
      <c r="BY133" s="63"/>
    </row>
    <row r="134" spans="2:84" ht="35.1" customHeight="1">
      <c r="B134" s="63"/>
      <c r="C134" s="88"/>
      <c r="D134" s="375" t="s">
        <v>153</v>
      </c>
      <c r="E134" s="375"/>
      <c r="F134" s="375"/>
      <c r="G134" s="375"/>
      <c r="H134" s="375"/>
      <c r="I134" s="375"/>
      <c r="J134" s="375"/>
      <c r="K134" s="375"/>
      <c r="L134" s="375"/>
      <c r="M134" s="375"/>
      <c r="N134" s="375"/>
      <c r="O134" s="375"/>
      <c r="P134" s="363" t="s">
        <v>167</v>
      </c>
      <c r="Q134" s="363"/>
      <c r="R134" s="363"/>
      <c r="S134" s="363"/>
      <c r="T134" s="363"/>
      <c r="U134" s="363"/>
      <c r="V134" s="363"/>
      <c r="W134" s="363"/>
      <c r="X134" s="363"/>
      <c r="Y134" s="363"/>
      <c r="Z134" s="363"/>
      <c r="AA134" s="363"/>
      <c r="AB134" s="363"/>
      <c r="AC134" s="363"/>
      <c r="AD134" s="363"/>
      <c r="AE134" s="363" t="s">
        <v>166</v>
      </c>
      <c r="AF134" s="363"/>
      <c r="AG134" s="363"/>
      <c r="AH134" s="363"/>
      <c r="AI134" s="363"/>
      <c r="AJ134" s="363"/>
      <c r="AK134" s="363"/>
      <c r="AL134" s="363"/>
      <c r="AM134" s="363"/>
      <c r="AN134" s="363"/>
      <c r="AO134" s="363"/>
      <c r="AP134" s="363"/>
      <c r="AQ134" s="363"/>
      <c r="AR134" s="363"/>
      <c r="AS134" s="363"/>
      <c r="AT134" s="363" t="s">
        <v>167</v>
      </c>
      <c r="AU134" s="363"/>
      <c r="AV134" s="363"/>
      <c r="AW134" s="363"/>
      <c r="AX134" s="363"/>
      <c r="AY134" s="363"/>
      <c r="AZ134" s="363"/>
      <c r="BA134" s="363"/>
      <c r="BB134" s="363"/>
      <c r="BC134" s="363"/>
      <c r="BD134" s="363"/>
      <c r="BE134" s="363"/>
      <c r="BF134" s="363"/>
      <c r="BG134" s="363"/>
      <c r="BH134" s="363"/>
      <c r="BI134" s="363" t="s">
        <v>164</v>
      </c>
      <c r="BJ134" s="363"/>
      <c r="BK134" s="363"/>
      <c r="BL134" s="363"/>
      <c r="BM134" s="363"/>
      <c r="BN134" s="363"/>
      <c r="BO134" s="363"/>
      <c r="BP134" s="363"/>
      <c r="BQ134" s="363"/>
      <c r="BR134" s="363"/>
      <c r="BS134" s="363"/>
      <c r="BT134" s="363"/>
      <c r="BU134" s="363"/>
      <c r="BV134" s="363"/>
      <c r="BW134" s="363"/>
      <c r="BX134" s="88"/>
      <c r="BY134" s="63"/>
    </row>
    <row r="135" spans="2:84" ht="5.0999999999999996" customHeight="1">
      <c r="B135" s="63"/>
      <c r="C135" s="88"/>
      <c r="D135" s="57"/>
      <c r="E135" s="57"/>
      <c r="F135" s="57"/>
      <c r="G135" s="57"/>
      <c r="H135" s="57"/>
      <c r="I135" s="57"/>
      <c r="J135" s="57"/>
      <c r="K135" s="57"/>
      <c r="L135" s="57"/>
      <c r="M135" s="57"/>
      <c r="N135" s="57"/>
      <c r="O135" s="57"/>
      <c r="P135" s="54"/>
      <c r="Q135" s="54"/>
      <c r="R135" s="54"/>
      <c r="S135" s="54"/>
      <c r="T135" s="54"/>
      <c r="U135" s="54"/>
      <c r="V135" s="54"/>
      <c r="W135" s="54"/>
      <c r="X135" s="54"/>
      <c r="Y135" s="54"/>
      <c r="Z135" s="54"/>
      <c r="AA135" s="54"/>
      <c r="AB135" s="54"/>
      <c r="AC135" s="54"/>
      <c r="AD135" s="54"/>
      <c r="AE135" s="54"/>
      <c r="AF135" s="54"/>
      <c r="AG135" s="54"/>
      <c r="AH135" s="54"/>
      <c r="AI135" s="54"/>
      <c r="AJ135" s="54"/>
      <c r="AK135" s="54"/>
      <c r="AL135" s="54"/>
      <c r="AM135" s="54"/>
      <c r="AN135" s="54"/>
      <c r="AO135" s="54"/>
      <c r="AP135" s="54"/>
      <c r="AQ135" s="54"/>
      <c r="AR135" s="54"/>
      <c r="AS135" s="54"/>
      <c r="AT135" s="54"/>
      <c r="AU135" s="54"/>
      <c r="AV135" s="5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88"/>
      <c r="BY135" s="63"/>
    </row>
    <row r="136" spans="2:84" ht="108.6" customHeight="1">
      <c r="B136" s="63"/>
      <c r="C136" s="88"/>
      <c r="P136" s="374" t="s">
        <v>157</v>
      </c>
      <c r="Q136" s="374"/>
      <c r="R136" s="374"/>
      <c r="S136" s="374"/>
      <c r="T136" s="374"/>
      <c r="U136" s="374"/>
      <c r="V136" s="374"/>
      <c r="W136" s="374"/>
      <c r="X136" s="374"/>
      <c r="Y136" s="374"/>
      <c r="Z136" s="374"/>
      <c r="AA136" s="374"/>
      <c r="AB136" s="374"/>
      <c r="AC136" s="374"/>
      <c r="AD136" s="374"/>
      <c r="AE136" s="374" t="s">
        <v>159</v>
      </c>
      <c r="AF136" s="374"/>
      <c r="AG136" s="374"/>
      <c r="AH136" s="374"/>
      <c r="AI136" s="374"/>
      <c r="AJ136" s="374"/>
      <c r="AK136" s="374"/>
      <c r="AL136" s="374"/>
      <c r="AM136" s="374"/>
      <c r="AN136" s="374"/>
      <c r="AO136" s="374"/>
      <c r="AP136" s="374"/>
      <c r="AQ136" s="374"/>
      <c r="AR136" s="374"/>
      <c r="AS136" s="374"/>
      <c r="AT136" s="374" t="s">
        <v>168</v>
      </c>
      <c r="AU136" s="374"/>
      <c r="AV136" s="374"/>
      <c r="AW136" s="374"/>
      <c r="AX136" s="374"/>
      <c r="AY136" s="374"/>
      <c r="AZ136" s="374"/>
      <c r="BA136" s="374"/>
      <c r="BB136" s="374"/>
      <c r="BC136" s="374"/>
      <c r="BD136" s="374"/>
      <c r="BE136" s="374"/>
      <c r="BF136" s="374"/>
      <c r="BG136" s="374"/>
      <c r="BH136" s="374"/>
      <c r="BI136" s="374" t="s">
        <v>161</v>
      </c>
      <c r="BJ136" s="374"/>
      <c r="BK136" s="374"/>
      <c r="BL136" s="374"/>
      <c r="BM136" s="374"/>
      <c r="BN136" s="374"/>
      <c r="BO136" s="374"/>
      <c r="BP136" s="374"/>
      <c r="BQ136" s="374"/>
      <c r="BR136" s="374"/>
      <c r="BS136" s="374"/>
      <c r="BT136" s="374"/>
      <c r="BU136" s="374"/>
      <c r="BV136" s="374"/>
      <c r="BW136" s="374"/>
      <c r="BX136" s="88"/>
      <c r="BY136" s="63"/>
    </row>
    <row r="137" spans="2:84" ht="5.0999999999999996" customHeight="1">
      <c r="B137" s="63"/>
      <c r="C137" s="88"/>
      <c r="D137" s="57"/>
      <c r="E137" s="57"/>
      <c r="F137" s="57"/>
      <c r="G137" s="57"/>
      <c r="H137" s="57"/>
      <c r="I137" s="57"/>
      <c r="J137" s="57"/>
      <c r="K137" s="57"/>
      <c r="L137" s="57"/>
      <c r="M137" s="57"/>
      <c r="N137" s="57"/>
      <c r="O137" s="57"/>
      <c r="P137" s="54"/>
      <c r="Q137" s="54"/>
      <c r="R137" s="54"/>
      <c r="S137" s="54"/>
      <c r="T137" s="54"/>
      <c r="U137" s="54"/>
      <c r="V137" s="54"/>
      <c r="W137" s="54"/>
      <c r="X137" s="54"/>
      <c r="Y137" s="54"/>
      <c r="Z137" s="54"/>
      <c r="AA137" s="54"/>
      <c r="AB137" s="54"/>
      <c r="AC137" s="54"/>
      <c r="AD137" s="54"/>
      <c r="AE137" s="54"/>
      <c r="AF137" s="54"/>
      <c r="AG137" s="54"/>
      <c r="AH137" s="54"/>
      <c r="AI137" s="54"/>
      <c r="AJ137" s="54"/>
      <c r="AK137" s="54"/>
      <c r="AL137" s="54"/>
      <c r="AM137" s="54"/>
      <c r="AN137" s="54"/>
      <c r="AO137" s="54"/>
      <c r="AP137" s="54"/>
      <c r="AQ137" s="54"/>
      <c r="AR137" s="54"/>
      <c r="AS137" s="54"/>
      <c r="AT137" s="54"/>
      <c r="AU137" s="54"/>
      <c r="AV137" s="5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88"/>
      <c r="BY137" s="63"/>
    </row>
    <row r="138" spans="2:84" ht="140.1" customHeight="1">
      <c r="B138" s="63"/>
      <c r="C138" s="88"/>
      <c r="D138" s="370" t="s">
        <v>154</v>
      </c>
      <c r="E138" s="371"/>
      <c r="F138" s="371"/>
      <c r="G138" s="371"/>
      <c r="H138" s="371"/>
      <c r="I138" s="371"/>
      <c r="J138" s="371"/>
      <c r="K138" s="371"/>
      <c r="L138" s="371"/>
      <c r="M138" s="371"/>
      <c r="N138" s="371"/>
      <c r="O138" s="372"/>
      <c r="P138" s="369" t="s">
        <v>158</v>
      </c>
      <c r="Q138" s="369"/>
      <c r="R138" s="369"/>
      <c r="S138" s="369"/>
      <c r="T138" s="369"/>
      <c r="U138" s="369"/>
      <c r="V138" s="369"/>
      <c r="W138" s="369"/>
      <c r="X138" s="369"/>
      <c r="Y138" s="369"/>
      <c r="Z138" s="369"/>
      <c r="AA138" s="369"/>
      <c r="AB138" s="369"/>
      <c r="AC138" s="369"/>
      <c r="AD138" s="369"/>
      <c r="AE138" s="369" t="s">
        <v>160</v>
      </c>
      <c r="AF138" s="369"/>
      <c r="AG138" s="369"/>
      <c r="AH138" s="369"/>
      <c r="AI138" s="369"/>
      <c r="AJ138" s="369"/>
      <c r="AK138" s="369"/>
      <c r="AL138" s="369"/>
      <c r="AM138" s="369"/>
      <c r="AN138" s="369"/>
      <c r="AO138" s="369"/>
      <c r="AP138" s="369"/>
      <c r="AQ138" s="369"/>
      <c r="AR138" s="369"/>
      <c r="AS138" s="369"/>
      <c r="AT138" s="369" t="s">
        <v>163</v>
      </c>
      <c r="AU138" s="369"/>
      <c r="AV138" s="369"/>
      <c r="AW138" s="369"/>
      <c r="AX138" s="369"/>
      <c r="AY138" s="369"/>
      <c r="AZ138" s="369"/>
      <c r="BA138" s="369"/>
      <c r="BB138" s="369"/>
      <c r="BC138" s="369"/>
      <c r="BD138" s="369"/>
      <c r="BE138" s="369"/>
      <c r="BF138" s="369"/>
      <c r="BG138" s="369"/>
      <c r="BH138" s="369"/>
      <c r="BI138" s="369" t="s">
        <v>162</v>
      </c>
      <c r="BJ138" s="369"/>
      <c r="BK138" s="369"/>
      <c r="BL138" s="369"/>
      <c r="BM138" s="369"/>
      <c r="BN138" s="369"/>
      <c r="BO138" s="369"/>
      <c r="BP138" s="369"/>
      <c r="BQ138" s="369"/>
      <c r="BR138" s="369"/>
      <c r="BS138" s="369"/>
      <c r="BT138" s="369"/>
      <c r="BU138" s="369"/>
      <c r="BV138" s="369"/>
      <c r="BW138" s="369"/>
      <c r="BX138" s="88"/>
      <c r="BY138" s="63"/>
    </row>
    <row r="139" spans="2:84" ht="5.0999999999999996" customHeight="1">
      <c r="B139" s="63"/>
      <c r="C139" s="88"/>
      <c r="D139" s="88"/>
      <c r="E139" s="88"/>
      <c r="F139" s="88"/>
      <c r="G139" s="88"/>
      <c r="H139" s="88"/>
      <c r="I139" s="88"/>
      <c r="J139" s="88"/>
      <c r="K139" s="88"/>
      <c r="L139" s="88"/>
      <c r="M139" s="88"/>
      <c r="N139" s="88"/>
      <c r="O139" s="88"/>
      <c r="P139" s="88"/>
      <c r="Q139" s="88"/>
      <c r="R139" s="88"/>
      <c r="S139" s="88"/>
      <c r="T139" s="88"/>
      <c r="U139" s="88"/>
      <c r="V139" s="88"/>
      <c r="W139" s="88"/>
      <c r="X139" s="88"/>
      <c r="Y139" s="88"/>
      <c r="Z139" s="88"/>
      <c r="AA139" s="88"/>
      <c r="AB139" s="88"/>
      <c r="AC139" s="88"/>
      <c r="AD139" s="88"/>
      <c r="AE139" s="88"/>
      <c r="AF139" s="88"/>
      <c r="AG139" s="88"/>
      <c r="AH139" s="88"/>
      <c r="AI139" s="88"/>
      <c r="AJ139" s="88"/>
      <c r="AK139" s="88"/>
      <c r="AL139" s="88"/>
      <c r="AM139" s="78">
        <v>1</v>
      </c>
      <c r="AN139" s="78">
        <v>1</v>
      </c>
      <c r="AO139" s="88"/>
      <c r="AP139" s="88"/>
      <c r="AQ139" s="88"/>
      <c r="AR139" s="88"/>
      <c r="AS139" s="88"/>
      <c r="AT139" s="88"/>
      <c r="AU139" s="88"/>
      <c r="AV139" s="88"/>
      <c r="AW139" s="88"/>
      <c r="AX139" s="88"/>
      <c r="AY139" s="88"/>
      <c r="AZ139" s="88"/>
      <c r="BA139" s="88"/>
      <c r="BB139" s="88"/>
      <c r="BC139" s="88"/>
      <c r="BD139" s="88"/>
      <c r="BE139" s="88"/>
      <c r="BF139" s="88"/>
      <c r="BG139" s="88"/>
      <c r="BH139" s="88"/>
      <c r="BI139" s="88"/>
      <c r="BJ139" s="88"/>
      <c r="BK139" s="88"/>
      <c r="BL139" s="88"/>
      <c r="BM139" s="88"/>
      <c r="BN139" s="88"/>
      <c r="BO139" s="88"/>
      <c r="BP139" s="88"/>
      <c r="BQ139" s="88"/>
      <c r="BR139" s="88"/>
      <c r="BS139" s="88"/>
      <c r="BT139" s="88"/>
      <c r="BU139" s="88"/>
      <c r="BV139" s="88"/>
      <c r="BW139" s="88"/>
      <c r="BX139" s="64"/>
      <c r="BY139" s="88"/>
    </row>
    <row r="140" spans="2:84" ht="83.1" customHeight="1">
      <c r="B140" s="63"/>
      <c r="C140" s="88"/>
      <c r="D140" s="373" t="s">
        <v>182</v>
      </c>
      <c r="E140" s="373"/>
      <c r="F140" s="373"/>
      <c r="G140" s="373"/>
      <c r="H140" s="373"/>
      <c r="I140" s="373"/>
      <c r="J140" s="373"/>
      <c r="K140" s="373"/>
      <c r="L140" s="373"/>
      <c r="M140" s="373"/>
      <c r="N140" s="373"/>
      <c r="O140" s="373"/>
      <c r="P140" s="373"/>
      <c r="Q140" s="373"/>
      <c r="R140" s="373"/>
      <c r="S140" s="373"/>
      <c r="T140" s="373"/>
      <c r="U140" s="373"/>
      <c r="V140" s="373"/>
      <c r="W140" s="373"/>
      <c r="X140" s="373"/>
      <c r="Y140" s="373"/>
      <c r="Z140" s="373"/>
      <c r="AA140" s="373"/>
      <c r="AB140" s="373"/>
      <c r="AC140" s="373"/>
      <c r="AD140" s="373"/>
      <c r="AE140" s="373"/>
      <c r="AF140" s="373"/>
      <c r="AG140" s="373"/>
      <c r="AH140" s="373"/>
      <c r="AI140" s="373"/>
      <c r="AJ140" s="373"/>
      <c r="AK140" s="373"/>
      <c r="AL140" s="373"/>
      <c r="AM140" s="373"/>
      <c r="AN140" s="373"/>
      <c r="AO140" s="373"/>
      <c r="AP140" s="373"/>
      <c r="AQ140" s="373"/>
      <c r="AR140" s="373"/>
      <c r="AS140" s="373"/>
      <c r="AT140" s="373"/>
      <c r="AU140" s="373"/>
      <c r="AV140" s="373"/>
      <c r="AW140" s="373"/>
      <c r="AX140" s="373"/>
      <c r="AY140" s="373"/>
      <c r="AZ140" s="373"/>
      <c r="BA140" s="373"/>
      <c r="BB140" s="373"/>
      <c r="BC140" s="373"/>
      <c r="BD140" s="373"/>
      <c r="BE140" s="373"/>
      <c r="BF140" s="373"/>
      <c r="BG140" s="373"/>
      <c r="BH140" s="373"/>
      <c r="BI140" s="373"/>
      <c r="BJ140" s="373"/>
      <c r="BK140" s="373"/>
      <c r="BL140" s="373"/>
      <c r="BM140" s="373"/>
      <c r="BN140" s="373"/>
      <c r="BO140" s="373"/>
      <c r="BP140" s="373"/>
      <c r="BQ140" s="373"/>
      <c r="BR140" s="373"/>
      <c r="BS140" s="373"/>
      <c r="BT140" s="373"/>
      <c r="BU140" s="373"/>
      <c r="BV140" s="373"/>
      <c r="BW140" s="373"/>
      <c r="BX140" s="64"/>
      <c r="BY140" s="88"/>
    </row>
    <row r="141" spans="2:84" ht="3" customHeight="1">
      <c r="B141" s="61"/>
      <c r="C141" s="61"/>
      <c r="D141" s="61"/>
      <c r="E141" s="61"/>
      <c r="F141" s="61"/>
      <c r="G141" s="61"/>
      <c r="H141" s="61"/>
      <c r="I141" s="61"/>
      <c r="J141" s="61"/>
      <c r="K141" s="61"/>
      <c r="L141" s="61"/>
      <c r="M141" s="61"/>
      <c r="N141" s="61"/>
      <c r="O141" s="61"/>
      <c r="P141" s="61"/>
      <c r="Q141" s="61"/>
      <c r="R141" s="61"/>
      <c r="S141" s="61"/>
      <c r="T141" s="61"/>
      <c r="U141" s="61"/>
      <c r="V141" s="61"/>
      <c r="W141" s="61"/>
      <c r="X141" s="61"/>
      <c r="Y141" s="61"/>
      <c r="Z141" s="61"/>
      <c r="AA141" s="61"/>
      <c r="AB141" s="61"/>
      <c r="AC141" s="61"/>
      <c r="AD141" s="61"/>
      <c r="AE141" s="61"/>
      <c r="AF141" s="61"/>
      <c r="AG141" s="61"/>
      <c r="AH141" s="61"/>
      <c r="AI141" s="61"/>
      <c r="AJ141" s="61"/>
      <c r="AK141" s="61"/>
      <c r="AL141" s="61"/>
      <c r="AM141" s="61"/>
      <c r="AN141" s="61"/>
      <c r="AO141" s="61"/>
      <c r="AP141" s="61"/>
      <c r="AQ141" s="61"/>
      <c r="AR141" s="61"/>
      <c r="AS141" s="61"/>
      <c r="AT141" s="61"/>
      <c r="AU141" s="61"/>
      <c r="AV141" s="61"/>
      <c r="AW141" s="61"/>
      <c r="AX141" s="61"/>
      <c r="AY141" s="61"/>
      <c r="AZ141" s="61"/>
      <c r="BA141" s="61"/>
      <c r="BB141" s="61"/>
      <c r="BC141" s="61"/>
      <c r="BD141" s="61"/>
      <c r="BE141" s="61"/>
      <c r="BF141" s="61"/>
      <c r="BG141" s="61"/>
      <c r="BH141" s="61"/>
      <c r="BI141" s="61"/>
      <c r="BJ141" s="61"/>
      <c r="BK141" s="61"/>
      <c r="BL141" s="61"/>
      <c r="BM141" s="61"/>
      <c r="BN141" s="61"/>
      <c r="BO141" s="61"/>
      <c r="BP141" s="61"/>
      <c r="BQ141" s="61"/>
      <c r="BR141" s="61"/>
      <c r="BS141" s="61"/>
      <c r="BT141" s="61"/>
      <c r="BU141" s="61"/>
      <c r="BV141" s="61"/>
      <c r="BW141" s="61"/>
      <c r="BX141" s="61"/>
      <c r="BY141" s="88"/>
    </row>
    <row r="142" spans="2:84" ht="3" customHeight="1">
      <c r="B142" s="86"/>
      <c r="C142" s="86"/>
      <c r="D142" s="86"/>
      <c r="E142" s="86"/>
      <c r="F142" s="86"/>
      <c r="G142" s="86"/>
      <c r="H142" s="86"/>
      <c r="I142" s="86"/>
      <c r="J142" s="86"/>
      <c r="K142" s="86"/>
      <c r="L142" s="86"/>
      <c r="M142" s="86"/>
      <c r="N142" s="86"/>
      <c r="O142" s="86"/>
      <c r="P142" s="86"/>
      <c r="Q142" s="86"/>
      <c r="R142" s="86"/>
      <c r="S142" s="86"/>
      <c r="T142" s="86"/>
      <c r="U142" s="86"/>
      <c r="V142" s="86"/>
      <c r="W142" s="86"/>
      <c r="X142" s="86"/>
      <c r="Y142" s="86"/>
      <c r="Z142" s="86"/>
      <c r="AA142" s="86"/>
      <c r="AB142" s="86"/>
      <c r="AC142" s="86"/>
      <c r="AD142" s="86"/>
      <c r="AE142" s="86"/>
      <c r="AF142" s="86"/>
      <c r="AG142" s="86"/>
      <c r="AH142" s="86"/>
      <c r="AI142" s="86"/>
      <c r="AJ142" s="86"/>
      <c r="AK142" s="86"/>
      <c r="AL142" s="86"/>
      <c r="AM142" s="86"/>
      <c r="AN142" s="86"/>
      <c r="AO142" s="86"/>
      <c r="AP142" s="86"/>
      <c r="AQ142" s="86"/>
      <c r="AR142" s="86"/>
      <c r="AS142" s="86"/>
      <c r="AT142" s="86"/>
      <c r="AU142" s="86"/>
      <c r="AV142" s="86"/>
      <c r="AW142" s="86"/>
      <c r="AX142" s="86"/>
      <c r="AY142" s="86"/>
      <c r="AZ142" s="86"/>
      <c r="BA142" s="86"/>
      <c r="BB142" s="86"/>
      <c r="BC142" s="86"/>
      <c r="BD142" s="86"/>
      <c r="BE142" s="86"/>
      <c r="BF142" s="86"/>
      <c r="BG142" s="86"/>
      <c r="BH142" s="86"/>
      <c r="BI142" s="86"/>
      <c r="BJ142" s="86"/>
      <c r="BK142" s="86"/>
      <c r="BL142" s="86"/>
      <c r="BM142" s="86"/>
      <c r="BN142" s="86"/>
      <c r="BO142" s="86"/>
      <c r="BP142" s="86"/>
      <c r="BQ142" s="86"/>
      <c r="BR142" s="86"/>
      <c r="BS142" s="86"/>
      <c r="BT142" s="86"/>
      <c r="BU142" s="86"/>
      <c r="BV142" s="86"/>
      <c r="BW142" s="86"/>
      <c r="BX142" s="86"/>
      <c r="BY142" s="88"/>
    </row>
    <row r="143" spans="2:84" ht="15" customHeight="1">
      <c r="B143" s="60"/>
      <c r="C143" s="61"/>
      <c r="D143" s="61"/>
      <c r="E143" s="61"/>
      <c r="F143" s="61"/>
      <c r="G143" s="61"/>
      <c r="H143" s="61"/>
      <c r="I143" s="61"/>
      <c r="J143" s="61"/>
      <c r="K143" s="61"/>
      <c r="L143" s="61"/>
      <c r="M143" s="61"/>
      <c r="N143" s="61"/>
      <c r="O143" s="61"/>
      <c r="P143" s="61"/>
      <c r="Q143" s="61"/>
      <c r="R143" s="61"/>
      <c r="S143" s="61"/>
      <c r="T143" s="61"/>
      <c r="U143" s="61"/>
      <c r="V143" s="61"/>
      <c r="W143" s="61"/>
      <c r="X143" s="61"/>
      <c r="Y143" s="61"/>
      <c r="Z143" s="61"/>
      <c r="AA143" s="61"/>
      <c r="AB143" s="61"/>
      <c r="AC143" s="61"/>
      <c r="AD143" s="61"/>
      <c r="AE143" s="61"/>
      <c r="AF143" s="61"/>
      <c r="AG143" s="61"/>
      <c r="AH143" s="61"/>
      <c r="AI143" s="61"/>
      <c r="AJ143" s="61"/>
      <c r="AK143" s="61"/>
      <c r="AL143" s="61"/>
      <c r="AM143" s="61"/>
      <c r="AN143" s="61"/>
      <c r="AO143" s="61"/>
      <c r="AP143" s="61"/>
      <c r="AQ143" s="61"/>
      <c r="AR143" s="61"/>
      <c r="AS143" s="61"/>
      <c r="AT143" s="61"/>
      <c r="AU143" s="61"/>
      <c r="AV143" s="61"/>
      <c r="AW143" s="61"/>
      <c r="AX143" s="61"/>
      <c r="AY143" s="61"/>
      <c r="AZ143" s="61"/>
      <c r="BA143" s="61"/>
      <c r="BB143" s="61"/>
      <c r="BC143" s="61"/>
      <c r="BD143" s="61"/>
      <c r="BE143" s="61"/>
      <c r="BF143" s="61"/>
      <c r="BG143" s="61"/>
      <c r="BH143" s="61"/>
      <c r="BI143" s="61"/>
      <c r="BJ143" s="61"/>
      <c r="BK143" s="61"/>
      <c r="BL143" s="61"/>
      <c r="BM143" s="61"/>
      <c r="BN143" s="61"/>
      <c r="BO143" s="61"/>
      <c r="BP143" s="61"/>
      <c r="BQ143" s="61"/>
      <c r="BR143" s="61"/>
      <c r="BS143" s="61"/>
      <c r="BT143" s="61"/>
      <c r="BU143" s="61"/>
      <c r="BV143" s="61"/>
      <c r="BW143" s="61"/>
      <c r="BX143" s="62"/>
      <c r="BY143" s="88"/>
    </row>
    <row r="144" spans="2:84" ht="15" customHeight="1">
      <c r="B144" s="63"/>
      <c r="C144" s="88"/>
      <c r="D144" s="55" t="s">
        <v>193</v>
      </c>
      <c r="E144" s="88"/>
      <c r="F144" s="88"/>
      <c r="G144" s="88"/>
      <c r="H144" s="88"/>
      <c r="I144" s="88"/>
      <c r="J144" s="88"/>
      <c r="K144" s="88"/>
      <c r="L144" s="88"/>
      <c r="M144" s="88"/>
      <c r="N144" s="88"/>
      <c r="O144" s="88"/>
      <c r="P144" s="88"/>
      <c r="Q144" s="88"/>
      <c r="R144" s="88"/>
      <c r="S144" s="88"/>
      <c r="T144" s="88"/>
      <c r="U144" s="88"/>
      <c r="V144" s="88"/>
      <c r="W144" s="88"/>
      <c r="X144" s="88"/>
      <c r="Y144" s="88"/>
      <c r="Z144" s="88"/>
      <c r="AA144" s="88"/>
      <c r="AB144" s="88"/>
      <c r="AC144" s="88"/>
      <c r="AD144" s="88"/>
      <c r="AE144" s="88"/>
      <c r="AF144" s="88"/>
      <c r="AG144" s="88"/>
      <c r="AH144" s="88"/>
      <c r="AI144" s="88"/>
      <c r="AJ144" s="88"/>
      <c r="AK144" s="88"/>
      <c r="AL144" s="88"/>
      <c r="AM144" s="88">
        <v>1</v>
      </c>
      <c r="AN144" s="88">
        <v>1</v>
      </c>
      <c r="AO144" s="88"/>
      <c r="AP144" s="88"/>
      <c r="AQ144" s="88"/>
      <c r="AR144" s="88"/>
      <c r="AS144" s="88"/>
      <c r="AT144" s="88"/>
      <c r="AU144" s="88"/>
      <c r="AV144" s="88"/>
      <c r="AW144" s="88"/>
      <c r="AX144" s="88"/>
      <c r="AY144" s="88"/>
      <c r="AZ144" s="88"/>
      <c r="BA144" s="88"/>
      <c r="BB144" s="88"/>
      <c r="BC144" s="88"/>
      <c r="BD144" s="88"/>
      <c r="BE144" s="88"/>
      <c r="BF144" s="88"/>
      <c r="BG144" s="88"/>
      <c r="BH144" s="88"/>
      <c r="BI144" s="88"/>
      <c r="BJ144" s="88"/>
      <c r="BK144" s="88"/>
      <c r="BL144" s="88"/>
      <c r="BM144" s="88"/>
      <c r="BN144" s="88"/>
      <c r="BO144" s="88"/>
      <c r="BP144" s="88"/>
      <c r="BQ144" s="88"/>
      <c r="BR144" s="88"/>
      <c r="BS144" s="88"/>
      <c r="BT144" s="88"/>
      <c r="BU144" s="88"/>
      <c r="BV144" s="88"/>
      <c r="BW144" s="88"/>
      <c r="BX144" s="88"/>
      <c r="BY144" s="63"/>
    </row>
    <row r="145" spans="2:77" ht="15" customHeight="1">
      <c r="B145" s="63"/>
      <c r="C145" s="88"/>
      <c r="D145" s="88"/>
      <c r="E145" s="88"/>
      <c r="F145" s="88"/>
      <c r="G145" s="88"/>
      <c r="H145" s="88"/>
      <c r="I145" s="88"/>
      <c r="J145" s="88"/>
      <c r="K145" s="88"/>
      <c r="L145" s="88"/>
      <c r="M145" s="88"/>
      <c r="N145" s="88"/>
      <c r="O145" s="88"/>
      <c r="P145" s="88"/>
      <c r="Q145" s="88"/>
      <c r="R145" s="88"/>
      <c r="S145" s="88"/>
      <c r="T145" s="88"/>
      <c r="U145" s="88"/>
      <c r="V145" s="88"/>
      <c r="W145" s="88"/>
      <c r="X145" s="88"/>
      <c r="Y145" s="88"/>
      <c r="Z145" s="88"/>
      <c r="AA145" s="88"/>
      <c r="AB145" s="88"/>
      <c r="AC145" s="88"/>
      <c r="AD145" s="88"/>
      <c r="AE145" s="88"/>
      <c r="AF145" s="88"/>
      <c r="AG145" s="88"/>
      <c r="AH145" s="88"/>
      <c r="AI145" s="88"/>
      <c r="AJ145" s="88"/>
      <c r="AK145" s="88"/>
      <c r="AL145" s="88"/>
      <c r="AM145" s="88">
        <v>1</v>
      </c>
      <c r="AN145" s="88">
        <v>1</v>
      </c>
      <c r="AO145" s="88"/>
      <c r="AP145" s="88"/>
      <c r="AQ145" s="88"/>
      <c r="AR145" s="88"/>
      <c r="AS145" s="88"/>
      <c r="AT145" s="88"/>
      <c r="AU145" s="88"/>
      <c r="AV145" s="88"/>
      <c r="AW145" s="88"/>
      <c r="AX145" s="88"/>
      <c r="AY145" s="88"/>
      <c r="AZ145" s="88"/>
      <c r="BA145" s="88"/>
      <c r="BB145" s="88"/>
      <c r="BC145" s="88"/>
      <c r="BD145" s="88"/>
      <c r="BE145" s="88"/>
      <c r="BF145" s="88"/>
      <c r="BG145" s="88"/>
      <c r="BH145" s="88"/>
      <c r="BI145" s="88"/>
      <c r="BJ145" s="88"/>
      <c r="BK145" s="88"/>
      <c r="BL145" s="88"/>
      <c r="BM145" s="88"/>
      <c r="BN145" s="88"/>
      <c r="BO145" s="88"/>
      <c r="BP145" s="88"/>
      <c r="BQ145" s="88"/>
      <c r="BR145" s="88"/>
      <c r="BS145" s="88"/>
      <c r="BT145" s="88"/>
      <c r="BU145" s="88"/>
      <c r="BV145" s="88"/>
      <c r="BW145" s="88"/>
      <c r="BX145" s="88"/>
      <c r="BY145" s="63"/>
    </row>
    <row r="146" spans="2:77" ht="45" customHeight="1">
      <c r="B146" s="63"/>
      <c r="C146" s="88"/>
      <c r="D146" s="352" t="s">
        <v>169</v>
      </c>
      <c r="E146" s="352"/>
      <c r="F146" s="352"/>
      <c r="G146" s="352"/>
      <c r="H146" s="352"/>
      <c r="I146" s="352"/>
      <c r="J146" s="352"/>
      <c r="K146" s="352"/>
      <c r="L146" s="352"/>
      <c r="M146" s="352"/>
      <c r="N146" s="352"/>
      <c r="O146" s="352"/>
      <c r="P146" s="352"/>
      <c r="Q146" s="352"/>
      <c r="R146" s="352"/>
      <c r="S146" s="352"/>
      <c r="T146" s="352"/>
      <c r="U146" s="352"/>
      <c r="V146" s="352"/>
      <c r="W146" s="352"/>
      <c r="X146" s="352"/>
      <c r="Y146" s="352"/>
      <c r="Z146" s="352"/>
      <c r="AA146" s="352"/>
      <c r="AB146" s="352"/>
      <c r="AC146" s="352"/>
      <c r="AD146" s="352"/>
      <c r="AE146" s="352"/>
      <c r="AF146" s="352"/>
      <c r="AG146" s="352"/>
      <c r="AH146" s="352"/>
      <c r="AI146" s="352"/>
      <c r="AJ146" s="352"/>
      <c r="AK146" s="352"/>
      <c r="AL146" s="352"/>
      <c r="AM146" s="352"/>
      <c r="AN146" s="352"/>
      <c r="AO146" s="352"/>
      <c r="AP146" s="352"/>
      <c r="AQ146" s="352"/>
      <c r="AR146" s="352"/>
      <c r="AS146" s="352"/>
      <c r="AT146" s="352"/>
      <c r="AU146" s="352"/>
      <c r="AV146" s="352"/>
      <c r="AW146" s="352"/>
      <c r="AX146" s="352"/>
      <c r="AY146" s="352"/>
      <c r="AZ146" s="352"/>
      <c r="BA146" s="352"/>
      <c r="BB146" s="352"/>
      <c r="BC146" s="352"/>
      <c r="BD146" s="352"/>
      <c r="BE146" s="352"/>
      <c r="BF146" s="352"/>
      <c r="BG146" s="352"/>
      <c r="BH146" s="352"/>
      <c r="BI146" s="352"/>
      <c r="BJ146" s="352"/>
      <c r="BK146" s="352"/>
      <c r="BL146" s="352"/>
      <c r="BM146" s="352"/>
      <c r="BN146" s="352"/>
      <c r="BO146" s="352"/>
      <c r="BP146" s="352"/>
      <c r="BQ146" s="352"/>
      <c r="BR146" s="352"/>
      <c r="BS146" s="352"/>
      <c r="BT146" s="352"/>
      <c r="BU146" s="352"/>
      <c r="BV146" s="352"/>
      <c r="BW146" s="352"/>
      <c r="BX146" s="88"/>
      <c r="BY146" s="63"/>
    </row>
    <row r="147" spans="2:77" ht="6" customHeight="1">
      <c r="B147" s="63"/>
      <c r="C147" s="88"/>
      <c r="D147" s="88"/>
      <c r="E147" s="88"/>
      <c r="F147" s="88"/>
      <c r="G147" s="88"/>
      <c r="H147" s="88"/>
      <c r="I147" s="88"/>
      <c r="J147" s="88"/>
      <c r="K147" s="88"/>
      <c r="L147" s="88"/>
      <c r="M147" s="88"/>
      <c r="N147" s="88"/>
      <c r="O147" s="88"/>
      <c r="P147" s="88"/>
      <c r="Q147" s="88"/>
      <c r="R147" s="88"/>
      <c r="S147" s="88"/>
      <c r="T147" s="88"/>
      <c r="U147" s="88"/>
      <c r="V147" s="88"/>
      <c r="W147" s="88"/>
      <c r="X147" s="88"/>
      <c r="Y147" s="88"/>
      <c r="Z147" s="88"/>
      <c r="AA147" s="88"/>
      <c r="AB147" s="88"/>
      <c r="AC147" s="88"/>
      <c r="AD147" s="88"/>
      <c r="AE147" s="88"/>
      <c r="AF147" s="88"/>
      <c r="AG147" s="88"/>
      <c r="AH147" s="88"/>
      <c r="AI147" s="88"/>
      <c r="AJ147" s="88"/>
      <c r="AK147" s="88"/>
      <c r="AL147" s="88"/>
      <c r="AM147" s="88"/>
      <c r="AN147" s="88"/>
      <c r="AO147" s="88"/>
      <c r="AP147" s="88"/>
      <c r="AQ147" s="88"/>
      <c r="AR147" s="88"/>
      <c r="AS147" s="88"/>
      <c r="AT147" s="88"/>
      <c r="AU147" s="88"/>
      <c r="AV147" s="88"/>
      <c r="AW147" s="88"/>
      <c r="AX147" s="88"/>
      <c r="AY147" s="88"/>
      <c r="AZ147" s="88"/>
      <c r="BA147" s="88"/>
      <c r="BB147" s="88"/>
      <c r="BC147" s="88"/>
      <c r="BD147" s="88"/>
      <c r="BE147" s="88"/>
      <c r="BF147" s="88"/>
      <c r="BG147" s="88"/>
      <c r="BH147" s="88"/>
      <c r="BI147" s="88"/>
      <c r="BJ147" s="88"/>
      <c r="BK147" s="88"/>
      <c r="BL147" s="88"/>
      <c r="BM147" s="88"/>
      <c r="BN147" s="88"/>
      <c r="BO147" s="88"/>
      <c r="BP147" s="88"/>
      <c r="BQ147" s="88"/>
      <c r="BR147" s="88"/>
      <c r="BS147" s="88"/>
      <c r="BT147" s="88"/>
      <c r="BU147" s="88"/>
      <c r="BV147" s="88"/>
      <c r="BW147" s="88"/>
      <c r="BX147" s="88"/>
      <c r="BY147" s="63"/>
    </row>
    <row r="148" spans="2:77" ht="20.100000000000001" customHeight="1">
      <c r="B148" s="63"/>
      <c r="C148" s="88"/>
      <c r="D148" s="88"/>
      <c r="E148" s="88"/>
      <c r="F148" s="88"/>
      <c r="G148" s="88"/>
      <c r="H148" s="88"/>
      <c r="I148" s="88"/>
      <c r="J148" s="88"/>
      <c r="K148" s="88"/>
      <c r="L148" s="88"/>
      <c r="M148" s="88"/>
      <c r="N148" s="88"/>
      <c r="O148" s="88"/>
      <c r="P148" s="365" t="s">
        <v>172</v>
      </c>
      <c r="Q148" s="366"/>
      <c r="R148" s="366"/>
      <c r="S148" s="366"/>
      <c r="T148" s="366"/>
      <c r="U148" s="366"/>
      <c r="V148" s="366"/>
      <c r="W148" s="366"/>
      <c r="X148" s="366"/>
      <c r="Y148" s="366"/>
      <c r="Z148" s="366"/>
      <c r="AA148" s="366"/>
      <c r="AB148" s="366"/>
      <c r="AC148" s="366"/>
      <c r="AD148" s="366"/>
      <c r="AE148" s="366"/>
      <c r="AF148" s="366"/>
      <c r="AG148" s="366"/>
      <c r="AH148" s="366"/>
      <c r="AI148" s="366"/>
      <c r="AJ148" s="366"/>
      <c r="AK148" s="366"/>
      <c r="AL148" s="366"/>
      <c r="AM148" s="366"/>
      <c r="AN148" s="366"/>
      <c r="AO148" s="366"/>
      <c r="AP148" s="366"/>
      <c r="AQ148" s="366"/>
      <c r="AR148" s="366"/>
      <c r="AS148" s="366"/>
      <c r="AT148" s="366"/>
      <c r="AU148" s="366"/>
      <c r="AV148" s="366"/>
      <c r="AW148" s="366"/>
      <c r="AX148" s="366"/>
      <c r="AY148" s="366"/>
      <c r="AZ148" s="366"/>
      <c r="BA148" s="366"/>
      <c r="BB148" s="366"/>
      <c r="BC148" s="366"/>
      <c r="BD148" s="366"/>
      <c r="BE148" s="366"/>
      <c r="BF148" s="366"/>
      <c r="BG148" s="366"/>
      <c r="BH148" s="366"/>
      <c r="BI148" s="366"/>
      <c r="BJ148" s="366"/>
      <c r="BK148" s="366"/>
      <c r="BL148" s="366"/>
      <c r="BM148" s="366"/>
      <c r="BN148" s="366"/>
      <c r="BO148" s="366"/>
      <c r="BP148" s="366"/>
      <c r="BQ148" s="366"/>
      <c r="BR148" s="366"/>
      <c r="BS148" s="366"/>
      <c r="BT148" s="366"/>
      <c r="BU148" s="366"/>
      <c r="BV148" s="366"/>
      <c r="BW148" s="367"/>
      <c r="BX148" s="88"/>
      <c r="BY148" s="63"/>
    </row>
    <row r="149" spans="2:77" ht="30" customHeight="1">
      <c r="B149" s="63"/>
      <c r="C149" s="88"/>
      <c r="D149" s="88"/>
      <c r="E149" s="88"/>
      <c r="F149" s="88"/>
      <c r="G149" s="88"/>
      <c r="H149" s="88"/>
      <c r="I149" s="88"/>
      <c r="J149" s="88"/>
      <c r="K149" s="88"/>
      <c r="L149" s="88"/>
      <c r="M149" s="88"/>
      <c r="N149" s="88"/>
      <c r="O149" s="88"/>
      <c r="P149" s="368" t="s">
        <v>173</v>
      </c>
      <c r="Q149" s="368"/>
      <c r="R149" s="368"/>
      <c r="S149" s="368"/>
      <c r="T149" s="368"/>
      <c r="U149" s="368"/>
      <c r="V149" s="368"/>
      <c r="W149" s="368"/>
      <c r="X149" s="368"/>
      <c r="Y149" s="368"/>
      <c r="Z149" s="368"/>
      <c r="AA149" s="368"/>
      <c r="AB149" s="368"/>
      <c r="AC149" s="368"/>
      <c r="AD149" s="368"/>
      <c r="AE149" s="368"/>
      <c r="AF149" s="368"/>
      <c r="AG149" s="368"/>
      <c r="AH149" s="368"/>
      <c r="AI149" s="368"/>
      <c r="AJ149" s="368"/>
      <c r="AK149" s="368"/>
      <c r="AL149" s="368"/>
      <c r="AM149" s="368"/>
      <c r="AN149" s="368"/>
      <c r="AO149" s="368"/>
      <c r="AP149" s="368"/>
      <c r="AQ149" s="368"/>
      <c r="AR149" s="368"/>
      <c r="AS149" s="368"/>
      <c r="AT149" s="368" t="s">
        <v>174</v>
      </c>
      <c r="AU149" s="368"/>
      <c r="AV149" s="368"/>
      <c r="AW149" s="368"/>
      <c r="AX149" s="368"/>
      <c r="AY149" s="368"/>
      <c r="AZ149" s="368"/>
      <c r="BA149" s="368"/>
      <c r="BB149" s="368"/>
      <c r="BC149" s="368"/>
      <c r="BD149" s="368"/>
      <c r="BE149" s="368"/>
      <c r="BF149" s="368"/>
      <c r="BG149" s="368"/>
      <c r="BH149" s="368"/>
      <c r="BI149" s="368"/>
      <c r="BJ149" s="368"/>
      <c r="BK149" s="368"/>
      <c r="BL149" s="368"/>
      <c r="BM149" s="368"/>
      <c r="BN149" s="368"/>
      <c r="BO149" s="368"/>
      <c r="BP149" s="368"/>
      <c r="BQ149" s="368"/>
      <c r="BR149" s="368"/>
      <c r="BS149" s="368"/>
      <c r="BT149" s="368"/>
      <c r="BU149" s="368"/>
      <c r="BV149" s="368"/>
      <c r="BW149" s="368"/>
      <c r="BX149" s="88"/>
      <c r="BY149" s="63"/>
    </row>
    <row r="150" spans="2:77" ht="5.55" customHeight="1">
      <c r="B150" s="63"/>
      <c r="C150" s="88"/>
      <c r="D150" s="88"/>
      <c r="E150" s="88"/>
      <c r="F150" s="88"/>
      <c r="G150" s="88"/>
      <c r="H150" s="88"/>
      <c r="I150" s="88"/>
      <c r="J150" s="88"/>
      <c r="K150" s="88"/>
      <c r="L150" s="88"/>
      <c r="M150" s="88"/>
      <c r="N150" s="88"/>
      <c r="O150" s="88"/>
      <c r="P150" s="88"/>
      <c r="Q150" s="88"/>
      <c r="R150" s="88"/>
      <c r="S150" s="88"/>
      <c r="T150" s="88"/>
      <c r="U150" s="88"/>
      <c r="V150" s="88"/>
      <c r="W150" s="88"/>
      <c r="X150" s="88"/>
      <c r="Y150" s="88"/>
      <c r="Z150" s="88"/>
      <c r="AA150" s="88"/>
      <c r="AB150" s="88"/>
      <c r="AC150" s="88"/>
      <c r="AD150" s="88"/>
      <c r="AE150" s="88"/>
      <c r="AF150" s="88"/>
      <c r="AG150" s="88"/>
      <c r="AH150" s="88"/>
      <c r="AI150" s="88"/>
      <c r="AJ150" s="88"/>
      <c r="AK150" s="88"/>
      <c r="AL150" s="88"/>
      <c r="AM150" s="78">
        <v>1</v>
      </c>
      <c r="AN150" s="78">
        <v>1</v>
      </c>
      <c r="AO150" s="88"/>
      <c r="AP150" s="88"/>
      <c r="AQ150" s="88"/>
      <c r="AR150" s="88"/>
      <c r="AS150" s="88"/>
      <c r="AT150" s="88"/>
      <c r="AU150" s="88"/>
      <c r="AV150" s="88"/>
      <c r="AW150" s="88"/>
      <c r="AX150" s="88"/>
      <c r="AY150" s="88"/>
      <c r="AZ150" s="88"/>
      <c r="BA150" s="88"/>
      <c r="BB150" s="88"/>
      <c r="BC150" s="88"/>
      <c r="BD150" s="88"/>
      <c r="BE150" s="88"/>
      <c r="BF150" s="88"/>
      <c r="BG150" s="88"/>
      <c r="BH150" s="88"/>
      <c r="BI150" s="88"/>
      <c r="BJ150" s="88"/>
      <c r="BK150" s="88"/>
      <c r="BL150" s="88"/>
      <c r="BM150" s="88"/>
      <c r="BN150" s="88"/>
      <c r="BO150" s="88"/>
      <c r="BP150" s="88"/>
      <c r="BQ150" s="88"/>
      <c r="BR150" s="88"/>
      <c r="BS150" s="88"/>
      <c r="BT150" s="88"/>
      <c r="BU150" s="88"/>
      <c r="BV150" s="88"/>
      <c r="BW150" s="88"/>
      <c r="BX150" s="88"/>
      <c r="BY150" s="63"/>
    </row>
    <row r="151" spans="2:77" ht="35.1" customHeight="1">
      <c r="B151" s="63"/>
      <c r="C151" s="88"/>
      <c r="D151" s="365" t="s">
        <v>171</v>
      </c>
      <c r="E151" s="366"/>
      <c r="F151" s="366"/>
      <c r="G151" s="366"/>
      <c r="H151" s="366"/>
      <c r="I151" s="366"/>
      <c r="J151" s="366"/>
      <c r="K151" s="366"/>
      <c r="L151" s="366"/>
      <c r="M151" s="366"/>
      <c r="N151" s="366"/>
      <c r="O151" s="367"/>
      <c r="P151" s="363" t="s">
        <v>175</v>
      </c>
      <c r="Q151" s="364"/>
      <c r="R151" s="364"/>
      <c r="S151" s="364"/>
      <c r="T151" s="364"/>
      <c r="U151" s="364"/>
      <c r="V151" s="364"/>
      <c r="W151" s="364"/>
      <c r="X151" s="364"/>
      <c r="Y151" s="364"/>
      <c r="Z151" s="364"/>
      <c r="AA151" s="364"/>
      <c r="AB151" s="364"/>
      <c r="AC151" s="364"/>
      <c r="AD151" s="364"/>
      <c r="AE151" s="364"/>
      <c r="AF151" s="364"/>
      <c r="AG151" s="364"/>
      <c r="AH151" s="364"/>
      <c r="AI151" s="364"/>
      <c r="AJ151" s="364"/>
      <c r="AK151" s="364"/>
      <c r="AL151" s="364"/>
      <c r="AM151" s="364"/>
      <c r="AN151" s="364"/>
      <c r="AO151" s="364"/>
      <c r="AP151" s="364"/>
      <c r="AQ151" s="364"/>
      <c r="AR151" s="364"/>
      <c r="AS151" s="364"/>
      <c r="AT151" s="363" t="s">
        <v>176</v>
      </c>
      <c r="AU151" s="364"/>
      <c r="AV151" s="364"/>
      <c r="AW151" s="364"/>
      <c r="AX151" s="364"/>
      <c r="AY151" s="364"/>
      <c r="AZ151" s="364"/>
      <c r="BA151" s="364"/>
      <c r="BB151" s="364"/>
      <c r="BC151" s="364"/>
      <c r="BD151" s="364"/>
      <c r="BE151" s="364"/>
      <c r="BF151" s="364"/>
      <c r="BG151" s="364"/>
      <c r="BH151" s="364"/>
      <c r="BI151" s="364"/>
      <c r="BJ151" s="364"/>
      <c r="BK151" s="364"/>
      <c r="BL151" s="364"/>
      <c r="BM151" s="364"/>
      <c r="BN151" s="364"/>
      <c r="BO151" s="364"/>
      <c r="BP151" s="364"/>
      <c r="BQ151" s="364"/>
      <c r="BR151" s="364"/>
      <c r="BS151" s="364"/>
      <c r="BT151" s="364"/>
      <c r="BU151" s="364"/>
      <c r="BV151" s="364"/>
      <c r="BW151" s="364"/>
      <c r="BX151" s="88"/>
      <c r="BY151" s="63"/>
    </row>
    <row r="152" spans="2:77" ht="35.1" customHeight="1">
      <c r="B152" s="63"/>
      <c r="C152" s="88"/>
      <c r="D152" s="354" t="s">
        <v>170</v>
      </c>
      <c r="E152" s="355"/>
      <c r="F152" s="355"/>
      <c r="G152" s="355"/>
      <c r="H152" s="355"/>
      <c r="I152" s="355"/>
      <c r="J152" s="355"/>
      <c r="K152" s="355"/>
      <c r="L152" s="355"/>
      <c r="M152" s="355"/>
      <c r="N152" s="355"/>
      <c r="O152" s="356"/>
      <c r="P152" s="363" t="s">
        <v>177</v>
      </c>
      <c r="Q152" s="364"/>
      <c r="R152" s="364"/>
      <c r="S152" s="364"/>
      <c r="T152" s="364"/>
      <c r="U152" s="364"/>
      <c r="V152" s="364"/>
      <c r="W152" s="364"/>
      <c r="X152" s="364"/>
      <c r="Y152" s="364"/>
      <c r="Z152" s="364"/>
      <c r="AA152" s="364"/>
      <c r="AB152" s="364"/>
      <c r="AC152" s="364"/>
      <c r="AD152" s="364"/>
      <c r="AE152" s="364"/>
      <c r="AF152" s="364"/>
      <c r="AG152" s="364"/>
      <c r="AH152" s="364"/>
      <c r="AI152" s="364"/>
      <c r="AJ152" s="364"/>
      <c r="AK152" s="364"/>
      <c r="AL152" s="364"/>
      <c r="AM152" s="364"/>
      <c r="AN152" s="364"/>
      <c r="AO152" s="364"/>
      <c r="AP152" s="364"/>
      <c r="AQ152" s="364"/>
      <c r="AR152" s="364"/>
      <c r="AS152" s="364"/>
      <c r="AT152" s="363" t="s">
        <v>179</v>
      </c>
      <c r="AU152" s="363"/>
      <c r="AV152" s="363"/>
      <c r="AW152" s="363"/>
      <c r="AX152" s="363"/>
      <c r="AY152" s="363"/>
      <c r="AZ152" s="363"/>
      <c r="BA152" s="363"/>
      <c r="BB152" s="363"/>
      <c r="BC152" s="363"/>
      <c r="BD152" s="363"/>
      <c r="BE152" s="363"/>
      <c r="BF152" s="363"/>
      <c r="BG152" s="363"/>
      <c r="BH152" s="363"/>
      <c r="BI152" s="363"/>
      <c r="BJ152" s="363"/>
      <c r="BK152" s="363"/>
      <c r="BL152" s="363"/>
      <c r="BM152" s="363"/>
      <c r="BN152" s="363"/>
      <c r="BO152" s="363"/>
      <c r="BP152" s="363"/>
      <c r="BQ152" s="363"/>
      <c r="BR152" s="363"/>
      <c r="BS152" s="363"/>
      <c r="BT152" s="363"/>
      <c r="BU152" s="363"/>
      <c r="BV152" s="363"/>
      <c r="BW152" s="363"/>
      <c r="BX152" s="88"/>
      <c r="BY152" s="63"/>
    </row>
    <row r="153" spans="2:77" ht="35.1" customHeight="1">
      <c r="B153" s="63"/>
      <c r="C153" s="88"/>
      <c r="D153" s="357"/>
      <c r="E153" s="358"/>
      <c r="F153" s="358"/>
      <c r="G153" s="358"/>
      <c r="H153" s="358"/>
      <c r="I153" s="358"/>
      <c r="J153" s="358"/>
      <c r="K153" s="358"/>
      <c r="L153" s="358"/>
      <c r="M153" s="358"/>
      <c r="N153" s="358"/>
      <c r="O153" s="359"/>
      <c r="P153" s="363" t="s">
        <v>178</v>
      </c>
      <c r="Q153" s="364"/>
      <c r="R153" s="364"/>
      <c r="S153" s="364"/>
      <c r="T153" s="364"/>
      <c r="U153" s="364"/>
      <c r="V153" s="364"/>
      <c r="W153" s="364"/>
      <c r="X153" s="364"/>
      <c r="Y153" s="364"/>
      <c r="Z153" s="364"/>
      <c r="AA153" s="364"/>
      <c r="AB153" s="364"/>
      <c r="AC153" s="364"/>
      <c r="AD153" s="364"/>
      <c r="AE153" s="364"/>
      <c r="AF153" s="364"/>
      <c r="AG153" s="364"/>
      <c r="AH153" s="364"/>
      <c r="AI153" s="364"/>
      <c r="AJ153" s="364"/>
      <c r="AK153" s="364"/>
      <c r="AL153" s="364"/>
      <c r="AM153" s="364"/>
      <c r="AN153" s="364"/>
      <c r="AO153" s="364"/>
      <c r="AP153" s="364"/>
      <c r="AQ153" s="364"/>
      <c r="AR153" s="364"/>
      <c r="AS153" s="364"/>
      <c r="AT153" s="363"/>
      <c r="AU153" s="363"/>
      <c r="AV153" s="363"/>
      <c r="AW153" s="363"/>
      <c r="AX153" s="363"/>
      <c r="AY153" s="363"/>
      <c r="AZ153" s="363"/>
      <c r="BA153" s="363"/>
      <c r="BB153" s="363"/>
      <c r="BC153" s="363"/>
      <c r="BD153" s="363"/>
      <c r="BE153" s="363"/>
      <c r="BF153" s="363"/>
      <c r="BG153" s="363"/>
      <c r="BH153" s="363"/>
      <c r="BI153" s="363"/>
      <c r="BJ153" s="363"/>
      <c r="BK153" s="363"/>
      <c r="BL153" s="363"/>
      <c r="BM153" s="363"/>
      <c r="BN153" s="363"/>
      <c r="BO153" s="363"/>
      <c r="BP153" s="363"/>
      <c r="BQ153" s="363"/>
      <c r="BR153" s="363"/>
      <c r="BS153" s="363"/>
      <c r="BT153" s="363"/>
      <c r="BU153" s="363"/>
      <c r="BV153" s="363"/>
      <c r="BW153" s="363"/>
      <c r="BX153" s="88"/>
      <c r="BY153" s="63"/>
    </row>
    <row r="154" spans="2:77" ht="15" customHeight="1">
      <c r="B154" s="63"/>
      <c r="C154" s="88"/>
      <c r="D154" s="88"/>
      <c r="E154" s="88"/>
      <c r="F154" s="88"/>
      <c r="G154" s="88"/>
      <c r="H154" s="88"/>
      <c r="I154" s="88"/>
      <c r="J154" s="88"/>
      <c r="K154" s="88"/>
      <c r="L154" s="88"/>
      <c r="M154" s="88"/>
      <c r="N154" s="88"/>
      <c r="O154" s="88"/>
      <c r="P154" s="88"/>
      <c r="Q154" s="88"/>
      <c r="R154" s="88"/>
      <c r="S154" s="88"/>
      <c r="T154" s="88"/>
      <c r="U154" s="88"/>
      <c r="V154" s="88"/>
      <c r="W154" s="88"/>
      <c r="X154" s="88"/>
      <c r="Y154" s="88"/>
      <c r="Z154" s="88"/>
      <c r="AA154" s="88"/>
      <c r="AB154" s="88"/>
      <c r="AC154" s="88"/>
      <c r="AD154" s="88"/>
      <c r="AE154" s="88"/>
      <c r="AF154" s="88"/>
      <c r="AG154" s="88"/>
      <c r="AH154" s="88"/>
      <c r="AI154" s="88"/>
      <c r="AJ154" s="88"/>
      <c r="AK154" s="88"/>
      <c r="AL154" s="88"/>
      <c r="AM154" s="78">
        <v>1</v>
      </c>
      <c r="AN154" s="78">
        <v>1</v>
      </c>
      <c r="AO154" s="88"/>
      <c r="AP154" s="88"/>
      <c r="AQ154" s="88"/>
      <c r="AR154" s="88"/>
      <c r="AS154" s="88"/>
      <c r="AT154" s="88"/>
      <c r="AU154" s="88"/>
      <c r="AV154" s="88"/>
      <c r="AW154" s="88"/>
      <c r="AX154" s="88"/>
      <c r="AY154" s="88"/>
      <c r="AZ154" s="88"/>
      <c r="BA154" s="88"/>
      <c r="BB154" s="88"/>
      <c r="BC154" s="88"/>
      <c r="BD154" s="88"/>
      <c r="BE154" s="88"/>
      <c r="BF154" s="88"/>
      <c r="BG154" s="88"/>
      <c r="BH154" s="88"/>
      <c r="BI154" s="88"/>
      <c r="BJ154" s="88"/>
      <c r="BK154" s="88"/>
      <c r="BL154" s="88"/>
      <c r="BM154" s="88"/>
      <c r="BN154" s="88"/>
      <c r="BO154" s="88"/>
      <c r="BP154" s="88"/>
      <c r="BQ154" s="88"/>
      <c r="BR154" s="88"/>
      <c r="BS154" s="88"/>
      <c r="BT154" s="88"/>
      <c r="BU154" s="88"/>
      <c r="BV154" s="88"/>
      <c r="BW154" s="88"/>
      <c r="BX154" s="88"/>
      <c r="BY154" s="63"/>
    </row>
    <row r="155" spans="2:77" ht="68.099999999999994" customHeight="1">
      <c r="B155" s="63"/>
      <c r="C155" s="88"/>
      <c r="D155" s="352" t="s">
        <v>180</v>
      </c>
      <c r="E155" s="352"/>
      <c r="F155" s="352"/>
      <c r="G155" s="352"/>
      <c r="H155" s="352"/>
      <c r="I155" s="352"/>
      <c r="J155" s="352"/>
      <c r="K155" s="352"/>
      <c r="L155" s="352"/>
      <c r="M155" s="352"/>
      <c r="N155" s="352"/>
      <c r="O155" s="352"/>
      <c r="P155" s="352"/>
      <c r="Q155" s="352"/>
      <c r="R155" s="352"/>
      <c r="S155" s="352"/>
      <c r="T155" s="352"/>
      <c r="U155" s="352"/>
      <c r="V155" s="352"/>
      <c r="W155" s="352"/>
      <c r="X155" s="352"/>
      <c r="Y155" s="352"/>
      <c r="Z155" s="352"/>
      <c r="AA155" s="352"/>
      <c r="AB155" s="352"/>
      <c r="AC155" s="352"/>
      <c r="AD155" s="352"/>
      <c r="AE155" s="352"/>
      <c r="AF155" s="352"/>
      <c r="AG155" s="352"/>
      <c r="AH155" s="352"/>
      <c r="AI155" s="352"/>
      <c r="AJ155" s="352"/>
      <c r="AK155" s="352"/>
      <c r="AL155" s="352"/>
      <c r="AM155" s="352"/>
      <c r="AN155" s="352"/>
      <c r="AO155" s="352"/>
      <c r="AP155" s="352"/>
      <c r="AQ155" s="352"/>
      <c r="AR155" s="352"/>
      <c r="AS155" s="352"/>
      <c r="AT155" s="352"/>
      <c r="AU155" s="352"/>
      <c r="AV155" s="352"/>
      <c r="AW155" s="352"/>
      <c r="AX155" s="352"/>
      <c r="AY155" s="352"/>
      <c r="AZ155" s="352"/>
      <c r="BA155" s="352"/>
      <c r="BB155" s="352"/>
      <c r="BC155" s="352"/>
      <c r="BD155" s="352"/>
      <c r="BE155" s="352"/>
      <c r="BF155" s="352"/>
      <c r="BG155" s="352"/>
      <c r="BH155" s="352"/>
      <c r="BI155" s="352"/>
      <c r="BJ155" s="352"/>
      <c r="BK155" s="352"/>
      <c r="BL155" s="352"/>
      <c r="BM155" s="352"/>
      <c r="BN155" s="352"/>
      <c r="BO155" s="352"/>
      <c r="BP155" s="352"/>
      <c r="BQ155" s="352"/>
      <c r="BR155" s="352"/>
      <c r="BS155" s="352"/>
      <c r="BT155" s="352"/>
      <c r="BU155" s="352"/>
      <c r="BV155" s="352"/>
      <c r="BW155" s="352"/>
      <c r="BX155" s="88"/>
      <c r="BY155" s="63"/>
    </row>
    <row r="156" spans="2:77" ht="26.1" customHeight="1">
      <c r="B156" s="63"/>
      <c r="C156" s="88"/>
      <c r="D156" s="353" t="s">
        <v>181</v>
      </c>
      <c r="E156" s="353"/>
      <c r="F156" s="353"/>
      <c r="G156" s="353"/>
      <c r="H156" s="353"/>
      <c r="I156" s="353"/>
      <c r="J156" s="353"/>
      <c r="K156" s="353"/>
      <c r="L156" s="353"/>
      <c r="M156" s="353"/>
      <c r="N156" s="353"/>
      <c r="O156" s="353"/>
      <c r="P156" s="353"/>
      <c r="Q156" s="353"/>
      <c r="R156" s="353"/>
      <c r="S156" s="353"/>
      <c r="T156" s="353"/>
      <c r="U156" s="353"/>
      <c r="V156" s="353"/>
      <c r="W156" s="353"/>
      <c r="X156" s="353"/>
      <c r="Y156" s="353"/>
      <c r="Z156" s="353"/>
      <c r="AA156" s="353"/>
      <c r="AB156" s="353"/>
      <c r="AC156" s="353"/>
      <c r="AD156" s="353"/>
      <c r="AE156" s="353"/>
      <c r="AF156" s="353"/>
      <c r="AG156" s="353"/>
      <c r="AH156" s="353"/>
      <c r="AI156" s="353"/>
      <c r="AJ156" s="353"/>
      <c r="AK156" s="353"/>
      <c r="AL156" s="353"/>
      <c r="AM156" s="353"/>
      <c r="AN156" s="353"/>
      <c r="AO156" s="353"/>
      <c r="AP156" s="353"/>
      <c r="AQ156" s="353"/>
      <c r="AR156" s="353"/>
      <c r="AS156" s="353"/>
      <c r="AT156" s="353"/>
      <c r="AU156" s="353"/>
      <c r="AV156" s="353"/>
      <c r="AW156" s="353"/>
      <c r="AX156" s="353"/>
      <c r="AY156" s="353"/>
      <c r="AZ156" s="353"/>
      <c r="BA156" s="353"/>
      <c r="BB156" s="353"/>
      <c r="BC156" s="353"/>
      <c r="BD156" s="353"/>
      <c r="BE156" s="353"/>
      <c r="BF156" s="353"/>
      <c r="BG156" s="353"/>
      <c r="BH156" s="353"/>
      <c r="BI156" s="353"/>
      <c r="BJ156" s="353"/>
      <c r="BK156" s="353"/>
      <c r="BL156" s="353"/>
      <c r="BM156" s="353"/>
      <c r="BN156" s="353"/>
      <c r="BO156" s="353"/>
      <c r="BP156" s="353"/>
      <c r="BQ156" s="353"/>
      <c r="BR156" s="353"/>
      <c r="BS156" s="353"/>
      <c r="BT156" s="353"/>
      <c r="BU156" s="353"/>
      <c r="BV156" s="353"/>
      <c r="BW156" s="353"/>
      <c r="BX156" s="88"/>
      <c r="BY156" s="63"/>
    </row>
    <row r="157" spans="2:77" ht="5.0999999999999996" customHeight="1">
      <c r="B157" s="63"/>
      <c r="C157" s="88"/>
      <c r="D157" s="88"/>
      <c r="E157" s="88"/>
      <c r="F157" s="88"/>
      <c r="G157" s="88"/>
      <c r="H157" s="88"/>
      <c r="I157" s="88"/>
      <c r="J157" s="88"/>
      <c r="K157" s="88"/>
      <c r="L157" s="88"/>
      <c r="M157" s="88"/>
      <c r="N157" s="88"/>
      <c r="O157" s="88"/>
      <c r="P157" s="88"/>
      <c r="Q157" s="88"/>
      <c r="R157" s="88"/>
      <c r="S157" s="88"/>
      <c r="T157" s="88"/>
      <c r="U157" s="88"/>
      <c r="V157" s="88"/>
      <c r="W157" s="88"/>
      <c r="X157" s="88"/>
      <c r="Y157" s="88"/>
      <c r="Z157" s="88"/>
      <c r="AA157" s="88"/>
      <c r="AB157" s="88"/>
      <c r="AC157" s="88"/>
      <c r="AD157" s="88"/>
      <c r="AE157" s="88"/>
      <c r="AF157" s="88"/>
      <c r="AG157" s="88"/>
      <c r="AH157" s="88"/>
      <c r="AI157" s="88"/>
      <c r="AJ157" s="88"/>
      <c r="AK157" s="88"/>
      <c r="AL157" s="88"/>
      <c r="AM157" s="88">
        <v>1</v>
      </c>
      <c r="AN157" s="88">
        <v>1</v>
      </c>
      <c r="AO157" s="88"/>
      <c r="AP157" s="88"/>
      <c r="AQ157" s="88"/>
      <c r="AR157" s="88"/>
      <c r="AS157" s="88"/>
      <c r="AT157" s="88"/>
      <c r="AU157" s="88"/>
      <c r="AV157" s="88"/>
      <c r="AW157" s="88"/>
      <c r="AX157" s="88"/>
      <c r="AY157" s="88"/>
      <c r="AZ157" s="88"/>
      <c r="BA157" s="88"/>
      <c r="BB157" s="88"/>
      <c r="BC157" s="88"/>
      <c r="BD157" s="88"/>
      <c r="BE157" s="88"/>
      <c r="BF157" s="88"/>
      <c r="BG157" s="88"/>
      <c r="BH157" s="88"/>
      <c r="BI157" s="88"/>
      <c r="BJ157" s="88"/>
      <c r="BK157" s="88"/>
      <c r="BL157" s="88"/>
      <c r="BM157" s="88"/>
      <c r="BN157" s="88"/>
      <c r="BO157" s="88"/>
      <c r="BP157" s="88"/>
      <c r="BQ157" s="88"/>
      <c r="BR157" s="88"/>
      <c r="BS157" s="88"/>
      <c r="BT157" s="88"/>
      <c r="BU157" s="88"/>
      <c r="BV157" s="88"/>
      <c r="BW157" s="88"/>
      <c r="BX157" s="88"/>
      <c r="BY157" s="63"/>
    </row>
    <row r="158" spans="2:77" ht="15" customHeight="1">
      <c r="B158" s="63"/>
      <c r="C158" s="88"/>
      <c r="D158" s="88"/>
      <c r="E158" s="88"/>
      <c r="F158" s="88"/>
      <c r="G158" s="88"/>
      <c r="H158" s="88"/>
      <c r="I158" s="88"/>
      <c r="J158" s="88"/>
      <c r="K158" s="88"/>
      <c r="L158" s="88"/>
      <c r="M158" s="88"/>
      <c r="N158" s="88"/>
      <c r="O158" s="88"/>
      <c r="P158" s="88"/>
      <c r="Q158" s="88"/>
      <c r="R158" s="88"/>
      <c r="S158" s="88"/>
      <c r="T158" s="88"/>
      <c r="U158" s="88"/>
      <c r="V158" s="88"/>
      <c r="W158" s="88"/>
      <c r="X158" s="88"/>
      <c r="Y158" s="88"/>
      <c r="Z158" s="88"/>
      <c r="AA158" s="88"/>
      <c r="AB158" s="88"/>
      <c r="AC158" s="88"/>
      <c r="AD158" s="88"/>
      <c r="AE158" s="88"/>
      <c r="AF158" s="88"/>
      <c r="AG158" s="88"/>
      <c r="AH158" s="88"/>
      <c r="AI158" s="88"/>
      <c r="AJ158" s="88"/>
      <c r="AK158" s="88"/>
      <c r="AL158" s="88"/>
      <c r="AM158" s="88"/>
      <c r="AN158" s="88"/>
      <c r="AO158" s="88"/>
      <c r="AP158" s="88"/>
      <c r="AQ158" s="88"/>
      <c r="AR158" s="88"/>
      <c r="AS158" s="88"/>
      <c r="AT158" s="88"/>
      <c r="AU158" s="88"/>
      <c r="AV158" s="88"/>
      <c r="AW158" s="88"/>
      <c r="AX158" s="88"/>
      <c r="AY158" s="88"/>
      <c r="AZ158" s="88"/>
      <c r="BA158" s="88"/>
      <c r="BB158" s="88"/>
      <c r="BC158" s="88"/>
      <c r="BD158" s="88"/>
      <c r="BE158" s="88"/>
      <c r="BF158" s="88"/>
      <c r="BG158" s="88"/>
      <c r="BH158" s="88"/>
      <c r="BI158" s="88"/>
      <c r="BJ158" s="88"/>
      <c r="BK158" s="88"/>
      <c r="BL158" s="88"/>
      <c r="BM158" s="88"/>
      <c r="BN158" s="88"/>
      <c r="BO158" s="88"/>
      <c r="BP158" s="88"/>
      <c r="BQ158" s="88"/>
      <c r="BR158" s="88"/>
      <c r="BS158" s="88"/>
      <c r="BT158" s="88"/>
      <c r="BU158" s="88"/>
      <c r="BV158" s="88"/>
      <c r="BW158" s="88"/>
      <c r="BX158" s="88"/>
      <c r="BY158" s="63"/>
    </row>
    <row r="159" spans="2:77" ht="15" customHeight="1">
      <c r="B159" s="63"/>
      <c r="C159" s="95" t="s">
        <v>191</v>
      </c>
      <c r="D159" s="88"/>
      <c r="E159" s="88"/>
      <c r="F159" s="88"/>
      <c r="G159" s="88"/>
      <c r="H159" s="88"/>
      <c r="I159" s="88"/>
      <c r="J159" s="88"/>
      <c r="K159" s="88"/>
      <c r="L159" s="88"/>
      <c r="M159" s="88"/>
      <c r="N159" s="88"/>
      <c r="O159" s="88"/>
      <c r="P159" s="88"/>
      <c r="Q159" s="88"/>
      <c r="R159" s="88"/>
      <c r="S159" s="88"/>
      <c r="T159" s="88"/>
      <c r="U159" s="88"/>
      <c r="V159" s="88"/>
      <c r="W159" s="88"/>
      <c r="X159" s="88"/>
      <c r="Y159" s="88"/>
      <c r="Z159" s="88"/>
      <c r="AA159" s="88"/>
      <c r="AB159" s="88"/>
      <c r="AC159" s="88"/>
      <c r="AD159" s="88"/>
      <c r="AE159" s="88"/>
      <c r="AF159" s="88"/>
      <c r="AG159" s="88"/>
      <c r="AH159" s="88"/>
      <c r="AI159" s="88"/>
      <c r="AJ159" s="88"/>
      <c r="AK159" s="88"/>
      <c r="AL159" s="88"/>
      <c r="AM159" s="88">
        <v>1</v>
      </c>
      <c r="AN159" s="88">
        <v>1</v>
      </c>
      <c r="AO159" s="88"/>
      <c r="AP159" s="88"/>
      <c r="AQ159" s="88"/>
      <c r="AR159" s="88"/>
      <c r="AS159" s="88"/>
      <c r="AT159" s="88"/>
      <c r="AU159" s="88"/>
      <c r="AV159" s="88"/>
      <c r="AW159" s="88"/>
      <c r="AX159" s="88"/>
      <c r="AY159" s="88"/>
      <c r="AZ159" s="88"/>
      <c r="BA159" s="88"/>
      <c r="BB159" s="88"/>
      <c r="BC159" s="88"/>
      <c r="BD159" s="88"/>
      <c r="BE159" s="88"/>
      <c r="BF159" s="88"/>
      <c r="BG159" s="88"/>
      <c r="BH159" s="88"/>
      <c r="BI159" s="88"/>
      <c r="BJ159" s="88"/>
      <c r="BK159" s="88"/>
      <c r="BL159" s="88"/>
      <c r="BM159" s="88"/>
      <c r="BN159" s="88"/>
      <c r="BO159" s="88"/>
      <c r="BP159" s="88"/>
      <c r="BQ159" s="88"/>
      <c r="BR159" s="88"/>
      <c r="BS159" s="88"/>
      <c r="BT159" s="88"/>
      <c r="BU159" s="88"/>
      <c r="BV159" s="88"/>
      <c r="BW159" s="88"/>
      <c r="BX159" s="88"/>
      <c r="BY159" s="63"/>
    </row>
    <row r="160" spans="2:77" ht="15" customHeight="1">
      <c r="B160" s="63"/>
      <c r="C160" s="88"/>
      <c r="D160" s="88"/>
      <c r="E160" s="88"/>
      <c r="F160" s="88"/>
      <c r="G160" s="88"/>
      <c r="H160" s="88"/>
      <c r="I160" s="88"/>
      <c r="J160" s="88"/>
      <c r="K160" s="88"/>
      <c r="L160" s="88"/>
      <c r="M160" s="88"/>
      <c r="N160" s="88"/>
      <c r="O160" s="88"/>
      <c r="P160" s="88"/>
      <c r="Q160" s="88"/>
      <c r="R160" s="88"/>
      <c r="S160" s="88"/>
      <c r="T160" s="88"/>
      <c r="U160" s="88"/>
      <c r="V160" s="88"/>
      <c r="W160" s="88"/>
      <c r="X160" s="88"/>
      <c r="Y160" s="88"/>
      <c r="Z160" s="88"/>
      <c r="AA160" s="88"/>
      <c r="AB160" s="88"/>
      <c r="AC160" s="88"/>
      <c r="AD160" s="88"/>
      <c r="AE160" s="88"/>
      <c r="AF160" s="88"/>
      <c r="AG160" s="88"/>
      <c r="AH160" s="88"/>
      <c r="AI160" s="88"/>
      <c r="AJ160" s="88"/>
      <c r="AK160" s="88"/>
      <c r="AL160" s="88"/>
      <c r="AM160" s="88">
        <v>1</v>
      </c>
      <c r="AN160" s="88">
        <v>1</v>
      </c>
      <c r="AO160" s="88"/>
      <c r="AP160" s="88"/>
      <c r="AQ160" s="88"/>
      <c r="AR160" s="88"/>
      <c r="AS160" s="88"/>
      <c r="AT160" s="88"/>
      <c r="AU160" s="88"/>
      <c r="AV160" s="88"/>
      <c r="AW160" s="88"/>
      <c r="AX160" s="88"/>
      <c r="AY160" s="88"/>
      <c r="AZ160" s="88"/>
      <c r="BA160" s="88"/>
      <c r="BB160" s="88"/>
      <c r="BC160" s="88"/>
      <c r="BD160" s="88"/>
      <c r="BE160" s="88"/>
      <c r="BF160" s="88"/>
      <c r="BG160" s="88"/>
      <c r="BH160" s="88"/>
      <c r="BI160" s="88"/>
      <c r="BJ160" s="88"/>
      <c r="BK160" s="88"/>
      <c r="BL160" s="88"/>
      <c r="BM160" s="88"/>
      <c r="BN160" s="88"/>
      <c r="BO160" s="88"/>
      <c r="BP160" s="88"/>
      <c r="BQ160" s="88"/>
      <c r="BR160" s="88"/>
      <c r="BS160" s="88"/>
      <c r="BT160" s="88"/>
      <c r="BU160" s="88"/>
      <c r="BV160" s="88"/>
      <c r="BW160" s="88"/>
      <c r="BX160" s="88"/>
      <c r="BY160" s="63"/>
    </row>
    <row r="161" spans="2:77" ht="30" customHeight="1">
      <c r="B161" s="63"/>
      <c r="C161" s="88"/>
      <c r="D161" s="398" t="e">
        <f>"Le contrat "&amp;#REF!&amp;" nous paraît être le plus en adéquation avec votre situation patrimoniale, vos principaux objectifs et votre horizon d’investissement pour les raisons suivantes :"</f>
        <v>#REF!</v>
      </c>
      <c r="E161" s="398"/>
      <c r="F161" s="398"/>
      <c r="G161" s="398"/>
      <c r="H161" s="398"/>
      <c r="I161" s="398"/>
      <c r="J161" s="398"/>
      <c r="K161" s="398"/>
      <c r="L161" s="398"/>
      <c r="M161" s="398"/>
      <c r="N161" s="398"/>
      <c r="O161" s="398"/>
      <c r="P161" s="398"/>
      <c r="Q161" s="398"/>
      <c r="R161" s="398"/>
      <c r="S161" s="398"/>
      <c r="T161" s="398"/>
      <c r="U161" s="398"/>
      <c r="V161" s="398"/>
      <c r="W161" s="398"/>
      <c r="X161" s="398"/>
      <c r="Y161" s="398"/>
      <c r="Z161" s="398"/>
      <c r="AA161" s="398"/>
      <c r="AB161" s="398"/>
      <c r="AC161" s="398"/>
      <c r="AD161" s="398"/>
      <c r="AE161" s="398"/>
      <c r="AF161" s="398"/>
      <c r="AG161" s="398"/>
      <c r="AH161" s="398"/>
      <c r="AI161" s="398"/>
      <c r="AJ161" s="398"/>
      <c r="AK161" s="398"/>
      <c r="AL161" s="398"/>
      <c r="AM161" s="398"/>
      <c r="AN161" s="398"/>
      <c r="AO161" s="398"/>
      <c r="AP161" s="398"/>
      <c r="AQ161" s="398"/>
      <c r="AR161" s="398"/>
      <c r="AS161" s="398"/>
      <c r="AT161" s="398"/>
      <c r="AU161" s="398"/>
      <c r="AV161" s="398"/>
      <c r="AW161" s="398"/>
      <c r="AX161" s="398"/>
      <c r="AY161" s="398"/>
      <c r="AZ161" s="398"/>
      <c r="BA161" s="398"/>
      <c r="BB161" s="398"/>
      <c r="BC161" s="398"/>
      <c r="BD161" s="398"/>
      <c r="BE161" s="398"/>
      <c r="BF161" s="398"/>
      <c r="BG161" s="398"/>
      <c r="BH161" s="398"/>
      <c r="BI161" s="398"/>
      <c r="BJ161" s="398"/>
      <c r="BK161" s="398"/>
      <c r="BL161" s="398"/>
      <c r="BM161" s="398"/>
      <c r="BN161" s="398"/>
      <c r="BO161" s="398"/>
      <c r="BP161" s="398"/>
      <c r="BQ161" s="398"/>
      <c r="BR161" s="398"/>
      <c r="BS161" s="398"/>
      <c r="BT161" s="398"/>
      <c r="BU161" s="398"/>
      <c r="BV161" s="398"/>
      <c r="BW161" s="398"/>
      <c r="BX161" s="88"/>
      <c r="BY161" s="63"/>
    </row>
    <row r="162" spans="2:77" ht="87.6" customHeight="1">
      <c r="B162" s="63"/>
      <c r="C162" s="88"/>
      <c r="D162" s="349" t="e">
        <f>HLOOKUP(#REF!,#REF!,20,FALSE)</f>
        <v>#REF!</v>
      </c>
      <c r="E162" s="349"/>
      <c r="F162" s="349"/>
      <c r="G162" s="349"/>
      <c r="H162" s="349"/>
      <c r="I162" s="349"/>
      <c r="J162" s="349"/>
      <c r="K162" s="349"/>
      <c r="L162" s="349"/>
      <c r="M162" s="349"/>
      <c r="N162" s="349"/>
      <c r="O162" s="349"/>
      <c r="P162" s="349"/>
      <c r="Q162" s="349"/>
      <c r="R162" s="349"/>
      <c r="S162" s="349"/>
      <c r="T162" s="349"/>
      <c r="U162" s="349"/>
      <c r="V162" s="349"/>
      <c r="W162" s="349"/>
      <c r="X162" s="349"/>
      <c r="Y162" s="349"/>
      <c r="Z162" s="349"/>
      <c r="AA162" s="349"/>
      <c r="AB162" s="349"/>
      <c r="AC162" s="349"/>
      <c r="AD162" s="349"/>
      <c r="AE162" s="349"/>
      <c r="AF162" s="349"/>
      <c r="AG162" s="349"/>
      <c r="AH162" s="349"/>
      <c r="AI162" s="349"/>
      <c r="AJ162" s="349"/>
      <c r="AK162" s="349"/>
      <c r="AL162" s="349"/>
      <c r="AM162" s="349"/>
      <c r="AN162" s="349"/>
      <c r="AO162" s="349"/>
      <c r="AP162" s="349"/>
      <c r="AQ162" s="349"/>
      <c r="AR162" s="349"/>
      <c r="AS162" s="349"/>
      <c r="AT162" s="349"/>
      <c r="AU162" s="349"/>
      <c r="AV162" s="349"/>
      <c r="AW162" s="349"/>
      <c r="AX162" s="349"/>
      <c r="AY162" s="349"/>
      <c r="AZ162" s="349"/>
      <c r="BA162" s="349"/>
      <c r="BB162" s="349"/>
      <c r="BC162" s="349"/>
      <c r="BD162" s="349"/>
      <c r="BE162" s="349"/>
      <c r="BF162" s="349"/>
      <c r="BG162" s="349"/>
      <c r="BH162" s="349"/>
      <c r="BI162" s="349"/>
      <c r="BJ162" s="349"/>
      <c r="BK162" s="349"/>
      <c r="BL162" s="349"/>
      <c r="BM162" s="349"/>
      <c r="BN162" s="349"/>
      <c r="BO162" s="349"/>
      <c r="BP162" s="349"/>
      <c r="BQ162" s="349"/>
      <c r="BR162" s="349"/>
      <c r="BS162" s="349"/>
      <c r="BT162" s="349"/>
      <c r="BU162" s="349"/>
      <c r="BV162" s="349"/>
      <c r="BW162" s="349"/>
      <c r="BX162" s="88"/>
      <c r="BY162" s="63"/>
    </row>
    <row r="163" spans="2:77" ht="15" customHeight="1">
      <c r="B163" s="63"/>
      <c r="C163" s="88"/>
      <c r="D163" s="88"/>
      <c r="E163" s="88"/>
      <c r="F163" s="88"/>
      <c r="G163" s="88"/>
      <c r="H163" s="88"/>
      <c r="I163" s="88"/>
      <c r="J163" s="88"/>
      <c r="K163" s="88"/>
      <c r="L163" s="88"/>
      <c r="M163" s="88"/>
      <c r="N163" s="88"/>
      <c r="O163" s="88"/>
      <c r="P163" s="88"/>
      <c r="Q163" s="88"/>
      <c r="R163" s="88"/>
      <c r="S163" s="88"/>
      <c r="T163" s="88"/>
      <c r="U163" s="88"/>
      <c r="V163" s="88"/>
      <c r="W163" s="88"/>
      <c r="X163" s="88"/>
      <c r="Y163" s="88"/>
      <c r="Z163" s="88"/>
      <c r="AA163" s="88"/>
      <c r="AB163" s="88"/>
      <c r="AC163" s="88"/>
      <c r="AD163" s="88"/>
      <c r="AE163" s="88"/>
      <c r="AF163" s="88"/>
      <c r="AG163" s="88"/>
      <c r="AH163" s="88"/>
      <c r="AI163" s="88"/>
      <c r="AJ163" s="88"/>
      <c r="AK163" s="88"/>
      <c r="AL163" s="88"/>
      <c r="AM163" s="88">
        <v>1</v>
      </c>
      <c r="AN163" s="88">
        <v>1</v>
      </c>
      <c r="AO163" s="88"/>
      <c r="AP163" s="88"/>
      <c r="AQ163" s="88"/>
      <c r="AR163" s="88"/>
      <c r="AS163" s="88"/>
      <c r="AT163" s="88"/>
      <c r="AU163" s="88"/>
      <c r="AV163" s="88"/>
      <c r="AW163" s="88"/>
      <c r="AX163" s="88"/>
      <c r="AY163" s="88"/>
      <c r="AZ163" s="88"/>
      <c r="BA163" s="88"/>
      <c r="BB163" s="88"/>
      <c r="BC163" s="88"/>
      <c r="BD163" s="88"/>
      <c r="BE163" s="88"/>
      <c r="BF163" s="88"/>
      <c r="BG163" s="88"/>
      <c r="BH163" s="88"/>
      <c r="BI163" s="88"/>
      <c r="BJ163" s="88"/>
      <c r="BK163" s="88"/>
      <c r="BL163" s="88"/>
      <c r="BM163" s="88"/>
      <c r="BN163" s="88"/>
      <c r="BO163" s="88"/>
      <c r="BP163" s="88"/>
      <c r="BQ163" s="88"/>
      <c r="BR163" s="88"/>
      <c r="BS163" s="88"/>
      <c r="BT163" s="88"/>
      <c r="BU163" s="88"/>
      <c r="BV163" s="88"/>
      <c r="BW163" s="88"/>
      <c r="BX163" s="88"/>
      <c r="BY163" s="63"/>
    </row>
    <row r="164" spans="2:77" ht="15" customHeight="1">
      <c r="B164" s="63"/>
      <c r="C164" s="95" t="s">
        <v>201</v>
      </c>
      <c r="D164" s="88"/>
      <c r="E164" s="88"/>
      <c r="F164" s="88"/>
      <c r="G164" s="88"/>
      <c r="H164" s="88"/>
      <c r="I164" s="88"/>
      <c r="J164" s="88"/>
      <c r="K164" s="88"/>
      <c r="L164" s="88"/>
      <c r="M164" s="88"/>
      <c r="N164" s="88"/>
      <c r="O164" s="88"/>
      <c r="P164" s="88"/>
      <c r="Q164" s="88"/>
      <c r="R164" s="88"/>
      <c r="S164" s="88"/>
      <c r="T164" s="88"/>
      <c r="U164" s="88"/>
      <c r="V164" s="88"/>
      <c r="W164" s="88"/>
      <c r="X164" s="88"/>
      <c r="Y164" s="88"/>
      <c r="Z164" s="88"/>
      <c r="AA164" s="88"/>
      <c r="AB164" s="88"/>
      <c r="AC164" s="88"/>
      <c r="AD164" s="88"/>
      <c r="AE164" s="88"/>
      <c r="AF164" s="88"/>
      <c r="AG164" s="88"/>
      <c r="AH164" s="88"/>
      <c r="AI164" s="88"/>
      <c r="AJ164" s="88"/>
      <c r="AK164" s="88"/>
      <c r="AL164" s="88"/>
      <c r="AM164" s="88">
        <v>1</v>
      </c>
      <c r="AN164" s="88">
        <v>1</v>
      </c>
      <c r="AO164" s="88"/>
      <c r="AP164" s="88"/>
      <c r="AQ164" s="88"/>
      <c r="AR164" s="88"/>
      <c r="AS164" s="88"/>
      <c r="AT164" s="88"/>
      <c r="AU164" s="88"/>
      <c r="AV164" s="88"/>
      <c r="AW164" s="88"/>
      <c r="AX164" s="88"/>
      <c r="AY164" s="88"/>
      <c r="AZ164" s="88"/>
      <c r="BA164" s="88"/>
      <c r="BB164" s="88"/>
      <c r="BC164" s="88"/>
      <c r="BD164" s="88"/>
      <c r="BE164" s="88"/>
      <c r="BF164" s="88"/>
      <c r="BG164" s="88"/>
      <c r="BH164" s="88"/>
      <c r="BI164" s="88"/>
      <c r="BJ164" s="88"/>
      <c r="BK164" s="88"/>
      <c r="BL164" s="88"/>
      <c r="BM164" s="88"/>
      <c r="BN164" s="88"/>
      <c r="BO164" s="88"/>
      <c r="BP164" s="88"/>
      <c r="BQ164" s="88"/>
      <c r="BR164" s="88"/>
      <c r="BS164" s="88"/>
      <c r="BT164" s="88"/>
      <c r="BU164" s="88"/>
      <c r="BV164" s="88"/>
      <c r="BW164" s="88"/>
      <c r="BX164" s="88"/>
      <c r="BY164" s="63"/>
    </row>
    <row r="165" spans="2:77" ht="15" customHeight="1">
      <c r="B165" s="63"/>
      <c r="C165" s="88"/>
      <c r="D165" s="88"/>
      <c r="E165" s="88"/>
      <c r="F165" s="88"/>
      <c r="G165" s="88"/>
      <c r="H165" s="88"/>
      <c r="I165" s="88"/>
      <c r="J165" s="88"/>
      <c r="K165" s="88"/>
      <c r="L165" s="88"/>
      <c r="M165" s="88"/>
      <c r="N165" s="88"/>
      <c r="O165" s="88"/>
      <c r="P165" s="88"/>
      <c r="Q165" s="88"/>
      <c r="R165" s="88"/>
      <c r="S165" s="88"/>
      <c r="T165" s="88"/>
      <c r="U165" s="88"/>
      <c r="V165" s="88"/>
      <c r="W165" s="88"/>
      <c r="X165" s="88"/>
      <c r="Y165" s="88"/>
      <c r="Z165" s="88"/>
      <c r="AA165" s="88"/>
      <c r="AB165" s="88"/>
      <c r="AC165" s="88"/>
      <c r="AD165" s="88"/>
      <c r="AE165" s="88"/>
      <c r="AF165" s="88"/>
      <c r="AG165" s="88"/>
      <c r="AH165" s="88"/>
      <c r="AI165" s="88"/>
      <c r="AJ165" s="88"/>
      <c r="AK165" s="88"/>
      <c r="AL165" s="88"/>
      <c r="AM165" s="88"/>
      <c r="AN165" s="88"/>
      <c r="AO165" s="88"/>
      <c r="AP165" s="88"/>
      <c r="AQ165" s="88"/>
      <c r="AR165" s="88"/>
      <c r="AS165" s="88"/>
      <c r="AT165" s="88"/>
      <c r="AU165" s="88"/>
      <c r="AV165" s="88"/>
      <c r="AW165" s="88"/>
      <c r="AX165" s="88"/>
      <c r="AY165" s="88"/>
      <c r="AZ165" s="88"/>
      <c r="BA165" s="88"/>
      <c r="BB165" s="88"/>
      <c r="BC165" s="88"/>
      <c r="BD165" s="88"/>
      <c r="BE165" s="88"/>
      <c r="BF165" s="88"/>
      <c r="BG165" s="88"/>
      <c r="BH165" s="88"/>
      <c r="BI165" s="88"/>
      <c r="BJ165" s="88"/>
      <c r="BK165" s="88"/>
      <c r="BL165" s="88"/>
      <c r="BM165" s="88"/>
      <c r="BN165" s="88"/>
      <c r="BO165" s="88"/>
      <c r="BP165" s="88"/>
      <c r="BQ165" s="88"/>
      <c r="BR165" s="88"/>
      <c r="BS165" s="88"/>
      <c r="BT165" s="88"/>
      <c r="BU165" s="88"/>
      <c r="BV165" s="88"/>
      <c r="BW165" s="88"/>
      <c r="BX165" s="88"/>
      <c r="BY165" s="63"/>
    </row>
    <row r="166" spans="2:77" ht="60" customHeight="1">
      <c r="B166" s="63"/>
      <c r="D166" s="350" t="s">
        <v>202</v>
      </c>
      <c r="E166" s="350"/>
      <c r="F166" s="350"/>
      <c r="G166" s="350"/>
      <c r="H166" s="350"/>
      <c r="I166" s="350"/>
      <c r="J166" s="350"/>
      <c r="K166" s="350"/>
      <c r="L166" s="350"/>
      <c r="M166" s="350"/>
      <c r="N166" s="350"/>
      <c r="O166" s="350"/>
      <c r="P166" s="350"/>
      <c r="Q166" s="350"/>
      <c r="R166" s="350"/>
      <c r="S166" s="350"/>
      <c r="T166" s="350"/>
      <c r="U166" s="350"/>
      <c r="V166" s="350"/>
      <c r="W166" s="350"/>
      <c r="X166" s="350"/>
      <c r="Y166" s="350"/>
      <c r="Z166" s="350"/>
      <c r="AA166" s="350"/>
      <c r="AB166" s="350"/>
      <c r="AC166" s="350"/>
      <c r="AD166" s="350"/>
      <c r="AE166" s="350"/>
      <c r="AF166" s="350"/>
      <c r="AG166" s="350"/>
      <c r="AH166" s="350"/>
      <c r="AI166" s="350"/>
      <c r="AJ166" s="350"/>
      <c r="AK166" s="350"/>
      <c r="AL166" s="350"/>
      <c r="AM166" s="350"/>
      <c r="AN166" s="350"/>
      <c r="AO166" s="350"/>
      <c r="AP166" s="350"/>
      <c r="AQ166" s="350"/>
      <c r="AR166" s="350"/>
      <c r="AS166" s="350"/>
      <c r="AT166" s="350"/>
      <c r="AU166" s="350"/>
      <c r="AV166" s="350"/>
      <c r="AW166" s="350"/>
      <c r="AX166" s="350"/>
      <c r="AY166" s="350"/>
      <c r="AZ166" s="350"/>
      <c r="BA166" s="350"/>
      <c r="BB166" s="350"/>
      <c r="BC166" s="350"/>
      <c r="BD166" s="350"/>
      <c r="BE166" s="350"/>
      <c r="BF166" s="350"/>
      <c r="BG166" s="350"/>
      <c r="BH166" s="350"/>
      <c r="BI166" s="350"/>
      <c r="BJ166" s="350"/>
      <c r="BK166" s="350"/>
      <c r="BL166" s="350"/>
      <c r="BM166" s="350"/>
      <c r="BN166" s="350"/>
      <c r="BO166" s="350"/>
      <c r="BP166" s="350"/>
      <c r="BQ166" s="350"/>
      <c r="BR166" s="350"/>
      <c r="BS166" s="350"/>
      <c r="BT166" s="350"/>
      <c r="BU166" s="350"/>
      <c r="BV166" s="350"/>
      <c r="BW166" s="350"/>
      <c r="BX166" s="88"/>
      <c r="BY166" s="63"/>
    </row>
    <row r="167" spans="2:77" ht="60" customHeight="1">
      <c r="B167" s="63"/>
      <c r="D167" s="350" t="s">
        <v>203</v>
      </c>
      <c r="E167" s="350"/>
      <c r="F167" s="350"/>
      <c r="G167" s="350"/>
      <c r="H167" s="350"/>
      <c r="I167" s="350"/>
      <c r="J167" s="350"/>
      <c r="K167" s="350"/>
      <c r="L167" s="350"/>
      <c r="M167" s="350"/>
      <c r="N167" s="350"/>
      <c r="O167" s="350"/>
      <c r="P167" s="350"/>
      <c r="Q167" s="350"/>
      <c r="R167" s="350"/>
      <c r="S167" s="350"/>
      <c r="T167" s="350"/>
      <c r="U167" s="350"/>
      <c r="V167" s="350"/>
      <c r="W167" s="350"/>
      <c r="X167" s="350"/>
      <c r="Y167" s="350"/>
      <c r="Z167" s="350"/>
      <c r="AA167" s="350"/>
      <c r="AB167" s="350"/>
      <c r="AC167" s="350"/>
      <c r="AD167" s="350"/>
      <c r="AE167" s="350"/>
      <c r="AF167" s="350"/>
      <c r="AG167" s="350"/>
      <c r="AH167" s="350"/>
      <c r="AI167" s="350"/>
      <c r="AJ167" s="350"/>
      <c r="AK167" s="350"/>
      <c r="AL167" s="350"/>
      <c r="AM167" s="350"/>
      <c r="AN167" s="350"/>
      <c r="AO167" s="350"/>
      <c r="AP167" s="350"/>
      <c r="AQ167" s="350"/>
      <c r="AR167" s="350"/>
      <c r="AS167" s="350"/>
      <c r="AT167" s="350"/>
      <c r="AU167" s="350"/>
      <c r="AV167" s="350"/>
      <c r="AW167" s="350"/>
      <c r="AX167" s="350"/>
      <c r="AY167" s="350"/>
      <c r="AZ167" s="350"/>
      <c r="BA167" s="350"/>
      <c r="BB167" s="350"/>
      <c r="BC167" s="350"/>
      <c r="BD167" s="350"/>
      <c r="BE167" s="350"/>
      <c r="BF167" s="350"/>
      <c r="BG167" s="350"/>
      <c r="BH167" s="350"/>
      <c r="BI167" s="350"/>
      <c r="BJ167" s="350"/>
      <c r="BK167" s="350"/>
      <c r="BL167" s="350"/>
      <c r="BM167" s="350"/>
      <c r="BN167" s="350"/>
      <c r="BO167" s="350"/>
      <c r="BP167" s="350"/>
      <c r="BQ167" s="350"/>
      <c r="BR167" s="350"/>
      <c r="BS167" s="350"/>
      <c r="BT167" s="350"/>
      <c r="BU167" s="350"/>
      <c r="BV167" s="350"/>
      <c r="BW167" s="350"/>
      <c r="BX167" s="88"/>
      <c r="BY167" s="63"/>
    </row>
    <row r="168" spans="2:77" ht="3" customHeight="1">
      <c r="B168" s="61"/>
      <c r="C168" s="61"/>
      <c r="D168" s="61"/>
      <c r="E168" s="61"/>
      <c r="F168" s="61"/>
      <c r="G168" s="61"/>
      <c r="H168" s="61"/>
      <c r="I168" s="61"/>
      <c r="J168" s="61"/>
      <c r="K168" s="61"/>
      <c r="L168" s="61"/>
      <c r="M168" s="61"/>
      <c r="N168" s="61"/>
      <c r="O168" s="61"/>
      <c r="P168" s="61"/>
      <c r="Q168" s="61"/>
      <c r="R168" s="61"/>
      <c r="S168" s="61"/>
      <c r="T168" s="61"/>
      <c r="U168" s="61"/>
      <c r="V168" s="61"/>
      <c r="W168" s="61"/>
      <c r="X168" s="61"/>
      <c r="Y168" s="61"/>
      <c r="Z168" s="61"/>
      <c r="AA168" s="61"/>
      <c r="AB168" s="61"/>
      <c r="AC168" s="61"/>
      <c r="AD168" s="61"/>
      <c r="AE168" s="61"/>
      <c r="AF168" s="61"/>
      <c r="AG168" s="61"/>
      <c r="AH168" s="61"/>
      <c r="AI168" s="61"/>
      <c r="AJ168" s="61"/>
      <c r="AK168" s="61"/>
      <c r="AL168" s="61"/>
      <c r="AM168" s="61"/>
      <c r="AN168" s="61"/>
      <c r="AO168" s="61"/>
      <c r="AP168" s="61"/>
      <c r="AQ168" s="61"/>
      <c r="AR168" s="61"/>
      <c r="AS168" s="61"/>
      <c r="AT168" s="61"/>
      <c r="AU168" s="61"/>
      <c r="AV168" s="61"/>
      <c r="AW168" s="61"/>
      <c r="AX168" s="61"/>
      <c r="AY168" s="61"/>
      <c r="AZ168" s="61"/>
      <c r="BA168" s="61"/>
      <c r="BB168" s="61"/>
      <c r="BC168" s="61"/>
      <c r="BD168" s="61"/>
      <c r="BE168" s="61"/>
      <c r="BF168" s="61"/>
      <c r="BG168" s="61"/>
      <c r="BH168" s="61"/>
      <c r="BI168" s="61"/>
      <c r="BJ168" s="61"/>
      <c r="BK168" s="61"/>
      <c r="BL168" s="61"/>
      <c r="BM168" s="61"/>
      <c r="BN168" s="61"/>
      <c r="BO168" s="61"/>
      <c r="BP168" s="61"/>
      <c r="BQ168" s="61"/>
      <c r="BR168" s="61"/>
      <c r="BS168" s="61"/>
      <c r="BT168" s="61"/>
      <c r="BU168" s="61"/>
      <c r="BV168" s="61"/>
      <c r="BW168" s="61"/>
      <c r="BX168" s="61"/>
      <c r="BY168" s="88"/>
    </row>
    <row r="169" spans="2:77" ht="3" customHeight="1">
      <c r="B169" s="86"/>
      <c r="C169" s="86"/>
      <c r="D169" s="86"/>
      <c r="E169" s="86"/>
      <c r="F169" s="86"/>
      <c r="G169" s="86"/>
      <c r="H169" s="86"/>
      <c r="I169" s="86"/>
      <c r="J169" s="86"/>
      <c r="K169" s="86"/>
      <c r="L169" s="86"/>
      <c r="M169" s="86"/>
      <c r="N169" s="86"/>
      <c r="O169" s="86"/>
      <c r="P169" s="86"/>
      <c r="Q169" s="86"/>
      <c r="R169" s="86"/>
      <c r="S169" s="86"/>
      <c r="T169" s="86"/>
      <c r="U169" s="86"/>
      <c r="V169" s="86"/>
      <c r="W169" s="86"/>
      <c r="X169" s="86"/>
      <c r="Y169" s="86"/>
      <c r="Z169" s="86"/>
      <c r="AA169" s="86"/>
      <c r="AB169" s="86"/>
      <c r="AC169" s="86"/>
      <c r="AD169" s="86"/>
      <c r="AE169" s="86"/>
      <c r="AF169" s="86"/>
      <c r="AG169" s="86"/>
      <c r="AH169" s="86"/>
      <c r="AI169" s="86"/>
      <c r="AJ169" s="86"/>
      <c r="AK169" s="86"/>
      <c r="AL169" s="86"/>
      <c r="AM169" s="86"/>
      <c r="AN169" s="86"/>
      <c r="AO169" s="86"/>
      <c r="AP169" s="86"/>
      <c r="AQ169" s="86"/>
      <c r="AR169" s="86"/>
      <c r="AS169" s="86"/>
      <c r="AT169" s="86"/>
      <c r="AU169" s="86"/>
      <c r="AV169" s="86"/>
      <c r="AW169" s="86"/>
      <c r="AX169" s="86"/>
      <c r="AY169" s="86"/>
      <c r="AZ169" s="86"/>
      <c r="BA169" s="86"/>
      <c r="BB169" s="86"/>
      <c r="BC169" s="86"/>
      <c r="BD169" s="86"/>
      <c r="BE169" s="86"/>
      <c r="BF169" s="86"/>
      <c r="BG169" s="86"/>
      <c r="BH169" s="86"/>
      <c r="BI169" s="86"/>
      <c r="BJ169" s="86"/>
      <c r="BK169" s="86"/>
      <c r="BL169" s="86"/>
      <c r="BM169" s="86"/>
      <c r="BN169" s="86"/>
      <c r="BO169" s="86"/>
      <c r="BP169" s="86"/>
      <c r="BQ169" s="86"/>
      <c r="BR169" s="86"/>
      <c r="BS169" s="86"/>
      <c r="BT169" s="86"/>
      <c r="BU169" s="86"/>
      <c r="BV169" s="86"/>
      <c r="BW169" s="86"/>
      <c r="BX169" s="86"/>
      <c r="BY169" s="88"/>
    </row>
    <row r="170" spans="2:77" ht="15" customHeight="1">
      <c r="B170" s="63"/>
      <c r="C170" s="88"/>
      <c r="D170" s="88"/>
      <c r="E170" s="88"/>
      <c r="F170" s="88"/>
      <c r="G170" s="88"/>
      <c r="H170" s="88"/>
      <c r="I170" s="88"/>
      <c r="J170" s="88"/>
      <c r="K170" s="88"/>
      <c r="L170" s="88"/>
      <c r="M170" s="88"/>
      <c r="N170" s="88"/>
      <c r="O170" s="88"/>
      <c r="P170" s="88"/>
      <c r="Q170" s="88"/>
      <c r="R170" s="88"/>
      <c r="S170" s="88"/>
      <c r="T170" s="88"/>
      <c r="U170" s="88"/>
      <c r="V170" s="88"/>
      <c r="W170" s="88"/>
      <c r="X170" s="88"/>
      <c r="Y170" s="88"/>
      <c r="Z170" s="88"/>
      <c r="AA170" s="88"/>
      <c r="AB170" s="88"/>
      <c r="AC170" s="88"/>
      <c r="AD170" s="88"/>
      <c r="AE170" s="88"/>
      <c r="AF170" s="88"/>
      <c r="AG170" s="88"/>
      <c r="AH170" s="88"/>
      <c r="AI170" s="88"/>
      <c r="AJ170" s="88"/>
      <c r="AK170" s="88"/>
      <c r="AL170" s="88"/>
      <c r="AM170" s="88"/>
      <c r="AN170" s="88"/>
      <c r="AO170" s="88"/>
      <c r="AP170" s="88"/>
      <c r="AQ170" s="88"/>
      <c r="AR170" s="88"/>
      <c r="AS170" s="88"/>
      <c r="AT170" s="88"/>
      <c r="AU170" s="88"/>
      <c r="AV170" s="88"/>
      <c r="AW170" s="88"/>
      <c r="AX170" s="88"/>
      <c r="AY170" s="88"/>
      <c r="AZ170" s="88"/>
      <c r="BA170" s="88"/>
      <c r="BB170" s="88"/>
      <c r="BC170" s="88"/>
      <c r="BD170" s="88"/>
      <c r="BE170" s="88"/>
      <c r="BF170" s="88"/>
      <c r="BG170" s="88"/>
      <c r="BH170" s="88"/>
      <c r="BI170" s="88"/>
      <c r="BJ170" s="88"/>
      <c r="BK170" s="88"/>
      <c r="BL170" s="88"/>
      <c r="BM170" s="88"/>
      <c r="BN170" s="88"/>
      <c r="BO170" s="88"/>
      <c r="BP170" s="88"/>
      <c r="BQ170" s="88"/>
      <c r="BR170" s="88"/>
      <c r="BS170" s="88"/>
      <c r="BT170" s="88"/>
      <c r="BU170" s="88"/>
      <c r="BV170" s="88"/>
      <c r="BW170" s="88"/>
      <c r="BX170" s="88"/>
      <c r="BY170" s="63"/>
    </row>
    <row r="171" spans="2:77" ht="219" customHeight="1">
      <c r="B171" s="63"/>
      <c r="C171" s="399" t="s">
        <v>197</v>
      </c>
      <c r="D171" s="400"/>
      <c r="E171" s="400"/>
      <c r="F171" s="400"/>
      <c r="G171" s="400"/>
      <c r="H171" s="400"/>
      <c r="I171" s="400"/>
      <c r="J171" s="400"/>
      <c r="K171" s="400"/>
      <c r="L171" s="400"/>
      <c r="M171" s="400"/>
      <c r="N171" s="400"/>
      <c r="O171" s="400"/>
      <c r="P171" s="400"/>
      <c r="Q171" s="400"/>
      <c r="R171" s="400"/>
      <c r="S171" s="400"/>
      <c r="T171" s="400"/>
      <c r="U171" s="400"/>
      <c r="V171" s="400"/>
      <c r="W171" s="400"/>
      <c r="X171" s="400"/>
      <c r="Y171" s="400"/>
      <c r="Z171" s="400"/>
      <c r="AA171" s="400"/>
      <c r="AB171" s="400"/>
      <c r="AC171" s="400"/>
      <c r="AD171" s="400"/>
      <c r="AE171" s="400"/>
      <c r="AF171" s="400"/>
      <c r="AG171" s="400"/>
      <c r="AH171" s="400"/>
      <c r="AI171" s="400"/>
      <c r="AJ171" s="400"/>
      <c r="AK171" s="400"/>
      <c r="AL171" s="400"/>
      <c r="AM171" s="400"/>
      <c r="AN171" s="400"/>
      <c r="AO171" s="400"/>
      <c r="AP171" s="400"/>
      <c r="AQ171" s="400"/>
      <c r="AR171" s="400"/>
      <c r="AS171" s="400"/>
      <c r="AT171" s="400"/>
      <c r="AU171" s="400"/>
      <c r="AV171" s="400"/>
      <c r="AW171" s="400"/>
      <c r="AX171" s="400"/>
      <c r="AY171" s="400"/>
      <c r="AZ171" s="400"/>
      <c r="BA171" s="400"/>
      <c r="BB171" s="400"/>
      <c r="BC171" s="400"/>
      <c r="BD171" s="400"/>
      <c r="BE171" s="400"/>
      <c r="BF171" s="400"/>
      <c r="BG171" s="400"/>
      <c r="BH171" s="400"/>
      <c r="BI171" s="400"/>
      <c r="BJ171" s="400"/>
      <c r="BK171" s="400"/>
      <c r="BL171" s="400"/>
      <c r="BM171" s="400"/>
      <c r="BN171" s="400"/>
      <c r="BO171" s="400"/>
      <c r="BP171" s="400"/>
      <c r="BQ171" s="400"/>
      <c r="BR171" s="400"/>
      <c r="BS171" s="400"/>
      <c r="BT171" s="400"/>
      <c r="BU171" s="400"/>
      <c r="BV171" s="400"/>
      <c r="BW171" s="400"/>
      <c r="BX171" s="88"/>
      <c r="BY171" s="63"/>
    </row>
    <row r="172" spans="2:77" ht="15" customHeight="1">
      <c r="B172" s="63"/>
      <c r="C172" s="89"/>
      <c r="D172" s="88"/>
      <c r="E172" s="88"/>
      <c r="F172" s="88"/>
      <c r="G172" s="88"/>
      <c r="H172" s="88"/>
      <c r="I172" s="88"/>
      <c r="J172" s="88"/>
      <c r="K172" s="88"/>
      <c r="L172" s="88"/>
      <c r="M172" s="88"/>
      <c r="N172" s="88"/>
      <c r="O172" s="88"/>
      <c r="P172" s="88"/>
      <c r="Q172" s="88"/>
      <c r="R172" s="88"/>
      <c r="S172" s="88"/>
      <c r="T172" s="88"/>
      <c r="U172" s="88"/>
      <c r="V172" s="88"/>
      <c r="W172" s="88"/>
      <c r="X172" s="88"/>
      <c r="Y172" s="88"/>
      <c r="Z172" s="88"/>
      <c r="AA172" s="88"/>
      <c r="AB172" s="88"/>
      <c r="AC172" s="88"/>
      <c r="AD172" s="88"/>
      <c r="AE172" s="88"/>
      <c r="AF172" s="88"/>
      <c r="AG172" s="88"/>
      <c r="AH172" s="88"/>
      <c r="AI172" s="88"/>
      <c r="AJ172" s="88"/>
      <c r="AK172" s="88"/>
      <c r="AL172" s="88"/>
      <c r="AM172" s="88">
        <v>1</v>
      </c>
      <c r="AN172" s="88">
        <v>1</v>
      </c>
      <c r="AO172" s="88"/>
      <c r="AP172" s="88"/>
      <c r="AQ172" s="88"/>
      <c r="AR172" s="88"/>
      <c r="AS172" s="88"/>
      <c r="AT172" s="88"/>
      <c r="AU172" s="88"/>
      <c r="AV172" s="88"/>
      <c r="AW172" s="88"/>
      <c r="AX172" s="88"/>
      <c r="AY172" s="88"/>
      <c r="AZ172" s="88"/>
      <c r="BA172" s="88"/>
      <c r="BB172" s="88"/>
      <c r="BC172" s="88"/>
      <c r="BD172" s="88"/>
      <c r="BE172" s="88"/>
      <c r="BF172" s="88"/>
      <c r="BG172" s="88"/>
      <c r="BH172" s="88"/>
      <c r="BI172" s="88"/>
      <c r="BJ172" s="88"/>
      <c r="BK172" s="88"/>
      <c r="BL172" s="88"/>
      <c r="BM172" s="88"/>
      <c r="BN172" s="88"/>
      <c r="BO172" s="88"/>
      <c r="BP172" s="88"/>
      <c r="BQ172" s="88"/>
      <c r="BR172" s="88"/>
      <c r="BS172" s="88"/>
      <c r="BT172" s="88"/>
      <c r="BU172" s="88"/>
      <c r="BV172" s="88"/>
      <c r="BW172" s="88"/>
      <c r="BX172" s="88"/>
      <c r="BY172" s="63"/>
    </row>
    <row r="173" spans="2:77" ht="15" customHeight="1">
      <c r="B173" s="63"/>
      <c r="C173" s="95" t="s">
        <v>204</v>
      </c>
      <c r="D173" s="88"/>
      <c r="E173" s="88"/>
      <c r="F173" s="88"/>
      <c r="G173" s="88"/>
      <c r="H173" s="88"/>
      <c r="I173" s="88"/>
      <c r="J173" s="88"/>
      <c r="K173" s="88"/>
      <c r="L173" s="88"/>
      <c r="M173" s="88"/>
      <c r="N173" s="88"/>
      <c r="O173" s="88"/>
      <c r="P173" s="88"/>
      <c r="Q173" s="88"/>
      <c r="R173" s="88"/>
      <c r="S173" s="88"/>
      <c r="T173" s="88"/>
      <c r="U173" s="88"/>
      <c r="V173" s="88"/>
      <c r="W173" s="88"/>
      <c r="X173" s="88"/>
      <c r="Y173" s="88"/>
      <c r="Z173" s="88"/>
      <c r="AA173" s="88"/>
      <c r="AB173" s="88"/>
      <c r="AC173" s="88"/>
      <c r="AD173" s="88"/>
      <c r="AE173" s="88"/>
      <c r="AF173" s="88"/>
      <c r="AG173" s="88"/>
      <c r="AH173" s="88"/>
      <c r="AI173" s="88"/>
      <c r="AJ173" s="88"/>
      <c r="AK173" s="88"/>
      <c r="AL173" s="88"/>
      <c r="AM173" s="88">
        <v>1</v>
      </c>
      <c r="AN173" s="88">
        <v>1</v>
      </c>
      <c r="AO173" s="88"/>
      <c r="AP173" s="88"/>
      <c r="AQ173" s="88"/>
      <c r="AR173" s="88"/>
      <c r="AS173" s="88"/>
      <c r="AT173" s="88"/>
      <c r="AU173" s="88"/>
      <c r="AV173" s="88"/>
      <c r="AW173" s="88"/>
      <c r="AX173" s="88"/>
      <c r="AY173" s="88"/>
      <c r="AZ173" s="88"/>
      <c r="BA173" s="88"/>
      <c r="BB173" s="88"/>
      <c r="BC173" s="88"/>
      <c r="BD173" s="88"/>
      <c r="BE173" s="88"/>
      <c r="BF173" s="88"/>
      <c r="BG173" s="88"/>
      <c r="BH173" s="88"/>
      <c r="BI173" s="88"/>
      <c r="BJ173" s="88"/>
      <c r="BK173" s="88"/>
      <c r="BL173" s="88"/>
      <c r="BM173" s="88"/>
      <c r="BN173" s="88"/>
      <c r="BO173" s="88"/>
      <c r="BP173" s="88"/>
      <c r="BQ173" s="88"/>
      <c r="BR173" s="88"/>
      <c r="BS173" s="88"/>
      <c r="BT173" s="88"/>
      <c r="BU173" s="88"/>
      <c r="BV173" s="88"/>
      <c r="BW173" s="88"/>
      <c r="BX173" s="88"/>
      <c r="BY173" s="63"/>
    </row>
    <row r="174" spans="2:77" ht="15" customHeight="1">
      <c r="B174" s="63"/>
      <c r="C174" s="89"/>
      <c r="D174" s="88"/>
      <c r="E174" s="88"/>
      <c r="F174" s="88"/>
      <c r="G174" s="88"/>
      <c r="H174" s="88"/>
      <c r="I174" s="88"/>
      <c r="J174" s="88"/>
      <c r="K174" s="88"/>
      <c r="L174" s="88"/>
      <c r="M174" s="88"/>
      <c r="N174" s="88"/>
      <c r="O174" s="88"/>
      <c r="P174" s="88"/>
      <c r="Q174" s="88"/>
      <c r="R174" s="88"/>
      <c r="S174" s="88"/>
      <c r="T174" s="88"/>
      <c r="U174" s="88"/>
      <c r="V174" s="88"/>
      <c r="W174" s="88"/>
      <c r="X174" s="88"/>
      <c r="Y174" s="88"/>
      <c r="Z174" s="88"/>
      <c r="AA174" s="88"/>
      <c r="AB174" s="88"/>
      <c r="AC174" s="88"/>
      <c r="AD174" s="88"/>
      <c r="AE174" s="88"/>
      <c r="AF174" s="88"/>
      <c r="AG174" s="88"/>
      <c r="AH174" s="88"/>
      <c r="AI174" s="88"/>
      <c r="AJ174" s="88"/>
      <c r="AK174" s="88"/>
      <c r="AL174" s="88"/>
      <c r="AM174" s="88">
        <v>1</v>
      </c>
      <c r="AN174" s="88">
        <v>1</v>
      </c>
      <c r="AO174" s="88"/>
      <c r="AP174" s="88"/>
      <c r="AQ174" s="88"/>
      <c r="AR174" s="88"/>
      <c r="AS174" s="88"/>
      <c r="AT174" s="88"/>
      <c r="AU174" s="88"/>
      <c r="AV174" s="88"/>
      <c r="AW174" s="88"/>
      <c r="AX174" s="88"/>
      <c r="AY174" s="88"/>
      <c r="AZ174" s="88"/>
      <c r="BA174" s="88"/>
      <c r="BB174" s="88"/>
      <c r="BC174" s="88"/>
      <c r="BD174" s="88"/>
      <c r="BE174" s="88"/>
      <c r="BF174" s="88"/>
      <c r="BG174" s="88"/>
      <c r="BH174" s="88"/>
      <c r="BI174" s="88"/>
      <c r="BJ174" s="88"/>
      <c r="BK174" s="88"/>
      <c r="BL174" s="88"/>
      <c r="BM174" s="88"/>
      <c r="BN174" s="88"/>
      <c r="BO174" s="88"/>
      <c r="BP174" s="88"/>
      <c r="BQ174" s="88"/>
      <c r="BR174" s="88"/>
      <c r="BS174" s="88"/>
      <c r="BT174" s="88"/>
      <c r="BU174" s="88"/>
      <c r="BV174" s="88"/>
      <c r="BW174" s="88"/>
      <c r="BX174" s="88"/>
      <c r="BY174" s="63"/>
    </row>
    <row r="175" spans="2:77" ht="30" customHeight="1">
      <c r="B175" s="63"/>
      <c r="C175" s="90"/>
      <c r="D175" s="349" t="s">
        <v>194</v>
      </c>
      <c r="E175" s="349"/>
      <c r="F175" s="349"/>
      <c r="G175" s="349"/>
      <c r="H175" s="349"/>
      <c r="I175" s="349"/>
      <c r="J175" s="349"/>
      <c r="K175" s="349"/>
      <c r="L175" s="349"/>
      <c r="M175" s="349"/>
      <c r="N175" s="349"/>
      <c r="O175" s="349"/>
      <c r="P175" s="349"/>
      <c r="Q175" s="349"/>
      <c r="R175" s="349"/>
      <c r="S175" s="349"/>
      <c r="T175" s="349"/>
      <c r="U175" s="349"/>
      <c r="V175" s="349"/>
      <c r="W175" s="349"/>
      <c r="X175" s="349"/>
      <c r="Y175" s="349"/>
      <c r="Z175" s="349"/>
      <c r="AA175" s="349"/>
      <c r="AB175" s="349"/>
      <c r="AC175" s="349"/>
      <c r="AD175" s="349"/>
      <c r="AE175" s="349"/>
      <c r="AF175" s="349"/>
      <c r="AG175" s="349"/>
      <c r="AH175" s="349"/>
      <c r="AI175" s="349"/>
      <c r="AJ175" s="349"/>
      <c r="AK175" s="349"/>
      <c r="AL175" s="349"/>
      <c r="AM175" s="349"/>
      <c r="AN175" s="349"/>
      <c r="AO175" s="349"/>
      <c r="AP175" s="349"/>
      <c r="AQ175" s="349"/>
      <c r="AR175" s="349"/>
      <c r="AS175" s="349"/>
      <c r="AT175" s="349"/>
      <c r="AU175" s="349"/>
      <c r="AV175" s="349"/>
      <c r="AW175" s="349"/>
      <c r="AX175" s="349"/>
      <c r="AY175" s="349"/>
      <c r="AZ175" s="349"/>
      <c r="BA175" s="349"/>
      <c r="BB175" s="349"/>
      <c r="BC175" s="349"/>
      <c r="BD175" s="349"/>
      <c r="BE175" s="349"/>
      <c r="BF175" s="349"/>
      <c r="BG175" s="349"/>
      <c r="BH175" s="349"/>
      <c r="BI175" s="349"/>
      <c r="BJ175" s="349"/>
      <c r="BK175" s="349"/>
      <c r="BL175" s="349"/>
      <c r="BM175" s="349"/>
      <c r="BN175" s="349"/>
      <c r="BO175" s="349"/>
      <c r="BP175" s="349"/>
      <c r="BQ175" s="349"/>
      <c r="BR175" s="349"/>
      <c r="BS175" s="349"/>
      <c r="BT175" s="349"/>
      <c r="BU175" s="349"/>
      <c r="BV175" s="349"/>
      <c r="BW175" s="349"/>
      <c r="BX175" s="88"/>
      <c r="BY175" s="63"/>
    </row>
    <row r="176" spans="2:77" ht="15" customHeight="1">
      <c r="B176" s="63"/>
      <c r="C176" s="89"/>
      <c r="D176" s="88"/>
      <c r="E176" s="88"/>
      <c r="F176" s="88"/>
      <c r="G176" s="88"/>
      <c r="H176" s="88"/>
      <c r="I176" s="88"/>
      <c r="J176" s="88"/>
      <c r="K176" s="88"/>
      <c r="L176" s="88"/>
      <c r="M176" s="88"/>
      <c r="N176" s="88"/>
      <c r="O176" s="88"/>
      <c r="P176" s="88"/>
      <c r="Q176" s="88"/>
      <c r="R176" s="88"/>
      <c r="S176" s="88"/>
      <c r="T176" s="88"/>
      <c r="U176" s="88"/>
      <c r="V176" s="88"/>
      <c r="W176" s="88"/>
      <c r="X176" s="88"/>
      <c r="Y176" s="88"/>
      <c r="Z176" s="88"/>
      <c r="AA176" s="88"/>
      <c r="AB176" s="88"/>
      <c r="AC176" s="88"/>
      <c r="AD176" s="88"/>
      <c r="AE176" s="88"/>
      <c r="AF176" s="88"/>
      <c r="AG176" s="88"/>
      <c r="AH176" s="88"/>
      <c r="AI176" s="88"/>
      <c r="AJ176" s="88"/>
      <c r="AK176" s="88"/>
      <c r="AL176" s="88"/>
      <c r="AM176" s="88">
        <v>1</v>
      </c>
      <c r="AN176" s="88">
        <v>1</v>
      </c>
      <c r="AO176" s="88"/>
      <c r="AP176" s="88"/>
      <c r="AQ176" s="88"/>
      <c r="AR176" s="88"/>
      <c r="AS176" s="88"/>
      <c r="AT176" s="88"/>
      <c r="AU176" s="88"/>
      <c r="AV176" s="88"/>
      <c r="AW176" s="88"/>
      <c r="AX176" s="88"/>
      <c r="AY176" s="88"/>
      <c r="AZ176" s="88"/>
      <c r="BA176" s="88"/>
      <c r="BB176" s="88"/>
      <c r="BC176" s="88"/>
      <c r="BD176" s="88"/>
      <c r="BE176" s="88"/>
      <c r="BF176" s="88"/>
      <c r="BG176" s="88"/>
      <c r="BH176" s="88"/>
      <c r="BI176" s="88"/>
      <c r="BJ176" s="88"/>
      <c r="BK176" s="88"/>
      <c r="BL176" s="88"/>
      <c r="BM176" s="88"/>
      <c r="BN176" s="88"/>
      <c r="BO176" s="88"/>
      <c r="BP176" s="88"/>
      <c r="BQ176" s="88"/>
      <c r="BR176" s="88"/>
      <c r="BS176" s="88"/>
      <c r="BT176" s="88"/>
      <c r="BU176" s="88"/>
      <c r="BV176" s="88"/>
      <c r="BW176" s="88"/>
      <c r="BX176" s="88"/>
      <c r="BY176" s="63"/>
    </row>
    <row r="177" spans="2:77" ht="15" customHeight="1">
      <c r="B177" s="63"/>
      <c r="C177" s="95" t="s">
        <v>205</v>
      </c>
      <c r="D177" s="88"/>
      <c r="E177" s="88"/>
      <c r="F177" s="88"/>
      <c r="G177" s="88"/>
      <c r="H177" s="88"/>
      <c r="I177" s="88"/>
      <c r="J177" s="88"/>
      <c r="K177" s="88"/>
      <c r="L177" s="88"/>
      <c r="M177" s="88"/>
      <c r="N177" s="88"/>
      <c r="O177" s="88"/>
      <c r="P177" s="88"/>
      <c r="Q177" s="88"/>
      <c r="R177" s="88"/>
      <c r="S177" s="88"/>
      <c r="T177" s="88"/>
      <c r="U177" s="88"/>
      <c r="V177" s="88"/>
      <c r="W177" s="88"/>
      <c r="X177" s="88"/>
      <c r="Y177" s="88"/>
      <c r="Z177" s="88"/>
      <c r="AA177" s="88"/>
      <c r="AB177" s="88"/>
      <c r="AC177" s="88"/>
      <c r="AD177" s="88"/>
      <c r="AE177" s="88"/>
      <c r="AF177" s="88"/>
      <c r="AG177" s="88"/>
      <c r="AH177" s="88"/>
      <c r="AI177" s="88"/>
      <c r="AJ177" s="88"/>
      <c r="AK177" s="88"/>
      <c r="AL177" s="88"/>
      <c r="AM177" s="88"/>
      <c r="AN177" s="88"/>
      <c r="AO177" s="88"/>
      <c r="AP177" s="88"/>
      <c r="AQ177" s="88"/>
      <c r="AR177" s="88"/>
      <c r="AS177" s="88"/>
      <c r="AT177" s="88"/>
      <c r="AU177" s="88"/>
      <c r="AV177" s="88"/>
      <c r="AW177" s="88"/>
      <c r="AX177" s="88"/>
      <c r="AY177" s="88"/>
      <c r="AZ177" s="88"/>
      <c r="BA177" s="88"/>
      <c r="BB177" s="88"/>
      <c r="BC177" s="88"/>
      <c r="BD177" s="88"/>
      <c r="BE177" s="88"/>
      <c r="BF177" s="88"/>
      <c r="BG177" s="88"/>
      <c r="BH177" s="88"/>
      <c r="BI177" s="88"/>
      <c r="BJ177" s="88"/>
      <c r="BK177" s="88"/>
      <c r="BL177" s="88"/>
      <c r="BM177" s="88"/>
      <c r="BN177" s="88"/>
      <c r="BO177" s="88"/>
      <c r="BP177" s="88"/>
      <c r="BQ177" s="88"/>
      <c r="BR177" s="88"/>
      <c r="BS177" s="88"/>
      <c r="BT177" s="88"/>
      <c r="BU177" s="88"/>
      <c r="BV177" s="88"/>
      <c r="BW177" s="88"/>
      <c r="BX177" s="88"/>
      <c r="BY177" s="63"/>
    </row>
    <row r="178" spans="2:77" ht="15" customHeight="1">
      <c r="B178" s="63"/>
      <c r="C178" s="89"/>
      <c r="D178" s="88"/>
      <c r="E178" s="88"/>
      <c r="F178" s="88"/>
      <c r="G178" s="88"/>
      <c r="H178" s="88"/>
      <c r="I178" s="88"/>
      <c r="J178" s="88"/>
      <c r="K178" s="88"/>
      <c r="L178" s="88"/>
      <c r="M178" s="88"/>
      <c r="N178" s="88"/>
      <c r="O178" s="88"/>
      <c r="P178" s="88"/>
      <c r="Q178" s="88"/>
      <c r="R178" s="88"/>
      <c r="S178" s="88"/>
      <c r="T178" s="88"/>
      <c r="U178" s="88"/>
      <c r="V178" s="88"/>
      <c r="W178" s="88"/>
      <c r="X178" s="88"/>
      <c r="Y178" s="88"/>
      <c r="Z178" s="88"/>
      <c r="AA178" s="88"/>
      <c r="AB178" s="88"/>
      <c r="AC178" s="88"/>
      <c r="AD178" s="88"/>
      <c r="AE178" s="88"/>
      <c r="AF178" s="88"/>
      <c r="AG178" s="88"/>
      <c r="AH178" s="88"/>
      <c r="AI178" s="88"/>
      <c r="AJ178" s="88"/>
      <c r="AK178" s="88"/>
      <c r="AL178" s="88"/>
      <c r="AM178" s="88">
        <v>1</v>
      </c>
      <c r="AN178" s="88">
        <v>1</v>
      </c>
      <c r="AO178" s="88"/>
      <c r="AP178" s="88"/>
      <c r="AQ178" s="88"/>
      <c r="AR178" s="88"/>
      <c r="AS178" s="88"/>
      <c r="AT178" s="88"/>
      <c r="AU178" s="88"/>
      <c r="AV178" s="88"/>
      <c r="AW178" s="88"/>
      <c r="AX178" s="88"/>
      <c r="AY178" s="88"/>
      <c r="AZ178" s="88"/>
      <c r="BA178" s="88"/>
      <c r="BB178" s="88"/>
      <c r="BC178" s="88"/>
      <c r="BD178" s="88"/>
      <c r="BE178" s="88"/>
      <c r="BF178" s="88"/>
      <c r="BG178" s="88"/>
      <c r="BH178" s="88"/>
      <c r="BI178" s="88"/>
      <c r="BJ178" s="88"/>
      <c r="BK178" s="88"/>
      <c r="BL178" s="88"/>
      <c r="BM178" s="88"/>
      <c r="BN178" s="88"/>
      <c r="BO178" s="88"/>
      <c r="BP178" s="88"/>
      <c r="BQ178" s="88"/>
      <c r="BR178" s="88"/>
      <c r="BS178" s="88"/>
      <c r="BT178" s="88"/>
      <c r="BU178" s="88"/>
      <c r="BV178" s="88"/>
      <c r="BW178" s="88"/>
      <c r="BX178" s="88"/>
      <c r="BY178" s="63"/>
    </row>
    <row r="179" spans="2:77" ht="30" customHeight="1">
      <c r="B179" s="63"/>
      <c r="C179" s="90"/>
      <c r="D179" s="349" t="s">
        <v>195</v>
      </c>
      <c r="E179" s="349"/>
      <c r="F179" s="349"/>
      <c r="G179" s="349"/>
      <c r="H179" s="349"/>
      <c r="I179" s="349"/>
      <c r="J179" s="349"/>
      <c r="K179" s="349"/>
      <c r="L179" s="349"/>
      <c r="M179" s="349"/>
      <c r="N179" s="349"/>
      <c r="O179" s="349"/>
      <c r="P179" s="349"/>
      <c r="Q179" s="349"/>
      <c r="R179" s="349"/>
      <c r="S179" s="349"/>
      <c r="T179" s="349"/>
      <c r="U179" s="349"/>
      <c r="V179" s="349"/>
      <c r="W179" s="349"/>
      <c r="X179" s="349"/>
      <c r="Y179" s="349"/>
      <c r="Z179" s="349"/>
      <c r="AA179" s="349"/>
      <c r="AB179" s="349"/>
      <c r="AC179" s="349"/>
      <c r="AD179" s="349"/>
      <c r="AE179" s="349"/>
      <c r="AF179" s="349"/>
      <c r="AG179" s="349"/>
      <c r="AH179" s="349"/>
      <c r="AI179" s="349"/>
      <c r="AJ179" s="349"/>
      <c r="AK179" s="349"/>
      <c r="AL179" s="349"/>
      <c r="AM179" s="349"/>
      <c r="AN179" s="349"/>
      <c r="AO179" s="349"/>
      <c r="AP179" s="349"/>
      <c r="AQ179" s="349"/>
      <c r="AR179" s="349"/>
      <c r="AS179" s="349"/>
      <c r="AT179" s="349"/>
      <c r="AU179" s="349"/>
      <c r="AV179" s="349"/>
      <c r="AW179" s="349"/>
      <c r="AX179" s="349"/>
      <c r="AY179" s="349"/>
      <c r="AZ179" s="349"/>
      <c r="BA179" s="349"/>
      <c r="BB179" s="349"/>
      <c r="BC179" s="349"/>
      <c r="BD179" s="349"/>
      <c r="BE179" s="349"/>
      <c r="BF179" s="349"/>
      <c r="BG179" s="349"/>
      <c r="BH179" s="349"/>
      <c r="BI179" s="349"/>
      <c r="BJ179" s="349"/>
      <c r="BK179" s="349"/>
      <c r="BL179" s="349"/>
      <c r="BM179" s="349"/>
      <c r="BN179" s="349"/>
      <c r="BO179" s="349"/>
      <c r="BP179" s="349"/>
      <c r="BQ179" s="349"/>
      <c r="BR179" s="349"/>
      <c r="BS179" s="349"/>
      <c r="BT179" s="349"/>
      <c r="BU179" s="349"/>
      <c r="BV179" s="349"/>
      <c r="BW179" s="349"/>
      <c r="BX179" s="88"/>
      <c r="BY179" s="63"/>
    </row>
    <row r="180" spans="2:77" ht="15" customHeight="1">
      <c r="B180" s="63"/>
      <c r="C180" s="89"/>
      <c r="D180" s="88"/>
      <c r="E180" s="88"/>
      <c r="F180" s="88"/>
      <c r="G180" s="88"/>
      <c r="H180" s="88"/>
      <c r="I180" s="88"/>
      <c r="J180" s="88"/>
      <c r="K180" s="88"/>
      <c r="L180" s="88"/>
      <c r="M180" s="88"/>
      <c r="N180" s="88"/>
      <c r="O180" s="88"/>
      <c r="P180" s="88"/>
      <c r="Q180" s="88"/>
      <c r="R180" s="88"/>
      <c r="S180" s="88"/>
      <c r="T180" s="88"/>
      <c r="U180" s="88"/>
      <c r="V180" s="88"/>
      <c r="W180" s="88"/>
      <c r="X180" s="88"/>
      <c r="Y180" s="88"/>
      <c r="Z180" s="88"/>
      <c r="AA180" s="88"/>
      <c r="AB180" s="88"/>
      <c r="AC180" s="88"/>
      <c r="AD180" s="88"/>
      <c r="AE180" s="88"/>
      <c r="AF180" s="88"/>
      <c r="AG180" s="88"/>
      <c r="AH180" s="88"/>
      <c r="AI180" s="88"/>
      <c r="AJ180" s="88"/>
      <c r="AK180" s="88"/>
      <c r="AL180" s="88"/>
      <c r="AM180" s="88">
        <v>1</v>
      </c>
      <c r="AN180" s="88">
        <v>1</v>
      </c>
      <c r="AO180" s="88"/>
      <c r="AP180" s="88"/>
      <c r="AQ180" s="88"/>
      <c r="AR180" s="88"/>
      <c r="AS180" s="88"/>
      <c r="AT180" s="88"/>
      <c r="AU180" s="88"/>
      <c r="AV180" s="88"/>
      <c r="AW180" s="88"/>
      <c r="AX180" s="88"/>
      <c r="AY180" s="88"/>
      <c r="AZ180" s="88"/>
      <c r="BA180" s="88"/>
      <c r="BB180" s="88"/>
      <c r="BC180" s="88"/>
      <c r="BD180" s="88"/>
      <c r="BE180" s="88"/>
      <c r="BF180" s="88"/>
      <c r="BG180" s="88"/>
      <c r="BH180" s="88"/>
      <c r="BI180" s="88"/>
      <c r="BJ180" s="88"/>
      <c r="BK180" s="88"/>
      <c r="BL180" s="88"/>
      <c r="BM180" s="88"/>
      <c r="BN180" s="88"/>
      <c r="BO180" s="88"/>
      <c r="BP180" s="88"/>
      <c r="BQ180" s="88"/>
      <c r="BR180" s="88"/>
      <c r="BS180" s="88"/>
      <c r="BT180" s="88"/>
      <c r="BU180" s="88"/>
      <c r="BV180" s="88"/>
      <c r="BW180" s="88"/>
      <c r="BX180" s="88"/>
      <c r="BY180" s="63"/>
    </row>
    <row r="181" spans="2:77" ht="15" customHeight="1">
      <c r="B181" s="63"/>
      <c r="C181" s="95" t="s">
        <v>206</v>
      </c>
      <c r="D181" s="88"/>
      <c r="E181" s="88"/>
      <c r="F181" s="88"/>
      <c r="G181" s="88"/>
      <c r="H181" s="88"/>
      <c r="I181" s="88"/>
      <c r="J181" s="88"/>
      <c r="K181" s="88"/>
      <c r="L181" s="88"/>
      <c r="M181" s="88"/>
      <c r="N181" s="88"/>
      <c r="O181" s="88"/>
      <c r="P181" s="88"/>
      <c r="Q181" s="88"/>
      <c r="R181" s="88"/>
      <c r="S181" s="88"/>
      <c r="T181" s="88"/>
      <c r="U181" s="88"/>
      <c r="V181" s="88"/>
      <c r="W181" s="88"/>
      <c r="X181" s="88"/>
      <c r="Y181" s="88"/>
      <c r="Z181" s="88"/>
      <c r="AA181" s="88"/>
      <c r="AB181" s="88"/>
      <c r="AC181" s="88"/>
      <c r="AD181" s="88"/>
      <c r="AE181" s="88"/>
      <c r="AF181" s="88"/>
      <c r="AG181" s="88"/>
      <c r="AH181" s="88"/>
      <c r="AI181" s="88"/>
      <c r="AJ181" s="88"/>
      <c r="AK181" s="88"/>
      <c r="AL181" s="88"/>
      <c r="AM181" s="88">
        <v>1</v>
      </c>
      <c r="AN181" s="88">
        <v>1</v>
      </c>
      <c r="AO181" s="88"/>
      <c r="AP181" s="88"/>
      <c r="AQ181" s="88"/>
      <c r="AR181" s="88"/>
      <c r="AS181" s="88"/>
      <c r="AT181" s="88"/>
      <c r="AU181" s="88"/>
      <c r="AV181" s="88"/>
      <c r="AW181" s="88"/>
      <c r="AX181" s="88"/>
      <c r="AY181" s="88"/>
      <c r="AZ181" s="88"/>
      <c r="BA181" s="88"/>
      <c r="BB181" s="88"/>
      <c r="BC181" s="88"/>
      <c r="BD181" s="88"/>
      <c r="BE181" s="88"/>
      <c r="BF181" s="88"/>
      <c r="BG181" s="88"/>
      <c r="BH181" s="88"/>
      <c r="BI181" s="88"/>
      <c r="BJ181" s="88"/>
      <c r="BK181" s="88"/>
      <c r="BL181" s="88"/>
      <c r="BM181" s="88"/>
      <c r="BN181" s="88"/>
      <c r="BO181" s="88"/>
      <c r="BP181" s="88"/>
      <c r="BQ181" s="88"/>
      <c r="BR181" s="88"/>
      <c r="BS181" s="88"/>
      <c r="BT181" s="88"/>
      <c r="BU181" s="88"/>
      <c r="BV181" s="88"/>
      <c r="BW181" s="88"/>
      <c r="BX181" s="88"/>
      <c r="BY181" s="63"/>
    </row>
    <row r="182" spans="2:77" ht="15" customHeight="1">
      <c r="B182" s="63"/>
      <c r="C182" s="89"/>
      <c r="D182" s="88"/>
      <c r="E182" s="88"/>
      <c r="F182" s="88"/>
      <c r="G182" s="88"/>
      <c r="H182" s="88"/>
      <c r="I182" s="88"/>
      <c r="J182" s="88"/>
      <c r="K182" s="88"/>
      <c r="L182" s="88"/>
      <c r="M182" s="88"/>
      <c r="N182" s="88"/>
      <c r="O182" s="88"/>
      <c r="P182" s="88"/>
      <c r="Q182" s="88"/>
      <c r="R182" s="88"/>
      <c r="S182" s="88"/>
      <c r="T182" s="88"/>
      <c r="U182" s="88"/>
      <c r="V182" s="88"/>
      <c r="W182" s="88"/>
      <c r="X182" s="88"/>
      <c r="Y182" s="88"/>
      <c r="Z182" s="88"/>
      <c r="AA182" s="88"/>
      <c r="AB182" s="88"/>
      <c r="AC182" s="88"/>
      <c r="AD182" s="88"/>
      <c r="AE182" s="88"/>
      <c r="AF182" s="88"/>
      <c r="AG182" s="88"/>
      <c r="AH182" s="88"/>
      <c r="AI182" s="88"/>
      <c r="AJ182" s="88"/>
      <c r="AK182" s="88"/>
      <c r="AL182" s="88"/>
      <c r="AM182" s="88">
        <v>1</v>
      </c>
      <c r="AN182" s="88">
        <v>1</v>
      </c>
      <c r="AO182" s="88"/>
      <c r="AP182" s="88"/>
      <c r="AQ182" s="88"/>
      <c r="AR182" s="88"/>
      <c r="AS182" s="88"/>
      <c r="AT182" s="88"/>
      <c r="AU182" s="88"/>
      <c r="AV182" s="88"/>
      <c r="AW182" s="88"/>
      <c r="AX182" s="88"/>
      <c r="AY182" s="88"/>
      <c r="AZ182" s="88"/>
      <c r="BA182" s="88"/>
      <c r="BB182" s="88"/>
      <c r="BC182" s="88"/>
      <c r="BD182" s="88"/>
      <c r="BE182" s="88"/>
      <c r="BF182" s="88"/>
      <c r="BG182" s="88"/>
      <c r="BH182" s="88"/>
      <c r="BI182" s="88"/>
      <c r="BJ182" s="88"/>
      <c r="BK182" s="88"/>
      <c r="BL182" s="88"/>
      <c r="BM182" s="88"/>
      <c r="BN182" s="88"/>
      <c r="BO182" s="88"/>
      <c r="BP182" s="88"/>
      <c r="BQ182" s="88"/>
      <c r="BR182" s="88"/>
      <c r="BS182" s="88"/>
      <c r="BT182" s="88"/>
      <c r="BU182" s="88"/>
      <c r="BV182" s="88"/>
      <c r="BW182" s="88"/>
      <c r="BX182" s="88"/>
      <c r="BY182" s="63"/>
    </row>
    <row r="183" spans="2:77" ht="60" customHeight="1">
      <c r="B183" s="63"/>
      <c r="C183" s="90"/>
      <c r="D183" s="349" t="s">
        <v>196</v>
      </c>
      <c r="E183" s="349"/>
      <c r="F183" s="349"/>
      <c r="G183" s="349"/>
      <c r="H183" s="349"/>
      <c r="I183" s="349"/>
      <c r="J183" s="349"/>
      <c r="K183" s="349"/>
      <c r="L183" s="349"/>
      <c r="M183" s="349"/>
      <c r="N183" s="349"/>
      <c r="O183" s="349"/>
      <c r="P183" s="349"/>
      <c r="Q183" s="349"/>
      <c r="R183" s="349"/>
      <c r="S183" s="349"/>
      <c r="T183" s="349"/>
      <c r="U183" s="349"/>
      <c r="V183" s="349"/>
      <c r="W183" s="349"/>
      <c r="X183" s="349"/>
      <c r="Y183" s="349"/>
      <c r="Z183" s="349"/>
      <c r="AA183" s="349"/>
      <c r="AB183" s="349"/>
      <c r="AC183" s="349"/>
      <c r="AD183" s="349"/>
      <c r="AE183" s="349"/>
      <c r="AF183" s="349"/>
      <c r="AG183" s="349"/>
      <c r="AH183" s="349"/>
      <c r="AI183" s="349"/>
      <c r="AJ183" s="349"/>
      <c r="AK183" s="349"/>
      <c r="AL183" s="349"/>
      <c r="AM183" s="349"/>
      <c r="AN183" s="349"/>
      <c r="AO183" s="349"/>
      <c r="AP183" s="349"/>
      <c r="AQ183" s="349"/>
      <c r="AR183" s="349"/>
      <c r="AS183" s="349"/>
      <c r="AT183" s="349"/>
      <c r="AU183" s="349"/>
      <c r="AV183" s="349"/>
      <c r="AW183" s="349"/>
      <c r="AX183" s="349"/>
      <c r="AY183" s="349"/>
      <c r="AZ183" s="349"/>
      <c r="BA183" s="349"/>
      <c r="BB183" s="349"/>
      <c r="BC183" s="349"/>
      <c r="BD183" s="349"/>
      <c r="BE183" s="349"/>
      <c r="BF183" s="349"/>
      <c r="BG183" s="349"/>
      <c r="BH183" s="349"/>
      <c r="BI183" s="349"/>
      <c r="BJ183" s="349"/>
      <c r="BK183" s="349"/>
      <c r="BL183" s="349"/>
      <c r="BM183" s="349"/>
      <c r="BN183" s="349"/>
      <c r="BO183" s="349"/>
      <c r="BP183" s="349"/>
      <c r="BQ183" s="349"/>
      <c r="BR183" s="349"/>
      <c r="BS183" s="349"/>
      <c r="BT183" s="349"/>
      <c r="BU183" s="349"/>
      <c r="BV183" s="349"/>
      <c r="BW183" s="349"/>
      <c r="BX183" s="88"/>
      <c r="BY183" s="63"/>
    </row>
    <row r="184" spans="2:77" ht="15" customHeight="1">
      <c r="B184" s="63"/>
      <c r="C184" s="89"/>
      <c r="D184" s="88"/>
      <c r="E184" s="88"/>
      <c r="F184" s="88"/>
      <c r="G184" s="88"/>
      <c r="H184" s="88"/>
      <c r="I184" s="88"/>
      <c r="J184" s="88"/>
      <c r="K184" s="88"/>
      <c r="L184" s="88"/>
      <c r="M184" s="88"/>
      <c r="N184" s="88"/>
      <c r="O184" s="88"/>
      <c r="P184" s="88"/>
      <c r="Q184" s="88"/>
      <c r="R184" s="88"/>
      <c r="S184" s="88"/>
      <c r="T184" s="88"/>
      <c r="U184" s="88"/>
      <c r="V184" s="88"/>
      <c r="W184" s="88"/>
      <c r="X184" s="88"/>
      <c r="Y184" s="88"/>
      <c r="Z184" s="88"/>
      <c r="AA184" s="88"/>
      <c r="AB184" s="88"/>
      <c r="AC184" s="88"/>
      <c r="AD184" s="88"/>
      <c r="AE184" s="88"/>
      <c r="AF184" s="88"/>
      <c r="AG184" s="88"/>
      <c r="AH184" s="88"/>
      <c r="AI184" s="88"/>
      <c r="AJ184" s="88"/>
      <c r="AK184" s="88"/>
      <c r="AL184" s="88"/>
      <c r="AM184" s="88">
        <v>1</v>
      </c>
      <c r="AN184" s="88">
        <v>1</v>
      </c>
      <c r="AO184" s="88"/>
      <c r="AP184" s="88"/>
      <c r="AQ184" s="88"/>
      <c r="AR184" s="88"/>
      <c r="AS184" s="88"/>
      <c r="AT184" s="88"/>
      <c r="AU184" s="88"/>
      <c r="AV184" s="88"/>
      <c r="AW184" s="88"/>
      <c r="AX184" s="88"/>
      <c r="AY184" s="88"/>
      <c r="AZ184" s="88"/>
      <c r="BA184" s="88"/>
      <c r="BB184" s="88"/>
      <c r="BC184" s="88"/>
      <c r="BD184" s="88"/>
      <c r="BE184" s="88"/>
      <c r="BF184" s="88"/>
      <c r="BG184" s="88"/>
      <c r="BH184" s="88"/>
      <c r="BI184" s="88"/>
      <c r="BJ184" s="88"/>
      <c r="BK184" s="88"/>
      <c r="BL184" s="88"/>
      <c r="BM184" s="88"/>
      <c r="BN184" s="88"/>
      <c r="BO184" s="88"/>
      <c r="BP184" s="88"/>
      <c r="BQ184" s="88"/>
      <c r="BR184" s="88"/>
      <c r="BS184" s="88"/>
      <c r="BT184" s="88"/>
      <c r="BU184" s="88"/>
      <c r="BV184" s="88"/>
      <c r="BW184" s="88"/>
      <c r="BX184" s="88"/>
      <c r="BY184" s="63"/>
    </row>
    <row r="185" spans="2:77" ht="15" customHeight="1">
      <c r="B185" s="63"/>
      <c r="C185" s="90"/>
      <c r="D185" s="88"/>
      <c r="E185" s="88"/>
      <c r="F185" s="88"/>
      <c r="G185" s="88"/>
      <c r="H185" s="88"/>
      <c r="I185" s="88"/>
      <c r="J185" s="88"/>
      <c r="K185" s="88"/>
      <c r="L185" s="88"/>
      <c r="M185" s="88"/>
      <c r="N185" s="88"/>
      <c r="O185" s="88"/>
      <c r="P185" s="88"/>
      <c r="Q185" s="88"/>
      <c r="R185" s="88"/>
      <c r="S185" s="88"/>
      <c r="T185" s="88"/>
      <c r="U185" s="88"/>
      <c r="V185" s="88"/>
      <c r="W185" s="88"/>
      <c r="X185" s="88"/>
      <c r="Y185" s="88"/>
      <c r="Z185" s="88"/>
      <c r="AA185" s="88"/>
      <c r="AB185" s="88"/>
      <c r="AC185" s="88"/>
      <c r="AD185" s="88"/>
      <c r="AE185" s="88"/>
      <c r="AF185" s="88"/>
      <c r="AG185" s="88"/>
      <c r="AH185" s="88"/>
      <c r="AI185" s="88"/>
      <c r="AJ185" s="88"/>
      <c r="AK185" s="88"/>
      <c r="AL185" s="88"/>
      <c r="AM185" s="88">
        <v>1</v>
      </c>
      <c r="AN185" s="88">
        <v>1</v>
      </c>
      <c r="AO185" s="88"/>
      <c r="AP185" s="88"/>
      <c r="AQ185" s="88"/>
      <c r="AR185" s="88"/>
      <c r="AS185" s="88"/>
      <c r="AT185" s="88"/>
      <c r="AU185" s="88"/>
      <c r="AV185" s="88"/>
      <c r="AW185" s="88"/>
      <c r="AX185" s="88"/>
      <c r="AY185" s="88"/>
      <c r="AZ185" s="88"/>
      <c r="BA185" s="88"/>
      <c r="BB185" s="88"/>
      <c r="BC185" s="88"/>
      <c r="BD185" s="88"/>
      <c r="BE185" s="88"/>
      <c r="BF185" s="88"/>
      <c r="BG185" s="88"/>
      <c r="BH185" s="88"/>
      <c r="BI185" s="88"/>
      <c r="BJ185" s="88"/>
      <c r="BK185" s="88"/>
      <c r="BL185" s="88"/>
      <c r="BM185" s="88"/>
      <c r="BN185" s="88"/>
      <c r="BO185" s="88"/>
      <c r="BP185" s="88"/>
      <c r="BQ185" s="88"/>
      <c r="BR185" s="88"/>
      <c r="BS185" s="88"/>
      <c r="BT185" s="88"/>
      <c r="BU185" s="88"/>
      <c r="BV185" s="88"/>
      <c r="BW185" s="88"/>
      <c r="BX185" s="88"/>
      <c r="BY185" s="63"/>
    </row>
    <row r="186" spans="2:77" ht="15" customHeight="1">
      <c r="B186" s="63"/>
      <c r="C186" s="89"/>
      <c r="D186" s="88"/>
      <c r="E186" s="88"/>
      <c r="F186" s="88"/>
      <c r="G186" s="88"/>
      <c r="H186" s="88"/>
      <c r="I186" s="88"/>
      <c r="J186" s="88"/>
      <c r="K186" s="88"/>
      <c r="L186" s="88"/>
      <c r="M186" s="88"/>
      <c r="N186" s="88"/>
      <c r="O186" s="88"/>
      <c r="P186" s="88"/>
      <c r="Q186" s="88"/>
      <c r="R186" s="88"/>
      <c r="S186" s="88"/>
      <c r="T186" s="88"/>
      <c r="U186" s="88"/>
      <c r="V186" s="88"/>
      <c r="W186" s="88"/>
      <c r="X186" s="88"/>
      <c r="Y186" s="88"/>
      <c r="Z186" s="88"/>
      <c r="AA186" s="88"/>
      <c r="AB186" s="88"/>
      <c r="AC186" s="88"/>
      <c r="AD186" s="88"/>
      <c r="AE186" s="88"/>
      <c r="AF186" s="88"/>
      <c r="AG186" s="88"/>
      <c r="AH186" s="88"/>
      <c r="AI186" s="88"/>
      <c r="AJ186" s="88"/>
      <c r="AK186" s="88"/>
      <c r="AL186" s="88"/>
      <c r="AM186" s="88">
        <v>1</v>
      </c>
      <c r="AN186" s="88">
        <v>1</v>
      </c>
      <c r="AO186" s="88"/>
      <c r="AP186" s="88"/>
      <c r="AQ186" s="88"/>
      <c r="AR186" s="88"/>
      <c r="AS186" s="88"/>
      <c r="AT186" s="88"/>
      <c r="AU186" s="88"/>
      <c r="AV186" s="88"/>
      <c r="AW186" s="88"/>
      <c r="AX186" s="88"/>
      <c r="AY186" s="88"/>
      <c r="AZ186" s="88"/>
      <c r="BA186" s="88"/>
      <c r="BB186" s="88"/>
      <c r="BC186" s="88"/>
      <c r="BD186" s="88"/>
      <c r="BE186" s="88"/>
      <c r="BF186" s="88"/>
      <c r="BG186" s="88"/>
      <c r="BH186" s="88"/>
      <c r="BI186" s="88"/>
      <c r="BJ186" s="88"/>
      <c r="BK186" s="88"/>
      <c r="BL186" s="88"/>
      <c r="BM186" s="88"/>
      <c r="BN186" s="88"/>
      <c r="BO186" s="88"/>
      <c r="BP186" s="88"/>
      <c r="BQ186" s="88"/>
      <c r="BR186" s="88"/>
      <c r="BS186" s="88"/>
      <c r="BT186" s="88"/>
      <c r="BU186" s="88"/>
      <c r="BV186" s="88"/>
      <c r="BW186" s="88"/>
      <c r="BX186" s="88"/>
      <c r="BY186" s="63"/>
    </row>
    <row r="187" spans="2:77" ht="15" customHeight="1">
      <c r="B187" s="63"/>
      <c r="C187" s="90"/>
      <c r="D187" s="88"/>
      <c r="E187" s="88"/>
      <c r="F187" s="88"/>
      <c r="G187" s="88"/>
      <c r="H187" s="88"/>
      <c r="I187" s="88"/>
      <c r="J187" s="88"/>
      <c r="K187" s="88"/>
      <c r="L187" s="88"/>
      <c r="M187" s="88"/>
      <c r="N187" s="88"/>
      <c r="O187" s="88"/>
      <c r="P187" s="88"/>
      <c r="Q187" s="88"/>
      <c r="R187" s="88"/>
      <c r="S187" s="88"/>
      <c r="T187" s="88"/>
      <c r="U187" s="88"/>
      <c r="V187" s="88"/>
      <c r="W187" s="88"/>
      <c r="X187" s="88"/>
      <c r="Y187" s="88"/>
      <c r="Z187" s="88"/>
      <c r="AA187" s="88"/>
      <c r="AB187" s="88"/>
      <c r="AC187" s="88"/>
      <c r="AD187" s="88"/>
      <c r="AE187" s="88"/>
      <c r="AF187" s="88"/>
      <c r="AG187" s="88"/>
      <c r="AH187" s="88"/>
      <c r="AI187" s="88"/>
      <c r="AJ187" s="88"/>
      <c r="AK187" s="88"/>
      <c r="AL187" s="88"/>
      <c r="AM187" s="88">
        <v>1</v>
      </c>
      <c r="AN187" s="88">
        <v>1</v>
      </c>
      <c r="AO187" s="88"/>
      <c r="AP187" s="88"/>
      <c r="AQ187" s="88"/>
      <c r="AR187" s="88"/>
      <c r="AS187" s="88"/>
      <c r="AT187" s="88"/>
      <c r="AU187" s="88"/>
      <c r="AV187" s="88"/>
      <c r="AW187" s="88"/>
      <c r="AX187" s="88"/>
      <c r="AY187" s="88"/>
      <c r="AZ187" s="88"/>
      <c r="BA187" s="88"/>
      <c r="BB187" s="88"/>
      <c r="BC187" s="88"/>
      <c r="BD187" s="88"/>
      <c r="BE187" s="88"/>
      <c r="BF187" s="88"/>
      <c r="BG187" s="88"/>
      <c r="BH187" s="88"/>
      <c r="BI187" s="88"/>
      <c r="BJ187" s="88"/>
      <c r="BK187" s="88"/>
      <c r="BL187" s="88"/>
      <c r="BM187" s="88"/>
      <c r="BN187" s="88"/>
      <c r="BO187" s="88"/>
      <c r="BP187" s="88"/>
      <c r="BQ187" s="88"/>
      <c r="BR187" s="88"/>
      <c r="BS187" s="88"/>
      <c r="BT187" s="88"/>
      <c r="BU187" s="88"/>
      <c r="BV187" s="88"/>
      <c r="BW187" s="88"/>
      <c r="BX187" s="88"/>
      <c r="BY187" s="63"/>
    </row>
    <row r="188" spans="2:77" ht="15" customHeight="1">
      <c r="B188" s="63"/>
      <c r="C188" s="91"/>
      <c r="D188" s="88"/>
      <c r="E188" s="88"/>
      <c r="F188" s="88"/>
      <c r="G188" s="88"/>
      <c r="H188" s="88"/>
      <c r="I188" s="88"/>
      <c r="J188" s="88"/>
      <c r="K188" s="88"/>
      <c r="L188" s="88"/>
      <c r="M188" s="88"/>
      <c r="N188" s="88"/>
      <c r="O188" s="88"/>
      <c r="P188" s="88"/>
      <c r="Q188" s="88"/>
      <c r="R188" s="88"/>
      <c r="S188" s="88"/>
      <c r="T188" s="88"/>
      <c r="U188" s="88"/>
      <c r="V188" s="88"/>
      <c r="W188" s="88"/>
      <c r="X188" s="88"/>
      <c r="Y188" s="88"/>
      <c r="Z188" s="88"/>
      <c r="AA188" s="88"/>
      <c r="AB188" s="88"/>
      <c r="AC188" s="88"/>
      <c r="AD188" s="88"/>
      <c r="AE188" s="88"/>
      <c r="AF188" s="88"/>
      <c r="AG188" s="88"/>
      <c r="AH188" s="88"/>
      <c r="AI188" s="88"/>
      <c r="AJ188" s="88"/>
      <c r="AK188" s="88"/>
      <c r="AL188" s="88"/>
      <c r="AM188" s="88">
        <v>1</v>
      </c>
      <c r="AN188" s="88">
        <v>1</v>
      </c>
      <c r="AO188" s="88"/>
      <c r="AP188" s="88"/>
      <c r="AQ188" s="88"/>
      <c r="AR188" s="88"/>
      <c r="AS188" s="88"/>
      <c r="AT188" s="88"/>
      <c r="AU188" s="88"/>
      <c r="AV188" s="88"/>
      <c r="AW188" s="88"/>
      <c r="AX188" s="88"/>
      <c r="AY188" s="88"/>
      <c r="AZ188" s="88"/>
      <c r="BA188" s="88"/>
      <c r="BB188" s="88"/>
      <c r="BC188" s="88"/>
      <c r="BD188" s="88"/>
      <c r="BE188" s="88"/>
      <c r="BF188" s="88"/>
      <c r="BG188" s="88"/>
      <c r="BH188" s="88"/>
      <c r="BI188" s="88"/>
      <c r="BJ188" s="88"/>
      <c r="BK188" s="88"/>
      <c r="BL188" s="88"/>
      <c r="BM188" s="88"/>
      <c r="BN188" s="88"/>
      <c r="BO188" s="88"/>
      <c r="BP188" s="88"/>
      <c r="BQ188" s="88"/>
      <c r="BR188" s="88"/>
      <c r="BS188" s="88"/>
      <c r="BT188" s="88"/>
      <c r="BU188" s="88"/>
      <c r="BV188" s="88"/>
      <c r="BW188" s="88"/>
      <c r="BX188" s="88"/>
      <c r="BY188" s="63"/>
    </row>
    <row r="189" spans="2:77" ht="15" customHeight="1">
      <c r="B189" s="63"/>
      <c r="C189" s="89"/>
      <c r="D189" s="88"/>
      <c r="E189" s="88"/>
      <c r="F189" s="88"/>
      <c r="G189" s="88"/>
      <c r="H189" s="88"/>
      <c r="I189" s="88"/>
      <c r="J189" s="88"/>
      <c r="K189" s="88"/>
      <c r="L189" s="88"/>
      <c r="M189" s="88"/>
      <c r="N189" s="88"/>
      <c r="O189" s="88"/>
      <c r="P189" s="88"/>
      <c r="Q189" s="88"/>
      <c r="R189" s="88"/>
      <c r="S189" s="88"/>
      <c r="T189" s="88"/>
      <c r="U189" s="88"/>
      <c r="V189" s="88"/>
      <c r="W189" s="88"/>
      <c r="X189" s="88"/>
      <c r="Y189" s="88"/>
      <c r="Z189" s="88"/>
      <c r="AA189" s="88"/>
      <c r="AB189" s="88"/>
      <c r="AC189" s="88"/>
      <c r="AD189" s="88"/>
      <c r="AE189" s="88"/>
      <c r="AF189" s="88"/>
      <c r="AG189" s="88"/>
      <c r="AH189" s="88"/>
      <c r="AI189" s="88"/>
      <c r="AJ189" s="88"/>
      <c r="AK189" s="88"/>
      <c r="AL189" s="88"/>
      <c r="AM189" s="88">
        <v>1</v>
      </c>
      <c r="AN189" s="88">
        <v>1</v>
      </c>
      <c r="AO189" s="88"/>
      <c r="AP189" s="88"/>
      <c r="AQ189" s="88"/>
      <c r="AR189" s="88"/>
      <c r="AS189" s="88"/>
      <c r="AT189" s="88"/>
      <c r="AU189" s="88"/>
      <c r="AV189" s="88"/>
      <c r="AW189" s="88"/>
      <c r="AX189" s="88"/>
      <c r="AY189" s="88"/>
      <c r="AZ189" s="88"/>
      <c r="BA189" s="88"/>
      <c r="BB189" s="88"/>
      <c r="BC189" s="88"/>
      <c r="BD189" s="88"/>
      <c r="BE189" s="88"/>
      <c r="BF189" s="88"/>
      <c r="BG189" s="88"/>
      <c r="BH189" s="88"/>
      <c r="BI189" s="88"/>
      <c r="BJ189" s="88"/>
      <c r="BK189" s="88"/>
      <c r="BL189" s="88"/>
      <c r="BM189" s="88"/>
      <c r="BN189" s="88"/>
      <c r="BO189" s="88"/>
      <c r="BP189" s="88"/>
      <c r="BQ189" s="88"/>
      <c r="BR189" s="88"/>
      <c r="BS189" s="88"/>
      <c r="BT189" s="88"/>
      <c r="BU189" s="88"/>
      <c r="BV189" s="88"/>
      <c r="BW189" s="88"/>
      <c r="BX189" s="88"/>
      <c r="BY189" s="63"/>
    </row>
    <row r="190" spans="2:77" ht="15" customHeight="1">
      <c r="B190" s="63"/>
      <c r="C190" s="88"/>
      <c r="D190" s="88"/>
      <c r="E190" s="88"/>
      <c r="F190" s="88"/>
      <c r="G190" s="88"/>
      <c r="H190" s="88"/>
      <c r="I190" s="88"/>
      <c r="J190" s="88"/>
      <c r="K190" s="88"/>
      <c r="L190" s="88"/>
      <c r="M190" s="88"/>
      <c r="N190" s="88"/>
      <c r="O190" s="88"/>
      <c r="P190" s="88"/>
      <c r="Q190" s="88"/>
      <c r="R190" s="88"/>
      <c r="S190" s="88"/>
      <c r="T190" s="88"/>
      <c r="U190" s="88"/>
      <c r="V190" s="88"/>
      <c r="W190" s="88"/>
      <c r="X190" s="88"/>
      <c r="Y190" s="88"/>
      <c r="Z190" s="88"/>
      <c r="AA190" s="88"/>
      <c r="AB190" s="88"/>
      <c r="AC190" s="88"/>
      <c r="AD190" s="88"/>
      <c r="AE190" s="88"/>
      <c r="AF190" s="88"/>
      <c r="AG190" s="88"/>
      <c r="AH190" s="88"/>
      <c r="AI190" s="88"/>
      <c r="AJ190" s="88"/>
      <c r="AK190" s="88"/>
      <c r="AL190" s="88"/>
      <c r="AM190" s="88">
        <v>1</v>
      </c>
      <c r="AN190" s="88">
        <v>1</v>
      </c>
      <c r="AO190" s="88"/>
      <c r="AP190" s="88"/>
      <c r="AQ190" s="88"/>
      <c r="AR190" s="88"/>
      <c r="AS190" s="88"/>
      <c r="AT190" s="88"/>
      <c r="AU190" s="88"/>
      <c r="AV190" s="88"/>
      <c r="AW190" s="88"/>
      <c r="AX190" s="88"/>
      <c r="AY190" s="88"/>
      <c r="AZ190" s="88"/>
      <c r="BA190" s="88"/>
      <c r="BB190" s="88"/>
      <c r="BC190" s="88"/>
      <c r="BD190" s="88"/>
      <c r="BE190" s="88"/>
      <c r="BF190" s="88"/>
      <c r="BG190" s="88"/>
      <c r="BH190" s="88"/>
      <c r="BI190" s="88"/>
      <c r="BJ190" s="88"/>
      <c r="BK190" s="88"/>
      <c r="BL190" s="88"/>
      <c r="BM190" s="88"/>
      <c r="BN190" s="88"/>
      <c r="BO190" s="88"/>
      <c r="BP190" s="88"/>
      <c r="BQ190" s="88"/>
      <c r="BR190" s="88"/>
      <c r="BS190" s="88"/>
      <c r="BT190" s="88"/>
      <c r="BU190" s="88"/>
      <c r="BV190" s="88"/>
      <c r="BW190" s="88"/>
      <c r="BX190" s="88"/>
      <c r="BY190" s="63"/>
    </row>
    <row r="191" spans="2:77" ht="15" customHeight="1">
      <c r="B191" s="85"/>
      <c r="C191" s="86"/>
      <c r="D191" s="86"/>
      <c r="E191" s="86"/>
      <c r="F191" s="86"/>
      <c r="G191" s="86"/>
      <c r="H191" s="86"/>
      <c r="I191" s="86"/>
      <c r="J191" s="86"/>
      <c r="K191" s="86"/>
      <c r="L191" s="86"/>
      <c r="M191" s="86"/>
      <c r="N191" s="86"/>
      <c r="O191" s="86"/>
      <c r="P191" s="86"/>
      <c r="Q191" s="86"/>
      <c r="R191" s="86"/>
      <c r="S191" s="86"/>
      <c r="T191" s="86"/>
      <c r="U191" s="86"/>
      <c r="V191" s="86"/>
      <c r="W191" s="86"/>
      <c r="X191" s="86"/>
      <c r="Y191" s="86"/>
      <c r="Z191" s="86"/>
      <c r="AA191" s="86"/>
      <c r="AB191" s="86"/>
      <c r="AC191" s="86"/>
      <c r="AD191" s="86"/>
      <c r="AE191" s="86"/>
      <c r="AF191" s="86"/>
      <c r="AG191" s="86"/>
      <c r="AH191" s="86"/>
      <c r="AI191" s="86"/>
      <c r="AJ191" s="86"/>
      <c r="AK191" s="86"/>
      <c r="AL191" s="86"/>
      <c r="AM191" s="86">
        <v>1</v>
      </c>
      <c r="AN191" s="86">
        <v>1</v>
      </c>
      <c r="AO191" s="86"/>
      <c r="AP191" s="86"/>
      <c r="AQ191" s="86"/>
      <c r="AR191" s="86"/>
      <c r="AS191" s="86"/>
      <c r="AT191" s="86"/>
      <c r="AU191" s="86"/>
      <c r="AV191" s="86"/>
      <c r="AW191" s="86"/>
      <c r="AX191" s="86"/>
      <c r="AY191" s="86"/>
      <c r="AZ191" s="86"/>
      <c r="BA191" s="86"/>
      <c r="BB191" s="86"/>
      <c r="BC191" s="86"/>
      <c r="BD191" s="86"/>
      <c r="BE191" s="86"/>
      <c r="BF191" s="86"/>
      <c r="BG191" s="86"/>
      <c r="BH191" s="86"/>
      <c r="BI191" s="86"/>
      <c r="BJ191" s="86"/>
      <c r="BK191" s="86"/>
      <c r="BL191" s="86"/>
      <c r="BM191" s="86"/>
      <c r="BN191" s="86"/>
      <c r="BO191" s="86"/>
      <c r="BP191" s="86"/>
      <c r="BQ191" s="86"/>
      <c r="BR191" s="86"/>
      <c r="BS191" s="86"/>
      <c r="BT191" s="86"/>
      <c r="BU191" s="86"/>
      <c r="BV191" s="86"/>
      <c r="BW191" s="86"/>
      <c r="BX191" s="86"/>
      <c r="BY191" s="63"/>
    </row>
    <row r="192" spans="2:77"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row r="326" ht="15" customHeight="1"/>
    <row r="327" ht="15" customHeight="1"/>
    <row r="328" ht="15" customHeight="1"/>
    <row r="329" ht="15" customHeight="1"/>
    <row r="330" ht="15" customHeight="1"/>
    <row r="331" ht="15" customHeight="1"/>
    <row r="332" ht="15" customHeight="1"/>
    <row r="333" ht="15" customHeight="1"/>
    <row r="334" ht="15" customHeight="1"/>
    <row r="335" ht="15" customHeight="1"/>
    <row r="336"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ht="15" customHeight="1"/>
    <row r="354" ht="15" customHeight="1"/>
    <row r="355" ht="15" customHeight="1"/>
    <row r="356" ht="15" customHeight="1"/>
    <row r="357" ht="15" customHeight="1"/>
    <row r="358" ht="15" customHeight="1"/>
    <row r="359" ht="15" customHeight="1"/>
    <row r="360" ht="15" customHeight="1"/>
    <row r="361" ht="15" customHeight="1"/>
    <row r="362" ht="15" customHeight="1"/>
    <row r="363" ht="15" customHeight="1"/>
    <row r="364" ht="15" customHeight="1"/>
    <row r="365" ht="15" customHeight="1"/>
    <row r="366" ht="15" customHeight="1"/>
    <row r="367" ht="15" customHeight="1"/>
    <row r="368" ht="15" customHeight="1"/>
    <row r="369" ht="15" customHeight="1"/>
    <row r="370" ht="5.55" customHeight="1"/>
    <row r="371" ht="5.55" customHeight="1"/>
    <row r="372" ht="5.55" customHeight="1"/>
    <row r="373" ht="5.55" customHeight="1"/>
    <row r="374" ht="5.55" customHeight="1"/>
    <row r="375" ht="5.55" customHeight="1"/>
    <row r="376" ht="5.55" customHeight="1"/>
    <row r="377" ht="5.55" customHeight="1"/>
    <row r="378" ht="5.55" customHeight="1"/>
    <row r="379" ht="5.55" customHeight="1"/>
    <row r="380" ht="5.55" customHeight="1"/>
    <row r="381" ht="5.55" customHeight="1"/>
    <row r="382" ht="5.55" customHeight="1"/>
    <row r="383" ht="5.55" customHeight="1"/>
    <row r="384" ht="5.55" customHeight="1"/>
    <row r="385" ht="5.55" customHeight="1"/>
  </sheetData>
  <mergeCells count="164">
    <mergeCell ref="AW25:BR25"/>
    <mergeCell ref="D161:BW161"/>
    <mergeCell ref="D162:BW162"/>
    <mergeCell ref="C171:BW171"/>
    <mergeCell ref="C7:BW7"/>
    <mergeCell ref="AH52:AM52"/>
    <mergeCell ref="AH53:AM53"/>
    <mergeCell ref="BR52:BW52"/>
    <mergeCell ref="BR53:BW53"/>
    <mergeCell ref="X52:AG52"/>
    <mergeCell ref="X53:AG53"/>
    <mergeCell ref="BH52:BQ52"/>
    <mergeCell ref="AN52:BG52"/>
    <mergeCell ref="BH53:BQ53"/>
    <mergeCell ref="D43:BF44"/>
    <mergeCell ref="D45:BF46"/>
    <mergeCell ref="BG41:BW42"/>
    <mergeCell ref="BG43:BW44"/>
    <mergeCell ref="BG45:BW46"/>
    <mergeCell ref="D41:BF42"/>
    <mergeCell ref="G22:V22"/>
    <mergeCell ref="AN53:BG53"/>
    <mergeCell ref="D52:W52"/>
    <mergeCell ref="D53:W53"/>
    <mergeCell ref="D50:BW51"/>
    <mergeCell ref="P85:AI85"/>
    <mergeCell ref="P86:AI86"/>
    <mergeCell ref="P88:AI88"/>
    <mergeCell ref="D58:BW58"/>
    <mergeCell ref="D76:BW76"/>
    <mergeCell ref="P84:AI84"/>
    <mergeCell ref="AJ84:BC84"/>
    <mergeCell ref="BD84:BW84"/>
    <mergeCell ref="D85:O85"/>
    <mergeCell ref="AJ85:BC85"/>
    <mergeCell ref="BD85:BW85"/>
    <mergeCell ref="D62:BW62"/>
    <mergeCell ref="E69:BW69"/>
    <mergeCell ref="AJ86:BC86"/>
    <mergeCell ref="BD86:BW86"/>
    <mergeCell ref="P87:AI87"/>
    <mergeCell ref="AJ87:BC87"/>
    <mergeCell ref="BD87:BW87"/>
    <mergeCell ref="D86:O86"/>
    <mergeCell ref="D87:O87"/>
    <mergeCell ref="D88:O88"/>
    <mergeCell ref="AJ88:BC88"/>
    <mergeCell ref="BD88:BW88"/>
    <mergeCell ref="D82:BW82"/>
    <mergeCell ref="D89:O89"/>
    <mergeCell ref="D90:O90"/>
    <mergeCell ref="P90:AI90"/>
    <mergeCell ref="AJ90:BC90"/>
    <mergeCell ref="BD90:BW90"/>
    <mergeCell ref="D91:O91"/>
    <mergeCell ref="P91:AI91"/>
    <mergeCell ref="AJ91:BC91"/>
    <mergeCell ref="BD91:BW91"/>
    <mergeCell ref="P89:AI89"/>
    <mergeCell ref="AJ89:BC89"/>
    <mergeCell ref="BD89:BW89"/>
    <mergeCell ref="AJ94:BC94"/>
    <mergeCell ref="BD94:BW94"/>
    <mergeCell ref="D95:O95"/>
    <mergeCell ref="P95:AI95"/>
    <mergeCell ref="AJ95:BC95"/>
    <mergeCell ref="BD95:BW95"/>
    <mergeCell ref="D92:O92"/>
    <mergeCell ref="P92:AI92"/>
    <mergeCell ref="AJ92:BC92"/>
    <mergeCell ref="BD92:BW92"/>
    <mergeCell ref="D93:O93"/>
    <mergeCell ref="P93:AI93"/>
    <mergeCell ref="AJ93:BC93"/>
    <mergeCell ref="BD93:BW93"/>
    <mergeCell ref="P105:AI105"/>
    <mergeCell ref="P106:AI106"/>
    <mergeCell ref="D99:O99"/>
    <mergeCell ref="D100:O100"/>
    <mergeCell ref="D101:O101"/>
    <mergeCell ref="D105:O105"/>
    <mergeCell ref="D106:O106"/>
    <mergeCell ref="D94:O94"/>
    <mergeCell ref="P94:AI94"/>
    <mergeCell ref="C2:BW4"/>
    <mergeCell ref="D107:O107"/>
    <mergeCell ref="P107:AI107"/>
    <mergeCell ref="AJ107:BC107"/>
    <mergeCell ref="BD107:BW107"/>
    <mergeCell ref="BD99:BW99"/>
    <mergeCell ref="BD100:BW100"/>
    <mergeCell ref="BD101:BW101"/>
    <mergeCell ref="BD105:BW105"/>
    <mergeCell ref="BD106:BW106"/>
    <mergeCell ref="AJ99:BC99"/>
    <mergeCell ref="AJ100:BC100"/>
    <mergeCell ref="AJ101:BC101"/>
    <mergeCell ref="AJ105:BC105"/>
    <mergeCell ref="AJ106:BC106"/>
    <mergeCell ref="D78:M78"/>
    <mergeCell ref="D79:M79"/>
    <mergeCell ref="D80:M80"/>
    <mergeCell ref="N78:AV78"/>
    <mergeCell ref="N79:AV79"/>
    <mergeCell ref="N80:AV80"/>
    <mergeCell ref="P99:AI99"/>
    <mergeCell ref="P100:AI100"/>
    <mergeCell ref="P101:AI101"/>
    <mergeCell ref="D109:BW109"/>
    <mergeCell ref="D128:BW128"/>
    <mergeCell ref="D132:O132"/>
    <mergeCell ref="P132:AD132"/>
    <mergeCell ref="AE132:AS132"/>
    <mergeCell ref="AT132:BH132"/>
    <mergeCell ref="BI132:BW132"/>
    <mergeCell ref="P130:AS130"/>
    <mergeCell ref="AT130:BW130"/>
    <mergeCell ref="D115:BW115"/>
    <mergeCell ref="D117:BW117"/>
    <mergeCell ref="D119:BW119"/>
    <mergeCell ref="P136:AD136"/>
    <mergeCell ref="AE136:AS136"/>
    <mergeCell ref="AT136:BH136"/>
    <mergeCell ref="BI136:BW136"/>
    <mergeCell ref="D134:O134"/>
    <mergeCell ref="P134:AD134"/>
    <mergeCell ref="AE134:AS134"/>
    <mergeCell ref="AT134:BH134"/>
    <mergeCell ref="BI134:BW134"/>
    <mergeCell ref="D151:O151"/>
    <mergeCell ref="P149:AS149"/>
    <mergeCell ref="AT149:BW149"/>
    <mergeCell ref="P148:BW148"/>
    <mergeCell ref="AT138:BH138"/>
    <mergeCell ref="BI138:BW138"/>
    <mergeCell ref="D138:O138"/>
    <mergeCell ref="D140:BW140"/>
    <mergeCell ref="D146:BW146"/>
    <mergeCell ref="P138:AD138"/>
    <mergeCell ref="AE138:AS138"/>
    <mergeCell ref="C30:BW30"/>
    <mergeCell ref="C31:BW31"/>
    <mergeCell ref="C32:BW32"/>
    <mergeCell ref="AN63:BB63"/>
    <mergeCell ref="D175:BW175"/>
    <mergeCell ref="D179:BW179"/>
    <mergeCell ref="D183:BW183"/>
    <mergeCell ref="D166:BW166"/>
    <mergeCell ref="D167:BW167"/>
    <mergeCell ref="P98:AI98"/>
    <mergeCell ref="AJ98:BC98"/>
    <mergeCell ref="BD98:BW98"/>
    <mergeCell ref="P104:AI104"/>
    <mergeCell ref="AJ104:BC104"/>
    <mergeCell ref="BD104:BW104"/>
    <mergeCell ref="D155:BW155"/>
    <mergeCell ref="D156:BW156"/>
    <mergeCell ref="D152:O153"/>
    <mergeCell ref="D111:AM111"/>
    <mergeCell ref="P151:AS151"/>
    <mergeCell ref="AT151:BW151"/>
    <mergeCell ref="P152:AS152"/>
    <mergeCell ref="P153:AS153"/>
    <mergeCell ref="AT152:BW153"/>
  </mergeCells>
  <pageMargins left="0.43307086614173229" right="0.23622047244094491" top="1.1417322834645669" bottom="0.74803149606299213" header="0.31496062992125984" footer="0.31496062992125984"/>
  <pageSetup paperSize="9" scale="94" fitToHeight="8" orientation="portrait" r:id="rId1"/>
  <headerFooter>
    <oddHeader>&amp;R&amp;G</oddHeader>
    <oddFooter>&amp;L&amp;B Confidentiel&amp;B&amp;C&amp;D&amp;RPage &amp;P</oddFooter>
  </headerFooter>
  <rowBreaks count="7" manualBreakCount="7">
    <brk id="34" max="16383" man="1"/>
    <brk id="71" max="16383" man="1"/>
    <brk id="96" max="16383" man="1"/>
    <brk id="102" max="76" man="1"/>
    <brk id="121" max="16383" man="1"/>
    <brk id="141" max="16383" man="1"/>
    <brk id="168" max="16383"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A8696-5874-4DC8-AB29-BA125A1AC170}">
  <sheetPr codeName="Feuil17">
    <tabColor rgb="FFCCFF99"/>
    <pageSetUpPr fitToPage="1"/>
  </sheetPr>
  <dimension ref="D1:AX135"/>
  <sheetViews>
    <sheetView showGridLines="0" topLeftCell="A98" zoomScaleNormal="100" zoomScaleSheetLayoutView="100" workbookViewId="0">
      <selection activeCell="I11" sqref="I11:N11"/>
    </sheetView>
  </sheetViews>
  <sheetFormatPr baseColWidth="10" defaultColWidth="11.44140625" defaultRowHeight="13.8"/>
  <cols>
    <col min="1" max="1" width="2.44140625" style="4" customWidth="1"/>
    <col min="2" max="2" width="1.5546875" style="4" customWidth="1"/>
    <col min="3" max="3" width="1.44140625" style="4" customWidth="1"/>
    <col min="4" max="12" width="5.5546875" style="4" customWidth="1"/>
    <col min="13" max="21" width="6.44140625" style="4" customWidth="1"/>
    <col min="22" max="22" width="1.5546875" style="4" customWidth="1"/>
    <col min="23" max="23" width="7.5546875" style="4" customWidth="1"/>
    <col min="24" max="24" width="2.5546875" style="4" customWidth="1"/>
    <col min="25" max="25" width="3.5546875" style="4" customWidth="1"/>
    <col min="26" max="26" width="20.44140625" style="4" customWidth="1"/>
    <col min="27" max="27" width="10.44140625" style="4" customWidth="1"/>
    <col min="28" max="28" width="9" style="4" customWidth="1"/>
    <col min="29" max="29" width="10.44140625" style="4" customWidth="1"/>
    <col min="30" max="31" width="10.5546875" style="4" customWidth="1"/>
    <col min="32" max="32" width="10" style="4" customWidth="1"/>
    <col min="33" max="33" width="11.44140625" style="4" customWidth="1"/>
    <col min="34" max="34" width="14" style="4" customWidth="1"/>
    <col min="35" max="35" width="12.44140625" style="4" customWidth="1"/>
    <col min="36" max="37" width="14.44140625" style="4" bestFit="1" customWidth="1"/>
    <col min="38" max="38" width="13" style="4" bestFit="1" customWidth="1"/>
    <col min="39" max="40" width="11.5546875" style="4" bestFit="1" customWidth="1"/>
    <col min="41" max="41" width="11.44140625" style="4"/>
    <col min="42" max="43" width="14.44140625" style="4" bestFit="1" customWidth="1"/>
    <col min="44" max="44" width="13.44140625" style="4" bestFit="1" customWidth="1"/>
    <col min="45" max="46" width="11.5546875" style="4" bestFit="1" customWidth="1"/>
    <col min="47" max="47" width="11.44140625" style="4"/>
    <col min="48" max="48" width="19" style="4" customWidth="1"/>
    <col min="49" max="49" width="11.44140625" style="4"/>
    <col min="50" max="50" width="22.5546875" style="4" bestFit="1" customWidth="1"/>
    <col min="51" max="51" width="24.44140625" style="4" bestFit="1" customWidth="1"/>
    <col min="52" max="16384" width="11.44140625" style="4"/>
  </cols>
  <sheetData>
    <row r="1" spans="4:43">
      <c r="AJ1" s="4" t="s">
        <v>117</v>
      </c>
      <c r="AL1" s="4" t="s">
        <v>107</v>
      </c>
      <c r="AM1" s="4" t="s">
        <v>0</v>
      </c>
      <c r="AN1" s="4" t="s">
        <v>7</v>
      </c>
      <c r="AP1" s="4" t="s">
        <v>115</v>
      </c>
      <c r="AQ1" s="4" t="s">
        <v>125</v>
      </c>
    </row>
    <row r="2" spans="4:43" ht="17.399999999999999">
      <c r="D2" s="47" t="s">
        <v>118</v>
      </c>
      <c r="E2" s="35"/>
      <c r="F2" s="35"/>
      <c r="G2" s="35"/>
      <c r="H2" s="35"/>
      <c r="I2" s="35"/>
      <c r="J2" s="36"/>
      <c r="K2" s="36"/>
      <c r="AL2" s="4" t="s">
        <v>108</v>
      </c>
      <c r="AM2" s="4" t="s">
        <v>1</v>
      </c>
      <c r="AN2" s="4" t="s">
        <v>8</v>
      </c>
      <c r="AP2" s="4" t="s">
        <v>114</v>
      </c>
      <c r="AQ2" s="4" t="s">
        <v>126</v>
      </c>
    </row>
    <row r="3" spans="4:43">
      <c r="AL3" s="4" t="s">
        <v>109</v>
      </c>
      <c r="AN3" s="4" t="s">
        <v>9</v>
      </c>
      <c r="AP3" s="4" t="s">
        <v>113</v>
      </c>
    </row>
    <row r="4" spans="4:43">
      <c r="D4" s="10" t="s">
        <v>119</v>
      </c>
      <c r="AN4" s="4" t="s">
        <v>123</v>
      </c>
      <c r="AP4" s="4" t="s">
        <v>112</v>
      </c>
    </row>
    <row r="5" spans="4:43">
      <c r="D5" s="4" t="s">
        <v>104</v>
      </c>
      <c r="K5" s="52" t="s">
        <v>0</v>
      </c>
      <c r="AN5" s="4" t="s">
        <v>124</v>
      </c>
      <c r="AP5" s="4" t="s">
        <v>116</v>
      </c>
    </row>
    <row r="6" spans="4:43">
      <c r="D6" s="4" t="s">
        <v>105</v>
      </c>
      <c r="K6" s="52"/>
    </row>
    <row r="7" spans="4:43">
      <c r="D7" s="19" t="s">
        <v>111</v>
      </c>
      <c r="E7" s="19"/>
      <c r="K7" s="52"/>
    </row>
    <row r="8" spans="4:43">
      <c r="D8" s="19"/>
      <c r="E8" s="19"/>
      <c r="F8" s="19"/>
    </row>
    <row r="9" spans="4:43">
      <c r="D9" s="19" t="s">
        <v>106</v>
      </c>
      <c r="I9" s="415" t="s">
        <v>108</v>
      </c>
      <c r="J9" s="416"/>
      <c r="K9" s="416"/>
      <c r="L9" s="416"/>
      <c r="M9" s="416"/>
      <c r="N9" s="417"/>
    </row>
    <row r="10" spans="4:43">
      <c r="D10" s="19" t="s">
        <v>110</v>
      </c>
      <c r="I10" s="415" t="s">
        <v>8</v>
      </c>
      <c r="J10" s="416"/>
      <c r="K10" s="416"/>
      <c r="L10" s="416"/>
      <c r="M10" s="416"/>
      <c r="N10" s="417"/>
    </row>
    <row r="11" spans="4:43" ht="15" customHeight="1">
      <c r="D11" s="446" t="s">
        <v>127</v>
      </c>
      <c r="E11" s="446"/>
      <c r="F11" s="446"/>
      <c r="G11" s="446"/>
      <c r="H11" s="446"/>
      <c r="I11" s="447" t="s">
        <v>126</v>
      </c>
      <c r="J11" s="448"/>
      <c r="K11" s="448"/>
      <c r="L11" s="448"/>
      <c r="M11" s="448"/>
      <c r="N11" s="449"/>
    </row>
    <row r="12" spans="4:43" ht="15.75" customHeight="1"/>
    <row r="13" spans="4:43" s="3" customFormat="1" ht="30" customHeight="1">
      <c r="D13" s="4"/>
      <c r="E13" s="4"/>
      <c r="F13" s="423" t="s">
        <v>72</v>
      </c>
      <c r="G13" s="424"/>
      <c r="H13" s="423" t="s">
        <v>84</v>
      </c>
      <c r="I13" s="424"/>
      <c r="J13" s="423" t="s">
        <v>52</v>
      </c>
      <c r="K13" s="424"/>
      <c r="L13" s="423" t="s">
        <v>121</v>
      </c>
      <c r="M13" s="424"/>
      <c r="N13" s="423" t="s">
        <v>85</v>
      </c>
      <c r="O13" s="424"/>
      <c r="P13" s="423" t="s">
        <v>122</v>
      </c>
      <c r="Q13" s="424"/>
      <c r="R13" s="423" t="s">
        <v>86</v>
      </c>
      <c r="S13" s="424"/>
      <c r="T13" s="423" t="s">
        <v>82</v>
      </c>
      <c r="U13" s="424"/>
      <c r="V13" s="423" t="s">
        <v>87</v>
      </c>
      <c r="W13" s="424"/>
      <c r="X13" s="435" t="s">
        <v>83</v>
      </c>
      <c r="Y13" s="435"/>
      <c r="Z13" s="435"/>
    </row>
    <row r="14" spans="4:43" s="3" customFormat="1" ht="30" customHeight="1">
      <c r="E14" s="40">
        <v>1</v>
      </c>
      <c r="F14" s="444" t="e">
        <f>IF(#REF!="","",#REF!)</f>
        <v>#REF!</v>
      </c>
      <c r="G14" s="445"/>
      <c r="H14" s="442" t="e">
        <f>#REF!</f>
        <v>#REF!</v>
      </c>
      <c r="I14" s="443"/>
      <c r="J14" s="442" t="e">
        <f>#REF!</f>
        <v>#REF!</v>
      </c>
      <c r="K14" s="443"/>
      <c r="L14" s="420" t="e">
        <f>#REF!*100</f>
        <v>#REF!</v>
      </c>
      <c r="M14" s="421"/>
      <c r="N14" s="418" t="e">
        <f>#REF!</f>
        <v>#REF!</v>
      </c>
      <c r="O14" s="419"/>
      <c r="P14" s="418" t="e">
        <f>#REF!</f>
        <v>#REF!</v>
      </c>
      <c r="Q14" s="419"/>
      <c r="R14" s="436" t="str">
        <f>IFERROR(T14/$T$24,"")</f>
        <v/>
      </c>
      <c r="S14" s="437"/>
      <c r="T14" s="418" t="e">
        <f>IF(H14="(PP)",N14*J14,IF(H14="(NP)",N14*J14*(L14/100),IF(H14="(US)",N14*J14*((100-L14)/100),"")))</f>
        <v>#REF!</v>
      </c>
      <c r="U14" s="419"/>
      <c r="V14" s="425" t="str">
        <f>IFERROR(VLOOKUP(F14,#REF!,18,FALSE),"")</f>
        <v/>
      </c>
      <c r="W14" s="426"/>
      <c r="X14" s="422" t="str">
        <f t="shared" ref="X14:X23" si="0">IFERROR(IF(H14="(NP)","",(V14*T14/100)),"")</f>
        <v/>
      </c>
      <c r="Y14" s="422"/>
      <c r="Z14" s="422"/>
      <c r="AB14" s="451"/>
      <c r="AC14" s="451"/>
    </row>
    <row r="15" spans="4:43" s="3" customFormat="1" ht="30" customHeight="1">
      <c r="E15" s="40">
        <v>2</v>
      </c>
      <c r="F15" s="444" t="e">
        <f>IF(#REF!="","",#REF!)</f>
        <v>#REF!</v>
      </c>
      <c r="G15" s="445"/>
      <c r="H15" s="442" t="e">
        <f>#REF!</f>
        <v>#REF!</v>
      </c>
      <c r="I15" s="443"/>
      <c r="J15" s="442" t="e">
        <f>#REF!</f>
        <v>#REF!</v>
      </c>
      <c r="K15" s="443"/>
      <c r="L15" s="420" t="e">
        <f>#REF!*100</f>
        <v>#REF!</v>
      </c>
      <c r="M15" s="421"/>
      <c r="N15" s="418" t="e">
        <f>#REF!</f>
        <v>#REF!</v>
      </c>
      <c r="O15" s="419"/>
      <c r="P15" s="418" t="e">
        <f>#REF!</f>
        <v>#REF!</v>
      </c>
      <c r="Q15" s="419"/>
      <c r="R15" s="436" t="str">
        <f t="shared" ref="R15:R23" si="1">IFERROR(T15/$T$24,"")</f>
        <v/>
      </c>
      <c r="S15" s="437"/>
      <c r="T15" s="418" t="e">
        <f t="shared" ref="T15:T23" si="2">IF(H15="(PP)",N15*J15,IF(H15="(NP)",N15*J15*(L15/100),IF(H15="(US)",N15*J15*((100-L15)/100),"")))</f>
        <v>#REF!</v>
      </c>
      <c r="U15" s="419"/>
      <c r="V15" s="425" t="str">
        <f>IFERROR(VLOOKUP(F15,#REF!,18,FALSE),"")</f>
        <v/>
      </c>
      <c r="W15" s="426"/>
      <c r="X15" s="422" t="str">
        <f t="shared" si="0"/>
        <v/>
      </c>
      <c r="Y15" s="422"/>
      <c r="Z15" s="422"/>
    </row>
    <row r="16" spans="4:43" s="3" customFormat="1" ht="30" customHeight="1">
      <c r="E16" s="40">
        <v>3</v>
      </c>
      <c r="F16" s="444" t="e">
        <f>IF(#REF!="","",#REF!)</f>
        <v>#REF!</v>
      </c>
      <c r="G16" s="445"/>
      <c r="H16" s="442" t="e">
        <f>#REF!</f>
        <v>#REF!</v>
      </c>
      <c r="I16" s="443"/>
      <c r="J16" s="442" t="e">
        <f>#REF!</f>
        <v>#REF!</v>
      </c>
      <c r="K16" s="443"/>
      <c r="L16" s="420" t="e">
        <f>#REF!*100</f>
        <v>#REF!</v>
      </c>
      <c r="M16" s="421"/>
      <c r="N16" s="418" t="e">
        <f>#REF!</f>
        <v>#REF!</v>
      </c>
      <c r="O16" s="419"/>
      <c r="P16" s="418" t="e">
        <f>#REF!</f>
        <v>#REF!</v>
      </c>
      <c r="Q16" s="419"/>
      <c r="R16" s="436" t="str">
        <f t="shared" si="1"/>
        <v/>
      </c>
      <c r="S16" s="437"/>
      <c r="T16" s="418" t="e">
        <f t="shared" si="2"/>
        <v>#REF!</v>
      </c>
      <c r="U16" s="419"/>
      <c r="V16" s="425" t="str">
        <f>IFERROR(VLOOKUP(F16,#REF!,18,FALSE),"")</f>
        <v/>
      </c>
      <c r="W16" s="426"/>
      <c r="X16" s="422" t="str">
        <f t="shared" si="0"/>
        <v/>
      </c>
      <c r="Y16" s="422"/>
      <c r="Z16" s="422"/>
    </row>
    <row r="17" spans="4:28" s="3" customFormat="1" ht="30" customHeight="1">
      <c r="E17" s="40">
        <v>4</v>
      </c>
      <c r="F17" s="444" t="e">
        <f>IF(#REF!="","",#REF!)</f>
        <v>#REF!</v>
      </c>
      <c r="G17" s="445"/>
      <c r="H17" s="442" t="e">
        <f>#REF!</f>
        <v>#REF!</v>
      </c>
      <c r="I17" s="443"/>
      <c r="J17" s="442" t="e">
        <f>#REF!</f>
        <v>#REF!</v>
      </c>
      <c r="K17" s="443"/>
      <c r="L17" s="420" t="e">
        <f>#REF!*100</f>
        <v>#REF!</v>
      </c>
      <c r="M17" s="421"/>
      <c r="N17" s="418" t="e">
        <f>#REF!</f>
        <v>#REF!</v>
      </c>
      <c r="O17" s="419"/>
      <c r="P17" s="418" t="e">
        <f>#REF!</f>
        <v>#REF!</v>
      </c>
      <c r="Q17" s="419"/>
      <c r="R17" s="436" t="str">
        <f t="shared" si="1"/>
        <v/>
      </c>
      <c r="S17" s="437"/>
      <c r="T17" s="418" t="e">
        <f t="shared" si="2"/>
        <v>#REF!</v>
      </c>
      <c r="U17" s="419"/>
      <c r="V17" s="425" t="str">
        <f>IFERROR(VLOOKUP(F17,#REF!,18,FALSE),"")</f>
        <v/>
      </c>
      <c r="W17" s="426"/>
      <c r="X17" s="422" t="str">
        <f t="shared" si="0"/>
        <v/>
      </c>
      <c r="Y17" s="422"/>
      <c r="Z17" s="422"/>
      <c r="AB17" s="53"/>
    </row>
    <row r="18" spans="4:28" s="3" customFormat="1" ht="30" customHeight="1">
      <c r="E18" s="40">
        <v>5</v>
      </c>
      <c r="F18" s="444" t="e">
        <f>IF(#REF!="","",#REF!)</f>
        <v>#REF!</v>
      </c>
      <c r="G18" s="445"/>
      <c r="H18" s="442" t="e">
        <f>#REF!</f>
        <v>#REF!</v>
      </c>
      <c r="I18" s="443"/>
      <c r="J18" s="442" t="e">
        <f>#REF!</f>
        <v>#REF!</v>
      </c>
      <c r="K18" s="443"/>
      <c r="L18" s="420" t="e">
        <f>#REF!*100</f>
        <v>#REF!</v>
      </c>
      <c r="M18" s="421"/>
      <c r="N18" s="418" t="e">
        <f>#REF!</f>
        <v>#REF!</v>
      </c>
      <c r="O18" s="419"/>
      <c r="P18" s="418" t="e">
        <f>#REF!</f>
        <v>#REF!</v>
      </c>
      <c r="Q18" s="419"/>
      <c r="R18" s="436" t="str">
        <f t="shared" si="1"/>
        <v/>
      </c>
      <c r="S18" s="437"/>
      <c r="T18" s="418" t="e">
        <f t="shared" si="2"/>
        <v>#REF!</v>
      </c>
      <c r="U18" s="419"/>
      <c r="V18" s="425" t="str">
        <f>IFERROR(VLOOKUP(F18,#REF!,18,FALSE),"")</f>
        <v/>
      </c>
      <c r="W18" s="426"/>
      <c r="X18" s="422" t="str">
        <f t="shared" si="0"/>
        <v/>
      </c>
      <c r="Y18" s="422"/>
      <c r="Z18" s="422"/>
    </row>
    <row r="19" spans="4:28" s="3" customFormat="1" ht="30" customHeight="1">
      <c r="E19" s="40">
        <v>6</v>
      </c>
      <c r="F19" s="444" t="e">
        <f>IF(#REF!="","",#REF!)</f>
        <v>#REF!</v>
      </c>
      <c r="G19" s="445"/>
      <c r="H19" s="442" t="e">
        <f>#REF!</f>
        <v>#REF!</v>
      </c>
      <c r="I19" s="443"/>
      <c r="J19" s="442" t="e">
        <f>#REF!</f>
        <v>#REF!</v>
      </c>
      <c r="K19" s="443"/>
      <c r="L19" s="420" t="e">
        <f>#REF!*100</f>
        <v>#REF!</v>
      </c>
      <c r="M19" s="421"/>
      <c r="N19" s="418" t="e">
        <f>#REF!</f>
        <v>#REF!</v>
      </c>
      <c r="O19" s="419"/>
      <c r="P19" s="418" t="e">
        <f>#REF!</f>
        <v>#REF!</v>
      </c>
      <c r="Q19" s="419"/>
      <c r="R19" s="436" t="str">
        <f t="shared" si="1"/>
        <v/>
      </c>
      <c r="S19" s="437"/>
      <c r="T19" s="418" t="e">
        <f t="shared" si="2"/>
        <v>#REF!</v>
      </c>
      <c r="U19" s="419"/>
      <c r="V19" s="425" t="str">
        <f>IFERROR(VLOOKUP(F19,#REF!,18,FALSE),"")</f>
        <v/>
      </c>
      <c r="W19" s="426"/>
      <c r="X19" s="422" t="str">
        <f t="shared" si="0"/>
        <v/>
      </c>
      <c r="Y19" s="422"/>
      <c r="Z19" s="422"/>
    </row>
    <row r="20" spans="4:28" s="3" customFormat="1" ht="30" customHeight="1">
      <c r="E20" s="40">
        <v>7</v>
      </c>
      <c r="F20" s="444" t="e">
        <f>IF(#REF!="","",#REF!)</f>
        <v>#REF!</v>
      </c>
      <c r="G20" s="445"/>
      <c r="H20" s="442" t="e">
        <f>#REF!</f>
        <v>#REF!</v>
      </c>
      <c r="I20" s="443"/>
      <c r="J20" s="442" t="e">
        <f>#REF!</f>
        <v>#REF!</v>
      </c>
      <c r="K20" s="443"/>
      <c r="L20" s="420" t="e">
        <f>#REF!*100</f>
        <v>#REF!</v>
      </c>
      <c r="M20" s="421"/>
      <c r="N20" s="418" t="e">
        <f>#REF!</f>
        <v>#REF!</v>
      </c>
      <c r="O20" s="419"/>
      <c r="P20" s="418" t="e">
        <f>#REF!</f>
        <v>#REF!</v>
      </c>
      <c r="Q20" s="419"/>
      <c r="R20" s="436" t="str">
        <f t="shared" si="1"/>
        <v/>
      </c>
      <c r="S20" s="437"/>
      <c r="T20" s="418" t="e">
        <f t="shared" si="2"/>
        <v>#REF!</v>
      </c>
      <c r="U20" s="419"/>
      <c r="V20" s="425" t="str">
        <f>IFERROR(VLOOKUP(F20,#REF!,18,FALSE),"")</f>
        <v/>
      </c>
      <c r="W20" s="426"/>
      <c r="X20" s="422" t="str">
        <f t="shared" si="0"/>
        <v/>
      </c>
      <c r="Y20" s="422"/>
      <c r="Z20" s="422"/>
    </row>
    <row r="21" spans="4:28" s="3" customFormat="1" ht="30" customHeight="1">
      <c r="E21" s="40">
        <v>8</v>
      </c>
      <c r="F21" s="444" t="e">
        <f>IF(#REF!="","",#REF!)</f>
        <v>#REF!</v>
      </c>
      <c r="G21" s="445"/>
      <c r="H21" s="442" t="e">
        <f>#REF!</f>
        <v>#REF!</v>
      </c>
      <c r="I21" s="443"/>
      <c r="J21" s="442" t="e">
        <f>#REF!</f>
        <v>#REF!</v>
      </c>
      <c r="K21" s="443"/>
      <c r="L21" s="420" t="e">
        <f>#REF!*100</f>
        <v>#REF!</v>
      </c>
      <c r="M21" s="421"/>
      <c r="N21" s="418" t="e">
        <f>#REF!</f>
        <v>#REF!</v>
      </c>
      <c r="O21" s="419"/>
      <c r="P21" s="418" t="e">
        <f>#REF!</f>
        <v>#REF!</v>
      </c>
      <c r="Q21" s="419"/>
      <c r="R21" s="436" t="str">
        <f t="shared" si="1"/>
        <v/>
      </c>
      <c r="S21" s="437"/>
      <c r="T21" s="418" t="e">
        <f t="shared" si="2"/>
        <v>#REF!</v>
      </c>
      <c r="U21" s="419"/>
      <c r="V21" s="425" t="str">
        <f>IFERROR(VLOOKUP(F21,#REF!,18,FALSE),"")</f>
        <v/>
      </c>
      <c r="W21" s="426"/>
      <c r="X21" s="422" t="str">
        <f t="shared" si="0"/>
        <v/>
      </c>
      <c r="Y21" s="422"/>
      <c r="Z21" s="422"/>
    </row>
    <row r="22" spans="4:28" s="3" customFormat="1" ht="30" customHeight="1">
      <c r="E22" s="40">
        <v>9</v>
      </c>
      <c r="F22" s="444" t="e">
        <f>IF(#REF!="","",#REF!)</f>
        <v>#REF!</v>
      </c>
      <c r="G22" s="445"/>
      <c r="H22" s="442" t="e">
        <f>#REF!</f>
        <v>#REF!</v>
      </c>
      <c r="I22" s="443"/>
      <c r="J22" s="442" t="e">
        <f>#REF!</f>
        <v>#REF!</v>
      </c>
      <c r="K22" s="443"/>
      <c r="L22" s="420" t="e">
        <f>#REF!*100</f>
        <v>#REF!</v>
      </c>
      <c r="M22" s="421"/>
      <c r="N22" s="418" t="e">
        <f>#REF!</f>
        <v>#REF!</v>
      </c>
      <c r="O22" s="419"/>
      <c r="P22" s="418" t="e">
        <f>#REF!</f>
        <v>#REF!</v>
      </c>
      <c r="Q22" s="419"/>
      <c r="R22" s="436" t="str">
        <f t="shared" si="1"/>
        <v/>
      </c>
      <c r="S22" s="437"/>
      <c r="T22" s="418" t="e">
        <f t="shared" si="2"/>
        <v>#REF!</v>
      </c>
      <c r="U22" s="419"/>
      <c r="V22" s="425" t="str">
        <f>IFERROR(VLOOKUP(F22,#REF!,18,FALSE),"")</f>
        <v/>
      </c>
      <c r="W22" s="426"/>
      <c r="X22" s="422" t="str">
        <f t="shared" si="0"/>
        <v/>
      </c>
      <c r="Y22" s="422"/>
      <c r="Z22" s="422"/>
    </row>
    <row r="23" spans="4:28" ht="30" customHeight="1">
      <c r="D23" s="3"/>
      <c r="E23" s="40">
        <v>10</v>
      </c>
      <c r="F23" s="444" t="e">
        <f>IF(#REF!="","",#REF!)</f>
        <v>#REF!</v>
      </c>
      <c r="G23" s="445"/>
      <c r="H23" s="442" t="e">
        <f>#REF!</f>
        <v>#REF!</v>
      </c>
      <c r="I23" s="443"/>
      <c r="J23" s="442" t="e">
        <f>#REF!</f>
        <v>#REF!</v>
      </c>
      <c r="K23" s="443"/>
      <c r="L23" s="420" t="e">
        <f>#REF!*100</f>
        <v>#REF!</v>
      </c>
      <c r="M23" s="421"/>
      <c r="N23" s="418" t="e">
        <f>#REF!</f>
        <v>#REF!</v>
      </c>
      <c r="O23" s="419"/>
      <c r="P23" s="418" t="e">
        <f>#REF!</f>
        <v>#REF!</v>
      </c>
      <c r="Q23" s="419"/>
      <c r="R23" s="436" t="str">
        <f t="shared" si="1"/>
        <v/>
      </c>
      <c r="S23" s="437"/>
      <c r="T23" s="418" t="e">
        <f t="shared" si="2"/>
        <v>#REF!</v>
      </c>
      <c r="U23" s="419"/>
      <c r="V23" s="425" t="str">
        <f>IFERROR(VLOOKUP(F23,#REF!,18,FALSE),"")</f>
        <v/>
      </c>
      <c r="W23" s="426"/>
      <c r="X23" s="422" t="str">
        <f t="shared" si="0"/>
        <v/>
      </c>
      <c r="Y23" s="422"/>
      <c r="Z23" s="422"/>
    </row>
    <row r="24" spans="4:28" ht="30" customHeight="1">
      <c r="F24" s="427" t="s">
        <v>31</v>
      </c>
      <c r="G24" s="428"/>
      <c r="H24" s="429"/>
      <c r="I24" s="430"/>
      <c r="J24" s="431"/>
      <c r="K24" s="432"/>
      <c r="L24" s="431"/>
      <c r="M24" s="432"/>
      <c r="N24" s="418"/>
      <c r="O24" s="419"/>
      <c r="P24" s="418"/>
      <c r="Q24" s="419"/>
      <c r="R24" s="433">
        <f>SUM(R14:S23)</f>
        <v>0</v>
      </c>
      <c r="S24" s="434"/>
      <c r="T24" s="438" t="e">
        <f>SUM(T14:U23)</f>
        <v>#REF!</v>
      </c>
      <c r="U24" s="439"/>
      <c r="V24" s="440" t="e">
        <f>AVERAGE(V14:W23)/100</f>
        <v>#DIV/0!</v>
      </c>
      <c r="W24" s="441"/>
      <c r="X24" s="450">
        <f>SUM(X14:Y23)</f>
        <v>0</v>
      </c>
      <c r="Y24" s="450"/>
      <c r="Z24" s="450"/>
    </row>
    <row r="62" spans="24:34">
      <c r="Y62" s="118"/>
      <c r="Z62" s="118"/>
      <c r="AA62" s="118"/>
      <c r="AB62" s="118"/>
      <c r="AC62" s="118"/>
      <c r="AD62" s="118"/>
      <c r="AE62" s="118"/>
      <c r="AF62" s="118"/>
    </row>
    <row r="64" spans="24:34">
      <c r="X64" s="13" t="s">
        <v>71</v>
      </c>
      <c r="Y64" s="13"/>
      <c r="Z64" s="13"/>
      <c r="AA64" s="13"/>
      <c r="AB64" s="13"/>
      <c r="AC64" s="13"/>
      <c r="AD64" s="13"/>
      <c r="AE64" s="13"/>
      <c r="AF64" s="13"/>
      <c r="AG64" s="13"/>
      <c r="AH64" s="13"/>
    </row>
    <row r="65" spans="24:50" ht="25.35" customHeight="1">
      <c r="Y65" s="4" t="s">
        <v>98</v>
      </c>
    </row>
    <row r="66" spans="24:50" ht="15" customHeight="1"/>
    <row r="67" spans="24:50" ht="15" customHeight="1"/>
    <row r="68" spans="24:50" ht="15" customHeight="1"/>
    <row r="69" spans="24:50" ht="15" customHeight="1"/>
    <row r="70" spans="24:50" ht="15" customHeight="1">
      <c r="X70" s="11"/>
    </row>
    <row r="71" spans="24:50" ht="15" customHeight="1"/>
    <row r="72" spans="24:50" ht="30">
      <c r="Z72" s="20" t="s">
        <v>72</v>
      </c>
      <c r="AA72" s="20" t="s">
        <v>84</v>
      </c>
      <c r="AB72" s="20" t="s">
        <v>52</v>
      </c>
      <c r="AC72" s="20" t="s">
        <v>85</v>
      </c>
      <c r="AD72" s="20" t="s">
        <v>122</v>
      </c>
      <c r="AE72" s="20" t="s">
        <v>86</v>
      </c>
      <c r="AF72" s="20" t="s">
        <v>82</v>
      </c>
      <c r="AG72" s="20" t="s">
        <v>87</v>
      </c>
      <c r="AH72" s="20" t="s">
        <v>83</v>
      </c>
      <c r="AJ72" s="31" t="s">
        <v>88</v>
      </c>
      <c r="AK72" s="31" t="s">
        <v>89</v>
      </c>
      <c r="AL72" s="31" t="s">
        <v>90</v>
      </c>
      <c r="AM72" s="31" t="s">
        <v>91</v>
      </c>
      <c r="AN72" s="31" t="s">
        <v>92</v>
      </c>
      <c r="AP72" s="32" t="s">
        <v>75</v>
      </c>
      <c r="AQ72" s="31" t="s">
        <v>76</v>
      </c>
      <c r="AR72" s="31" t="s">
        <v>77</v>
      </c>
      <c r="AS72" s="31" t="s">
        <v>78</v>
      </c>
      <c r="AT72" s="31" t="s">
        <v>92</v>
      </c>
      <c r="AV72" s="31" t="s">
        <v>73</v>
      </c>
      <c r="AX72" s="45" t="s">
        <v>11</v>
      </c>
    </row>
    <row r="73" spans="24:50">
      <c r="Y73" s="14">
        <v>1</v>
      </c>
      <c r="Z73" s="21" t="e">
        <f t="shared" ref="Z73:Z82" si="3">IF(F14="","",F14)</f>
        <v>#REF!</v>
      </c>
      <c r="AA73" s="34" t="e">
        <f t="shared" ref="AA73:AA82" si="4">IF(H14="","",H14)</f>
        <v>#REF!</v>
      </c>
      <c r="AB73" s="34" t="e">
        <f t="shared" ref="AB73:AB82" si="5">IF(J14="","",J14)</f>
        <v>#REF!</v>
      </c>
      <c r="AC73" s="22" t="e">
        <f t="shared" ref="AC73:AC82" si="6">N14</f>
        <v>#REF!</v>
      </c>
      <c r="AD73" s="22" t="e">
        <f t="shared" ref="AD73:AD82" si="7">P14</f>
        <v>#REF!</v>
      </c>
      <c r="AE73" s="23" t="str">
        <f t="shared" ref="AE73:AE82" si="8">R14</f>
        <v/>
      </c>
      <c r="AF73" s="22" t="e">
        <f t="shared" ref="AF73:AF82" si="9">T14</f>
        <v>#REF!</v>
      </c>
      <c r="AG73" s="38" t="str">
        <f t="shared" ref="AG73:AG82" si="10">V14</f>
        <v/>
      </c>
      <c r="AH73" s="22" t="str">
        <f t="shared" ref="AH73:AH82" si="11">X14</f>
        <v/>
      </c>
      <c r="AJ73" s="18" t="str">
        <f>IFERROR(AF73*(VLOOKUP(Z73,#REF!,4,FALSE)),"")</f>
        <v/>
      </c>
      <c r="AK73" s="18" t="str">
        <f>IFERROR(AF73*(VLOOKUP(Z73,#REF!,5,FALSE)),"")</f>
        <v/>
      </c>
      <c r="AL73" s="18" t="str">
        <f>IFERROR(AF73*(VLOOKUP(Z73,#REF!,6,FALSE)),"")</f>
        <v/>
      </c>
      <c r="AM73" s="18" t="str">
        <f>IFERROR(AF73*(VLOOKUP(Z73,#REF!,7,FALSE)),"")</f>
        <v/>
      </c>
      <c r="AN73" s="18" t="str">
        <f t="shared" ref="AN73:AN82" si="12">IFERROR(SUM(AJ73:AM73)-AF73,"")</f>
        <v/>
      </c>
      <c r="AO73" s="18"/>
      <c r="AP73" s="18" t="str">
        <f>IFERROR($AF73*(VLOOKUP($Z73,#REF!,24,FALSE)),"")</f>
        <v/>
      </c>
      <c r="AQ73" s="18" t="str">
        <f>IFERROR($AF73*(VLOOKUP($Z73,#REF!,25,FALSE)),"")</f>
        <v/>
      </c>
      <c r="AR73" s="18" t="str">
        <f>IFERROR($AF73*(VLOOKUP($Z73,#REF!,26,FALSE)),"")</f>
        <v/>
      </c>
      <c r="AS73" s="18" t="str">
        <f>IFERROR($AF73*(VLOOKUP($Z73,#REF!,27,FALSE)),"")</f>
        <v/>
      </c>
      <c r="AT73" s="18" t="str">
        <f t="shared" ref="AT73:AT82" si="13">IFERROR(SUM(AP73:AS73)-AF73,"")</f>
        <v/>
      </c>
      <c r="AV73" s="4" t="str">
        <f>IFERROR(VLOOKUP(Z73,#REF!,8,FALSE),"")</f>
        <v/>
      </c>
      <c r="AX73" s="114"/>
    </row>
    <row r="74" spans="24:50">
      <c r="Y74" s="14">
        <v>2</v>
      </c>
      <c r="Z74" s="21" t="e">
        <f t="shared" si="3"/>
        <v>#REF!</v>
      </c>
      <c r="AA74" s="34" t="e">
        <f t="shared" si="4"/>
        <v>#REF!</v>
      </c>
      <c r="AB74" s="34" t="e">
        <f t="shared" si="5"/>
        <v>#REF!</v>
      </c>
      <c r="AC74" s="22" t="e">
        <f t="shared" si="6"/>
        <v>#REF!</v>
      </c>
      <c r="AD74" s="22" t="e">
        <f t="shared" si="7"/>
        <v>#REF!</v>
      </c>
      <c r="AE74" s="23" t="str">
        <f t="shared" si="8"/>
        <v/>
      </c>
      <c r="AF74" s="22" t="e">
        <f t="shared" si="9"/>
        <v>#REF!</v>
      </c>
      <c r="AG74" s="38" t="str">
        <f t="shared" si="10"/>
        <v/>
      </c>
      <c r="AH74" s="22" t="str">
        <f t="shared" si="11"/>
        <v/>
      </c>
      <c r="AJ74" s="18" t="str">
        <f>IFERROR(AF74*(VLOOKUP(Z74,#REF!,4,FALSE)),"")</f>
        <v/>
      </c>
      <c r="AK74" s="18" t="str">
        <f>IFERROR(AF74*(VLOOKUP(Z74,#REF!,5,FALSE)),"")</f>
        <v/>
      </c>
      <c r="AL74" s="18" t="str">
        <f>IFERROR(AF74*(VLOOKUP(Z74,#REF!,6,FALSE)),"")</f>
        <v/>
      </c>
      <c r="AM74" s="18" t="str">
        <f>IFERROR(AF74*(VLOOKUP(Z74,#REF!,7,FALSE)),"")</f>
        <v/>
      </c>
      <c r="AN74" s="18" t="str">
        <f t="shared" si="12"/>
        <v/>
      </c>
      <c r="AO74" s="18"/>
      <c r="AP74" s="18" t="str">
        <f>IFERROR($AF74*(VLOOKUP($Z74,#REF!,24,FALSE)),"")</f>
        <v/>
      </c>
      <c r="AQ74" s="18" t="str">
        <f>IFERROR($AF74*(VLOOKUP($Z74,#REF!,25,FALSE)),"")</f>
        <v/>
      </c>
      <c r="AR74" s="18" t="str">
        <f>IFERROR($AF74*(VLOOKUP($Z74,#REF!,26,FALSE)),"")</f>
        <v/>
      </c>
      <c r="AS74" s="18" t="str">
        <f>IFERROR($AF74*(VLOOKUP($Z74,#REF!,27,FALSE)),"")</f>
        <v/>
      </c>
      <c r="AT74" s="18" t="str">
        <f>IFERROR(SUM(AP74:AS74)-AF74,"")</f>
        <v/>
      </c>
      <c r="AV74" s="4" t="str">
        <f>IFERROR(VLOOKUP(Z74,#REF!,8,FALSE),"")</f>
        <v/>
      </c>
      <c r="AX74" s="114" t="s">
        <v>74</v>
      </c>
    </row>
    <row r="75" spans="24:50">
      <c r="Y75" s="14">
        <v>3</v>
      </c>
      <c r="Z75" s="21" t="e">
        <f t="shared" si="3"/>
        <v>#REF!</v>
      </c>
      <c r="AA75" s="34" t="e">
        <f t="shared" si="4"/>
        <v>#REF!</v>
      </c>
      <c r="AB75" s="34" t="e">
        <f t="shared" si="5"/>
        <v>#REF!</v>
      </c>
      <c r="AC75" s="22" t="e">
        <f t="shared" si="6"/>
        <v>#REF!</v>
      </c>
      <c r="AD75" s="22" t="e">
        <f t="shared" si="7"/>
        <v>#REF!</v>
      </c>
      <c r="AE75" s="23" t="str">
        <f t="shared" si="8"/>
        <v/>
      </c>
      <c r="AF75" s="22" t="e">
        <f t="shared" si="9"/>
        <v>#REF!</v>
      </c>
      <c r="AG75" s="38" t="str">
        <f t="shared" si="10"/>
        <v/>
      </c>
      <c r="AH75" s="22" t="str">
        <f t="shared" si="11"/>
        <v/>
      </c>
      <c r="AJ75" s="18" t="str">
        <f>IFERROR(AF75*(VLOOKUP(Z75,#REF!,4,FALSE)),"")</f>
        <v/>
      </c>
      <c r="AK75" s="18" t="str">
        <f>IFERROR(AF75*(VLOOKUP(Z75,#REF!,5,FALSE)),"")</f>
        <v/>
      </c>
      <c r="AL75" s="18" t="str">
        <f>IFERROR(AF75*(VLOOKUP(Z75,#REF!,6,FALSE)),"")</f>
        <v/>
      </c>
      <c r="AM75" s="18" t="str">
        <f>IFERROR(AF75*(VLOOKUP(Z75,#REF!,7,FALSE)),"")</f>
        <v/>
      </c>
      <c r="AN75" s="18" t="str">
        <f t="shared" si="12"/>
        <v/>
      </c>
      <c r="AO75" s="18"/>
      <c r="AP75" s="18" t="str">
        <f>IFERROR($AF75*(VLOOKUP($Z75,#REF!,24,FALSE)),"")</f>
        <v/>
      </c>
      <c r="AQ75" s="18" t="str">
        <f>IFERROR($AF75*(VLOOKUP($Z75,#REF!,25,FALSE)),"")</f>
        <v/>
      </c>
      <c r="AR75" s="18" t="str">
        <f>IFERROR($AF75*(VLOOKUP($Z75,#REF!,26,FALSE)),"")</f>
        <v/>
      </c>
      <c r="AS75" s="18" t="str">
        <f>IFERROR($AF75*(VLOOKUP($Z75,#REF!,27,FALSE)),"")</f>
        <v/>
      </c>
      <c r="AT75" s="18" t="str">
        <f t="shared" si="13"/>
        <v/>
      </c>
      <c r="AV75" s="4" t="str">
        <f>IFERROR(VLOOKUP(Z75,#REF!,8,FALSE),"")</f>
        <v/>
      </c>
      <c r="AX75" s="114" t="s">
        <v>12</v>
      </c>
    </row>
    <row r="76" spans="24:50" ht="14.4">
      <c r="Y76" s="14">
        <v>4</v>
      </c>
      <c r="Z76" s="21" t="e">
        <f t="shared" si="3"/>
        <v>#REF!</v>
      </c>
      <c r="AA76" s="34" t="e">
        <f t="shared" si="4"/>
        <v>#REF!</v>
      </c>
      <c r="AB76" s="34" t="e">
        <f t="shared" si="5"/>
        <v>#REF!</v>
      </c>
      <c r="AC76" s="22" t="e">
        <f t="shared" si="6"/>
        <v>#REF!</v>
      </c>
      <c r="AD76" s="22" t="e">
        <f t="shared" si="7"/>
        <v>#REF!</v>
      </c>
      <c r="AE76" s="23" t="str">
        <f t="shared" si="8"/>
        <v/>
      </c>
      <c r="AF76" s="22" t="e">
        <f t="shared" si="9"/>
        <v>#REF!</v>
      </c>
      <c r="AG76" s="38" t="str">
        <f t="shared" si="10"/>
        <v/>
      </c>
      <c r="AH76" s="22" t="str">
        <f t="shared" si="11"/>
        <v/>
      </c>
      <c r="AJ76" s="18" t="str">
        <f>IFERROR(AF76*(VLOOKUP(Z76,#REF!,4,FALSE)),"")</f>
        <v/>
      </c>
      <c r="AK76" s="18" t="str">
        <f>IFERROR(AF76*(VLOOKUP(Z76,#REF!,5,FALSE)),"")</f>
        <v/>
      </c>
      <c r="AL76" s="18" t="str">
        <f>IFERROR(AF76*(VLOOKUP(Z76,#REF!,6,FALSE)),"")</f>
        <v/>
      </c>
      <c r="AM76" s="18" t="str">
        <f>IFERROR(AF76*(VLOOKUP(Z76,#REF!,7,FALSE)),"")</f>
        <v/>
      </c>
      <c r="AN76" s="18" t="str">
        <f t="shared" si="12"/>
        <v/>
      </c>
      <c r="AO76" s="18"/>
      <c r="AP76" s="18" t="str">
        <f>IFERROR($AF76*(VLOOKUP($Z76,#REF!,24,FALSE)),"")</f>
        <v/>
      </c>
      <c r="AQ76" s="18" t="str">
        <f>IFERROR($AF76*(VLOOKUP($Z76,#REF!,25,FALSE)),"")</f>
        <v/>
      </c>
      <c r="AR76" s="18" t="str">
        <f>IFERROR($AF76*(VLOOKUP($Z76,#REF!,26,FALSE)),"")</f>
        <v/>
      </c>
      <c r="AS76" s="18" t="str">
        <f>IFERROR($AF76*(VLOOKUP($Z76,#REF!,27,FALSE)),"")</f>
        <v/>
      </c>
      <c r="AT76" s="18" t="str">
        <f t="shared" si="13"/>
        <v/>
      </c>
      <c r="AV76" s="4" t="str">
        <f>IFERROR(VLOOKUP(Z76,#REF!,8,FALSE),"")</f>
        <v/>
      </c>
      <c r="AX76"/>
    </row>
    <row r="77" spans="24:50" ht="14.4">
      <c r="Y77" s="14">
        <v>5</v>
      </c>
      <c r="Z77" s="21" t="e">
        <f t="shared" si="3"/>
        <v>#REF!</v>
      </c>
      <c r="AA77" s="34" t="e">
        <f t="shared" si="4"/>
        <v>#REF!</v>
      </c>
      <c r="AB77" s="34" t="e">
        <f t="shared" si="5"/>
        <v>#REF!</v>
      </c>
      <c r="AC77" s="22" t="e">
        <f t="shared" si="6"/>
        <v>#REF!</v>
      </c>
      <c r="AD77" s="22" t="e">
        <f t="shared" si="7"/>
        <v>#REF!</v>
      </c>
      <c r="AE77" s="23" t="str">
        <f t="shared" si="8"/>
        <v/>
      </c>
      <c r="AF77" s="22" t="e">
        <f t="shared" si="9"/>
        <v>#REF!</v>
      </c>
      <c r="AG77" s="38" t="str">
        <f t="shared" si="10"/>
        <v/>
      </c>
      <c r="AH77" s="22" t="str">
        <f t="shared" si="11"/>
        <v/>
      </c>
      <c r="AJ77" s="18" t="str">
        <f>IFERROR(AF77*(VLOOKUP(Z77,#REF!,4,FALSE)),"")</f>
        <v/>
      </c>
      <c r="AK77" s="18" t="str">
        <f>IFERROR(AF77*(VLOOKUP(Z77,#REF!,5,FALSE)),"")</f>
        <v/>
      </c>
      <c r="AL77" s="18" t="str">
        <f>IFERROR(AF77*(VLOOKUP(Z77,#REF!,6,FALSE)),"")</f>
        <v/>
      </c>
      <c r="AM77" s="18" t="str">
        <f>IFERROR(AF77*(VLOOKUP(Z77,#REF!,7,FALSE)),"")</f>
        <v/>
      </c>
      <c r="AN77" s="18" t="str">
        <f t="shared" si="12"/>
        <v/>
      </c>
      <c r="AO77" s="18"/>
      <c r="AP77" s="18" t="str">
        <f>IFERROR($AF77*(VLOOKUP($Z77,#REF!,24,FALSE)),"")</f>
        <v/>
      </c>
      <c r="AQ77" s="18" t="str">
        <f>IFERROR($AF77*(VLOOKUP($Z77,#REF!,25,FALSE)),"")</f>
        <v/>
      </c>
      <c r="AR77" s="18" t="str">
        <f>IFERROR($AF77*(VLOOKUP($Z77,#REF!,26,FALSE)),"")</f>
        <v/>
      </c>
      <c r="AS77" s="18" t="str">
        <f>IFERROR($AF77*(VLOOKUP($Z77,#REF!,27,FALSE)),"")</f>
        <v/>
      </c>
      <c r="AT77" s="18" t="str">
        <f t="shared" si="13"/>
        <v/>
      </c>
      <c r="AV77" s="4" t="str">
        <f>IFERROR(VLOOKUP(Z77,#REF!,8,FALSE),"")</f>
        <v/>
      </c>
      <c r="AX77"/>
    </row>
    <row r="78" spans="24:50" ht="14.4">
      <c r="Y78" s="14">
        <v>6</v>
      </c>
      <c r="Z78" s="21" t="e">
        <f t="shared" si="3"/>
        <v>#REF!</v>
      </c>
      <c r="AA78" s="34" t="e">
        <f t="shared" si="4"/>
        <v>#REF!</v>
      </c>
      <c r="AB78" s="34" t="e">
        <f t="shared" si="5"/>
        <v>#REF!</v>
      </c>
      <c r="AC78" s="22" t="e">
        <f t="shared" si="6"/>
        <v>#REF!</v>
      </c>
      <c r="AD78" s="22" t="e">
        <f t="shared" si="7"/>
        <v>#REF!</v>
      </c>
      <c r="AE78" s="23" t="str">
        <f t="shared" si="8"/>
        <v/>
      </c>
      <c r="AF78" s="22" t="e">
        <f t="shared" si="9"/>
        <v>#REF!</v>
      </c>
      <c r="AG78" s="38" t="str">
        <f t="shared" si="10"/>
        <v/>
      </c>
      <c r="AH78" s="22" t="str">
        <f t="shared" si="11"/>
        <v/>
      </c>
      <c r="AJ78" s="18" t="str">
        <f>IFERROR(AF78*(VLOOKUP(Z78,#REF!,4,FALSE)),"")</f>
        <v/>
      </c>
      <c r="AK78" s="18" t="str">
        <f>IFERROR(AF78*(VLOOKUP(Z78,#REF!,5,FALSE)),"")</f>
        <v/>
      </c>
      <c r="AL78" s="18" t="str">
        <f>IFERROR(AF78*(VLOOKUP(Z78,#REF!,6,FALSE)),"")</f>
        <v/>
      </c>
      <c r="AM78" s="18" t="str">
        <f>IFERROR(AF78*(VLOOKUP(Z78,#REF!,7,FALSE)),"")</f>
        <v/>
      </c>
      <c r="AN78" s="18" t="str">
        <f t="shared" si="12"/>
        <v/>
      </c>
      <c r="AO78" s="18"/>
      <c r="AP78" s="18" t="str">
        <f>IFERROR($AF78*(VLOOKUP($Z78,#REF!,24,FALSE)),"")</f>
        <v/>
      </c>
      <c r="AQ78" s="18" t="str">
        <f>IFERROR($AF78*(VLOOKUP($Z78,#REF!,25,FALSE)),"")</f>
        <v/>
      </c>
      <c r="AR78" s="18" t="str">
        <f>IFERROR($AF78*(VLOOKUP($Z78,#REF!,26,FALSE)),"")</f>
        <v/>
      </c>
      <c r="AS78" s="18" t="str">
        <f>IFERROR($AF78*(VLOOKUP($Z78,#REF!,27,FALSE)),"")</f>
        <v/>
      </c>
      <c r="AT78" s="18" t="str">
        <f t="shared" si="13"/>
        <v/>
      </c>
      <c r="AV78" s="4" t="str">
        <f>IFERROR(VLOOKUP(Z78,#REF!,8,FALSE),"")</f>
        <v/>
      </c>
      <c r="AX78"/>
    </row>
    <row r="79" spans="24:50">
      <c r="Y79" s="14">
        <v>7</v>
      </c>
      <c r="Z79" s="21" t="e">
        <f t="shared" si="3"/>
        <v>#REF!</v>
      </c>
      <c r="AA79" s="34" t="e">
        <f t="shared" si="4"/>
        <v>#REF!</v>
      </c>
      <c r="AB79" s="34" t="e">
        <f t="shared" si="5"/>
        <v>#REF!</v>
      </c>
      <c r="AC79" s="22" t="e">
        <f t="shared" si="6"/>
        <v>#REF!</v>
      </c>
      <c r="AD79" s="22" t="e">
        <f t="shared" si="7"/>
        <v>#REF!</v>
      </c>
      <c r="AE79" s="23" t="str">
        <f t="shared" si="8"/>
        <v/>
      </c>
      <c r="AF79" s="22" t="e">
        <f t="shared" si="9"/>
        <v>#REF!</v>
      </c>
      <c r="AG79" s="38" t="str">
        <f t="shared" si="10"/>
        <v/>
      </c>
      <c r="AH79" s="22" t="str">
        <f t="shared" si="11"/>
        <v/>
      </c>
      <c r="AJ79" s="18" t="str">
        <f>IFERROR(AF79*(VLOOKUP(Z79,#REF!,4,FALSE)),"")</f>
        <v/>
      </c>
      <c r="AK79" s="18" t="str">
        <f>IFERROR(AF79*(VLOOKUP(Z79,#REF!,5,FALSE)),"")</f>
        <v/>
      </c>
      <c r="AL79" s="18" t="str">
        <f>IFERROR(AF79*(VLOOKUP(Z79,#REF!,6,FALSE)),"")</f>
        <v/>
      </c>
      <c r="AM79" s="18" t="str">
        <f>IFERROR(AF79*(VLOOKUP(Z79,#REF!,7,FALSE)),"")</f>
        <v/>
      </c>
      <c r="AN79" s="18" t="str">
        <f t="shared" si="12"/>
        <v/>
      </c>
      <c r="AO79" s="18"/>
      <c r="AP79" s="18" t="str">
        <f>IFERROR($AF79*(VLOOKUP($Z79,#REF!,24,FALSE)),"")</f>
        <v/>
      </c>
      <c r="AQ79" s="18" t="str">
        <f>IFERROR($AF79*(VLOOKUP($Z79,#REF!,25,FALSE)),"")</f>
        <v/>
      </c>
      <c r="AR79" s="18" t="str">
        <f>IFERROR($AF79*(VLOOKUP($Z79,#REF!,26,FALSE)),"")</f>
        <v/>
      </c>
      <c r="AS79" s="18" t="str">
        <f>IFERROR($AF79*(VLOOKUP($Z79,#REF!,27,FALSE)),"")</f>
        <v/>
      </c>
      <c r="AT79" s="18" t="str">
        <f t="shared" si="13"/>
        <v/>
      </c>
      <c r="AV79" s="4" t="str">
        <f>IFERROR(VLOOKUP(Z79,#REF!,8,FALSE),"")</f>
        <v/>
      </c>
    </row>
    <row r="80" spans="24:50">
      <c r="Y80" s="14">
        <v>8</v>
      </c>
      <c r="Z80" s="21" t="e">
        <f t="shared" si="3"/>
        <v>#REF!</v>
      </c>
      <c r="AA80" s="34" t="e">
        <f t="shared" si="4"/>
        <v>#REF!</v>
      </c>
      <c r="AB80" s="34" t="e">
        <f t="shared" si="5"/>
        <v>#REF!</v>
      </c>
      <c r="AC80" s="22" t="e">
        <f t="shared" si="6"/>
        <v>#REF!</v>
      </c>
      <c r="AD80" s="22" t="e">
        <f t="shared" si="7"/>
        <v>#REF!</v>
      </c>
      <c r="AE80" s="23" t="str">
        <f t="shared" si="8"/>
        <v/>
      </c>
      <c r="AF80" s="22" t="e">
        <f t="shared" si="9"/>
        <v>#REF!</v>
      </c>
      <c r="AG80" s="38" t="str">
        <f t="shared" si="10"/>
        <v/>
      </c>
      <c r="AH80" s="22" t="str">
        <f t="shared" si="11"/>
        <v/>
      </c>
      <c r="AJ80" s="18" t="str">
        <f>IFERROR(AF80*(VLOOKUP(Z80,#REF!,4,FALSE)),"")</f>
        <v/>
      </c>
      <c r="AK80" s="18" t="str">
        <f>IFERROR(AF80*(VLOOKUP(Z80,#REF!,5,FALSE)),"")</f>
        <v/>
      </c>
      <c r="AL80" s="18" t="str">
        <f>IFERROR(AF80*(VLOOKUP(Z80,#REF!,6,FALSE)),"")</f>
        <v/>
      </c>
      <c r="AM80" s="18" t="str">
        <f>IFERROR(AF80*(VLOOKUP(Z80,#REF!,7,FALSE)),"")</f>
        <v/>
      </c>
      <c r="AN80" s="18" t="str">
        <f t="shared" si="12"/>
        <v/>
      </c>
      <c r="AO80" s="18"/>
      <c r="AP80" s="18" t="str">
        <f>IFERROR($AF80*(VLOOKUP($Z80,#REF!,24,FALSE)),"")</f>
        <v/>
      </c>
      <c r="AQ80" s="18" t="str">
        <f>IFERROR($AF80*(VLOOKUP($Z80,#REF!,25,FALSE)),"")</f>
        <v/>
      </c>
      <c r="AR80" s="18" t="str">
        <f>IFERROR($AF80*(VLOOKUP($Z80,#REF!,26,FALSE)),"")</f>
        <v/>
      </c>
      <c r="AS80" s="18" t="str">
        <f>IFERROR($AF80*(VLOOKUP($Z80,#REF!,27,FALSE)),"")</f>
        <v/>
      </c>
      <c r="AT80" s="18" t="str">
        <f t="shared" si="13"/>
        <v/>
      </c>
      <c r="AV80" s="4" t="str">
        <f>IFERROR(VLOOKUP(Z80,#REF!,8,FALSE),"")</f>
        <v/>
      </c>
    </row>
    <row r="81" spans="25:48">
      <c r="Y81" s="14">
        <v>9</v>
      </c>
      <c r="Z81" s="21" t="e">
        <f t="shared" si="3"/>
        <v>#REF!</v>
      </c>
      <c r="AA81" s="34" t="e">
        <f t="shared" si="4"/>
        <v>#REF!</v>
      </c>
      <c r="AB81" s="34" t="e">
        <f t="shared" si="5"/>
        <v>#REF!</v>
      </c>
      <c r="AC81" s="22" t="e">
        <f t="shared" si="6"/>
        <v>#REF!</v>
      </c>
      <c r="AD81" s="22" t="e">
        <f t="shared" si="7"/>
        <v>#REF!</v>
      </c>
      <c r="AE81" s="23" t="str">
        <f t="shared" si="8"/>
        <v/>
      </c>
      <c r="AF81" s="22" t="e">
        <f t="shared" si="9"/>
        <v>#REF!</v>
      </c>
      <c r="AG81" s="38" t="str">
        <f t="shared" si="10"/>
        <v/>
      </c>
      <c r="AH81" s="22" t="str">
        <f t="shared" si="11"/>
        <v/>
      </c>
      <c r="AJ81" s="18" t="str">
        <f>IFERROR(AF81*(VLOOKUP(Z81,#REF!,4,FALSE)),"")</f>
        <v/>
      </c>
      <c r="AK81" s="18" t="str">
        <f>IFERROR(AF81*(VLOOKUP(Z81,#REF!,5,FALSE)),"")</f>
        <v/>
      </c>
      <c r="AL81" s="18" t="str">
        <f>IFERROR(AF81*(VLOOKUP(Z81,#REF!,6,FALSE)),"")</f>
        <v/>
      </c>
      <c r="AM81" s="18" t="str">
        <f>IFERROR(AF81*(VLOOKUP(Z81,#REF!,7,FALSE)),"")</f>
        <v/>
      </c>
      <c r="AN81" s="18" t="str">
        <f t="shared" si="12"/>
        <v/>
      </c>
      <c r="AO81" s="18"/>
      <c r="AP81" s="18" t="str">
        <f>IFERROR($AF81*(VLOOKUP($Z81,#REF!,24,FALSE)),"")</f>
        <v/>
      </c>
      <c r="AQ81" s="18" t="str">
        <f>IFERROR($AF81*(VLOOKUP($Z81,#REF!,25,FALSE)),"")</f>
        <v/>
      </c>
      <c r="AR81" s="18" t="str">
        <f>IFERROR($AF81*(VLOOKUP($Z81,#REF!,26,FALSE)),"")</f>
        <v/>
      </c>
      <c r="AS81" s="18" t="str">
        <f>IFERROR($AF81*(VLOOKUP($Z81,#REF!,27,FALSE)),"")</f>
        <v/>
      </c>
      <c r="AT81" s="18" t="str">
        <f t="shared" si="13"/>
        <v/>
      </c>
      <c r="AV81" s="4" t="str">
        <f>IFERROR(VLOOKUP(Z81,#REF!,8,FALSE),"")</f>
        <v/>
      </c>
    </row>
    <row r="82" spans="25:48">
      <c r="Y82" s="14">
        <v>10</v>
      </c>
      <c r="Z82" s="21" t="e">
        <f t="shared" si="3"/>
        <v>#REF!</v>
      </c>
      <c r="AA82" s="34" t="e">
        <f t="shared" si="4"/>
        <v>#REF!</v>
      </c>
      <c r="AB82" s="34" t="e">
        <f t="shared" si="5"/>
        <v>#REF!</v>
      </c>
      <c r="AC82" s="22" t="e">
        <f t="shared" si="6"/>
        <v>#REF!</v>
      </c>
      <c r="AD82" s="22" t="e">
        <f t="shared" si="7"/>
        <v>#REF!</v>
      </c>
      <c r="AE82" s="23" t="str">
        <f t="shared" si="8"/>
        <v/>
      </c>
      <c r="AF82" s="22" t="e">
        <f t="shared" si="9"/>
        <v>#REF!</v>
      </c>
      <c r="AG82" s="38" t="str">
        <f t="shared" si="10"/>
        <v/>
      </c>
      <c r="AH82" s="22" t="str">
        <f t="shared" si="11"/>
        <v/>
      </c>
      <c r="AJ82" s="18" t="str">
        <f>IFERROR(AF82*(VLOOKUP(Z82,#REF!,4,FALSE)),"")</f>
        <v/>
      </c>
      <c r="AK82" s="18" t="str">
        <f>IFERROR(AF82*(VLOOKUP(Z82,#REF!,5,FALSE)),"")</f>
        <v/>
      </c>
      <c r="AL82" s="18" t="str">
        <f>IFERROR(AF82*(VLOOKUP(Z82,#REF!,6,FALSE)),"")</f>
        <v/>
      </c>
      <c r="AM82" s="18" t="str">
        <f>IFERROR(AF82*(VLOOKUP(Z82,#REF!,7,FALSE)),"")</f>
        <v/>
      </c>
      <c r="AN82" s="18" t="str">
        <f t="shared" si="12"/>
        <v/>
      </c>
      <c r="AO82" s="18"/>
      <c r="AP82" s="18" t="str">
        <f>IFERROR($AF82*(VLOOKUP($Z82,#REF!,24,FALSE)),"")</f>
        <v/>
      </c>
      <c r="AQ82" s="18" t="str">
        <f>IFERROR($AF82*(VLOOKUP($Z82,#REF!,25,FALSE)),"")</f>
        <v/>
      </c>
      <c r="AR82" s="18" t="str">
        <f>IFERROR($AF82*(VLOOKUP($Z82,#REF!,26,FALSE)),"")</f>
        <v/>
      </c>
      <c r="AS82" s="18" t="str">
        <f>IFERROR($AF82*(VLOOKUP($Z82,#REF!,27,FALSE)),"")</f>
        <v/>
      </c>
      <c r="AT82" s="18" t="str">
        <f t="shared" si="13"/>
        <v/>
      </c>
      <c r="AV82" s="4" t="str">
        <f>IFERROR(VLOOKUP(Z82,#REF!,8,FALSE),"")</f>
        <v/>
      </c>
    </row>
    <row r="83" spans="25:48">
      <c r="Y83" s="14"/>
      <c r="Z83" s="24" t="s">
        <v>31</v>
      </c>
      <c r="AA83" s="25"/>
      <c r="AB83" s="27"/>
      <c r="AC83" s="26"/>
      <c r="AD83" s="26"/>
      <c r="AE83" s="28">
        <f>SUM(AE73:AE82)</f>
        <v>0</v>
      </c>
      <c r="AF83" s="29" t="e">
        <f>SUM(AF73:AF82)</f>
        <v>#REF!</v>
      </c>
      <c r="AG83" s="30" t="e">
        <f>AVERAGE(AG73:AG82)/100</f>
        <v>#DIV/0!</v>
      </c>
      <c r="AH83" s="29">
        <f>SUM(AH73:AH82)</f>
        <v>0</v>
      </c>
      <c r="AJ83" s="15">
        <f>SUM(AJ73:AJ82)</f>
        <v>0</v>
      </c>
      <c r="AK83" s="15">
        <f>SUM(AK73:AK82)</f>
        <v>0</v>
      </c>
      <c r="AL83" s="15">
        <f>SUM(AL73:AL82)</f>
        <v>0</v>
      </c>
      <c r="AM83" s="15">
        <f>SUM(AM73:AM82)</f>
        <v>0</v>
      </c>
      <c r="AN83" s="15">
        <f>SUM(AN73:AN82)</f>
        <v>0</v>
      </c>
      <c r="AP83" s="15">
        <f>SUM(AP73:AP82)</f>
        <v>0</v>
      </c>
      <c r="AQ83" s="15">
        <f>SUM(AQ73:AQ82)</f>
        <v>0</v>
      </c>
      <c r="AR83" s="15">
        <f>SUM(AR73:AR82)</f>
        <v>0</v>
      </c>
      <c r="AS83" s="15">
        <f>SUM(AS73:AS82)</f>
        <v>0</v>
      </c>
      <c r="AT83" s="15">
        <f>SUM(AT73:AT82)</f>
        <v>0</v>
      </c>
    </row>
    <row r="84" spans="25:48" ht="14.1" customHeight="1">
      <c r="AJ84" s="4" t="s">
        <v>95</v>
      </c>
      <c r="AK84" s="4" t="s">
        <v>94</v>
      </c>
      <c r="AL84" s="4" t="s">
        <v>93</v>
      </c>
      <c r="AM84" s="4" t="s">
        <v>18</v>
      </c>
      <c r="AP84" s="4" t="str">
        <f>AP72</f>
        <v>Etranger</v>
      </c>
      <c r="AQ84" s="4" t="str">
        <f>AQ72</f>
        <v>Paris</v>
      </c>
      <c r="AR84" s="4" t="str">
        <f>AR72</f>
        <v>Région parisienne</v>
      </c>
      <c r="AS84" s="4" t="str">
        <f>AS72</f>
        <v>Province</v>
      </c>
    </row>
    <row r="85" spans="25:48">
      <c r="AJ85" s="17" t="e">
        <f>ROUND(AJ83/$AF$83,4)</f>
        <v>#REF!</v>
      </c>
      <c r="AK85" s="17" t="e">
        <f>ROUND(AK83/$AF$83,4)</f>
        <v>#REF!</v>
      </c>
      <c r="AL85" s="17" t="e">
        <f>ROUND(AL83/$AF$83,4)</f>
        <v>#REF!</v>
      </c>
      <c r="AM85" s="17" t="e">
        <f>ROUND(AM83/$AF$83,4)</f>
        <v>#REF!</v>
      </c>
      <c r="AP85" s="17" t="e">
        <f>ROUND(AP83/$AF$83,4)</f>
        <v>#REF!</v>
      </c>
      <c r="AQ85" s="17" t="e">
        <f>ROUND(AQ83/$AF$83,4)</f>
        <v>#REF!</v>
      </c>
      <c r="AR85" s="17" t="e">
        <f>ROUND(AR83/$AF$83,4)</f>
        <v>#REF!</v>
      </c>
      <c r="AS85" s="17" t="e">
        <f>ROUND(AS83/$AF$83,4)</f>
        <v>#REF!</v>
      </c>
    </row>
    <row r="89" spans="25:48">
      <c r="AP89" s="4" t="e">
        <f>VLOOKUP(Z74,#REF!,24,FALSE)</f>
        <v>#REF!</v>
      </c>
    </row>
    <row r="102" spans="4:23" ht="14.4">
      <c r="D102" s="4" t="s">
        <v>97</v>
      </c>
      <c r="G102" s="4">
        <f>10-COUNTBLANK(J113:J122)</f>
        <v>0</v>
      </c>
      <c r="I102" s="5"/>
    </row>
    <row r="103" spans="4:23">
      <c r="D103" s="4" t="s">
        <v>96</v>
      </c>
      <c r="G103" s="4">
        <f>COUNT(AC73:AC82)</f>
        <v>0</v>
      </c>
    </row>
    <row r="109" spans="4:23">
      <c r="D109" s="13" t="s">
        <v>134</v>
      </c>
      <c r="E109" s="13"/>
      <c r="F109" s="13"/>
      <c r="G109" s="13"/>
      <c r="H109" s="13"/>
      <c r="I109" s="13"/>
      <c r="J109" s="13"/>
      <c r="K109" s="13"/>
      <c r="L109" s="13"/>
      <c r="M109" s="13"/>
      <c r="N109" s="13"/>
      <c r="O109" s="13"/>
      <c r="P109" s="13"/>
      <c r="Q109" s="13"/>
      <c r="R109" s="13"/>
      <c r="S109" s="13"/>
      <c r="T109" s="13"/>
      <c r="U109" s="13"/>
      <c r="V109" s="13"/>
      <c r="W109" s="13"/>
    </row>
    <row r="111" spans="4:23" ht="15">
      <c r="D111" s="39" t="s">
        <v>133</v>
      </c>
    </row>
    <row r="113" spans="4:23">
      <c r="D113" s="4">
        <v>1</v>
      </c>
      <c r="E113" s="4" t="str">
        <f>IFERROR(VLOOKUP(Z73,#REF!,8,FALSE),"")</f>
        <v/>
      </c>
      <c r="J113" s="9" t="str">
        <f>IFERROR(IF(VLOOKUP(K113,$E$113:$E$122,1,FALSE)=K113,"X",""),"")</f>
        <v/>
      </c>
      <c r="K113" s="4" t="s">
        <v>74</v>
      </c>
    </row>
    <row r="114" spans="4:23">
      <c r="D114" s="4">
        <v>2</v>
      </c>
      <c r="E114" s="4" t="str">
        <f>IFERROR(VLOOKUP(Z74,#REF!,8,FALSE),"")</f>
        <v/>
      </c>
      <c r="J114" s="9" t="str">
        <f t="shared" ref="J114:J120" si="14">IFERROR(IF(VLOOKUP(K114,$E$113:$E$122,1,FALSE)=K114,"X",""),"")</f>
        <v/>
      </c>
      <c r="K114" s="4" t="s">
        <v>79</v>
      </c>
    </row>
    <row r="115" spans="4:23">
      <c r="D115" s="4">
        <v>3</v>
      </c>
      <c r="E115" s="4" t="str">
        <f>IFERROR(VLOOKUP(Z75,#REF!,8,FALSE),"")</f>
        <v/>
      </c>
      <c r="J115" s="9" t="str">
        <f t="shared" si="14"/>
        <v/>
      </c>
      <c r="K115" s="4" t="s">
        <v>80</v>
      </c>
    </row>
    <row r="116" spans="4:23">
      <c r="D116" s="4">
        <v>4</v>
      </c>
      <c r="E116" s="4" t="str">
        <f>IFERROR(VLOOKUP(Z76,#REF!,8,FALSE),"")</f>
        <v/>
      </c>
      <c r="H116" s="46"/>
      <c r="J116" s="9" t="str">
        <f t="shared" si="14"/>
        <v/>
      </c>
      <c r="K116" s="4" t="s">
        <v>81</v>
      </c>
    </row>
    <row r="117" spans="4:23">
      <c r="D117" s="4">
        <v>5</v>
      </c>
      <c r="E117" s="4" t="str">
        <f>IFERROR(VLOOKUP(Z77,#REF!,8,FALSE),"")</f>
        <v/>
      </c>
      <c r="J117" s="9" t="str">
        <f t="shared" si="14"/>
        <v/>
      </c>
      <c r="K117" s="4" t="s">
        <v>139</v>
      </c>
    </row>
    <row r="118" spans="4:23">
      <c r="D118" s="4">
        <v>6</v>
      </c>
      <c r="E118" s="4" t="str">
        <f>IFERROR(VLOOKUP(Z78,#REF!,8,FALSE),"")</f>
        <v/>
      </c>
      <c r="J118" s="9" t="str">
        <f t="shared" si="14"/>
        <v/>
      </c>
      <c r="K118" s="4" t="s">
        <v>140</v>
      </c>
    </row>
    <row r="119" spans="4:23">
      <c r="D119" s="4">
        <v>7</v>
      </c>
      <c r="E119" s="4" t="str">
        <f>IFERROR(VLOOKUP(Z79,#REF!,8,FALSE),"")</f>
        <v/>
      </c>
      <c r="J119" s="9" t="str">
        <f t="shared" si="14"/>
        <v/>
      </c>
      <c r="K119" s="4" t="s">
        <v>141</v>
      </c>
    </row>
    <row r="120" spans="4:23">
      <c r="D120" s="4">
        <v>8</v>
      </c>
      <c r="E120" s="4" t="str">
        <f>IFERROR(VLOOKUP(Z80,#REF!,8,FALSE),"")</f>
        <v/>
      </c>
      <c r="J120" s="9" t="str">
        <f t="shared" si="14"/>
        <v/>
      </c>
      <c r="K120" s="4" t="s">
        <v>218</v>
      </c>
    </row>
    <row r="121" spans="4:23">
      <c r="D121" s="4">
        <v>9</v>
      </c>
      <c r="E121" s="4" t="str">
        <f>IFERROR(VLOOKUP(Z81,#REF!,8,FALSE),"")</f>
        <v/>
      </c>
    </row>
    <row r="122" spans="4:23">
      <c r="D122" s="4">
        <v>10</v>
      </c>
      <c r="E122" s="4" t="str">
        <f>IFERROR(VLOOKUP(Z82,#REF!,8,FALSE),"")</f>
        <v/>
      </c>
    </row>
    <row r="124" spans="4:23">
      <c r="D124" s="4" t="s">
        <v>135</v>
      </c>
    </row>
    <row r="126" spans="4:23">
      <c r="D126" s="13" t="s">
        <v>137</v>
      </c>
      <c r="E126" s="13"/>
      <c r="F126" s="13"/>
      <c r="G126" s="13"/>
      <c r="H126" s="13"/>
      <c r="I126" s="13"/>
      <c r="J126" s="13"/>
      <c r="K126" s="13"/>
      <c r="L126" s="13"/>
      <c r="M126" s="13"/>
      <c r="N126" s="13"/>
      <c r="O126" s="13"/>
      <c r="P126" s="13"/>
      <c r="Q126" s="13"/>
      <c r="R126" s="13"/>
      <c r="S126" s="13"/>
      <c r="T126" s="13"/>
      <c r="U126" s="13"/>
      <c r="V126" s="13"/>
      <c r="W126" s="13"/>
    </row>
    <row r="128" spans="4:23">
      <c r="D128" s="44" t="s">
        <v>136</v>
      </c>
      <c r="E128" s="44"/>
      <c r="F128" s="44"/>
      <c r="G128" s="44"/>
      <c r="H128" s="44"/>
      <c r="I128" s="44"/>
      <c r="J128" s="44"/>
      <c r="K128" s="44"/>
      <c r="L128" s="44"/>
      <c r="M128" s="44"/>
      <c r="N128" s="44"/>
      <c r="O128" s="44"/>
      <c r="P128" s="44"/>
      <c r="Q128" s="44"/>
      <c r="R128" s="44"/>
    </row>
    <row r="129" spans="4:25" ht="96.6" customHeight="1">
      <c r="D129" s="14" t="s">
        <v>7</v>
      </c>
      <c r="E129" s="14"/>
      <c r="F129" s="14"/>
      <c r="G129" s="14"/>
      <c r="H129" s="14"/>
      <c r="I129" s="414" t="s">
        <v>216</v>
      </c>
      <c r="J129" s="414"/>
      <c r="K129" s="414"/>
      <c r="L129" s="414"/>
      <c r="M129" s="414"/>
      <c r="N129" s="414"/>
      <c r="O129" s="414"/>
      <c r="P129" s="414"/>
      <c r="Q129" s="414"/>
      <c r="R129" s="414"/>
      <c r="S129" s="414"/>
      <c r="T129" s="414"/>
      <c r="U129" s="414"/>
      <c r="V129" s="414"/>
      <c r="W129" s="414"/>
      <c r="X129" s="414"/>
      <c r="Y129" s="414"/>
    </row>
    <row r="130" spans="4:25" ht="96.6" customHeight="1">
      <c r="D130" s="14" t="s">
        <v>211</v>
      </c>
      <c r="E130" s="14"/>
      <c r="F130" s="14"/>
      <c r="G130" s="14"/>
      <c r="H130" s="14"/>
      <c r="I130" s="414"/>
      <c r="J130" s="414"/>
      <c r="K130" s="414"/>
      <c r="L130" s="414"/>
      <c r="M130" s="414"/>
      <c r="N130" s="414"/>
      <c r="O130" s="414"/>
      <c r="P130" s="414"/>
      <c r="Q130" s="414"/>
      <c r="R130" s="414"/>
      <c r="S130" s="414"/>
      <c r="T130" s="414"/>
      <c r="U130" s="414"/>
      <c r="V130" s="414"/>
      <c r="W130" s="414"/>
      <c r="X130" s="414"/>
      <c r="Y130" s="414"/>
    </row>
    <row r="131" spans="4:25" ht="96.6" customHeight="1">
      <c r="D131" s="14" t="s">
        <v>214</v>
      </c>
      <c r="E131" s="14"/>
      <c r="F131" s="14"/>
      <c r="G131" s="14"/>
      <c r="H131" s="14"/>
      <c r="I131" s="414"/>
      <c r="J131" s="414"/>
      <c r="K131" s="414"/>
      <c r="L131" s="414"/>
      <c r="M131" s="414"/>
      <c r="N131" s="414"/>
      <c r="O131" s="414"/>
      <c r="P131" s="414"/>
      <c r="Q131" s="414"/>
      <c r="R131" s="414"/>
      <c r="S131" s="414"/>
      <c r="T131" s="414"/>
      <c r="U131" s="414"/>
      <c r="V131" s="414"/>
      <c r="W131" s="414"/>
      <c r="X131" s="414"/>
      <c r="Y131" s="414"/>
    </row>
    <row r="132" spans="4:25" ht="96.6" customHeight="1">
      <c r="D132" s="14" t="s">
        <v>212</v>
      </c>
      <c r="E132" s="14"/>
      <c r="F132" s="14"/>
      <c r="G132" s="14"/>
      <c r="H132" s="14"/>
      <c r="I132" s="414"/>
      <c r="J132" s="414"/>
      <c r="K132" s="414"/>
      <c r="L132" s="414"/>
      <c r="M132" s="414"/>
      <c r="N132" s="414"/>
      <c r="O132" s="414"/>
      <c r="P132" s="414"/>
      <c r="Q132" s="414"/>
      <c r="R132" s="414"/>
      <c r="S132" s="414"/>
      <c r="T132" s="414"/>
      <c r="U132" s="414"/>
      <c r="V132" s="414"/>
      <c r="W132" s="414"/>
      <c r="X132" s="414"/>
      <c r="Y132" s="414"/>
    </row>
    <row r="133" spans="4:25" ht="96.6" customHeight="1">
      <c r="D133" s="14" t="s">
        <v>9</v>
      </c>
      <c r="E133" s="14"/>
      <c r="F133" s="14"/>
      <c r="G133" s="14"/>
      <c r="H133" s="14"/>
      <c r="I133" s="414"/>
      <c r="J133" s="414"/>
      <c r="K133" s="414"/>
      <c r="L133" s="414"/>
      <c r="M133" s="414"/>
      <c r="N133" s="414"/>
      <c r="O133" s="414"/>
      <c r="P133" s="414"/>
      <c r="Q133" s="414"/>
      <c r="R133" s="414"/>
      <c r="S133" s="414"/>
      <c r="T133" s="414"/>
      <c r="U133" s="414"/>
      <c r="V133" s="414"/>
      <c r="W133" s="414"/>
      <c r="X133" s="414"/>
      <c r="Y133" s="414"/>
    </row>
    <row r="134" spans="4:25" ht="96.6" customHeight="1">
      <c r="D134" s="14" t="s">
        <v>213</v>
      </c>
      <c r="E134" s="14"/>
      <c r="F134" s="14"/>
      <c r="G134" s="14"/>
      <c r="H134" s="14"/>
      <c r="I134" s="414"/>
      <c r="J134" s="414"/>
      <c r="K134" s="414"/>
      <c r="L134" s="414"/>
      <c r="M134" s="414"/>
      <c r="N134" s="414"/>
      <c r="O134" s="414"/>
      <c r="P134" s="414"/>
      <c r="Q134" s="414"/>
      <c r="R134" s="414"/>
      <c r="S134" s="414"/>
      <c r="T134" s="414"/>
      <c r="U134" s="414"/>
      <c r="V134" s="414"/>
      <c r="W134" s="414"/>
      <c r="X134" s="414"/>
      <c r="Y134" s="414"/>
    </row>
    <row r="135" spans="4:25" ht="96.6" customHeight="1">
      <c r="D135" s="14" t="s">
        <v>8</v>
      </c>
      <c r="E135" s="14"/>
      <c r="F135" s="14"/>
      <c r="G135" s="14"/>
      <c r="H135" s="14"/>
      <c r="I135" s="414" t="s">
        <v>215</v>
      </c>
      <c r="J135" s="414"/>
      <c r="K135" s="414"/>
      <c r="L135" s="414"/>
      <c r="M135" s="414"/>
      <c r="N135" s="414"/>
      <c r="O135" s="414"/>
      <c r="P135" s="414"/>
      <c r="Q135" s="414"/>
      <c r="R135" s="414"/>
      <c r="S135" s="414"/>
      <c r="T135" s="414"/>
      <c r="U135" s="414"/>
      <c r="V135" s="414"/>
      <c r="W135" s="414"/>
      <c r="X135" s="414"/>
      <c r="Y135" s="414"/>
    </row>
  </sheetData>
  <mergeCells count="132">
    <mergeCell ref="AB14:AC14"/>
    <mergeCell ref="H23:I23"/>
    <mergeCell ref="F23:G23"/>
    <mergeCell ref="H22:I22"/>
    <mergeCell ref="T20:U20"/>
    <mergeCell ref="T21:U21"/>
    <mergeCell ref="T22:U22"/>
    <mergeCell ref="P23:Q23"/>
    <mergeCell ref="F21:G21"/>
    <mergeCell ref="F22:G22"/>
    <mergeCell ref="H21:I21"/>
    <mergeCell ref="J23:K23"/>
    <mergeCell ref="N20:O20"/>
    <mergeCell ref="H20:I20"/>
    <mergeCell ref="P20:Q20"/>
    <mergeCell ref="P21:Q21"/>
    <mergeCell ref="P22:Q22"/>
    <mergeCell ref="R17:S17"/>
    <mergeCell ref="R16:S16"/>
    <mergeCell ref="R21:S21"/>
    <mergeCell ref="R22:S22"/>
    <mergeCell ref="X21:Z21"/>
    <mergeCell ref="F20:G20"/>
    <mergeCell ref="X22:Z22"/>
    <mergeCell ref="X23:Z23"/>
    <mergeCell ref="X24:Z24"/>
    <mergeCell ref="N21:O21"/>
    <mergeCell ref="L22:M22"/>
    <mergeCell ref="L23:M23"/>
    <mergeCell ref="J22:K22"/>
    <mergeCell ref="J21:K21"/>
    <mergeCell ref="J20:K20"/>
    <mergeCell ref="L24:M24"/>
    <mergeCell ref="N22:O22"/>
    <mergeCell ref="N23:O23"/>
    <mergeCell ref="L20:M20"/>
    <mergeCell ref="L21:M21"/>
    <mergeCell ref="V20:W20"/>
    <mergeCell ref="V21:W21"/>
    <mergeCell ref="X20:Z20"/>
    <mergeCell ref="R20:S20"/>
    <mergeCell ref="L13:M13"/>
    <mergeCell ref="L14:M14"/>
    <mergeCell ref="L15:M15"/>
    <mergeCell ref="L16:M16"/>
    <mergeCell ref="H16:I16"/>
    <mergeCell ref="N13:O13"/>
    <mergeCell ref="J13:K13"/>
    <mergeCell ref="L17:M17"/>
    <mergeCell ref="D11:H11"/>
    <mergeCell ref="I11:N11"/>
    <mergeCell ref="N17:O17"/>
    <mergeCell ref="H13:I13"/>
    <mergeCell ref="H14:I14"/>
    <mergeCell ref="H15:I15"/>
    <mergeCell ref="F15:G15"/>
    <mergeCell ref="F14:G14"/>
    <mergeCell ref="F17:G17"/>
    <mergeCell ref="F16:G16"/>
    <mergeCell ref="F13:G13"/>
    <mergeCell ref="N14:O14"/>
    <mergeCell ref="N15:O15"/>
    <mergeCell ref="N16:O16"/>
    <mergeCell ref="H17:I17"/>
    <mergeCell ref="J14:K14"/>
    <mergeCell ref="J15:K15"/>
    <mergeCell ref="J16:K16"/>
    <mergeCell ref="J17:K17"/>
    <mergeCell ref="F19:G19"/>
    <mergeCell ref="F18:G18"/>
    <mergeCell ref="J18:K18"/>
    <mergeCell ref="H18:I18"/>
    <mergeCell ref="H19:I19"/>
    <mergeCell ref="J19:K19"/>
    <mergeCell ref="P15:Q15"/>
    <mergeCell ref="P16:Q16"/>
    <mergeCell ref="P17:Q17"/>
    <mergeCell ref="P18:Q18"/>
    <mergeCell ref="R13:S13"/>
    <mergeCell ref="T13:U13"/>
    <mergeCell ref="R15:S15"/>
    <mergeCell ref="R14:S14"/>
    <mergeCell ref="T19:U19"/>
    <mergeCell ref="P19:Q19"/>
    <mergeCell ref="F24:G24"/>
    <mergeCell ref="H24:I24"/>
    <mergeCell ref="N24:O24"/>
    <mergeCell ref="J24:K24"/>
    <mergeCell ref="R24:S24"/>
    <mergeCell ref="V23:W23"/>
    <mergeCell ref="X13:Z13"/>
    <mergeCell ref="X14:Z14"/>
    <mergeCell ref="X15:Z15"/>
    <mergeCell ref="X16:Z16"/>
    <mergeCell ref="X17:Z17"/>
    <mergeCell ref="X18:Z18"/>
    <mergeCell ref="V22:W22"/>
    <mergeCell ref="R23:S23"/>
    <mergeCell ref="T14:U14"/>
    <mergeCell ref="T15:U15"/>
    <mergeCell ref="T16:U16"/>
    <mergeCell ref="T17:U17"/>
    <mergeCell ref="T18:U18"/>
    <mergeCell ref="T23:U23"/>
    <mergeCell ref="R18:S18"/>
    <mergeCell ref="R19:S19"/>
    <mergeCell ref="T24:U24"/>
    <mergeCell ref="V24:W24"/>
    <mergeCell ref="I135:Y135"/>
    <mergeCell ref="I129:Y129"/>
    <mergeCell ref="I130:Y130"/>
    <mergeCell ref="I131:Y131"/>
    <mergeCell ref="I132:Y132"/>
    <mergeCell ref="I133:Y133"/>
    <mergeCell ref="I134:Y134"/>
    <mergeCell ref="I9:N9"/>
    <mergeCell ref="I10:N10"/>
    <mergeCell ref="P24:Q24"/>
    <mergeCell ref="L19:M19"/>
    <mergeCell ref="N18:O18"/>
    <mergeCell ref="N19:O19"/>
    <mergeCell ref="L18:M18"/>
    <mergeCell ref="X19:Z19"/>
    <mergeCell ref="V13:W13"/>
    <mergeCell ref="P13:Q13"/>
    <mergeCell ref="V18:W18"/>
    <mergeCell ref="V19:W19"/>
    <mergeCell ref="V17:W17"/>
    <mergeCell ref="V16:W16"/>
    <mergeCell ref="V15:W15"/>
    <mergeCell ref="V14:W14"/>
    <mergeCell ref="P14:Q14"/>
  </mergeCells>
  <dataValidations count="7">
    <dataValidation type="list" allowBlank="1" showInputMessage="1" showErrorMessage="1" sqref="I9" xr:uid="{D2BB2446-4A06-434E-8AD8-71D20FA64027}">
      <formula1>$AL$1:$AL$3</formula1>
    </dataValidation>
    <dataValidation type="list" allowBlank="1" showInputMessage="1" showErrorMessage="1" sqref="K5:K6" xr:uid="{B105ECBF-EB49-4464-9110-8933CBFE546E}">
      <formula1>$AM$1:$AM$2</formula1>
    </dataValidation>
    <dataValidation type="list" allowBlank="1" showInputMessage="1" showErrorMessage="1" sqref="I10:N10" xr:uid="{E2324BB1-E174-424B-B26F-10AC2E875109}">
      <formula1>$AN$1:$AN$5</formula1>
    </dataValidation>
    <dataValidation type="list" allowBlank="1" showInputMessage="1" showErrorMessage="1" sqref="H14:I23" xr:uid="{4D9194AD-2487-4F35-BB62-FF9378831258}">
      <formula1>$AN$1:$AN$3</formula1>
    </dataValidation>
    <dataValidation type="list" allowBlank="1" showInputMessage="1" showErrorMessage="1" sqref="K7" xr:uid="{65E44405-0C2B-4333-BDB5-41B3A9442B60}">
      <formula1>$AP$1:$AP$5</formula1>
    </dataValidation>
    <dataValidation type="list" allowBlank="1" showInputMessage="1" showErrorMessage="1" sqref="I11:N11" xr:uid="{5BF1E3EF-008F-4169-BA31-E8CE3BE97A8F}">
      <formula1>$AQ$1:$AQ$2</formula1>
    </dataValidation>
    <dataValidation type="list" allowBlank="1" showInputMessage="1" showErrorMessage="1" sqref="F14:F23" xr:uid="{D32E4C39-6089-4587-A157-B871FFE960AD}">
      <formula1>#REF!</formula1>
    </dataValidation>
  </dataValidations>
  <pageMargins left="0.23622047244094491" right="0.23622047244094491" top="0.74803149606299213" bottom="0.74803149606299213" header="0.31496062992125984" footer="0.31496062992125984"/>
  <pageSetup paperSize="9" scale="17" orientation="landscape" r:id="rId2"/>
  <colBreaks count="1" manualBreakCount="1">
    <brk id="23" max="1048575" man="1"/>
  </colBreaks>
  <ignoredErrors>
    <ignoredError sqref="AG83" formula="1"/>
  </ignoredError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11</vt:i4>
      </vt:variant>
    </vt:vector>
  </HeadingPairs>
  <TitlesOfParts>
    <vt:vector size="18" baseType="lpstr">
      <vt:lpstr>BILAN</vt:lpstr>
      <vt:lpstr>B1</vt:lpstr>
      <vt:lpstr>B2</vt:lpstr>
      <vt:lpstr>B3</vt:lpstr>
      <vt:lpstr>B4</vt:lpstr>
      <vt:lpstr>RA - Ass Vie</vt:lpstr>
      <vt:lpstr>Rapport S.C.P.I.</vt:lpstr>
      <vt:lpstr>'B1'!Print_Area</vt:lpstr>
      <vt:lpstr>'B2'!Print_Area</vt:lpstr>
      <vt:lpstr>'B3'!Print_Area</vt:lpstr>
      <vt:lpstr>'B4'!Print_Area</vt:lpstr>
      <vt:lpstr>'RA - Ass Vie'!Print_Area</vt:lpstr>
      <vt:lpstr>'Rapport S.C.P.I.'!Print_Area</vt:lpstr>
      <vt:lpstr>'B1'!Zone_d_impression</vt:lpstr>
      <vt:lpstr>'B2'!Zone_d_impression</vt:lpstr>
      <vt:lpstr>'B3'!Zone_d_impression</vt:lpstr>
      <vt:lpstr>'B4'!Zone_d_impression</vt:lpstr>
      <vt:lpstr>'RA - Ass Vie'!Zone_d_impression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 Pouillot</dc:creator>
  <cp:lastModifiedBy>JulienPouillot</cp:lastModifiedBy>
  <cp:lastPrinted>2020-02-17T16:16:51Z</cp:lastPrinted>
  <dcterms:created xsi:type="dcterms:W3CDTF">2019-01-09T08:15:07Z</dcterms:created>
  <dcterms:modified xsi:type="dcterms:W3CDTF">2020-02-18T12:41:39Z</dcterms:modified>
</cp:coreProperties>
</file>