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60" windowWidth="16515" windowHeight="10035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A10" i="1"/>
  <c r="A1946"/>
  <c r="A1882"/>
  <c r="A1818"/>
  <c r="A1754"/>
  <c r="A1690"/>
  <c r="A1626"/>
  <c r="A1562"/>
  <c r="A1498"/>
  <c r="A1434"/>
  <c r="A1370"/>
  <c r="A1306"/>
  <c r="A1242"/>
  <c r="A1179"/>
  <c r="A1114"/>
  <c r="A1050"/>
  <c r="A986"/>
  <c r="A922"/>
  <c r="A859"/>
  <c r="A794"/>
  <c r="A730"/>
  <c r="A666"/>
  <c r="A602"/>
  <c r="A538"/>
  <c r="A474"/>
  <c r="A410"/>
  <c r="A346"/>
  <c r="A282"/>
  <c r="A218"/>
  <c r="A154"/>
  <c r="A90"/>
  <c r="A26"/>
  <c r="A2004"/>
  <c r="A1939"/>
  <c r="A1875"/>
  <c r="A1811"/>
  <c r="A1747"/>
  <c r="A1683"/>
  <c r="A1619"/>
  <c r="A1555"/>
  <c r="A1491"/>
  <c r="A1427"/>
  <c r="A1363"/>
  <c r="A1299"/>
  <c r="A1235"/>
  <c r="A1171"/>
  <c r="A1107"/>
  <c r="A1043"/>
  <c r="A979"/>
  <c r="A915"/>
  <c r="A851"/>
  <c r="A788"/>
  <c r="A723"/>
  <c r="A659"/>
  <c r="A595"/>
  <c r="A531"/>
  <c r="A467"/>
  <c r="A403"/>
  <c r="A339"/>
  <c r="A275"/>
  <c r="A211"/>
  <c r="A147"/>
  <c r="A83"/>
  <c r="A19"/>
  <c r="A2003"/>
  <c r="A1940"/>
  <c r="A1876"/>
  <c r="A1812"/>
  <c r="A1748"/>
  <c r="A1684"/>
  <c r="A1620"/>
  <c r="A1556"/>
  <c r="A1492"/>
  <c r="A1428"/>
  <c r="A1364"/>
  <c r="A1300"/>
  <c r="A1236"/>
  <c r="A1172"/>
  <c r="A1108"/>
  <c r="A1044"/>
  <c r="A980"/>
  <c r="A916"/>
  <c r="A852"/>
  <c r="A787"/>
  <c r="A724"/>
  <c r="A660"/>
  <c r="A596"/>
  <c r="A532"/>
  <c r="A468"/>
  <c r="A404"/>
  <c r="A340"/>
  <c r="A276"/>
  <c r="A212"/>
  <c r="A148"/>
  <c r="A84"/>
  <c r="A20"/>
  <c r="A1991"/>
  <c r="A1927"/>
  <c r="A1863"/>
  <c r="A1799"/>
  <c r="A1735"/>
  <c r="A1671"/>
  <c r="A1607"/>
  <c r="A1543"/>
  <c r="A1479"/>
  <c r="A1415"/>
  <c r="A1351"/>
  <c r="A1287"/>
  <c r="A1223"/>
  <c r="A1159"/>
  <c r="A1095"/>
  <c r="A1032"/>
  <c r="A967"/>
  <c r="A903"/>
  <c r="A839"/>
  <c r="A775"/>
  <c r="A711"/>
  <c r="A647"/>
  <c r="A583"/>
  <c r="A519"/>
  <c r="A455"/>
  <c r="A391"/>
  <c r="A327"/>
  <c r="A263"/>
  <c r="A199"/>
  <c r="A135"/>
  <c r="A71"/>
  <c r="A7"/>
  <c r="A1934"/>
  <c r="A1801"/>
  <c r="A1673"/>
  <c r="A1545"/>
  <c r="A1417"/>
  <c r="A1289"/>
  <c r="A1161"/>
  <c r="A1033"/>
  <c r="A905"/>
  <c r="A777"/>
  <c r="A649"/>
  <c r="A521"/>
  <c r="A393"/>
  <c r="A265"/>
  <c r="A137"/>
  <c r="A9"/>
  <c r="A1728"/>
  <c r="A1360"/>
  <c r="A960"/>
  <c r="A592"/>
  <c r="A208"/>
  <c r="A1853"/>
  <c r="A1725"/>
  <c r="A1597"/>
  <c r="A1469"/>
  <c r="A1341"/>
  <c r="A1213"/>
  <c r="A1085"/>
  <c r="A958"/>
  <c r="A829"/>
  <c r="A701"/>
  <c r="A573"/>
  <c r="A445"/>
  <c r="A317"/>
  <c r="A189"/>
  <c r="A29"/>
  <c r="A1664"/>
  <c r="A1296"/>
  <c r="A944"/>
  <c r="A576"/>
  <c r="A1985"/>
  <c r="A1838"/>
  <c r="A1710"/>
  <c r="A1582"/>
  <c r="A1455"/>
  <c r="A1326"/>
  <c r="A1198"/>
  <c r="A1070"/>
  <c r="A942"/>
  <c r="A814"/>
  <c r="A686"/>
  <c r="A558"/>
  <c r="A430"/>
  <c r="A302"/>
  <c r="A174"/>
  <c r="A46"/>
  <c r="A1696"/>
  <c r="A1279"/>
  <c r="A880"/>
  <c r="A464"/>
  <c r="A1944"/>
  <c r="A1809"/>
  <c r="A1681"/>
  <c r="A1553"/>
  <c r="A1425"/>
  <c r="A1297"/>
  <c r="A1169"/>
  <c r="A1041"/>
  <c r="A913"/>
  <c r="A785"/>
  <c r="A657"/>
  <c r="A529"/>
  <c r="A401"/>
  <c r="A273"/>
  <c r="A145"/>
  <c r="A17"/>
  <c r="A1877"/>
  <c r="A1749"/>
  <c r="A1621"/>
  <c r="A1493"/>
  <c r="A1365"/>
  <c r="A1237"/>
  <c r="A1109"/>
  <c r="A982"/>
  <c r="A853"/>
  <c r="A725"/>
  <c r="A597"/>
  <c r="A469"/>
  <c r="A341"/>
  <c r="A213"/>
  <c r="A85"/>
  <c r="A1949"/>
  <c r="A1734"/>
  <c r="A1222"/>
  <c r="A710"/>
  <c r="A198"/>
  <c r="A520"/>
  <c r="A166"/>
  <c r="A822"/>
  <c r="A696"/>
  <c r="A1544"/>
  <c r="A1031"/>
  <c r="A120"/>
  <c r="A310"/>
  <c r="A312"/>
  <c r="A1494"/>
  <c r="A981"/>
  <c r="A470"/>
  <c r="A1206"/>
  <c r="A1400"/>
  <c r="A1817"/>
  <c r="A1305"/>
  <c r="A792"/>
  <c r="A280"/>
  <c r="A1766"/>
  <c r="A1253"/>
  <c r="A742"/>
  <c r="A230"/>
  <c r="A1768"/>
  <c r="A1256"/>
  <c r="A744"/>
  <c r="A1782"/>
  <c r="A246"/>
  <c r="A248"/>
  <c r="A1954"/>
  <c r="A1890"/>
  <c r="A1826"/>
  <c r="A1762"/>
  <c r="A1698"/>
  <c r="A1634"/>
  <c r="A1570"/>
  <c r="A1505"/>
  <c r="A1442"/>
  <c r="A1378"/>
  <c r="A1314"/>
  <c r="A1250"/>
  <c r="A1186"/>
  <c r="A1122"/>
  <c r="A1058"/>
  <c r="A994"/>
  <c r="A930"/>
  <c r="A866"/>
  <c r="A802"/>
  <c r="A738"/>
  <c r="A674"/>
  <c r="A610"/>
  <c r="A546"/>
  <c r="A482"/>
  <c r="A418"/>
  <c r="A354"/>
  <c r="A290"/>
  <c r="A226"/>
  <c r="A162"/>
  <c r="A98"/>
  <c r="A34"/>
  <c r="A1933"/>
  <c r="A1947"/>
  <c r="A1883"/>
  <c r="A1819"/>
  <c r="A1755"/>
  <c r="A1691"/>
  <c r="A1627"/>
  <c r="A1563"/>
  <c r="A1499"/>
  <c r="A1435"/>
  <c r="A1371"/>
  <c r="A1307"/>
  <c r="A1243"/>
  <c r="A1178"/>
  <c r="A1115"/>
  <c r="A1051"/>
  <c r="A987"/>
  <c r="A923"/>
  <c r="A858"/>
  <c r="A795"/>
  <c r="A731"/>
  <c r="A667"/>
  <c r="A603"/>
  <c r="A539"/>
  <c r="A475"/>
  <c r="A411"/>
  <c r="A347"/>
  <c r="A283"/>
  <c r="A219"/>
  <c r="A155"/>
  <c r="A91"/>
  <c r="A27"/>
  <c r="A1925"/>
  <c r="A1948"/>
  <c r="A1884"/>
  <c r="A1820"/>
  <c r="A1756"/>
  <c r="A1692"/>
  <c r="A1628"/>
  <c r="A1564"/>
  <c r="A1500"/>
  <c r="A1436"/>
  <c r="A1372"/>
  <c r="A1308"/>
  <c r="A1244"/>
  <c r="A1180"/>
  <c r="A1116"/>
  <c r="A1052"/>
  <c r="A988"/>
  <c r="A924"/>
  <c r="A860"/>
  <c r="A796"/>
  <c r="A732"/>
  <c r="A668"/>
  <c r="A604"/>
  <c r="A540"/>
  <c r="A476"/>
  <c r="A412"/>
  <c r="A348"/>
  <c r="A284"/>
  <c r="A220"/>
  <c r="A156"/>
  <c r="A92"/>
  <c r="A28"/>
  <c r="A1999"/>
  <c r="A1935"/>
  <c r="A1871"/>
  <c r="A1807"/>
  <c r="A1743"/>
  <c r="A1679"/>
  <c r="A1615"/>
  <c r="A1551"/>
  <c r="A1487"/>
  <c r="A1423"/>
  <c r="A1359"/>
  <c r="A1295"/>
  <c r="A1231"/>
  <c r="A1167"/>
  <c r="A1104"/>
  <c r="A1039"/>
  <c r="A975"/>
  <c r="A911"/>
  <c r="A847"/>
  <c r="A783"/>
  <c r="A719"/>
  <c r="A655"/>
  <c r="A591"/>
  <c r="A527"/>
  <c r="A463"/>
  <c r="A399"/>
  <c r="A335"/>
  <c r="A271"/>
  <c r="A207"/>
  <c r="A143"/>
  <c r="A79"/>
  <c r="A15"/>
  <c r="A1953"/>
  <c r="A1816"/>
  <c r="A1689"/>
  <c r="A1561"/>
  <c r="A1433"/>
  <c r="A1304"/>
  <c r="A1177"/>
  <c r="A1049"/>
  <c r="A921"/>
  <c r="A793"/>
  <c r="A665"/>
  <c r="A537"/>
  <c r="A409"/>
  <c r="A281"/>
  <c r="A153"/>
  <c r="A25"/>
  <c r="A1776"/>
  <c r="A1408"/>
  <c r="A1008"/>
  <c r="A624"/>
  <c r="A256"/>
  <c r="A1870"/>
  <c r="A1741"/>
  <c r="A1613"/>
  <c r="A1485"/>
  <c r="A1357"/>
  <c r="A1228"/>
  <c r="A1101"/>
  <c r="A973"/>
  <c r="A845"/>
  <c r="A717"/>
  <c r="A589"/>
  <c r="A461"/>
  <c r="A333"/>
  <c r="A205"/>
  <c r="A61"/>
  <c r="A1712"/>
  <c r="A1344"/>
  <c r="A992"/>
  <c r="A640"/>
  <c r="A240"/>
  <c r="A1854"/>
  <c r="A1726"/>
  <c r="A1598"/>
  <c r="A1470"/>
  <c r="A1342"/>
  <c r="A1214"/>
  <c r="A1086"/>
  <c r="A957"/>
  <c r="A830"/>
  <c r="A702"/>
  <c r="A574"/>
  <c r="A446"/>
  <c r="A318"/>
  <c r="A190"/>
  <c r="A62"/>
  <c r="A1744"/>
  <c r="A1328"/>
  <c r="A928"/>
  <c r="A512"/>
  <c r="A1966"/>
  <c r="A1825"/>
  <c r="A1697"/>
  <c r="A1569"/>
  <c r="A1441"/>
  <c r="A1313"/>
  <c r="A1185"/>
  <c r="A1057"/>
  <c r="A929"/>
  <c r="A801"/>
  <c r="A673"/>
  <c r="A545"/>
  <c r="A417"/>
  <c r="A289"/>
  <c r="A161"/>
  <c r="A33"/>
  <c r="A1893"/>
  <c r="A1765"/>
  <c r="A1637"/>
  <c r="A1509"/>
  <c r="A1380"/>
  <c r="A1254"/>
  <c r="A1125"/>
  <c r="A997"/>
  <c r="A869"/>
  <c r="A741"/>
  <c r="A613"/>
  <c r="A485"/>
  <c r="A357"/>
  <c r="A229"/>
  <c r="A101"/>
  <c r="A1969"/>
  <c r="A1798"/>
  <c r="A1286"/>
  <c r="A774"/>
  <c r="A262"/>
  <c r="A584"/>
  <c r="A278"/>
  <c r="A1078"/>
  <c r="A952"/>
  <c r="A1608"/>
  <c r="A1096"/>
  <c r="A72"/>
  <c r="A566"/>
  <c r="A568"/>
  <c r="A1557"/>
  <c r="A1046"/>
  <c r="A534"/>
  <c r="A1526"/>
  <c r="A1656"/>
  <c r="A1912"/>
  <c r="A1368"/>
  <c r="A856"/>
  <c r="A344"/>
  <c r="A1830"/>
  <c r="A1318"/>
  <c r="A806"/>
  <c r="A294"/>
  <c r="A1832"/>
  <c r="A1320"/>
  <c r="A808"/>
  <c r="A136"/>
  <c r="A502"/>
  <c r="A504"/>
  <c r="A1842"/>
  <c r="A1713"/>
  <c r="A1586"/>
  <c r="A1962"/>
  <c r="A1898"/>
  <c r="A1834"/>
  <c r="A1770"/>
  <c r="A1706"/>
  <c r="A1642"/>
  <c r="A1578"/>
  <c r="A1514"/>
  <c r="A1450"/>
  <c r="A1386"/>
  <c r="A1322"/>
  <c r="A1258"/>
  <c r="A1194"/>
  <c r="A1130"/>
  <c r="A1066"/>
  <c r="A1002"/>
  <c r="A938"/>
  <c r="A874"/>
  <c r="A809"/>
  <c r="A746"/>
  <c r="A682"/>
  <c r="A618"/>
  <c r="A554"/>
  <c r="A490"/>
  <c r="A426"/>
  <c r="A362"/>
  <c r="A298"/>
  <c r="A234"/>
  <c r="A170"/>
  <c r="A106"/>
  <c r="A42"/>
  <c r="A1957"/>
  <c r="A1955"/>
  <c r="A1891"/>
  <c r="A1827"/>
  <c r="A1764"/>
  <c r="A1699"/>
  <c r="A1636"/>
  <c r="A1571"/>
  <c r="A1507"/>
  <c r="A1443"/>
  <c r="A1379"/>
  <c r="A1315"/>
  <c r="A1251"/>
  <c r="A1187"/>
  <c r="A1123"/>
  <c r="A1059"/>
  <c r="A995"/>
  <c r="A931"/>
  <c r="A867"/>
  <c r="A803"/>
  <c r="A739"/>
  <c r="A675"/>
  <c r="A611"/>
  <c r="A547"/>
  <c r="A483"/>
  <c r="A419"/>
  <c r="A355"/>
  <c r="A291"/>
  <c r="A227"/>
  <c r="A163"/>
  <c r="A99"/>
  <c r="A35"/>
  <c r="A1941"/>
  <c r="A1956"/>
  <c r="A1892"/>
  <c r="A1828"/>
  <c r="A1763"/>
  <c r="A1700"/>
  <c r="A1635"/>
  <c r="A1572"/>
  <c r="A1508"/>
  <c r="A1444"/>
  <c r="A1381"/>
  <c r="A1316"/>
  <c r="A1252"/>
  <c r="A1188"/>
  <c r="A1124"/>
  <c r="A1060"/>
  <c r="A996"/>
  <c r="A933"/>
  <c r="A868"/>
  <c r="A804"/>
  <c r="A740"/>
  <c r="A676"/>
  <c r="A612"/>
  <c r="A548"/>
  <c r="A484"/>
  <c r="A420"/>
  <c r="A356"/>
  <c r="A292"/>
  <c r="A228"/>
  <c r="A164"/>
  <c r="A100"/>
  <c r="A36"/>
  <c r="A2007"/>
  <c r="A1943"/>
  <c r="A1879"/>
  <c r="A1815"/>
  <c r="A1751"/>
  <c r="A1686"/>
  <c r="A1623"/>
  <c r="A1559"/>
  <c r="A1495"/>
  <c r="A1431"/>
  <c r="A1367"/>
  <c r="A1303"/>
  <c r="A1239"/>
  <c r="A1175"/>
  <c r="A1111"/>
  <c r="A1047"/>
  <c r="A983"/>
  <c r="A919"/>
  <c r="A855"/>
  <c r="A791"/>
  <c r="A727"/>
  <c r="A663"/>
  <c r="A599"/>
  <c r="A535"/>
  <c r="A471"/>
  <c r="A407"/>
  <c r="A343"/>
  <c r="A279"/>
  <c r="A215"/>
  <c r="A151"/>
  <c r="A87"/>
  <c r="A23"/>
  <c r="A1976"/>
  <c r="A1833"/>
  <c r="A1705"/>
  <c r="A1577"/>
  <c r="A1449"/>
  <c r="A1321"/>
  <c r="A1193"/>
  <c r="A1065"/>
  <c r="A937"/>
  <c r="A810"/>
  <c r="A681"/>
  <c r="A553"/>
  <c r="A425"/>
  <c r="A297"/>
  <c r="A169"/>
  <c r="A41"/>
  <c r="A1824"/>
  <c r="A1440"/>
  <c r="A1055"/>
  <c r="A672"/>
  <c r="A304"/>
  <c r="A1885"/>
  <c r="A1757"/>
  <c r="A1629"/>
  <c r="A1501"/>
  <c r="A1373"/>
  <c r="A1245"/>
  <c r="A1117"/>
  <c r="A989"/>
  <c r="A861"/>
  <c r="A733"/>
  <c r="A605"/>
  <c r="A477"/>
  <c r="A349"/>
  <c r="A221"/>
  <c r="A93"/>
  <c r="A1760"/>
  <c r="A1392"/>
  <c r="A1040"/>
  <c r="A688"/>
  <c r="A288"/>
  <c r="A1869"/>
  <c r="A1742"/>
  <c r="A1614"/>
  <c r="A1486"/>
  <c r="A1358"/>
  <c r="A1230"/>
  <c r="A1102"/>
  <c r="A974"/>
  <c r="A846"/>
  <c r="A718"/>
  <c r="A590"/>
  <c r="A462"/>
  <c r="A334"/>
  <c r="A206"/>
  <c r="A78"/>
  <c r="A1792"/>
  <c r="A1376"/>
  <c r="A976"/>
  <c r="A560"/>
  <c r="A1993"/>
  <c r="A1841"/>
  <c r="A1714"/>
  <c r="A1585"/>
  <c r="A1457"/>
  <c r="A1330"/>
  <c r="A1201"/>
  <c r="A1073"/>
  <c r="A945"/>
  <c r="A817"/>
  <c r="A689"/>
  <c r="A561"/>
  <c r="A433"/>
  <c r="A305"/>
  <c r="A177"/>
  <c r="A49"/>
  <c r="A1909"/>
  <c r="A1781"/>
  <c r="A1653"/>
  <c r="A1525"/>
  <c r="A1397"/>
  <c r="A1269"/>
  <c r="A1141"/>
  <c r="A1013"/>
  <c r="A885"/>
  <c r="A757"/>
  <c r="A629"/>
  <c r="A501"/>
  <c r="A373"/>
  <c r="A245"/>
  <c r="A117"/>
  <c r="A2001"/>
  <c r="A1864"/>
  <c r="A1350"/>
  <c r="A838"/>
  <c r="A326"/>
  <c r="A712"/>
  <c r="A32"/>
  <c r="A1334"/>
  <c r="A1208"/>
  <c r="A1672"/>
  <c r="A1160"/>
  <c r="A264"/>
  <c r="A886"/>
  <c r="A824"/>
  <c r="A1622"/>
  <c r="A1110"/>
  <c r="A598"/>
  <c r="A1846"/>
  <c r="A1720"/>
  <c r="A22"/>
  <c r="A1432"/>
  <c r="A920"/>
  <c r="A408"/>
  <c r="A1929"/>
  <c r="A1382"/>
  <c r="A870"/>
  <c r="A358"/>
  <c r="A1952"/>
  <c r="A1384"/>
  <c r="A872"/>
  <c r="A232"/>
  <c r="A758"/>
  <c r="A760"/>
  <c r="A1906"/>
  <c r="A1650"/>
  <c r="A1970"/>
  <c r="A1978"/>
  <c r="A1914"/>
  <c r="A1850"/>
  <c r="A1786"/>
  <c r="A1722"/>
  <c r="A1658"/>
  <c r="A1594"/>
  <c r="A1530"/>
  <c r="A1466"/>
  <c r="A1402"/>
  <c r="A1338"/>
  <c r="A1274"/>
  <c r="A1210"/>
  <c r="A1146"/>
  <c r="A1082"/>
  <c r="A1018"/>
  <c r="A954"/>
  <c r="A890"/>
  <c r="A826"/>
  <c r="A762"/>
  <c r="A698"/>
  <c r="A634"/>
  <c r="A570"/>
  <c r="A506"/>
  <c r="A442"/>
  <c r="A378"/>
  <c r="A314"/>
  <c r="A250"/>
  <c r="A186"/>
  <c r="A122"/>
  <c r="A58"/>
  <c r="A1997"/>
  <c r="A1971"/>
  <c r="A1907"/>
  <c r="A1844"/>
  <c r="A1779"/>
  <c r="A1715"/>
  <c r="A1651"/>
  <c r="A1587"/>
  <c r="A1523"/>
  <c r="A1459"/>
  <c r="A1395"/>
  <c r="A1331"/>
  <c r="A1267"/>
  <c r="A1204"/>
  <c r="A1139"/>
  <c r="A1075"/>
  <c r="A1011"/>
  <c r="A947"/>
  <c r="A882"/>
  <c r="A819"/>
  <c r="A755"/>
  <c r="A691"/>
  <c r="A627"/>
  <c r="A563"/>
  <c r="A499"/>
  <c r="A435"/>
  <c r="A371"/>
  <c r="A307"/>
  <c r="A243"/>
  <c r="A179"/>
  <c r="A115"/>
  <c r="A51"/>
  <c r="A1981"/>
  <c r="A1972"/>
  <c r="A1908"/>
  <c r="A1843"/>
  <c r="A1780"/>
  <c r="A1716"/>
  <c r="A1652"/>
  <c r="A1588"/>
  <c r="A1524"/>
  <c r="A1460"/>
  <c r="A1396"/>
  <c r="A1332"/>
  <c r="A1268"/>
  <c r="A1203"/>
  <c r="A1140"/>
  <c r="A1076"/>
  <c r="A1012"/>
  <c r="A948"/>
  <c r="A884"/>
  <c r="A820"/>
  <c r="A756"/>
  <c r="A692"/>
  <c r="A628"/>
  <c r="A564"/>
  <c r="A500"/>
  <c r="A436"/>
  <c r="A372"/>
  <c r="A308"/>
  <c r="A244"/>
  <c r="A180"/>
  <c r="A116"/>
  <c r="A52"/>
  <c r="A1950"/>
  <c r="A1959"/>
  <c r="A1895"/>
  <c r="A1831"/>
  <c r="A1767"/>
  <c r="A1703"/>
  <c r="A1639"/>
  <c r="A1575"/>
  <c r="A1511"/>
  <c r="A1447"/>
  <c r="A1383"/>
  <c r="A1319"/>
  <c r="A1255"/>
  <c r="A1191"/>
  <c r="A1127"/>
  <c r="A1063"/>
  <c r="A999"/>
  <c r="A935"/>
  <c r="A871"/>
  <c r="A807"/>
  <c r="A743"/>
  <c r="A679"/>
  <c r="A615"/>
  <c r="A551"/>
  <c r="A487"/>
  <c r="A423"/>
  <c r="A359"/>
  <c r="A295"/>
  <c r="A231"/>
  <c r="A167"/>
  <c r="A103"/>
  <c r="A39"/>
  <c r="A1984"/>
  <c r="A1865"/>
  <c r="A1736"/>
  <c r="A1610"/>
  <c r="A1480"/>
  <c r="A1353"/>
  <c r="A1225"/>
  <c r="A1097"/>
  <c r="A969"/>
  <c r="A841"/>
  <c r="A713"/>
  <c r="A585"/>
  <c r="A457"/>
  <c r="A329"/>
  <c r="A201"/>
  <c r="A73"/>
  <c r="A1961"/>
  <c r="A1520"/>
  <c r="A1152"/>
  <c r="A768"/>
  <c r="A400"/>
  <c r="A1917"/>
  <c r="A1790"/>
  <c r="A1662"/>
  <c r="A1533"/>
  <c r="A1405"/>
  <c r="A1277"/>
  <c r="A1149"/>
  <c r="A1021"/>
  <c r="A893"/>
  <c r="A765"/>
  <c r="A637"/>
  <c r="A509"/>
  <c r="A381"/>
  <c r="A253"/>
  <c r="A125"/>
  <c r="A1856"/>
  <c r="A1504"/>
  <c r="A1136"/>
  <c r="A752"/>
  <c r="A384"/>
  <c r="A1902"/>
  <c r="A1774"/>
  <c r="A1646"/>
  <c r="A1518"/>
  <c r="A1390"/>
  <c r="A1262"/>
  <c r="A1134"/>
  <c r="A1007"/>
  <c r="A878"/>
  <c r="A750"/>
  <c r="A622"/>
  <c r="A494"/>
  <c r="A366"/>
  <c r="A238"/>
  <c r="A110"/>
  <c r="A1888"/>
  <c r="A1472"/>
  <c r="A1072"/>
  <c r="A656"/>
  <c r="A272"/>
  <c r="A1873"/>
  <c r="A1745"/>
  <c r="A1617"/>
  <c r="A1489"/>
  <c r="A1361"/>
  <c r="A1233"/>
  <c r="A1105"/>
  <c r="A977"/>
  <c r="A849"/>
  <c r="A721"/>
  <c r="A593"/>
  <c r="A465"/>
  <c r="A337"/>
  <c r="A209"/>
  <c r="A81"/>
  <c r="A1945"/>
  <c r="A1813"/>
  <c r="A1685"/>
  <c r="A1558"/>
  <c r="A1430"/>
  <c r="A1301"/>
  <c r="A1173"/>
  <c r="A1045"/>
  <c r="A917"/>
  <c r="A789"/>
  <c r="A661"/>
  <c r="A533"/>
  <c r="A405"/>
  <c r="A277"/>
  <c r="A149"/>
  <c r="A21"/>
  <c r="A1878"/>
  <c r="A1478"/>
  <c r="A966"/>
  <c r="A454"/>
  <c r="A24"/>
  <c r="A160"/>
  <c r="A8"/>
  <c r="A2009"/>
  <c r="A1800"/>
  <c r="A1288"/>
  <c r="A648"/>
  <c r="A1462"/>
  <c r="A1336"/>
  <c r="A1750"/>
  <c r="A1238"/>
  <c r="A726"/>
  <c r="A38"/>
  <c r="A184"/>
  <c r="A376"/>
  <c r="A1560"/>
  <c r="A1048"/>
  <c r="A536"/>
  <c r="A86"/>
  <c r="A1510"/>
  <c r="A998"/>
  <c r="A486"/>
  <c r="A48"/>
  <c r="A1512"/>
  <c r="A1000"/>
  <c r="A488"/>
  <c r="A1270"/>
  <c r="A1272"/>
  <c r="A1986"/>
  <c r="A1922"/>
  <c r="A1858"/>
  <c r="A1794"/>
  <c r="A1730"/>
  <c r="A1802"/>
  <c r="A1609"/>
  <c r="A1474"/>
  <c r="A1346"/>
  <c r="A1218"/>
  <c r="A1090"/>
  <c r="A962"/>
  <c r="A835"/>
  <c r="A706"/>
  <c r="A578"/>
  <c r="A450"/>
  <c r="A322"/>
  <c r="A194"/>
  <c r="A66"/>
  <c r="A1979"/>
  <c r="A1851"/>
  <c r="A1723"/>
  <c r="A1595"/>
  <c r="A1467"/>
  <c r="A1339"/>
  <c r="A1211"/>
  <c r="A1083"/>
  <c r="A955"/>
  <c r="A827"/>
  <c r="A699"/>
  <c r="A571"/>
  <c r="A443"/>
  <c r="A315"/>
  <c r="A187"/>
  <c r="A59"/>
  <c r="A1980"/>
  <c r="A1852"/>
  <c r="A1724"/>
  <c r="A1596"/>
  <c r="A1468"/>
  <c r="A1340"/>
  <c r="A1212"/>
  <c r="A1084"/>
  <c r="A956"/>
  <c r="A828"/>
  <c r="A700"/>
  <c r="A572"/>
  <c r="A444"/>
  <c r="A316"/>
  <c r="A188"/>
  <c r="A60"/>
  <c r="A1967"/>
  <c r="A1839"/>
  <c r="A1711"/>
  <c r="A1584"/>
  <c r="A1454"/>
  <c r="A1327"/>
  <c r="A1199"/>
  <c r="A1071"/>
  <c r="A943"/>
  <c r="A815"/>
  <c r="A687"/>
  <c r="A559"/>
  <c r="A431"/>
  <c r="A303"/>
  <c r="A175"/>
  <c r="A47"/>
  <c r="A1881"/>
  <c r="A1625"/>
  <c r="A1369"/>
  <c r="A1113"/>
  <c r="A857"/>
  <c r="A601"/>
  <c r="A345"/>
  <c r="A89"/>
  <c r="A1568"/>
  <c r="A816"/>
  <c r="A1936"/>
  <c r="A1677"/>
  <c r="A1421"/>
  <c r="A1165"/>
  <c r="A909"/>
  <c r="A653"/>
  <c r="A397"/>
  <c r="A141"/>
  <c r="A1552"/>
  <c r="A800"/>
  <c r="A1918"/>
  <c r="A1661"/>
  <c r="A1407"/>
  <c r="A1150"/>
  <c r="A894"/>
  <c r="A638"/>
  <c r="A382"/>
  <c r="A126"/>
  <c r="A1536"/>
  <c r="A704"/>
  <c r="A1889"/>
  <c r="A1633"/>
  <c r="A1377"/>
  <c r="A1121"/>
  <c r="A865"/>
  <c r="A609"/>
  <c r="A353"/>
  <c r="A97"/>
  <c r="A1829"/>
  <c r="A1573"/>
  <c r="A1317"/>
  <c r="A1061"/>
  <c r="A805"/>
  <c r="A549"/>
  <c r="A293"/>
  <c r="A37"/>
  <c r="A1542"/>
  <c r="A518"/>
  <c r="A200"/>
  <c r="A144"/>
  <c r="A1352"/>
  <c r="A1974"/>
  <c r="A1814"/>
  <c r="A790"/>
  <c r="A438"/>
  <c r="A1624"/>
  <c r="A600"/>
  <c r="A1574"/>
  <c r="A550"/>
  <c r="A1576"/>
  <c r="A552"/>
  <c r="A1528"/>
  <c r="A680"/>
  <c r="A1805"/>
  <c r="A1278"/>
  <c r="A1990"/>
  <c r="A1506"/>
  <c r="A481"/>
  <c r="A1445"/>
  <c r="A421"/>
  <c r="A1030"/>
  <c r="A776"/>
  <c r="A214"/>
  <c r="A128"/>
  <c r="A1398"/>
  <c r="A1938"/>
  <c r="A394"/>
  <c r="A1667"/>
  <c r="A1155"/>
  <c r="A643"/>
  <c r="A3"/>
  <c r="A1284"/>
  <c r="A644"/>
  <c r="A132"/>
  <c r="A1655"/>
  <c r="A1015"/>
  <c r="A503"/>
  <c r="A2000"/>
  <c r="A1001"/>
  <c r="A45"/>
  <c r="A1309"/>
  <c r="A285"/>
  <c r="A1806"/>
  <c r="A782"/>
  <c r="A368"/>
  <c r="A1265"/>
  <c r="A241"/>
  <c r="A1205"/>
  <c r="A181"/>
  <c r="A360"/>
  <c r="A1366"/>
  <c r="A168"/>
  <c r="A1590"/>
  <c r="A1426"/>
  <c r="A1298"/>
  <c r="A914"/>
  <c r="A274"/>
  <c r="A18"/>
  <c r="A1547"/>
  <c r="A1035"/>
  <c r="A395"/>
  <c r="A1810"/>
  <c r="A1618"/>
  <c r="A1482"/>
  <c r="A1354"/>
  <c r="A1226"/>
  <c r="A1098"/>
  <c r="A970"/>
  <c r="A842"/>
  <c r="A714"/>
  <c r="A586"/>
  <c r="A458"/>
  <c r="A330"/>
  <c r="A202"/>
  <c r="A74"/>
  <c r="A1987"/>
  <c r="A1859"/>
  <c r="A1731"/>
  <c r="A1603"/>
  <c r="A1475"/>
  <c r="A1347"/>
  <c r="A1219"/>
  <c r="A1091"/>
  <c r="A963"/>
  <c r="A834"/>
  <c r="A707"/>
  <c r="A579"/>
  <c r="A451"/>
  <c r="A323"/>
  <c r="A195"/>
  <c r="A67"/>
  <c r="A1988"/>
  <c r="A1860"/>
  <c r="A1732"/>
  <c r="A1604"/>
  <c r="A1476"/>
  <c r="A1348"/>
  <c r="A1220"/>
  <c r="A1092"/>
  <c r="A964"/>
  <c r="A836"/>
  <c r="A708"/>
  <c r="A580"/>
  <c r="A452"/>
  <c r="A324"/>
  <c r="A196"/>
  <c r="A68"/>
  <c r="A1975"/>
  <c r="A1847"/>
  <c r="A1719"/>
  <c r="A1591"/>
  <c r="A1463"/>
  <c r="A1335"/>
  <c r="A1207"/>
  <c r="A1079"/>
  <c r="A951"/>
  <c r="A823"/>
  <c r="A695"/>
  <c r="A567"/>
  <c r="A439"/>
  <c r="A311"/>
  <c r="A183"/>
  <c r="A55"/>
  <c r="A1896"/>
  <c r="A1641"/>
  <c r="A1385"/>
  <c r="A1128"/>
  <c r="A873"/>
  <c r="A617"/>
  <c r="A361"/>
  <c r="A105"/>
  <c r="A1616"/>
  <c r="A864"/>
  <c r="A1958"/>
  <c r="A1693"/>
  <c r="A1437"/>
  <c r="A1181"/>
  <c r="A925"/>
  <c r="A669"/>
  <c r="A413"/>
  <c r="A157"/>
  <c r="A1600"/>
  <c r="A848"/>
  <c r="A1937"/>
  <c r="A1678"/>
  <c r="A1422"/>
  <c r="A1166"/>
  <c r="A910"/>
  <c r="A654"/>
  <c r="A398"/>
  <c r="A142"/>
  <c r="A1583"/>
  <c r="A784"/>
  <c r="A1905"/>
  <c r="A1649"/>
  <c r="A1393"/>
  <c r="A1137"/>
  <c r="A881"/>
  <c r="A625"/>
  <c r="A369"/>
  <c r="A113"/>
  <c r="A1845"/>
  <c r="A1589"/>
  <c r="A1333"/>
  <c r="A1077"/>
  <c r="A821"/>
  <c r="A565"/>
  <c r="A309"/>
  <c r="A53"/>
  <c r="A1606"/>
  <c r="A582"/>
  <c r="A328"/>
  <c r="A374"/>
  <c r="A1416"/>
  <c r="A96"/>
  <c r="A1897"/>
  <c r="A854"/>
  <c r="A694"/>
  <c r="A1688"/>
  <c r="A664"/>
  <c r="A1638"/>
  <c r="A614"/>
  <c r="A1640"/>
  <c r="A616"/>
  <c r="A1848"/>
  <c r="A448"/>
  <c r="A1022"/>
  <c r="A320"/>
  <c r="A993"/>
  <c r="A1701"/>
  <c r="A677"/>
  <c r="A70"/>
  <c r="A1592"/>
  <c r="A1112"/>
  <c r="A88"/>
  <c r="A1738"/>
  <c r="A522"/>
  <c r="A1539"/>
  <c r="A1027"/>
  <c r="A515"/>
  <c r="A131"/>
  <c r="A1668"/>
  <c r="A1028"/>
  <c r="A516"/>
  <c r="A4"/>
  <c r="A1527"/>
  <c r="A887"/>
  <c r="A375"/>
  <c r="A1513"/>
  <c r="A489"/>
  <c r="A1264"/>
  <c r="A1053"/>
  <c r="A1920"/>
  <c r="A1038"/>
  <c r="A1168"/>
  <c r="A1521"/>
  <c r="A497"/>
  <c r="A1461"/>
  <c r="A437"/>
  <c r="A112"/>
  <c r="A1784"/>
  <c r="A1176"/>
  <c r="A1129"/>
  <c r="A1554"/>
  <c r="A1170"/>
  <c r="A786"/>
  <c r="A402"/>
  <c r="A1931"/>
  <c r="A1419"/>
  <c r="A908"/>
  <c r="A523"/>
  <c r="A1866"/>
  <c r="A1666"/>
  <c r="A1490"/>
  <c r="A1362"/>
  <c r="A1234"/>
  <c r="A1106"/>
  <c r="A978"/>
  <c r="A850"/>
  <c r="A722"/>
  <c r="A594"/>
  <c r="A466"/>
  <c r="A338"/>
  <c r="A210"/>
  <c r="A82"/>
  <c r="A1995"/>
  <c r="A1867"/>
  <c r="A1739"/>
  <c r="A1611"/>
  <c r="A1483"/>
  <c r="A1356"/>
  <c r="A1227"/>
  <c r="A1099"/>
  <c r="A971"/>
  <c r="A843"/>
  <c r="A715"/>
  <c r="A587"/>
  <c r="A459"/>
  <c r="A331"/>
  <c r="A203"/>
  <c r="A75"/>
  <c r="A1996"/>
  <c r="A1868"/>
  <c r="A1740"/>
  <c r="A1612"/>
  <c r="A1484"/>
  <c r="A1355"/>
  <c r="A1229"/>
  <c r="A1100"/>
  <c r="A972"/>
  <c r="A844"/>
  <c r="A716"/>
  <c r="A588"/>
  <c r="A460"/>
  <c r="A332"/>
  <c r="A204"/>
  <c r="A76"/>
  <c r="A1983"/>
  <c r="A1855"/>
  <c r="A1727"/>
  <c r="A1599"/>
  <c r="A1471"/>
  <c r="A1343"/>
  <c r="A1215"/>
  <c r="A1087"/>
  <c r="A959"/>
  <c r="A831"/>
  <c r="A703"/>
  <c r="A575"/>
  <c r="A447"/>
  <c r="A319"/>
  <c r="A191"/>
  <c r="A63"/>
  <c r="A1913"/>
  <c r="A1657"/>
  <c r="A1401"/>
  <c r="A1145"/>
  <c r="A889"/>
  <c r="A633"/>
  <c r="A377"/>
  <c r="A121"/>
  <c r="A1680"/>
  <c r="A912"/>
  <c r="A1982"/>
  <c r="A1709"/>
  <c r="A1453"/>
  <c r="A1197"/>
  <c r="A941"/>
  <c r="A685"/>
  <c r="A429"/>
  <c r="A173"/>
  <c r="A1632"/>
  <c r="A896"/>
  <c r="A1960"/>
  <c r="A1694"/>
  <c r="A1438"/>
  <c r="A1182"/>
  <c r="A926"/>
  <c r="A670"/>
  <c r="A414"/>
  <c r="A158"/>
  <c r="A1648"/>
  <c r="A832"/>
  <c r="A1921"/>
  <c r="A1665"/>
  <c r="A1409"/>
  <c r="A1154"/>
  <c r="A897"/>
  <c r="A641"/>
  <c r="A385"/>
  <c r="A129"/>
  <c r="A1861"/>
  <c r="A1605"/>
  <c r="A1349"/>
  <c r="A1093"/>
  <c r="A837"/>
  <c r="A581"/>
  <c r="A325"/>
  <c r="A69"/>
  <c r="A1670"/>
  <c r="A646"/>
  <c r="A392"/>
  <c r="A630"/>
  <c r="A1481"/>
  <c r="A296"/>
  <c r="A104"/>
  <c r="A918"/>
  <c r="A950"/>
  <c r="A1752"/>
  <c r="A728"/>
  <c r="A1702"/>
  <c r="A678"/>
  <c r="A1704"/>
  <c r="A56"/>
  <c r="A1293"/>
  <c r="A1184"/>
  <c r="A1534"/>
  <c r="A510"/>
  <c r="A254"/>
  <c r="A1761"/>
  <c r="A737"/>
  <c r="A1968"/>
  <c r="A932"/>
  <c r="A1894"/>
  <c r="A1880"/>
  <c r="A1302"/>
  <c r="A1062"/>
  <c r="A1546"/>
  <c r="A778"/>
  <c r="A266"/>
  <c r="A1924"/>
  <c r="A1411"/>
  <c r="A771"/>
  <c r="A259"/>
  <c r="A1796"/>
  <c r="A1412"/>
  <c r="A900"/>
  <c r="A388"/>
  <c r="A1911"/>
  <c r="A1271"/>
  <c r="A759"/>
  <c r="A247"/>
  <c r="A1769"/>
  <c r="A745"/>
  <c r="A496"/>
  <c r="A797"/>
  <c r="A1216"/>
  <c r="A1550"/>
  <c r="A270"/>
  <c r="A1009"/>
  <c r="A1998"/>
  <c r="A949"/>
  <c r="A1910"/>
  <c r="A192"/>
  <c r="A342"/>
  <c r="A1126"/>
  <c r="A1994"/>
  <c r="A1042"/>
  <c r="A530"/>
  <c r="A146"/>
  <c r="A1675"/>
  <c r="A1163"/>
  <c r="A651"/>
  <c r="A1874"/>
  <c r="A1674"/>
  <c r="A1522"/>
  <c r="A1394"/>
  <c r="A1266"/>
  <c r="A1138"/>
  <c r="A1010"/>
  <c r="A883"/>
  <c r="A754"/>
  <c r="A626"/>
  <c r="A498"/>
  <c r="A370"/>
  <c r="A242"/>
  <c r="A114"/>
  <c r="A1973"/>
  <c r="A1899"/>
  <c r="A1771"/>
  <c r="A1643"/>
  <c r="A1515"/>
  <c r="A1387"/>
  <c r="A1259"/>
  <c r="A1131"/>
  <c r="A1003"/>
  <c r="A875"/>
  <c r="A747"/>
  <c r="A619"/>
  <c r="A491"/>
  <c r="A363"/>
  <c r="A235"/>
  <c r="A107"/>
  <c r="A1965"/>
  <c r="A1900"/>
  <c r="A1772"/>
  <c r="A1644"/>
  <c r="A1516"/>
  <c r="A1388"/>
  <c r="A1260"/>
  <c r="A1132"/>
  <c r="A1004"/>
  <c r="A876"/>
  <c r="A748"/>
  <c r="A620"/>
  <c r="A492"/>
  <c r="A364"/>
  <c r="A236"/>
  <c r="A108"/>
  <c r="A2006"/>
  <c r="A1887"/>
  <c r="A1759"/>
  <c r="A1631"/>
  <c r="A1503"/>
  <c r="A1375"/>
  <c r="A1247"/>
  <c r="A1119"/>
  <c r="A991"/>
  <c r="A863"/>
  <c r="A735"/>
  <c r="A607"/>
  <c r="A479"/>
  <c r="A351"/>
  <c r="A223"/>
  <c r="A95"/>
  <c r="A1977"/>
  <c r="A1721"/>
  <c r="A1465"/>
  <c r="A1209"/>
  <c r="A953"/>
  <c r="A697"/>
  <c r="A441"/>
  <c r="A185"/>
  <c r="A1872"/>
  <c r="A1103"/>
  <c r="A352"/>
  <c r="A1773"/>
  <c r="A1517"/>
  <c r="A1261"/>
  <c r="A1005"/>
  <c r="A749"/>
  <c r="A493"/>
  <c r="A237"/>
  <c r="A1808"/>
  <c r="A1088"/>
  <c r="A336"/>
  <c r="A1758"/>
  <c r="A1502"/>
  <c r="A1246"/>
  <c r="A990"/>
  <c r="A734"/>
  <c r="A478"/>
  <c r="A222"/>
  <c r="A1840"/>
  <c r="A1024"/>
  <c r="A224"/>
  <c r="A1729"/>
  <c r="A1473"/>
  <c r="A1217"/>
  <c r="A961"/>
  <c r="A705"/>
  <c r="A449"/>
  <c r="A193"/>
  <c r="A1926"/>
  <c r="A1669"/>
  <c r="A1413"/>
  <c r="A1157"/>
  <c r="A901"/>
  <c r="A645"/>
  <c r="A389"/>
  <c r="A133"/>
  <c r="A1862"/>
  <c r="A902"/>
  <c r="A904"/>
  <c r="A1718"/>
  <c r="A1737"/>
  <c r="A456"/>
  <c r="A1081"/>
  <c r="A1174"/>
  <c r="A54"/>
  <c r="A150"/>
  <c r="A984"/>
  <c r="A40"/>
  <c r="A934"/>
  <c r="A6"/>
  <c r="A936"/>
  <c r="A1014"/>
  <c r="A1930"/>
  <c r="A1682"/>
  <c r="A1538"/>
  <c r="A1410"/>
  <c r="A1282"/>
  <c r="A1153"/>
  <c r="A1026"/>
  <c r="A898"/>
  <c r="A770"/>
  <c r="A642"/>
  <c r="A514"/>
  <c r="A386"/>
  <c r="A258"/>
  <c r="A130"/>
  <c r="A2"/>
  <c r="A1915"/>
  <c r="A1787"/>
  <c r="A1659"/>
  <c r="A1532"/>
  <c r="A1403"/>
  <c r="A1275"/>
  <c r="A1147"/>
  <c r="A1019"/>
  <c r="A891"/>
  <c r="A763"/>
  <c r="A635"/>
  <c r="A507"/>
  <c r="A379"/>
  <c r="A251"/>
  <c r="A123"/>
  <c r="A1989"/>
  <c r="A1916"/>
  <c r="A1788"/>
  <c r="A1660"/>
  <c r="A1531"/>
  <c r="A1404"/>
  <c r="A1276"/>
  <c r="A1148"/>
  <c r="A1020"/>
  <c r="A892"/>
  <c r="A764"/>
  <c r="A636"/>
  <c r="A508"/>
  <c r="A380"/>
  <c r="A252"/>
  <c r="A124"/>
  <c r="A2005"/>
  <c r="A1903"/>
  <c r="A1775"/>
  <c r="A1647"/>
  <c r="A1519"/>
  <c r="A1391"/>
  <c r="A1263"/>
  <c r="A1135"/>
  <c r="A1006"/>
  <c r="A879"/>
  <c r="A751"/>
  <c r="A623"/>
  <c r="A495"/>
  <c r="A367"/>
  <c r="A239"/>
  <c r="A111"/>
  <c r="A1992"/>
  <c r="A1753"/>
  <c r="A1497"/>
  <c r="A1241"/>
  <c r="A985"/>
  <c r="A729"/>
  <c r="A473"/>
  <c r="A217"/>
  <c r="A13"/>
  <c r="A1200"/>
  <c r="A1549"/>
  <c r="A1037"/>
  <c r="A781"/>
  <c r="A525"/>
  <c r="A269"/>
  <c r="A1904"/>
  <c r="A432"/>
  <c r="A1789"/>
  <c r="A766"/>
  <c r="A1120"/>
  <c r="A1249"/>
  <c r="A225"/>
  <c r="A1189"/>
  <c r="A165"/>
  <c r="A182"/>
  <c r="A632"/>
  <c r="A1064"/>
  <c r="A1418"/>
  <c r="A1290"/>
  <c r="A1162"/>
  <c r="A1034"/>
  <c r="A906"/>
  <c r="A650"/>
  <c r="A138"/>
  <c r="A1795"/>
  <c r="A1283"/>
  <c r="A899"/>
  <c r="A387"/>
  <c r="A1923"/>
  <c r="A1540"/>
  <c r="A1156"/>
  <c r="A772"/>
  <c r="A260"/>
  <c r="A1783"/>
  <c r="A1399"/>
  <c r="A1143"/>
  <c r="A631"/>
  <c r="A119"/>
  <c r="A1257"/>
  <c r="A233"/>
  <c r="A1821"/>
  <c r="A1565"/>
  <c r="A541"/>
  <c r="A480"/>
  <c r="A1294"/>
  <c r="A526"/>
  <c r="A14"/>
  <c r="A1777"/>
  <c r="A753"/>
  <c r="A1717"/>
  <c r="A693"/>
  <c r="A1094"/>
  <c r="A840"/>
  <c r="A888"/>
  <c r="A134"/>
  <c r="A1746"/>
  <c r="A658"/>
  <c r="A1803"/>
  <c r="A1291"/>
  <c r="A779"/>
  <c r="A946"/>
  <c r="A1963"/>
  <c r="A939"/>
  <c r="A139"/>
  <c r="A1676"/>
  <c r="A1164"/>
  <c r="A652"/>
  <c r="A140"/>
  <c r="A1663"/>
  <c r="A1151"/>
  <c r="A639"/>
  <c r="A127"/>
  <c r="A1273"/>
  <c r="A249"/>
  <c r="A1837"/>
  <c r="A813"/>
  <c r="A1248"/>
  <c r="A1310"/>
  <c r="A286"/>
  <c r="A1793"/>
  <c r="A769"/>
  <c r="A1733"/>
  <c r="A709"/>
  <c r="A1158"/>
  <c r="A968"/>
  <c r="A1144"/>
  <c r="A176"/>
  <c r="A1183"/>
  <c r="A1337"/>
  <c r="A1901"/>
  <c r="A877"/>
  <c r="A1374"/>
  <c r="A350"/>
  <c r="A833"/>
  <c r="A1797"/>
  <c r="A1414"/>
  <c r="A1224"/>
  <c r="A422"/>
  <c r="A1"/>
  <c r="A440"/>
  <c r="A64"/>
  <c r="A1886"/>
  <c r="A321"/>
  <c r="A1687"/>
  <c r="A690"/>
  <c r="A524"/>
  <c r="A511"/>
  <c r="A557"/>
  <c r="A30"/>
  <c r="A1477"/>
  <c r="A1240"/>
  <c r="A811"/>
  <c r="A556"/>
  <c r="A1056"/>
  <c r="A57"/>
  <c r="A1118"/>
  <c r="A1541"/>
  <c r="A1496"/>
  <c r="A1074"/>
  <c r="A50"/>
  <c r="A1067"/>
  <c r="A171"/>
  <c r="A1708"/>
  <c r="A1196"/>
  <c r="A684"/>
  <c r="A172"/>
  <c r="A1695"/>
  <c r="A671"/>
  <c r="A159"/>
  <c r="A313"/>
  <c r="A1456"/>
  <c r="A1857"/>
  <c r="A773"/>
  <c r="A16"/>
  <c r="A1928"/>
  <c r="A406"/>
  <c r="A365"/>
  <c r="A1285"/>
  <c r="A472"/>
  <c r="A1707"/>
  <c r="A1548"/>
  <c r="A1535"/>
  <c r="A1017"/>
  <c r="A1054"/>
  <c r="A453"/>
  <c r="A2002"/>
  <c r="A1068"/>
  <c r="A543"/>
  <c r="A1645"/>
  <c r="A94"/>
  <c r="A517"/>
  <c r="A1448"/>
  <c r="A1202"/>
  <c r="A178"/>
  <c r="A1195"/>
  <c r="A267"/>
  <c r="A1804"/>
  <c r="A1292"/>
  <c r="A780"/>
  <c r="A268"/>
  <c r="A1791"/>
  <c r="A1280"/>
  <c r="A767"/>
  <c r="A255"/>
  <c r="A1529"/>
  <c r="A505"/>
  <c r="A544"/>
  <c r="A1069"/>
  <c r="A1942"/>
  <c r="A1566"/>
  <c r="A542"/>
  <c r="A416"/>
  <c r="A1025"/>
  <c r="A965"/>
  <c r="A1190"/>
  <c r="A1424"/>
  <c r="A118"/>
  <c r="A1778"/>
  <c r="A1036"/>
  <c r="A2008"/>
  <c r="A1581"/>
  <c r="A1537"/>
  <c r="A102"/>
  <c r="A1835"/>
  <c r="A43"/>
  <c r="A44"/>
  <c r="A31"/>
  <c r="A621"/>
  <c r="A1601"/>
  <c r="A390"/>
  <c r="A1329"/>
  <c r="A306"/>
  <c r="A1323"/>
  <c r="A299"/>
  <c r="A1836"/>
  <c r="A1324"/>
  <c r="A812"/>
  <c r="A300"/>
  <c r="A1823"/>
  <c r="A1311"/>
  <c r="A799"/>
  <c r="A287"/>
  <c r="A1593"/>
  <c r="A569"/>
  <c r="A720"/>
  <c r="A1133"/>
  <c r="A109"/>
  <c r="A1630"/>
  <c r="A606"/>
  <c r="A608"/>
  <c r="A1089"/>
  <c r="A65"/>
  <c r="A1029"/>
  <c r="A5"/>
  <c r="A1464"/>
  <c r="A662"/>
  <c r="A1446"/>
  <c r="A1016"/>
  <c r="A1458"/>
  <c r="A434"/>
  <c r="A1451"/>
  <c r="A427"/>
  <c r="A1932"/>
  <c r="A1420"/>
  <c r="A907"/>
  <c r="A396"/>
  <c r="A1919"/>
  <c r="A1406"/>
  <c r="A895"/>
  <c r="A383"/>
  <c r="A1785"/>
  <c r="A761"/>
  <c r="A1312"/>
  <c r="A1325"/>
  <c r="A301"/>
  <c r="A1822"/>
  <c r="A798"/>
  <c r="A1232"/>
  <c r="A1281"/>
  <c r="A257"/>
  <c r="A1221"/>
  <c r="A197"/>
  <c r="A80"/>
  <c r="A1429"/>
  <c r="A216"/>
  <c r="A1654"/>
  <c r="A1602"/>
  <c r="A562"/>
  <c r="A1579"/>
  <c r="A555"/>
  <c r="A1964"/>
  <c r="A1452"/>
  <c r="A940"/>
  <c r="A428"/>
  <c r="A1951"/>
  <c r="A1439"/>
  <c r="A927"/>
  <c r="A415"/>
  <c r="A1849"/>
  <c r="A825"/>
  <c r="A1488"/>
  <c r="A1389"/>
  <c r="A862"/>
  <c r="A1345"/>
  <c r="A261"/>
  <c r="A424"/>
  <c r="A683"/>
  <c r="A11"/>
  <c r="A12"/>
  <c r="A1023"/>
  <c r="A77"/>
  <c r="A528"/>
  <c r="A513"/>
  <c r="A152"/>
  <c r="A1192"/>
  <c r="A818"/>
  <c r="A1580"/>
  <c r="A1567"/>
  <c r="A1080"/>
  <c r="A736"/>
  <c r="A577"/>
  <c r="A1142"/>
</calcChain>
</file>

<file path=xl/sharedStrings.xml><?xml version="1.0" encoding="utf-8"?>
<sst xmlns="http://schemas.openxmlformats.org/spreadsheetml/2006/main" count="1" uniqueCount="1">
  <si>
    <t>10 000 days.avi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</si>
</sst>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rgb="FFFF0000"/>
      <name val="Arial"/>
      <family val="2"/>
    </font>
    <font>
      <sz val="12"/>
      <name val="Calibri"/>
      <family val="2"/>
      <scheme val="minor"/>
    </font>
    <font>
      <sz val="12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 applyAlignment="1">
      <alignment horizontal="right" vertical="center"/>
    </xf>
    <xf numFmtId="0" fontId="3" fillId="0" borderId="0" xfId="0" applyFont="1" applyFill="1" applyAlignment="1">
      <alignment horizontal="right" vertical="center"/>
    </xf>
    <xf numFmtId="0" fontId="3" fillId="0" borderId="0" xfId="0" applyFont="1" applyFill="1" applyBorder="1" applyAlignment="1">
      <alignment horizontal="right" vertical="center"/>
    </xf>
    <xf numFmtId="0" fontId="1" fillId="3" borderId="1" xfId="0" applyFont="1" applyFill="1" applyBorder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0" fontId="4" fillId="2" borderId="0" xfId="0" applyFont="1" applyFill="1" applyBorder="1" applyAlignment="1">
      <alignment horizontal="left" vertical="center"/>
    </xf>
    <xf numFmtId="0" fontId="5" fillId="2" borderId="0" xfId="0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2009"/>
  <sheetViews>
    <sheetView tabSelected="1" workbookViewId="0"/>
  </sheetViews>
  <sheetFormatPr baseColWidth="10" defaultRowHeight="15.75"/>
  <cols>
    <col min="1" max="1" width="62.5703125" style="5" customWidth="1"/>
    <col min="2" max="2" width="18.5703125" style="1" customWidth="1"/>
    <col min="3" max="3" width="16.28515625" customWidth="1"/>
    <col min="4" max="4" width="37.5703125" customWidth="1"/>
  </cols>
  <sheetData>
    <row r="1" spans="1:4" ht="15" customHeight="1">
      <c r="A1" s="5" t="str">
        <f>IFERROR(HYPERLINK(Rollover(ROW(),COLUMN()),"10 000 days.avi"),"10 000 days.avi")</f>
        <v>10 000 days.avi</v>
      </c>
    </row>
    <row r="2" spans="1:4" ht="15" customHeight="1">
      <c r="A2" s="5" t="str">
        <f>IFERROR(HYPERLINK(Rollover(ROW(),COLUMN()),"10 000.avi"),"10 000.avi")</f>
        <v>10 000.avi</v>
      </c>
      <c r="B2" s="2"/>
      <c r="D2" s="4" t="s">
        <v>0</v>
      </c>
    </row>
    <row r="3" spans="1:4" ht="15" customHeight="1">
      <c r="A3" s="6" t="str">
        <f>IFERROR(HYPERLINK(Rollover(ROW(),COLUMN()),"100 degrés below zéro.avi"),"100 degrés below zéro.avi")</f>
        <v>100 degrés below zéro.avi</v>
      </c>
      <c r="B3" s="3"/>
    </row>
    <row r="4" spans="1:4">
      <c r="A4" s="6" t="str">
        <f>IFERROR(HYPERLINK(Rollover(ROW(),COLUMN()),"100 feet.avi"),"100 feet.avi")</f>
        <v>100 feet.avi</v>
      </c>
      <c r="B4" s="3"/>
    </row>
    <row r="5" spans="1:4">
      <c r="A5" s="6" t="str">
        <f>IFERROR(HYPERLINK(Rollover(ROW(),COLUMN()),"11 14 onze heures quatorze.avi"),"11 14 onze heures quatorze.avi")</f>
        <v>11 14 onze heures quatorze.avi</v>
      </c>
      <c r="B5" s="3"/>
    </row>
    <row r="6" spans="1:4">
      <c r="A6" s="6" t="str">
        <f>IFERROR(HYPERLINK(Rollover(ROW(),COLUMN()),"12 heures stolen.avi"),"12 heures stolen.avi")</f>
        <v>12 heures stolen.avi</v>
      </c>
      <c r="B6" s="3"/>
    </row>
    <row r="7" spans="1:4">
      <c r="A7" s="6" t="str">
        <f>IFERROR(HYPERLINK(Rollover(ROW(),COLUMN()),"12 rounds 2.avi"),"12 rounds 2.avi")</f>
        <v>12 rounds 2.avi</v>
      </c>
      <c r="B7" s="3"/>
    </row>
    <row r="8" spans="1:4">
      <c r="A8" s="6" t="str">
        <f>IFERROR(HYPERLINK(Rollover(ROW(),COLUMN()),"12 rounds.avi"),"12 rounds.avi")</f>
        <v>12 rounds.avi</v>
      </c>
    </row>
    <row r="9" spans="1:4">
      <c r="A9" s="6" t="str">
        <f>IFERROR(HYPERLINK(Rollover(ROW(),COLUMN()),"13 assassins.avi"),"13 assassins.avi")</f>
        <v>13 assassins.avi</v>
      </c>
    </row>
    <row r="10" spans="1:4">
      <c r="A10" s="6" t="str">
        <f>IFERROR(HYPERLINK(Rollover(ROW(),COLUMN()),"13 dead men.avi"),"13 dead men.avi")</f>
        <v>13 dead men.avi</v>
      </c>
    </row>
    <row r="11" spans="1:4">
      <c r="A11" s="6" t="str">
        <f>IFERROR(HYPERLINK(Rollover(ROW(),COLUMN()),"13 hours the secret soldiers of.avi"),"13 hours the secret soldiers of.avi")</f>
        <v>13 hours the secret soldiers of.avi</v>
      </c>
    </row>
    <row r="12" spans="1:4">
      <c r="A12" s="5" t="str">
        <f>IFERROR(HYPERLINK(Rollover(ROW(),COLUMN()),"13 hrs.avi"),"13 hrs.avi")</f>
        <v>13 hrs.avi</v>
      </c>
    </row>
    <row r="13" spans="1:4">
      <c r="A13" s="5" t="str">
        <f>IFERROR(HYPERLINK(Rollover(ROW(),COLUMN()),"13 jeux de mort.avi"),"13 jeux de mort.avi")</f>
        <v>13 jeux de mort.avi</v>
      </c>
    </row>
    <row r="14" spans="1:4">
      <c r="A14" s="5" t="str">
        <f>IFERROR(HYPERLINK(Rollover(ROW(),COLUMN()),"13 sins.avi"),"13 sins.avi")</f>
        <v>13 sins.avi</v>
      </c>
    </row>
    <row r="15" spans="1:4">
      <c r="A15" s="5" t="str">
        <f>IFERROR(HYPERLINK(Rollover(ROW(),COLUMN()),"13 tzameti jason.avi"),"13 tzameti jason.avi")</f>
        <v>13 tzameti jason.avi</v>
      </c>
    </row>
    <row r="16" spans="1:4">
      <c r="A16" s="5" t="str">
        <f>IFERROR(HYPERLINK(Rollover(ROW(),COLUMN()),"13 tzameti.avi"),"13 tzameti.avi")</f>
        <v>13 tzameti.avi</v>
      </c>
    </row>
    <row r="17" spans="1:1">
      <c r="A17" s="5" t="str">
        <f>IFERROR(HYPERLINK(Rollover(ROW(),COLUMN()),"2000 maniacs.avi"),"2000 maniacs.avi")</f>
        <v>2000 maniacs.avi</v>
      </c>
    </row>
    <row r="18" spans="1:1">
      <c r="A18" s="7" t="str">
        <f>IFERROR(HYPERLINK(Rollover(ROW(),COLUMN()),"2010 l'année du premier contact.avi"),"2010 l'année du premier contact.avi")</f>
        <v>2010 l'année du premier contact.avi</v>
      </c>
    </row>
    <row r="19" spans="1:1">
      <c r="A19" s="5" t="str">
        <f>IFERROR(HYPERLINK(Rollover(ROW(),COLUMN()),"2012 terre brulée.avi"),"2012 terre brulée.avi")</f>
        <v>2012 terre brulée.avi</v>
      </c>
    </row>
    <row r="20" spans="1:1">
      <c r="A20" s="5" t="str">
        <f>IFERROR(HYPERLINK(Rollover(ROW(),COLUMN()),"2012.avi"),"2012.avi")</f>
        <v>2012.avi</v>
      </c>
    </row>
    <row r="21" spans="1:1">
      <c r="A21" s="5" t="str">
        <f>IFERROR(HYPERLINK(Rollover(ROW(),COLUMN()),"2033 future apocalypse.avi"),"2033 future apocalypse.avi")</f>
        <v>2033 future apocalypse.avi</v>
      </c>
    </row>
    <row r="22" spans="1:1">
      <c r="A22" s="5" t="str">
        <f>IFERROR(HYPERLINK(Rollover(ROW(),COLUMN()),"22 minutes.avi"),"22 minutes.avi")</f>
        <v>22 minutes.avi</v>
      </c>
    </row>
    <row r="23" spans="1:1">
      <c r="A23" s="5" t="str">
        <f>IFERROR(HYPERLINK(Rollover(ROW(),COLUMN()),"3 days to kill.avi"),"3 days to kill.avi")</f>
        <v>3 days to kill.avi</v>
      </c>
    </row>
    <row r="24" spans="1:1">
      <c r="A24" s="5" t="str">
        <f>IFERROR(HYPERLINK(Rollover(ROW(),COLUMN()),"30 days of night.avi"),"30 days of night.avi")</f>
        <v>30 days of night.avi</v>
      </c>
    </row>
    <row r="25" spans="1:1">
      <c r="A25" s="5" t="str">
        <f>IFERROR(HYPERLINK(Rollover(ROW(),COLUMN()),"300 la naissance d'un empire.avi"),"300 la naissance d'un empire.avi")</f>
        <v>300 la naissance d'un empire.avi</v>
      </c>
    </row>
    <row r="26" spans="1:1">
      <c r="A26" s="5" t="str">
        <f>IFERROR(HYPERLINK(Rollover(ROW(),COLUMN()),"300.avi"),"300.avi")</f>
        <v>300.avi</v>
      </c>
    </row>
    <row r="27" spans="1:1">
      <c r="A27" s="5" t="str">
        <f>IFERROR(HYPERLINK(Rollover(ROW(),COLUMN()),"40 days and 40 nights.avi"),"40 days and 40 nights.avi")</f>
        <v>40 days and 40 nights.avi</v>
      </c>
    </row>
    <row r="28" spans="1:1">
      <c r="A28" s="5" t="str">
        <f>IFERROR(HYPERLINK(Rollover(ROW(),COLUMN()),"40 days and nights.avi"),"40 days and nights.avi")</f>
        <v>40 days and nights.avi</v>
      </c>
    </row>
    <row r="29" spans="1:1">
      <c r="A29" s="5" t="str">
        <f>IFERROR(HYPERLINK(Rollover(ROW(),COLUMN()),"400 days.avi"),"400 days.avi")</f>
        <v>400 days.avi</v>
      </c>
    </row>
    <row r="30" spans="1:1">
      <c r="A30" s="5" t="str">
        <f>IFERROR(HYPERLINK(Rollover(ROW(),COLUMN()),"47 ronin.avi"),"47 ronin.avi")</f>
        <v>47 ronin.avi</v>
      </c>
    </row>
    <row r="31" spans="1:1">
      <c r="A31" s="5" t="str">
        <f>IFERROR(HYPERLINK(Rollover(ROW(),COLUMN()),"51.avi"),"51.avi")</f>
        <v>51.avi</v>
      </c>
    </row>
    <row r="32" spans="1:1">
      <c r="A32" s="5" t="str">
        <f>IFERROR(HYPERLINK(Rollover(ROW(),COLUMN()),"7 boxes.avi"),"7 boxes.avi")</f>
        <v>7 boxes.avi</v>
      </c>
    </row>
    <row r="33" spans="1:1">
      <c r="A33" s="5" t="str">
        <f>IFERROR(HYPERLINK(Rollover(ROW(),COLUMN()),"7 days to live.avi"),"7 days to live.avi")</f>
        <v>7 days to live.avi</v>
      </c>
    </row>
    <row r="34" spans="1:1">
      <c r="A34" s="5" t="str">
        <f>IFERROR(HYPERLINK(Rollover(ROW(),COLUMN()),"7 th floor.avi"),"7 th floor.avi")</f>
        <v>7 th floor.avi</v>
      </c>
    </row>
    <row r="35" spans="1:1">
      <c r="A35" s="5" t="str">
        <f>IFERROR(HYPERLINK(Rollover(ROW(),COLUMN()),"75 secondes pour survivre.avi"),"75 secondes pour survivre.avi")</f>
        <v>75 secondes pour survivre.avi</v>
      </c>
    </row>
    <row r="36" spans="1:1">
      <c r="A36" s="5" t="str">
        <f>IFERROR(HYPERLINK(Rollover(ROW(),COLUMN()),"8 mm 2.avi"),"8 mm 2.avi")</f>
        <v>8 mm 2.avi</v>
      </c>
    </row>
    <row r="37" spans="1:1">
      <c r="A37" s="5" t="str">
        <f>IFERROR(HYPERLINK(Rollover(ROW(),COLUMN()),"8 mm.avi"),"8 mm.avi")</f>
        <v>8 mm.avi</v>
      </c>
    </row>
    <row r="38" spans="1:1">
      <c r="A38" s="5" t="str">
        <f>IFERROR(HYPERLINK(Rollover(ROW(),COLUMN()),"80 minutes.avi"),"80 minutes.avi")</f>
        <v>80 minutes.avi</v>
      </c>
    </row>
    <row r="39" spans="1:1">
      <c r="A39" s="5" t="str">
        <f>IFERROR(HYPERLINK(Rollover(ROW(),COLUMN()),"88 minutes.avi"),"88 minutes.avi")</f>
        <v>88 minutes.avi</v>
      </c>
    </row>
    <row r="40" spans="1:1">
      <c r="A40" s="5" t="str">
        <f>IFERROR(HYPERLINK(Rollover(ROW(),COLUMN()),"9 millimeter.avi"),"9 millimeter.avi")</f>
        <v>9 millimeter.avi</v>
      </c>
    </row>
    <row r="41" spans="1:1">
      <c r="A41" s="5" t="str">
        <f>IFERROR(HYPERLINK(Rollover(ROW(),COLUMN()),"a certain justice.avi"),"a certain justice.avi")</f>
        <v>a certain justice.avi</v>
      </c>
    </row>
    <row r="42" spans="1:1">
      <c r="A42" s="5" t="str">
        <f>IFERROR(HYPERLINK(Rollover(ROW(),COLUMN()),"a company man.avi"),"a company man.avi")</f>
        <v>a company man.avi</v>
      </c>
    </row>
    <row r="43" spans="1:1">
      <c r="A43" s="5" t="str">
        <f>IFERROR(HYPERLINK(Rollover(ROW(),COLUMN()),"a contre courant.avi"),"a contre courant.avi")</f>
        <v>a contre courant.avi</v>
      </c>
    </row>
    <row r="44" spans="1:1">
      <c r="A44" s="5" t="str">
        <f>IFERROR(HYPERLINK(Rollover(ROW(),COLUMN()),"a dangerous man.avi"),"a dangerous man.avi")</f>
        <v>a dangerous man.avi</v>
      </c>
    </row>
    <row r="45" spans="1:1">
      <c r="A45" s="5" t="str">
        <f>IFERROR(HYPERLINK(Rollover(ROW(),COLUMN()),"a dark truth.avi"),"a dark truth.avi")</f>
        <v>a dark truth.avi</v>
      </c>
    </row>
    <row r="46" spans="1:1">
      <c r="A46" s="5" t="str">
        <f>IFERROR(HYPERLINK(Rollover(ROW(),COLUMN()),"a day of violence.avi"),"a day of violence.avi")</f>
        <v>a day of violence.avi</v>
      </c>
    </row>
    <row r="47" spans="1:1">
      <c r="A47" s="5" t="str">
        <f>IFERROR(HYPERLINK(Rollover(ROW(),COLUMN()),"a day to kill.avi"),"a day to kill.avi")</f>
        <v>a day to kill.avi</v>
      </c>
    </row>
    <row r="48" spans="1:1">
      <c r="A48" s="5" t="str">
        <f>IFERROR(HYPERLINK(Rollover(ROW(),COLUMN()),"a gangsters tale.avi"),"a gangsters tale.avi")</f>
        <v>a gangsters tale.avi</v>
      </c>
    </row>
    <row r="49" spans="1:1">
      <c r="A49" s="5" t="str">
        <f>IFERROR(HYPERLINK(Rollover(ROW(),COLUMN()),"a good man.avi"),"a good man.avi")</f>
        <v>a good man.avi</v>
      </c>
    </row>
    <row r="50" spans="1:1">
      <c r="A50" s="5" t="str">
        <f>IFERROR(HYPERLINK(Rollover(ROW(),COLUMN()),"a hard day.avi"),"a hard day.avi")</f>
        <v>a hard day.avi</v>
      </c>
    </row>
    <row r="51" spans="1:1">
      <c r="A51" s="5" t="str">
        <f>IFERROR(HYPERLINK(Rollover(ROW(),COLUMN()),"a l'intérieur.avi"),"a l'intérieur.avi")</f>
        <v>a l'intérieur.avi</v>
      </c>
    </row>
    <row r="52" spans="1:1">
      <c r="A52" s="5" t="str">
        <f>IFERROR(HYPERLINK(Rollover(ROW(),COLUMN()),"a man apart.avi"),"a man apart.avi")</f>
        <v>a man apart.avi</v>
      </c>
    </row>
    <row r="53" spans="1:1">
      <c r="A53" s="5" t="str">
        <f>IFERROR(HYPERLINK(Rollover(ROW(),COLUMN()),"a perfect getaway.avi"),"a perfect getaway.avi")</f>
        <v>a perfect getaway.avi</v>
      </c>
    </row>
    <row r="54" spans="1:1">
      <c r="A54" s="5" t="str">
        <f>IFERROR(HYPERLINK(Rollover(ROW(),COLUMN()),"a serbian film.avi"),"a serbian film.avi")</f>
        <v>a serbian film.avi</v>
      </c>
    </row>
    <row r="55" spans="1:1">
      <c r="A55" s="5" t="str">
        <f>IFERROR(HYPERLINK(Rollover(ROW(),COLUMN()),"a single shot.avi"),"a single shot.avi")</f>
        <v>a single shot.avi</v>
      </c>
    </row>
    <row r="56" spans="1:1">
      <c r="A56" s="5" t="str">
        <f>IFERROR(HYPERLINK(Rollover(ROW(),COLUMN()),"a sound of thunder.avi"),"a sound of thunder.avi")</f>
        <v>a sound of thunder.avi</v>
      </c>
    </row>
    <row r="57" spans="1:1">
      <c r="A57" s="5" t="str">
        <f>IFERROR(HYPERLINK(Rollover(ROW(),COLUMN()),"aberration.avi"),"aberration.avi")</f>
        <v>aberration.avi</v>
      </c>
    </row>
    <row r="58" spans="1:1">
      <c r="A58" s="5" t="str">
        <f>IFERROR(HYPERLINK(Rollover(ROW(),COLUMN()),"about cherry.avi"),"about cherry.avi")</f>
        <v>about cherry.avi</v>
      </c>
    </row>
    <row r="59" spans="1:1">
      <c r="A59" s="5" t="str">
        <f>IFERROR(HYPERLINK(Rollover(ROW(),COLUMN()),"absolute déception.avi"),"absolute déception.avi")</f>
        <v>absolute déception.avi</v>
      </c>
    </row>
    <row r="60" spans="1:1">
      <c r="A60" s="5" t="str">
        <f>IFERROR(HYPERLINK(Rollover(ROW(),COLUMN()),"acab.avi"),"acab.avi")</f>
        <v>acab.avi</v>
      </c>
    </row>
    <row r="61" spans="1:1">
      <c r="A61" s="5" t="str">
        <f>IFERROR(HYPERLINK(Rollover(ROW(),COLUMN()),"acolytes.avi"),"acolytes.avi")</f>
        <v>acolytes.avi</v>
      </c>
    </row>
    <row r="62" spans="1:1">
      <c r="A62" s="5" t="str">
        <f>IFERROR(HYPERLINK(Rollover(ROW(),COLUMN()),"act of valor.avi"),"act of valor.avi")</f>
        <v>act of valor.avi</v>
      </c>
    </row>
    <row r="63" spans="1:1">
      <c r="A63" s="5" t="str">
        <f>IFERROR(HYPERLINK(Rollover(ROW(),COLUMN()),"affamés hunger.avi"),"affamés hunger.avi")</f>
        <v>affamés hunger.avi</v>
      </c>
    </row>
    <row r="64" spans="1:1">
      <c r="A64" s="5" t="str">
        <f>IFERROR(HYPERLINK(Rollover(ROW(),COLUMN()),"after doomsday.avi"),"after doomsday.avi")</f>
        <v>after doomsday.avi</v>
      </c>
    </row>
    <row r="65" spans="1:1">
      <c r="A65" s="5" t="str">
        <f>IFERROR(HYPERLINK(Rollover(ROW(),COLUMN()),"after earth.avi"),"after earth.avi")</f>
        <v>after earth.avi</v>
      </c>
    </row>
    <row r="66" spans="1:1">
      <c r="A66" s="5" t="str">
        <f>IFERROR(HYPERLINK(Rollover(ROW(),COLUMN()),"aftershock.avi"),"aftershock.avi")</f>
        <v>aftershock.avi</v>
      </c>
    </row>
    <row r="67" spans="1:1">
      <c r="A67" s="5" t="str">
        <f>IFERROR(HYPERLINK(Rollover(ROW(),COLUMN()),"against the dark.avi"),"against the dark.avi")</f>
        <v>against the dark.avi</v>
      </c>
    </row>
    <row r="68" spans="1:1">
      <c r="A68" s="5" t="str">
        <f>IFERROR(HYPERLINK(Rollover(ROW(),COLUMN()),"age of dinosaurs.avi"),"age of dinosaurs.avi")</f>
        <v>age of dinosaurs.avi</v>
      </c>
    </row>
    <row r="69" spans="1:1">
      <c r="A69" s="5" t="str">
        <f>IFERROR(HYPERLINK(Rollover(ROW(),COLUMN()),"agents secrets.avi"),"agents secrets.avi")</f>
        <v>agents secrets.avi</v>
      </c>
    </row>
    <row r="70" spans="1:1">
      <c r="A70" s="5" t="str">
        <f>IFERROR(HYPERLINK(Rollover(ROW(),COLUMN()),"agents très spéciaux code uncle.avi"),"agents très spéciaux code uncle.avi")</f>
        <v>agents très spéciaux code uncle.avi</v>
      </c>
    </row>
    <row r="71" spans="1:1">
      <c r="A71" s="5" t="str">
        <f>IFERROR(HYPERLINK(Rollover(ROW(),COLUMN()),"ai intelligence artificielle.avi"),"ai intelligence artificielle.avi")</f>
        <v>ai intelligence artificielle.avi</v>
      </c>
    </row>
    <row r="72" spans="1:1">
      <c r="A72" s="5" t="str">
        <f>IFERROR(HYPERLINK(Rollover(ROW(),COLUMN()),"air panic.avi"),"air panic.avi")</f>
        <v>air panic.avi</v>
      </c>
    </row>
    <row r="73" spans="1:1">
      <c r="A73" s="5" t="str">
        <f>IFERROR(HYPERLINK(Rollover(ROW(),COLUMN()),"air.avi"),"air.avi")</f>
        <v>air.avi</v>
      </c>
    </row>
    <row r="74" spans="1:1">
      <c r="A74" s="5" t="str">
        <f>IFERROR(HYPERLINK(Rollover(ROW(),COLUMN()),"alex cross.avi"),"alex cross.avi")</f>
        <v>alex cross.avi</v>
      </c>
    </row>
    <row r="75" spans="1:1">
      <c r="A75" s="5" t="str">
        <f>IFERROR(HYPERLINK(Rollover(ROW(),COLUMN()),"alf.avi"),"alf.avi")</f>
        <v>alf.avi</v>
      </c>
    </row>
    <row r="76" spans="1:1">
      <c r="A76" s="5" t="str">
        <f>IFERROR(HYPERLINK(Rollover(ROW(),COLUMN()),"algérie pour toujours les portes du soleil.avi"),"algérie pour toujours les portes du soleil.avi")</f>
        <v>algérie pour toujours les portes du soleil.avi</v>
      </c>
    </row>
    <row r="77" spans="1:1">
      <c r="A77" s="5" t="str">
        <f>IFERROR(HYPERLINK(Rollover(ROW(),COLUMN()),"alien apocalypse.avi"),"alien apocalypse.avi")</f>
        <v>alien apocalypse.avi</v>
      </c>
    </row>
    <row r="78" spans="1:1">
      <c r="A78" s="5" t="str">
        <f>IFERROR(HYPERLINK(Rollover(ROW(),COLUMN()),"alien armageddon.avi"),"alien armageddon.avi")</f>
        <v>alien armageddon.avi</v>
      </c>
    </row>
    <row r="79" spans="1:1">
      <c r="A79" s="5" t="str">
        <f>IFERROR(HYPERLINK(Rollover(ROW(),COLUMN()),"alien dawn.avi"),"alien dawn.avi")</f>
        <v>alien dawn.avi</v>
      </c>
    </row>
    <row r="80" spans="1:1">
      <c r="A80" s="5" t="str">
        <f>IFERROR(HYPERLINK(Rollover(ROW(),COLUMN()),"alien express.avi"),"alien express.avi")</f>
        <v>alien express.avi</v>
      </c>
    </row>
    <row r="81" spans="1:1">
      <c r="A81" s="5" t="str">
        <f>IFERROR(HYPERLINK(Rollover(ROW(),COLUMN()),"alien hunter.avi"),"alien hunter.avi")</f>
        <v>alien hunter.avi</v>
      </c>
    </row>
    <row r="82" spans="1:1">
      <c r="A82" s="5" t="str">
        <f>IFERROR(HYPERLINK(Rollover(ROW(),COLUMN()),"alien invasion.avi"),"alien invasion.avi")</f>
        <v>alien invasion.avi</v>
      </c>
    </row>
    <row r="83" spans="1:1">
      <c r="A83" s="5" t="str">
        <f>IFERROR(HYPERLINK(Rollover(ROW(),COLUMN()),"alien tornado.avi"),"alien tornado.avi")</f>
        <v>alien tornado.avi</v>
      </c>
    </row>
    <row r="84" spans="1:1">
      <c r="A84" s="5" t="str">
        <f>IFERROR(HYPERLINK(Rollover(ROW(),COLUMN()),"alien uprising.avi"),"alien uprising.avi")</f>
        <v>alien uprising.avi</v>
      </c>
    </row>
    <row r="85" spans="1:1">
      <c r="A85" s="5" t="str">
        <f>IFERROR(HYPERLINK(Rollover(ROW(),COLUMN()),"alien war.avi"),"alien war.avi")</f>
        <v>alien war.avi</v>
      </c>
    </row>
    <row r="86" spans="1:1">
      <c r="A86" s="5" t="str">
        <f>IFERROR(HYPERLINK(Rollover(ROW(),COLUMN()),"aliens vs prédator requiem.avi"),"aliens vs prédator requiem.avi")</f>
        <v>aliens vs prédator requiem.avi</v>
      </c>
    </row>
    <row r="87" spans="1:1">
      <c r="A87" s="5" t="str">
        <f>IFERROR(HYPERLINK(Rollover(ROW(),COLUMN()),"alive.avi"),"alive.avi")</f>
        <v>alive.avi</v>
      </c>
    </row>
    <row r="88" spans="1:1">
      <c r="A88" s="5" t="str">
        <f>IFERROR(HYPERLINK(Rollover(ROW(),COLUMN()),"all things to all men.avi"),"all things to all men.avi")</f>
        <v>all things to all men.avi</v>
      </c>
    </row>
    <row r="89" spans="1:1">
      <c r="A89" s="5" t="str">
        <f>IFERROR(HYPERLINK(Rollover(ROW(),COLUMN()),"alligator alley.avi"),"alligator alley.avi")</f>
        <v>alligator alley.avi</v>
      </c>
    </row>
    <row r="90" spans="1:1">
      <c r="A90" s="5" t="str">
        <f>IFERROR(HYPERLINK(Rollover(ROW(),COLUMN()),"alone with her.avi"),"alone with her.avi")</f>
        <v>alone with her.avi</v>
      </c>
    </row>
    <row r="91" spans="1:1">
      <c r="A91" s="5" t="str">
        <f>IFERROR(HYPERLINK(Rollover(ROW(),COLUMN()),"alpha dog.avi"),"alpha dog.avi")</f>
        <v>alpha dog.avi</v>
      </c>
    </row>
    <row r="92" spans="1:1">
      <c r="A92" s="5" t="str">
        <f>IFERROR(HYPERLINK(Rollover(ROW(),COLUMN()),"already dead.avi"),"already dead.avi")</f>
        <v>already dead.avi</v>
      </c>
    </row>
    <row r="93" spans="1:1">
      <c r="A93" s="5" t="str">
        <f>IFERROR(HYPERLINK(Rollover(ROW(),COLUMN()),"altitude.avi"),"altitude.avi")</f>
        <v>altitude.avi</v>
      </c>
    </row>
    <row r="94" spans="1:1">
      <c r="A94" s="5" t="str">
        <f>IFERROR(HYPERLINK(Rollover(ROW(),COLUMN()),"alyce kills.avi"),"alyce kills.avi")</f>
        <v>alyce kills.avi</v>
      </c>
    </row>
    <row r="95" spans="1:1">
      <c r="A95" s="5" t="str">
        <f>IFERROR(HYPERLINK(Rollover(ROW(),COLUMN()),"amazonia l'esclave blonde.avi"),"amazonia l'esclave blonde.avi")</f>
        <v>amazonia l'esclave blonde.avi</v>
      </c>
    </row>
    <row r="96" spans="1:1">
      <c r="A96" s="5" t="str">
        <f>IFERROR(HYPERLINK(Rollover(ROW(),COLUMN()),"amistad.avi"),"amistad.avi")</f>
        <v>amistad.avi</v>
      </c>
    </row>
    <row r="97" spans="1:1">
      <c r="A97" s="5" t="str">
        <f>IFERROR(HYPERLINK(Rollover(ROW(),COLUMN()),"amnésiac.avi"),"amnésiac.avi")</f>
        <v>amnésiac.avi</v>
      </c>
    </row>
    <row r="98" spans="1:1">
      <c r="A98" s="5" t="str">
        <f>IFERROR(HYPERLINK(Rollover(ROW(),COLUMN()),"amours mortelles.avi"),"amours mortelles.avi")</f>
        <v>amours mortelles.avi</v>
      </c>
    </row>
    <row r="99" spans="1:1">
      <c r="A99" s="5" t="str">
        <f>IFERROR(HYPERLINK(Rollover(ROW(),COLUMN()),"amphibious.avi"),"amphibious.avi")</f>
        <v>amphibious.avi</v>
      </c>
    </row>
    <row r="100" spans="1:1">
      <c r="A100" s="5" t="str">
        <f>IFERROR(HYPERLINK(Rollover(ROW(),COLUMN()),"américa nightmare.avi"),"américa nightmare.avi")</f>
        <v>américa nightmare.avi</v>
      </c>
    </row>
    <row r="101" spans="1:1">
      <c r="A101" s="5" t="str">
        <f>IFERROR(HYPERLINK(Rollover(ROW(),COLUMN()),"américan gothic.avi"),"américan gothic.avi")</f>
        <v>américan gothic.avi</v>
      </c>
    </row>
    <row r="102" spans="1:1">
      <c r="A102" s="5" t="str">
        <f>IFERROR(HYPERLINK(Rollover(ROW(),COLUMN()),"américan heist.avi"),"américan heist.avi")</f>
        <v>américan heist.avi</v>
      </c>
    </row>
    <row r="103" spans="1:1">
      <c r="A103" s="5" t="str">
        <f>IFERROR(HYPERLINK(Rollover(ROW(),COLUMN()),"américan nightmare 2 anarchy.avi"),"américan nightmare 2 anarchy.avi")</f>
        <v>américan nightmare 2 anarchy.avi</v>
      </c>
    </row>
    <row r="104" spans="1:1">
      <c r="A104" s="5" t="str">
        <f>IFERROR(HYPERLINK(Rollover(ROW(),COLUMN()),"américan outlaws.avi"),"américan outlaws.avi")</f>
        <v>américan outlaws.avi</v>
      </c>
    </row>
    <row r="105" spans="1:1">
      <c r="A105" s="5" t="str">
        <f>IFERROR(HYPERLINK(Rollover(ROW(),COLUMN()),"américan sniper.avi"),"américan sniper.avi")</f>
        <v>américan sniper.avi</v>
      </c>
    </row>
    <row r="106" spans="1:1">
      <c r="A106" s="5" t="str">
        <f>IFERROR(HYPERLINK(Rollover(ROW(),COLUMN()),"américan ultra.avi"),"américan ultra.avi")</f>
        <v>américan ultra.avi</v>
      </c>
    </row>
    <row r="107" spans="1:1">
      <c r="A107" s="5" t="str">
        <f>IFERROR(HYPERLINK(Rollover(ROW(),COLUMN()),"an américan crime.avi"),"an américan crime.avi")</f>
        <v>an américan crime.avi</v>
      </c>
    </row>
    <row r="108" spans="1:1">
      <c r="A108" s="5" t="str">
        <f>IFERROR(HYPERLINK(Rollover(ROW(),COLUMN()),"anaconda 3 l'héritier.avi"),"anaconda 3 l'héritier.avi")</f>
        <v>anaconda 3 l'héritier.avi</v>
      </c>
    </row>
    <row r="109" spans="1:1">
      <c r="A109" s="5" t="str">
        <f>IFERROR(HYPERLINK(Rollover(ROW(),COLUMN()),"anacondas 4  la piste du sang.avi"),"anacondas 4  la piste du sang.avi")</f>
        <v>anacondas 4  la piste du sang.avi</v>
      </c>
    </row>
    <row r="110" spans="1:1">
      <c r="A110" s="5" t="str">
        <f>IFERROR(HYPERLINK(Rollover(ROW(),COLUMN()),"anarchy ride or die.avi"),"anarchy ride or die.avi")</f>
        <v>anarchy ride or die.avi</v>
      </c>
    </row>
    <row r="111" spans="1:1">
      <c r="A111" s="5" t="str">
        <f>IFERROR(HYPERLINK(Rollover(ROW(),COLUMN()),"anazapta.avi"),"anazapta.avi")</f>
        <v>anazapta.avi</v>
      </c>
    </row>
    <row r="112" spans="1:1">
      <c r="A112" s="5" t="str">
        <f>IFERROR(HYPERLINK(Rollover(ROW(),COLUMN()),"android apocalypse.avi"),"android apocalypse.avi")</f>
        <v>android apocalypse.avi</v>
      </c>
    </row>
    <row r="113" spans="1:1">
      <c r="A113" s="5" t="str">
        <f>IFERROR(HYPERLINK(Rollover(ROW(),COLUMN()),"android insurrection.avi"),"android insurrection.avi")</f>
        <v>android insurrection.avi</v>
      </c>
    </row>
    <row r="114" spans="1:1">
      <c r="A114" s="5" t="str">
        <f>IFERROR(HYPERLINK(Rollover(ROW(),COLUMN()),"angel of death.avi"),"angel of death.avi")</f>
        <v>angel of death.avi</v>
      </c>
    </row>
    <row r="115" spans="1:1">
      <c r="A115" s="5" t="str">
        <f>IFERROR(HYPERLINK(Rollover(ROW(),COLUMN()),"angel's dance.avi"),"angel's dance.avi")</f>
        <v>angel's dance.avi</v>
      </c>
    </row>
    <row r="116" spans="1:1">
      <c r="A116" s="5" t="str">
        <f>IFERROR(HYPERLINK(Rollover(ROW(),COLUMN()),"animal 2.avi"),"animal 2.avi")</f>
        <v>animal 2.avi</v>
      </c>
    </row>
    <row r="117" spans="1:1">
      <c r="A117" s="5" t="str">
        <f>IFERROR(HYPERLINK(Rollover(ROW(),COLUMN()),"animal.avi"),"animal.avi")</f>
        <v>animal.avi</v>
      </c>
    </row>
    <row r="118" spans="1:1">
      <c r="A118" s="5" t="str">
        <f>IFERROR(HYPERLINK(Rollover(ROW(),COLUMN()),"anna.avi"),"anna.avi")</f>
        <v>anna.avi</v>
      </c>
    </row>
    <row r="119" spans="1:1">
      <c r="A119" s="5" t="str">
        <f>IFERROR(HYPERLINK(Rollover(ROW(),COLUMN()),"annabelle.avi"),"annabelle.avi")</f>
        <v>annabelle.avi</v>
      </c>
    </row>
    <row r="120" spans="1:1">
      <c r="A120" s="5" t="str">
        <f>IFERROR(HYPERLINK(Rollover(ROW(),COLUMN()),"antichrist.avi"),"antichrist.avi")</f>
        <v>antichrist.avi</v>
      </c>
    </row>
    <row r="121" spans="1:1">
      <c r="A121" s="5" t="str">
        <f>IFERROR(HYPERLINK(Rollover(ROW(),COLUMN()),"antigang.avi"),"antigang.avi")</f>
        <v>antigang.avi</v>
      </c>
    </row>
    <row r="122" spans="1:1">
      <c r="A122" s="5" t="str">
        <f>IFERROR(HYPERLINK(Rollover(ROW(),COLUMN()),"apocalypse eart.avi"),"apocalypse eart.avi")</f>
        <v>apocalypse eart.avi</v>
      </c>
    </row>
    <row r="123" spans="1:1">
      <c r="A123" s="5" t="str">
        <f>IFERROR(HYPERLINK(Rollover(ROW(),COLUMN()),"apocalypto.avi"),"apocalypto.avi")</f>
        <v>apocalypto.avi</v>
      </c>
    </row>
    <row r="124" spans="1:1">
      <c r="A124" s="5" t="str">
        <f>IFERROR(HYPERLINK(Rollover(ROW(),COLUMN()),"appel au secours.avi"),"appel au secours.avi")</f>
        <v>appel au secours.avi</v>
      </c>
    </row>
    <row r="125" spans="1:1">
      <c r="A125" s="5" t="str">
        <f>IFERROR(HYPERLINK(Rollover(ROW(),COLUMN()),"appleseed alpha.avi"),"appleseed alpha.avi")</f>
        <v>appleseed alpha.avi</v>
      </c>
    </row>
    <row r="126" spans="1:1">
      <c r="A126" s="5" t="str">
        <f>IFERROR(HYPERLINK(Rollover(ROW(),COLUMN()),"apportez moi la tête d'alfredo garcia.avi"),"apportez moi la tête d'alfredo garcia.avi")</f>
        <v>apportez moi la tête d'alfredo garcia.avi</v>
      </c>
    </row>
    <row r="127" spans="1:1">
      <c r="A127" s="5" t="str">
        <f>IFERROR(HYPERLINK(Rollover(ROW(),COLUMN()),"arachnoquake.avi"),"arachnoquake.avi")</f>
        <v>arachnoquake.avi</v>
      </c>
    </row>
    <row r="128" spans="1:1">
      <c r="A128" s="5" t="str">
        <f>IFERROR(HYPERLINK(Rollover(ROW(),COLUMN()),"argo.avi"),"argo.avi")</f>
        <v>argo.avi</v>
      </c>
    </row>
    <row r="129" spans="1:1">
      <c r="A129" s="5" t="str">
        <f>IFERROR(HYPERLINK(Rollover(ROW(),COLUMN()),"armageddon 2013.avi"),"armageddon 2013.avi")</f>
        <v>armageddon 2013.avi</v>
      </c>
    </row>
    <row r="130" spans="1:1">
      <c r="A130" s="5" t="str">
        <f>IFERROR(HYPERLINK(Rollover(ROW(),COLUMN()),"armageddon.avi"),"armageddon.avi")</f>
        <v>armageddon.avi</v>
      </c>
    </row>
    <row r="131" spans="1:1">
      <c r="A131" s="5" t="str">
        <f>IFERROR(HYPERLINK(Rollover(ROW(),COLUMN()),"aréa 407.avi"),"aréa 407.avi")</f>
        <v>aréa 407.avi</v>
      </c>
    </row>
    <row r="132" spans="1:1">
      <c r="A132" s="5" t="str">
        <f>IFERROR(HYPERLINK(Rollover(ROW(),COLUMN()),"assassin warrior.avi"),"assassin warrior.avi")</f>
        <v>assassin warrior.avi</v>
      </c>
    </row>
    <row r="133" spans="1:1">
      <c r="A133" s="5" t="str">
        <f>IFERROR(HYPERLINK(Rollover(ROW(),COLUMN()),"assassins.avi"),"assassins.avi")</f>
        <v>assassins.avi</v>
      </c>
    </row>
    <row r="134" spans="1:1">
      <c r="A134" s="5" t="str">
        <f>IFERROR(HYPERLINK(Rollover(ROW(),COLUMN()),"assaut sur le central 13.avi"),"assaut sur le central 13.avi")</f>
        <v>assaut sur le central 13.avi</v>
      </c>
    </row>
    <row r="135" spans="1:1">
      <c r="A135" s="5" t="str">
        <f>IFERROR(HYPERLINK(Rollover(ROW(),COLUMN()),"atlantic rim.avi"),"atlantic rim.avi")</f>
        <v>atlantic rim.avi</v>
      </c>
    </row>
    <row r="136" spans="1:1">
      <c r="A136" s="5" t="str">
        <f>IFERROR(HYPERLINK(Rollover(ROW(),COLUMN()),"atomik circus.avi"),"atomik circus.avi")</f>
        <v>atomik circus.avi</v>
      </c>
    </row>
    <row r="137" spans="1:1">
      <c r="A137" s="5" t="str">
        <f>IFERROR(HYPERLINK(Rollover(ROW(),COLUMN()),"attack force.avi"),"attack force.avi")</f>
        <v>attack force.avi</v>
      </c>
    </row>
    <row r="138" spans="1:1">
      <c r="A138" s="5" t="str">
        <f>IFERROR(HYPERLINK(Rollover(ROW(),COLUMN()),"attaque a mains nues.avi"),"attaque a mains nues.avi")</f>
        <v>attaque a mains nues.avi</v>
      </c>
    </row>
    <row r="139" spans="1:1">
      <c r="A139" s="5" t="str">
        <f>IFERROR(HYPERLINK(Rollover(ROW(),COLUMN()),"au bout de la nuit.avi"),"au bout de la nuit.avi")</f>
        <v>au bout de la nuit.avi</v>
      </c>
    </row>
    <row r="140" spans="1:1">
      <c r="A140" s="5" t="str">
        <f>IFERROR(HYPERLINK(Rollover(ROW(),COLUMN()),"au coeur de la fournaise.avi"),"au coeur de la fournaise.avi")</f>
        <v>au coeur de la fournaise.avi</v>
      </c>
    </row>
    <row r="141" spans="1:1">
      <c r="A141" s="5" t="str">
        <f>IFERROR(HYPERLINK(Rollover(ROW(),COLUMN()),"au delà des lois.avi"),"au delà des lois.avi")</f>
        <v>au delà des lois.avi</v>
      </c>
    </row>
    <row r="142" spans="1:1">
      <c r="A142" s="5" t="str">
        <f>IFERROR(HYPERLINK(Rollover(ROW(),COLUMN()),"au nom du fils.avi"),"au nom du fils.avi")</f>
        <v>au nom du fils.avi</v>
      </c>
    </row>
    <row r="143" spans="1:1">
      <c r="A143" s="5" t="str">
        <f>IFERROR(HYPERLINK(Rollover(ROW(),COLUMN()),"autumn of the living dead.avi"),"autumn of the living dead.avi")</f>
        <v>autumn of the living dead.avi</v>
      </c>
    </row>
    <row r="144" spans="1:1">
      <c r="A144" s="5" t="str">
        <f>IFERROR(HYPERLINK(Rollover(ROW(),COLUMN()),"aux yeux des vivants.avi"),"aux yeux des vivants.avi")</f>
        <v>aux yeux des vivants.avi</v>
      </c>
    </row>
    <row r="145" spans="1:1">
      <c r="A145" s="5" t="str">
        <f>IFERROR(HYPERLINK(Rollover(ROW(),COLUMN()),"avalanche shark.avi"),"avalanche shark.avi")</f>
        <v>avalanche shark.avi</v>
      </c>
    </row>
    <row r="146" spans="1:1">
      <c r="A146" s="5" t="str">
        <f>IFERROR(HYPERLINK(Rollover(ROW(),COLUMN()),"avatar 1 &amp; 2 version longue.avi"),"avatar 1 &amp; 2 version longue.avi")</f>
        <v>avatar 1 &amp; 2 version longue.avi</v>
      </c>
    </row>
    <row r="147" spans="1:1">
      <c r="A147" s="5" t="str">
        <f>IFERROR(HYPERLINK(Rollover(ROW(),COLUMN()),"avatar.avi"),"avatar.avi")</f>
        <v>avatar.avi</v>
      </c>
    </row>
    <row r="148" spans="1:1">
      <c r="A148" s="5" t="str">
        <f>IFERROR(HYPERLINK(Rollover(ROW(),COLUMN()),"avengers age of ultron.avi"),"avengers age of ultron.avi")</f>
        <v>avengers age of ultron.avi</v>
      </c>
    </row>
    <row r="149" spans="1:1">
      <c r="A149" s="5" t="str">
        <f>IFERROR(HYPERLINK(Rollover(ROW(),COLUMN()),"aztec rex.avi"),"aztec rex.avi")</f>
        <v>aztec rex.avi</v>
      </c>
    </row>
    <row r="150" spans="1:1">
      <c r="A150" s="5" t="str">
        <f>IFERROR(HYPERLINK(Rollover(ROW(),COLUMN()),"babylon a.d.avi"),"babylon a.d.avi")</f>
        <v>babylon a.d.avi</v>
      </c>
    </row>
    <row r="151" spans="1:1">
      <c r="A151" s="5" t="str">
        <f>IFERROR(HYPERLINK(Rollover(ROW(),COLUMN()),"babysitter wanted.avi"),"babysitter wanted.avi")</f>
        <v>babysitter wanted.avi</v>
      </c>
    </row>
    <row r="152" spans="1:1">
      <c r="A152" s="5" t="str">
        <f>IFERROR(HYPERLINK(Rollover(ROW(),COLUMN()),"bad ass 2.avi"),"bad ass 2.avi")</f>
        <v>bad ass 2.avi</v>
      </c>
    </row>
    <row r="153" spans="1:1">
      <c r="A153" s="5" t="str">
        <f>IFERROR(HYPERLINK(Rollover(ROW(),COLUMN()),"bad ass.avi"),"bad ass.avi")</f>
        <v>bad ass.avi</v>
      </c>
    </row>
    <row r="154" spans="1:1">
      <c r="A154" s="5" t="str">
        <f>IFERROR(HYPERLINK(Rollover(ROW(),COLUMN()),"bad biology.avi"),"bad biology.avi")</f>
        <v>bad biology.avi</v>
      </c>
    </row>
    <row r="155" spans="1:1">
      <c r="A155" s="5" t="str">
        <f>IFERROR(HYPERLINK(Rollover(ROW(),COLUMN()),"bad boys hong kong.avi"),"bad boys hong kong.avi")</f>
        <v>bad boys hong kong.avi</v>
      </c>
    </row>
    <row r="156" spans="1:1">
      <c r="A156" s="5" t="str">
        <f>IFERROR(HYPERLINK(Rollover(ROW(),COLUMN()),"bad city blues.avi"),"bad city blues.avi")</f>
        <v>bad city blues.avi</v>
      </c>
    </row>
    <row r="157" spans="1:1">
      <c r="A157" s="5" t="str">
        <f>IFERROR(HYPERLINK(Rollover(ROW(),COLUMN()),"bad company.avi"),"bad company.avi")</f>
        <v>bad company.avi</v>
      </c>
    </row>
    <row r="158" spans="1:1">
      <c r="A158" s="5" t="str">
        <f>IFERROR(HYPERLINK(Rollover(ROW(),COLUMN()),"bad country.avi"),"bad country.avi")</f>
        <v>bad country.avi</v>
      </c>
    </row>
    <row r="159" spans="1:1">
      <c r="A159" s="5" t="str">
        <f>IFERROR(HYPERLINK(Rollover(ROW(),COLUMN()),"bad karma.avi"),"bad karma.avi")</f>
        <v>bad karma.avi</v>
      </c>
    </row>
    <row r="160" spans="1:1">
      <c r="A160" s="5" t="str">
        <f>IFERROR(HYPERLINK(Rollover(ROW(),COLUMN()),"bad lieutenant.avi"),"bad lieutenant.avi")</f>
        <v>bad lieutenant.avi</v>
      </c>
    </row>
    <row r="161" spans="1:1">
      <c r="A161" s="5" t="str">
        <f>IFERROR(HYPERLINK(Rollover(ROW(),COLUMN()),"bad milo.avi"),"bad milo.avi")</f>
        <v>bad milo.avi</v>
      </c>
    </row>
    <row r="162" spans="1:1">
      <c r="A162" s="5" t="str">
        <f>IFERROR(HYPERLINK(Rollover(ROW(),COLUMN()),"bad yankee.avi"),"bad yankee.avi")</f>
        <v>bad yankee.avi</v>
      </c>
    </row>
    <row r="163" spans="1:1">
      <c r="A163" s="5" t="str">
        <f>IFERROR(HYPERLINK(Rollover(ROW(),COLUMN()),"badasses on the bayou.avi"),"badasses on the bayou.avi")</f>
        <v>badasses on the bayou.avi</v>
      </c>
    </row>
    <row r="164" spans="1:1">
      <c r="A164" s="5" t="str">
        <f>IFERROR(HYPERLINK(Rollover(ROW(),COLUMN()),"badges of fury.avi"),"badges of fury.avi")</f>
        <v>badges of fury.avi</v>
      </c>
    </row>
    <row r="165" spans="1:1">
      <c r="A165" s="5" t="str">
        <f>IFERROR(HYPERLINK(Rollover(ROW(),COLUMN()),"baise moi.avi"),"baise moi.avi")</f>
        <v>baise moi.avi</v>
      </c>
    </row>
    <row r="166" spans="1:1">
      <c r="A166" s="5" t="str">
        <f>IFERROR(HYPERLINK(Rollover(ROW(),COLUMN()),"bande de sauvages.avi"),"bande de sauvages.avi")</f>
        <v>bande de sauvages.avi</v>
      </c>
    </row>
    <row r="167" spans="1:1">
      <c r="A167" s="5" t="str">
        <f>IFERROR(HYPERLINK(Rollover(ROW(),COLUMN()),"bandits.avi"),"bandits.avi")</f>
        <v>bandits.avi</v>
      </c>
    </row>
    <row r="168" spans="1:1">
      <c r="A168" s="5" t="str">
        <f>IFERROR(HYPERLINK(Rollover(ROW(),COLUMN()),"bane.avi"),"bane.avi")</f>
        <v>bane.avi</v>
      </c>
    </row>
    <row r="169" spans="1:1">
      <c r="A169" s="5" t="str">
        <f>IFERROR(HYPERLINK(Rollover(ROW(),COLUMN()),"bangkok revenge.avi"),"bangkok revenge.avi")</f>
        <v>bangkok revenge.avi</v>
      </c>
    </row>
    <row r="170" spans="1:1">
      <c r="A170" s="5" t="str">
        <f>IFERROR(HYPERLINK(Rollover(ROW(),COLUMN()),"barrio.avi"),"barrio.avi")</f>
        <v>barrio.avi</v>
      </c>
    </row>
    <row r="171" spans="1:1">
      <c r="A171" s="5" t="str">
        <f>IFERROR(HYPERLINK(Rollover(ROW(),COLUMN()),"batman v superman dawn of justice.avi"),"batman v superman dawn of justice.avi")</f>
        <v>batman v superman dawn of justice.avi</v>
      </c>
    </row>
    <row r="172" spans="1:1">
      <c r="A172" s="5" t="str">
        <f>IFERROR(HYPERLINK(Rollover(ROW(),COLUMN()),"bats 2 la nuit des chauves souris 2.avi"),"bats 2 la nuit des chauves souris 2.avi")</f>
        <v>bats 2 la nuit des chauves souris 2.avi</v>
      </c>
    </row>
    <row r="173" spans="1:1">
      <c r="A173" s="5" t="str">
        <f>IFERROR(HYPERLINK(Rollover(ROW(),COLUMN()),"battle dogs.avi"),"battle dogs.avi")</f>
        <v>battle dogs.avi</v>
      </c>
    </row>
    <row r="174" spans="1:1">
      <c r="A174" s="5" t="str">
        <f>IFERROR(HYPERLINK(Rollover(ROW(),COLUMN()),"battle for skyark.avi"),"battle for skyark.avi")</f>
        <v>battle for skyark.avi</v>
      </c>
    </row>
    <row r="175" spans="1:1">
      <c r="A175" s="5" t="str">
        <f>IFERROR(HYPERLINK(Rollover(ROW(),COLUMN()),"battle of the damned.avi"),"battle of the damned.avi")</f>
        <v>battle of the damned.avi</v>
      </c>
    </row>
    <row r="176" spans="1:1">
      <c r="A176" s="5" t="str">
        <f>IFERROR(HYPERLINK(Rollover(ROW(),COLUMN()),"battle planet.avi"),"battle planet.avi")</f>
        <v>battle planet.avi</v>
      </c>
    </row>
    <row r="177" spans="1:1">
      <c r="A177" s="5" t="str">
        <f>IFERROR(HYPERLINK(Rollover(ROW(),COLUMN()),"battledogs.avi"),"battledogs.avi")</f>
        <v>battledogs.avi</v>
      </c>
    </row>
    <row r="178" spans="1:1">
      <c r="A178" s="5" t="str">
        <f>IFERROR(HYPERLINK(Rollover(ROW(),COLUMN()),"battleship.avi"),"battleship.avi")</f>
        <v>battleship.avi</v>
      </c>
    </row>
    <row r="179" spans="1:1">
      <c r="A179" s="5" t="str">
        <f>IFERROR(HYPERLINK(Rollover(ROW(),COLUMN()),"behemoth.avi"),"behemoth.avi")</f>
        <v>behemoth.avi</v>
      </c>
    </row>
    <row r="180" spans="1:1">
      <c r="A180" s="5" t="str">
        <f>IFERROR(HYPERLINK(Rollover(ROW(),COLUMN()),"belle et sébastien.avi"),"belle et sébastien.avi")</f>
        <v>belle et sébastien.avi</v>
      </c>
    </row>
    <row r="181" spans="1:1">
      <c r="A181" s="5" t="str">
        <f>IFERROR(HYPERLINK(Rollover(ROW(),COLUMN()),"ben 10 alien swarm.avi"),"ben 10 alien swarm.avi")</f>
        <v>ben 10 alien swarm.avi</v>
      </c>
    </row>
    <row r="182" spans="1:1">
      <c r="A182" s="5" t="str">
        <f>IFERROR(HYPERLINK(Rollover(ROW(),COLUMN()),"benjamin gates et le livre des secrets.avi"),"benjamin gates et le livre des secrets.avi")</f>
        <v>benjamin gates et le livre des secrets.avi</v>
      </c>
    </row>
    <row r="183" spans="1:1">
      <c r="A183" s="5" t="str">
        <f>IFERROR(HYPERLINK(Rollover(ROW(),COLUMN()),"benjamin gates et le trésor des templiers.avi"),"benjamin gates et le trésor des templiers.avi")</f>
        <v>benjamin gates et le trésor des templiers.avi</v>
      </c>
    </row>
    <row r="184" spans="1:1">
      <c r="A184" s="5" t="str">
        <f>IFERROR(HYPERLINK(Rollover(ROW(),COLUMN()),"bermuda tentacles.avi"),"bermuda tentacles.avi")</f>
        <v>bermuda tentacles.avi</v>
      </c>
    </row>
    <row r="185" spans="1:1">
      <c r="A185" s="5" t="str">
        <f>IFERROR(HYPERLINK(Rollover(ROW(),COLUMN()),"betrayed at 17 la vidéo de la honte.avi"),"betrayed at 17 la vidéo de la honte.avi")</f>
        <v>betrayed at 17 la vidéo de la honte.avi</v>
      </c>
    </row>
    <row r="186" spans="1:1">
      <c r="A186" s="5" t="str">
        <f>IFERROR(HYPERLINK(Rollover(ROW(),COLUMN()),"beyond darkness au delà des ténèbres.avi"),"beyond darkness au delà des ténèbres.avi")</f>
        <v>beyond darkness au delà des ténèbres.avi</v>
      </c>
    </row>
    <row r="187" spans="1:1">
      <c r="A187" s="5" t="str">
        <f>IFERROR(HYPERLINK(Rollover(ROW(),COLUMN()),"beyond the mask.avi"),"beyond the mask.avi")</f>
        <v>beyond the mask.avi</v>
      </c>
    </row>
    <row r="188" spans="1:1">
      <c r="A188" s="5" t="str">
        <f>IFERROR(HYPERLINK(Rollover(ROW(),COLUMN()),"beyond the reac.avi"),"beyond the reac.avi")</f>
        <v>beyond the reac.avi</v>
      </c>
    </row>
    <row r="189" spans="1:1">
      <c r="A189" s="5" t="str">
        <f>IFERROR(HYPERLINK(Rollover(ROW(),COLUMN()),"bienvenue a bord.avi"),"bienvenue a bord.avi")</f>
        <v>bienvenue a bord.avi</v>
      </c>
    </row>
    <row r="190" spans="1:1">
      <c r="A190" s="5" t="str">
        <f>IFERROR(HYPERLINK(Rollover(ROW(),COLUMN()),"bienvenue chez les ch'tis.avi"),"bienvenue chez les ch'tis.avi")</f>
        <v>bienvenue chez les ch'tis.avi</v>
      </c>
    </row>
    <row r="191" spans="1:1">
      <c r="A191" s="5" t="str">
        <f>IFERROR(HYPERLINK(Rollover(ROW(),COLUMN()),"big ass spider.avi"),"big ass spider.avi")</f>
        <v>big ass spider.avi</v>
      </c>
    </row>
    <row r="192" spans="1:1">
      <c r="A192" s="5" t="str">
        <f>IFERROR(HYPERLINK(Rollover(ROW(),COLUMN()),"big bad wolves.avi"),"big bad wolves.avi")</f>
        <v>big bad wolves.avi</v>
      </c>
    </row>
    <row r="193" spans="1:1">
      <c r="A193" s="5" t="str">
        <f>IFERROR(HYPERLINK(Rollover(ROW(),COLUMN()),"big driver.avi"),"big driver.avi")</f>
        <v>big driver.avi</v>
      </c>
    </row>
    <row r="194" spans="1:1">
      <c r="A194" s="5" t="str">
        <f>IFERROR(HYPERLINK(Rollover(ROW(),COLUMN()),"bigfoot.avi"),"bigfoot.avi")</f>
        <v>bigfoot.avi</v>
      </c>
    </row>
    <row r="195" spans="1:1">
      <c r="A195" s="5" t="str">
        <f>IFERROR(HYPERLINK(Rollover(ROW(),COLUMN()),"biker boyz.avi"),"biker boyz.avi")</f>
        <v>biker boyz.avi</v>
      </c>
    </row>
    <row r="196" spans="1:1">
      <c r="A196" s="5" t="str">
        <f>IFERROR(HYPERLINK(Rollover(ROW(),COLUMN()),"bitch slap.avi"),"bitch slap.avi")</f>
        <v>bitch slap.avi</v>
      </c>
    </row>
    <row r="197" spans="1:1">
      <c r="A197" s="5" t="str">
        <f>IFERROR(HYPERLINK(Rollover(ROW(),COLUMN()),"bizutage mortel.avi"),"bizutage mortel.avi")</f>
        <v>bizutage mortel.avi</v>
      </c>
    </row>
    <row r="198" spans="1:1">
      <c r="A198" s="5" t="str">
        <f>IFERROR(HYPERLINK(Rollover(ROW(),COLUMN()),"black blooded brides of satan.avi"),"black blooded brides of satan.avi")</f>
        <v>black blooded brides of satan.avi</v>
      </c>
    </row>
    <row r="199" spans="1:1">
      <c r="A199" s="5" t="str">
        <f>IFERROR(HYPERLINK(Rollover(ROW(),COLUMN()),"black coal.avi"),"black coal.avi")</f>
        <v>black coal.avi</v>
      </c>
    </row>
    <row r="200" spans="1:1">
      <c r="A200" s="5" t="str">
        <f>IFERROR(HYPERLINK(Rollover(ROW(),COLUMN()),"black eagle.avi"),"black eagle.avi")</f>
        <v>black eagle.avi</v>
      </c>
    </row>
    <row r="201" spans="1:1">
      <c r="A201" s="5" t="str">
        <f>IFERROR(HYPERLINK(Rollover(ROW(),COLUMN()),"black lightning.avi"),"black lightning.avi")</f>
        <v>black lightning.avi</v>
      </c>
    </row>
    <row r="202" spans="1:1">
      <c r="A202" s="5" t="str">
        <f>IFERROR(HYPERLINK(Rollover(ROW(),COLUMN()),"black mask 2.avi"),"black mask 2.avi")</f>
        <v>black mask 2.avi</v>
      </c>
    </row>
    <row r="203" spans="1:1">
      <c r="A203" s="5" t="str">
        <f>IFERROR(HYPERLINK(Rollover(ROW(),COLUMN()),"black mask.avi"),"black mask.avi")</f>
        <v>black mask.avi</v>
      </c>
    </row>
    <row r="204" spans="1:1">
      <c r="A204" s="5" t="str">
        <f>IFERROR(HYPERLINK(Rollover(ROW(),COLUMN()),"black mass.avi"),"black mass.avi")</f>
        <v>black mass.avi</v>
      </c>
    </row>
    <row r="205" spans="1:1">
      <c r="A205" s="5" t="str">
        <f>IFERROR(HYPERLINK(Rollover(ROW(),COLUMN()),"black rebel.avi"),"black rebel.avi")</f>
        <v>black rebel.avi</v>
      </c>
    </row>
    <row r="206" spans="1:1">
      <c r="A206" s="5" t="str">
        <f>IFERROR(HYPERLINK(Rollover(ROW(),COLUMN()),"black rock.avi"),"black rock.avi")</f>
        <v>black rock.avi</v>
      </c>
    </row>
    <row r="207" spans="1:1">
      <c r="A207" s="5" t="str">
        <f>IFERROR(HYPERLINK(Rollover(ROW(),COLUMN()),"black s'game.avi"),"black s'game.avi")</f>
        <v>black s'game.avi</v>
      </c>
    </row>
    <row r="208" spans="1:1">
      <c r="A208" s="5" t="str">
        <f>IFERROR(HYPERLINK(Rollover(ROW(),COLUMN()),"black storm.avi"),"black storm.avi")</f>
        <v>black storm.avi</v>
      </c>
    </row>
    <row r="209" spans="1:1">
      <c r="A209" s="5" t="str">
        <f>IFERROR(HYPERLINK(Rollover(ROW(),COLUMN()),"black water.avi"),"black water.avi")</f>
        <v>black water.avi</v>
      </c>
    </row>
    <row r="210" spans="1:1">
      <c r="A210" s="5" t="str">
        <f>IFERROR(HYPERLINK(Rollover(ROW(),COLUMN()),"blade trinity.avi"),"blade trinity.avi")</f>
        <v>blade trinity.avi</v>
      </c>
    </row>
    <row r="211" spans="1:1">
      <c r="A211" s="5" t="str">
        <f>IFERROR(HYPERLINK(Rollover(ROW(),COLUMN()),"blanc comme neige.avi"),"blanc comme neige.avi")</f>
        <v>blanc comme neige.avi</v>
      </c>
    </row>
    <row r="212" spans="1:1">
      <c r="A212" s="5" t="str">
        <f>IFERROR(HYPERLINK(Rollover(ROW(),COLUMN()),"blanche neige.avi"),"blanche neige.avi")</f>
        <v>blanche neige.avi</v>
      </c>
    </row>
    <row r="213" spans="1:1">
      <c r="A213" s="5" t="str">
        <f>IFERROR(HYPERLINK(Rollover(ROW(),COLUMN()),"blindés.avi"),"blindés.avi")</f>
        <v>blindés.avi</v>
      </c>
    </row>
    <row r="214" spans="1:1">
      <c r="A214" s="5" t="str">
        <f>IFERROR(HYPERLINK(Rollover(ROW(),COLUMN()),"blitz.avi"),"blitz.avi")</f>
        <v>blitz.avi</v>
      </c>
    </row>
    <row r="215" spans="1:1">
      <c r="A215" s="5" t="str">
        <f>IFERROR(HYPERLINK(Rollover(ROW(),COLUMN()),"blood and bone.avi"),"blood and bone.avi")</f>
        <v>blood and bone.avi</v>
      </c>
    </row>
    <row r="216" spans="1:1">
      <c r="A216" s="5" t="str">
        <f>IFERROR(HYPERLINK(Rollover(ROW(),COLUMN()),"blood and rain.avi"),"blood and rain.avi")</f>
        <v>blood and rain.avi</v>
      </c>
    </row>
    <row r="217" spans="1:1">
      <c r="A217" s="5" t="str">
        <f>IFERROR(HYPERLINK(Rollover(ROW(),COLUMN()),"blood camp.avi"),"blood camp.avi")</f>
        <v>blood camp.avi</v>
      </c>
    </row>
    <row r="218" spans="1:1">
      <c r="A218" s="5" t="str">
        <f>IFERROR(HYPERLINK(Rollover(ROW(),COLUMN()),"blood creek.avi"),"blood creek.avi")</f>
        <v>blood creek.avi</v>
      </c>
    </row>
    <row r="219" spans="1:1">
      <c r="A219" s="5" t="str">
        <f>IFERROR(HYPERLINK(Rollover(ROW(),COLUMN()),"blood heat.avi"),"blood heat.avi")</f>
        <v>blood heat.avi</v>
      </c>
    </row>
    <row r="220" spans="1:1">
      <c r="A220" s="5" t="str">
        <f>IFERROR(HYPERLINK(Rollover(ROW(),COLUMN()),"blood island.avi"),"blood island.avi")</f>
        <v>blood island.avi</v>
      </c>
    </row>
    <row r="221" spans="1:1">
      <c r="A221" s="5" t="str">
        <f>IFERROR(HYPERLINK(Rollover(ROW(),COLUMN()),"blood money.avi"),"blood money.avi")</f>
        <v>blood money.avi</v>
      </c>
    </row>
    <row r="222" spans="1:1">
      <c r="A222" s="5" t="str">
        <f>IFERROR(HYPERLINK(Rollover(ROW(),COLUMN()),"blood monkey.avi"),"blood monkey.avi")</f>
        <v>blood monkey.avi</v>
      </c>
    </row>
    <row r="223" spans="1:1">
      <c r="A223" s="5" t="str">
        <f>IFERROR(HYPERLINK(Rollover(ROW(),COLUMN()),"blood of rédemption.avi"),"blood of rédemption.avi")</f>
        <v>blood of rédemption.avi</v>
      </c>
    </row>
    <row r="224" spans="1:1">
      <c r="A224" s="5" t="str">
        <f>IFERROR(HYPERLINK(Rollover(ROW(),COLUMN()),"blood valley seeds revenge.avi"),"blood valley seeds revenge.avi")</f>
        <v>blood valley seeds revenge.avi</v>
      </c>
    </row>
    <row r="225" spans="1:1">
      <c r="A225" s="5" t="str">
        <f>IFERROR(HYPERLINK(Rollover(ROW(),COLUMN()),"bloody mallory.avi"),"bloody mallory.avi")</f>
        <v>bloody mallory.avi</v>
      </c>
    </row>
    <row r="226" spans="1:1">
      <c r="A226" s="5" t="str">
        <f>IFERROR(HYPERLINK(Rollover(ROW(),COLUMN()),"blow.avi"),"blow.avi")</f>
        <v>blow.avi</v>
      </c>
    </row>
    <row r="227" spans="1:1">
      <c r="A227" s="5" t="str">
        <f>IFERROR(HYPERLINK(Rollover(ROW(),COLUMN()),"blowback.avi"),"blowback.avi")</f>
        <v>blowback.avi</v>
      </c>
    </row>
    <row r="228" spans="1:1">
      <c r="A228" s="5" t="str">
        <f>IFERROR(HYPERLINK(Rollover(ROW(),COLUMN()),"blue ruin.avi"),"blue ruin.avi")</f>
        <v>blue ruin.avi</v>
      </c>
    </row>
    <row r="229" spans="1:1">
      <c r="A229" s="5" t="str">
        <f>IFERROR(HYPERLINK(Rollover(ROW(),COLUMN()),"blue steel.avi"),"blue steel.avi")</f>
        <v>blue steel.avi</v>
      </c>
    </row>
    <row r="230" spans="1:1">
      <c r="A230" s="5" t="str">
        <f>IFERROR(HYPERLINK(Rollover(ROW(),COLUMN()),"blue tiger.avi"),"blue tiger.avi")</f>
        <v>blue tiger.avi</v>
      </c>
    </row>
    <row r="231" spans="1:1">
      <c r="A231" s="5" t="str">
        <f>IFERROR(HYPERLINK(Rollover(ROW(),COLUMN()),"blunt force trauma.avi"),"blunt force trauma.avi")</f>
        <v>blunt force trauma.avi</v>
      </c>
    </row>
    <row r="232" spans="1:1">
      <c r="A232" s="5" t="str">
        <f>IFERROR(HYPERLINK(Rollover(ROW(),COLUMN()),"boa new alcatraz.avi"),"boa new alcatraz.avi")</f>
        <v>boa new alcatraz.avi</v>
      </c>
    </row>
    <row r="233" spans="1:1">
      <c r="A233" s="5" t="str">
        <f>IFERROR(HYPERLINK(Rollover(ROW(),COLUMN()),"boa vs python.avi"),"boa vs python.avi")</f>
        <v>boa vs python.avi</v>
      </c>
    </row>
    <row r="234" spans="1:1">
      <c r="A234" s="5" t="str">
        <f>IFERROR(HYPERLINK(Rollover(ROW(),COLUMN()),"boarding gate.avi"),"boarding gate.avi")</f>
        <v>boarding gate.avi</v>
      </c>
    </row>
    <row r="235" spans="1:1">
      <c r="A235" s="5" t="str">
        <f>IFERROR(HYPERLINK(Rollover(ROW(),COLUMN()),"body count.avi"),"body count.avi")</f>
        <v>body count.avi</v>
      </c>
    </row>
    <row r="236" spans="1:1">
      <c r="A236" s="5" t="str">
        <f>IFERROR(HYPERLINK(Rollover(ROW(),COLUMN()),"body melt.avi"),"body melt.avi")</f>
        <v>body melt.avi</v>
      </c>
    </row>
    <row r="237" spans="1:1">
      <c r="A237" s="5" t="str">
        <f>IFERROR(HYPERLINK(Rollover(ROW(),COLUMN()),"bone eater l'esprit des morts.avi"),"bone eater l'esprit des morts.avi")</f>
        <v>bone eater l'esprit des morts.avi</v>
      </c>
    </row>
    <row r="238" spans="1:1">
      <c r="A238" s="5" t="str">
        <f>IFERROR(HYPERLINK(Rollover(ROW(),COLUMN()),"bone tomahawk.avi"),"bone tomahawk.avi")</f>
        <v>bone tomahawk.avi</v>
      </c>
    </row>
    <row r="239" spans="1:1">
      <c r="A239" s="5" t="str">
        <f>IFERROR(HYPERLINK(Rollover(ROW(),COLUMN()),"book of swords.avi"),"book of swords.avi")</f>
        <v>book of swords.avi</v>
      </c>
    </row>
    <row r="240" spans="1:1">
      <c r="A240" s="5" t="str">
        <f>IFERROR(HYPERLINK(Rollover(ROW(),COLUMN()),"boot camp.avi"),"boot camp.avi")</f>
        <v>boot camp.avi</v>
      </c>
    </row>
    <row r="241" spans="1:1">
      <c r="A241" s="5" t="str">
        <f>IFERROR(HYPERLINK(Rollover(ROW(),COLUMN()),"borderland.avi"),"borderland.avi")</f>
        <v>borderland.avi</v>
      </c>
    </row>
    <row r="242" spans="1:1">
      <c r="A242" s="5" t="str">
        <f>IFERROR(HYPERLINK(Rollover(ROW(),COLUMN()),"born to défense.avi"),"born to défense.avi")</f>
        <v>born to défense.avi</v>
      </c>
    </row>
    <row r="243" spans="1:1">
      <c r="A243" s="5" t="str">
        <f>IFERROR(HYPERLINK(Rollover(ROW(),COLUMN()),"borrower le chasseur de tète.avi"),"borrower le chasseur de tète.avi")</f>
        <v>borrower le chasseur de tète.avi</v>
      </c>
    </row>
    <row r="244" spans="1:1">
      <c r="A244" s="5" t="str">
        <f>IFERROR(HYPERLINK(Rollover(ROW(),COLUMN()),"bottom feeder.avi"),"bottom feeder.avi")</f>
        <v>bottom feeder.avi</v>
      </c>
    </row>
    <row r="245" spans="1:1">
      <c r="A245" s="5" t="str">
        <f>IFERROR(HYPERLINK(Rollover(ROW(),COLUMN()),"boulevard de la mort.avi"),"boulevard de la mort.avi")</f>
        <v>boulevard de la mort.avi</v>
      </c>
    </row>
    <row r="246" spans="1:1">
      <c r="A246" s="5" t="str">
        <f>IFERROR(HYPERLINK(Rollover(ROW(),COLUMN()),"box 507.avi"),"box 507.avi")</f>
        <v>box 507.avi</v>
      </c>
    </row>
    <row r="247" spans="1:1">
      <c r="A247" s="5" t="str">
        <f>IFERROR(HYPERLINK(Rollover(ROW(),COLUMN()),"boxers.avi"),"boxers.avi")</f>
        <v>boxers.avi</v>
      </c>
    </row>
    <row r="248" spans="1:1">
      <c r="A248" s="5" t="str">
        <f>IFERROR(HYPERLINK(Rollover(ROW(),COLUMN()),"boy a.avi"),"boy a.avi")</f>
        <v>boy a.avi</v>
      </c>
    </row>
    <row r="249" spans="1:1">
      <c r="A249" s="5" t="str">
        <f>IFERROR(HYPERLINK(Rollover(ROW(),COLUMN()),"brainscan.avi"),"brainscan.avi")</f>
        <v>brainscan.avi</v>
      </c>
    </row>
    <row r="250" spans="1:1">
      <c r="A250" s="5" t="str">
        <f>IFERROR(HYPERLINK(Rollover(ROW(),COLUMN()),"braquage a l'anglaise.avi"),"braquage a l'anglaise.avi")</f>
        <v>braquage a l'anglaise.avi</v>
      </c>
    </row>
    <row r="251" spans="1:1">
      <c r="A251" s="5" t="str">
        <f>IFERROR(HYPERLINK(Rollover(ROW(),COLUMN()),"braquage à l'espagnole.avi"),"braquage à l'espagnole.avi")</f>
        <v>braquage à l'espagnole.avi</v>
      </c>
    </row>
    <row r="252" spans="1:1">
      <c r="A252" s="5" t="str">
        <f>IFERROR(HYPERLINK(Rollover(ROW(),COLUMN()),"breakdown.avi"),"breakdown.avi")</f>
        <v>breakdown.avi</v>
      </c>
    </row>
    <row r="253" spans="1:1">
      <c r="A253" s="5" t="str">
        <f>IFERROR(HYPERLINK(Rollover(ROW(),COLUMN()),"breathing room.avi"),"breathing room.avi")</f>
        <v>breathing room.avi</v>
      </c>
    </row>
    <row r="254" spans="1:1">
      <c r="A254" s="5" t="str">
        <f>IFERROR(HYPERLINK(Rollover(ROW(),COLUMN()),"brick mansions .avi"),"brick mansions .avi")</f>
        <v>brick mansions .avi</v>
      </c>
    </row>
    <row r="255" spans="1:1">
      <c r="A255" s="5" t="str">
        <f>IFERROR(HYPERLINK(Rollover(ROW(),COLUMN()),"bridge of dragons.avi"),"bridge of dragons.avi")</f>
        <v>bridge of dragons.avi</v>
      </c>
    </row>
    <row r="256" spans="1:1">
      <c r="A256" s="5" t="str">
        <f>IFERROR(HYPERLINK(Rollover(ROW(),COLUMN()),"bring me the head of the machine gun woman.avi"),"bring me the head of the machine gun woman.avi")</f>
        <v>bring me the head of the machine gun woman.avi</v>
      </c>
    </row>
    <row r="257" spans="1:1">
      <c r="A257" s="5" t="str">
        <f>IFERROR(HYPERLINK(Rollover(ROW(),COLUMN()),"brisée par mon mari.avi"),"brisée par mon mari.avi")</f>
        <v>brisée par mon mari.avi</v>
      </c>
    </row>
    <row r="258" spans="1:1">
      <c r="A258" s="5" t="str">
        <f>IFERROR(HYPERLINK(Rollover(ROW(),COLUMN()),"broken horses.avi"),"broken horses.avi")</f>
        <v>broken horses.avi</v>
      </c>
    </row>
    <row r="259" spans="1:1">
      <c r="A259" s="5" t="str">
        <f>IFERROR(HYPERLINK(Rollover(ROW(),COLUMN()),"bronson.avi"),"bronson.avi")</f>
        <v>bronson.avi</v>
      </c>
    </row>
    <row r="260" spans="1:1">
      <c r="A260" s="5" t="str">
        <f>IFERROR(HYPERLINK(Rollover(ROW(),COLUMN()),"brothers in arms.avi"),"brothers in arms.avi")</f>
        <v>brothers in arms.avi</v>
      </c>
    </row>
    <row r="261" spans="1:1">
      <c r="A261" s="5" t="str">
        <f>IFERROR(HYPERLINK(Rollover(ROW(),COLUMN()),"brothers.avi"),"brothers.avi")</f>
        <v>brothers.avi</v>
      </c>
    </row>
    <row r="262" spans="1:1">
      <c r="A262" s="5" t="str">
        <f>IFERROR(HYPERLINK(Rollover(ROW(),COLUMN()),"brutal.avi"),"brutal.avi")</f>
        <v>brutal.avi</v>
      </c>
    </row>
    <row r="263" spans="1:1">
      <c r="A263" s="5" t="str">
        <f>IFERROR(HYPERLINK(Rollover(ROW(),COLUMN()),"btk.avi"),"btk.avi")</f>
        <v>btk.avi</v>
      </c>
    </row>
    <row r="264" spans="1:1">
      <c r="A264" s="5" t="str">
        <f>IFERROR(HYPERLINK(Rollover(ROW(),COLUMN()),"buenos aires.avi"),"buenos aires.avi")</f>
        <v>buenos aires.avi</v>
      </c>
    </row>
    <row r="265" spans="1:1">
      <c r="A265" s="5" t="str">
        <f>IFERROR(HYPERLINK(Rollover(ROW(),COLUMN()),"bug.avi"),"bug.avi")</f>
        <v>bug.avi</v>
      </c>
    </row>
    <row r="266" spans="1:1">
      <c r="A266" s="5" t="str">
        <f>IFERROR(HYPERLINK(Rollover(ROW(),COLUMN()),"bullet 570.avi"),"bullet 570.avi")</f>
        <v>bullet 570.avi</v>
      </c>
    </row>
    <row r="267" spans="1:1">
      <c r="A267" s="5" t="str">
        <f>IFERROR(HYPERLINK(Rollover(ROW(),COLUMN()),"bully.avi"),"bully.avi")</f>
        <v>bully.avi</v>
      </c>
    </row>
    <row r="268" spans="1:1">
      <c r="A268" s="5" t="str">
        <f>IFERROR(HYPERLINK(Rollover(ROW(),COLUMN()),"bunraku.avi"),"bunraku.avi")</f>
        <v>bunraku.avi</v>
      </c>
    </row>
    <row r="269" spans="1:1">
      <c r="A269" s="5" t="str">
        <f>IFERROR(HYPERLINK(Rollover(ROW(),COLUMN()),"burger kill.avi"),"burger kill.avi")</f>
        <v>burger kill.avi</v>
      </c>
    </row>
    <row r="270" spans="1:1">
      <c r="A270" s="5" t="str">
        <f>IFERROR(HYPERLINK(Rollover(ROW(),COLUMN()),"buried alive.avi"),"buried alive.avi")</f>
        <v>buried alive.avi</v>
      </c>
    </row>
    <row r="271" spans="1:1">
      <c r="A271" s="5" t="str">
        <f>IFERROR(HYPERLINK(Rollover(ROW(),COLUMN()),"business for pleasure.avi"),"business for pleasure.avi")</f>
        <v>business for pleasure.avi</v>
      </c>
    </row>
    <row r="272" spans="1:1">
      <c r="A272" s="5" t="str">
        <f>IFERROR(HYPERLINK(Rollover(ROW(),COLUMN()),"butcher 2.avi"),"butcher 2.avi")</f>
        <v>butcher 2.avi</v>
      </c>
    </row>
    <row r="273" spans="1:1">
      <c r="A273" s="5" t="str">
        <f>IFERROR(HYPERLINK(Rollover(ROW(),COLUMN()),"butcher boys.avi"),"butcher boys.avi")</f>
        <v>butcher boys.avi</v>
      </c>
    </row>
    <row r="274" spans="1:1">
      <c r="A274" s="5" t="str">
        <f>IFERROR(HYPERLINK(Rollover(ROW(),COLUMN()),"butcher.avi"),"butcher.avi")</f>
        <v>butcher.avi</v>
      </c>
    </row>
    <row r="275" spans="1:1">
      <c r="A275" s="5" t="str">
        <f>IFERROR(HYPERLINK(Rollover(ROW(),COLUMN()),"c'est la fin.avi"),"c'est la fin.avi")</f>
        <v>c'est la fin.avi</v>
      </c>
    </row>
    <row r="276" spans="1:1">
      <c r="A276" s="5" t="str">
        <f>IFERROR(HYPERLINK(Rollover(ROW(),COLUMN()),"cabin fever 2.avi"),"cabin fever 2.avi")</f>
        <v>cabin fever 2.avi</v>
      </c>
    </row>
    <row r="277" spans="1:1">
      <c r="A277" s="5" t="str">
        <f>IFERROR(HYPERLINK(Rollover(ROW(),COLUMN()),"cabin fever.avi"),"cabin fever.avi")</f>
        <v>cabin fever.avi</v>
      </c>
    </row>
    <row r="278" spans="1:1">
      <c r="A278" s="5" t="str">
        <f>IFERROR(HYPERLINK(Rollover(ROW(),COLUMN()),"cadavres.avi"),"cadavres.avi")</f>
        <v>cadavres.avi</v>
      </c>
    </row>
    <row r="279" spans="1:1">
      <c r="A279" s="5" t="str">
        <f>IFERROR(HYPERLINK(Rollover(ROW(),COLUMN()),"calibre 9.avi"),"calibre 9.avi")</f>
        <v>calibre 9.avi</v>
      </c>
    </row>
    <row r="280" spans="1:1">
      <c r="A280" s="5" t="str">
        <f>IFERROR(HYPERLINK(Rollover(ROW(),COLUMN()),"caligula.avi"),"caligula.avi")</f>
        <v>caligula.avi</v>
      </c>
    </row>
    <row r="281" spans="1:1">
      <c r="A281" s="5" t="str">
        <f>IFERROR(HYPERLINK(Rollover(ROW(),COLUMN()),"call girl.avi"),"call girl.avi")</f>
        <v>call girl.avi</v>
      </c>
    </row>
    <row r="282" spans="1:1">
      <c r="A282" s="5" t="str">
        <f>IFERROR(HYPERLINK(Rollover(ROW(),COLUMN()),"calme blanc.avi"),"calme blanc.avi")</f>
        <v>calme blanc.avi</v>
      </c>
    </row>
    <row r="283" spans="1:1">
      <c r="A283" s="5" t="str">
        <f>IFERROR(HYPERLINK(Rollover(ROW(),COLUMN()),"cannibal diner.avi"),"cannibal diner.avi")</f>
        <v>cannibal diner.avi</v>
      </c>
    </row>
    <row r="284" spans="1:1">
      <c r="A284" s="5" t="str">
        <f>IFERROR(HYPERLINK(Rollover(ROW(),COLUMN()),"cannibal holocaust.avi"),"cannibal holocaust.avi")</f>
        <v>cannibal holocaust.avi</v>
      </c>
    </row>
    <row r="285" spans="1:1">
      <c r="A285" s="5" t="str">
        <f>IFERROR(HYPERLINK(Rollover(ROW(),COLUMN()),"cape fear.avi"),"cape fear.avi")</f>
        <v>cape fear.avi</v>
      </c>
    </row>
    <row r="286" spans="1:1">
      <c r="A286" s="5" t="str">
        <f>IFERROR(HYPERLINK(Rollover(ROW(),COLUMN()),"captain américa le soldat de l'hiver.avi"),"captain américa le soldat de l'hiver.avi")</f>
        <v>captain américa le soldat de l'hiver.avi</v>
      </c>
    </row>
    <row r="287" spans="1:1">
      <c r="A287" s="5" t="str">
        <f>IFERROR(HYPERLINK(Rollover(ROW(),COLUMN()),"captain américa the first avenger.avi"),"captain américa the first avenger.avi")</f>
        <v>captain américa the first avenger.avi</v>
      </c>
    </row>
    <row r="288" spans="1:1">
      <c r="A288" s="5" t="str">
        <f>IFERROR(HYPERLINK(Rollover(ROW(),COLUMN()),"captain phillips.avi"),"captain phillips.avi")</f>
        <v>captain phillips.avi</v>
      </c>
    </row>
    <row r="289" spans="1:1">
      <c r="A289" s="5" t="str">
        <f>IFERROR(HYPERLINK(Rollover(ROW(),COLUMN()),"captifs.avi"),"captifs.avi")</f>
        <v>captifs.avi</v>
      </c>
    </row>
    <row r="290" spans="1:1">
      <c r="A290" s="5" t="str">
        <f>IFERROR(HYPERLINK(Rollover(ROW(),COLUMN()),"captive.avi"),"captive.avi")</f>
        <v>captive.avi</v>
      </c>
    </row>
    <row r="291" spans="1:1">
      <c r="A291" s="5" t="str">
        <f>IFERROR(HYPERLINK(Rollover(ROW(),COLUMN()),"captivity.avi"),"captivity.avi")</f>
        <v>captivity.avi</v>
      </c>
    </row>
    <row r="292" spans="1:1">
      <c r="A292" s="5" t="str">
        <f>IFERROR(HYPERLINK(Rollover(ROW(),COLUMN()),"carcéral dans l'enfer de la taule.avi"),"carcéral dans l'enfer de la taule.avi")</f>
        <v>carcéral dans l'enfer de la taule.avi</v>
      </c>
    </row>
    <row r="293" spans="1:1">
      <c r="A293" s="5" t="str">
        <f>IFERROR(HYPERLINK(Rollover(ROW(),COLUMN()),"cargo cargaison.avi"),"cargo cargaison.avi")</f>
        <v>cargo cargaison.avi</v>
      </c>
    </row>
    <row r="294" spans="1:1">
      <c r="A294" s="5" t="str">
        <f>IFERROR(HYPERLINK(Rollover(ROW(),COLUMN()),"cargo.avi"),"cargo.avi")</f>
        <v>cargo.avi</v>
      </c>
    </row>
    <row r="295" spans="1:1">
      <c r="A295" s="5" t="str">
        <f>IFERROR(HYPERLINK(Rollover(ROW(),COLUMN()),"carny.avi"),"carny.avi")</f>
        <v>carny.avi</v>
      </c>
    </row>
    <row r="296" spans="1:1">
      <c r="A296" s="5" t="str">
        <f>IFERROR(HYPERLINK(Rollover(ROW(),COLUMN()),"carrie la vengeance.avi"),"carrie la vengeance.avi")</f>
        <v>carrie la vengeance.avi</v>
      </c>
    </row>
    <row r="297" spans="1:1">
      <c r="A297" s="5" t="str">
        <f>IFERROR(HYPERLINK(Rollover(ROW(),COLUMN()),"carver.avi"),"carver.avi")</f>
        <v>carver.avi</v>
      </c>
    </row>
    <row r="298" spans="1:1">
      <c r="A298" s="5" t="str">
        <f>IFERROR(HYPERLINK(Rollover(ROW(),COLUMN()),"casaway.avi"),"casaway.avi")</f>
        <v>casaway.avi</v>
      </c>
    </row>
    <row r="299" spans="1:1">
      <c r="A299" s="5" t="str">
        <f>IFERROR(HYPERLINK(Rollover(ROW(),COLUMN()),"case 39.avi"),"case 39.avi")</f>
        <v>case 39.avi</v>
      </c>
    </row>
    <row r="300" spans="1:1">
      <c r="A300" s="5" t="str">
        <f>IFERROR(HYPERLINK(Rollover(ROW(),COLUMN()),"casino royale.avi"),"casino royale.avi")</f>
        <v>casino royale.avi</v>
      </c>
    </row>
    <row r="301" spans="1:1">
      <c r="A301" s="5" t="str">
        <f>IFERROR(HYPERLINK(Rollover(ROW(),COLUMN()),"casino.avi"),"casino.avi")</f>
        <v>casino.avi</v>
      </c>
    </row>
    <row r="302" spans="1:1">
      <c r="A302" s="5" t="str">
        <f>IFERROR(HYPERLINK(Rollover(ROW(),COLUMN()),"casshern.avi"),"casshern.avi")</f>
        <v>casshern.avi</v>
      </c>
    </row>
    <row r="303" spans="1:1">
      <c r="A303" s="5" t="str">
        <f>IFERROR(HYPERLINK(Rollover(ROW(),COLUMN()),"castle freak.avi"),"castle freak.avi")</f>
        <v>castle freak.avi</v>
      </c>
    </row>
    <row r="304" spans="1:1">
      <c r="A304" s="5" t="str">
        <f>IFERROR(HYPERLINK(Rollover(ROW(),COLUMN()),"catch hell.avi"),"catch hell.avi")</f>
        <v>catch hell.avi</v>
      </c>
    </row>
    <row r="305" spans="1:1">
      <c r="A305" s="5" t="str">
        <f>IFERROR(HYPERLINK(Rollover(ROW(),COLUMN()),"caved in.avi"),"caved in.avi")</f>
        <v>caved in.avi</v>
      </c>
    </row>
    <row r="306" spans="1:1">
      <c r="A306" s="5" t="str">
        <f>IFERROR(HYPERLINK(Rollover(ROW(),COLUMN()),"cell 213.avi"),"cell 213.avi")</f>
        <v>cell 213.avi</v>
      </c>
    </row>
    <row r="307" spans="1:1">
      <c r="A307" s="5" t="str">
        <f>IFERROR(HYPERLINK(Rollover(ROW(),COLUMN()),"cellular.avi"),"cellular.avi")</f>
        <v>cellular.avi</v>
      </c>
    </row>
    <row r="308" spans="1:1">
      <c r="A308" s="5" t="str">
        <f>IFERROR(HYPERLINK(Rollover(ROW(),COLUMN()),"cellule 211.avi"),"cellule 211.avi")</f>
        <v>cellule 211.avi</v>
      </c>
    </row>
    <row r="309" spans="1:1">
      <c r="A309" s="5" t="str">
        <f>IFERROR(HYPERLINK(Rollover(ROW(),COLUMN()),"centurion.avi"),"centurion.avi")</f>
        <v>centurion.avi</v>
      </c>
    </row>
    <row r="310" spans="1:1">
      <c r="A310" s="5" t="str">
        <f>IFERROR(HYPERLINK(Rollover(ROW(),COLUMN()),"chappie.avi"),"chappie.avi")</f>
        <v>chappie.avi</v>
      </c>
    </row>
    <row r="311" spans="1:1">
      <c r="A311" s="5" t="str">
        <f>IFERROR(HYPERLINK(Rollover(ROW(),COLUMN()),"cheap thrills.avi"),"cheap thrills.avi")</f>
        <v>cheap thrills.avi</v>
      </c>
    </row>
    <row r="312" spans="1:1">
      <c r="A312" s="5" t="str">
        <f>IFERROR(HYPERLINK(Rollover(ROW(),COLUMN()),"cherry falls.avi"),"cherry falls.avi")</f>
        <v>cherry falls.avi</v>
      </c>
    </row>
    <row r="313" spans="1:1">
      <c r="A313" s="5" t="str">
        <f>IFERROR(HYPERLINK(Rollover(ROW(),COLUMN()),"chicago massacre.avi"),"chicago massacre.avi")</f>
        <v>chicago massacre.avi</v>
      </c>
    </row>
    <row r="314" spans="1:1">
      <c r="A314" s="5" t="str">
        <f>IFERROR(HYPERLINK(Rollover(ROW(),COLUMN()),"chiesa la.avi"),"chiesa la.avi")</f>
        <v>chiesa la.avi</v>
      </c>
    </row>
    <row r="315" spans="1:1">
      <c r="A315" s="5" t="str">
        <f>IFERROR(HYPERLINK(Rollover(ROW(),COLUMN()),"children of men.avi"),"children of men.avi")</f>
        <v>children of men.avi</v>
      </c>
    </row>
    <row r="316" spans="1:1">
      <c r="A316" s="5" t="str">
        <f>IFERROR(HYPERLINK(Rollover(ROW(),COLUMN()),"china strike force.avi"),"china strike force.avi")</f>
        <v>china strike force.avi</v>
      </c>
    </row>
    <row r="317" spans="1:1">
      <c r="A317" s="5" t="str">
        <f>IFERROR(HYPERLINK(Rollover(ROW(),COLUMN()),"chocolate.avi"),"chocolate.avi")</f>
        <v>chocolate.avi</v>
      </c>
    </row>
    <row r="318" spans="1:1">
      <c r="A318" s="5" t="str">
        <f>IFERROR(HYPERLINK(Rollover(ROW(),COLUMN()),"choose.avi"),"choose.avi")</f>
        <v>choose.avi</v>
      </c>
    </row>
    <row r="319" spans="1:1">
      <c r="A319" s="5" t="str">
        <f>IFERROR(HYPERLINK(Rollover(ROW(),COLUMN()),"chosen.avi"),"chosen.avi")</f>
        <v>chosen.avi</v>
      </c>
    </row>
    <row r="320" spans="1:1">
      <c r="A320" s="5" t="str">
        <f>IFERROR(HYPERLINK(Rollover(ROW(),COLUMN()),"christina s'house.avi"),"christina s'house.avi")</f>
        <v>christina s'house.avi</v>
      </c>
    </row>
    <row r="321" spans="1:1">
      <c r="A321" s="5" t="str">
        <f>IFERROR(HYPERLINK(Rollover(ROW(),COLUMN()),"christina's house.avi"),"christina's house.avi")</f>
        <v>christina's house.avi</v>
      </c>
    </row>
    <row r="322" spans="1:1">
      <c r="A322" s="5" t="str">
        <f>IFERROR(HYPERLINK(Rollover(ROW(),COLUMN()),"christmas évil.avi"),"christmas évil.avi")</f>
        <v>christmas évil.avi</v>
      </c>
    </row>
    <row r="323" spans="1:1">
      <c r="A323" s="5" t="str">
        <f>IFERROR(HYPERLINK(Rollover(ROW(),COLUMN()),"chungkai le camp des survivants.avi"),"chungkai le camp des survivants.avi")</f>
        <v>chungkai le camp des survivants.avi</v>
      </c>
    </row>
    <row r="324" spans="1:1">
      <c r="A324" s="5" t="str">
        <f>IFERROR(HYPERLINK(Rollover(ROW(),COLUMN()),"chupacabra.avi"),"chupacabra.avi")</f>
        <v>chupacabra.avi</v>
      </c>
    </row>
    <row r="325" spans="1:1">
      <c r="A325" s="5" t="str">
        <f>IFERROR(HYPERLINK(Rollover(ROW(),COLUMN()),"citadel.avi"),"citadel.avi")</f>
        <v>citadel.avi</v>
      </c>
    </row>
    <row r="326" spans="1:1">
      <c r="A326" s="5" t="str">
        <f>IFERROR(HYPERLINK(Rollover(ROW(),COLUMN()),"city of life death.avi"),"city of life death.avi")</f>
        <v>city of life death.avi</v>
      </c>
    </row>
    <row r="327" spans="1:1">
      <c r="A327" s="5" t="str">
        <f>IFERROR(HYPERLINK(Rollover(ROW(),COLUMN()),"cj7.avi"),"cj7.avi")</f>
        <v>cj7.avi</v>
      </c>
    </row>
    <row r="328" spans="1:1">
      <c r="A328" s="5" t="str">
        <f>IFERROR(HYPERLINK(Rollover(ROW(),COLUMN()),"clash of the titans 2010.avi"),"clash of the titans 2010.avi")</f>
        <v>clash of the titans 2010.avi</v>
      </c>
    </row>
    <row r="329" spans="1:1">
      <c r="A329" s="5" t="str">
        <f>IFERROR(HYPERLINK(Rollover(ROW(),COLUMN()),"clash of the titans.avi"),"clash of the titans.avi")</f>
        <v>clash of the titans.avi</v>
      </c>
    </row>
    <row r="330" spans="1:1">
      <c r="A330" s="5" t="str">
        <f>IFERROR(HYPERLINK(Rollover(ROW(),COLUMN()),"class of 1999.avi"),"class of 1999.avi")</f>
        <v>class of 1999.avi</v>
      </c>
    </row>
    <row r="331" spans="1:1">
      <c r="A331" s="5" t="str">
        <f>IFERROR(HYPERLINK(Rollover(ROW(),COLUMN()),"claustrofobia.avi"),"claustrofobia.avi")</f>
        <v>claustrofobia.avi</v>
      </c>
    </row>
    <row r="332" spans="1:1">
      <c r="A332" s="5" t="str">
        <f>IFERROR(HYPERLINK(Rollover(ROW(),COLUMN()),"clive barker's the plague.avi"),"clive barker's the plague.avi")</f>
        <v>clive barker's the plague.avi</v>
      </c>
    </row>
    <row r="333" spans="1:1">
      <c r="A333" s="5" t="str">
        <f>IFERROR(HYPERLINK(Rollover(ROW(),COLUMN()),"clockstoppers.avi"),"clockstoppers.avi")</f>
        <v>clockstoppers.avi</v>
      </c>
    </row>
    <row r="334" spans="1:1">
      <c r="A334" s="5" t="str">
        <f>IFERROR(HYPERLINK(Rollover(ROW(),COLUMN()),"clones.avi"),"clones.avi")</f>
        <v>clones.avi</v>
      </c>
    </row>
    <row r="335" spans="1:1">
      <c r="A335" s="5" t="str">
        <f>IFERROR(HYPERLINK(Rollover(ROW(),COLUMN()),"close combat.avi"),"close combat.avi")</f>
        <v>close combat.avi</v>
      </c>
    </row>
    <row r="336" spans="1:1">
      <c r="A336" s="5" t="str">
        <f>IFERROR(HYPERLINK(Rollover(ROW(),COLUMN()),"close range.avi"),"close range.avi")</f>
        <v>close range.avi</v>
      </c>
    </row>
    <row r="337" spans="1:1">
      <c r="A337" s="5" t="str">
        <f>IFERROR(HYPERLINK(Rollover(ROW(),COLUMN()),"cloverfield.avi"),"cloverfield.avi")</f>
        <v>cloverfield.avi</v>
      </c>
    </row>
    <row r="338" spans="1:1">
      <c r="A338" s="5" t="str">
        <f>IFERROR(HYPERLINK(Rollover(ROW(),COLUMN()),"clown house.avi"),"clown house.avi")</f>
        <v>clown house.avi</v>
      </c>
    </row>
    <row r="339" spans="1:1">
      <c r="A339" s="5" t="str">
        <f>IFERROR(HYPERLINK(Rollover(ROW(),COLUMN()),"code 77.avi"),"code 77.avi")</f>
        <v>code 77.avi</v>
      </c>
    </row>
    <row r="340" spans="1:1">
      <c r="A340" s="5" t="str">
        <f>IFERROR(HYPERLINK(Rollover(ROW(),COLUMN()),"code apocalypse.avi"),"code apocalypse.avi")</f>
        <v>code apocalypse.avi</v>
      </c>
    </row>
    <row r="341" spans="1:1">
      <c r="A341" s="5" t="str">
        <f>IFERROR(HYPERLINK(Rollover(ROW(),COLUMN()),"code red.avi"),"code red.avi")</f>
        <v>code red.avi</v>
      </c>
    </row>
    <row r="342" spans="1:1">
      <c r="A342" s="5" t="str">
        <f>IFERROR(HYPERLINK(Rollover(ROW(),COLUMN()),"cold and dark.avi"),"cold and dark.avi")</f>
        <v>cold and dark.avi</v>
      </c>
    </row>
    <row r="343" spans="1:1">
      <c r="A343" s="5" t="str">
        <f>IFERROR(HYPERLINK(Rollover(ROW(),COLUMN()),"cold comes the night.avi"),"cold comes the night.avi")</f>
        <v>cold comes the night.avi</v>
      </c>
    </row>
    <row r="344" spans="1:1">
      <c r="A344" s="5" t="str">
        <f>IFERROR(HYPERLINK(Rollover(ROW(),COLUMN()),"cold creek manor.avi"),"cold creek manor.avi")</f>
        <v>cold creek manor.avi</v>
      </c>
    </row>
    <row r="345" spans="1:1">
      <c r="A345" s="5" t="str">
        <f>IFERROR(HYPERLINK(Rollover(ROW(),COLUMN()),"cold in july.avi"),"cold in july.avi")</f>
        <v>cold in july.avi</v>
      </c>
    </row>
    <row r="346" spans="1:1">
      <c r="A346" s="5" t="str">
        <f>IFERROR(HYPERLINK(Rollover(ROW(),COLUMN()),"cold prey 3.avi"),"cold prey 3.avi")</f>
        <v>cold prey 3.avi</v>
      </c>
    </row>
    <row r="347" spans="1:1">
      <c r="A347" s="5" t="str">
        <f>IFERROR(HYPERLINK(Rollover(ROW(),COLUMN()),"cold prey eiskalter tod.avi"),"cold prey eiskalter tod.avi")</f>
        <v>cold prey eiskalter tod.avi</v>
      </c>
    </row>
    <row r="348" spans="1:1">
      <c r="A348" s="5" t="str">
        <f>IFERROR(HYPERLINK(Rollover(ROW(),COLUMN()),"coldwater.avi"),"coldwater.avi")</f>
        <v>coldwater.avi</v>
      </c>
    </row>
    <row r="349" spans="1:1">
      <c r="A349" s="5" t="str">
        <f>IFERROR(HYPERLINK(Rollover(ROW(),COLUMN()),"colic.avi"),"colic.avi")</f>
        <v>colic.avi</v>
      </c>
    </row>
    <row r="350" spans="1:1">
      <c r="A350" s="5" t="str">
        <f>IFERROR(HYPERLINK(Rollover(ROW(),COLUMN()),"collateral damage.avi"),"collateral damage.avi")</f>
        <v>collateral damage.avi</v>
      </c>
    </row>
    <row r="351" spans="1:1">
      <c r="A351" s="5" t="str">
        <f>IFERROR(HYPERLINK(Rollover(ROW(),COLUMN()),"collision fatale.avi"),"collision fatale.avi")</f>
        <v>collision fatale.avi</v>
      </c>
    </row>
    <row r="352" spans="1:1">
      <c r="A352" s="5" t="str">
        <f>IFERROR(HYPERLINK(Rollover(ROW(),COLUMN()),"colombiana.avi"),"colombiana.avi")</f>
        <v>colombiana.avi</v>
      </c>
    </row>
    <row r="353" spans="1:1">
      <c r="A353" s="5" t="str">
        <f>IFERROR(HYPERLINK(Rollover(ROW(),COLUMN()),"colt 45.avi"),"colt 45.avi")</f>
        <v>colt 45.avi</v>
      </c>
    </row>
    <row r="354" spans="1:1">
      <c r="A354" s="5" t="str">
        <f>IFERROR(HYPERLINK(Rollover(ROW(),COLUMN()),"comedown.avi"),"comedown.avi")</f>
        <v>comedown.avi</v>
      </c>
    </row>
    <row r="355" spans="1:1">
      <c r="A355" s="5" t="str">
        <f>IFERROR(HYPERLINK(Rollover(ROW(),COLUMN()),"commando terroriste.avi"),"commando terroriste.avi")</f>
        <v>commando terroriste.avi</v>
      </c>
    </row>
    <row r="356" spans="1:1">
      <c r="A356" s="5" t="str">
        <f>IFERROR(HYPERLINK(Rollover(ROW(),COLUMN()),"compagny of heroes.avi"),"compagny of heroes.avi")</f>
        <v>compagny of heroes.avi</v>
      </c>
    </row>
    <row r="357" spans="1:1">
      <c r="A357" s="5" t="str">
        <f>IFERROR(HYPERLINK(Rollover(ROW(),COLUMN()),"compliance.avi"),"compliance.avi")</f>
        <v>compliance.avi</v>
      </c>
    </row>
    <row r="358" spans="1:1">
      <c r="A358" s="5" t="str">
        <f>IFERROR(HYPERLINK(Rollover(ROW(),COLUMN()),"conan the barbarian.avi"),"conan the barbarian.avi")</f>
        <v>conan the barbarian.avi</v>
      </c>
    </row>
    <row r="359" spans="1:1">
      <c r="A359" s="5" t="str">
        <f>IFERROR(HYPERLINK(Rollover(ROW(),COLUMN()),"confession of murder.avi"),"confession of murder.avi")</f>
        <v>confession of murder.avi</v>
      </c>
    </row>
    <row r="360" spans="1:1">
      <c r="A360" s="5" t="str">
        <f>IFERROR(HYPERLINK(Rollover(ROW(),COLUMN()),"confessions of a pit fighter.avi"),"confessions of a pit fighter.avi")</f>
        <v>confessions of a pit fighter.avi</v>
      </c>
    </row>
    <row r="361" spans="1:1">
      <c r="A361" s="5" t="str">
        <f>IFERROR(HYPERLINK(Rollover(ROW(),COLUMN()),"confidence.avi"),"confidence.avi")</f>
        <v>confidence.avi</v>
      </c>
    </row>
    <row r="362" spans="1:1">
      <c r="A362" s="5" t="str">
        <f>IFERROR(HYPERLINK(Rollover(ROW(),COLUMN()),"congo.avi"),"congo.avi")</f>
        <v>congo.avi</v>
      </c>
    </row>
    <row r="363" spans="1:1">
      <c r="A363" s="5" t="str">
        <f>IFERROR(HYPERLINK(Rollover(ROW(),COLUMN()),"conquest.avi"),"conquest.avi")</f>
        <v>conquest.avi</v>
      </c>
    </row>
    <row r="364" spans="1:1">
      <c r="A364" s="5" t="str">
        <f>IFERROR(HYPERLINK(Rollover(ROW(),COLUMN()),"constantinope.avi"),"constantinope.avi")</f>
        <v>constantinope.avi</v>
      </c>
    </row>
    <row r="365" spans="1:1">
      <c r="A365" s="5" t="str">
        <f>IFERROR(HYPERLINK(Rollover(ROW(),COLUMN()),"constrictor.avi"),"constrictor.avi")</f>
        <v>constrictor.avi</v>
      </c>
    </row>
    <row r="366" spans="1:1">
      <c r="A366" s="5" t="str">
        <f>IFERROR(HYPERLINK(Rollover(ROW(),COLUMN()),"contagion .avi"),"contagion .avi")</f>
        <v>contagion .avi</v>
      </c>
    </row>
    <row r="367" spans="1:1">
      <c r="A367" s="5" t="str">
        <f>IFERROR(HYPERLINK(Rollover(ROW(),COLUMN()),"contamination.avi"),"contamination.avi")</f>
        <v>contamination.avi</v>
      </c>
    </row>
    <row r="368" spans="1:1">
      <c r="A368" s="5" t="str">
        <f>IFERROR(HYPERLINK(Rollover(ROW(),COLUMN()),"contraband.avi"),"contraband.avi")</f>
        <v>contraband.avi</v>
      </c>
    </row>
    <row r="369" spans="1:1">
      <c r="A369" s="5" t="str">
        <f>IFERROR(HYPERLINK(Rollover(ROW(),COLUMN()),"contract killers.avi"),"contract killers.avi")</f>
        <v>contract killers.avi</v>
      </c>
    </row>
    <row r="370" spans="1:1">
      <c r="A370" s="5" t="str">
        <f>IFERROR(HYPERLINK(Rollover(ROW(),COLUMN()),"control.avi"),"control.avi")</f>
        <v>control.avi</v>
      </c>
    </row>
    <row r="371" spans="1:1">
      <c r="A371" s="5" t="str">
        <f>IFERROR(HYPERLINK(Rollover(ROW(),COLUMN()),"cop car.avi"),"cop car.avi")</f>
        <v>cop car.avi</v>
      </c>
    </row>
    <row r="372" spans="1:1">
      <c r="A372" s="5" t="str">
        <f>IFERROR(HYPERLINK(Rollover(ROW(),COLUMN()),"coq de combat.avi"),"coq de combat.avi")</f>
        <v>coq de combat.avi</v>
      </c>
    </row>
    <row r="373" spans="1:1">
      <c r="A373" s="5" t="str">
        <f>IFERROR(HYPERLINK(Rollover(ROW(),COLUMN()),"coriolanus.avi"),"coriolanus.avi")</f>
        <v>coriolanus.avi</v>
      </c>
    </row>
    <row r="374" spans="1:1">
      <c r="A374" s="5" t="str">
        <f>IFERROR(HYPERLINK(Rollover(ROW(),COLUMN()),"cornered.avi"),"cornered.avi")</f>
        <v>cornered.avi</v>
      </c>
    </row>
    <row r="375" spans="1:1">
      <c r="A375" s="5" t="str">
        <f>IFERROR(HYPERLINK(Rollover(ROW(),COLUMN()),"corps a corps.avi"),"corps a corps.avi")</f>
        <v>corps a corps.avi</v>
      </c>
    </row>
    <row r="376" spans="1:1">
      <c r="A376" s="5" t="str">
        <f>IFERROR(HYPERLINK(Rollover(ROW(),COLUMN()),"countdown.avi"),"countdown.avi")</f>
        <v>countdown.avi</v>
      </c>
    </row>
    <row r="377" spans="1:1">
      <c r="A377" s="5" t="str">
        <f>IFERROR(HYPERLINK(Rollover(ROW(),COLUMN()),"coup d'éclat.avi"),"coup d'éclat.avi")</f>
        <v>coup d'éclat.avi</v>
      </c>
    </row>
    <row r="378" spans="1:1">
      <c r="A378" s="5" t="str">
        <f>IFERROR(HYPERLINK(Rollover(ROW(),COLUMN()),"course à la mort.avi"),"course à la mort.avi")</f>
        <v>course à la mort.avi</v>
      </c>
    </row>
    <row r="379" spans="1:1">
      <c r="A379" s="5" t="str">
        <f>IFERROR(HYPERLINK(Rollover(ROW(),COLUMN()),"cowboys et aliens.avi"),"cowboys et aliens.avi")</f>
        <v>cowboys et aliens.avi</v>
      </c>
    </row>
    <row r="380" spans="1:1">
      <c r="A380" s="5" t="str">
        <f>IFERROR(HYPERLINK(Rollover(ROW(),COLUMN()),"coyote ugly.avi"),"coyote ugly.avi")</f>
        <v>coyote ugly.avi</v>
      </c>
    </row>
    <row r="381" spans="1:1">
      <c r="A381" s="5" t="str">
        <f>IFERROR(HYPERLINK(Rollover(ROW(),COLUMN()),"crash.avi"),"crash.avi")</f>
        <v>crash.avi</v>
      </c>
    </row>
    <row r="382" spans="1:1">
      <c r="A382" s="5" t="str">
        <f>IFERROR(HYPERLINK(Rollover(ROW(),COLUMN()),"crave.avi"),"crave.avi")</f>
        <v>crave.avi</v>
      </c>
    </row>
    <row r="383" spans="1:1">
      <c r="A383" s="5" t="str">
        <f>IFERROR(HYPERLINK(Rollover(ROW(),COLUMN()),"crawlspace.avi"),"crawlspace.avi")</f>
        <v>crawlspace.avi</v>
      </c>
    </row>
    <row r="384" spans="1:1">
      <c r="A384" s="5" t="str">
        <f>IFERROR(HYPERLINK(Rollover(ROW(),COLUMN()),"crazy joe redemption.avi"),"crazy joe redemption.avi")</f>
        <v>crazy joe redemption.avi</v>
      </c>
    </row>
    <row r="385" spans="1:1">
      <c r="A385" s="5" t="str">
        <f>IFERROR(HYPERLINK(Rollover(ROW(),COLUMN()),"crime spree.avi"),"crime spree.avi")</f>
        <v>crime spree.avi</v>
      </c>
    </row>
    <row r="386" spans="1:1">
      <c r="A386" s="5" t="str">
        <f>IFERROR(HYPERLINK(Rollover(ROW(),COLUMN()),"criminal activities.avi"),"criminal activities.avi")</f>
        <v>criminal activities.avi</v>
      </c>
    </row>
    <row r="387" spans="1:1">
      <c r="A387" s="5" t="str">
        <f>IFERROR(HYPERLINK(Rollover(ROW(),COLUMN()),"critical décision.avi"),"critical décision.avi")</f>
        <v>critical décision.avi</v>
      </c>
    </row>
    <row r="388" spans="1:1">
      <c r="A388" s="5" t="str">
        <f>IFERROR(HYPERLINK(Rollover(ROW(),COLUMN()),"crows explode.avi"),"crows explode.avi")</f>
        <v>crows explode.avi</v>
      </c>
    </row>
    <row r="389" spans="1:1">
      <c r="A389" s="5" t="str">
        <f>IFERROR(HYPERLINK(Rollover(ROW(),COLUMN()),"crows zéro 2.avi"),"crows zéro 2.avi")</f>
        <v>crows zéro 2.avi</v>
      </c>
    </row>
    <row r="390" spans="1:1">
      <c r="A390" s="5" t="str">
        <f>IFERROR(HYPERLINK(Rollover(ROW(),COLUMN()),"crows zéro.avi"),"crows zéro.avi")</f>
        <v>crows zéro.avi</v>
      </c>
    </row>
    <row r="391" spans="1:1">
      <c r="A391" s="5" t="str">
        <f>IFERROR(HYPERLINK(Rollover(ROW(),COLUMN()),"cube zéro.avi"),"cube zéro.avi")</f>
        <v>cube zéro.avi</v>
      </c>
    </row>
    <row r="392" spans="1:1">
      <c r="A392" s="5" t="str">
        <f>IFERROR(HYPERLINK(Rollover(ROW(),COLUMN()),"curse of the komodo.avi"),"curse of the komodo.avi")</f>
        <v>curse of the komodo.avi</v>
      </c>
    </row>
    <row r="393" spans="1:1">
      <c r="A393" s="5" t="str">
        <f>IFERROR(HYPERLINK(Rollover(ROW(),COLUMN()),"curve.avi"),"curve.avi")</f>
        <v>curve.avi</v>
      </c>
    </row>
    <row r="394" spans="1:1">
      <c r="A394" s="5" t="str">
        <f>IFERROR(HYPERLINK(Rollover(ROW(),COLUMN()),"cyborg conquest.avi"),"cyborg conquest.avi")</f>
        <v>cyborg conquest.avi</v>
      </c>
    </row>
    <row r="395" spans="1:1">
      <c r="A395" s="5" t="str">
        <f>IFERROR(HYPERLINK(Rollover(ROW(),COLUMN()),"cyclops.avi"),"cyclops.avi")</f>
        <v>cyclops.avi</v>
      </c>
    </row>
    <row r="396" spans="1:1">
      <c r="A396" s="5" t="str">
        <f>IFERROR(HYPERLINK(Rollover(ROW(),COLUMN()),"cypher.avi"),"cypher.avi")</f>
        <v>cypher.avi</v>
      </c>
    </row>
    <row r="397" spans="1:1">
      <c r="A397" s="5" t="str">
        <f>IFERROR(HYPERLINK(Rollover(ROW(),COLUMN()),"d-war.avi"),"d-war.avi")</f>
        <v>d-war.avi</v>
      </c>
    </row>
    <row r="398" spans="1:1">
      <c r="A398" s="5" t="str">
        <f>IFERROR(HYPERLINK(Rollover(ROW(),COLUMN()),"d4 mortal unit.avi"),"d4 mortal unit.avi")</f>
        <v>d4 mortal unit.avi</v>
      </c>
    </row>
    <row r="399" spans="1:1">
      <c r="A399" s="5" t="str">
        <f>IFERROR(HYPERLINK(Rollover(ROW(),COLUMN()),"dagmar l'ame des wikings.avi"),"dagmar l'ame des wikings.avi")</f>
        <v>dagmar l'ame des wikings.avi</v>
      </c>
    </row>
    <row r="400" spans="1:1">
      <c r="A400" s="5" t="str">
        <f>IFERROR(HYPERLINK(Rollover(ROW(),COLUMN()),"dagon.avi"),"dagon.avi")</f>
        <v>dagon.avi</v>
      </c>
    </row>
    <row r="401" spans="1:1">
      <c r="A401" s="5" t="str">
        <f>IFERROR(HYPERLINK(Rollover(ROW(),COLUMN()),"damage.avi"),"damage.avi")</f>
        <v>damage.avi</v>
      </c>
    </row>
    <row r="402" spans="1:1">
      <c r="A402" s="5" t="str">
        <f>IFERROR(HYPERLINK(Rollover(ROW(),COLUMN()),"danger en altitude.avi"),"danger en altitude.avi")</f>
        <v>danger en altitude.avi</v>
      </c>
    </row>
    <row r="403" spans="1:1">
      <c r="A403" s="5" t="str">
        <f>IFERROR(HYPERLINK(Rollover(ROW(),COLUMN()),"dangereuse proposition.avi"),"dangereuse proposition.avi")</f>
        <v>dangereuse proposition.avi</v>
      </c>
    </row>
    <row r="404" spans="1:1">
      <c r="A404" s="5" t="str">
        <f>IFERROR(HYPERLINK(Rollover(ROW(),COLUMN()),"dangerous flowers.avi"),"dangerous flowers.avi")</f>
        <v>dangerous flowers.avi</v>
      </c>
    </row>
    <row r="405" spans="1:1">
      <c r="A405" s="5" t="str">
        <f>IFERROR(HYPERLINK(Rollover(ROW(),COLUMN()),"dangerous man.avi"),"dangerous man.avi")</f>
        <v>dangerous man.avi</v>
      </c>
    </row>
    <row r="406" spans="1:1">
      <c r="A406" s="5" t="str">
        <f>IFERROR(HYPERLINK(Rollover(ROW(),COLUMN()),"dans une galaxie près de chez vous.avi"),"dans une galaxie près de chez vous.avi")</f>
        <v>dans une galaxie près de chez vous.avi</v>
      </c>
    </row>
    <row r="407" spans="1:1">
      <c r="A407" s="5" t="str">
        <f>IFERROR(HYPERLINK(Rollover(ROW(),COLUMN()),"dark blue.avi"),"dark blue.avi")</f>
        <v>dark blue.avi</v>
      </c>
    </row>
    <row r="408" spans="1:1">
      <c r="A408" s="5" t="str">
        <f>IFERROR(HYPERLINK(Rollover(ROW(),COLUMN()),"dark country.avi"),"dark country.avi")</f>
        <v>dark country.avi</v>
      </c>
    </row>
    <row r="409" spans="1:1">
      <c r="A409" s="5" t="str">
        <f>IFERROR(HYPERLINK(Rollover(ROW(),COLUMN()),"dark floors.avi"),"dark floors.avi")</f>
        <v>dark floors.avi</v>
      </c>
    </row>
    <row r="410" spans="1:1">
      <c r="A410" s="5" t="str">
        <f>IFERROR(HYPERLINK(Rollover(ROW(),COLUMN()),"dark island.avi"),"dark island.avi")</f>
        <v>dark island.avi</v>
      </c>
    </row>
    <row r="411" spans="1:1">
      <c r="A411" s="5" t="str">
        <f>IFERROR(HYPERLINK(Rollover(ROW(),COLUMN()),"dark planet.avi"),"dark planet.avi")</f>
        <v>dark planet.avi</v>
      </c>
    </row>
    <row r="412" spans="1:1">
      <c r="A412" s="5" t="str">
        <f>IFERROR(HYPERLINK(Rollover(ROW(),COLUMN()),"dark shadows.avi"),"dark shadows.avi")</f>
        <v>dark shadows.avi</v>
      </c>
    </row>
    <row r="413" spans="1:1">
      <c r="A413" s="5" t="str">
        <f>IFERROR(HYPERLINK(Rollover(ROW(),COLUMN()),"dark storm.avi"),"dark storm.avi")</f>
        <v>dark storm.avi</v>
      </c>
    </row>
    <row r="414" spans="1:1">
      <c r="A414" s="5" t="str">
        <f>IFERROR(HYPERLINK(Rollover(ROW(),COLUMN()),"dark warrior.avi"),"dark warrior.avi")</f>
        <v>dark warrior.avi</v>
      </c>
    </row>
    <row r="415" spans="1:1">
      <c r="A415" s="5" t="str">
        <f>IFERROR(HYPERLINK(Rollover(ROW(),COLUMN()),"darkroom.avi"),"darkroom.avi")</f>
        <v>darkroom.avi</v>
      </c>
    </row>
    <row r="416" spans="1:1">
      <c r="A416" s="5" t="str">
        <f>IFERROR(HYPERLINK(Rollover(ROW(),COLUMN()),"das housemaid.avi"),"das housemaid.avi")</f>
        <v>das housemaid.avi</v>
      </c>
    </row>
    <row r="417" spans="1:1">
      <c r="A417" s="5" t="str">
        <f>IFERROR(HYPERLINK(Rollover(ROW(),COLUMN()),"david and goliath.avi"),"david and goliath.avi")</f>
        <v>david and goliath.avi</v>
      </c>
    </row>
    <row r="418" spans="1:1">
      <c r="A418" s="5" t="str">
        <f>IFERROR(HYPERLINK(Rollover(ROW(),COLUMN()),"dawn of destruction.avi"),"dawn of destruction.avi")</f>
        <v>dawn of destruction.avi</v>
      </c>
    </row>
    <row r="419" spans="1:1">
      <c r="A419" s="5" t="str">
        <f>IFERROR(HYPERLINK(Rollover(ROW(),COLUMN()),"daywatch.avi"),"daywatch.avi")</f>
        <v>daywatch.avi</v>
      </c>
    </row>
    <row r="420" spans="1:1">
      <c r="A420" s="5" t="str">
        <f>IFERROR(HYPERLINK(Rollover(ROW(),COLUMN()),"de rouille et d'os.avi"),"de rouille et d'os.avi")</f>
        <v>de rouille et d'os.avi</v>
      </c>
    </row>
    <row r="421" spans="1:1">
      <c r="A421" s="5" t="str">
        <f>IFERROR(HYPERLINK(Rollover(ROW(),COLUMN()),"dead ball.avi"),"dead ball.avi")</f>
        <v>dead ball.avi</v>
      </c>
    </row>
    <row r="422" spans="1:1">
      <c r="A422" s="5" t="str">
        <f>IFERROR(HYPERLINK(Rollover(ROW(),COLUMN()),"dead drop mort vive.avi"),"dead drop mort vive.avi")</f>
        <v>dead drop mort vive.avi</v>
      </c>
    </row>
    <row r="423" spans="1:1">
      <c r="A423" s="5" t="str">
        <f>IFERROR(HYPERLINK(Rollover(ROW(),COLUMN()),"dead drop.avi"),"dead drop.avi")</f>
        <v>dead drop.avi</v>
      </c>
    </row>
    <row r="424" spans="1:1">
      <c r="A424" s="5" t="str">
        <f>IFERROR(HYPERLINK(Rollover(ROW(),COLUMN()),"dead in 3 days.avi"),"dead in 3 days.avi")</f>
        <v>dead in 3 days.avi</v>
      </c>
    </row>
    <row r="425" spans="1:1">
      <c r="A425" s="5" t="str">
        <f>IFERROR(HYPERLINK(Rollover(ROW(),COLUMN()),"dead in tombstone.avi"),"dead in tombstone.avi")</f>
        <v>dead in tombstone.avi</v>
      </c>
    </row>
    <row r="426" spans="1:1">
      <c r="A426" s="5" t="str">
        <f>IFERROR(HYPERLINK(Rollover(ROW(),COLUMN()),"dead mine.avi"),"dead mine.avi")</f>
        <v>dead mine.avi</v>
      </c>
    </row>
    <row r="427" spans="1:1">
      <c r="A427" s="5" t="str">
        <f>IFERROR(HYPERLINK(Rollover(ROW(),COLUMN()),"dead or alive.avi"),"dead or alive.avi")</f>
        <v>dead or alive.avi</v>
      </c>
    </row>
    <row r="428" spans="1:1">
      <c r="A428" s="5" t="str">
        <f>IFERROR(HYPERLINK(Rollover(ROW(),COLUMN()),"dead rising.avi"),"dead rising.avi")</f>
        <v>dead rising.avi</v>
      </c>
    </row>
    <row r="429" spans="1:1">
      <c r="A429" s="5" t="str">
        <f>IFERROR(HYPERLINK(Rollover(ROW(),COLUMN()),"dead shadows.avi"),"dead shadows.avi")</f>
        <v>dead shadows.avi</v>
      </c>
    </row>
    <row r="430" spans="1:1">
      <c r="A430" s="5" t="str">
        <f>IFERROR(HYPERLINK(Rollover(ROW(),COLUMN()),"dead snow 2.avi"),"dead snow 2.avi")</f>
        <v>dead snow 2.avi</v>
      </c>
    </row>
    <row r="431" spans="1:1">
      <c r="A431" s="5" t="str">
        <f>IFERROR(HYPERLINK(Rollover(ROW(),COLUMN()),"dead snow.avi"),"dead snow.avi")</f>
        <v>dead snow.avi</v>
      </c>
    </row>
    <row r="432" spans="1:1">
      <c r="A432" s="5" t="str">
        <f>IFERROR(HYPERLINK(Rollover(ROW(),COLUMN()),"deadgirl.avi"),"deadgirl.avi")</f>
        <v>deadgirl.avi</v>
      </c>
    </row>
    <row r="433" spans="1:1">
      <c r="A433" s="5" t="str">
        <f>IFERROR(HYPERLINK(Rollover(ROW(),COLUMN()),"deadly descent.avi"),"deadly descent.avi")</f>
        <v>deadly descent.avi</v>
      </c>
    </row>
    <row r="434" spans="1:1">
      <c r="A434" s="5" t="str">
        <f>IFERROR(HYPERLINK(Rollover(ROW(),COLUMN()),"deadpool.avi"),"deadpool.avi")</f>
        <v>deadpool.avi</v>
      </c>
    </row>
    <row r="435" spans="1:1">
      <c r="A435" s="5" t="str">
        <f>IFERROR(HYPERLINK(Rollover(ROW(),COLUMN()),"dealer.avi"),"dealer.avi")</f>
        <v>dealer.avi</v>
      </c>
    </row>
    <row r="436" spans="1:1">
      <c r="A436" s="5" t="str">
        <f>IFERROR(HYPERLINK(Rollover(ROW(),COLUMN()),"death note.avi"),"death note.avi")</f>
        <v>death note.avi</v>
      </c>
    </row>
    <row r="437" spans="1:1">
      <c r="A437" s="5" t="str">
        <f>IFERROR(HYPERLINK(Rollover(ROW(),COLUMN()),"death race 3 inferno.avi"),"death race 3 inferno.avi")</f>
        <v>death race 3 inferno.avi</v>
      </c>
    </row>
    <row r="438" spans="1:1">
      <c r="A438" s="5" t="str">
        <f>IFERROR(HYPERLINK(Rollover(ROW(),COLUMN()),"death tube.avi"),"death tube.avi")</f>
        <v>death tube.avi</v>
      </c>
    </row>
    <row r="439" spans="1:1">
      <c r="A439" s="5" t="str">
        <f>IFERROR(HYPERLINK(Rollover(ROW(),COLUMN()),"death valley.avi"),"death valley.avi")</f>
        <v>death valley.avi</v>
      </c>
    </row>
    <row r="440" spans="1:1">
      <c r="A440" s="5" t="str">
        <f>IFERROR(HYPERLINK(Rollover(ROW(),COLUMN()),"death warrior.avi"),"death warrior.avi")</f>
        <v>death warrior.avi</v>
      </c>
    </row>
    <row r="441" spans="1:1">
      <c r="A441" s="5" t="str">
        <f>IFERROR(HYPERLINK(Rollover(ROW(),COLUMN()),"death water.avi"),"death water.avi")</f>
        <v>death water.avi</v>
      </c>
    </row>
    <row r="442" spans="1:1">
      <c r="A442" s="5" t="str">
        <f>IFERROR(HYPERLINK(Rollover(ROW(),COLUMN()),"deep evil.avi"),"deep evil.avi")</f>
        <v>deep evil.avi</v>
      </c>
    </row>
    <row r="443" spans="1:1">
      <c r="A443" s="5" t="str">
        <f>IFERROR(HYPERLINK(Rollover(ROW(),COLUMN()),"deep in the darkness.avi"),"deep in the darkness.avi")</f>
        <v>deep in the darkness.avi</v>
      </c>
    </row>
    <row r="444" spans="1:1">
      <c r="A444" s="5" t="str">
        <f>IFERROR(HYPERLINK(Rollover(ROW(),COLUMN()),"deep red.avi"),"deep red.avi")</f>
        <v>deep red.avi</v>
      </c>
    </row>
    <row r="445" spans="1:1">
      <c r="A445" s="5" t="str">
        <f>IFERROR(HYPERLINK(Rollover(ROW(),COLUMN()),"deep water.avi"),"deep water.avi")</f>
        <v>deep water.avi</v>
      </c>
    </row>
    <row r="446" spans="1:1">
      <c r="A446" s="5" t="str">
        <f>IFERROR(HYPERLINK(Rollover(ROW(),COLUMN()),"delete apocalypse 2.avi"),"delete apocalypse 2.avi")</f>
        <v>delete apocalypse 2.avi</v>
      </c>
    </row>
    <row r="447" spans="1:1">
      <c r="A447" s="5" t="str">
        <f>IFERROR(HYPERLINK(Rollover(ROW(),COLUMN()),"des hommes sans loi.avi"),"des hommes sans loi.avi")</f>
        <v>des hommes sans loi.avi</v>
      </c>
    </row>
    <row r="448" spans="1:1">
      <c r="A448" s="5" t="str">
        <f>IFERROR(HYPERLINK(Rollover(ROW(),COLUMN()),"despération.avi"),"despération.avi")</f>
        <v>despération.avi</v>
      </c>
    </row>
    <row r="449" spans="1:1">
      <c r="A449" s="5" t="str">
        <f>IFERROR(HYPERLINK(Rollover(ROW(),COLUMN()),"destroy the scorpion king 4.avi"),"destroy the scorpion king 4.avi")</f>
        <v>destroy the scorpion king 4.avi</v>
      </c>
    </row>
    <row r="450" spans="1:1">
      <c r="A450" s="5" t="str">
        <f>IFERROR(HYPERLINK(Rollover(ROW(),COLUMN()),"destruction day panique sur seattle.avi"),"destruction day panique sur seattle.avi")</f>
        <v>destruction day panique sur seattle.avi</v>
      </c>
    </row>
    <row r="451" spans="1:1">
      <c r="A451" s="5" t="str">
        <f>IFERROR(HYPERLINK(Rollover(ROW(),COLUMN()),"destruction finale.avi"),"destruction finale.avi")</f>
        <v>destruction finale.avi</v>
      </c>
    </row>
    <row r="452" spans="1:1">
      <c r="A452" s="5" t="str">
        <f>IFERROR(HYPERLINK(Rollover(ROW(),COLUMN()),"dette de sang.avi"),"dette de sang.avi")</f>
        <v>dette de sang.avi</v>
      </c>
    </row>
    <row r="453" spans="1:1">
      <c r="A453" s="5" t="str">
        <f>IFERROR(HYPERLINK(Rollover(ROW(),COLUMN()),"devil seed.avi"),"devil seed.avi")</f>
        <v>devil seed.avi</v>
      </c>
    </row>
    <row r="454" spans="1:1">
      <c r="A454" s="5" t="str">
        <f>IFERROR(HYPERLINK(Rollover(ROW(),COLUMN()),"devil's knot.avi"),"devil's knot.avi")</f>
        <v>devil's knot.avi</v>
      </c>
    </row>
    <row r="455" spans="1:1">
      <c r="A455" s="5" t="str">
        <f>IFERROR(HYPERLINK(Rollover(ROW(),COLUMN()),"devil's pond.avi"),"devil's pond.avi")</f>
        <v>devil's pond.avi</v>
      </c>
    </row>
    <row r="456" spans="1:1">
      <c r="A456" s="5" t="str">
        <f>IFERROR(HYPERLINK(Rollover(ROW(),COLUMN()),"devils mile.avi"),"devils mile.avi")</f>
        <v>devils mile.avi</v>
      </c>
    </row>
    <row r="457" spans="1:1">
      <c r="A457" s="5" t="str">
        <f>IFERROR(HYPERLINK(Rollover(ROW(),COLUMN()),"diamant 13.avi"),"diamant 13.avi")</f>
        <v>diamant 13.avi</v>
      </c>
    </row>
    <row r="458" spans="1:1">
      <c r="A458" s="5" t="str">
        <f>IFERROR(HYPERLINK(Rollover(ROW(),COLUMN()),"die hard 4 retour en enfer.avi"),"die hard 4 retour en enfer.avi")</f>
        <v>die hard 4 retour en enfer.avi</v>
      </c>
    </row>
    <row r="459" spans="1:1">
      <c r="A459" s="5" t="str">
        <f>IFERROR(HYPERLINK(Rollover(ROW(),COLUMN()),"die hard.avi"),"die hard.avi")</f>
        <v>die hard.avi</v>
      </c>
    </row>
    <row r="460" spans="1:1">
      <c r="A460" s="5" t="str">
        <f>IFERROR(HYPERLINK(Rollover(ROW(),COLUMN()),"die.avi"),"die.avi")</f>
        <v>die.avi</v>
      </c>
    </row>
    <row r="461" spans="1:1">
      <c r="A461" s="5" t="str">
        <f>IFERROR(HYPERLINK(Rollover(ROW(),COLUMN()),"dino king.avi"),"dino king.avi")</f>
        <v>dino king.avi</v>
      </c>
    </row>
    <row r="462" spans="1:1">
      <c r="A462" s="5" t="str">
        <f>IFERROR(HYPERLINK(Rollover(ROW(),COLUMN()),"dirty teacher.avi"),"dirty teacher.avi")</f>
        <v>dirty teacher.avi</v>
      </c>
    </row>
    <row r="463" spans="1:1">
      <c r="A463" s="5" t="str">
        <f>IFERROR(HYPERLINK(Rollover(ROW(),COLUMN()),"district 9.avi"),"district 9.avi")</f>
        <v>district 9.avi</v>
      </c>
    </row>
    <row r="464" spans="1:1">
      <c r="A464" s="5" t="str">
        <f>IFERROR(HYPERLINK(Rollover(ROW(),COLUMN()),"divergente 2 l'insurrection.avi"),"divergente 2 l'insurrection.avi")</f>
        <v>divergente 2 l'insurrection.avi</v>
      </c>
    </row>
    <row r="465" spans="1:1">
      <c r="A465" s="5" t="str">
        <f>IFERROR(HYPERLINK(Rollover(ROW(),COLUMN()),"divergente 3.avi"),"divergente 3.avi")</f>
        <v>divergente 3.avi</v>
      </c>
    </row>
    <row r="466" spans="1:1">
      <c r="A466" s="5" t="str">
        <f>IFERROR(HYPERLINK(Rollover(ROW(),COLUMN()),"divergente.avi"),"divergente.avi")</f>
        <v>divergente.avi</v>
      </c>
    </row>
    <row r="467" spans="1:1">
      <c r="A467" s="5" t="str">
        <f>IFERROR(HYPERLINK(Rollover(ROW(),COLUMN()),"django.avi"),"django.avi")</f>
        <v>django.avi</v>
      </c>
    </row>
    <row r="468" spans="1:1">
      <c r="A468" s="5" t="str">
        <f>IFERROR(HYPERLINK(Rollover(ROW(),COLUMN()),"doctor who the day.avi"),"doctor who the day.avi")</f>
        <v>doctor who the day.avi</v>
      </c>
    </row>
    <row r="469" spans="1:1">
      <c r="A469" s="5" t="str">
        <f>IFERROR(HYPERLINK(Rollover(ROW(),COLUMN()),"dog bite dog.avi"),"dog bite dog.avi")</f>
        <v>dog bite dog.avi</v>
      </c>
    </row>
    <row r="470" spans="1:1">
      <c r="A470" s="5" t="str">
        <f>IFERROR(HYPERLINK(Rollover(ROW(),COLUMN()),"dog pound.avi"),"dog pound.avi")</f>
        <v>dog pound.avi</v>
      </c>
    </row>
    <row r="471" spans="1:1">
      <c r="A471" s="5" t="str">
        <f>IFERROR(HYPERLINK(Rollover(ROW(),COLUMN()),"dog soldiers.avi"),"dog soldiers.avi")</f>
        <v>dog soldiers.avi</v>
      </c>
    </row>
    <row r="472" spans="1:1">
      <c r="A472" s="5" t="str">
        <f>IFERROR(HYPERLINK(Rollover(ROW(),COLUMN()),"donjons et dragons 3 le livre des ténèbres.avi"),"donjons et dragons 3 le livre des ténèbres.avi")</f>
        <v>donjons et dragons 3 le livre des ténèbres.avi</v>
      </c>
    </row>
    <row r="473" spans="1:1">
      <c r="A473" s="5" t="str">
        <f>IFERROR(HYPERLINK(Rollover(ROW(),COLUMN()),"donkey punch.avi"),"donkey punch.avi")</f>
        <v>donkey punch.avi</v>
      </c>
    </row>
    <row r="474" spans="1:1">
      <c r="A474" s="5" t="str">
        <f>IFERROR(HYPERLINK(Rollover(ROW(),COLUMN()),"donnie darko.avi"),"donnie darko.avi")</f>
        <v>donnie darko.avi</v>
      </c>
    </row>
    <row r="475" spans="1:1">
      <c r="A475" s="5" t="str">
        <f>IFERROR(HYPERLINK(Rollover(ROW(),COLUMN()),"doomsday.avi"),"doomsday.avi")</f>
        <v>doomsday.avi</v>
      </c>
    </row>
    <row r="476" spans="1:1">
      <c r="A476" s="5" t="str">
        <f>IFERROR(HYPERLINK(Rollover(ROW(),COLUMN()),"dororo.avi"),"dororo.avi")</f>
        <v>dororo.avi</v>
      </c>
    </row>
    <row r="477" spans="1:1">
      <c r="A477" s="5" t="str">
        <f>IFERROR(HYPERLINK(Rollover(ROW(),COLUMN()),"dossier k.avi"),"dossier k.avi")</f>
        <v>dossier k.avi</v>
      </c>
    </row>
    <row r="478" spans="1:1">
      <c r="A478" s="5" t="str">
        <f>IFERROR(HYPERLINK(Rollover(ROW(),COLUMN()),"double dragon.avi"),"double dragon.avi")</f>
        <v>double dragon.avi</v>
      </c>
    </row>
    <row r="479" spans="1:1">
      <c r="A479" s="5" t="str">
        <f>IFERROR(HYPERLINK(Rollover(ROW(),COLUMN()),"dr house.avi"),"dr house.avi")</f>
        <v>dr house.avi</v>
      </c>
    </row>
    <row r="480" spans="1:1">
      <c r="A480" s="5" t="str">
        <f>IFERROR(HYPERLINK(Rollover(ROW(),COLUMN()),"dr wai.avi"),"dr wai.avi")</f>
        <v>dr wai.avi</v>
      </c>
    </row>
    <row r="481" spans="1:1">
      <c r="A481" s="5" t="str">
        <f>IFERROR(HYPERLINK(Rollover(ROW(),COLUMN()),"dracula 3k.avi"),"dracula 3k.avi")</f>
        <v>dracula 3k.avi</v>
      </c>
    </row>
    <row r="482" spans="1:1">
      <c r="A482" s="5" t="str">
        <f>IFERROR(HYPERLINK(Rollover(ROW(),COLUMN()),"drag me to hell.avi"),"drag me to hell.avi")</f>
        <v>drag me to hell.avi</v>
      </c>
    </row>
    <row r="483" spans="1:1">
      <c r="A483" s="5" t="str">
        <f>IFERROR(HYPERLINK(Rollover(ROW(),COLUMN()),"dragon blade.avi"),"dragon blade.avi")</f>
        <v>dragon blade.avi</v>
      </c>
    </row>
    <row r="484" spans="1:1">
      <c r="A484" s="5" t="str">
        <f>IFERROR(HYPERLINK(Rollover(ROW(),COLUMN()),"dragon tiger gate.avi"),"dragon tiger gate.avi")</f>
        <v>dragon tiger gate.avi</v>
      </c>
    </row>
    <row r="485" spans="1:1">
      <c r="A485" s="5" t="str">
        <f>IFERROR(HYPERLINK(Rollover(ROW(),COLUMN()),"dragon wars.avi"),"dragon wars.avi")</f>
        <v>dragon wars.avi</v>
      </c>
    </row>
    <row r="486" spans="1:1">
      <c r="A486" s="5" t="str">
        <f>IFERROR(HYPERLINK(Rollover(ROW(),COLUMN()),"dragon wasps l'ultime fléau.avi"),"dragon wasps l'ultime fléau.avi")</f>
        <v>dragon wasps l'ultime fléau.avi</v>
      </c>
    </row>
    <row r="487" spans="1:1">
      <c r="A487" s="5" t="str">
        <f>IFERROR(HYPERLINK(Rollover(ROW(),COLUMN()),"dragonfly.avi"),"dragonfly.avi")</f>
        <v>dragonfly.avi</v>
      </c>
    </row>
    <row r="488" spans="1:1">
      <c r="A488" s="5" t="str">
        <f>IFERROR(HYPERLINK(Rollover(ROW(),COLUMN()),"dragonheart 3.avi"),"dragonheart 3.avi")</f>
        <v>dragonheart 3.avi</v>
      </c>
    </row>
    <row r="489" spans="1:1">
      <c r="A489" s="5" t="str">
        <f>IFERROR(HYPERLINK(Rollover(ROW(),COLUMN()),"dragonquest.avi"),"dragonquest.avi")</f>
        <v>dragonquest.avi</v>
      </c>
    </row>
    <row r="490" spans="1:1">
      <c r="A490" s="5" t="str">
        <f>IFERROR(HYPERLINK(Rollover(ROW(),COLUMN()),"dredd.avi"),"dredd.avi")</f>
        <v>dredd.avi</v>
      </c>
    </row>
    <row r="491" spans="1:1">
      <c r="A491" s="5" t="str">
        <f>IFERROR(HYPERLINK(Rollover(ROW(),COLUMN()),"dresser pour tuer.avi"),"dresser pour tuer.avi")</f>
        <v>dresser pour tuer.avi</v>
      </c>
    </row>
    <row r="492" spans="1:1">
      <c r="A492" s="5" t="str">
        <f>IFERROR(HYPERLINK(Rollover(ROW(),COLUMN()),"drive hard.avi"),"drive hard.avi")</f>
        <v>drive hard.avi</v>
      </c>
    </row>
    <row r="493" spans="1:1">
      <c r="A493" s="5" t="str">
        <f>IFERROR(HYPERLINK(Rollover(ROW(),COLUMN()),"drones.avi"),"drones.avi")</f>
        <v>drones.avi</v>
      </c>
    </row>
    <row r="494" spans="1:1">
      <c r="A494" s="5" t="str">
        <f>IFERROR(HYPERLINK(Rollover(ROW(),COLUMN()),"drug war.avi"),"drug war.avi")</f>
        <v>drug war.avi</v>
      </c>
    </row>
    <row r="495" spans="1:1">
      <c r="A495" s="5" t="str">
        <f>IFERROR(HYPERLINK(Rollover(ROW(),COLUMN()),"du plomb dans la tète.avi"),"du plomb dans la tète.avi")</f>
        <v>du plomb dans la tète.avi</v>
      </c>
    </row>
    <row r="496" spans="1:1">
      <c r="A496" s="5" t="str">
        <f>IFERROR(HYPERLINK(Rollover(ROW(),COLUMN()),"dying breed.avi"),"dying breed.avi")</f>
        <v>dying breed.avi</v>
      </c>
    </row>
    <row r="497" spans="1:1">
      <c r="A497" s="5" t="str">
        <f>IFERROR(HYPERLINK(Rollover(ROW(),COLUMN()),"dying of the light.avi"),"dying of the light.avi")</f>
        <v>dying of the light.avi</v>
      </c>
    </row>
    <row r="498" spans="1:1">
      <c r="A498" s="5" t="str">
        <f>IFERROR(HYPERLINK(Rollover(ROW(),COLUMN()),"dylan dog.avi"),"dylan dog.avi")</f>
        <v>dylan dog.avi</v>
      </c>
    </row>
    <row r="499" spans="1:1">
      <c r="A499" s="5" t="str">
        <f>IFERROR(HYPERLINK(Rollover(ROW(),COLUMN()),"dédales.avi"),"dédales.avi")</f>
        <v>dédales.avi</v>
      </c>
    </row>
    <row r="500" spans="1:1">
      <c r="A500" s="5" t="str">
        <f>IFERROR(HYPERLINK(Rollover(ROW(),COLUMN()),"défender.avi"),"défender.avi")</f>
        <v>défender.avi</v>
      </c>
    </row>
    <row r="501" spans="1:1">
      <c r="A501" s="5" t="str">
        <f>IFERROR(HYPERLINK(Rollover(ROW(),COLUMN()),"déja vu.avi"),"déja vu.avi")</f>
        <v>déja vu.avi</v>
      </c>
    </row>
    <row r="502" spans="1:1">
      <c r="A502" s="5" t="str">
        <f>IFERROR(HYPERLINK(Rollover(ROW(),COLUMN()),"délivre nous du mal.avi"),"délivre nous du mal.avi")</f>
        <v>délivre nous du mal.avi</v>
      </c>
    </row>
    <row r="503" spans="1:1">
      <c r="A503" s="5" t="str">
        <f>IFERROR(HYPERLINK(Rollover(ROW(),COLUMN()),"démineurs.avi"),"démineurs.avi")</f>
        <v>démineurs.avi</v>
      </c>
    </row>
    <row r="504" spans="1:1">
      <c r="A504" s="5" t="str">
        <f>IFERROR(HYPERLINK(Rollover(ROW(),COLUMN()),"démon hunter.avi"),"démon hunter.avi")</f>
        <v>démon hunter.avi</v>
      </c>
    </row>
    <row r="505" spans="1:1">
      <c r="A505" s="5" t="str">
        <f>IFERROR(HYPERLINK(Rollover(ROW(),COLUMN()),"démonlover.avi"),"démonlover.avi")</f>
        <v>démonlover.avi</v>
      </c>
    </row>
    <row r="506" spans="1:1">
      <c r="A506" s="5" t="str">
        <f>IFERROR(HYPERLINK(Rollover(ROW(),COLUMN()),"dérive mortelle.avi"),"dérive mortelle.avi")</f>
        <v>dérive mortelle.avi</v>
      </c>
    </row>
    <row r="507" spans="1:1">
      <c r="A507" s="5" t="str">
        <f>IFERROR(HYPERLINK(Rollover(ROW(),COLUMN()),"désaxé.avi"),"désaxé.avi")</f>
        <v>désaxé.avi</v>
      </c>
    </row>
    <row r="508" spans="1:1">
      <c r="A508" s="5" t="str">
        <f>IFERROR(HYPERLINK(Rollover(ROW(),COLUMN()),"détective dee le mystère de la flamme fantôme.avi"),"détective dee le mystère de la flamme fantôme.avi")</f>
        <v>détective dee le mystère de la flamme fantôme.avi</v>
      </c>
    </row>
    <row r="509" spans="1:1">
      <c r="A509" s="5" t="str">
        <f>IFERROR(HYPERLINK(Rollover(ROW(),COLUMN()),"détective dee.avi"),"détective dee.avi")</f>
        <v>détective dee.avi</v>
      </c>
    </row>
    <row r="510" spans="1:1">
      <c r="A510" s="5" t="str">
        <f>IFERROR(HYPERLINK(Rollover(ROW(),COLUMN()),"détour mortel 3.avi"),"détour mortel 3.avi")</f>
        <v>détour mortel 3.avi</v>
      </c>
    </row>
    <row r="511" spans="1:1">
      <c r="A511" s="5" t="str">
        <f>IFERROR(HYPERLINK(Rollover(ROW(),COLUMN()),"détour mortel 4 origines sanglantes.avi"),"détour mortel 4 origines sanglantes.avi")</f>
        <v>détour mortel 4 origines sanglantes.avi</v>
      </c>
    </row>
    <row r="512" spans="1:1">
      <c r="A512" s="5" t="str">
        <f>IFERROR(HYPERLINK(Rollover(ROW(),COLUMN()),"dévilman.avi"),"dévilman.avi")</f>
        <v>dévilman.avi</v>
      </c>
    </row>
    <row r="513" spans="1:1">
      <c r="A513" s="5" t="str">
        <f>IFERROR(HYPERLINK(Rollover(ROW(),COLUMN()),"eaux troubles.avi"),"eaux troubles.avi")</f>
        <v>eaux troubles.avi</v>
      </c>
    </row>
    <row r="514" spans="1:1">
      <c r="A514" s="5" t="str">
        <f>IFERROR(HYPERLINK(Rollover(ROW(),COLUMN()),"ecorchés.avi"),"ecorchés.avi")</f>
        <v>ecorchés.avi</v>
      </c>
    </row>
    <row r="515" spans="1:1">
      <c r="A515" s="5" t="str">
        <f>IFERROR(HYPERLINK(Rollover(ROW(),COLUMN()),"eden lake.avi"),"eden lake.avi")</f>
        <v>eden lake.avi</v>
      </c>
    </row>
    <row r="516" spans="1:1">
      <c r="A516" s="5" t="str">
        <f>IFERROR(HYPERLINK(Rollover(ROW(),COLUMN()),"eden.avi"),"eden.avi")</f>
        <v>eden.avi</v>
      </c>
    </row>
    <row r="517" spans="1:1">
      <c r="A517" s="5" t="str">
        <f>IFERROR(HYPERLINK(Rollover(ROW(),COLUMN()),"edge of the empire.avi"),"edge of the empire.avi")</f>
        <v>edge of the empire.avi</v>
      </c>
    </row>
    <row r="518" spans="1:1">
      <c r="A518" s="5" t="str">
        <f>IFERROR(HYPERLINK(Rollover(ROW(),COLUMN()),"edge of tomorrow.avi"),"edge of tomorrow.avi")</f>
        <v>edge of tomorrow.avi</v>
      </c>
    </row>
    <row r="519" spans="1:1">
      <c r="A519" s="5" t="str">
        <f>IFERROR(HYPERLINK(Rollover(ROW(),COLUMN()),"elektra.avi"),"elektra.avi")</f>
        <v>elektra.avi</v>
      </c>
    </row>
    <row r="520" spans="1:1">
      <c r="A520" s="5" t="str">
        <f>IFERROR(HYPERLINK(Rollover(ROW(),COLUMN()),"elysium.avi"),"elysium.avi")</f>
        <v>elysium.avi</v>
      </c>
    </row>
    <row r="521" spans="1:1">
      <c r="A521" s="5" t="str">
        <f>IFERROR(HYPERLINK(Rollover(ROW(),COLUMN()),"elévator.avi"),"elévator.avi")</f>
        <v>elévator.avi</v>
      </c>
    </row>
    <row r="522" spans="1:1">
      <c r="A522" s="5" t="str">
        <f>IFERROR(HYPERLINK(Rollover(ROW(),COLUMN()),"empire state.avi"),"empire state.avi")</f>
        <v>empire state.avi</v>
      </c>
    </row>
    <row r="523" spans="1:1">
      <c r="A523" s="5" t="str">
        <f>IFERROR(HYPERLINK(Rollover(ROW(),COLUMN()),"end of the line.avi"),"end of the line.avi")</f>
        <v>end of the line.avi</v>
      </c>
    </row>
    <row r="524" spans="1:1">
      <c r="A524" s="5" t="str">
        <f>IFERROR(HYPERLINK(Rollover(ROW(),COLUMN()),"enemies closer.avi"),"enemies closer.avi")</f>
        <v>enemies closer.avi</v>
      </c>
    </row>
    <row r="525" spans="1:1">
      <c r="A525" s="5" t="str">
        <f>IFERROR(HYPERLINK(Rollover(ROW(),COLUMN()),"enragés.avi"),"enragés.avi")</f>
        <v>enragés.avi</v>
      </c>
    </row>
    <row r="526" spans="1:1">
      <c r="A526" s="5" t="str">
        <f>IFERROR(HYPERLINK(Rollover(ROW(),COLUMN()),"enterré vivant.avi"),"enterré vivant.avi")</f>
        <v>enterré vivant.avi</v>
      </c>
    </row>
    <row r="527" spans="1:1">
      <c r="A527" s="5" t="str">
        <f>IFERROR(HYPERLINK(Rollover(ROW(),COLUMN()),"escapade fatale.avi"),"escapade fatale.avi")</f>
        <v>escapade fatale.avi</v>
      </c>
    </row>
    <row r="528" spans="1:1">
      <c r="A528" s="5" t="str">
        <f>IFERROR(HYPERLINK(Rollover(ROW(),COLUMN()),"escape plan évasion.avi"),"escape plan évasion.avi")</f>
        <v>escape plan évasion.avi</v>
      </c>
    </row>
    <row r="529" spans="1:1">
      <c r="A529" s="5" t="str">
        <f>IFERROR(HYPERLINK(Rollover(ROW(),COLUMN()),"escape.avi"),"escape.avi")</f>
        <v>escape.avi</v>
      </c>
    </row>
    <row r="530" spans="1:1">
      <c r="A530" s="5" t="str">
        <f>IFERROR(HYPERLINK(Rollover(ROW(),COLUMN()),"escobar paradise lost.avi"),"escobar paradise lost.avi")</f>
        <v>escobar paradise lost.avi</v>
      </c>
    </row>
    <row r="531" spans="1:1">
      <c r="A531" s="5" t="str">
        <f>IFERROR(HYPERLINK(Rollover(ROW(),COLUMN()),"essential killing.avi"),"essential killing.avi")</f>
        <v>essential killing.avi</v>
      </c>
    </row>
    <row r="532" spans="1:1">
      <c r="A532" s="5" t="str">
        <f>IFERROR(HYPERLINK(Rollover(ROW(),COLUMN()),"esther.avi"),"esther.avi")</f>
        <v>esther.avi</v>
      </c>
    </row>
    <row r="533" spans="1:1">
      <c r="A533" s="5" t="str">
        <f>IFERROR(HYPERLINK(Rollover(ROW(),COLUMN()),"europa report.avi"),"europa report.avi")</f>
        <v>europa report.avi</v>
      </c>
    </row>
    <row r="534" spans="1:1">
      <c r="A534" s="5" t="str">
        <f>IFERROR(HYPERLINK(Rollover(ROW(),COLUMN()),"everly.avi"),"everly.avi")</f>
        <v>everly.avi</v>
      </c>
    </row>
    <row r="535" spans="1:1">
      <c r="A535" s="5" t="str">
        <f>IFERROR(HYPERLINK(Rollover(ROW(),COLUMN()),"evidence.avi"),"evidence.avi")</f>
        <v>evidence.avi</v>
      </c>
    </row>
    <row r="536" spans="1:1">
      <c r="A536" s="5" t="str">
        <f>IFERROR(HYPERLINK(Rollover(ROW(),COLUMN()),"evil dead.avi"),"evil dead.avi")</f>
        <v>evil dead.avi</v>
      </c>
    </row>
    <row r="537" spans="1:1">
      <c r="A537" s="5" t="str">
        <f>IFERROR(HYPERLINK(Rollover(ROW(),COLUMN()),"evil twins.avi"),"evil twins.avi")</f>
        <v>evil twins.avi</v>
      </c>
    </row>
    <row r="538" spans="1:1">
      <c r="A538" s="5" t="str">
        <f>IFERROR(HYPERLINK(Rollover(ROW(),COLUMN()),"evilenko.avi"),"evilenko.avi")</f>
        <v>evilenko.avi</v>
      </c>
    </row>
    <row r="539" spans="1:1">
      <c r="A539" s="5" t="str">
        <f>IFERROR(HYPERLINK(Rollover(ROW(),COLUMN()),"exit humanity.avi"),"exit humanity.avi")</f>
        <v>exit humanity.avi</v>
      </c>
    </row>
    <row r="540" spans="1:1">
      <c r="A540" s="5" t="str">
        <f>IFERROR(HYPERLINK(Rollover(ROW(),COLUMN()),"exit speed.avi"),"exit speed.avi")</f>
        <v>exit speed.avi</v>
      </c>
    </row>
    <row r="541" spans="1:1">
      <c r="A541" s="5" t="str">
        <f>IFERROR(HYPERLINK(Rollover(ROW(),COLUMN()),"exodus gods and kings.avi"),"exodus gods and kings.avi")</f>
        <v>exodus gods and kings.avi</v>
      </c>
    </row>
    <row r="542" spans="1:1">
      <c r="A542" s="5" t="str">
        <f>IFERROR(HYPERLINK(Rollover(ROW(),COLUMN()),"exploding sun.avi"),"exploding sun.avi")</f>
        <v>exploding sun.avi</v>
      </c>
    </row>
    <row r="543" spans="1:1">
      <c r="A543" s="5" t="str">
        <f>IFERROR(HYPERLINK(Rollover(ROW(),COLUMN()),"explorer arrowhead.avi"),"explorer arrowhead.avi")</f>
        <v>explorer arrowhead.avi</v>
      </c>
    </row>
    <row r="544" spans="1:1">
      <c r="A544" s="5" t="str">
        <f>IFERROR(HYPERLINK(Rollover(ROW(),COLUMN()),"explosion imminente.avi"),"explosion imminente.avi")</f>
        <v>explosion imminente.avi</v>
      </c>
    </row>
    <row r="545" spans="1:1">
      <c r="A545" s="5" t="str">
        <f>IFERROR(HYPERLINK(Rollover(ROW(),COLUMN()),"extinction.avi"),"extinction.avi")</f>
        <v>extinction.avi</v>
      </c>
    </row>
    <row r="546" spans="1:1">
      <c r="A546" s="5" t="str">
        <f>IFERROR(HYPERLINK(Rollover(ROW(),COLUMN()),"extracted.avi"),"extracted.avi")</f>
        <v>extracted.avi</v>
      </c>
    </row>
    <row r="547" spans="1:1">
      <c r="A547" s="5" t="str">
        <f>IFERROR(HYPERLINK(Rollover(ROW(),COLUMN()),"extraction.avi"),"extraction.avi")</f>
        <v>extraction.avi</v>
      </c>
    </row>
    <row r="548" spans="1:1">
      <c r="A548" s="5" t="str">
        <f>IFERROR(HYPERLINK(Rollover(ROW(),COLUMN()),"extreme vengeance.avi"),"extreme vengeance.avi")</f>
        <v>extreme vengeance.avi</v>
      </c>
    </row>
    <row r="549" spans="1:1">
      <c r="A549" s="5" t="str">
        <f>IFERROR(HYPERLINK(Rollover(ROW(),COLUMN()),"extrêmities.avi"),"extrêmities.avi")</f>
        <v>extrêmities.avi</v>
      </c>
    </row>
    <row r="550" spans="1:1">
      <c r="A550" s="5" t="str">
        <f>IFERROR(HYPERLINK(Rollover(ROW(),COLUMN()),"eye in the sky.avi"),"eye in the sky.avi")</f>
        <v>eye in the sky.avi</v>
      </c>
    </row>
    <row r="551" spans="1:1">
      <c r="A551" s="5" t="str">
        <f>IFERROR(HYPERLINK(Rollover(ROW(),COLUMN()),"face aux démons.avi"),"face aux démons.avi")</f>
        <v>face aux démons.avi</v>
      </c>
    </row>
    <row r="552" spans="1:1">
      <c r="A552" s="5" t="str">
        <f>IFERROR(HYPERLINK(Rollover(ROW(),COLUMN()),"facing the enemy.avi"),"facing the enemy.avi")</f>
        <v>facing the enemy.avi</v>
      </c>
    </row>
    <row r="553" spans="1:1">
      <c r="A553" s="5" t="str">
        <f>IFERROR(HYPERLINK(Rollover(ROW(),COLUMN()),"factor 8.avi"),"factor 8.avi")</f>
        <v>factor 8.avi</v>
      </c>
    </row>
    <row r="554" spans="1:1">
      <c r="A554" s="5" t="str">
        <f>IFERROR(HYPERLINK(Rollover(ROW(),COLUMN()),"falcon rising.avi"),"falcon rising.avi")</f>
        <v>falcon rising.avi</v>
      </c>
    </row>
    <row r="555" spans="1:1">
      <c r="A555" s="5" t="str">
        <f>IFERROR(HYPERLINK(Rollover(ROW(),COLUMN()),"fantassins seuls en première ligne.avi"),"fantassins seuls en première ligne.avi")</f>
        <v>fantassins seuls en première ligne.avi</v>
      </c>
    </row>
    <row r="556" spans="1:1">
      <c r="A556" s="5" t="str">
        <f>IFERROR(HYPERLINK(Rollover(ROW(),COLUMN()),"fantastic four.avi"),"fantastic four.avi")</f>
        <v>fantastic four.avi</v>
      </c>
    </row>
    <row r="557" spans="1:1">
      <c r="A557" s="5" t="str">
        <f>IFERROR(HYPERLINK(Rollover(ROW(),COLUMN()),"far cry.avi"),"far cry.avi")</f>
        <v>far cry.avi</v>
      </c>
    </row>
    <row r="558" spans="1:1">
      <c r="A558" s="5" t="str">
        <f>IFERROR(HYPERLINK(Rollover(ROW(),COLUMN()),"fast and furious 4.avi"),"fast and furious 4.avi")</f>
        <v>fast and furious 4.avi</v>
      </c>
    </row>
    <row r="559" spans="1:1">
      <c r="A559" s="5" t="str">
        <f>IFERROR(HYPERLINK(Rollover(ROW(),COLUMN()),"fast and furious 5.avi"),"fast and furious 5.avi")</f>
        <v>fast and furious 5.avi</v>
      </c>
    </row>
    <row r="560" spans="1:1">
      <c r="A560" s="5" t="str">
        <f>IFERROR(HYPERLINK(Rollover(ROW(),COLUMN()),"fast and furious 6.avi"),"fast and furious 6.avi")</f>
        <v>fast and furious 6.avi</v>
      </c>
    </row>
    <row r="561" spans="1:1">
      <c r="A561" s="5" t="str">
        <f>IFERROR(HYPERLINK(Rollover(ROW(),COLUMN()),"fast and furious 7.avi"),"fast and furious 7.avi")</f>
        <v>fast and furious 7.avi</v>
      </c>
    </row>
    <row r="562" spans="1:1">
      <c r="A562" s="5" t="str">
        <f>IFERROR(HYPERLINK(Rollover(ROW(),COLUMN()),"fatal justice.avi"),"fatal justice.avi")</f>
        <v>fatal justice.avi</v>
      </c>
    </row>
    <row r="563" spans="1:1">
      <c r="A563" s="5" t="str">
        <f>IFERROR(HYPERLINK(Rollover(ROW(),COLUMN()),"fathers day.avi"),"fathers day.avi")</f>
        <v>fathers day.avi</v>
      </c>
    </row>
    <row r="564" spans="1:1">
      <c r="A564" s="5" t="str">
        <f>IFERROR(HYPERLINK(Rollover(ROW(),COLUMN()),"feast 2.avi"),"feast 2.avi")</f>
        <v>feast 2.avi</v>
      </c>
    </row>
    <row r="565" spans="1:1">
      <c r="A565" s="5" t="str">
        <f>IFERROR(HYPERLINK(Rollover(ROW(),COLUMN()),"feast.avi"),"feast.avi")</f>
        <v>feast.avi</v>
      </c>
    </row>
    <row r="566" spans="1:1">
      <c r="A566" s="5" t="str">
        <f>IFERROR(HYPERLINK(Rollover(ROW(),COLUMN()),"felon.avi"),"felon.avi")</f>
        <v>felon.avi</v>
      </c>
    </row>
    <row r="567" spans="1:1">
      <c r="A567" s="5" t="str">
        <f>IFERROR(HYPERLINK(Rollover(ROW(),COLUMN()),"fighting.avi"),"fighting.avi")</f>
        <v>fighting.avi</v>
      </c>
    </row>
    <row r="568" spans="1:1">
      <c r="A568" s="5" t="str">
        <f>IFERROR(HYPERLINK(Rollover(ROW(),COLUMN()),"final destination 1.avi"),"final destination 1.avi")</f>
        <v>final destination 1.avi</v>
      </c>
    </row>
    <row r="569" spans="1:1">
      <c r="A569" s="5" t="str">
        <f>IFERROR(HYPERLINK(Rollover(ROW(),COLUMN()),"final destination 2.avi"),"final destination 2.avi")</f>
        <v>final destination 2.avi</v>
      </c>
    </row>
    <row r="570" spans="1:1">
      <c r="A570" s="5" t="str">
        <f>IFERROR(HYPERLINK(Rollover(ROW(),COLUMN()),"final destination 3.avi"),"final destination 3.avi")</f>
        <v>final destination 3.avi</v>
      </c>
    </row>
    <row r="571" spans="1:1">
      <c r="A571" s="5" t="str">
        <f>IFERROR(HYPERLINK(Rollover(ROW(),COLUMN()),"final destination 4.avi"),"final destination 4.avi")</f>
        <v>final destination 4.avi</v>
      </c>
    </row>
    <row r="572" spans="1:1">
      <c r="A572" s="5" t="str">
        <f>IFERROR(HYPERLINK(Rollover(ROW(),COLUMN()),"final destination 5.avi"),"final destination 5.avi")</f>
        <v>final destination 5.avi</v>
      </c>
    </row>
    <row r="573" spans="1:1">
      <c r="A573" s="5" t="str">
        <f>IFERROR(HYPERLINK(Rollover(ROW(),COLUMN()),"fire serpent.avi"),"fire serpent.avi")</f>
        <v>fire serpent.avi</v>
      </c>
    </row>
    <row r="574" spans="1:1">
      <c r="A574" s="5" t="str">
        <f>IFERROR(HYPERLINK(Rollover(ROW(),COLUMN()),"fire with fire.avi"),"fire with fire.avi")</f>
        <v>fire with fire.avi</v>
      </c>
    </row>
    <row r="575" spans="1:1">
      <c r="A575" s="5" t="str">
        <f>IFERROR(HYPERLINK(Rollover(ROW(),COLUMN()),"firestarter.avi"),"firestarter.avi")</f>
        <v>firestarter.avi</v>
      </c>
    </row>
    <row r="576" spans="1:1">
      <c r="A576" s="5" t="str">
        <f>IFERROR(HYPERLINK(Rollover(ROW(),COLUMN()),"firestorm.avi"),"firestorm.avi")</f>
        <v>firestorm.avi</v>
      </c>
    </row>
    <row r="577" spans="1:1">
      <c r="A577" s="5" t="str">
        <f>IFERROR(HYPERLINK(Rollover(ROW(),COLUMN()),"force of exécution.avi"),"force of exécution.avi")</f>
        <v>force of exécution.avi</v>
      </c>
    </row>
    <row r="578" spans="1:1">
      <c r="A578" s="5" t="str">
        <f>IFERROR(HYPERLINK(Rollover(ROW(),COLUMN()),"forget me not.avi"),"forget me not.avi")</f>
        <v>forget me not.avi</v>
      </c>
    </row>
    <row r="579" spans="1:1">
      <c r="A579" s="5" t="str">
        <f>IFERROR(HYPERLINK(Rollover(ROW(),COLUMN()),"foxfire.avi"),"foxfire.avi")</f>
        <v>foxfire.avi</v>
      </c>
    </row>
    <row r="580" spans="1:1">
      <c r="A580" s="5" t="str">
        <f>IFERROR(HYPERLINK(Rollover(ROW(),COLUMN()),"frankenfish.avi"),"frankenfish.avi")</f>
        <v>frankenfish.avi</v>
      </c>
    </row>
    <row r="581" spans="1:1">
      <c r="A581" s="5" t="str">
        <f>IFERROR(HYPERLINK(Rollover(ROW(),COLUMN()),"frankensteins army.avi"),"frankensteins army.avi")</f>
        <v>frankensteins army.avi</v>
      </c>
    </row>
    <row r="582" spans="1:1">
      <c r="A582" s="5" t="str">
        <f>IFERROR(HYPERLINK(Rollover(ROW(),COLUMN()),"free ride.avi"),"free ride.avi")</f>
        <v>free ride.avi</v>
      </c>
    </row>
    <row r="583" spans="1:1">
      <c r="A583" s="5" t="str">
        <f>IFERROR(HYPERLINK(Rollover(ROW(),COLUMN()),"freefighter.avi"),"freefighter.avi")</f>
        <v>freefighter.avi</v>
      </c>
    </row>
    <row r="584" spans="1:1">
      <c r="A584" s="5" t="str">
        <f>IFERROR(HYPERLINK(Rollover(ROW(),COLUMN()),"freeway.avi"),"freeway.avi")</f>
        <v>freeway.avi</v>
      </c>
    </row>
    <row r="585" spans="1:1">
      <c r="A585" s="5" t="str">
        <f>IFERROR(HYPERLINK(Rollover(ROW(),COLUMN()),"fritt vilt 2.avi"),"fritt vilt 2.avi")</f>
        <v>fritt vilt 2.avi</v>
      </c>
    </row>
    <row r="586" spans="1:1">
      <c r="A586" s="5" t="str">
        <f>IFERROR(HYPERLINK(Rollover(ROW(),COLUMN()),"from paris with love.avi"),"from paris with love.avi")</f>
        <v>from paris with love.avi</v>
      </c>
    </row>
    <row r="587" spans="1:1">
      <c r="A587" s="5" t="str">
        <f>IFERROR(HYPERLINK(Rollover(ROW(),COLUMN()),"frontières.avi"),"frontières.avi")</f>
        <v>frontières.avi</v>
      </c>
    </row>
    <row r="588" spans="1:1">
      <c r="A588" s="5" t="str">
        <f>IFERROR(HYPERLINK(Rollover(ROW(),COLUMN()),"frozen.avi"),"frozen.avi")</f>
        <v>frozen.avi</v>
      </c>
    </row>
    <row r="589" spans="1:1">
      <c r="A589" s="5" t="str">
        <f>IFERROR(HYPERLINK(Rollover(ROW(),COLUMN()),"full clip zone.avi"),"full clip zone.avi")</f>
        <v>full clip zone.avi</v>
      </c>
    </row>
    <row r="590" spans="1:1">
      <c r="A590" s="5" t="str">
        <f>IFERROR(HYPERLINK(Rollover(ROW(),COLUMN()),"fulltime killer.avi"),"fulltime killer.avi")</f>
        <v>fulltime killer.avi</v>
      </c>
    </row>
    <row r="591" spans="1:1">
      <c r="A591" s="5" t="str">
        <f>IFERROR(HYPERLINK(Rollover(ROW(),COLUMN()),"funny games.avi"),"funny games.avi")</f>
        <v>funny games.avi</v>
      </c>
    </row>
    <row r="592" spans="1:1">
      <c r="A592" s="5" t="str">
        <f>IFERROR(HYPERLINK(Rollover(ROW(),COLUMN()),"furnace.avi"),"furnace.avi")</f>
        <v>furnace.avi</v>
      </c>
    </row>
    <row r="593" spans="1:1">
      <c r="A593" s="5" t="str">
        <f>IFERROR(HYPERLINK(Rollover(ROW(),COLUMN()),"fury.avi"),"fury.avi")</f>
        <v>fury.avi</v>
      </c>
    </row>
    <row r="594" spans="1:1">
      <c r="A594" s="5" t="str">
        <f>IFERROR(HYPERLINK(Rollover(ROW(),COLUMN()),"gallowwalker.avi"),"gallowwalker.avi")</f>
        <v>gallowwalker.avi</v>
      </c>
    </row>
    <row r="595" spans="1:1">
      <c r="A595" s="5" t="str">
        <f>IFERROR(HYPERLINK(Rollover(ROW(),COLUMN()),"games of rome.avi"),"games of rome.avi")</f>
        <v>games of rome.avi</v>
      </c>
    </row>
    <row r="596" spans="1:1">
      <c r="A596" s="5" t="str">
        <f>IFERROR(HYPERLINK(Rollover(ROW(),COLUMN()),"gangster squad.avi"),"gangster squad.avi")</f>
        <v>gangster squad.avi</v>
      </c>
    </row>
    <row r="597" spans="1:1">
      <c r="A597" s="5" t="str">
        <f>IFERROR(HYPERLINK(Rollover(ROW(),COLUMN()),"gangsters.avi"),"gangsters.avi")</f>
        <v>gangsters.avi</v>
      </c>
    </row>
    <row r="598" spans="1:1">
      <c r="A598" s="5" t="str">
        <f>IFERROR(HYPERLINK(Rollover(ROW(),COLUMN()),"gantz 1.avi"),"gantz 1.avi")</f>
        <v>gantz 1.avi</v>
      </c>
    </row>
    <row r="599" spans="1:1">
      <c r="A599" s="5" t="str">
        <f>IFERROR(HYPERLINK(Rollover(ROW(),COLUMN()),"gantz 2 perfect answer.avi"),"gantz 2 perfect answer.avi")</f>
        <v>gantz 2 perfect answer.avi</v>
      </c>
    </row>
    <row r="600" spans="1:1">
      <c r="A600" s="5" t="str">
        <f>IFERROR(HYPERLINK(Rollover(ROW(),COLUMN()),"gaten ragnarok.avi"),"gaten ragnarok.avi")</f>
        <v>gaten ragnarok.avi</v>
      </c>
    </row>
    <row r="601" spans="1:1">
      <c r="A601" s="5" t="str">
        <f>IFERROR(HYPERLINK(Rollover(ROW(),COLUMN()),"gen.avi"),"gen.avi")</f>
        <v>gen.avi</v>
      </c>
    </row>
    <row r="602" spans="1:1">
      <c r="A602" s="5" t="str">
        <f>IFERROR(HYPERLINK(Rollover(ROW(),COLUMN()),"get lucky.avi"),"get lucky.avi")</f>
        <v>get lucky.avi</v>
      </c>
    </row>
    <row r="603" spans="1:1">
      <c r="A603" s="5" t="str">
        <f>IFERROR(HYPERLINK(Rollover(ROW(),COLUMN()),"getaway.avi"),"getaway.avi")</f>
        <v>getaway.avi</v>
      </c>
    </row>
    <row r="604" spans="1:1">
      <c r="A604" s="5" t="str">
        <f>IFERROR(HYPERLINK(Rollover(ROW(),COLUMN()),"ghost game.avi"),"ghost game.avi")</f>
        <v>ghost game.avi</v>
      </c>
    </row>
    <row r="605" spans="1:1">
      <c r="A605" s="5" t="str">
        <f>IFERROR(HYPERLINK(Rollover(ROW(),COLUMN()),"ghost rider 2.avi"),"ghost rider 2.avi")</f>
        <v>ghost rider 2.avi</v>
      </c>
    </row>
    <row r="606" spans="1:1">
      <c r="A606" s="5" t="str">
        <f>IFERROR(HYPERLINK(Rollover(ROW(),COLUMN()),"ghost rider.avi"),"ghost rider.avi")</f>
        <v>ghost rider.avi</v>
      </c>
    </row>
    <row r="607" spans="1:1">
      <c r="A607" s="5" t="str">
        <f>IFERROR(HYPERLINK(Rollover(ROW(),COLUMN()),"ghostquake la secte oubliée.avi"),"ghostquake la secte oubliée.avi")</f>
        <v>ghostquake la secte oubliée.avi</v>
      </c>
    </row>
    <row r="608" spans="1:1">
      <c r="A608" s="5" t="str">
        <f>IFERROR(HYPERLINK(Rollover(ROW(),COLUMN()),"ghosts of mars.avi"),"ghosts of mars.avi")</f>
        <v>ghosts of mars.avi</v>
      </c>
    </row>
    <row r="609" spans="1:1">
      <c r="A609" s="5" t="str">
        <f>IFERROR(HYPERLINK(Rollover(ROW(),COLUMN()),"gi jane.avi"),"gi jane.avi")</f>
        <v>gi jane.avi</v>
      </c>
    </row>
    <row r="610" spans="1:1">
      <c r="A610" s="5" t="str">
        <f>IFERROR(HYPERLINK(Rollover(ROW(),COLUMN()),"gi joe contre attaque.avi"),"gi joe contre attaque.avi")</f>
        <v>gi joe contre attaque.avi</v>
      </c>
    </row>
    <row r="611" spans="1:1">
      <c r="A611" s="5" t="str">
        <f>IFERROR(HYPERLINK(Rollover(ROW(),COLUMN()),"gi joe the rise of cobra.avi"),"gi joe the rise of cobra.avi")</f>
        <v>gi joe the rise of cobra.avi</v>
      </c>
    </row>
    <row r="612" spans="1:1">
      <c r="A612" s="5" t="str">
        <f>IFERROR(HYPERLINK(Rollover(ROW(),COLUMN()),"gibraltar.avi"),"gibraltar.avi")</f>
        <v>gibraltar.avi</v>
      </c>
    </row>
    <row r="613" spans="1:1">
      <c r="A613" s="5" t="str">
        <f>IFERROR(HYPERLINK(Rollover(ROW(),COLUMN()),"ginger snaps 2 unleashed.avi"),"ginger snaps 2 unleashed.avi")</f>
        <v>ginger snaps 2 unleashed.avi</v>
      </c>
    </row>
    <row r="614" spans="1:1">
      <c r="A614" s="5" t="str">
        <f>IFERROR(HYPERLINK(Rollover(ROW(),COLUMN()),"ginger snaps back.avi"),"ginger snaps back.avi")</f>
        <v>ginger snaps back.avi</v>
      </c>
    </row>
    <row r="615" spans="1:1">
      <c r="A615" s="5" t="str">
        <f>IFERROR(HYPERLINK(Rollover(ROW(),COLUMN()),"girlfriend expérience.avi"),"girlfriend expérience.avi")</f>
        <v>girlfriend expérience.avi</v>
      </c>
    </row>
    <row r="616" spans="1:1">
      <c r="A616" s="5" t="str">
        <f>IFERROR(HYPERLINK(Rollover(ROW(),COLUMN()),"girls wanted.avi"),"girls wanted.avi")</f>
        <v>girls wanted.avi</v>
      </c>
    </row>
    <row r="617" spans="1:1">
      <c r="A617" s="5" t="str">
        <f>IFERROR(HYPERLINK(Rollover(ROW(),COLUMN()),"give em hell malone.avi"),"give em hell malone.avi")</f>
        <v>give em hell malone.avi</v>
      </c>
    </row>
    <row r="618" spans="1:1">
      <c r="A618" s="5" t="str">
        <f>IFERROR(HYPERLINK(Rollover(ROW(),COLUMN()),"global effect.avi"),"global effect.avi")</f>
        <v>global effect.avi</v>
      </c>
    </row>
    <row r="619" spans="1:1">
      <c r="A619" s="5" t="str">
        <f>IFERROR(HYPERLINK(Rollover(ROW(),COLUMN()),"gnaw cannibal kitchen.avi"),"gnaw cannibal kitchen.avi")</f>
        <v>gnaw cannibal kitchen.avi</v>
      </c>
    </row>
    <row r="620" spans="1:1">
      <c r="A620" s="5" t="str">
        <f>IFERROR(HYPERLINK(Rollover(ROW(),COLUMN()),"gnaw.avi"),"gnaw.avi")</f>
        <v>gnaw.avi</v>
      </c>
    </row>
    <row r="621" spans="1:1">
      <c r="A621" s="5" t="str">
        <f>IFERROR(HYPERLINK(Rollover(ROW(),COLUMN()),"go fast.avi"),"go fast.avi")</f>
        <v>go fast.avi</v>
      </c>
    </row>
    <row r="622" spans="1:1">
      <c r="A622" s="5" t="str">
        <f>IFERROR(HYPERLINK(Rollover(ROW(),COLUMN()),"gods of egypt.avi"),"gods of egypt.avi")</f>
        <v>gods of egypt.avi</v>
      </c>
    </row>
    <row r="623" spans="1:1">
      <c r="A623" s="5" t="str">
        <f>IFERROR(HYPERLINK(Rollover(ROW(),COLUMN()),"gods puzzle.avi"),"gods puzzle.avi")</f>
        <v>gods puzzle.avi</v>
      </c>
    </row>
    <row r="624" spans="1:1">
      <c r="A624" s="5" t="str">
        <f>IFERROR(HYPERLINK(Rollover(ROW(),COLUMN()),"godspeed.avi"),"godspeed.avi")</f>
        <v>godspeed.avi</v>
      </c>
    </row>
    <row r="625" spans="1:1">
      <c r="A625" s="5" t="str">
        <f>IFERROR(HYPERLINK(Rollover(ROW(),COLUMN()),"godzilla 2014.avi"),"godzilla 2014.avi")</f>
        <v>godzilla 2014.avi</v>
      </c>
    </row>
    <row r="626" spans="1:1">
      <c r="A626" s="5" t="str">
        <f>IFERROR(HYPERLINK(Rollover(ROW(),COLUMN()),"godzilla final wars.avi"),"godzilla final wars.avi")</f>
        <v>godzilla final wars.avi</v>
      </c>
    </row>
    <row r="627" spans="1:1">
      <c r="A627" s="5" t="str">
        <f>IFERROR(HYPERLINK(Rollover(ROW(),COLUMN()),"godzilla.avi"),"godzilla.avi")</f>
        <v>godzilla.avi</v>
      </c>
    </row>
    <row r="628" spans="1:1">
      <c r="A628" s="5" t="str">
        <f>IFERROR(HYPERLINK(Rollover(ROW(),COLUMN()),"gomorra.avi"),"gomorra.avi")</f>
        <v>gomorra.avi</v>
      </c>
    </row>
    <row r="629" spans="1:1">
      <c r="A629" s="5" t="str">
        <f>IFERROR(HYPERLINK(Rollover(ROW(),COLUMN()),"gone missing.avi"),"gone missing.avi")</f>
        <v>gone missing.avi</v>
      </c>
    </row>
    <row r="630" spans="1:1">
      <c r="A630" s="5" t="str">
        <f>IFERROR(HYPERLINK(Rollover(ROW(),COLUMN()),"gone.avi"),"gone.avi")</f>
        <v>gone.avi</v>
      </c>
    </row>
    <row r="631" spans="1:1">
      <c r="A631" s="5" t="str">
        <f>IFERROR(HYPERLINK(Rollover(ROW(),COLUMN()),"good people.avi"),"good people.avi")</f>
        <v>good people.avi</v>
      </c>
    </row>
    <row r="632" spans="1:1">
      <c r="A632" s="5" t="str">
        <f>IFERROR(HYPERLINK(Rollover(ROW(),COLUMN()),"goodfellas.avi"),"goodfellas.avi")</f>
        <v>goodfellas.avi</v>
      </c>
    </row>
    <row r="633" spans="1:1">
      <c r="A633" s="5" t="str">
        <f>IFERROR(HYPERLINK(Rollover(ROW(),COLUMN()),"gozu.avi"),"gozu.avi")</f>
        <v>gozu.avi</v>
      </c>
    </row>
    <row r="634" spans="1:1">
      <c r="A634" s="5" t="str">
        <f>IFERROR(HYPERLINK(Rollover(ROW(),COLUMN()),"grabbers.avi"),"grabbers.avi")</f>
        <v>grabbers.avi</v>
      </c>
    </row>
    <row r="635" spans="1:1">
      <c r="A635" s="5" t="str">
        <f>IFERROR(HYPERLINK(Rollover(ROW(),COLUMN()),"gravity.avi"),"gravity.avi")</f>
        <v>gravity.avi</v>
      </c>
    </row>
    <row r="636" spans="1:1">
      <c r="A636" s="5" t="str">
        <f>IFERROR(HYPERLINK(Rollover(ROW(),COLUMN()),"green lantern.avi"),"green lantern.avi")</f>
        <v>green lantern.avi</v>
      </c>
    </row>
    <row r="637" spans="1:1">
      <c r="A637" s="5" t="str">
        <f>IFERROR(HYPERLINK(Rollover(ROW(),COLUMN()),"green street 3.avi"),"green street 3.avi")</f>
        <v>green street 3.avi</v>
      </c>
    </row>
    <row r="638" spans="1:1">
      <c r="A638" s="5" t="str">
        <f>IFERROR(HYPERLINK(Rollover(ROW(),COLUMN()),"grimoire d'arkandias.avi"),"grimoire d'arkandias.avi")</f>
        <v>grimoire d'arkandias.avi</v>
      </c>
    </row>
    <row r="639" spans="1:1">
      <c r="A639" s="5" t="str">
        <f>IFERROR(HYPERLINK(Rollover(ROW(),COLUMN()),"grotesque.avi"),"grotesque.avi")</f>
        <v>grotesque.avi</v>
      </c>
    </row>
    <row r="640" spans="1:1">
      <c r="A640" s="5" t="str">
        <f>IFERROR(HYPERLINK(Rollover(ROW(),COLUMN()),"gruesome.avi"),"gruesome.avi")</f>
        <v>gruesome.avi</v>
      </c>
    </row>
    <row r="641" spans="1:1">
      <c r="A641" s="5" t="str">
        <f>IFERROR(HYPERLINK(Rollover(ROW(),COLUMN()),"guerreros.avi"),"guerreros.avi")</f>
        <v>guerreros.avi</v>
      </c>
    </row>
    <row r="642" spans="1:1">
      <c r="A642" s="5" t="str">
        <f>IFERROR(HYPERLINK(Rollover(ROW(),COLUMN()),"guet apens.avi"),"guet apens.avi")</f>
        <v>guet apens.avi</v>
      </c>
    </row>
    <row r="643" spans="1:1">
      <c r="A643" s="5" t="str">
        <f>IFERROR(HYPERLINK(Rollover(ROW(),COLUMN()),"guilty by association.avi"),"guilty by association.avi")</f>
        <v>guilty by association.avi</v>
      </c>
    </row>
    <row r="644" spans="1:1">
      <c r="A644" s="5" t="str">
        <f>IFERROR(HYPERLINK(Rollover(ROW(),COLUMN()),"gutterballs.avi"),"gutterballs.avi")</f>
        <v>gutterballs.avi</v>
      </c>
    </row>
    <row r="645" spans="1:1">
      <c r="A645" s="5" t="str">
        <f>IFERROR(HYPERLINK(Rollover(ROW(),COLUMN()),"guêpier mortel.avi"),"guêpier mortel.avi")</f>
        <v>guêpier mortel.avi</v>
      </c>
    </row>
    <row r="646" spans="1:1">
      <c r="A646" s="5" t="str">
        <f>IFERROR(HYPERLINK(Rollover(ROW(),COLUMN()),"géronimo.avi"),"géronimo.avi")</f>
        <v>géronimo.avi</v>
      </c>
    </row>
    <row r="647" spans="1:1">
      <c r="A647" s="5" t="str">
        <f>IFERROR(HYPERLINK(Rollover(ROW(),COLUMN()),"halo 4.avi"),"halo 4.avi")</f>
        <v>halo 4.avi</v>
      </c>
    </row>
    <row r="648" spans="1:1">
      <c r="A648" s="5" t="str">
        <f>IFERROR(HYPERLINK(Rollover(ROW(),COLUMN()),"hamilton 2 détention secrète.avi"),"hamilton 2 détention secrète.avi")</f>
        <v>hamilton 2 détention secrète.avi</v>
      </c>
    </row>
    <row r="649" spans="1:1">
      <c r="A649" s="5" t="str">
        <f>IFERROR(HYPERLINK(Rollover(ROW(),COLUMN()),"hamilton dans l'intérèt de la nation.avi"),"hamilton dans l'intérèt de la nation.avi")</f>
        <v>hamilton dans l'intérèt de la nation.avi</v>
      </c>
    </row>
    <row r="650" spans="1:1">
      <c r="A650" s="5" t="str">
        <f>IFERROR(HYPERLINK(Rollover(ROW(),COLUMN()),"hammer of the gods.avi"),"hammer of the gods.avi")</f>
        <v>hammer of the gods.avi</v>
      </c>
    </row>
    <row r="651" spans="1:1">
      <c r="A651" s="5" t="str">
        <f>IFERROR(HYPERLINK(Rollover(ROW(),COLUMN()),"hancock.avi"),"hancock.avi")</f>
        <v>hancock.avi</v>
      </c>
    </row>
    <row r="652" spans="1:1">
      <c r="A652" s="5" t="str">
        <f>IFERROR(HYPERLINK(Rollover(ROW(),COLUMN()),"hansel et gretel.avi"),"hansel et gretel.avi")</f>
        <v>hansel et gretel.avi</v>
      </c>
    </row>
    <row r="653" spans="1:1">
      <c r="A653" s="5" t="str">
        <f>IFERROR(HYPERLINK(Rollover(ROW(),COLUMN()),"hard candy.avi"),"hard candy.avi")</f>
        <v>hard candy.avi</v>
      </c>
    </row>
    <row r="654" spans="1:1">
      <c r="A654" s="5" t="str">
        <f>IFERROR(HYPERLINK(Rollover(ROW(),COLUMN()),"hard cash.avi"),"hard cash.avi")</f>
        <v>hard cash.avi</v>
      </c>
    </row>
    <row r="655" spans="1:1">
      <c r="A655" s="5" t="str">
        <f>IFERROR(HYPERLINK(Rollover(ROW(),COLUMN()),"hard rush.avi"),"hard rush.avi")</f>
        <v>hard rush.avi</v>
      </c>
    </row>
    <row r="656" spans="1:1">
      <c r="A656" s="5" t="str">
        <f>IFERROR(HYPERLINK(Rollover(ROW(),COLUMN()),"hardcore henry.avi"),"hardcore henry.avi")</f>
        <v>hardcore henry.avi</v>
      </c>
    </row>
    <row r="657" spans="1:1">
      <c r="A657" s="5" t="str">
        <f>IFERROR(HYPERLINK(Rollover(ROW(),COLUMN()),"harry brown.avi"),"harry brown.avi")</f>
        <v>harry brown.avi</v>
      </c>
    </row>
    <row r="658" spans="1:1">
      <c r="A658" s="5" t="str">
        <f>IFERROR(HYPERLINK(Rollover(ROW(),COLUMN()),"harry potter et l'ordre du phénix.avi"),"harry potter et l'ordre du phénix.avi")</f>
        <v>harry potter et l'ordre du phénix.avi</v>
      </c>
    </row>
    <row r="659" spans="1:1">
      <c r="A659" s="5" t="str">
        <f>IFERROR(HYPERLINK(Rollover(ROW(),COLUMN()),"harry potter et la chambre des secrets.avi"),"harry potter et la chambre des secrets.avi")</f>
        <v>harry potter et la chambre des secrets.avi</v>
      </c>
    </row>
    <row r="660" spans="1:1">
      <c r="A660" s="5" t="str">
        <f>IFERROR(HYPERLINK(Rollover(ROW(),COLUMN()),"harry potter et la coupe de feu.avi"),"harry potter et la coupe de feu.avi")</f>
        <v>harry potter et la coupe de feu.avi</v>
      </c>
    </row>
    <row r="661" spans="1:1">
      <c r="A661" s="5" t="str">
        <f>IFERROR(HYPERLINK(Rollover(ROW(),COLUMN()),"harry potter et le prince de sang mélé.avi"),"harry potter et le prince de sang mélé.avi")</f>
        <v>harry potter et le prince de sang mélé.avi</v>
      </c>
    </row>
    <row r="662" spans="1:1">
      <c r="A662" s="5" t="str">
        <f>IFERROR(HYPERLINK(Rollover(ROW(),COLUMN()),"harry potter et le prisonnier d'azkaban.avi"),"harry potter et le prisonnier d'azkaban.avi")</f>
        <v>harry potter et le prisonnier d'azkaban.avi</v>
      </c>
    </row>
    <row r="663" spans="1:1">
      <c r="A663" s="5" t="str">
        <f>IFERROR(HYPERLINK(Rollover(ROW(),COLUMN()),"harry potter à l'école des sorciers.avi"),"harry potter à l'école des sorciers.avi")</f>
        <v>harry potter à l'école des sorciers.avi</v>
      </c>
    </row>
    <row r="664" spans="1:1">
      <c r="A664" s="5" t="str">
        <f>IFERROR(HYPERLINK(Rollover(ROW(),COLUMN()),"hatchet butcher.avi"),"hatchet butcher.avi")</f>
        <v>hatchet butcher.avi</v>
      </c>
    </row>
    <row r="665" spans="1:1">
      <c r="A665" s="5" t="str">
        <f>IFERROR(HYPERLINK(Rollover(ROW(),COLUMN()),"haute pression.avi"),"haute pression.avi")</f>
        <v>haute pression.avi</v>
      </c>
    </row>
    <row r="666" spans="1:1">
      <c r="A666" s="5" t="str">
        <f>IFERROR(HYPERLINK(Rollover(ROW(),COLUMN()),"heart of storm au coeur de la violence.avi"),"heart of storm au coeur de la violence.avi")</f>
        <v>heart of storm au coeur de la violence.avi</v>
      </c>
    </row>
    <row r="667" spans="1:1">
      <c r="A667" s="5" t="str">
        <f>IFERROR(HYPERLINK(Rollover(ROW(),COLUMN()),"heartstopper l'arrache coeur.avi"),"heartstopper l'arrache coeur.avi")</f>
        <v>heartstopper l'arrache coeur.avi</v>
      </c>
    </row>
    <row r="668" spans="1:1">
      <c r="A668" s="5" t="str">
        <f>IFERROR(HYPERLINK(Rollover(ROW(),COLUMN()),"heatseeker.avi"),"heatseeker.avi")</f>
        <v>heatseeker.avi</v>
      </c>
    </row>
    <row r="669" spans="1:1">
      <c r="A669" s="5" t="str">
        <f>IFERROR(HYPERLINK(Rollover(ROW(),COLUMN()),"heatstroke.avi"),"heatstroke.avi")</f>
        <v>heatstroke.avi</v>
      </c>
    </row>
    <row r="670" spans="1:1">
      <c r="A670" s="5" t="str">
        <f>IFERROR(HYPERLINK(Rollover(ROW(),COLUMN()),"heist.avi"),"heist.avi")</f>
        <v>heist.avi</v>
      </c>
    </row>
    <row r="671" spans="1:1">
      <c r="A671" s="5" t="str">
        <f>IFERROR(HYPERLINK(Rollover(ROW(),COLUMN()),"helden apocalypse révolution.avi"),"helden apocalypse révolution.avi")</f>
        <v>helden apocalypse révolution.avi</v>
      </c>
    </row>
    <row r="672" spans="1:1">
      <c r="A672" s="5" t="str">
        <f>IFERROR(HYPERLINK(Rollover(ROW(),COLUMN()),"hell driver.avi"),"hell driver.avi")</f>
        <v>hell driver.avi</v>
      </c>
    </row>
    <row r="673" spans="1:1">
      <c r="A673" s="5" t="str">
        <f>IFERROR(HYPERLINK(Rollover(ROW(),COLUMN()),"hell ride.avi"),"hell ride.avi")</f>
        <v>hell ride.avi</v>
      </c>
    </row>
    <row r="674" spans="1:1">
      <c r="A674" s="5" t="str">
        <f>IFERROR(HYPERLINK(Rollover(ROW(),COLUMN()),"hell.avi"),"hell.avi")</f>
        <v>hell.avi</v>
      </c>
    </row>
    <row r="675" spans="1:1">
      <c r="A675" s="5" t="str">
        <f>IFERROR(HYPERLINK(Rollover(ROW(),COLUMN()),"hellboy 2.avi"),"hellboy 2.avi")</f>
        <v>hellboy 2.avi</v>
      </c>
    </row>
    <row r="676" spans="1:1">
      <c r="A676" s="5" t="str">
        <f>IFERROR(HYPERLINK(Rollover(ROW(),COLUMN()),"hellboy.avi"),"hellboy.avi")</f>
        <v>hellboy.avi</v>
      </c>
    </row>
    <row r="677" spans="1:1">
      <c r="A677" s="5" t="str">
        <f>IFERROR(HYPERLINK(Rollover(ROW(),COLUMN()),"henry lee lucas.avi"),"henry lee lucas.avi")</f>
        <v>henry lee lucas.avi</v>
      </c>
    </row>
    <row r="678" spans="1:1">
      <c r="A678" s="5" t="str">
        <f>IFERROR(HYPERLINK(Rollover(ROW(),COLUMN()),"henry.avi"),"henry.avi")</f>
        <v>henry.avi</v>
      </c>
    </row>
    <row r="679" spans="1:1">
      <c r="A679" s="5" t="str">
        <f>IFERROR(HYPERLINK(Rollover(ROW(),COLUMN()),"hercules 2014.avi"),"hercules 2014.avi")</f>
        <v>hercules 2014.avi</v>
      </c>
    </row>
    <row r="680" spans="1:1">
      <c r="A680" s="5" t="str">
        <f>IFERROR(HYPERLINK(Rollover(ROW(),COLUMN()),"high rise.avi"),"high rise.avi")</f>
        <v>high rise.avi</v>
      </c>
    </row>
    <row r="681" spans="1:1">
      <c r="A681" s="5" t="str">
        <f>IFERROR(HYPERLINK(Rollover(ROW(),COLUMN()),"high voltage 2.avi"),"high voltage 2.avi")</f>
        <v>high voltage 2.avi</v>
      </c>
    </row>
    <row r="682" spans="1:1">
      <c r="A682" s="5" t="str">
        <f>IFERROR(HYPERLINK(Rollover(ROW(),COLUMN()),"highwaymen.avi"),"highwaymen.avi")</f>
        <v>highwaymen.avi</v>
      </c>
    </row>
    <row r="683" spans="1:1">
      <c r="A683" s="5" t="str">
        <f>IFERROR(HYPERLINK(Rollover(ROW(),COLUMN()),"hijacked.avi"),"hijacked.avi")</f>
        <v>hijacked.avi</v>
      </c>
    </row>
    <row r="684" spans="1:1">
      <c r="A684" s="5" t="str">
        <f>IFERROR(HYPERLINK(Rollover(ROW(),COLUMN()),"hirokin.avi"),"hirokin.avi")</f>
        <v>hirokin.avi</v>
      </c>
    </row>
    <row r="685" spans="1:1">
      <c r="A685" s="5" t="str">
        <f>IFERROR(HYPERLINK(Rollover(ROW(),COLUMN()),"hisss.avi"),"hisss.avi")</f>
        <v>hisss.avi</v>
      </c>
    </row>
    <row r="686" spans="1:1">
      <c r="A686" s="5" t="str">
        <f>IFERROR(HYPERLINK(Rollover(ROW(),COLUMN()),"hit fast pressed.avi"),"hit fast pressed.avi")</f>
        <v>hit fast pressed.avi</v>
      </c>
    </row>
    <row r="687" spans="1:1">
      <c r="A687" s="5" t="str">
        <f>IFERROR(HYPERLINK(Rollover(ROW(),COLUMN()),"hitman agent 47.avi"),"hitman agent 47.avi")</f>
        <v>hitman agent 47.avi</v>
      </c>
    </row>
    <row r="688" spans="1:1">
      <c r="A688" s="5" t="str">
        <f>IFERROR(HYPERLINK(Rollover(ROW(),COLUMN()),"hitman.avi"),"hitman.avi")</f>
        <v>hitman.avi</v>
      </c>
    </row>
    <row r="689" spans="1:1">
      <c r="A689" s="5" t="str">
        <f>IFERROR(HYPERLINK(Rollover(ROW(),COLUMN()),"hobbit la désolation de smaug.avi"),"hobbit la désolation de smaug.avi")</f>
        <v>hobbit la désolation de smaug.avi</v>
      </c>
    </row>
    <row r="690" spans="1:1">
      <c r="A690" s="5" t="str">
        <f>IFERROR(HYPERLINK(Rollover(ROW(),COLUMN()),"hoboken hollow.avi"),"hoboken hollow.avi")</f>
        <v>hoboken hollow.avi</v>
      </c>
    </row>
    <row r="691" spans="1:1">
      <c r="A691" s="5" t="str">
        <f>IFERROR(HYPERLINK(Rollover(ROW(),COLUMN()),"hold up.avi"),"hold up.avi")</f>
        <v>hold up.avi</v>
      </c>
    </row>
    <row r="692" spans="1:1">
      <c r="A692" s="5" t="str">
        <f>IFERROR(HYPERLINK(Rollover(ROW(),COLUMN()),"home invasion.avi"),"home invasion.avi")</f>
        <v>home invasion.avi</v>
      </c>
    </row>
    <row r="693" spans="1:1">
      <c r="A693" s="5" t="str">
        <f>IFERROR(HYPERLINK(Rollover(ROW(),COLUMN()),"homefront.avi"),"homefront.avi")</f>
        <v>homefront.avi</v>
      </c>
    </row>
    <row r="694" spans="1:1">
      <c r="A694" s="5" t="str">
        <f>IFERROR(HYPERLINK(Rollover(ROW(),COLUMN()),"honor.avi"),"honor.avi")</f>
        <v>honor.avi</v>
      </c>
    </row>
    <row r="695" spans="1:1">
      <c r="A695" s="5" t="str">
        <f>IFERROR(HYPERLINK(Rollover(ROW(),COLUMN()),"hood of horror.avi"),"hood of horror.avi")</f>
        <v>hood of horror.avi</v>
      </c>
    </row>
    <row r="696" spans="1:1">
      <c r="A696" s="5" t="str">
        <f>IFERROR(HYPERLINK(Rollover(ROW(),COLUMN()),"horns.avi"),"horns.avi")</f>
        <v>horns.avi</v>
      </c>
    </row>
    <row r="697" spans="1:1">
      <c r="A697" s="5" t="str">
        <f>IFERROR(HYPERLINK(Rollover(ROW(),COLUMN()),"horrible.avi"),"horrible.avi")</f>
        <v>horrible.avi</v>
      </c>
    </row>
    <row r="698" spans="1:1">
      <c r="A698" s="5" t="str">
        <f>IFERROR(HYPERLINK(Rollover(ROW(),COLUMN()),"horrific.avi"),"horrific.avi")</f>
        <v>horrific.avi</v>
      </c>
    </row>
    <row r="699" spans="1:1">
      <c r="A699" s="5" t="str">
        <f>IFERROR(HYPERLINK(Rollover(ROW(),COLUMN()),"horror kid.avi"),"horror kid.avi")</f>
        <v>horror kid.avi</v>
      </c>
    </row>
    <row r="700" spans="1:1">
      <c r="A700" s="5" t="str">
        <f>IFERROR(HYPERLINK(Rollover(ROW(),COLUMN()),"hors de contrôle.avi"),"hors de contrôle.avi")</f>
        <v>hors de contrôle.avi</v>
      </c>
    </row>
    <row r="701" spans="1:1">
      <c r="A701" s="5" t="str">
        <f>IFERROR(HYPERLINK(Rollover(ROW(),COLUMN()),"horsemen.avi"),"horsemen.avi")</f>
        <v>horsemen.avi</v>
      </c>
    </row>
    <row r="702" spans="1:1">
      <c r="A702" s="5" t="str">
        <f>IFERROR(HYPERLINK(Rollover(ROW(),COLUMN()),"hostage.avi"),"hostage.avi")</f>
        <v>hostage.avi</v>
      </c>
    </row>
    <row r="703" spans="1:1">
      <c r="A703" s="5" t="str">
        <f>IFERROR(HYPERLINK(Rollover(ROW(),COLUMN()),"hostel 1.avi"),"hostel 1.avi")</f>
        <v>hostel 1.avi</v>
      </c>
    </row>
    <row r="704" spans="1:1">
      <c r="A704" s="5" t="str">
        <f>IFERROR(HYPERLINK(Rollover(ROW(),COLUMN()),"hostel 2.avi"),"hostel 2.avi")</f>
        <v>hostel 2.avi</v>
      </c>
    </row>
    <row r="705" spans="1:1">
      <c r="A705" s="5" t="str">
        <f>IFERROR(HYPERLINK(Rollover(ROW(),COLUMN()),"hostel 3.avi"),"hostel 3.avi")</f>
        <v>hostel 3.avi</v>
      </c>
    </row>
    <row r="706" spans="1:1">
      <c r="A706" s="5" t="str">
        <f>IFERROR(HYPERLINK(Rollover(ROW(),COLUMN()),"hot boyz.avi"),"hot boyz.avi")</f>
        <v>hot boyz.avi</v>
      </c>
    </row>
    <row r="707" spans="1:1">
      <c r="A707" s="5" t="str">
        <f>IFERROR(HYPERLINK(Rollover(ROW(),COLUMN()),"house at the end of the street la maison au bout de la rue.avi"),"house at the end of the street la maison au bout de la rue.avi")</f>
        <v>house at the end of the street la maison au bout de la rue.avi</v>
      </c>
    </row>
    <row r="708" spans="1:1">
      <c r="A708" s="5" t="str">
        <f>IFERROR(HYPERLINK(Rollover(ROW(),COLUMN()),"house of bones.avi"),"house of bones.avi")</f>
        <v>house of bones.avi</v>
      </c>
    </row>
    <row r="709" spans="1:1">
      <c r="A709" s="5" t="str">
        <f>IFERROR(HYPERLINK(Rollover(ROW(),COLUMN()),"house of good and évil.avi"),"house of good and évil.avi")</f>
        <v>house of good and évil.avi</v>
      </c>
    </row>
    <row r="710" spans="1:1">
      <c r="A710" s="5" t="str">
        <f>IFERROR(HYPERLINK(Rollover(ROW(),COLUMN()),"how i live now.avi"),"how i live now.avi")</f>
        <v>how i live now.avi</v>
      </c>
    </row>
    <row r="711" spans="1:1">
      <c r="A711" s="5" t="str">
        <f>IFERROR(HYPERLINK(Rollover(ROW(),COLUMN()),"humains.avi"),"humains.avi")</f>
        <v>humains.avi</v>
      </c>
    </row>
    <row r="712" spans="1:1">
      <c r="A712" s="5" t="str">
        <f>IFERROR(HYPERLINK(Rollover(ROW(),COLUMN()),"hunt to kill.avi"),"hunt to kill.avi")</f>
        <v>hunt to kill.avi</v>
      </c>
    </row>
    <row r="713" spans="1:1">
      <c r="A713" s="5" t="str">
        <f>IFERROR(HYPERLINK(Rollover(ROW(),COLUMN()),"hunted.avi"),"hunted.avi")</f>
        <v>hunted.avi</v>
      </c>
    </row>
    <row r="714" spans="1:1">
      <c r="A714" s="5" t="str">
        <f>IFERROR(HYPERLINK(Rollover(ROW(),COLUMN()),"hunter games 2 l'embrasement.avi"),"hunter games 2 l'embrasement.avi")</f>
        <v>hunter games 2 l'embrasement.avi</v>
      </c>
    </row>
    <row r="715" spans="1:1">
      <c r="A715" s="5" t="str">
        <f>IFERROR(HYPERLINK(Rollover(ROW(),COLUMN()),"hunting party.avi"),"hunting party.avi")</f>
        <v>hunting party.avi</v>
      </c>
    </row>
    <row r="716" spans="1:1">
      <c r="A716" s="5" t="str">
        <f>IFERROR(HYPERLINK(Rollover(ROW(),COLUMN()),"hush kalifornia.avi"),"hush kalifornia.avi")</f>
        <v>hush kalifornia.avi</v>
      </c>
    </row>
    <row r="717" spans="1:1">
      <c r="A717" s="5" t="str">
        <f>IFERROR(HYPERLINK(Rollover(ROW(),COLUMN()),"hush.avi"),"hush.avi")</f>
        <v>hush.avi</v>
      </c>
    </row>
    <row r="718" spans="1:1">
      <c r="A718" s="5" t="str">
        <f>IFERROR(HYPERLINK(Rollover(ROW(),COLUMN()),"hybride.avi"),"hybride.avi")</f>
        <v>hybride.avi</v>
      </c>
    </row>
    <row r="719" spans="1:1">
      <c r="A719" s="5" t="str">
        <f>IFERROR(HYPERLINK(Rollover(ROW(),COLUMN()),"hydra.avi"),"hydra.avi")</f>
        <v>hydra.avi</v>
      </c>
    </row>
    <row r="720" spans="1:1">
      <c r="A720" s="5" t="str">
        <f>IFERROR(HYPERLINK(Rollover(ROW(),COLUMN()),"hyena road.avi"),"hyena road.avi")</f>
        <v>hyena road.avi</v>
      </c>
    </row>
    <row r="721" spans="1:1">
      <c r="A721" s="5" t="str">
        <f>IFERROR(HYPERLINK(Rollover(ROW(),COLUMN()),"hyena.avi"),"hyena.avi")</f>
        <v>hyena.avi</v>
      </c>
    </row>
    <row r="722" spans="1:1">
      <c r="A722" s="5" t="str">
        <f>IFERROR(HYPERLINK(Rollover(ROW(),COLUMN()),"hyenas.avi"),"hyenas.avi")</f>
        <v>hyenas.avi</v>
      </c>
    </row>
    <row r="723" spans="1:1">
      <c r="A723" s="5" t="str">
        <f>IFERROR(HYPERLINK(Rollover(ROW(),COLUMN()),"hyper tension.avi"),"hyper tension.avi")</f>
        <v>hyper tension.avi</v>
      </c>
    </row>
    <row r="724" spans="1:1">
      <c r="A724" s="5" t="str">
        <f>IFERROR(HYPERLINK(Rollover(ROW(),COLUMN()),"hypnotic.avi"),"hypnotic.avi")</f>
        <v>hypnotic.avi</v>
      </c>
    </row>
    <row r="725" spans="1:1">
      <c r="A725" s="5" t="str">
        <f>IFERROR(HYPERLINK(Rollover(ROW(),COLUMN()),"héro wanted.avi"),"héro wanted.avi")</f>
        <v>héro wanted.avi</v>
      </c>
    </row>
    <row r="726" spans="1:1">
      <c r="A726" s="5" t="str">
        <f>IFERROR(HYPERLINK(Rollover(ROW(),COLUMN()),"i am légend.avi"),"i am légend.avi")</f>
        <v>i am légend.avi</v>
      </c>
    </row>
    <row r="727" spans="1:1">
      <c r="A727" s="5" t="str">
        <f>IFERROR(HYPERLINK(Rollover(ROW(),COLUMN()),"i am soldier.avi"),"i am soldier.avi")</f>
        <v>i am soldier.avi</v>
      </c>
    </row>
    <row r="728" spans="1:1">
      <c r="A728" s="5" t="str">
        <f>IFERROR(HYPERLINK(Rollover(ROW(),COLUMN()),"i am wrath.avi"),"i am wrath.avi")</f>
        <v>i am wrath.avi</v>
      </c>
    </row>
    <row r="729" spans="1:1">
      <c r="A729" s="5" t="str">
        <f>IFERROR(HYPERLINK(Rollover(ROW(),COLUMN()),"i drink your blood.avi"),"i drink your blood.avi")</f>
        <v>i drink your blood.avi</v>
      </c>
    </row>
    <row r="730" spans="1:1">
      <c r="A730" s="5" t="str">
        <f>IFERROR(HYPERLINK(Rollover(ROW(),COLUMN()),"i frankenstein.avi"),"i frankenstein.avi")</f>
        <v>i frankenstein.avi</v>
      </c>
    </row>
    <row r="731" spans="1:1">
      <c r="A731" s="5" t="str">
        <f>IFERROR(HYPERLINK(Rollover(ROW(),COLUMN()),"i spit on your grave.avi"),"i spit on your grave.avi")</f>
        <v>i spit on your grave.avi</v>
      </c>
    </row>
    <row r="732" spans="1:1">
      <c r="A732" s="5" t="str">
        <f>IFERROR(HYPERLINK(Rollover(ROW(),COLUMN()),"i want to die.avi"),"i want to die.avi")</f>
        <v>i want to die.avi</v>
      </c>
    </row>
    <row r="733" spans="1:1">
      <c r="A733" s="5" t="str">
        <f>IFERROR(HYPERLINK(Rollover(ROW(),COLUMN()),"ice road terror.avi"),"ice road terror.avi")</f>
        <v>ice road terror.avi</v>
      </c>
    </row>
    <row r="734" spans="1:1">
      <c r="A734" s="5" t="str">
        <f>IFERROR(HYPERLINK(Rollover(ROW(),COLUMN()),"ice soldiers.avi"),"ice soldiers.avi")</f>
        <v>ice soldiers.avi</v>
      </c>
    </row>
    <row r="735" spans="1:1">
      <c r="A735" s="5" t="str">
        <f>IFERROR(HYPERLINK(Rollover(ROW(),COLUMN()),"ice spiders.avi"),"ice spiders.avi")</f>
        <v>ice spiders.avi</v>
      </c>
    </row>
    <row r="736" spans="1:1">
      <c r="A736" s="5" t="str">
        <f>IFERROR(HYPERLINK(Rollover(ROW(),COLUMN()),"identité suspecte.avi"),"identité suspecte.avi")</f>
        <v>identité suspecte.avi</v>
      </c>
    </row>
    <row r="737" spans="1:1">
      <c r="A737" s="5" t="str">
        <f>IFERROR(HYPERLINK(Rollover(ROW(),COLUMN()),"idiocracy.avi"),"idiocracy.avi")</f>
        <v>idiocracy.avi</v>
      </c>
    </row>
    <row r="738" spans="1:1">
      <c r="A738" s="5" t="str">
        <f>IFERROR(HYPERLINK(Rollover(ROW(),COLUMN()),"iimpitoyable.avi"),"iimpitoyable.avi")</f>
        <v>iimpitoyable.avi</v>
      </c>
    </row>
    <row r="739" spans="1:1">
      <c r="A739" s="5" t="str">
        <f>IFERROR(HYPERLINK(Rollover(ROW(),COLUMN()),"il était une fois la révolution.avi"),"il était une fois la révolution.avi")</f>
        <v>il était une fois la révolution.avi</v>
      </c>
    </row>
    <row r="740" spans="1:1">
      <c r="A740" s="5" t="str">
        <f>IFERROR(HYPERLINK(Rollover(ROW(),COLUMN()),"impasse du désir.avi"),"impasse du désir.avi")</f>
        <v>impasse du désir.avi</v>
      </c>
    </row>
    <row r="741" spans="1:1">
      <c r="A741" s="5" t="str">
        <f>IFERROR(HYPERLINK(Rollover(ROW(),COLUMN()),"impostor.avi"),"impostor.avi")</f>
        <v>impostor.avi</v>
      </c>
    </row>
    <row r="742" spans="1:1">
      <c r="A742" s="5" t="str">
        <f>IFERROR(HYPERLINK(Rollover(ROW(),COLUMN()),"imprint la maison des sévices.avi"),"imprint la maison des sévices.avi")</f>
        <v>imprint la maison des sévices.avi</v>
      </c>
    </row>
    <row r="743" spans="1:1">
      <c r="A743" s="5" t="str">
        <f>IFERROR(HYPERLINK(Rollover(ROW(),COLUMN()),"in absentia.avi"),"in absentia.avi")</f>
        <v>in absentia.avi</v>
      </c>
    </row>
    <row r="744" spans="1:1">
      <c r="A744" s="5" t="str">
        <f>IFERROR(HYPERLINK(Rollover(ROW(),COLUMN()),"in enemy hands.avi"),"in enemy hands.avi")</f>
        <v>in enemy hands.avi</v>
      </c>
    </row>
    <row r="745" spans="1:1">
      <c r="A745" s="5" t="str">
        <f>IFERROR(HYPERLINK(Rollover(ROW(),COLUMN()),"in the blood.avi"),"in the blood.avi")</f>
        <v>in the blood.avi</v>
      </c>
    </row>
    <row r="746" spans="1:1">
      <c r="A746" s="5" t="str">
        <f>IFERROR(HYPERLINK(Rollover(ROW(),COLUMN()),"in the cut.avi"),"in the cut.avi")</f>
        <v>in the cut.avi</v>
      </c>
    </row>
    <row r="747" spans="1:1">
      <c r="A747" s="5" t="str">
        <f>IFERROR(HYPERLINK(Rollover(ROW(),COLUMN()),"in the heart of the sea.avi"),"in the heart of the sea.avi")</f>
        <v>in the heart of the sea.avi</v>
      </c>
    </row>
    <row r="748" spans="1:1">
      <c r="A748" s="5" t="str">
        <f>IFERROR(HYPERLINK(Rollover(ROW(),COLUMN()),"in the name of the king iii.avi"),"in the name of the king iii.avi")</f>
        <v>in the name of the king iii.avi</v>
      </c>
    </row>
    <row r="749" spans="1:1">
      <c r="A749" s="5" t="str">
        <f>IFERROR(HYPERLINK(Rollover(ROW(),COLUMN()),"in the name of the king.avi"),"in the name of the king.avi")</f>
        <v>in the name of the king.avi</v>
      </c>
    </row>
    <row r="750" spans="1:1">
      <c r="A750" s="5" t="str">
        <f>IFERROR(HYPERLINK(Rollover(ROW(),COLUMN()),"in the électric mist.avi"),"in the électric mist.avi")</f>
        <v>in the électric mist.avi</v>
      </c>
    </row>
    <row r="751" spans="1:1">
      <c r="A751" s="5" t="str">
        <f>IFERROR(HYPERLINK(Rollover(ROW(),COLUMN()),"inbred.avi"),"inbred.avi")</f>
        <v>inbred.avi</v>
      </c>
    </row>
    <row r="752" spans="1:1">
      <c r="A752" s="5" t="str">
        <f>IFERROR(HYPERLINK(Rollover(ROW(),COLUMN()),"incident.avi"),"incident.avi")</f>
        <v>incident.avi</v>
      </c>
    </row>
    <row r="753" spans="1:1">
      <c r="A753" s="5" t="str">
        <f>IFERROR(HYPERLINK(Rollover(ROW(),COLUMN()),"indiana jones and the kingdom of the crystal skull.avi"),"indiana jones and the kingdom of the crystal skull.avi")</f>
        <v>indiana jones and the kingdom of the crystal skull.avi</v>
      </c>
    </row>
    <row r="754" spans="1:1">
      <c r="A754" s="5" t="str">
        <f>IFERROR(HYPERLINK(Rollover(ROW(),COLUMN()),"indisputed 1.avi"),"indisputed 1.avi")</f>
        <v>indisputed 1.avi</v>
      </c>
    </row>
    <row r="755" spans="1:1">
      <c r="A755" s="5" t="str">
        <f>IFERROR(HYPERLINK(Rollover(ROW(),COLUMN()),"indisputed 2.avi"),"indisputed 2.avi")</f>
        <v>indisputed 2.avi</v>
      </c>
    </row>
    <row r="756" spans="1:1">
      <c r="A756" s="5" t="str">
        <f>IFERROR(HYPERLINK(Rollover(ROW(),COLUMN()),"indisputed 3.avi"),"indisputed 3.avi")</f>
        <v>indisputed 3.avi</v>
      </c>
    </row>
    <row r="757" spans="1:1">
      <c r="A757" s="5" t="str">
        <f>IFERROR(HYPERLINK(Rollover(ROW(),COLUMN()),"indépendence daysaster.avi"),"indépendence daysaster.avi")</f>
        <v>indépendence daysaster.avi</v>
      </c>
    </row>
    <row r="758" spans="1:1">
      <c r="A758" s="5" t="str">
        <f>IFERROR(HYPERLINK(Rollover(ROW(),COLUMN()),"infected.avi"),"infected.avi")</f>
        <v>infected.avi</v>
      </c>
    </row>
    <row r="759" spans="1:1">
      <c r="A759" s="5" t="str">
        <f>IFERROR(HYPERLINK(Rollover(ROW(),COLUMN()),"infection 1.avi"),"infection 1.avi")</f>
        <v>infection 1.avi</v>
      </c>
    </row>
    <row r="760" spans="1:1">
      <c r="A760" s="5" t="str">
        <f>IFERROR(HYPERLINK(Rollover(ROW(),COLUMN()),"infection.avi"),"infection.avi")</f>
        <v>infection.avi</v>
      </c>
    </row>
    <row r="761" spans="1:1">
      <c r="A761" s="5" t="str">
        <f>IFERROR(HYPERLINK(Rollover(ROW(),COLUMN()),"infestée.avi"),"infestée.avi")</f>
        <v>infestée.avi</v>
      </c>
    </row>
    <row r="762" spans="1:1">
      <c r="A762" s="5" t="str">
        <f>IFERROR(HYPERLINK(Rollover(ROW(),COLUMN()),"infini.avi"),"infini.avi")</f>
        <v>infini.avi</v>
      </c>
    </row>
    <row r="763" spans="1:1">
      <c r="A763" s="5" t="str">
        <f>IFERROR(HYPERLINK(Rollover(ROW(),COLUMN()),"informers.avi"),"informers.avi")</f>
        <v>informers.avi</v>
      </c>
    </row>
    <row r="764" spans="1:1">
      <c r="A764" s="5" t="str">
        <f>IFERROR(HYPERLINK(Rollover(ROW(),COLUMN()),"inglourious basterds.avi"),"inglourious basterds.avi")</f>
        <v>inglourious basterds.avi</v>
      </c>
    </row>
    <row r="765" spans="1:1">
      <c r="A765" s="5" t="str">
        <f>IFERROR(HYPERLINK(Rollover(ROW(),COLUMN()),"injection fatale.avi"),"injection fatale.avi")</f>
        <v>injection fatale.avi</v>
      </c>
    </row>
    <row r="766" spans="1:1">
      <c r="A766" s="5" t="str">
        <f>IFERROR(HYPERLINK(Rollover(ROW(),COLUMN()),"innocence volée.avi"),"innocence volée.avi")</f>
        <v>innocence volée.avi</v>
      </c>
    </row>
    <row r="767" spans="1:1">
      <c r="A767" s="5" t="str">
        <f>IFERROR(HYPERLINK(Rollover(ROW(),COLUMN()),"innocent blood.avi"),"innocent blood.avi")</f>
        <v>innocent blood.avi</v>
      </c>
    </row>
    <row r="768" spans="1:1">
      <c r="A768" s="5" t="str">
        <f>IFERROR(HYPERLINK(Rollover(ROW(),COLUMN()),"insaisissables.avi"),"insaisissables.avi")</f>
        <v>insaisissables.avi</v>
      </c>
    </row>
    <row r="769" spans="1:1">
      <c r="A769" s="5" t="str">
        <f>IFERROR(HYPERLINK(Rollover(ROW(),COLUMN()),"insanitarium.avi"),"insanitarium.avi")</f>
        <v>insanitarium.avi</v>
      </c>
    </row>
    <row r="770" spans="1:1">
      <c r="A770" s="5" t="str">
        <f>IFERROR(HYPERLINK(Rollover(ROW(),COLUMN()),"insensibles.avi"),"insensibles.avi")</f>
        <v>insensibles.avi</v>
      </c>
    </row>
    <row r="771" spans="1:1">
      <c r="A771" s="5" t="str">
        <f>IFERROR(HYPERLINK(Rollover(ROW(),COLUMN()),"inside man.avi"),"inside man.avi")</f>
        <v>inside man.avi</v>
      </c>
    </row>
    <row r="772" spans="1:1">
      <c r="A772" s="5" t="str">
        <f>IFERROR(HYPERLINK(Rollover(ROW(),COLUMN()),"inside.avi"),"inside.avi")</f>
        <v>inside.avi</v>
      </c>
    </row>
    <row r="773" spans="1:1">
      <c r="A773" s="5" t="str">
        <f>IFERROR(HYPERLINK(Rollover(ROW(),COLUMN()),"insoupconnable.avi"),"insoupconnable.avi")</f>
        <v>insoupconnable.avi</v>
      </c>
    </row>
    <row r="774" spans="1:1">
      <c r="A774" s="5" t="str">
        <f>IFERROR(HYPERLINK(Rollover(ROW(),COLUMN()),"instinct primal.avi"),"instinct primal.avi")</f>
        <v>instinct primal.avi</v>
      </c>
    </row>
    <row r="775" spans="1:1">
      <c r="A775" s="5" t="str">
        <f>IFERROR(HYPERLINK(Rollover(ROW(),COLUMN()),"intacto.avi"),"intacto.avi")</f>
        <v>intacto.avi</v>
      </c>
    </row>
    <row r="776" spans="1:1">
      <c r="A776" s="5" t="str">
        <f>IFERROR(HYPERLINK(Rollover(ROW(),COLUMN()),"intersections.avi"),"intersections.avi")</f>
        <v>intersections.avi</v>
      </c>
    </row>
    <row r="777" spans="1:1">
      <c r="A777" s="5" t="str">
        <f>IFERROR(HYPERLINK(Rollover(ROW(),COLUMN()),"interstellar.avi"),"interstellar.avi")</f>
        <v>interstellar.avi</v>
      </c>
    </row>
    <row r="778" spans="1:1">
      <c r="A778" s="5" t="str">
        <f>IFERROR(HYPERLINK(Rollover(ROW(),COLUMN()),"interview with a hitman.avi"),"interview with a hitman.avi")</f>
        <v>interview with a hitman.avi</v>
      </c>
    </row>
    <row r="779" spans="1:1">
      <c r="A779" s="5" t="str">
        <f>IFERROR(HYPERLINK(Rollover(ROW(),COLUMN()),"into the grizzly maze.avi"),"into the grizzly maze.avi")</f>
        <v>into the grizzly maze.avi</v>
      </c>
    </row>
    <row r="780" spans="1:1">
      <c r="A780" s="5" t="str">
        <f>IFERROR(HYPERLINK(Rollover(ROW(),COLUMN()),"intouchables.avi"),"intouchables.avi")</f>
        <v>intouchables.avi</v>
      </c>
    </row>
    <row r="781" spans="1:1">
      <c r="A781" s="5" t="str">
        <f>IFERROR(HYPERLINK(Rollover(ROW(),COLUMN()),"intruder.avi"),"intruder.avi")</f>
        <v>intruder.avi</v>
      </c>
    </row>
    <row r="782" spans="1:1">
      <c r="A782" s="5" t="str">
        <f>IFERROR(HYPERLINK(Rollover(ROW(),COLUMN()),"intrusion.avi"),"intrusion.avi")</f>
        <v>intrusion.avi</v>
      </c>
    </row>
    <row r="783" spans="1:1">
      <c r="A783" s="5" t="str">
        <f>IFERROR(HYPERLINK(Rollover(ROW(),COLUMN()),"intrusions.avi"),"intrusions.avi")</f>
        <v>intrusions.avi</v>
      </c>
    </row>
    <row r="784" spans="1:1">
      <c r="A784" s="5" t="str">
        <f>IFERROR(HYPERLINK(Rollover(ROW(),COLUMN()),"inumber number.avi"),"inumber number.avi")</f>
        <v>inumber number.avi</v>
      </c>
    </row>
    <row r="785" spans="1:1">
      <c r="A785" s="5" t="str">
        <f>IFERROR(HYPERLINK(Rollover(ROW(),COLUMN()),"invasion roswell.avi"),"invasion roswell.avi")</f>
        <v>invasion roswell.avi</v>
      </c>
    </row>
    <row r="786" spans="1:1">
      <c r="A786" s="5" t="str">
        <f>IFERROR(HYPERLINK(Rollover(ROW(),COLUMN()),"invincible.avi"),"invincible.avi")</f>
        <v>invincible.avi</v>
      </c>
    </row>
    <row r="787" spans="1:1">
      <c r="A787" s="5" t="str">
        <f>IFERROR(HYPERLINK(Rollover(ROW(),COLUMN()),"ip man.avi"),"ip man.avi")</f>
        <v>ip man.avi</v>
      </c>
    </row>
    <row r="788" spans="1:1">
      <c r="A788" s="5" t="str">
        <f>IFERROR(HYPERLINK(Rollover(ROW(),COLUMN()),"iron doors.avi"),"iron doors.avi")</f>
        <v>iron doors.avi</v>
      </c>
    </row>
    <row r="789" spans="1:1">
      <c r="A789" s="5" t="str">
        <f>IFERROR(HYPERLINK(Rollover(ROW(),COLUMN()),"iron man 2.avi"),"iron man 2.avi")</f>
        <v>iron man 2.avi</v>
      </c>
    </row>
    <row r="790" spans="1:1">
      <c r="A790" s="5" t="str">
        <f>IFERROR(HYPERLINK(Rollover(ROW(),COLUMN()),"iron man 3.avi"),"iron man 3.avi")</f>
        <v>iron man 3.avi</v>
      </c>
    </row>
    <row r="791" spans="1:1">
      <c r="A791" s="5" t="str">
        <f>IFERROR(HYPERLINK(Rollover(ROW(),COLUMN()),"iron man.avi"),"iron man.avi")</f>
        <v>iron man.avi</v>
      </c>
    </row>
    <row r="792" spans="1:1">
      <c r="A792" s="5" t="str">
        <f>IFERROR(HYPERLINK(Rollover(ROW(),COLUMN()),"iron sky.avi"),"iron sky.avi")</f>
        <v>iron sky.avi</v>
      </c>
    </row>
    <row r="793" spans="1:1">
      <c r="A793" s="5" t="str">
        <f>IFERROR(HYPERLINK(Rollover(ROW(),COLUMN()),"irréversible.avi"),"irréversible.avi")</f>
        <v>irréversible.avi</v>
      </c>
    </row>
    <row r="794" spans="1:1">
      <c r="A794" s="5" t="str">
        <f>IFERROR(HYPERLINK(Rollover(ROW(),COLUMN()),"it waits.avi"),"it waits.avi")</f>
        <v>it waits.avi</v>
      </c>
    </row>
    <row r="795" spans="1:1">
      <c r="A795" s="5" t="str">
        <f>IFERROR(HYPERLINK(Rollover(ROW(),COLUMN()),"j'aimerais pas crever un dimanche.avi"),"j'aimerais pas crever un dimanche.avi")</f>
        <v>j'aimerais pas crever un dimanche.avi</v>
      </c>
    </row>
    <row r="796" spans="1:1">
      <c r="A796" s="5" t="str">
        <f>IFERROR(HYPERLINK(Rollover(ROW(),COLUMN()),"jack le chasseur de géants.avi"),"jack le chasseur de géants.avi")</f>
        <v>jack le chasseur de géants.avi</v>
      </c>
    </row>
    <row r="797" spans="1:1">
      <c r="A797" s="5" t="str">
        <f>IFERROR(HYPERLINK(Rollover(ROW(),COLUMN()),"jack reacher.avi"),"jack reacher.avi")</f>
        <v>jack reacher.avi</v>
      </c>
    </row>
    <row r="798" spans="1:1">
      <c r="A798" s="5" t="str">
        <f>IFERROR(HYPERLINK(Rollover(ROW(),COLUMN()),"jack ryan initiative.avi"),"jack ryan initiative.avi")</f>
        <v>jack ryan initiative.avi</v>
      </c>
    </row>
    <row r="799" spans="1:1">
      <c r="A799" s="5" t="str">
        <f>IFERROR(HYPERLINK(Rollover(ROW(),COLUMN()),"jack ryan shadow.avi"),"jack ryan shadow.avi")</f>
        <v>jack ryan shadow.avi</v>
      </c>
    </row>
    <row r="800" spans="1:1">
      <c r="A800" s="5" t="str">
        <f>IFERROR(HYPERLINK(Rollover(ROW(),COLUMN()),"jack the giant killer.avi"),"jack the giant killer.avi")</f>
        <v>jack the giant killer.avi</v>
      </c>
    </row>
    <row r="801" spans="1:1">
      <c r="A801" s="5" t="str">
        <f>IFERROR(HYPERLINK(Rollover(ROW(),COLUMN()),"james bond spectre.avi"),"james bond spectre.avi")</f>
        <v>james bond spectre.avi</v>
      </c>
    </row>
    <row r="802" spans="1:1">
      <c r="A802" s="5" t="str">
        <f>IFERROR(HYPERLINK(Rollover(ROW(),COLUMN()),"jamesy boy.avi"),"jamesy boy.avi")</f>
        <v>jamesy boy.avi</v>
      </c>
    </row>
    <row r="803" spans="1:1">
      <c r="A803" s="5" t="str">
        <f>IFERROR(HYPERLINK(Rollover(ROW(),COLUMN()),"janosik.avi"),"janosik.avi")</f>
        <v>janosik.avi</v>
      </c>
    </row>
    <row r="804" spans="1:1">
      <c r="A804" s="5" t="str">
        <f>IFERROR(HYPERLINK(Rollover(ROW(),COLUMN()),"jarhead 2.avi"),"jarhead 2.avi")</f>
        <v>jarhead 2.avi</v>
      </c>
    </row>
    <row r="805" spans="1:1">
      <c r="A805" s="5" t="str">
        <f>IFERROR(HYPERLINK(Rollover(ROW(),COLUMN()),"jarhead 3.avi"),"jarhead 3.avi")</f>
        <v>jarhead 3.avi</v>
      </c>
    </row>
    <row r="806" spans="1:1">
      <c r="A806" s="5" t="str">
        <f>IFERROR(HYPERLINK(Rollover(ROW(),COLUMN()),"jason bourne 1 la mémoire dans la peau.avi"),"jason bourne 1 la mémoire dans la peau.avi")</f>
        <v>jason bourne 1 la mémoire dans la peau.avi</v>
      </c>
    </row>
    <row r="807" spans="1:1">
      <c r="A807" s="5" t="str">
        <f>IFERROR(HYPERLINK(Rollover(ROW(),COLUMN()),"jason bourne 3 la vengeance.avi"),"jason bourne 3 la vengeance.avi")</f>
        <v>jason bourne 3 la vengeance.avi</v>
      </c>
    </row>
    <row r="808" spans="1:1">
      <c r="A808" s="5" t="str">
        <f>IFERROR(HYPERLINK(Rollover(ROW(),COLUMN()),"jason bourne l'héritage.avi"),"jason bourne l'héritage.avi")</f>
        <v>jason bourne l'héritage.avi</v>
      </c>
    </row>
    <row r="809" spans="1:1">
      <c r="A809" s="5" t="str">
        <f>IFERROR(HYPERLINK(Rollover(ROW(),COLUMN()),"java heat.avi"),"java heat.avi")</f>
        <v>java heat.avi</v>
      </c>
    </row>
    <row r="810" spans="1:1">
      <c r="A810" s="5" t="str">
        <f>IFERROR(HYPERLINK(Rollover(ROW(),COLUMN()),"jcvd.avi"),"jcvd.avi")</f>
        <v>jcvd.avi</v>
      </c>
    </row>
    <row r="811" spans="1:1">
      <c r="A811" s="5" t="str">
        <f>IFERROR(HYPERLINK(Rollover(ROW(),COLUMN()),"jennifer's body.avi"),"jennifer's body.avi")</f>
        <v>jennifer's body.avi</v>
      </c>
    </row>
    <row r="812" spans="1:1">
      <c r="A812" s="5" t="str">
        <f>IFERROR(HYPERLINK(Rollover(ROW(),COLUMN()),"jet stream.avi"),"jet stream.avi")</f>
        <v>jet stream.avi</v>
      </c>
    </row>
    <row r="813" spans="1:1">
      <c r="A813" s="5" t="str">
        <f>IFERROR(HYPERLINK(Rollover(ROW(),COLUMN()),"jeu sans issue.avi"),"jeu sans issue.avi")</f>
        <v>jeu sans issue.avi</v>
      </c>
    </row>
    <row r="814" spans="1:1">
      <c r="A814" s="5" t="str">
        <f>IFERROR(HYPERLINK(Rollover(ROW(),COLUMN()),"jeune et jolie.avi"),"jeune et jolie.avi")</f>
        <v>jeune et jolie.avi</v>
      </c>
    </row>
    <row r="815" spans="1:1">
      <c r="A815" s="5" t="str">
        <f>IFERROR(HYPERLINK(Rollover(ROW(),COLUMN()),"jocker wild card.avi"),"jocker wild card.avi")</f>
        <v>jocker wild card.avi</v>
      </c>
    </row>
    <row r="816" spans="1:1">
      <c r="A816" s="5" t="str">
        <f>IFERROR(HYPERLINK(Rollover(ROW(),COLUMN()),"john carter.avi"),"john carter.avi")</f>
        <v>john carter.avi</v>
      </c>
    </row>
    <row r="817" spans="1:1">
      <c r="A817" s="5" t="str">
        <f>IFERROR(HYPERLINK(Rollover(ROW(),COLUMN()),"john wick.avi"),"john wick.avi")</f>
        <v>john wick.avi</v>
      </c>
    </row>
    <row r="818" spans="1:1">
      <c r="A818" s="5" t="str">
        <f>IFERROR(HYPERLINK(Rollover(ROW(),COLUMN()),"journal intime d'une nymphomane.avi"),"journal intime d'une nymphomane.avi")</f>
        <v>journal intime d'une nymphomane.avi</v>
      </c>
    </row>
    <row r="819" spans="1:1">
      <c r="A819" s="5" t="str">
        <f>IFERROR(HYPERLINK(Rollover(ROW(),COLUMN()),"joy ride.avi"),"joy ride.avi")</f>
        <v>joy ride.avi</v>
      </c>
    </row>
    <row r="820" spans="1:1">
      <c r="A820" s="5" t="str">
        <f>IFERROR(HYPERLINK(Rollover(ROW(),COLUMN()),"judgment night.avi"),"judgment night.avi")</f>
        <v>judgment night.avi</v>
      </c>
    </row>
    <row r="821" spans="1:1">
      <c r="A821" s="5" t="str">
        <f>IFERROR(HYPERLINK(Rollover(ROW(),COLUMN()),"julia x.avi"),"julia x.avi")</f>
        <v>julia x.avi</v>
      </c>
    </row>
    <row r="822" spans="1:1">
      <c r="A822" s="5" t="str">
        <f>IFERROR(HYPERLINK(Rollover(ROW(),COLUMN()),"jumper.avi"),"jumper.avi")</f>
        <v>jumper.avi</v>
      </c>
    </row>
    <row r="823" spans="1:1">
      <c r="A823" s="5" t="str">
        <f>IFERROR(HYPERLINK(Rollover(ROW(),COLUMN()),"jupiter le destin de l'univers.avi"),"jupiter le destin de l'univers.avi")</f>
        <v>jupiter le destin de l'univers.avi</v>
      </c>
    </row>
    <row r="824" spans="1:1">
      <c r="A824" s="5" t="str">
        <f>IFERROR(HYPERLINK(Rollover(ROW(),COLUMN()),"jurassic attack.avi"),"jurassic attack.avi")</f>
        <v>jurassic attack.avi</v>
      </c>
    </row>
    <row r="825" spans="1:1">
      <c r="A825" s="5" t="str">
        <f>IFERROR(HYPERLINK(Rollover(ROW(),COLUMN()),"jurassic world.avi"),"jurassic world.avi")</f>
        <v>jurassic world.avi</v>
      </c>
    </row>
    <row r="826" spans="1:1">
      <c r="A826" s="5" t="str">
        <f>IFERROR(HYPERLINK(Rollover(ROW(),COLUMN()),"justice league throne of atlantis.avi"),"justice league throne of atlantis.avi")</f>
        <v>justice league throne of atlantis.avi</v>
      </c>
    </row>
    <row r="827" spans="1:1">
      <c r="A827" s="5" t="str">
        <f>IFERROR(HYPERLINK(Rollover(ROW(),COLUMN()),"justice league war.avi"),"justice league war.avi")</f>
        <v>justice league war.avi</v>
      </c>
    </row>
    <row r="828" spans="1:1">
      <c r="A828" s="5" t="str">
        <f>IFERROR(HYPERLINK(Rollover(ROW(),COLUMN()),"jéruzalem.avi"),"jéruzalem.avi")</f>
        <v>jéruzalem.avi</v>
      </c>
    </row>
    <row r="829" spans="1:1">
      <c r="A829" s="5" t="str">
        <f>IFERROR(HYPERLINK(Rollover(ROW(),COLUMN()),"k pax.avi"),"k pax.avi")</f>
        <v>k pax.avi</v>
      </c>
    </row>
    <row r="830" spans="1:1">
      <c r="A830" s="5" t="str">
        <f>IFERROR(HYPERLINK(Rollover(ROW(),COLUMN()),"k9 adventures la légende de l'or perdu.avi"),"k9 adventures la légende de l'or perdu.avi")</f>
        <v>k9 adventures la légende de l'or perdu.avi</v>
      </c>
    </row>
    <row r="831" spans="1:1">
      <c r="A831" s="5" t="str">
        <f>IFERROR(HYPERLINK(Rollover(ROW(),COLUMN()),"kamikaze.avi"),"kamikaze.avi")</f>
        <v>kamikaze.avi</v>
      </c>
    </row>
    <row r="832" spans="1:1">
      <c r="A832" s="5" t="str">
        <f>IFERROR(HYPERLINK(Rollover(ROW(),COLUMN()),"kanyamakan.avi"),"kanyamakan.avi")</f>
        <v>kanyamakan.avi</v>
      </c>
    </row>
    <row r="833" spans="1:1">
      <c r="A833" s="5" t="str">
        <f>IFERROR(HYPERLINK(Rollover(ROW(),COLUMN()),"karate cop.avi"),"karate cop.avi")</f>
        <v>karate cop.avi</v>
      </c>
    </row>
    <row r="834" spans="1:1">
      <c r="A834" s="5" t="str">
        <f>IFERROR(HYPERLINK(Rollover(ROW(),COLUMN()),"karate robo zaborgar.avi"),"karate robo zaborgar.avi")</f>
        <v>karate robo zaborgar.avi</v>
      </c>
    </row>
    <row r="835" spans="1:1">
      <c r="A835" s="5" t="str">
        <f>IFERROR(HYPERLINK(Rollover(ROW(),COLUMN()),"karma.avi"),"karma.avi")</f>
        <v>karma.avi</v>
      </c>
    </row>
    <row r="836" spans="1:1">
      <c r="A836" s="5" t="str">
        <f>IFERROR(HYPERLINK(Rollover(ROW(),COLUMN()),"kaw.avi"),"kaw.avi")</f>
        <v>kaw.avi</v>
      </c>
    </row>
    <row r="837" spans="1:1">
      <c r="A837" s="5" t="str">
        <f>IFERROR(HYPERLINK(Rollover(ROW(),COLUMN()),"ken park.avi"),"ken park.avi")</f>
        <v>ken park.avi</v>
      </c>
    </row>
    <row r="838" spans="1:1">
      <c r="A838" s="5" t="str">
        <f>IFERROR(HYPERLINK(Rollover(ROW(),COLUMN()),"kickboxer 2.avi"),"kickboxer 2.avi")</f>
        <v>kickboxer 2.avi</v>
      </c>
    </row>
    <row r="839" spans="1:1">
      <c r="A839" s="5" t="str">
        <f>IFERROR(HYPERLINK(Rollover(ROW(),COLUMN()),"kill bobby z.avi"),"kill bobby z.avi")</f>
        <v>kill bobby z.avi</v>
      </c>
    </row>
    <row r="840" spans="1:1">
      <c r="A840" s="5" t="str">
        <f>IFERROR(HYPERLINK(Rollover(ROW(),COLUMN()),"kill for me.avi"),"kill for me.avi")</f>
        <v>kill for me.avi</v>
      </c>
    </row>
    <row r="841" spans="1:1">
      <c r="A841" s="5" t="str">
        <f>IFERROR(HYPERLINK(Rollover(ROW(),COLUMN()),"kill list.avi"),"kill list.avi")</f>
        <v>kill list.avi</v>
      </c>
    </row>
    <row r="842" spans="1:1">
      <c r="A842" s="5" t="str">
        <f>IFERROR(HYPERLINK(Rollover(ROW(),COLUMN()),"kill me three times.avi"),"kill me three times.avi")</f>
        <v>kill me three times.avi</v>
      </c>
    </row>
    <row r="843" spans="1:1">
      <c r="A843" s="5" t="str">
        <f>IFERROR(HYPERLINK(Rollover(ROW(),COLUMN()),"killer bees.avi"),"killer bees.avi")</f>
        <v>killer bees.avi</v>
      </c>
    </row>
    <row r="844" spans="1:1">
      <c r="A844" s="5" t="str">
        <f>IFERROR(HYPERLINK(Rollover(ROW(),COLUMN()),"killer elite.avi"),"killer elite.avi")</f>
        <v>killer elite.avi</v>
      </c>
    </row>
    <row r="845" spans="1:1">
      <c r="A845" s="5" t="str">
        <f>IFERROR(HYPERLINK(Rollover(ROW(),COLUMN()),"killer klows.avi"),"killer klows.avi")</f>
        <v>killer klows.avi</v>
      </c>
    </row>
    <row r="846" spans="1:1">
      <c r="A846" s="5" t="str">
        <f>IFERROR(HYPERLINK(Rollover(ROW(),COLUMN()),"killer mountain.avi"),"killer mountain.avi")</f>
        <v>killer mountain.avi</v>
      </c>
    </row>
    <row r="847" spans="1:1">
      <c r="A847" s="5" t="str">
        <f>IFERROR(HYPERLINK(Rollover(ROW(),COLUMN()),"killer movie.avi"),"killer movie.avi")</f>
        <v>killer movie.avi</v>
      </c>
    </row>
    <row r="848" spans="1:1">
      <c r="A848" s="5" t="str">
        <f>IFERROR(HYPERLINK(Rollover(ROW(),COLUMN()),"killers.avi"),"killers.avi")</f>
        <v>killers.avi</v>
      </c>
    </row>
    <row r="849" spans="1:1">
      <c r="A849" s="5" t="str">
        <f>IFERROR(HYPERLINK(Rollover(ROW(),COLUMN()),"killing point.avi"),"killing point.avi")</f>
        <v>killing point.avi</v>
      </c>
    </row>
    <row r="850" spans="1:1">
      <c r="A850" s="5" t="str">
        <f>IFERROR(HYPERLINK(Rollover(ROW(),COLUMN()),"killing season.avi"),"killing season.avi")</f>
        <v>killing season.avi</v>
      </c>
    </row>
    <row r="851" spans="1:1">
      <c r="A851" s="5" t="str">
        <f>IFERROR(HYPERLINK(Rollover(ROW(),COLUMN()),"killing them softly cogan.avi"),"killing them softly cogan.avi")</f>
        <v>killing them softly cogan.avi</v>
      </c>
    </row>
    <row r="852" spans="1:1">
      <c r="A852" s="5" t="str">
        <f>IFERROR(HYPERLINK(Rollover(ROW(),COLUMN()),"kiltro.avi"),"kiltro.avi")</f>
        <v>kiltro.avi</v>
      </c>
    </row>
    <row r="853" spans="1:1">
      <c r="A853" s="5" t="str">
        <f>IFERROR(HYPERLINK(Rollover(ROW(),COLUMN()),"king kong version longue.avi"),"king kong version longue.avi")</f>
        <v>king kong version longue.avi</v>
      </c>
    </row>
    <row r="854" spans="1:1">
      <c r="A854" s="5" t="str">
        <f>IFERROR(HYPERLINK(Rollover(ROW(),COLUMN()),"king of the ants.avi"),"king of the ants.avi")</f>
        <v>king of the ants.avi</v>
      </c>
    </row>
    <row r="855" spans="1:1">
      <c r="A855" s="5" t="str">
        <f>IFERROR(HYPERLINK(Rollover(ROW(),COLUMN()),"king protector a frozen flower.avi"),"king protector a frozen flower.avi")</f>
        <v>king protector a frozen flower.avi</v>
      </c>
    </row>
    <row r="856" spans="1:1">
      <c r="A856" s="5" t="str">
        <f>IFERROR(HYPERLINK(Rollover(ROW(),COLUMN()),"king rising.avi"),"king rising.avi")</f>
        <v>king rising.avi</v>
      </c>
    </row>
    <row r="857" spans="1:1">
      <c r="A857" s="5" t="str">
        <f>IFERROR(HYPERLINK(Rollover(ROW(),COLUMN()),"kingdom come.avi"),"kingdom come.avi")</f>
        <v>kingdom come.avi</v>
      </c>
    </row>
    <row r="858" spans="1:1">
      <c r="A858" s="5" t="str">
        <f>IFERROR(HYPERLINK(Rollover(ROW(),COLUMN()),"kingdom of heaven.avi"),"kingdom of heaven.avi")</f>
        <v>kingdom of heaven.avi</v>
      </c>
    </row>
    <row r="859" spans="1:1">
      <c r="A859" s="5" t="str">
        <f>IFERROR(HYPERLINK(Rollover(ROW(),COLUMN()),"kinta.avi"),"kinta.avi")</f>
        <v>kinta.avi</v>
      </c>
    </row>
    <row r="860" spans="1:1">
      <c r="A860" s="5" t="str">
        <f>IFERROR(HYPERLINK(Rollover(ROW(),COLUMN()),"km 31.avi"),"km 31.avi")</f>
        <v>km 31.avi</v>
      </c>
    </row>
    <row r="861" spans="1:1">
      <c r="A861" s="5" t="str">
        <f>IFERROR(HYPERLINK(Rollover(ROW(),COLUMN()),"knight and day.avi"),"knight and day.avi")</f>
        <v>knight and day.avi</v>
      </c>
    </row>
    <row r="862" spans="1:1">
      <c r="A862" s="5" t="str">
        <f>IFERROR(HYPERLINK(Rollover(ROW(),COLUMN()),"knock knock.avi"),"knock knock.avi")</f>
        <v>knock knock.avi</v>
      </c>
    </row>
    <row r="863" spans="1:1">
      <c r="A863" s="5" t="str">
        <f>IFERROR(HYPERLINK(Rollover(ROW(),COLUMN()),"komodo vs cobra.avi"),"komodo vs cobra.avi")</f>
        <v>komodo vs cobra.avi</v>
      </c>
    </row>
    <row r="864" spans="1:1">
      <c r="A864" s="5" t="str">
        <f>IFERROR(HYPERLINK(Rollover(ROW(),COLUMN()),"kontroll.avi"),"kontroll.avi")</f>
        <v>kontroll.avi</v>
      </c>
    </row>
    <row r="865" spans="1:1">
      <c r="A865" s="5" t="str">
        <f>IFERROR(HYPERLINK(Rollover(ROW(),COLUMN()),"kraken le monstre des profondeurs.avi"),"kraken le monstre des profondeurs.avi")</f>
        <v>kraken le monstre des profondeurs.avi</v>
      </c>
    </row>
    <row r="866" spans="1:1">
      <c r="A866" s="5" t="str">
        <f>IFERROR(HYPERLINK(Rollover(ROW(),COLUMN()),"krull.avi"),"krull.avi")</f>
        <v>krull.avi</v>
      </c>
    </row>
    <row r="867" spans="1:1">
      <c r="A867" s="5" t="str">
        <f>IFERROR(HYPERLINK(Rollover(ROW(),COLUMN()),"kundo.avi"),"kundo.avi")</f>
        <v>kundo.avi</v>
      </c>
    </row>
    <row r="868" spans="1:1">
      <c r="A868" s="5" t="str">
        <f>IFERROR(HYPERLINK(Rollover(ROW(),COLUMN()),"kung fu académy.avi"),"kung fu académy.avi")</f>
        <v>kung fu académy.avi</v>
      </c>
    </row>
    <row r="869" spans="1:1">
      <c r="A869" s="5" t="str">
        <f>IFERROR(HYPERLINK(Rollover(ROW(),COLUMN()),"l'ame des guerriers.avi"),"l'ame des guerriers.avi")</f>
        <v>l'ame des guerriers.avi</v>
      </c>
    </row>
    <row r="870" spans="1:1">
      <c r="A870" s="5" t="str">
        <f>IFERROR(HYPERLINK(Rollover(ROW(),COLUMN()),"l'antre du mal.avi"),"l'antre du mal.avi")</f>
        <v>l'antre du mal.avi</v>
      </c>
    </row>
    <row r="871" spans="1:1">
      <c r="A871" s="5" t="str">
        <f>IFERROR(HYPERLINK(Rollover(ROW(),COLUMN()),"l'arche de l'apocalyspe.avi"),"l'arche de l'apocalyspe.avi")</f>
        <v>l'arche de l'apocalyspe.avi</v>
      </c>
    </row>
    <row r="872" spans="1:1">
      <c r="A872" s="5" t="str">
        <f>IFERROR(HYPERLINK(Rollover(ROW(),COLUMN()),"l'armée du crime.avi"),"l'armée du crime.avi")</f>
        <v>l'armée du crime.avi</v>
      </c>
    </row>
    <row r="873" spans="1:1">
      <c r="A873" s="5" t="str">
        <f>IFERROR(HYPERLINK(Rollover(ROW(),COLUMN()),"l'attaque du crocodile géant.avi"),"l'attaque du crocodile géant.avi")</f>
        <v>l'attaque du crocodile géant.avi</v>
      </c>
    </row>
    <row r="874" spans="1:1">
      <c r="A874" s="5" t="str">
        <f>IFERROR(HYPERLINK(Rollover(ROW(),COLUMN()),"l'attaque du griffon.avi"),"l'attaque du griffon.avi")</f>
        <v>l'attaque du griffon.avi</v>
      </c>
    </row>
    <row r="875" spans="1:1">
      <c r="A875" s="5" t="str">
        <f>IFERROR(HYPERLINK(Rollover(ROW(),COLUMN()),"l'autre rive.avi"),"l'autre rive.avi")</f>
        <v>l'autre rive.avi</v>
      </c>
    </row>
    <row r="876" spans="1:1">
      <c r="A876" s="5" t="str">
        <f>IFERROR(HYPERLINK(Rollover(ROW(),COLUMN()),"l'empire des sens.avi"),"l'empire des sens.avi")</f>
        <v>l'empire des sens.avi</v>
      </c>
    </row>
    <row r="877" spans="1:1">
      <c r="A877" s="5" t="str">
        <f>IFERROR(HYPERLINK(Rollover(ROW(),COLUMN()),"l'empreinte de la mort.avi"),"l'empreinte de la mort.avi")</f>
        <v>l'empreinte de la mort.avi</v>
      </c>
    </row>
    <row r="878" spans="1:1">
      <c r="A878" s="5" t="str">
        <f>IFERROR(HYPERLINK(Rollover(ROW(),COLUMN()),"l'esprit de cain.avi"),"l'esprit de cain.avi")</f>
        <v>l'esprit de cain.avi</v>
      </c>
    </row>
    <row r="879" spans="1:1">
      <c r="A879" s="5" t="str">
        <f>IFERROR(HYPERLINK(Rollover(ROW(),COLUMN()),"l'homme aux poings d'acier.avi"),"l'homme aux poings d'acier.avi")</f>
        <v>l'homme aux poings d'acier.avi</v>
      </c>
    </row>
    <row r="880" spans="1:1">
      <c r="A880" s="5" t="str">
        <f>IFERROR(HYPERLINK(Rollover(ROW(),COLUMN()),"l'honneur du dragon.avi"),"l'honneur du dragon.avi")</f>
        <v>l'honneur du dragon.avi</v>
      </c>
    </row>
    <row r="881" spans="1:1">
      <c r="A881" s="5" t="str">
        <f>IFERROR(HYPERLINK(Rollover(ROW(),COLUMN()),"l'ile les naufragés de la terre perdue.avi"),"l'ile les naufragés de la terre perdue.avi")</f>
        <v>l'ile les naufragés de la terre perdue.avi</v>
      </c>
    </row>
    <row r="882" spans="1:1">
      <c r="A882" s="5" t="str">
        <f>IFERROR(HYPERLINK(Rollover(ROW(),COLUMN()),"l'immortel.avi"),"l'immortel.avi")</f>
        <v>l'immortel.avi</v>
      </c>
    </row>
    <row r="883" spans="1:1">
      <c r="A883" s="5" t="str">
        <f>IFERROR(HYPERLINK(Rollover(ROW(),COLUMN()),"l'incroyable hulk.avi"),"l'incroyable hulk.avi")</f>
        <v>l'incroyable hulk.avi</v>
      </c>
    </row>
    <row r="884" spans="1:1">
      <c r="A884" s="5" t="str">
        <f>IFERROR(HYPERLINK(Rollover(ROW(),COLUMN()),"l'intrus.avi"),"l'intrus.avi")</f>
        <v>l'intrus.avi</v>
      </c>
    </row>
    <row r="885" spans="1:1">
      <c r="A885" s="5" t="str">
        <f>IFERROR(HYPERLINK(Rollover(ROW(),COLUMN()),"l'investigateur.avi"),"l'investigateur.avi")</f>
        <v>l'investigateur.avi</v>
      </c>
    </row>
    <row r="886" spans="1:1">
      <c r="A886" s="5" t="str">
        <f>IFERROR(HYPERLINK(Rollover(ROW(),COLUMN()),"l'odyssée de pi.avi"),"l'odyssée de pi.avi")</f>
        <v>l'odyssée de pi.avi</v>
      </c>
    </row>
    <row r="887" spans="1:1">
      <c r="A887" s="5" t="str">
        <f>IFERROR(HYPERLINK(Rollover(ROW(),COLUMN()),"l'oeil de la bète.avi"),"l'oeil de la bète.avi")</f>
        <v>l'oeil de la bète.avi</v>
      </c>
    </row>
    <row r="888" spans="1:1">
      <c r="A888" s="5" t="str">
        <f>IFERROR(HYPERLINK(Rollover(ROW(),COLUMN()),"l'ombre de la peur.avi"),"l'ombre de la peur.avi")</f>
        <v>l'ombre de la peur.avi</v>
      </c>
    </row>
    <row r="889" spans="1:1">
      <c r="A889" s="5" t="str">
        <f>IFERROR(HYPERLINK(Rollover(ROW(),COLUMN()),"l'ombre du mal.avi"),"l'ombre du mal.avi")</f>
        <v>l'ombre du mal.avi</v>
      </c>
    </row>
    <row r="890" spans="1:1">
      <c r="A890" s="5" t="str">
        <f>IFERROR(HYPERLINK(Rollover(ROW(),COLUMN()),"l'ultime combat.avi"),"l'ultime combat.avi")</f>
        <v>l'ultime combat.avi</v>
      </c>
    </row>
    <row r="891" spans="1:1">
      <c r="A891" s="5" t="str">
        <f>IFERROR(HYPERLINK(Rollover(ROW(),COLUMN()),"l'écorché.avi"),"l'écorché.avi")</f>
        <v>l'écorché.avi</v>
      </c>
    </row>
    <row r="892" spans="1:1">
      <c r="A892" s="5" t="str">
        <f>IFERROR(HYPERLINK(Rollover(ROW(),COLUMN()),"l'énigme de la chambre d'ambre.avi"),"l'énigme de la chambre d'ambre.avi")</f>
        <v>l'énigme de la chambre d'ambre.avi</v>
      </c>
    </row>
    <row r="893" spans="1:1">
      <c r="A893" s="5" t="str">
        <f>IFERROR(HYPERLINK(Rollover(ROW(),COLUMN()),"l'énigme du sphinx.avi"),"l'énigme du sphinx.avi")</f>
        <v>l'énigme du sphinx.avi</v>
      </c>
    </row>
    <row r="894" spans="1:1">
      <c r="A894" s="5" t="str">
        <f>IFERROR(HYPERLINK(Rollover(ROW(),COLUMN()),"l'étrange couleur des larmes de ton corps.avi"),"l'étrange couleur des larmes de ton corps.avi")</f>
        <v>l'étrange couleur des larmes de ton corps.avi</v>
      </c>
    </row>
    <row r="895" spans="1:1">
      <c r="A895" s="5" t="str">
        <f>IFERROR(HYPERLINK(Rollover(ROW(),COLUMN()),"la 5ième vague.avi"),"la 5ième vague.avi")</f>
        <v>la 5ième vague.avi</v>
      </c>
    </row>
    <row r="896" spans="1:1">
      <c r="A896" s="5" t="str">
        <f>IFERROR(HYPERLINK(Rollover(ROW(),COLUMN()),"la baie sanglante.avi"),"la baie sanglante.avi")</f>
        <v>la baie sanglante.avi</v>
      </c>
    </row>
    <row r="897" spans="1:1">
      <c r="A897" s="5" t="str">
        <f>IFERROR(HYPERLINK(Rollover(ROW(),COLUMN()),"la bataille de varsovie.avi"),"la bataille de varsovie.avi")</f>
        <v>la bataille de varsovie.avi</v>
      </c>
    </row>
    <row r="898" spans="1:1">
      <c r="A898" s="5" t="str">
        <f>IFERROR(HYPERLINK(Rollover(ROW(),COLUMN()),"la cabane dans les bois.avi"),"la cabane dans les bois.avi")</f>
        <v>la cabane dans les bois.avi</v>
      </c>
    </row>
    <row r="899" spans="1:1">
      <c r="A899" s="5" t="str">
        <f>IFERROR(HYPERLINK(Rollover(ROW(),COLUMN()),"la chair et le sang.avi"),"la chair et le sang.avi")</f>
        <v>la chair et le sang.avi</v>
      </c>
    </row>
    <row r="900" spans="1:1">
      <c r="A900" s="5" t="str">
        <f>IFERROR(HYPERLINK(Rollover(ROW(),COLUMN()),"la chaise du mal.avi"),"la chaise du mal.avi")</f>
        <v>la chaise du mal.avi</v>
      </c>
    </row>
    <row r="901" spans="1:1">
      <c r="A901" s="5" t="str">
        <f>IFERROR(HYPERLINK(Rollover(ROW(),COLUMN()),"la chute du faucon noir.avi"),"la chute du faucon noir.avi")</f>
        <v>la chute du faucon noir.avi</v>
      </c>
    </row>
    <row r="902" spans="1:1">
      <c r="A902" s="5" t="str">
        <f>IFERROR(HYPERLINK(Rollover(ROW(),COLUMN()),"la cité des enfants perdus.avi"),"la cité des enfants perdus.avi")</f>
        <v>la cité des enfants perdus.avi</v>
      </c>
    </row>
    <row r="903" spans="1:1">
      <c r="A903" s="5" t="str">
        <f>IFERROR(HYPERLINK(Rollover(ROW(),COLUMN()),"la cité des zombies.avi"),"la cité des zombies.avi")</f>
        <v>la cité des zombies.avi</v>
      </c>
    </row>
    <row r="904" spans="1:1">
      <c r="A904" s="5" t="str">
        <f>IFERROR(HYPERLINK(Rollover(ROW(),COLUMN()),"la colère des titans.avi"),"la colère des titans.avi")</f>
        <v>la colère des titans.avi</v>
      </c>
    </row>
    <row r="905" spans="1:1">
      <c r="A905" s="5" t="str">
        <f>IFERROR(HYPERLINK(Rollover(ROW(),COLUMN()),"la crytpe du dragon.avi"),"la crytpe du dragon.avi")</f>
        <v>la crytpe du dragon.avi</v>
      </c>
    </row>
    <row r="906" spans="1:1">
      <c r="A906" s="5" t="str">
        <f>IFERROR(HYPERLINK(Rollover(ROW(),COLUMN()),"la créature du cimetière.avi"),"la créature du cimetière.avi")</f>
        <v>la créature du cimetière.avi</v>
      </c>
    </row>
    <row r="907" spans="1:1">
      <c r="A907" s="5" t="str">
        <f>IFERROR(HYPERLINK(Rollover(ROW(),COLUMN()),"la créature du sous sol.avi"),"la créature du sous sol.avi")</f>
        <v>la créature du sous sol.avi</v>
      </c>
    </row>
    <row r="908" spans="1:1">
      <c r="A908" s="5" t="str">
        <f>IFERROR(HYPERLINK(Rollover(ROW(),COLUMN()),"la ferme de la terreur.avi"),"la ferme de la terreur.avi")</f>
        <v>la ferme de la terreur.avi</v>
      </c>
    </row>
    <row r="909" spans="1:1">
      <c r="A909" s="5" t="str">
        <f>IFERROR(HYPERLINK(Rollover(ROW(),COLUMN()),"la fin du monde.avi"),"la fin du monde.avi")</f>
        <v>la fin du monde.avi</v>
      </c>
    </row>
    <row r="910" spans="1:1">
      <c r="A910" s="5" t="str">
        <f>IFERROR(HYPERLINK(Rollover(ROW(),COLUMN()),"la fugitive.avi"),"la fugitive.avi")</f>
        <v>la fugitive.avi</v>
      </c>
    </row>
    <row r="911" spans="1:1">
      <c r="A911" s="5" t="str">
        <f>IFERROR(HYPERLINK(Rollover(ROW(),COLUMN()),"la fureur des gargouilles.avi"),"la fureur des gargouilles.avi")</f>
        <v>la fureur des gargouilles.avi</v>
      </c>
    </row>
    <row r="912" spans="1:1">
      <c r="A912" s="5" t="str">
        <f>IFERROR(HYPERLINK(Rollover(ROW(),COLUMN()),"la guerre des mondes 2.avi"),"la guerre des mondes 2.avi")</f>
        <v>la guerre des mondes 2.avi</v>
      </c>
    </row>
    <row r="913" spans="1:1">
      <c r="A913" s="5" t="str">
        <f>IFERROR(HYPERLINK(Rollover(ROW(),COLUMN()),"la horde.avi"),"la horde.avi")</f>
        <v>la horde.avi</v>
      </c>
    </row>
    <row r="914" spans="1:1">
      <c r="A914" s="5" t="str">
        <f>IFERROR(HYPERLINK(Rollover(ROW(),COLUMN()),"la journée de la jupe.avi"),"la journée de la jupe.avi")</f>
        <v>la journée de la jupe.avi</v>
      </c>
    </row>
    <row r="915" spans="1:1">
      <c r="A915" s="5" t="str">
        <f>IFERROR(HYPERLINK(Rollover(ROW(),COLUMN()),"la lecon de piano.avi"),"la lecon de piano.avi")</f>
        <v>la lecon de piano.avi</v>
      </c>
    </row>
    <row r="916" spans="1:1">
      <c r="A916" s="5" t="str">
        <f>IFERROR(HYPERLINK(Rollover(ROW(),COLUMN()),"la loi du campus.avi"),"la loi du campus.avi")</f>
        <v>la loi du campus.avi</v>
      </c>
    </row>
    <row r="917" spans="1:1">
      <c r="A917" s="5" t="str">
        <f>IFERROR(HYPERLINK(Rollover(ROW(),COLUMN()),"la légende de beowulf.avi"),"la légende de beowulf.avi")</f>
        <v>la légende de beowulf.avi</v>
      </c>
    </row>
    <row r="918" spans="1:1">
      <c r="A918" s="5" t="str">
        <f>IFERROR(HYPERLINK(Rollover(ROW(),COLUMN()),"la légende de la momie.avi"),"la légende de la momie.avi")</f>
        <v>la légende de la momie.avi</v>
      </c>
    </row>
    <row r="919" spans="1:1">
      <c r="A919" s="5" t="str">
        <f>IFERROR(HYPERLINK(Rollover(ROW(),COLUMN()),"la légende de suriyothai.avi"),"la légende de suriyothai.avi")</f>
        <v>la légende de suriyothai.avi</v>
      </c>
    </row>
    <row r="920" spans="1:1">
      <c r="A920" s="5" t="str">
        <f>IFERROR(HYPERLINK(Rollover(ROW(),COLUMN()),"la légende de viy.avi"),"la légende de viy.avi")</f>
        <v>la légende de viy.avi</v>
      </c>
    </row>
    <row r="921" spans="1:1">
      <c r="A921" s="5" t="str">
        <f>IFERROR(HYPERLINK(Rollover(ROW(),COLUMN()),"la maison au fond du parc.avi"),"la maison au fond du parc.avi")</f>
        <v>la maison au fond du parc.avi</v>
      </c>
    </row>
    <row r="922" spans="1:1">
      <c r="A922" s="5" t="str">
        <f>IFERROR(HYPERLINK(Rollover(ROW(),COLUMN()),"la malédiction de la pyramide.avi"),"la malédiction de la pyramide.avi")</f>
        <v>la malédiction de la pyramide.avi</v>
      </c>
    </row>
    <row r="923" spans="1:1">
      <c r="A923" s="5" t="str">
        <f>IFERROR(HYPERLINK(Rollover(ROW(),COLUMN()),"la malédiction des profondeurs.avi"),"la malédiction des profondeurs.avi")</f>
        <v>la malédiction des profondeurs.avi</v>
      </c>
    </row>
    <row r="924" spans="1:1">
      <c r="A924" s="5" t="str">
        <f>IFERROR(HYPERLINK(Rollover(ROW(),COLUMN()),"la marque des anges.avi"),"la marque des anges.avi")</f>
        <v>la marque des anges.avi</v>
      </c>
    </row>
    <row r="925" spans="1:1">
      <c r="A925" s="5" t="str">
        <f>IFERROR(HYPERLINK(Rollover(ROW(),COLUMN()),"la mentale.avi"),"la mentale.avi")</f>
        <v>la mentale.avi</v>
      </c>
    </row>
    <row r="926" spans="1:1">
      <c r="A926" s="5" t="str">
        <f>IFERROR(HYPERLINK(Rollover(ROW(),COLUMN()),"la mort dans la peau.avi"),"la mort dans la peau.avi")</f>
        <v>la mort dans la peau.avi</v>
      </c>
    </row>
    <row r="927" spans="1:1">
      <c r="A927" s="5" t="str">
        <f>IFERROR(HYPERLINK(Rollover(ROW(),COLUMN()),"la nuit au musée 2.avi"),"la nuit au musée 2.avi")</f>
        <v>la nuit au musée 2.avi</v>
      </c>
    </row>
    <row r="928" spans="1:1">
      <c r="A928" s="5" t="str">
        <f>IFERROR(HYPERLINK(Rollover(ROW(),COLUMN()),"la nuit au musée.avi"),"la nuit au musée.avi")</f>
        <v>la nuit au musée.avi</v>
      </c>
    </row>
    <row r="929" spans="1:1">
      <c r="A929" s="5" t="str">
        <f>IFERROR(HYPERLINK(Rollover(ROW(),COLUMN()),"la nuit des sangsues vivantes.avi"),"la nuit des sangsues vivantes.avi")</f>
        <v>la nuit des sangsues vivantes.avi</v>
      </c>
    </row>
    <row r="930" spans="1:1">
      <c r="A930" s="5" t="str">
        <f>IFERROR(HYPERLINK(Rollover(ROW(),COLUMN()),"la nuit du jugement.avi"),"la nuit du jugement.avi")</f>
        <v>la nuit du jugement.avi</v>
      </c>
    </row>
    <row r="931" spans="1:1">
      <c r="A931" s="5" t="str">
        <f>IFERROR(HYPERLINK(Rollover(ROW(),COLUMN()),"la peau sur les os.avi"),"la peau sur les os.avi")</f>
        <v>la peau sur les os.avi</v>
      </c>
    </row>
    <row r="932" spans="1:1">
      <c r="A932" s="5" t="str">
        <f>IFERROR(HYPERLINK(Rollover(ROW(),COLUMN()),"la piscine du danger.avi"),"la piscine du danger.avi")</f>
        <v>la piscine du danger.avi</v>
      </c>
    </row>
    <row r="933" spans="1:1">
      <c r="A933" s="5" t="str">
        <f>IFERROR(HYPERLINK(Rollover(ROW(),COLUMN()),"la planète des singes l'affrontement.avi"),"la planète des singes l'affrontement.avi")</f>
        <v>la planète des singes l'affrontement.avi</v>
      </c>
    </row>
    <row r="934" spans="1:1">
      <c r="A934" s="5" t="str">
        <f>IFERROR(HYPERLINK(Rollover(ROW(),COLUMN()),"la planète des singes les origins.avi"),"la planète des singes les origins.avi")</f>
        <v>la planète des singes les origins.avi</v>
      </c>
    </row>
    <row r="935" spans="1:1">
      <c r="A935" s="5" t="str">
        <f>IFERROR(HYPERLINK(Rollover(ROW(),COLUMN()),"la porte de l'au delà.avi"),"la porte de l'au delà.avi")</f>
        <v>la porte de l'au delà.avi</v>
      </c>
    </row>
    <row r="936" spans="1:1">
      <c r="A936" s="5" t="str">
        <f>IFERROR(HYPERLINK(Rollover(ROW(),COLUMN()),"la princesse du désert.avi"),"la princesse du désert.avi")</f>
        <v>la princesse du désert.avi</v>
      </c>
    </row>
    <row r="937" spans="1:1">
      <c r="A937" s="5" t="str">
        <f>IFERROR(HYPERLINK(Rollover(ROW(),COLUMN()),"la prochaine victime.avi"),"la prochaine victime.avi")</f>
        <v>la prochaine victime.avi</v>
      </c>
    </row>
    <row r="938" spans="1:1">
      <c r="A938" s="5" t="str">
        <f>IFERROR(HYPERLINK(Rollover(ROW(),COLUMN()),"la rafle.avi"),"la rafle.avi")</f>
        <v>la rafle.avi</v>
      </c>
    </row>
    <row r="939" spans="1:1">
      <c r="A939" s="5" t="str">
        <f>IFERROR(HYPERLINK(Rollover(ROW(),COLUMN()),"la réouverture de lafesse.avi"),"la réouverture de lafesse.avi")</f>
        <v>la réouverture de lafesse.avi</v>
      </c>
    </row>
    <row r="940" spans="1:1">
      <c r="A940" s="5" t="str">
        <f>IFERROR(HYPERLINK(Rollover(ROW(),COLUMN()),"la résistance de l'air.avi"),"la résistance de l'air.avi")</f>
        <v>la résistance de l'air.avi</v>
      </c>
    </row>
    <row r="941" spans="1:1">
      <c r="A941" s="5" t="str">
        <f>IFERROR(HYPERLINK(Rollover(ROW(),COLUMN()),"la secrétaire.avi"),"la secrétaire.avi")</f>
        <v>la secrétaire.avi</v>
      </c>
    </row>
    <row r="942" spans="1:1">
      <c r="A942" s="5" t="str">
        <f>IFERROR(HYPERLINK(Rollover(ROW(),COLUMN()),"la secte des cannibales.avi"),"la secte des cannibales.avi")</f>
        <v>la secte des cannibales.avi</v>
      </c>
    </row>
    <row r="943" spans="1:1">
      <c r="A943" s="5" t="str">
        <f>IFERROR(HYPERLINK(Rollover(ROW(),COLUMN()),"la servante écarlate.avi"),"la servante écarlate.avi")</f>
        <v>la servante écarlate.avi</v>
      </c>
    </row>
    <row r="944" spans="1:1">
      <c r="A944" s="5" t="str">
        <f>IFERROR(HYPERLINK(Rollover(ROW(),COLUMN()),"la société.avi"),"la société.avi")</f>
        <v>la société.avi</v>
      </c>
    </row>
    <row r="945" spans="1:1">
      <c r="A945" s="5" t="str">
        <f>IFERROR(HYPERLINK(Rollover(ROW(),COLUMN()),"la source de l'enfer.avi"),"la source de l'enfer.avi")</f>
        <v>la source de l'enfer.avi</v>
      </c>
    </row>
    <row r="946" spans="1:1">
      <c r="A946" s="5" t="str">
        <f>IFERROR(HYPERLINK(Rollover(ROW(),COLUMN()),"la stratégie ender.avi"),"la stratégie ender.avi")</f>
        <v>la stratégie ender.avi</v>
      </c>
    </row>
    <row r="947" spans="1:1">
      <c r="A947" s="5" t="str">
        <f>IFERROR(HYPERLINK(Rollover(ROW(),COLUMN()),"la terre des guerriers.avi"),"la terre des guerriers.avi")</f>
        <v>la terre des guerriers.avi</v>
      </c>
    </row>
    <row r="948" spans="1:1">
      <c r="A948" s="5" t="str">
        <f>IFERROR(HYPERLINK(Rollover(ROW(),COLUMN()),"la terreur du loch ness.avi"),"la terreur du loch ness.avi")</f>
        <v>la terreur du loch ness.avi</v>
      </c>
    </row>
    <row r="949" spans="1:1">
      <c r="A949" s="5" t="str">
        <f>IFERROR(HYPERLINK(Rollover(ROW(),COLUMN()),"la trahison de mon mari.avi"),"la trahison de mon mari.avi")</f>
        <v>la trahison de mon mari.avi</v>
      </c>
    </row>
    <row r="950" spans="1:1">
      <c r="A950" s="5" t="str">
        <f>IFERROR(HYPERLINK(Rollover(ROW(),COLUMN()),"la vie d'adèle.avi"),"la vie d'adèle.avi")</f>
        <v>la vie d'adèle.avi</v>
      </c>
    </row>
    <row r="951" spans="1:1">
      <c r="A951" s="5" t="str">
        <f>IFERROR(HYPERLINK(Rollover(ROW(),COLUMN()),"la voleuse de livres.avi"),"la voleuse de livres.avi")</f>
        <v>la voleuse de livres.avi</v>
      </c>
    </row>
    <row r="952" spans="1:1">
      <c r="A952" s="5" t="str">
        <f>IFERROR(HYPERLINK(Rollover(ROW(),COLUMN()),"la vérité si je mens 2.avi"),"la vérité si je mens 2.avi")</f>
        <v>la vérité si je mens 2.avi</v>
      </c>
    </row>
    <row r="953" spans="1:1">
      <c r="A953" s="5" t="str">
        <f>IFERROR(HYPERLINK(Rollover(ROW(),COLUMN()),"lady vengeance.avi"),"lady vengeance.avi")</f>
        <v>lady vengeance.avi</v>
      </c>
    </row>
    <row r="954" spans="1:1">
      <c r="A954" s="5" t="str">
        <f>IFERROR(HYPERLINK(Rollover(ROW(),COLUMN()),"lake placid 3.avi"),"lake placid 3.avi")</f>
        <v>lake placid 3.avi</v>
      </c>
    </row>
    <row r="955" spans="1:1">
      <c r="A955" s="5" t="str">
        <f>IFERROR(HYPERLINK(Rollover(ROW(),COLUMN()),"lake placid the final chapter.avi"),"lake placid the final chapter.avi")</f>
        <v>lake placid the final chapter.avi</v>
      </c>
    </row>
    <row r="956" spans="1:1">
      <c r="A956" s="5" t="str">
        <f>IFERROR(HYPERLINK(Rollover(ROW(),COLUMN()),"land of the lost.avi"),"land of the lost.avi")</f>
        <v>land of the lost.avi</v>
      </c>
    </row>
    <row r="957" spans="1:1">
      <c r="A957" s="5" t="str">
        <f>IFERROR(HYPERLINK(Rollover(ROW(),COLUMN()),"last light.avi"),"last light.avi")</f>
        <v>last light.avi</v>
      </c>
    </row>
    <row r="958" spans="1:1">
      <c r="A958" s="5" t="str">
        <f>IFERROR(HYPERLINK(Rollover(ROW(),COLUMN()),"last passenger.avi"),"last passenger.avi")</f>
        <v>last passenger.avi</v>
      </c>
    </row>
    <row r="959" spans="1:1">
      <c r="A959" s="5" t="str">
        <f>IFERROR(HYPERLINK(Rollover(ROW(),COLUMN()),"lawman the mountie.avi"),"lawman the mountie.avi")</f>
        <v>lawman the mountie.avi</v>
      </c>
    </row>
    <row r="960" spans="1:1">
      <c r="A960" s="5" t="str">
        <f>IFERROR(HYPERLINK(Rollover(ROW(),COLUMN()),"le baiser mortel du dragon.avi"),"le baiser mortel du dragon.avi")</f>
        <v>le baiser mortel du dragon.avi</v>
      </c>
    </row>
    <row r="961" spans="1:1">
      <c r="A961" s="5" t="str">
        <f>IFERROR(HYPERLINK(Rollover(ROW(),COLUMN()),"le camion de la mort.avi"),"le camion de la mort.avi")</f>
        <v>le camion de la mort.avi</v>
      </c>
    </row>
    <row r="962" spans="1:1">
      <c r="A962" s="5" t="str">
        <f>IFERROR(HYPERLINK(Rollover(ROW(),COLUMN()),"le choc des tempètes.avi"),"le choc des tempètes.avi")</f>
        <v>le choc des tempètes.avi</v>
      </c>
    </row>
    <row r="963" spans="1:1">
      <c r="A963" s="5" t="str">
        <f>IFERROR(HYPERLINK(Rollover(ROW(),COLUMN()),"le choc des titans.avi"),"le choc des titans.avi")</f>
        <v>le choc des titans.avi</v>
      </c>
    </row>
    <row r="964" spans="1:1">
      <c r="A964" s="5" t="str">
        <f>IFERROR(HYPERLINK(Rollover(ROW(),COLUMN()),"le cinquième élément.avi"),"le cinquième élément.avi")</f>
        <v>le cinquième élément.avi</v>
      </c>
    </row>
    <row r="965" spans="1:1">
      <c r="A965" s="5" t="str">
        <f>IFERROR(HYPERLINK(Rollover(ROW(),COLUMN()),"le clan des vikings.avi"),"le clan des vikings.avi")</f>
        <v>le clan des vikings.avi</v>
      </c>
    </row>
    <row r="966" spans="1:1">
      <c r="A966" s="5" t="str">
        <f>IFERROR(HYPERLINK(Rollover(ROW(),COLUMN()),"le cobaye 2.avi"),"le cobaye 2.avi")</f>
        <v>le cobaye 2.avi</v>
      </c>
    </row>
    <row r="967" spans="1:1">
      <c r="A967" s="5" t="str">
        <f>IFERROR(HYPERLINK(Rollover(ROW(),COLUMN()),"le cobaye.avi"),"le cobaye.avi")</f>
        <v>le cobaye.avi</v>
      </c>
    </row>
    <row r="968" spans="1:1">
      <c r="A968" s="5" t="str">
        <f>IFERROR(HYPERLINK(Rollover(ROW(),COLUMN()),"le collectionneur.avi"),"le collectionneur.avi")</f>
        <v>le collectionneur.avi</v>
      </c>
    </row>
    <row r="969" spans="1:1">
      <c r="A969" s="5" t="str">
        <f>IFERROR(HYPERLINK(Rollover(ROW(),COLUMN()),"le combat de ma fille.avi"),"le combat de ma fille.avi")</f>
        <v>le combat de ma fille.avi</v>
      </c>
    </row>
    <row r="970" spans="1:1">
      <c r="A970" s="5" t="str">
        <f>IFERROR(HYPERLINK(Rollover(ROW(),COLUMN()),"le convoi.avi"),"le convoi.avi")</f>
        <v>le convoi.avi</v>
      </c>
    </row>
    <row r="971" spans="1:1">
      <c r="A971" s="5" t="str">
        <f>IFERROR(HYPERLINK(Rollover(ROW(),COLUMN()),"le courage d'une mère.avi"),"le courage d'une mère.avi")</f>
        <v>le courage d'une mère.avi</v>
      </c>
    </row>
    <row r="972" spans="1:1">
      <c r="A972" s="5" t="str">
        <f>IFERROR(HYPERLINK(Rollover(ROW(),COLUMN()),"le crime du père amaro.avi"),"le crime du père amaro.avi")</f>
        <v>le crime du père amaro.avi</v>
      </c>
    </row>
    <row r="973" spans="1:1">
      <c r="A973" s="5" t="str">
        <f>IFERROR(HYPERLINK(Rollover(ROW(),COLUMN()),"le crocodile du botswanga.avi"),"le crocodile du botswanga.avi")</f>
        <v>le crocodile du botswanga.avi</v>
      </c>
    </row>
    <row r="974" spans="1:1">
      <c r="A974" s="5" t="str">
        <f>IFERROR(HYPERLINK(Rollover(ROW(),COLUMN()),"le dernier chasseur de sorcières.avi"),"le dernier chasseur de sorcières.avi")</f>
        <v>le dernier chasseur de sorcières.avi</v>
      </c>
    </row>
    <row r="975" spans="1:1">
      <c r="A975" s="5" t="str">
        <f>IFERROR(HYPERLINK(Rollover(ROW(),COLUMN()),"le dernier diamant.avi"),"le dernier diamant.avi")</f>
        <v>le dernier diamant.avi</v>
      </c>
    </row>
    <row r="976" spans="1:1">
      <c r="A976" s="5" t="str">
        <f>IFERROR(HYPERLINK(Rollover(ROW(),COLUMN()),"le dernier rampart.avi"),"le dernier rampart.avi")</f>
        <v>le dernier rampart.avi</v>
      </c>
    </row>
    <row r="977" spans="1:1">
      <c r="A977" s="5" t="str">
        <f>IFERROR(HYPERLINK(Rollover(ROW(),COLUMN()),"le dernier samourai.avi"),"le dernier samourai.avi")</f>
        <v>le dernier samourai.avi</v>
      </c>
    </row>
    <row r="978" spans="1:1">
      <c r="A978" s="5" t="str">
        <f>IFERROR(HYPERLINK(Rollover(ROW(),COLUMN()),"le diable des glaces.avi"),"le diable des glaces.avi")</f>
        <v>le diable des glaces.avi</v>
      </c>
    </row>
    <row r="979" spans="1:1">
      <c r="A979" s="5" t="str">
        <f>IFERROR(HYPERLINK(Rollover(ROW(),COLUMN()),"le diplomate.avi"),"le diplomate.avi")</f>
        <v>le diplomate.avi</v>
      </c>
    </row>
    <row r="980" spans="1:1">
      <c r="A980" s="5" t="str">
        <f>IFERROR(HYPERLINK(Rollover(ROW(),COLUMN()),"le dragon immortel.avi"),"le dragon immortel.avi")</f>
        <v>le dragon immortel.avi</v>
      </c>
    </row>
    <row r="981" spans="1:1">
      <c r="A981" s="5" t="str">
        <f>IFERROR(HYPERLINK(Rollover(ROW(),COLUMN()),"le désert de l'angoisse.avi"),"le désert de l'angoisse.avi")</f>
        <v>le désert de l'angoisse.avi</v>
      </c>
    </row>
    <row r="982" spans="1:1">
      <c r="A982" s="5" t="str">
        <f>IFERROR(HYPERLINK(Rollover(ROW(),COLUMN()),"le festin de la mante.avi"),"le festin de la mante.avi")</f>
        <v>le festin de la mante.avi</v>
      </c>
    </row>
    <row r="983" spans="1:1">
      <c r="A983" s="5" t="str">
        <f>IFERROR(HYPERLINK(Rollover(ROW(),COLUMN()),"le festin nu.avi"),"le festin nu.avi")</f>
        <v>le festin nu.avi</v>
      </c>
    </row>
    <row r="984" spans="1:1">
      <c r="A984" s="5" t="str">
        <f>IFERROR(HYPERLINK(Rollover(ROW(),COLUMN()),"le fils du requin.avi"),"le fils du requin.avi")</f>
        <v>le fils du requin.avi</v>
      </c>
    </row>
    <row r="985" spans="1:1">
      <c r="A985" s="5" t="str">
        <f>IFERROR(HYPERLINK(Rollover(ROW(),COLUMN()),"le flingueur.avi"),"le flingueur.avi")</f>
        <v>le flingueur.avi</v>
      </c>
    </row>
    <row r="986" spans="1:1">
      <c r="A986" s="5" t="str">
        <f>IFERROR(HYPERLINK(Rollover(ROW(),COLUMN()),"le grand magicien the great magician.avi"),"le grand magicien the great magician.avi")</f>
        <v>le grand magicien the great magician.avi</v>
      </c>
    </row>
    <row r="987" spans="1:1">
      <c r="A987" s="5" t="str">
        <f>IFERROR(HYPERLINK(Rollover(ROW(),COLUMN()),"le grand méchant loup.avi"),"le grand méchant loup.avi")</f>
        <v>le grand méchant loup.avi</v>
      </c>
    </row>
    <row r="988" spans="1:1">
      <c r="A988" s="5" t="str">
        <f>IFERROR(HYPERLINK(Rollover(ROW(),COLUMN()),"le guerrier silencieux.avi"),"le guerrier silencieux.avi")</f>
        <v>le guerrier silencieux.avi</v>
      </c>
    </row>
    <row r="989" spans="1:1">
      <c r="A989" s="5" t="str">
        <f>IFERROR(HYPERLINK(Rollover(ROW(),COLUMN()),"le guetteur.avi"),"le guetteur.avi")</f>
        <v>le guetteur.avi</v>
      </c>
    </row>
    <row r="990" spans="1:1">
      <c r="A990" s="5" t="str">
        <f>IFERROR(HYPERLINK(Rollover(ROW(),COLUMN()),"le hobbit la bataille des cinq armées.avi"),"le hobbit la bataille des cinq armées.avi")</f>
        <v>le hobbit la bataille des cinq armées.avi</v>
      </c>
    </row>
    <row r="991" spans="1:1">
      <c r="A991" s="5" t="str">
        <f>IFERROR(HYPERLINK(Rollover(ROW(),COLUMN()),"le jeu de la mort 2.avi"),"le jeu de la mort 2.avi")</f>
        <v>le jeu de la mort 2.avi</v>
      </c>
    </row>
    <row r="992" spans="1:1">
      <c r="A992" s="5" t="str">
        <f>IFERROR(HYPERLINK(Rollover(ROW(),COLUMN()),"le jour attendra.avi"),"le jour attendra.avi")</f>
        <v>le jour attendra.avi</v>
      </c>
    </row>
    <row r="993" spans="1:1">
      <c r="A993" s="5" t="str">
        <f>IFERROR(HYPERLINK(Rollover(ROW(),COLUMN()),"le jour de la comète.avi"),"le jour de la comète.avi")</f>
        <v>le jour de la comète.avi</v>
      </c>
    </row>
    <row r="994" spans="1:1">
      <c r="A994" s="5" t="str">
        <f>IFERROR(HYPERLINK(Rollover(ROW(),COLUMN()),"le jour où la terre s'arrêta.avi"),"le jour où la terre s'arrêta.avi")</f>
        <v>le jour où la terre s'arrêta.avi</v>
      </c>
    </row>
    <row r="995" spans="1:1">
      <c r="A995" s="5" t="str">
        <f>IFERROR(HYPERLINK(Rollover(ROW(),COLUMN()),"le journal intime d'une nymphomane 1973.avi"),"le journal intime d'une nymphomane 1973.avi")</f>
        <v>le journal intime d'une nymphomane 1973.avi</v>
      </c>
    </row>
    <row r="996" spans="1:1">
      <c r="A996" s="5" t="str">
        <f>IFERROR(HYPERLINK(Rollover(ROW(),COLUMN()),"le labyrinthe the maze runner.avi"),"le labyrinthe the maze runner.avi")</f>
        <v>le labyrinthe the maze runner.avi</v>
      </c>
    </row>
    <row r="997" spans="1:1">
      <c r="A997" s="5" t="str">
        <f>IFERROR(HYPERLINK(Rollover(ROW(),COLUMN()),"le livre d'éli.avi"),"le livre d'éli.avi")</f>
        <v>le livre d'éli.avi</v>
      </c>
    </row>
    <row r="998" spans="1:1">
      <c r="A998" s="5" t="str">
        <f>IFERROR(HYPERLINK(Rollover(ROW(),COLUMN()),"le livre de satan.avi"),"le livre de satan.avi")</f>
        <v>le livre de satan.avi</v>
      </c>
    </row>
    <row r="999" spans="1:1">
      <c r="A999" s="5" t="str">
        <f>IFERROR(HYPERLINK(Rollover(ROW(),COLUMN()),"le livre maléfique.avi"),"le livre maléfique.avi")</f>
        <v>le livre maléfique.avi</v>
      </c>
    </row>
    <row r="1000" spans="1:1">
      <c r="A1000" s="5" t="str">
        <f>IFERROR(HYPERLINK(Rollover(ROW(),COLUMN()),"le loup des mers.avi"),"le loup des mers.avi")</f>
        <v>le loup des mers.avi</v>
      </c>
    </row>
    <row r="1001" spans="1:1">
      <c r="A1001" s="5" t="str">
        <f>IFERROR(HYPERLINK(Rollover(ROW(),COLUMN()),"le maitre de l'air.avi"),"le maitre de l'air.avi")</f>
        <v>le maitre de l'air.avi</v>
      </c>
    </row>
    <row r="1002" spans="1:1">
      <c r="A1002" s="5" t="str">
        <f>IFERROR(HYPERLINK(Rollover(ROW(),COLUMN()),"le masque de zorro.avi"),"le masque de zorro.avi")</f>
        <v>le masque de zorro.avi</v>
      </c>
    </row>
    <row r="1003" spans="1:1">
      <c r="A1003" s="5" t="str">
        <f>IFERROR(HYPERLINK(Rollover(ROW(),COLUMN()),"le missionnaire.avi"),"le missionnaire.avi")</f>
        <v>le missionnaire.avi</v>
      </c>
    </row>
    <row r="1004" spans="1:1">
      <c r="A1004" s="5" t="str">
        <f>IFERROR(HYPERLINK(Rollover(ROW(),COLUMN()),"le monstre des marais.avi"),"le monstre des marais.avi")</f>
        <v>le monstre des marais.avi</v>
      </c>
    </row>
    <row r="1005" spans="1:1">
      <c r="A1005" s="5" t="str">
        <f>IFERROR(HYPERLINK(Rollover(ROW(),COLUMN()),"le nettoyeur.avi"),"le nettoyeur.avi")</f>
        <v>le nettoyeur.avi</v>
      </c>
    </row>
    <row r="1006" spans="1:1">
      <c r="A1006" s="5" t="str">
        <f>IFERROR(HYPERLINK(Rollover(ROW(),COLUMN()),"le nom de la rose.avi"),"le nom de la rose.avi")</f>
        <v>le nom de la rose.avi</v>
      </c>
    </row>
    <row r="1007" spans="1:1">
      <c r="A1007" s="5" t="str">
        <f>IFERROR(HYPERLINK(Rollover(ROW(),COLUMN()),"le pharmacien de garde.avi"),"le pharmacien de garde.avi")</f>
        <v>le pharmacien de garde.avi</v>
      </c>
    </row>
    <row r="1008" spans="1:1">
      <c r="A1008" s="5" t="str">
        <f>IFERROR(HYPERLINK(Rollover(ROW(),COLUMN()),"le placard.avi"),"le placard.avi")</f>
        <v>le placard.avi</v>
      </c>
    </row>
    <row r="1009" spans="1:1">
      <c r="A1009" s="5" t="str">
        <f>IFERROR(HYPERLINK(Rollover(ROW(),COLUMN()),"le pornographe.avi"),"le pornographe.avi")</f>
        <v>le pornographe.avi</v>
      </c>
    </row>
    <row r="1010" spans="1:1">
      <c r="A1010" s="5" t="str">
        <f>IFERROR(HYPERLINK(Rollover(ROW(),COLUMN()),"le premier cercle.avi"),"le premier cercle.avi")</f>
        <v>le premier cercle.avi</v>
      </c>
    </row>
    <row r="1011" spans="1:1">
      <c r="A1011" s="5" t="str">
        <f>IFERROR(HYPERLINK(Rollover(ROW(),COLUMN()),"le prince des ténèbres.avi"),"le prince des ténèbres.avi")</f>
        <v>le prince des ténèbres.avi</v>
      </c>
    </row>
    <row r="1012" spans="1:1">
      <c r="A1012" s="5" t="str">
        <f>IFERROR(HYPERLINK(Rollover(ROW(),COLUMN()),"le retour de merlin.avi"),"le retour de merlin.avi")</f>
        <v>le retour de merlin.avi</v>
      </c>
    </row>
    <row r="1013" spans="1:1">
      <c r="A1013" s="5" t="str">
        <f>IFERROR(HYPERLINK(Rollover(ROW(),COLUMN()),"le royaume de sang.avi"),"le royaume de sang.avi")</f>
        <v>le royaume de sang.avi</v>
      </c>
    </row>
    <row r="1014" spans="1:1">
      <c r="A1014" s="5" t="str">
        <f>IFERROR(HYPERLINK(Rollover(ROW(),COLUMN()),"le règne des assassins.avi"),"le règne des assassins.avi")</f>
        <v>le règne des assassins.avi</v>
      </c>
    </row>
    <row r="1015" spans="1:1">
      <c r="A1015" s="5" t="str">
        <f>IFERROR(HYPERLINK(Rollover(ROW(),COLUMN()),"le règne du feu.avi"),"le règne du feu.avi")</f>
        <v>le règne du feu.avi</v>
      </c>
    </row>
    <row r="1016" spans="1:1">
      <c r="A1016" s="5" t="str">
        <f>IFERROR(HYPERLINK(Rollover(ROW(),COLUMN()),"le sang des templiers 2 la rivière de sang.avi"),"le sang des templiers 2 la rivière de sang.avi")</f>
        <v>le sang des templiers 2 la rivière de sang.avi</v>
      </c>
    </row>
    <row r="1017" spans="1:1">
      <c r="A1017" s="5" t="str">
        <f>IFERROR(HYPERLINK(Rollover(ROW(),COLUMN()),"le secret des poignards volants.avi"),"le secret des poignards volants.avi")</f>
        <v>le secret des poignards volants.avi</v>
      </c>
    </row>
    <row r="1018" spans="1:1">
      <c r="A1018" s="5" t="str">
        <f>IFERROR(HYPERLINK(Rollover(ROW(),COLUMN()),"le secret du monde englouti.avi"),"le secret du monde englouti.avi")</f>
        <v>le secret du monde englouti.avi</v>
      </c>
    </row>
    <row r="1019" spans="1:1">
      <c r="A1019" s="5" t="str">
        <f>IFERROR(HYPERLINK(Rollover(ROW(),COLUMN()),"le seigneur des anneaux 1 la communauté de l'anneau.avi"),"le seigneur des anneaux 1 la communauté de l'anneau.avi")</f>
        <v>le seigneur des anneaux 1 la communauté de l'anneau.avi</v>
      </c>
    </row>
    <row r="1020" spans="1:1">
      <c r="A1020" s="5" t="str">
        <f>IFERROR(HYPERLINK(Rollover(ROW(),COLUMN()),"le seigneur des anneaux 2 les deux tours.avi"),"le seigneur des anneaux 2 les deux tours.avi")</f>
        <v>le seigneur des anneaux 2 les deux tours.avi</v>
      </c>
    </row>
    <row r="1021" spans="1:1">
      <c r="A1021" s="5" t="str">
        <f>IFERROR(HYPERLINK(Rollover(ROW(),COLUMN()),"le seigneur des anneaux 3 le retour du roi.avi"),"le seigneur des anneaux 3 le retour du roi.avi")</f>
        <v>le seigneur des anneaux 3 le retour du roi.avi</v>
      </c>
    </row>
    <row r="1022" spans="1:1">
      <c r="A1022" s="5" t="str">
        <f>IFERROR(HYPERLINK(Rollover(ROW(),COLUMN()),"le septième fils.avi"),"le septième fils.avi")</f>
        <v>le septième fils.avi</v>
      </c>
    </row>
    <row r="1023" spans="1:1">
      <c r="A1023" s="5" t="str">
        <f>IFERROR(HYPERLINK(Rollover(ROW(),COLUMN()),"le serpent.avi"),"le serpent.avi")</f>
        <v>le serpent.avi</v>
      </c>
    </row>
    <row r="1024" spans="1:1">
      <c r="A1024" s="5" t="str">
        <f>IFERROR(HYPERLINK(Rollover(ROW(),COLUMN()),"le silence des ombres.avi"),"le silence des ombres.avi")</f>
        <v>le silence des ombres.avi</v>
      </c>
    </row>
    <row r="1025" spans="1:1">
      <c r="A1025" s="5" t="str">
        <f>IFERROR(HYPERLINK(Rollover(ROW(),COLUMN()),"le sixième sens.avi"),"le sixième sens.avi")</f>
        <v>le sixième sens.avi</v>
      </c>
    </row>
    <row r="1026" spans="1:1">
      <c r="A1026" s="5" t="str">
        <f>IFERROR(HYPERLINK(Rollover(ROW(),COLUMN()),"le sorcier macabre.avi"),"le sorcier macabre.avi")</f>
        <v>le sorcier macabre.avi</v>
      </c>
    </row>
    <row r="1027" spans="1:1">
      <c r="A1027" s="5" t="str">
        <f>IFERROR(HYPERLINK(Rollover(ROW(),COLUMN()),"le sous sol de la peur.avi"),"le sous sol de la peur.avi")</f>
        <v>le sous sol de la peur.avi</v>
      </c>
    </row>
    <row r="1028" spans="1:1">
      <c r="A1028" s="5" t="str">
        <f>IFERROR(HYPERLINK(Rollover(ROW(),COLUMN()),"le spa de tous les dangers.avi"),"le spa de tous les dangers.avi")</f>
        <v>le spa de tous les dangers.avi</v>
      </c>
    </row>
    <row r="1029" spans="1:1">
      <c r="A1029" s="5" t="str">
        <f>IFERROR(HYPERLINK(Rollover(ROW(),COLUMN()),"le syndrome de stendhal.avi"),"le syndrome de stendhal.avi")</f>
        <v>le syndrome de stendhal.avi</v>
      </c>
    </row>
    <row r="1030" spans="1:1">
      <c r="A1030" s="5" t="str">
        <f>IFERROR(HYPERLINK(Rollover(ROW(),COLUMN()),"le territoire des loups.avi"),"le territoire des loups.avi")</f>
        <v>le territoire des loups.avi</v>
      </c>
    </row>
    <row r="1031" spans="1:1">
      <c r="A1031" s="5" t="str">
        <f>IFERROR(HYPERLINK(Rollover(ROW(),COLUMN()),"le territoire des ombres.avi"),"le territoire des ombres.avi")</f>
        <v>le territoire des ombres.avi</v>
      </c>
    </row>
    <row r="1032" spans="1:1">
      <c r="A1032" s="5" t="str">
        <f>IFERROR(HYPERLINK(Rollover(ROW(),COLUMN()),"le transporteur 1.avi"),"le transporteur 1.avi")</f>
        <v>le transporteur 1.avi</v>
      </c>
    </row>
    <row r="1033" spans="1:1">
      <c r="A1033" s="5" t="str">
        <f>IFERROR(HYPERLINK(Rollover(ROW(),COLUMN()),"le transporteur 2.avi"),"le transporteur 2.avi")</f>
        <v>le transporteur 2.avi</v>
      </c>
    </row>
    <row r="1034" spans="1:1">
      <c r="A1034" s="5" t="str">
        <f>IFERROR(HYPERLINK(Rollover(ROW(),COLUMN()),"le transporteur 3.avi"),"le transporteur 3.avi")</f>
        <v>le transporteur 3.avi</v>
      </c>
    </row>
    <row r="1035" spans="1:1">
      <c r="A1035" s="5" t="str">
        <f>IFERROR(HYPERLINK(Rollover(ROW(),COLUMN()),"le trésor du grand canyon.avi"),"le trésor du grand canyon.avi")</f>
        <v>le trésor du grand canyon.avi</v>
      </c>
    </row>
    <row r="1036" spans="1:1">
      <c r="A1036" s="5" t="str">
        <f>IFERROR(HYPERLINK(Rollover(ROW(),COLUMN()),"le tueur du campus.avi"),"le tueur du campus.avi")</f>
        <v>le tueur du campus.avi</v>
      </c>
    </row>
    <row r="1037" spans="1:1">
      <c r="A1037" s="5" t="str">
        <f>IFERROR(HYPERLINK(Rollover(ROW(),COLUMN()),"le tueur.avi"),"le tueur.avi")</f>
        <v>le tueur.avi</v>
      </c>
    </row>
    <row r="1038" spans="1:1">
      <c r="A1038" s="5" t="str">
        <f>IFERROR(HYPERLINK(Rollover(ROW(),COLUMN()),"le tunnel de la mort death tunnel.avi"),"le tunnel de la mort death tunnel.avi")</f>
        <v>le tunnel de la mort death tunnel.avi</v>
      </c>
    </row>
    <row r="1039" spans="1:1">
      <c r="A1039" s="5" t="str">
        <f>IFERROR(HYPERLINK(Rollover(ROW(),COLUMN()),"le village.avi"),"le village.avi")</f>
        <v>le village.avi</v>
      </c>
    </row>
    <row r="1040" spans="1:1">
      <c r="A1040" s="5" t="str">
        <f>IFERROR(HYPERLINK(Rollover(ROW(),COLUMN()),"Le Voyage Des Damne?s.avi"),"Le Voyage Des Damne?s.avi")</f>
        <v>Le Voyage Des Damne?s.avi</v>
      </c>
    </row>
    <row r="1041" spans="1:1">
      <c r="A1041" s="5" t="str">
        <f>IFERROR(HYPERLINK(Rollover(ROW(),COLUMN()),"Les 12 signes de l'appocalypse.avi"),"Les 12 signes de l'appocalypse.avi")</f>
        <v>Les 12 signes de l'appocalypse.avi</v>
      </c>
    </row>
    <row r="1042" spans="1:1">
      <c r="A1042" s="5" t="str">
        <f>IFERROR(HYPERLINK(Rollover(ROW(),COLUMN()),"Les 3 Royaumes.avi"),"Les 3 Royaumes.avi")</f>
        <v>Les 3 Royaumes.avi</v>
      </c>
    </row>
    <row r="1043" spans="1:1">
      <c r="A1043" s="5" t="str">
        <f>IFERROR(HYPERLINK(Rollover(ROW(),COLUMN()),"Les 4 Fantastiques Et Le Surfer D'Argent.avi"),"Les 4 Fantastiques Et Le Surfer D'Argent.avi")</f>
        <v>Les 4 Fantastiques Et Le Surfer D'Argent.avi</v>
      </c>
    </row>
    <row r="1044" spans="1:1">
      <c r="A1044" s="5" t="str">
        <f>IFERROR(HYPERLINK(Rollover(ROW(),COLUMN()),"Les 7 Jours du Talion.avi"),"Les 7 Jours du Talion.avi")</f>
        <v>Les 7 Jours du Talion.avi</v>
      </c>
    </row>
    <row r="1045" spans="1:1">
      <c r="A1045" s="5" t="str">
        <f>IFERROR(HYPERLINK(Rollover(ROW(),COLUMN()),"Les 7 Salopards.avi"),"Les 7 Salopards.avi")</f>
        <v>Les 7 Salopards.avi</v>
      </c>
    </row>
    <row r="1046" spans="1:1">
      <c r="A1046" s="5" t="str">
        <f>IFERROR(HYPERLINK(Rollover(ROW(),COLUMN()),"Les Chatiments.avi"),"Les Chatiments.avi")</f>
        <v>Les Chatiments.avi</v>
      </c>
    </row>
    <row r="1047" spans="1:1">
      <c r="A1047" s="5" t="str">
        <f>IFERROR(HYPERLINK(Rollover(ROW(),COLUMN()),"Les Chiens De Paille.avi"),"Les Chiens De Paille.avi")</f>
        <v>Les Chiens De Paille.avi</v>
      </c>
    </row>
    <row r="1048" spans="1:1">
      <c r="A1048" s="5" t="str">
        <f>IFERROR(HYPERLINK(Rollover(ROW(),COLUMN()),"Les Chroniques De Mars.avi"),"Les Chroniques De Mars.avi")</f>
        <v>Les Chroniques De Mars.avi</v>
      </c>
    </row>
    <row r="1049" spans="1:1">
      <c r="A1049" s="5" t="str">
        <f>IFERROR(HYPERLINK(Rollover(ROW(),COLUMN()),"Les Chroniques De Riddick.avi"),"Les Chroniques De Riddick.avi")</f>
        <v>Les Chroniques De Riddick.avi</v>
      </c>
    </row>
    <row r="1050" spans="1:1">
      <c r="A1050" s="5" t="str">
        <f>IFERROR(HYPERLINK(Rollover(ROW(),COLUMN()),"Les Dix Guerriers De Gengis Khan.avi"),"Les Dix Guerriers De Gengis Khan.avi")</f>
        <v>Les Dix Guerriers De Gengis Khan.avi</v>
      </c>
    </row>
    <row r="1051" spans="1:1">
      <c r="A1051" s="5" t="str">
        <f>IFERROR(HYPERLINK(Rollover(ROW(),COLUMN()),"Les Douze Plaies De L'Apocalyspe.avi"),"Les Douze Plaies De L'Apocalyspe.avi")</f>
        <v>Les Douze Plaies De L'Apocalyspe.avi</v>
      </c>
    </row>
    <row r="1052" spans="1:1">
      <c r="A1052" s="5" t="str">
        <f>IFERROR(HYPERLINK(Rollover(ROW(),COLUMN()),"Les Entrailles De L'Enfer.avi"),"Les Entrailles De L'Enfer.avi")</f>
        <v>Les Entrailles De L'Enfer.avi</v>
      </c>
    </row>
    <row r="1053" spans="1:1">
      <c r="A1053" s="5" t="str">
        <f>IFERROR(HYPERLINK(Rollover(ROW(),COLUMN()),"Les Femmes De L'Ombre.avi"),"Les Femmes De L'Ombre.avi")</f>
        <v>Les Femmes De L'Ombre.avi</v>
      </c>
    </row>
    <row r="1054" spans="1:1">
      <c r="A1054" s="5" t="str">
        <f>IFERROR(HYPERLINK(Rollover(ROW(),COLUMN()),"Les Foudres De Dieu.avi"),"Les Foudres De Dieu.avi")</f>
        <v>Les Foudres De Dieu.avi</v>
      </c>
    </row>
    <row r="1055" spans="1:1">
      <c r="A1055" s="5" t="str">
        <f>IFERROR(HYPERLINK(Rollover(ROW(),COLUMN()),"Les Fusillés.avi"),"Les Fusillés.avi")</f>
        <v>Les Fusillés.avi</v>
      </c>
    </row>
    <row r="1056" spans="1:1">
      <c r="A1056" s="5" t="str">
        <f>IFERROR(HYPERLINK(Rollover(ROW(),COLUMN()),"Les Gardiens De La Galaxie.avi"),"Les Gardiens De La Galaxie.avi")</f>
        <v>Les Gardiens De La Galaxie.avi</v>
      </c>
    </row>
    <row r="1057" spans="1:1">
      <c r="A1057" s="5" t="str">
        <f>IFERROR(HYPERLINK(Rollover(ROW(),COLUMN()),"Les Geôles Du Diable.avi"),"Les Geôles Du Diable.avi")</f>
        <v>Les Geôles Du Diable.avi</v>
      </c>
    </row>
    <row r="1058" spans="1:1">
      <c r="A1058" s="5" t="str">
        <f>IFERROR(HYPERLINK(Rollover(ROW(),COLUMN()),"Les Guerriers D'Odin.avi"),"Les Guerriers D'Odin.avi")</f>
        <v>Les Guerriers D'Odin.avi</v>
      </c>
    </row>
    <row r="1059" spans="1:1">
      <c r="A1059" s="5" t="str">
        <f>IFERROR(HYPERLINK(Rollover(ROW(),COLUMN()),"Les Guèpes Mutantes.avi"),"Les Guèpes Mutantes.avi")</f>
        <v>Les Guèpes Mutantes.avi</v>
      </c>
    </row>
    <row r="1060" spans="1:1">
      <c r="A1060" s="5" t="str">
        <f>IFERROR(HYPERLINK(Rollover(ROW(),COLUMN()),"Les huits salopards.avi"),"Les huits salopards.avi")</f>
        <v>Les huits salopards.avi</v>
      </c>
    </row>
    <row r="1061" spans="1:1">
      <c r="A1061" s="5" t="str">
        <f>IFERROR(HYPERLINK(Rollover(ROW(),COLUMN()),"Les Immortels De La Nuit.avi"),"Les Immortels De La Nuit.avi")</f>
        <v>Les Immortels De La Nuit.avi</v>
      </c>
    </row>
    <row r="1062" spans="1:1">
      <c r="A1062" s="5" t="str">
        <f>IFERROR(HYPERLINK(Rollover(ROW(),COLUMN()),"Les Immortels.avi"),"Les Immortels.avi")</f>
        <v>Les Immortels.avi</v>
      </c>
    </row>
    <row r="1063" spans="1:1">
      <c r="A1063" s="5" t="str">
        <f>IFERROR(HYPERLINK(Rollover(ROW(),COLUMN()),"Les Justiciés Masqués.avi"),"Les Justiciés Masqués.avi")</f>
        <v>Les Justiciés Masqués.avi</v>
      </c>
    </row>
    <row r="1064" spans="1:1">
      <c r="A1064" s="5" t="str">
        <f>IFERROR(HYPERLINK(Rollover(ROW(),COLUMN()),"Les Kidnappeurs.avi"),"Les Kidnappeurs.avi")</f>
        <v>Les Kidnappeurs.avi</v>
      </c>
    </row>
    <row r="1065" spans="1:1">
      <c r="A1065" s="5" t="str">
        <f>IFERROR(HYPERLINK(Rollover(ROW(),COLUMN()),"Les Lyonnais.avi"),"Les Lyonnais.avi")</f>
        <v>Les Lyonnais.avi</v>
      </c>
    </row>
    <row r="1066" spans="1:1">
      <c r="A1066" s="5" t="str">
        <f>IFERROR(HYPERLINK(Rollover(ROW(),COLUMN()),"Les Pleins Pouvoirs.avi"),"Les Pleins Pouvoirs.avi")</f>
        <v>Les Pleins Pouvoirs.avi</v>
      </c>
    </row>
    <row r="1067" spans="1:1">
      <c r="A1067" s="5" t="str">
        <f>IFERROR(HYPERLINK(Rollover(ROW(),COLUMN()),"Les Poings Contre Les Murs.avi"),"Les Poings Contre Les Murs.avi")</f>
        <v>Les Poings Contre Les Murs.avi</v>
      </c>
    </row>
    <row r="1068" spans="1:1">
      <c r="A1068" s="5" t="str">
        <f>IFERROR(HYPERLINK(Rollover(ROW(),COLUMN()),"Les Promesses De L'Ombre.avi"),"Les Promesses De L'Ombre.avi")</f>
        <v>Les Promesses De L'Ombre.avi</v>
      </c>
    </row>
    <row r="1069" spans="1:1">
      <c r="A1069" s="5" t="str">
        <f>IFERROR(HYPERLINK(Rollover(ROW(),COLUMN()),"Les Racines De L'Apocalypse.avi"),"Les Racines De L'Apocalypse.avi")</f>
        <v>Les Racines De L'Apocalypse.avi</v>
      </c>
    </row>
    <row r="1070" spans="1:1">
      <c r="A1070" s="5" t="str">
        <f>IFERROR(HYPERLINK(Rollover(ROW(),COLUMN()),"Les Rencontres D'Après Minuit.avi"),"Les Rencontres D'Après Minuit.avi")</f>
        <v>Les Rencontres D'Après Minuit.avi</v>
      </c>
    </row>
    <row r="1071" spans="1:1">
      <c r="A1071" s="5" t="str">
        <f>IFERROR(HYPERLINK(Rollover(ROW(),COLUMN()),"Les Révoltés De L'Ile Au Diable.avi"),"Les Révoltés De L'Ile Au Diable.avi")</f>
        <v>Les Révoltés De L'Ile Au Diable.avi</v>
      </c>
    </row>
    <row r="1072" spans="1:1">
      <c r="A1072" s="5" t="str">
        <f>IFERROR(HYPERLINK(Rollover(ROW(),COLUMN()),"Les révoltés de l'ile du diable.avi"),"Les révoltés de l'ile du diable.avi")</f>
        <v>Les révoltés de l'ile du diable.avi</v>
      </c>
    </row>
    <row r="1073" spans="1:1">
      <c r="A1073" s="5" t="str">
        <f>IFERROR(HYPERLINK(Rollover(ROW(),COLUMN()),"Les Salauds.avi"),"Les Salauds.avi")</f>
        <v>Les Salauds.avi</v>
      </c>
    </row>
    <row r="1074" spans="1:1">
      <c r="A1074" s="5" t="str">
        <f>IFERROR(HYPERLINK(Rollover(ROW(),COLUMN()),"Les Seigneurs De L'Ombre.avi"),"Les Seigneurs De L'Ombre.avi")</f>
        <v>Les Seigneurs De L'Ombre.avi</v>
      </c>
    </row>
    <row r="1075" spans="1:1">
      <c r="A1075" s="5" t="str">
        <f>IFERROR(HYPERLINK(Rollover(ROW(),COLUMN()),"Les Suffragettes.avi"),"Les Suffragettes.avi")</f>
        <v>Les Suffragettes.avi</v>
      </c>
    </row>
    <row r="1076" spans="1:1">
      <c r="A1076" s="5" t="str">
        <f>IFERROR(HYPERLINK(Rollover(ROW(),COLUMN()),"Les Tommyknockers.avi"),"Les Tommyknockers.avi")</f>
        <v>Les Tommyknockers.avi</v>
      </c>
    </row>
    <row r="1077" spans="1:1">
      <c r="A1077" s="5" t="str">
        <f>IFERROR(HYPERLINK(Rollover(ROW(),COLUMN()),"Les Traqués De L'An 2000.avi"),"Les Traqués De L'An 2000.avi")</f>
        <v>Les Traqués De L'An 2000.avi</v>
      </c>
    </row>
    <row r="1078" spans="1:1">
      <c r="A1078" s="5" t="str">
        <f>IFERROR(HYPERLINK(Rollover(ROW(),COLUMN()),"Les Valseuses.avi"),"Les Valseuses.avi")</f>
        <v>Les Valseuses.avi</v>
      </c>
    </row>
    <row r="1079" spans="1:1">
      <c r="A1079" s="5" t="str">
        <f>IFERROR(HYPERLINK(Rollover(ROW(),COLUMN()),"Let Us Prey.avi"),"Let Us Prey.avi")</f>
        <v>Let Us Prey.avi</v>
      </c>
    </row>
    <row r="1080" spans="1:1">
      <c r="A1080" s="5" t="str">
        <f>IFERROR(HYPERLINK(Rollover(ROW(),COLUMN()),"Leviathan.avi"),"Leviathan.avi")</f>
        <v>Leviathan.avi</v>
      </c>
    </row>
    <row r="1081" spans="1:1">
      <c r="A1081" s="5" t="str">
        <f>IFERROR(HYPERLINK(Rollover(ROW(),COLUMN()),"Levity.avi"),"Levity.avi")</f>
        <v>Levity.avi</v>
      </c>
    </row>
    <row r="1082" spans="1:1">
      <c r="A1082" s="5" t="str">
        <f>IFERROR(HYPERLINK(Rollover(ROW(),COLUMN()),"Liberty Stands Still.avi"),"Liberty Stands Still.avi")</f>
        <v>Liberty Stands Still.avi</v>
      </c>
    </row>
    <row r="1083" spans="1:1">
      <c r="A1083" s="5" t="str">
        <f>IFERROR(HYPERLINK(Rollover(ROW(),COLUMN()),"Limitless.avi"),"Limitless.avi")</f>
        <v>Limitless.avi</v>
      </c>
    </row>
    <row r="1084" spans="1:1">
      <c r="A1084" s="5" t="str">
        <f>IFERROR(HYPERLINK(Rollover(ROW(),COLUMN()),"Linewatch.avi"),"Linewatch.avi")</f>
        <v>Linewatch.avi</v>
      </c>
    </row>
    <row r="1085" spans="1:1">
      <c r="A1085" s="5" t="str">
        <f>IFERROR(HYPERLINK(Rollover(ROW(),COLUMN()),"Little Deaths.avi"),"Little Deaths.avi")</f>
        <v>Little Deaths.avi</v>
      </c>
    </row>
    <row r="1086" spans="1:1">
      <c r="A1086" s="5" t="str">
        <f>IFERROR(HYPERLINK(Rollover(ROW(),COLUMN()),"Live Animals.avi"),"Live Animals.avi")</f>
        <v>Live Animals.avi</v>
      </c>
    </row>
    <row r="1087" spans="1:1">
      <c r="A1087" s="5" t="str">
        <f>IFERROR(HYPERLINK(Rollover(ROW(),COLUMN()),"Live Free Or Die Hard.avi"),"Live Free Or Die Hard.avi")</f>
        <v>Live Free Or Die Hard.avi</v>
      </c>
    </row>
    <row r="1088" spans="1:1">
      <c r="A1088" s="5" t="str">
        <f>IFERROR(HYPERLINK(Rollover(ROW(),COLUMN()),"Living Death.avi"),"Living Death.avi")</f>
        <v>Living Death.avi</v>
      </c>
    </row>
    <row r="1089" spans="1:1">
      <c r="A1089" s="5" t="str">
        <f>IFERROR(HYPERLINK(Rollover(ROW(),COLUMN()),"Locked Down.avi"),"Locked Down.avi")</f>
        <v>Locked Down.avi</v>
      </c>
    </row>
    <row r="1090" spans="1:1">
      <c r="A1090" s="5" t="str">
        <f>IFERROR(HYPERLINK(Rollover(ROW(),COLUMN()),"Lockout.avi"),"Lockout.avi")</f>
        <v>Lockout.avi</v>
      </c>
    </row>
    <row r="1091" spans="1:1">
      <c r="A1091" s="5" t="str">
        <f>IFERROR(HYPERLINK(Rollover(ROW(),COLUMN()),"London.avi"),"London.avi")</f>
        <v>London.avi</v>
      </c>
    </row>
    <row r="1092" spans="1:1">
      <c r="A1092" s="5" t="str">
        <f>IFERROR(HYPERLINK(Rollover(ROW(),COLUMN()),"Lone Survivor Du Sang Et Des Larmes.avi"),"Lone Survivor Du Sang Et Des Larmes.avi")</f>
        <v>Lone Survivor Du Sang Et Des Larmes.avi</v>
      </c>
    </row>
    <row r="1093" spans="1:1">
      <c r="A1093" s="5" t="str">
        <f>IFERROR(HYPERLINK(Rollover(ROW(),COLUMN()),"Looper.avi"),"Looper.avi")</f>
        <v>Looper.avi</v>
      </c>
    </row>
    <row r="1094" spans="1:1">
      <c r="A1094" s="5" t="str">
        <f>IFERROR(HYPERLINK(Rollover(ROW(),COLUMN()),"Lord Of The Elves.avi"),"Lord Of The Elves.avi")</f>
        <v>Lord Of The Elves.avi</v>
      </c>
    </row>
    <row r="1095" spans="1:1">
      <c r="A1095" s="5" t="str">
        <f>IFERROR(HYPERLINK(Rollover(ROW(),COLUMN()),"Lord Of The Flies.avi"),"Lord Of The Flies.avi")</f>
        <v>Lord Of The Flies.avi</v>
      </c>
    </row>
    <row r="1096" spans="1:1">
      <c r="A1096" s="5" t="str">
        <f>IFERROR(HYPERLINK(Rollover(ROW(),COLUMN()),"Lords Of The Street.avi"),"Lords Of The Street.avi")</f>
        <v>Lords Of The Street.avi</v>
      </c>
    </row>
    <row r="1097" spans="1:1">
      <c r="A1097" s="5" t="str">
        <f>IFERROR(HYPERLINK(Rollover(ROW(),COLUMN()),"Los Cronocrimenes.avi"),"Los Cronocrimenes.avi")</f>
        <v>Los Cronocrimenes.avi</v>
      </c>
    </row>
    <row r="1098" spans="1:1">
      <c r="A1098" s="5" t="str">
        <f>IFERROR(HYPERLINK(Rollover(ROW(),COLUMN()),"Lost Signal.avi"),"Lost Signal.avi")</f>
        <v>Lost Signal.avi</v>
      </c>
    </row>
    <row r="1099" spans="1:1">
      <c r="A1099" s="5" t="str">
        <f>IFERROR(HYPERLINK(Rollover(ROW(),COLUMN()),"Love Battlefield.avi"),"Love Battlefield.avi")</f>
        <v>Love Battlefield.avi</v>
      </c>
    </row>
    <row r="1100" spans="1:1">
      <c r="A1100" s="5" t="str">
        <f>IFERROR(HYPERLINK(Rollover(ROW(),COLUMN()),"Lovers Lane.avi"),"Lovers Lane.avi")</f>
        <v>Lovers Lane.avi</v>
      </c>
    </row>
    <row r="1101" spans="1:1">
      <c r="A1101" s="5" t="str">
        <f>IFERROR(HYPERLINK(Rollover(ROW(),COLUMN()),"Lucky Number Slevin.avi"),"Lucky Number Slevin.avi")</f>
        <v>Lucky Number Slevin.avi</v>
      </c>
    </row>
    <row r="1102" spans="1:1">
      <c r="A1102" s="5" t="str">
        <f>IFERROR(HYPERLINK(Rollover(ROW(),COLUMN()),"Lucy.avi"),"Lucy.avi")</f>
        <v>Lucy.avi</v>
      </c>
    </row>
    <row r="1103" spans="1:1">
      <c r="A1103" s="5" t="str">
        <f>IFERROR(HYPERLINK(Rollover(ROW(),COLUMN()),"Légend Of Sudsakorn.avi"),"Légend Of Sudsakorn.avi")</f>
        <v>Légend Of Sudsakorn.avi</v>
      </c>
    </row>
    <row r="1104" spans="1:1">
      <c r="A1104" s="5" t="str">
        <f>IFERROR(HYPERLINK(Rollover(ROW(),COLUMN()),"Légend.avi"),"Légend.avi")</f>
        <v>Légend.avi</v>
      </c>
    </row>
    <row r="1105" spans="1:1">
      <c r="A1105" s="5" t="str">
        <f>IFERROR(HYPERLINK(Rollover(ROW(),COLUMN()),"Légion.avi"),"Légion.avi")</f>
        <v>Légion.avi</v>
      </c>
    </row>
    <row r="1106" spans="1:1">
      <c r="A1106" s="5" t="str">
        <f>IFERROR(HYPERLINK(Rollover(ROW(),COLUMN()),"Légitime Violence Director Cut.avi"),"Légitime Violence Director Cut.avi")</f>
        <v>Légitime Violence Director Cut.avi</v>
      </c>
    </row>
    <row r="1107" spans="1:1">
      <c r="A1107" s="5" t="str">
        <f>IFERROR(HYPERLINK(Rollover(ROW(),COLUMN()),"Léviathan.avi"),"Léviathan.avi")</f>
        <v>Léviathan.avi</v>
      </c>
    </row>
    <row r="1108" spans="1:1">
      <c r="A1108" s="5" t="str">
        <f>IFERROR(HYPERLINK(Rollover(ROW(),COLUMN()),"Ma Mère.avi"),"Ma Mère.avi")</f>
        <v>Ma Mère.avi</v>
      </c>
    </row>
    <row r="1109" spans="1:1">
      <c r="A1109" s="5" t="str">
        <f>IFERROR(HYPERLINK(Rollover(ROW(),COLUMN()),"Machine Girl.avi"),"Machine Girl.avi")</f>
        <v>Machine Girl.avi</v>
      </c>
    </row>
    <row r="1110" spans="1:1">
      <c r="A1110" s="5" t="str">
        <f>IFERROR(HYPERLINK(Rollover(ROW(),COLUMN()),"Machine Gun.avi"),"Machine Gun.avi")</f>
        <v>Machine Gun.avi</v>
      </c>
    </row>
    <row r="1111" spans="1:1">
      <c r="A1111" s="5" t="str">
        <f>IFERROR(HYPERLINK(Rollover(ROW(),COLUMN()),"Machète Kills.avi"),"Machète Kills.avi")</f>
        <v>Machète Kills.avi</v>
      </c>
    </row>
    <row r="1112" spans="1:1">
      <c r="A1112" s="5" t="str">
        <f>IFERROR(HYPERLINK(Rollover(ROW(),COLUMN()),"Mad Dog.avi"),"Mad Dog.avi")</f>
        <v>Mad Dog.avi</v>
      </c>
    </row>
    <row r="1113" spans="1:1">
      <c r="A1113" s="5" t="str">
        <f>IFERROR(HYPERLINK(Rollover(ROW(),COLUMN()),"Mad Max 2.avi"),"Mad Max 2.avi")</f>
        <v>Mad Max 2.avi</v>
      </c>
    </row>
    <row r="1114" spans="1:1">
      <c r="A1114" s="5" t="str">
        <f>IFERROR(HYPERLINK(Rollover(ROW(),COLUMN()),"Mad Max Fury Road.avi"),"Mad Max Fury Road.avi")</f>
        <v>Mad Max Fury Road.avi</v>
      </c>
    </row>
    <row r="1115" spans="1:1">
      <c r="A1115" s="5" t="str">
        <f>IFERROR(HYPERLINK(Rollover(ROW(),COLUMN()),"Mafia Survival Game.avi"),"Mafia Survival Game.avi")</f>
        <v>Mafia Survival Game.avi</v>
      </c>
    </row>
    <row r="1116" spans="1:1">
      <c r="A1116" s="5" t="str">
        <f>IFERROR(HYPERLINK(Rollover(ROW(),COLUMN()),"Mafia.avi"),"Mafia.avi")</f>
        <v>Mafia.avi</v>
      </c>
    </row>
    <row r="1117" spans="1:1">
      <c r="A1117" s="5" t="str">
        <f>IFERROR(HYPERLINK(Rollover(ROW(),COLUMN()),"Maggie.avi"),"Maggie.avi")</f>
        <v>Maggie.avi</v>
      </c>
    </row>
    <row r="1118" spans="1:1">
      <c r="A1118" s="5" t="str">
        <f>IFERROR(HYPERLINK(Rollover(ROW(),COLUMN()),"Maina.avi"),"Maina.avi")</f>
        <v>Maina.avi</v>
      </c>
    </row>
    <row r="1119" spans="1:1">
      <c r="A1119" s="5" t="str">
        <f>IFERROR(HYPERLINK(Rollover(ROW(),COLUMN()),"Malavita.avi"),"Malavita.avi")</f>
        <v>Malavita.avi</v>
      </c>
    </row>
    <row r="1120" spans="1:1">
      <c r="A1120" s="5" t="str">
        <f>IFERROR(HYPERLINK(Rollover(ROW(),COLUMN()),"Maléfique 2014.avi"),"Maléfique 2014.avi")</f>
        <v>Maléfique 2014.avi</v>
      </c>
    </row>
    <row r="1121" spans="1:1">
      <c r="A1121" s="5" t="str">
        <f>IFERROR(HYPERLINK(Rollover(ROW(),COLUMN()),"Maléfique.avi"),"Maléfique.avi")</f>
        <v>Maléfique.avi</v>
      </c>
    </row>
    <row r="1122" spans="1:1">
      <c r="A1122" s="5" t="str">
        <f>IFERROR(HYPERLINK(Rollover(ROW(),COLUMN()),"Mama.avi"),"Mama.avi")</f>
        <v>Mama.avi</v>
      </c>
    </row>
    <row r="1123" spans="1:1">
      <c r="A1123" s="5" t="str">
        <f>IFERROR(HYPERLINK(Rollover(ROW(),COLUMN()),"Man Of Tai Chi.avi"),"Man Of Tai Chi.avi")</f>
        <v>Man Of Tai Chi.avi</v>
      </c>
    </row>
    <row r="1124" spans="1:1">
      <c r="A1124" s="5" t="str">
        <f>IFERROR(HYPERLINK(Rollover(ROW(),COLUMN()),"Man Thing.avi"),"Man Thing.avi")</f>
        <v>Man Thing.avi</v>
      </c>
    </row>
    <row r="1125" spans="1:1">
      <c r="A1125" s="5" t="str">
        <f>IFERROR(HYPERLINK(Rollover(ROW(),COLUMN()),"Mange Tes Morts.avi"),"Mange Tes Morts.avi")</f>
        <v>Mange Tes Morts.avi</v>
      </c>
    </row>
    <row r="1126" spans="1:1">
      <c r="A1126" s="5" t="str">
        <f>IFERROR(HYPERLINK(Rollover(ROW(),COLUMN()),"Manhunt.avi"),"Manhunt.avi")</f>
        <v>Manhunt.avi</v>
      </c>
    </row>
    <row r="1127" spans="1:1">
      <c r="A1127" s="5" t="str">
        <f>IFERROR(HYPERLINK(Rollover(ROW(),COLUMN()),"Manhunter.avi"),"Manhunter.avi")</f>
        <v>Manhunter.avi</v>
      </c>
    </row>
    <row r="1128" spans="1:1">
      <c r="A1128" s="5" t="str">
        <f>IFERROR(HYPERLINK(Rollover(ROW(),COLUMN()),"Mantera.avi"),"Mantera.avi")</f>
        <v>Mantera.avi</v>
      </c>
    </row>
    <row r="1129" spans="1:1">
      <c r="A1129" s="5" t="str">
        <f>IFERROR(HYPERLINK(Rollover(ROW(),COLUMN()),"Maps To The Stars.avi"),"Maps To The Stars.avi")</f>
        <v>Maps To The Stars.avi</v>
      </c>
    </row>
    <row r="1130" spans="1:1">
      <c r="A1130" s="5" t="str">
        <f>IFERROR(HYPERLINK(Rollover(ROW(),COLUMN()),"Marina.avi"),"Marina.avi")</f>
        <v>Marina.avi</v>
      </c>
    </row>
    <row r="1131" spans="1:1">
      <c r="A1131" s="5" t="str">
        <f>IFERROR(HYPERLINK(Rollover(ROW(),COLUMN()),"Marseille De Guerre Lasse.avi"),"Marseille De Guerre Lasse.avi")</f>
        <v>Marseille De Guerre Lasse.avi</v>
      </c>
    </row>
    <row r="1132" spans="1:1">
      <c r="A1132" s="5" t="str">
        <f>IFERROR(HYPERLINK(Rollover(ROW(),COLUMN()),"Martial Arts Of Shaolin.avi"),"Martial Arts Of Shaolin.avi")</f>
        <v>Martial Arts Of Shaolin.avi</v>
      </c>
    </row>
    <row r="1133" spans="1:1">
      <c r="A1133" s="5" t="str">
        <f>IFERROR(HYPERLINK(Rollover(ROW(),COLUMN()),"Martian Land.avi"),"Martian Land.avi")</f>
        <v>Martian Land.avi</v>
      </c>
    </row>
    <row r="1134" spans="1:1">
      <c r="A1134" s="5" t="str">
        <f>IFERROR(HYPERLINK(Rollover(ROW(),COLUMN()),"Martyrs.avi"),"Martyrs.avi")</f>
        <v>Martyrs.avi</v>
      </c>
    </row>
    <row r="1135" spans="1:1">
      <c r="A1135" s="5" t="str">
        <f>IFERROR(HYPERLINK(Rollover(ROW(),COLUMN()),"Masks.avi"),"Masks.avi")</f>
        <v>Masks.avi</v>
      </c>
    </row>
    <row r="1136" spans="1:1">
      <c r="A1136" s="5" t="str">
        <f>IFERROR(HYPERLINK(Rollover(ROW(),COLUMN()),"Maternité A Risque.avi"),"Maternité A Risque.avi")</f>
        <v>Maternité A Risque.avi</v>
      </c>
    </row>
    <row r="1137" spans="1:1">
      <c r="A1137" s="5" t="str">
        <f>IFERROR(HYPERLINK(Rollover(ROW(),COLUMN()),"Mauvais piège.avi"),"Mauvais piège.avi")</f>
        <v>Mauvais piège.avi</v>
      </c>
    </row>
    <row r="1138" spans="1:1">
      <c r="A1138" s="5" t="str">
        <f>IFERROR(HYPERLINK(Rollover(ROW(),COLUMN()),"Max Le Meilleur Ami De L'homme.avi"),"Max Le Meilleur Ami De L'homme.avi")</f>
        <v>Max Le Meilleur Ami De L'homme.avi</v>
      </c>
    </row>
    <row r="1139" spans="1:1">
      <c r="A1139" s="5" t="str">
        <f>IFERROR(HYPERLINK(Rollover(ROW(),COLUMN()),"Max Payne.avi"),"Max Payne.avi")</f>
        <v>Max Payne.avi</v>
      </c>
    </row>
    <row r="1140" spans="1:1">
      <c r="A1140" s="5" t="str">
        <f>IFERROR(HYPERLINK(Rollover(ROW(),COLUMN()),"Maximum Conviction.avi"),"Maximum Conviction.avi")</f>
        <v>Maximum Conviction.avi</v>
      </c>
    </row>
    <row r="1141" spans="1:1">
      <c r="A1141" s="5" t="str">
        <f>IFERROR(HYPERLINK(Rollover(ROW(),COLUMN()),"May.avi"),"May.avi")</f>
        <v>May.avi</v>
      </c>
    </row>
    <row r="1142" spans="1:1">
      <c r="A1142" s="5" t="str">
        <f>IFERROR(HYPERLINK(Rollover(ROW(),COLUMN()),"Mc Canick.avi"),"Mc Canick.avi")</f>
        <v>Mc Canick.avi</v>
      </c>
    </row>
    <row r="1143" spans="1:1">
      <c r="A1143" s="5" t="str">
        <f>IFERROR(HYPERLINK(Rollover(ROW(),COLUMN()),"Meatball Machin.avi"),"Meatball Machin.avi")</f>
        <v>Meatball Machin.avi</v>
      </c>
    </row>
    <row r="1144" spans="1:1">
      <c r="A1144" s="5" t="str">
        <f>IFERROR(HYPERLINK(Rollover(ROW(),COLUMN()),"Meatball Machine.avi"),"Meatball Machine.avi")</f>
        <v>Meatball Machine.avi</v>
      </c>
    </row>
    <row r="1145" spans="1:1">
      <c r="A1145" s="5" t="str">
        <f>IFERROR(HYPERLINK(Rollover(ROW(),COLUMN()),"Memento.avi"),"Memento.avi")</f>
        <v>Memento.avi</v>
      </c>
    </row>
    <row r="1146" spans="1:1">
      <c r="A1146" s="5" t="str">
        <f>IFERROR(HYPERLINK(Rollover(ROW(),COLUMN()),"Merantau.avi"),"Merantau.avi")</f>
        <v>Merantau.avi</v>
      </c>
    </row>
    <row r="1147" spans="1:1">
      <c r="A1147" s="5" t="str">
        <f>IFERROR(HYPERLINK(Rollover(ROW(),COLUMN()),"Mercenaires.avi"),"Mercenaires.avi")</f>
        <v>Mercenaires.avi</v>
      </c>
    </row>
    <row r="1148" spans="1:1">
      <c r="A1148" s="5" t="str">
        <f>IFERROR(HYPERLINK(Rollover(ROW(),COLUMN()),"Meurtre A L'Irlandaise Madso'S Wsar.avi"),"Meurtre A L'Irlandaise Madso'S Wsar.avi")</f>
        <v>Meurtre A L'Irlandaise Madso'S Wsar.avi</v>
      </c>
    </row>
    <row r="1149" spans="1:1">
      <c r="A1149" s="5" t="str">
        <f>IFERROR(HYPERLINK(Rollover(ROW(),COLUMN()),"Meurtre Au 13 Ième Étage.avi"),"Meurtre Au 13 Ième Étage.avi")</f>
        <v>Meurtre Au 13 Ième Étage.avi</v>
      </c>
    </row>
    <row r="1150" spans="1:1">
      <c r="A1150" s="5" t="str">
        <f>IFERROR(HYPERLINK(Rollover(ROW(),COLUMN()),"Meurtre D'Un Bookmaker Chinois.avi"),"Meurtre D'Un Bookmaker Chinois.avi")</f>
        <v>Meurtre D'Un Bookmaker Chinois.avi</v>
      </c>
    </row>
    <row r="1151" spans="1:1">
      <c r="A1151" s="5" t="str">
        <f>IFERROR(HYPERLINK(Rollover(ROW(),COLUMN()),"Meurtres.avi"),"Meurtres.avi")</f>
        <v>Meurtres.avi</v>
      </c>
    </row>
    <row r="1152" spans="1:1">
      <c r="A1152" s="5" t="str">
        <f>IFERROR(HYPERLINK(Rollover(ROW(),COLUMN()),"Miami Magma.avi"),"Miami Magma.avi")</f>
        <v>Miami Magma.avi</v>
      </c>
    </row>
    <row r="1153" spans="1:1">
      <c r="A1153" s="5" t="str">
        <f>IFERROR(HYPERLINK(Rollover(ROW(),COLUMN()),"Midnight Express.avi"),"Midnight Express.avi")</f>
        <v>Midnight Express.avi</v>
      </c>
    </row>
    <row r="1154" spans="1:1">
      <c r="A1154" s="5" t="str">
        <f>IFERROR(HYPERLINK(Rollover(ROW(),COLUMN()),"Mikey.avi"),"Mikey.avi")</f>
        <v>Mikey.avi</v>
      </c>
    </row>
    <row r="1155" spans="1:1">
      <c r="A1155" s="5" t="str">
        <f>IFERROR(HYPERLINK(Rollover(ROW(),COLUMN()),"Mirror Mask.avi"),"Mirror Mask.avi")</f>
        <v>Mirror Mask.avi</v>
      </c>
    </row>
    <row r="1156" spans="1:1">
      <c r="A1156" s="5" t="str">
        <f>IFERROR(HYPERLINK(Rollover(ROW(),COLUMN()),"Mischief Night.avi"),"Mischief Night.avi")</f>
        <v>Mischief Night.avi</v>
      </c>
    </row>
    <row r="1157" spans="1:1">
      <c r="A1157" s="5" t="str">
        <f>IFERROR(HYPERLINK(Rollover(ROW(),COLUMN()),"Misfire.avi"),"Misfire.avi")</f>
        <v>Misfire.avi</v>
      </c>
    </row>
    <row r="1158" spans="1:1">
      <c r="A1158" s="5" t="str">
        <f>IFERROR(HYPERLINK(Rollover(ROW(),COLUMN()),"Mission Impossible 1.avi"),"Mission Impossible 1.avi")</f>
        <v>Mission Impossible 1.avi</v>
      </c>
    </row>
    <row r="1159" spans="1:1">
      <c r="A1159" s="5" t="str">
        <f>IFERROR(HYPERLINK(Rollover(ROW(),COLUMN()),"Mission Impossible 2.avi"),"Mission Impossible 2.avi")</f>
        <v>Mission Impossible 2.avi</v>
      </c>
    </row>
    <row r="1160" spans="1:1">
      <c r="A1160" s="5" t="str">
        <f>IFERROR(HYPERLINK(Rollover(ROW(),COLUMN()),"Mission Impossible 3.avi"),"Mission Impossible 3.avi")</f>
        <v>Mission Impossible 3.avi</v>
      </c>
    </row>
    <row r="1161" spans="1:1">
      <c r="A1161" s="5" t="str">
        <f>IFERROR(HYPERLINK(Rollover(ROW(),COLUMN()),"Mission Impossible Ghost Protocol.avi"),"Mission Impossible Ghost Protocol.avi")</f>
        <v>Mission Impossible Ghost Protocol.avi</v>
      </c>
    </row>
    <row r="1162" spans="1:1">
      <c r="A1162" s="5" t="str">
        <f>IFERROR(HYPERLINK(Rollover(ROW(),COLUMN()),"Mission Impossible Rogue Nation.avi"),"Mission Impossible Rogue Nation.avi")</f>
        <v>Mission Impossible Rogue Nation.avi</v>
      </c>
    </row>
    <row r="1163" spans="1:1">
      <c r="A1163" s="5" t="str">
        <f>IFERROR(HYPERLINK(Rollover(ROW(),COLUMN()),"Modus Anomalie.avi"),"Modus Anomalie.avi")</f>
        <v>Modus Anomalie.avi</v>
      </c>
    </row>
    <row r="1164" spans="1:1">
      <c r="A1164" s="5" t="str">
        <f>IFERROR(HYPERLINK(Rollover(ROW(),COLUMN()),"Momentum.avi"),"Momentum.avi")</f>
        <v>Momentum.avi</v>
      </c>
    </row>
    <row r="1165" spans="1:1">
      <c r="A1165" s="5" t="str">
        <f>IFERROR(HYPERLINK(Rollover(ROW(),COLUMN()),"Mon Trésor.avi"),"Mon Trésor.avi")</f>
        <v>Mon Trésor.avi</v>
      </c>
    </row>
    <row r="1166" spans="1:1">
      <c r="A1166" s="5" t="str">
        <f>IFERROR(HYPERLINK(Rollover(ROW(),COLUMN()),"Monster Academy.avi"),"Monster Academy.avi")</f>
        <v>Monster Academy.avi</v>
      </c>
    </row>
    <row r="1167" spans="1:1">
      <c r="A1167" s="5" t="str">
        <f>IFERROR(HYPERLINK(Rollover(ROW(),COLUMN()),"Monster Ark.avi"),"Monster Ark.avi")</f>
        <v>Monster Ark.avi</v>
      </c>
    </row>
    <row r="1168" spans="1:1">
      <c r="A1168" s="5" t="str">
        <f>IFERROR(HYPERLINK(Rollover(ROW(),COLUMN()),"Monster Boy A Hwayi.avi"),"Monster Boy A Hwayi.avi")</f>
        <v>Monster Boy A Hwayi.avi</v>
      </c>
    </row>
    <row r="1169" spans="1:1">
      <c r="A1169" s="5" t="str">
        <f>IFERROR(HYPERLINK(Rollover(ROW(),COLUMN()),"Monster Man.avi"),"Monster Man.avi")</f>
        <v>Monster Man.avi</v>
      </c>
    </row>
    <row r="1170" spans="1:1">
      <c r="A1170" s="5" t="str">
        <f>IFERROR(HYPERLINK(Rollover(ROW(),COLUMN()),"Monster Wolf.avi"),"Monster Wolf.avi")</f>
        <v>Monster Wolf.avi</v>
      </c>
    </row>
    <row r="1171" spans="1:1">
      <c r="A1171" s="5" t="str">
        <f>IFERROR(HYPERLINK(Rollover(ROW(),COLUMN()),"Monster.avi"),"Monster.avi")</f>
        <v>Monster.avi</v>
      </c>
    </row>
    <row r="1172" spans="1:1">
      <c r="A1172" s="5" t="str">
        <f>IFERROR(HYPERLINK(Rollover(ROW(),COLUMN()),"Monsters A.avi"),"Monsters A.avi")</f>
        <v>Monsters A.avi</v>
      </c>
    </row>
    <row r="1173" spans="1:1">
      <c r="A1173" s="5" t="str">
        <f>IFERROR(HYPERLINK(Rollover(ROW(),COLUMN()),"Monsters Dark Continent.avi"),"Monsters Dark Continent.avi")</f>
        <v>Monsters Dark Continent.avi</v>
      </c>
    </row>
    <row r="1174" spans="1:1">
      <c r="A1174" s="5" t="str">
        <f>IFERROR(HYPERLINK(Rollover(ROW(),COLUMN()),"Monsters.avi"),"Monsters.avi")</f>
        <v>Monsters.avi</v>
      </c>
    </row>
    <row r="1175" spans="1:1">
      <c r="A1175" s="5" t="str">
        <f>IFERROR(HYPERLINK(Rollover(ROW(),COLUMN()),"Moon 44.avi"),"Moon 44.avi")</f>
        <v>Moon 44.avi</v>
      </c>
    </row>
    <row r="1176" spans="1:1">
      <c r="A1176" s="5" t="str">
        <f>IFERROR(HYPERLINK(Rollover(ROW(),COLUMN()),"Moon.avi"),"Moon.avi")</f>
        <v>Moon.avi</v>
      </c>
    </row>
    <row r="1177" spans="1:1">
      <c r="A1177" s="5" t="str">
        <f>IFERROR(HYPERLINK(Rollover(ROW(),COLUMN()),"Morituris Légions Of The Dead.avi"),"Morituris Légions Of The Dead.avi")</f>
        <v>Morituris Légions Of The Dead.avi</v>
      </c>
    </row>
    <row r="1178" spans="1:1">
      <c r="A1178" s="5" t="str">
        <f>IFERROR(HYPERLINK(Rollover(ROW(),COLUMN()),"Morsure.avi"),"Morsure.avi")</f>
        <v>Morsure.avi</v>
      </c>
    </row>
    <row r="1179" spans="1:1">
      <c r="A1179" s="5" t="str">
        <f>IFERROR(HYPERLINK(Rollover(ROW(),COLUMN()),"Mortal Kombat.avi"),"Mortal Kombat.avi")</f>
        <v>Mortal Kombat.avi</v>
      </c>
    </row>
    <row r="1180" spans="1:1">
      <c r="A1180" s="5" t="str">
        <f>IFERROR(HYPERLINK(Rollover(ROW(),COLUMN()),"Mother S Day.avi"),"Mother S Day.avi")</f>
        <v>Mother S Day.avi</v>
      </c>
    </row>
    <row r="1181" spans="1:1">
      <c r="A1181" s="5" t="str">
        <f>IFERROR(HYPERLINK(Rollover(ROW(),COLUMN()),"Motorway.avi"),"Motorway.avi")</f>
        <v>Motorway.avi</v>
      </c>
    </row>
    <row r="1182" spans="1:1">
      <c r="A1182" s="5" t="str">
        <f>IFERROR(HYPERLINK(Rollover(ROW(),COLUMN()),"Mr Brooks.avi"),"Mr Brooks.avi")</f>
        <v>Mr Brooks.avi</v>
      </c>
    </row>
    <row r="1183" spans="1:1">
      <c r="A1183" s="5" t="str">
        <f>IFERROR(HYPERLINK(Rollover(ROW(),COLUMN()),"Mulholland Falls.avi"),"Mulholland Falls.avi")</f>
        <v>Mulholland Falls.avi</v>
      </c>
    </row>
    <row r="1184" spans="1:1">
      <c r="A1184" s="5" t="str">
        <f>IFERROR(HYPERLINK(Rollover(ROW(),COLUMN()),"Mum And Dad.avi"),"Mum And Dad.avi")</f>
        <v>Mum And Dad.avi</v>
      </c>
    </row>
    <row r="1185" spans="1:1">
      <c r="A1185" s="5" t="str">
        <f>IFERROR(HYPERLINK(Rollover(ROW(),COLUMN()),"Murder At 1600.avi"),"Murder At 1600.avi")</f>
        <v>Murder At 1600.avi</v>
      </c>
    </row>
    <row r="1186" spans="1:1">
      <c r="A1186" s="5" t="str">
        <f>IFERROR(HYPERLINK(Rollover(ROW(),COLUMN()),"Murder Set Pièces.avi"),"Murder Set Pièces.avi")</f>
        <v>Murder Set Pièces.avi</v>
      </c>
    </row>
    <row r="1187" spans="1:1">
      <c r="A1187" s="5" t="str">
        <f>IFERROR(HYPERLINK(Rollover(ROW(),COLUMN()),"Mutants.avi"),"Mutants.avi")</f>
        <v>Mutants.avi</v>
      </c>
    </row>
    <row r="1188" spans="1:1">
      <c r="A1188" s="5" t="str">
        <f>IFERROR(HYPERLINK(Rollover(ROW(),COLUMN()),"My Life as a Dead Girl.avi"),"My Life as a Dead Girl.avi")</f>
        <v>My Life as a Dead Girl.avi</v>
      </c>
    </row>
    <row r="1189" spans="1:1">
      <c r="A1189" s="5" t="str">
        <f>IFERROR(HYPERLINK(Rollover(ROW(),COLUMN()),"My Little Eye.avi"),"My Little Eye.avi")</f>
        <v>My Little Eye.avi</v>
      </c>
    </row>
    <row r="1190" spans="1:1">
      <c r="A1190" s="5" t="str">
        <f>IFERROR(HYPERLINK(Rollover(ROW(),COLUMN()),"My Mom S New Boyfriend.avi"),"My Mom S New Boyfriend.avi")</f>
        <v>My Mom S New Boyfriend.avi</v>
      </c>
    </row>
    <row r="1191" spans="1:1">
      <c r="A1191" s="5" t="str">
        <f>IFERROR(HYPERLINK(Rollover(ROW(),COLUMN()),"My Wife Is A Gangster.avi"),"My Wife Is A Gangster.avi")</f>
        <v>My Wife Is A Gangster.avi</v>
      </c>
    </row>
    <row r="1192" spans="1:1">
      <c r="A1192" s="5" t="str">
        <f>IFERROR(HYPERLINK(Rollover(ROW(),COLUMN()),"Mystery.avi"),"Mystery.avi")</f>
        <v>Mystery.avi</v>
      </c>
    </row>
    <row r="1193" spans="1:1">
      <c r="A1193" s="5" t="str">
        <f>IFERROR(HYPERLINK(Rollover(ROW(),COLUMN()),"Mythica A Quest for Heroes.avi"),"Mythica A Quest for Heroes.avi")</f>
        <v>Mythica A Quest for Heroes.avi</v>
      </c>
    </row>
    <row r="1194" spans="1:1">
      <c r="A1194" s="5" t="str">
        <f>IFERROR(HYPERLINK(Rollover(ROW(),COLUMN()),"Méga Piranha.avi"),"Méga Piranha.avi")</f>
        <v>Méga Piranha.avi</v>
      </c>
    </row>
    <row r="1195" spans="1:1">
      <c r="A1195" s="5" t="str">
        <f>IFERROR(HYPERLINK(Rollover(ROW(),COLUMN()),"Méga Shark Vs Géant Octopus.avi"),"Méga Shark Vs Géant Octopus.avi")</f>
        <v>Méga Shark Vs Géant Octopus.avi</v>
      </c>
    </row>
    <row r="1196" spans="1:1">
      <c r="A1196" s="5" t="str">
        <f>IFERROR(HYPERLINK(Rollover(ROW(),COLUMN()),"Méga Shark Vs.avi"),"Méga Shark Vs.avi")</f>
        <v>Méga Shark Vs.avi</v>
      </c>
    </row>
    <row r="1197" spans="1:1">
      <c r="A1197" s="5" t="str">
        <f>IFERROR(HYPERLINK(Rollover(ROW(),COLUMN()),"Mégasnake.avi"),"Mégasnake.avi")</f>
        <v>Mégasnake.avi</v>
      </c>
    </row>
    <row r="1198" spans="1:1">
      <c r="A1198" s="5" t="str">
        <f>IFERROR(HYPERLINK(Rollover(ROW(),COLUMN()),"Méthod.avi"),"Méthod.avi")</f>
        <v>Méthod.avi</v>
      </c>
    </row>
    <row r="1199" spans="1:1">
      <c r="A1199" s="5" t="str">
        <f>IFERROR(HYPERLINK(Rollover(ROW(),COLUMN()),"Métro Manila.avi"),"Métro Manila.avi")</f>
        <v>Métro Manila.avi</v>
      </c>
    </row>
    <row r="1200" spans="1:1">
      <c r="A1200" s="5" t="str">
        <f>IFERROR(HYPERLINK(Rollover(ROW(),COLUMN()),"Météor Storm.avi"),"Météor Storm.avi")</f>
        <v>Météor Storm.avi</v>
      </c>
    </row>
    <row r="1201" spans="1:1">
      <c r="A1201" s="5" t="str">
        <f>IFERROR(HYPERLINK(Rollover(ROW(),COLUMN()),"Nameless Gangster.avi"),"Nameless Gangster.avi")</f>
        <v>Nameless Gangster.avi</v>
      </c>
    </row>
    <row r="1202" spans="1:1">
      <c r="A1202" s="5" t="str">
        <f>IFERROR(HYPERLINK(Rollover(ROW(),COLUMN()),"Narcopolis.avi"),"Narcopolis.avi")</f>
        <v>Narcopolis.avi</v>
      </c>
    </row>
    <row r="1203" spans="1:1">
      <c r="A1203" s="5" t="str">
        <f>IFERROR(HYPERLINK(Rollover(ROW(),COLUMN()),"Narnia Le Lion La Sorcière Blanche Et L'Armoire Magique.avi"),"Narnia Le Lion La Sorcière Blanche Et L'Armoire Magique.avi")</f>
        <v>Narnia Le Lion La Sorcière Blanche Et L'Armoire Magique.avi</v>
      </c>
    </row>
    <row r="1204" spans="1:1">
      <c r="A1204" s="5" t="str">
        <f>IFERROR(HYPERLINK(Rollover(ROW(),COLUMN()),"Narnia Le Prince Caspian.avi"),"Narnia Le Prince Caspian.avi")</f>
        <v>Narnia Le Prince Caspian.avi</v>
      </c>
    </row>
    <row r="1205" spans="1:1">
      <c r="A1205" s="5" t="str">
        <f>IFERROR(HYPERLINK(Rollover(ROW(),COLUMN()),"Narnia The Voyage Of The Dawn Treader.avi"),"Narnia The Voyage Of The Dawn Treader.avi")</f>
        <v>Narnia The Voyage Of The Dawn Treader.avi</v>
      </c>
    </row>
    <row r="1206" spans="1:1">
      <c r="A1206" s="5" t="str">
        <f>IFERROR(HYPERLINK(Rollover(ROW(),COLUMN()),"Nazis At The Center Of The Earth.avi"),"Nazis At The Center Of The Earth.avi")</f>
        <v>Nazis At The Center Of The Earth.avi</v>
      </c>
    </row>
    <row r="1207" spans="1:1">
      <c r="A1207" s="5" t="str">
        <f>IFERROR(HYPERLINK(Rollover(ROW(),COLUMN()),"Necrosis.avi"),"Necrosis.avi")</f>
        <v>Necrosis.avi</v>
      </c>
    </row>
    <row r="1208" spans="1:1">
      <c r="A1208" s="5" t="str">
        <f>IFERROR(HYPERLINK(Rollover(ROW(),COLUMN()),"Need For Speed.avi"),"Need For Speed.avi")</f>
        <v>Need For Speed.avi</v>
      </c>
    </row>
    <row r="1209" spans="1:1">
      <c r="A1209" s="5" t="str">
        <f>IFERROR(HYPERLINK(Rollover(ROW(),COLUMN()),"Never Surrender.avi"),"Never Surrender.avi")</f>
        <v>Never Surrender.avi</v>
      </c>
    </row>
    <row r="1210" spans="1:1">
      <c r="A1210" s="5" t="str">
        <f>IFERROR(HYPERLINK(Rollover(ROW(),COLUMN()),"New Town Killers.avi"),"New Town Killers.avi")</f>
        <v>New Town Killers.avi</v>
      </c>
    </row>
    <row r="1211" spans="1:1">
      <c r="A1211" s="5" t="str">
        <f>IFERROR(HYPERLINK(Rollover(ROW(),COLUMN()),"Nico.avi"),"Nico.avi")</f>
        <v>Nico.avi</v>
      </c>
    </row>
    <row r="1212" spans="1:1">
      <c r="A1212" s="5" t="str">
        <f>IFERROR(HYPERLINK(Rollover(ROW(),COLUMN()),"Night Fare.avi"),"Night Fare.avi")</f>
        <v>Night Fare.avi</v>
      </c>
    </row>
    <row r="1213" spans="1:1">
      <c r="A1213" s="5" t="str">
        <f>IFERROR(HYPERLINK(Rollover(ROW(),COLUMN()),"Nightbreed.avi"),"Nightbreed.avi")</f>
        <v>Nightbreed.avi</v>
      </c>
    </row>
    <row r="1214" spans="1:1">
      <c r="A1214" s="5" t="str">
        <f>IFERROR(HYPERLINK(Rollover(ROW(),COLUMN()),"Nightcrawler.avi"),"Nightcrawler.avi")</f>
        <v>Nightcrawler.avi</v>
      </c>
    </row>
    <row r="1215" spans="1:1">
      <c r="A1215" s="5" t="str">
        <f>IFERROR(HYPERLINK(Rollover(ROW(),COLUMN()),"Nightfall.avi"),"Nightfall.avi")</f>
        <v>Nightfall.avi</v>
      </c>
    </row>
    <row r="1216" spans="1:1">
      <c r="A1216" s="5" t="str">
        <f>IFERROR(HYPERLINK(Rollover(ROW(),COLUMN()),"Nine Dead.avi"),"Nine Dead.avi")</f>
        <v>Nine Dead.avi</v>
      </c>
    </row>
    <row r="1217" spans="1:1">
      <c r="A1217" s="5" t="str">
        <f>IFERROR(HYPERLINK(Rollover(ROW(),COLUMN()),"Nineteen Eighty Four.avi"),"Nineteen Eighty Four.avi")</f>
        <v>Nineteen Eighty Four.avi</v>
      </c>
    </row>
    <row r="1218" spans="1:1">
      <c r="A1218" s="5" t="str">
        <f>IFERROR(HYPERLINK(Rollover(ROW(),COLUMN()),"Ninja 2 Shadow Of A Tear.avi"),"Ninja 2 Shadow Of A Tear.avi")</f>
        <v>Ninja 2 Shadow Of A Tear.avi</v>
      </c>
    </row>
    <row r="1219" spans="1:1">
      <c r="A1219" s="5" t="str">
        <f>IFERROR(HYPERLINK(Rollover(ROW(),COLUMN()),"Ninja Assassin.avi"),"Ninja Assassin.avi")</f>
        <v>Ninja Assassin.avi</v>
      </c>
    </row>
    <row r="1220" spans="1:1">
      <c r="A1220" s="5" t="str">
        <f>IFERROR(HYPERLINK(Rollover(ROW(),COLUMN()),"Ninja.avi"),"Ninja.avi")</f>
        <v>Ninja.avi</v>
      </c>
    </row>
    <row r="1221" spans="1:1">
      <c r="A1221" s="5" t="str">
        <f>IFERROR(HYPERLINK(Rollover(ROW(),COLUMN()),"No Country For Old Men.avi"),"No Country For Old Men.avi")</f>
        <v>No Country For Old Men.avi</v>
      </c>
    </row>
    <row r="1222" spans="1:1">
      <c r="A1222" s="5" t="str">
        <f>IFERROR(HYPERLINK(Rollover(ROW(),COLUMN()),"No Good Deed.avi"),"No Good Deed.avi")</f>
        <v>No Good Deed.avi</v>
      </c>
    </row>
    <row r="1223" spans="1:1">
      <c r="A1223" s="5" t="str">
        <f>IFERROR(HYPERLINK(Rollover(ROW(),COLUMN()),"No One Lives.avi"),"No One Lives.avi")</f>
        <v>No One Lives.avi</v>
      </c>
    </row>
    <row r="1224" spans="1:1">
      <c r="A1224" s="5" t="str">
        <f>IFERROR(HYPERLINK(Rollover(ROW(),COLUMN()),"Nobody Gets Out Alive.avi"),"Nobody Gets Out Alive.avi")</f>
        <v>Nobody Gets Out Alive.avi</v>
      </c>
    </row>
    <row r="1225" spans="1:1">
      <c r="A1225" s="5" t="str">
        <f>IFERROR(HYPERLINK(Rollover(ROW(),COLUMN()),"Non Stop.avi"),"Non Stop.avi")</f>
        <v>Non Stop.avi</v>
      </c>
    </row>
    <row r="1226" spans="1:1">
      <c r="A1226" s="5" t="str">
        <f>IFERROR(HYPERLINK(Rollover(ROW(),COLUMN()),"Northmen A Viking.avi"),"Northmen A Viking.avi")</f>
        <v>Northmen A Viking.avi</v>
      </c>
    </row>
    <row r="1227" spans="1:1">
      <c r="A1227" s="5" t="str">
        <f>IFERROR(HYPERLINK(Rollover(ROW(),COLUMN()),"Nous Sommes La Nuit.avi"),"Nous Sommes La Nuit.avi")</f>
        <v>Nous Sommes La Nuit.avi</v>
      </c>
    </row>
    <row r="1228" spans="1:1">
      <c r="A1228" s="5" t="str">
        <f>IFERROR(HYPERLINK(Rollover(ROW(),COLUMN()),"Noé.avi"),"Noé.avi")</f>
        <v>Noé.avi</v>
      </c>
    </row>
    <row r="1229" spans="1:1">
      <c r="A1229" s="5" t="str">
        <f>IFERROR(HYPERLINK(Rollover(ROW(),COLUMN()),"Nude Nuns With Big Guns.avi"),"Nude Nuns With Big Guns.avi")</f>
        <v>Nude Nuns With Big Guns.avi</v>
      </c>
    </row>
    <row r="1230" spans="1:1">
      <c r="A1230" s="5" t="str">
        <f>IFERROR(HYPERLINK(Rollover(ROW(),COLUMN()),"Nurse.avi"),"Nurse.avi")</f>
        <v>Nurse.avi</v>
      </c>
    </row>
    <row r="1231" spans="1:1">
      <c r="A1231" s="5" t="str">
        <f>IFERROR(HYPERLINK(Rollover(ROW(),COLUMN()),"Nymphomaniac 1.avi"),"Nymphomaniac 1.avi")</f>
        <v>Nymphomaniac 1.avi</v>
      </c>
    </row>
    <row r="1232" spans="1:1">
      <c r="A1232" s="5" t="str">
        <f>IFERROR(HYPERLINK(Rollover(ROW(),COLUMN()),"Nymphomaniac 2.avi"),"Nymphomaniac 2.avi")</f>
        <v>Nymphomaniac 2.avi</v>
      </c>
    </row>
    <row r="1233" spans="1:1">
      <c r="A1233" s="5" t="str">
        <f>IFERROR(HYPERLINK(Rollover(ROW(),COLUMN()),"Oblivion.avi"),"Oblivion.avi")</f>
        <v>Oblivion.avi</v>
      </c>
    </row>
    <row r="1234" spans="1:1">
      <c r="A1234" s="5" t="str">
        <f>IFERROR(HYPERLINK(Rollover(ROW(),COLUMN()),"Obsessed.avi"),"Obsessed.avi")</f>
        <v>Obsessed.avi</v>
      </c>
    </row>
    <row r="1235" spans="1:1">
      <c r="A1235" s="5" t="str">
        <f>IFERROR(HYPERLINK(Rollover(ROW(),COLUMN()),"Océan S'Eleven.avi"),"Océan S'Eleven.avi")</f>
        <v>Océan S'Eleven.avi</v>
      </c>
    </row>
    <row r="1236" spans="1:1">
      <c r="A1236" s="5" t="str">
        <f>IFERROR(HYPERLINK(Rollover(ROW(),COLUMN()),"Océan S'Twelve.avi"),"Océan S'Twelve.avi")</f>
        <v>Océan S'Twelve.avi</v>
      </c>
    </row>
    <row r="1237" spans="1:1">
      <c r="A1237" s="5" t="str">
        <f>IFERROR(HYPERLINK(Rollover(ROW(),COLUMN()),"Odd Thomas.avi"),"Odd Thomas.avi")</f>
        <v>Odd Thomas.avi</v>
      </c>
    </row>
    <row r="1238" spans="1:1">
      <c r="A1238" s="5" t="str">
        <f>IFERROR(HYPERLINK(Rollover(ROW(),COLUMN()),"Ominous.avi"),"Ominous.avi")</f>
        <v>Ominous.avi</v>
      </c>
    </row>
    <row r="1239" spans="1:1">
      <c r="A1239" s="5" t="str">
        <f>IFERROR(HYPERLINK(Rollover(ROW(),COLUMN()),"On back The Protector 2.avi"),"On back The Protector 2.avi")</f>
        <v>On back The Protector 2.avi</v>
      </c>
    </row>
    <row r="1240" spans="1:1">
      <c r="A1240" s="5" t="str">
        <f>IFERROR(HYPERLINK(Rollover(ROW(),COLUMN()),"On The Inside.avi"),"On The Inside.avi")</f>
        <v>On The Inside.avi</v>
      </c>
    </row>
    <row r="1241" spans="1:1">
      <c r="A1241" s="5" t="str">
        <f>IFERROR(HYPERLINK(Rollover(ROW(),COLUMN()),"Onde De Choc.avi"),"Onde De Choc.avi")</f>
        <v>Onde De Choc.avi</v>
      </c>
    </row>
    <row r="1242" spans="1:1">
      <c r="A1242" s="5" t="str">
        <f>IFERROR(HYPERLINK(Rollover(ROW(),COLUMN()),"One Shot.avi"),"One Shot.avi")</f>
        <v>One Shot.avi</v>
      </c>
    </row>
    <row r="1243" spans="1:1">
      <c r="A1243" s="5" t="str">
        <f>IFERROR(HYPERLINK(Rollover(ROW(),COLUMN()),"Ong Bak 2.avi"),"Ong Bak 2.avi")</f>
        <v>Ong Bak 2.avi</v>
      </c>
    </row>
    <row r="1244" spans="1:1">
      <c r="A1244" s="5" t="str">
        <f>IFERROR(HYPERLINK(Rollover(ROW(),COLUMN()),"Ong Bak 3.avi"),"Ong Bak 3.avi")</f>
        <v>Ong Bak 3.avi</v>
      </c>
    </row>
    <row r="1245" spans="1:1">
      <c r="A1245" s="5" t="str">
        <f>IFERROR(HYPERLINK(Rollover(ROW(),COLUMN()),"Ong Bak.avi"),"Ong Bak.avi")</f>
        <v>Ong Bak.avi</v>
      </c>
    </row>
    <row r="1246" spans="1:1">
      <c r="A1246" s="5" t="str">
        <f>IFERROR(HYPERLINK(Rollover(ROW(),COLUMN()),"Open Graves.avi"),"Open Graves.avi")</f>
        <v>Open Graves.avi</v>
      </c>
    </row>
    <row r="1247" spans="1:1">
      <c r="A1247" s="5" t="str">
        <f>IFERROR(HYPERLINK(Rollover(ROW(),COLUMN()),"Open Range.avi"),"Open Range.avi")</f>
        <v>Open Range.avi</v>
      </c>
    </row>
    <row r="1248" spans="1:1">
      <c r="A1248" s="5" t="str">
        <f>IFERROR(HYPERLINK(Rollover(ROW(),COLUMN()),"Open Windows.avi"),"Open Windows.avi")</f>
        <v>Open Windows.avi</v>
      </c>
    </row>
    <row r="1249" spans="1:1">
      <c r="A1249" s="5" t="str">
        <f>IFERROR(HYPERLINK(Rollover(ROW(),COLUMN()),"Opération Arctic.avi"),"Opération Arctic.avi")</f>
        <v>Opération Arctic.avi</v>
      </c>
    </row>
    <row r="1250" spans="1:1">
      <c r="A1250" s="5" t="str">
        <f>IFERROR(HYPERLINK(Rollover(ROW(),COLUMN()),"Opération Rogue.avi"),"Opération Rogue.avi")</f>
        <v>Opération Rogue.avi</v>
      </c>
    </row>
    <row r="1251" spans="1:1">
      <c r="A1251" s="5" t="str">
        <f>IFERROR(HYPERLINK(Rollover(ROW(),COLUMN()),"Orc Wars.avi"),"Orc Wars.avi")</f>
        <v>Orc Wars.avi</v>
      </c>
    </row>
    <row r="1252" spans="1:1">
      <c r="A1252" s="5" t="str">
        <f>IFERROR(HYPERLINK(Rollover(ROW(),COLUMN()),"Organizm.avi"),"Organizm.avi")</f>
        <v>Organizm.avi</v>
      </c>
    </row>
    <row r="1253" spans="1:1">
      <c r="A1253" s="5" t="str">
        <f>IFERROR(HYPERLINK(Rollover(ROW(),COLUMN()),"Orphan.avi"),"Orphan.avi")</f>
        <v>Orphan.avi</v>
      </c>
    </row>
    <row r="1254" spans="1:1">
      <c r="A1254" s="5" t="str">
        <f>IFERROR(HYPERLINK(Rollover(ROW(),COLUMN()),"Ouija.avi"),"Ouija.avi")</f>
        <v>Ouija.avi</v>
      </c>
    </row>
    <row r="1255" spans="1:1">
      <c r="A1255" s="5" t="str">
        <f>IFERROR(HYPERLINK(Rollover(ROW(),COLUMN()),"Out Of Furnace.avi"),"Out Of Furnace.avi")</f>
        <v>Out Of Furnace.avi</v>
      </c>
    </row>
    <row r="1256" spans="1:1">
      <c r="A1256" s="5" t="str">
        <f>IFERROR(HYPERLINK(Rollover(ROW(),COLUMN()),"Outcast.avi"),"Outcast.avi")</f>
        <v>Outcast.avi</v>
      </c>
    </row>
    <row r="1257" spans="1:1">
      <c r="A1257" s="5" t="str">
        <f>IFERROR(HYPERLINK(Rollover(ROW(),COLUMN()),"Outland Loin de la Terre.avi"),"Outland Loin de la Terre.avi")</f>
        <v>Outland Loin de la Terre.avi</v>
      </c>
    </row>
    <row r="1258" spans="1:1">
      <c r="A1258" s="5" t="str">
        <f>IFERROR(HYPERLINK(Rollover(ROW(),COLUMN()),"Outlander Le Dernier Wiking.avi"),"Outlander Le Dernier Wiking.avi")</f>
        <v>Outlander Le Dernier Wiking.avi</v>
      </c>
    </row>
    <row r="1259" spans="1:1">
      <c r="A1259" s="5" t="str">
        <f>IFERROR(HYPERLINK(Rollover(ROW(),COLUMN()),"Outlaw Prophet.avi"),"Outlaw Prophet.avi")</f>
        <v>Outlaw Prophet.avi</v>
      </c>
    </row>
    <row r="1260" spans="1:1">
      <c r="A1260" s="5" t="str">
        <f>IFERROR(HYPERLINK(Rollover(ROW(),COLUMN()),"Outpost.avi"),"Outpost.avi")</f>
        <v>Outpost.avi</v>
      </c>
    </row>
    <row r="1261" spans="1:1">
      <c r="A1261" s="5" t="str">
        <f>IFERROR(HYPERLINK(Rollover(ROW(),COLUMN()),"Outrage Beyond.avi"),"Outrage Beyond.avi")</f>
        <v>Outrage Beyond.avi</v>
      </c>
    </row>
    <row r="1262" spans="1:1">
      <c r="A1262" s="5" t="str">
        <f>IFERROR(HYPERLINK(Rollover(ROW(),COLUMN()),"Outrages.avi"),"Outrages.avi")</f>
        <v>Outrages.avi</v>
      </c>
    </row>
    <row r="1263" spans="1:1">
      <c r="A1263" s="5" t="str">
        <f>IFERROR(HYPERLINK(Rollover(ROW(),COLUMN()),"P2.avi"),"P2.avi")</f>
        <v>P2.avi</v>
      </c>
    </row>
    <row r="1264" spans="1:1">
      <c r="A1264" s="5" t="str">
        <f>IFERROR(HYPERLINK(Rollover(ROW(),COLUMN()),"P51 Dragon Fighter.avi"),"P51 Dragon Fighter.avi")</f>
        <v>P51 Dragon Fighter.avi</v>
      </c>
    </row>
    <row r="1265" spans="1:1">
      <c r="A1265" s="5" t="str">
        <f>IFERROR(HYPERLINK(Rollover(ROW(),COLUMN()),"Pacific Rim.avi"),"Pacific Rim.avi")</f>
        <v>Pacific Rim.avi</v>
      </c>
    </row>
    <row r="1266" spans="1:1">
      <c r="A1266" s="5" t="str">
        <f>IFERROR(HYPERLINK(Rollover(ROW(),COLUMN()),"Paintball.avi"),"Paintball.avi")</f>
        <v>Paintball.avi</v>
      </c>
    </row>
    <row r="1267" spans="1:1">
      <c r="A1267" s="5" t="str">
        <f>IFERROR(HYPERLINK(Rollover(ROW(),COLUMN()),"Pan.avi"),"Pan.avi")</f>
        <v>Pan.avi</v>
      </c>
    </row>
    <row r="1268" spans="1:1">
      <c r="A1268" s="5" t="str">
        <f>IFERROR(HYPERLINK(Rollover(ROW(),COLUMN()),"Pandorum.avi"),"Pandorum.avi")</f>
        <v>Pandorum.avi</v>
      </c>
    </row>
    <row r="1269" spans="1:1">
      <c r="A1269" s="5" t="str">
        <f>IFERROR(HYPERLINK(Rollover(ROW(),COLUMN()),"Pandémie.avi"),"Pandémie.avi")</f>
        <v>Pandémie.avi</v>
      </c>
    </row>
    <row r="1270" spans="1:1">
      <c r="A1270" s="5" t="str">
        <f>IFERROR(HYPERLINK(Rollover(ROW(),COLUMN()),"Panic Button.avi"),"Panic Button.avi")</f>
        <v>Panic Button.avi</v>
      </c>
    </row>
    <row r="1271" spans="1:1">
      <c r="A1271" s="5" t="str">
        <f>IFERROR(HYPERLINK(Rollover(ROW(),COLUMN()),"Panics.avi"),"Panics.avi")</f>
        <v>Panics.avi</v>
      </c>
    </row>
    <row r="1272" spans="1:1">
      <c r="A1272" s="5" t="str">
        <f>IFERROR(HYPERLINK(Rollover(ROW(),COLUMN()),"Paranoid.avi"),"Paranoid.avi")</f>
        <v>Paranoid.avi</v>
      </c>
    </row>
    <row r="1273" spans="1:1">
      <c r="A1273" s="5" t="str">
        <f>IFERROR(HYPERLINK(Rollover(ROW(),COLUMN()),"Parker.avi"),"Parker.avi")</f>
        <v>Parker.avi</v>
      </c>
    </row>
    <row r="1274" spans="1:1">
      <c r="A1274" s="5" t="str">
        <f>IFERROR(HYPERLINK(Rollover(ROW(),COLUMN()),"Pathfinder.avi"),"Pathfinder.avi")</f>
        <v>Pathfinder.avi</v>
      </c>
    </row>
    <row r="1275" spans="1:1">
      <c r="A1275" s="5" t="str">
        <f>IFERROR(HYPERLINK(Rollover(ROW(),COLUMN()),"Pathology.avi"),"Pathology.avi")</f>
        <v>Pathology.avi</v>
      </c>
    </row>
    <row r="1276" spans="1:1">
      <c r="A1276" s="5" t="str">
        <f>IFERROR(HYPERLINK(Rollover(ROW(),COLUMN()),"Patient 14.avi"),"Patient 14.avi")</f>
        <v>Patient 14.avi</v>
      </c>
    </row>
    <row r="1277" spans="1:1">
      <c r="A1277" s="5" t="str">
        <f>IFERROR(HYPERLINK(Rollover(ROW(),COLUMN()),"Patrick.avi"),"Patrick.avi")</f>
        <v>Patrick.avi</v>
      </c>
    </row>
    <row r="1278" spans="1:1">
      <c r="A1278" s="5" t="str">
        <f>IFERROR(HYPERLINK(Rollover(ROW(),COLUMN()),"Pawn.avi"),"Pawn.avi")</f>
        <v>Pawn.avi</v>
      </c>
    </row>
    <row r="1279" spans="1:1">
      <c r="A1279" s="5" t="str">
        <f>IFERROR(HYPERLINK(Rollover(ROW(),COLUMN()),"Penthouse North.avi"),"Penthouse North.avi")</f>
        <v>Penthouse North.avi</v>
      </c>
    </row>
    <row r="1280" spans="1:1">
      <c r="A1280" s="5" t="str">
        <f>IFERROR(HYPERLINK(Rollover(ROW(),COLUMN()),"Percy Jackson 2 La Mer Des Montres.avi"),"Percy Jackson 2 La Mer Des Montres.avi")</f>
        <v>Percy Jackson 2 La Mer Des Montres.avi</v>
      </c>
    </row>
    <row r="1281" spans="1:1">
      <c r="A1281" s="5" t="str">
        <f>IFERROR(HYPERLINK(Rollover(ROW(),COLUMN()),"Percy Jackson Le Voleur De Foudre.avi"),"Percy Jackson Le Voleur De Foudre.avi")</f>
        <v>Percy Jackson Le Voleur De Foudre.avi</v>
      </c>
    </row>
    <row r="1282" spans="1:1">
      <c r="A1282" s="5" t="str">
        <f>IFERROR(HYPERLINK(Rollover(ROW(),COLUMN()),"Perfect Créature.avi"),"Perfect Créature.avi")</f>
        <v>Perfect Créature.avi</v>
      </c>
    </row>
    <row r="1283" spans="1:1">
      <c r="A1283" s="5" t="str">
        <f>IFERROR(HYPERLINK(Rollover(ROW(),COLUMN()),"Perverse Karla.avi"),"Perverse Karla.avi")</f>
        <v>Perverse Karla.avi</v>
      </c>
    </row>
    <row r="1284" spans="1:1">
      <c r="A1284" s="5" t="str">
        <f>IFERROR(HYPERLINK(Rollover(ROW(),COLUMN()),"Peur Bleue.avi"),"Peur Bleue.avi")</f>
        <v>Peur Bleue.avi</v>
      </c>
    </row>
    <row r="1285" spans="1:1">
      <c r="A1285" s="5" t="str">
        <f>IFERROR(HYPERLINK(Rollover(ROW(),COLUMN()),"Phase 7.avi"),"Phase 7.avi")</f>
        <v>Phase 7.avi</v>
      </c>
    </row>
    <row r="1286" spans="1:1">
      <c r="A1286" s="5" t="str">
        <f>IFERROR(HYPERLINK(Rollover(ROW(),COLUMN()),"Phénoménon.avi"),"Phénoménon.avi")</f>
        <v>Phénoménon.avi</v>
      </c>
    </row>
    <row r="1287" spans="1:1">
      <c r="A1287" s="5" t="str">
        <f>IFERROR(HYPERLINK(Rollover(ROW(),COLUMN()),"Pitch Black.avi"),"Pitch Black.avi")</f>
        <v>Pitch Black.avi</v>
      </c>
    </row>
    <row r="1288" spans="1:1">
      <c r="A1288" s="5" t="str">
        <f>IFERROR(HYPERLINK(Rollover(ROW(),COLUMN()),"Piège Fatal.avi"),"Piège Fatal.avi")</f>
        <v>Piège Fatal.avi</v>
      </c>
    </row>
    <row r="1289" spans="1:1">
      <c r="A1289" s="5" t="str">
        <f>IFERROR(HYPERLINK(Rollover(ROW(),COLUMN()),"Piègée Haywire.avi"),"Piègée Haywire.avi")</f>
        <v>Piègée Haywire.avi</v>
      </c>
    </row>
    <row r="1290" spans="1:1">
      <c r="A1290" s="5" t="str">
        <f>IFERROR(HYPERLINK(Rollover(ROW(),COLUMN()),"Piègés.avi"),"Piègés.avi")</f>
        <v>Piègés.avi</v>
      </c>
    </row>
    <row r="1291" spans="1:1">
      <c r="A1291" s="5" t="str">
        <f>IFERROR(HYPERLINK(Rollover(ROW(),COLUMN()),"Piégé.avi"),"Piégé.avi")</f>
        <v>Piégé.avi</v>
      </c>
    </row>
    <row r="1292" spans="1:1">
      <c r="A1292" s="5" t="str">
        <f>IFERROR(HYPERLINK(Rollover(ROW(),COLUMN()),"Plague Town.avi"),"Plague Town.avi")</f>
        <v>Plague Town.avi</v>
      </c>
    </row>
    <row r="1293" spans="1:1">
      <c r="A1293" s="5" t="str">
        <f>IFERROR(HYPERLINK(Rollover(ROW(),COLUMN()),"Planète Rouge.avi"),"Planète Rouge.avi")</f>
        <v>Planète Rouge.avi</v>
      </c>
    </row>
    <row r="1294" spans="1:1">
      <c r="A1294" s="5" t="str">
        <f>IFERROR(HYPERLINK(Rollover(ROW(),COLUMN()),"Plastic.avi"),"Plastic.avi")</f>
        <v>Plastic.avi</v>
      </c>
    </row>
    <row r="1295" spans="1:1">
      <c r="A1295" s="5" t="str">
        <f>IFERROR(HYPERLINK(Rollover(ROW(),COLUMN()),"Platoon.avi"),"Platoon.avi")</f>
        <v>Platoon.avi</v>
      </c>
    </row>
    <row r="1296" spans="1:1">
      <c r="A1296" s="5" t="str">
        <f>IFERROR(HYPERLINK(Rollover(ROW(),COLUMN()),"Platos Run.avi"),"Platos Run.avi")</f>
        <v>Platos Run.avi</v>
      </c>
    </row>
    <row r="1297" spans="1:1">
      <c r="A1297" s="5" t="str">
        <f>IFERROR(HYPERLINK(Rollover(ROW(),COLUMN()),"Point Break.avi"),"Point Break.avi")</f>
        <v>Point Break.avi</v>
      </c>
    </row>
    <row r="1298" spans="1:1">
      <c r="A1298" s="5" t="str">
        <f>IFERROR(HYPERLINK(Rollover(ROW(),COLUMN()),"Pompeii.avi"),"Pompeii.avi")</f>
        <v>Pompeii.avi</v>
      </c>
    </row>
    <row r="1299" spans="1:1">
      <c r="A1299" s="5" t="str">
        <f>IFERROR(HYPERLINK(Rollover(ROW(),COLUMN()),"Population 2.avi"),"Population 2.avi")</f>
        <v>Population 2.avi</v>
      </c>
    </row>
    <row r="1300" spans="1:1">
      <c r="A1300" s="5" t="str">
        <f>IFERROR(HYPERLINK(Rollover(ROW(),COLUMN()),"Poseidon Rex.avi"),"Poseidon Rex.avi")</f>
        <v>Poseidon Rex.avi</v>
      </c>
    </row>
    <row r="1301" spans="1:1">
      <c r="A1301" s="5" t="str">
        <f>IFERROR(HYPERLINK(Rollover(ROW(),COLUMN()),"Post Impact.avi"),"Post Impact.avi")</f>
        <v>Post Impact.avi</v>
      </c>
    </row>
    <row r="1302" spans="1:1">
      <c r="A1302" s="5" t="str">
        <f>IFERROR(HYPERLINK(Rollover(ROW(),COLUMN()),"Postmortem.avi"),"Postmortem.avi")</f>
        <v>Postmortem.avi</v>
      </c>
    </row>
    <row r="1303" spans="1:1">
      <c r="A1303" s="5" t="str">
        <f>IFERROR(HYPERLINK(Rollover(ROW(),COLUMN()),"Pound Of Flesh.avi"),"Pound Of Flesh.avi")</f>
        <v>Pound Of Flesh.avi</v>
      </c>
    </row>
    <row r="1304" spans="1:1">
      <c r="A1304" s="5" t="str">
        <f>IFERROR(HYPERLINK(Rollover(ROW(),COLUMN()),"Precious Cargo.avi"),"Precious Cargo.avi")</f>
        <v>Precious Cargo.avi</v>
      </c>
    </row>
    <row r="1305" spans="1:1">
      <c r="A1305" s="5" t="str">
        <f>IFERROR(HYPERLINK(Rollover(ROW(),COLUMN()),"Prey.avi"),"Prey.avi")</f>
        <v>Prey.avi</v>
      </c>
    </row>
    <row r="1306" spans="1:1">
      <c r="A1306" s="5" t="str">
        <f>IFERROR(HYPERLINK(Rollover(ROW(),COLUMN()),"Primal.avi"),"Primal.avi")</f>
        <v>Primal.avi</v>
      </c>
    </row>
    <row r="1307" spans="1:1">
      <c r="A1307" s="5" t="str">
        <f>IFERROR(HYPERLINK(Rollover(ROW(),COLUMN()),"Prince Of Persia.avi"),"Prince Of Persia.avi")</f>
        <v>Prince Of Persia.avi</v>
      </c>
    </row>
    <row r="1308" spans="1:1">
      <c r="A1308" s="5" t="str">
        <f>IFERROR(HYPERLINK(Rollover(ROW(),COLUMN()),"Prisoners.avi"),"Prisoners.avi")</f>
        <v>Prisoners.avi</v>
      </c>
    </row>
    <row r="1309" spans="1:1">
      <c r="A1309" s="5" t="str">
        <f>IFERROR(HYPERLINK(Rollover(ROW(),COLUMN()),"Project almanac.avi"),"Project almanac.avi")</f>
        <v>Project almanac.avi</v>
      </c>
    </row>
    <row r="1310" spans="1:1">
      <c r="A1310" s="5" t="str">
        <f>IFERROR(HYPERLINK(Rollover(ROW(),COLUMN()),"Project Vampire Les Nouveaux Vampires.avi"),"Project Vampire Les Nouveaux Vampires.avi")</f>
        <v>Project Vampire Les Nouveaux Vampires.avi</v>
      </c>
    </row>
    <row r="1311" spans="1:1">
      <c r="A1311" s="5" t="str">
        <f>IFERROR(HYPERLINK(Rollover(ROW(),COLUMN()),"Proliférations Mongolian Death Worm.avi"),"Proliférations Mongolian Death Worm.avi")</f>
        <v>Proliférations Mongolian Death Worm.avi</v>
      </c>
    </row>
    <row r="1312" spans="1:1">
      <c r="A1312" s="5" t="str">
        <f>IFERROR(HYPERLINK(Rollover(ROW(),COLUMN()),"Prom Night.avi"),"Prom Night.avi")</f>
        <v>Prom Night.avi</v>
      </c>
    </row>
    <row r="1313" spans="1:1">
      <c r="A1313" s="5" t="str">
        <f>IFERROR(HYPERLINK(Rollover(ROW(),COLUMN()),"Prometheus.avi"),"Prometheus.avi")</f>
        <v>Prometheus.avi</v>
      </c>
    </row>
    <row r="1314" spans="1:1">
      <c r="A1314" s="5" t="str">
        <f>IFERROR(HYPERLINK(Rollover(ROW(),COLUMN()),"Proposition Indécente.avi"),"Proposition Indécente.avi")</f>
        <v>Proposition Indécente.avi</v>
      </c>
    </row>
    <row r="1315" spans="1:1">
      <c r="A1315" s="5" t="str">
        <f>IFERROR(HYPERLINK(Rollover(ROW(),COLUMN()),"Prédators.avi"),"Prédators.avi")</f>
        <v>Prédators.avi</v>
      </c>
    </row>
    <row r="1316" spans="1:1">
      <c r="A1316" s="5" t="str">
        <f>IFERROR(HYPERLINK(Rollover(ROW(),COLUMN()),"Prédestination.avi"),"Prédestination.avi")</f>
        <v>Prédestination.avi</v>
      </c>
    </row>
    <row r="1317" spans="1:1">
      <c r="A1317" s="5" t="str">
        <f>IFERROR(HYPERLINK(Rollover(ROW(),COLUMN()),"Préhistoric Tiger.avi"),"Préhistoric Tiger.avi")</f>
        <v>Préhistoric Tiger.avi</v>
      </c>
    </row>
    <row r="1318" spans="1:1">
      <c r="A1318" s="5" t="str">
        <f>IFERROR(HYPERLINK(Rollover(ROW(),COLUMN()),"Prémonition.avi"),"Prémonition.avi")</f>
        <v>Prémonition.avi</v>
      </c>
    </row>
    <row r="1319" spans="1:1">
      <c r="A1319" s="5" t="str">
        <f>IFERROR(HYPERLINK(Rollover(ROW(),COLUMN()),"Prémonitions.avi"),"Prémonitions.avi")</f>
        <v>Prémonitions.avi</v>
      </c>
    </row>
    <row r="1320" spans="1:1">
      <c r="A1320" s="5" t="str">
        <f>IFERROR(HYPERLINK(Rollover(ROW(),COLUMN()),"Préservation.avi"),"Préservation.avi")</f>
        <v>Préservation.avi</v>
      </c>
    </row>
    <row r="1321" spans="1:1">
      <c r="A1321" s="5" t="str">
        <f>IFERROR(HYPERLINK(Rollover(ROW(),COLUMN()),"Public Enemies.avi"),"Public Enemies.avi")</f>
        <v>Public Enemies.avi</v>
      </c>
    </row>
    <row r="1322" spans="1:1">
      <c r="A1322" s="5" t="str">
        <f>IFERROR(HYPERLINK(Rollover(ROW(),COLUMN()),"Punishment.avi"),"Punishment.avi")</f>
        <v>Punishment.avi</v>
      </c>
    </row>
    <row r="1323" spans="1:1">
      <c r="A1323" s="5" t="str">
        <f>IFERROR(HYPERLINK(Rollover(ROW(),COLUMN()),"Push.avi"),"Push.avi")</f>
        <v>Push.avi</v>
      </c>
    </row>
    <row r="1324" spans="1:1">
      <c r="A1324" s="5" t="str">
        <f>IFERROR(HYPERLINK(Rollover(ROW(),COLUMN()),"Pusher 1.avi"),"Pusher 1.avi")</f>
        <v>Pusher 1.avi</v>
      </c>
    </row>
    <row r="1325" spans="1:1">
      <c r="A1325" s="5" t="str">
        <f>IFERROR(HYPERLINK(Rollover(ROW(),COLUMN()),"Pusher 2.avi"),"Pusher 2.avi")</f>
        <v>Pusher 2.avi</v>
      </c>
    </row>
    <row r="1326" spans="1:1">
      <c r="A1326" s="5" t="str">
        <f>IFERROR(HYPERLINK(Rollover(ROW(),COLUMN()),"Pusher 3.avi"),"Pusher 3.avi")</f>
        <v>Pusher 3.avi</v>
      </c>
    </row>
    <row r="1327" spans="1:1">
      <c r="A1327" s="5" t="str">
        <f>IFERROR(HYPERLINK(Rollover(ROW(),COLUMN()),"Pyramide.avi"),"Pyramide.avi")</f>
        <v>Pyramide.avi</v>
      </c>
    </row>
    <row r="1328" spans="1:1">
      <c r="A1328" s="5" t="str">
        <f>IFERROR(HYPERLINK(Rollover(ROW(),COLUMN()),"Pétrified.avi"),"Pétrified.avi")</f>
        <v>Pétrified.avi</v>
      </c>
    </row>
    <row r="1329" spans="1:1">
      <c r="A1329" s="5" t="str">
        <f>IFERROR(HYPERLINK(Rollover(ROW(),COLUMN()),"Qu'est Ce Qu'On A Fait Au Bon Dieu.avi"),"Qu'est Ce Qu'On A Fait Au Bon Dieu.avi")</f>
        <v>Qu'est Ce Qu'On A Fait Au Bon Dieu.avi</v>
      </c>
    </row>
    <row r="1330" spans="1:1">
      <c r="A1330" s="5" t="str">
        <f>IFERROR(HYPERLINK(Rollover(ROW(),COLUMN()),"Quand vient la nuit The Drop.avi"),"Quand vient la nuit The Drop.avi")</f>
        <v>Quand vient la nuit The Drop.avi</v>
      </c>
    </row>
    <row r="1331" spans="1:1">
      <c r="A1331" s="5" t="str">
        <f>IFERROR(HYPERLINK(Rollover(ROW(),COLUMN()),"Quantum Of Solace.avi"),"Quantum Of Solace.avi")</f>
        <v>Quantum Of Solace.avi</v>
      </c>
    </row>
    <row r="1332" spans="1:1">
      <c r="A1332" s="5" t="str">
        <f>IFERROR(HYPERLINK(Rollover(ROW(),COLUMN()),"Quartier Haute Sécurite Pour Femmes.avi"),"Quartier Haute Sécurite Pour Femmes.avi")</f>
        <v>Quartier Haute Sécurite Pour Femmes.avi</v>
      </c>
    </row>
    <row r="1333" spans="1:1">
      <c r="A1333" s="5" t="str">
        <f>IFERROR(HYPERLINK(Rollover(ROW(),COLUMN()),"Quick.avi"),"Quick.avi")</f>
        <v>Quick.avi</v>
      </c>
    </row>
    <row r="1334" spans="1:1">
      <c r="A1334" s="5" t="str">
        <f>IFERROR(HYPERLINK(Rollover(ROW(),COLUMN()),"Rage Of The Yéti.avi"),"Rage Of The Yéti.avi")</f>
        <v>Rage Of The Yéti.avi</v>
      </c>
    </row>
    <row r="1335" spans="1:1">
      <c r="A1335" s="5" t="str">
        <f>IFERROR(HYPERLINK(Rollover(ROW(),COLUMN()),"Rage.avi"),"Rage.avi")</f>
        <v>Rage.avi</v>
      </c>
    </row>
    <row r="1336" spans="1:1">
      <c r="A1336" s="5" t="str">
        <f>IFERROR(HYPERLINK(Rollover(ROW(),COLUMN()),"Raiders.avi"),"Raiders.avi")</f>
        <v>Raiders.avi</v>
      </c>
    </row>
    <row r="1337" spans="1:1">
      <c r="A1337" s="5" t="str">
        <f>IFERROR(HYPERLINK(Rollover(ROW(),COLUMN()),"Rambo 2.avi"),"Rambo 2.avi")</f>
        <v>Rambo 2.avi</v>
      </c>
    </row>
    <row r="1338" spans="1:1">
      <c r="A1338" s="5" t="str">
        <f>IFERROR(HYPERLINK(Rollover(ROW(),COLUMN()),"Rambo 3.avi"),"Rambo 3.avi")</f>
        <v>Rambo 3.avi</v>
      </c>
    </row>
    <row r="1339" spans="1:1">
      <c r="A1339" s="5" t="str">
        <f>IFERROR(HYPERLINK(Rollover(ROW(),COLUMN()),"Rambo 4.avi"),"Rambo 4.avi")</f>
        <v>Rambo 4.avi</v>
      </c>
    </row>
    <row r="1340" spans="1:1">
      <c r="A1340" s="5" t="str">
        <f>IFERROR(HYPERLINK(Rollover(ROW(),COLUMN()),"Rambo First Blood.avi"),"Rambo First Blood.avi")</f>
        <v>Rambo First Blood.avi</v>
      </c>
    </row>
    <row r="1341" spans="1:1">
      <c r="A1341" s="5" t="str">
        <f>IFERROR(HYPERLINK(Rollover(ROW(),COLUMN()),"Rampage 2 Capital Punischement.avi"),"Rampage 2 Capital Punischement.avi")</f>
        <v>Rampage 2 Capital Punischement.avi</v>
      </c>
    </row>
    <row r="1342" spans="1:1">
      <c r="A1342" s="5" t="str">
        <f>IFERROR(HYPERLINK(Rollover(ROW(),COLUMN()),"Rampage Sniper En Liberté.avi"),"Rampage Sniper En Liberté.avi")</f>
        <v>Rampage Sniper En Liberté.avi</v>
      </c>
    </row>
    <row r="1343" spans="1:1">
      <c r="A1343" s="5" t="str">
        <f>IFERROR(HYPERLINK(Rollover(ROW(),COLUMN()),"Rampart.avi"),"Rampart.avi")</f>
        <v>Rampart.avi</v>
      </c>
    </row>
    <row r="1344" spans="1:1">
      <c r="A1344" s="5" t="str">
        <f>IFERROR(HYPERLINK(Rollover(ROW(),COLUMN()),"Ran.avi"),"Ran.avi")</f>
        <v>Ran.avi</v>
      </c>
    </row>
    <row r="1345" spans="1:1">
      <c r="A1345" s="5" t="str">
        <f>IFERROR(HYPERLINK(Rollover(ROW(),COLUMN()),"Rapid Fear.avi"),"Rapid Fear.avi")</f>
        <v>Rapid Fear.avi</v>
      </c>
    </row>
    <row r="1346" spans="1:1">
      <c r="A1346" s="5" t="str">
        <f>IFERROR(HYPERLINK(Rollover(ROW(),COLUMN()),"Raptor ranch.avi"),"Raptor ranch.avi")</f>
        <v>Raptor ranch.avi</v>
      </c>
    </row>
    <row r="1347" spans="1:1">
      <c r="A1347" s="5" t="str">
        <f>IFERROR(HYPERLINK(Rollover(ROW(),COLUMN()),"Raze.avi"),"Raze.avi")</f>
        <v>Raze.avi</v>
      </c>
    </row>
    <row r="1348" spans="1:1">
      <c r="A1348" s="5" t="str">
        <f>IFERROR(HYPERLINK(Rollover(ROW(),COLUMN()),"Rd 2.avi"),"Rd 2.avi")</f>
        <v>Rd 2.avi</v>
      </c>
    </row>
    <row r="1349" spans="1:1">
      <c r="A1349" s="5" t="str">
        <f>IFERROR(HYPERLINK(Rollover(ROW(),COLUMN()),"Reaper.avi"),"Reaper.avi")</f>
        <v>Reaper.avi</v>
      </c>
    </row>
    <row r="1350" spans="1:1">
      <c r="A1350" s="5" t="str">
        <f>IFERROR(HYPERLINK(Rollover(ROW(),COLUMN()),"Rec.avi"),"Rec.avi")</f>
        <v>Rec.avi</v>
      </c>
    </row>
    <row r="1351" spans="1:1">
      <c r="A1351" s="5" t="str">
        <f>IFERROR(HYPERLINK(Rollover(ROW(),COLUMN()),"REC4 Apocalypse.avi"),"REC4 Apocalypse.avi")</f>
        <v>REC4 Apocalypse.avi</v>
      </c>
    </row>
    <row r="1352" spans="1:1">
      <c r="A1352" s="5" t="str">
        <f>IFERROR(HYPERLINK(Rollover(ROW(),COLUMN()),"Reclaim.avi"),"Reclaim.avi")</f>
        <v>Reclaim.avi</v>
      </c>
    </row>
    <row r="1353" spans="1:1">
      <c r="A1353" s="5" t="str">
        <f>IFERROR(HYPERLINK(Rollover(ROW(),COLUMN()),"Red 1.avi"),"Red 1.avi")</f>
        <v>Red 1.avi</v>
      </c>
    </row>
    <row r="1354" spans="1:1">
      <c r="A1354" s="5" t="str">
        <f>IFERROR(HYPERLINK(Rollover(ROW(),COLUMN()),"Red 2.avi"),"Red 2.avi")</f>
        <v>Red 2.avi</v>
      </c>
    </row>
    <row r="1355" spans="1:1">
      <c r="A1355" s="5" t="str">
        <f>IFERROR(HYPERLINK(Rollover(ROW(),COLUMN()),"Red Dawn.avi"),"Red Dawn.avi")</f>
        <v>Red Dawn.avi</v>
      </c>
    </row>
    <row r="1356" spans="1:1">
      <c r="A1356" s="5" t="str">
        <f>IFERROR(HYPERLINK(Rollover(ROW(),COLUMN()),"Red Eagle.avi"),"Red Eagle.avi")</f>
        <v>Red Eagle.avi</v>
      </c>
    </row>
    <row r="1357" spans="1:1">
      <c r="A1357" s="5" t="str">
        <f>IFERROR(HYPERLINK(Rollover(ROW(),COLUMN()),"Red Faction Origins.avi"),"Red Faction Origins.avi")</f>
        <v>Red Faction Origins.avi</v>
      </c>
    </row>
    <row r="1358" spans="1:1">
      <c r="A1358" s="5" t="str">
        <f>IFERROR(HYPERLINK(Rollover(ROW(),COLUMN()),"Red Planet.avi"),"Red Planet.avi")</f>
        <v>Red Planet.avi</v>
      </c>
    </row>
    <row r="1359" spans="1:1">
      <c r="A1359" s="5" t="str">
        <f>IFERROR(HYPERLINK(Rollover(ROW(),COLUMN()),"Red Riding Hood.avi"),"Red Riding Hood.avi")</f>
        <v>Red Riding Hood.avi</v>
      </c>
    </row>
    <row r="1360" spans="1:1">
      <c r="A1360" s="5" t="str">
        <f>IFERROR(HYPERLINK(Rollover(ROW(),COLUMN()),"Red Sands.avi"),"Red Sands.avi")</f>
        <v>Red Sands.avi</v>
      </c>
    </row>
    <row r="1361" spans="1:1">
      <c r="A1361" s="5" t="str">
        <f>IFERROR(HYPERLINK(Rollover(ROW(),COLUMN()),"Red Sky.avi"),"Red Sky.avi")</f>
        <v>Red Sky.avi</v>
      </c>
    </row>
    <row r="1362" spans="1:1">
      <c r="A1362" s="5" t="str">
        <f>IFERROR(HYPERLINK(Rollover(ROW(),COLUMN()),"Red State.avi"),"Red State.avi")</f>
        <v>Red State.avi</v>
      </c>
    </row>
    <row r="1363" spans="1:1">
      <c r="A1363" s="5" t="str">
        <f>IFERROR(HYPERLINK(Rollover(ROW(),COLUMN()),"Red Tails.avi"),"Red Tails.avi")</f>
        <v>Red Tails.avi</v>
      </c>
    </row>
    <row r="1364" spans="1:1">
      <c r="A1364" s="5" t="str">
        <f>IFERROR(HYPERLINK(Rollover(ROW(),COLUMN()),"Redball.avi"),"Redball.avi")</f>
        <v>Redball.avi</v>
      </c>
    </row>
    <row r="1365" spans="1:1">
      <c r="A1365" s="5" t="str">
        <f>IFERROR(HYPERLINK(Rollover(ROW(),COLUMN()),"Reeker 2 No Mans Land.avi"),"Reeker 2 No Mans Land.avi")</f>
        <v>Reeker 2 No Mans Land.avi</v>
      </c>
    </row>
    <row r="1366" spans="1:1">
      <c r="A1366" s="5" t="str">
        <f>IFERROR(HYPERLINK(Rollover(ROW(),COLUMN()),"Reeker.avi"),"Reeker.avi")</f>
        <v>Reeker.avi</v>
      </c>
    </row>
    <row r="1367" spans="1:1">
      <c r="A1367" s="5" t="str">
        <f>IFERROR(HYPERLINK(Rollover(ROW(),COLUMN()),"Refroidi.avi"),"Refroidi.avi")</f>
        <v>Refroidi.avi</v>
      </c>
    </row>
    <row r="1368" spans="1:1">
      <c r="A1368" s="5" t="str">
        <f>IFERROR(HYPERLINK(Rollover(ROW(),COLUMN()),"Reign Of Fire.avi"),"Reign Of Fire.avi")</f>
        <v>Reign Of Fire.avi</v>
      </c>
    </row>
    <row r="1369" spans="1:1">
      <c r="A1369" s="5" t="str">
        <f>IFERROR(HYPERLINK(Rollover(ROW(),COLUMN()),"Remember Me.avi"),"Remember Me.avi")</f>
        <v>Remember Me.avi</v>
      </c>
    </row>
    <row r="1370" spans="1:1">
      <c r="A1370" s="5" t="str">
        <f>IFERROR(HYPERLINK(Rollover(ROW(),COLUMN()),"Remember The Titans.avi"),"Remember The Titans.avi")</f>
        <v>Remember The Titans.avi</v>
      </c>
    </row>
    <row r="1371" spans="1:1">
      <c r="A1371" s="5" t="str">
        <f>IFERROR(HYPERLINK(Rollover(ROW(),COLUMN()),"Rendition.avi"),"Rendition.avi")</f>
        <v>Rendition.avi</v>
      </c>
    </row>
    <row r="1372" spans="1:1">
      <c r="A1372" s="5" t="str">
        <f>IFERROR(HYPERLINK(Rollover(ROW(),COLUMN()),"Replicas.avi"),"Replicas.avi")</f>
        <v>Replicas.avi</v>
      </c>
    </row>
    <row r="1373" spans="1:1">
      <c r="A1373" s="5" t="str">
        <f>IFERROR(HYPERLINK(Rollover(ROW(),COLUMN()),"Repo Men.avi"),"Repo Men.avi")</f>
        <v>Repo Men.avi</v>
      </c>
    </row>
    <row r="1374" spans="1:1">
      <c r="A1374" s="5" t="str">
        <f>IFERROR(HYPERLINK(Rollover(ROW(),COLUMN()),"Reptiles.avi"),"Reptiles.avi")</f>
        <v>Reptiles.avi</v>
      </c>
    </row>
    <row r="1375" spans="1:1">
      <c r="A1375" s="5" t="str">
        <f>IFERROR(HYPERLINK(Rollover(ROW(),COLUMN()),"Rescue Dawn.avi"),"Rescue Dawn.avi")</f>
        <v>Rescue Dawn.avi</v>
      </c>
    </row>
    <row r="1376" spans="1:1">
      <c r="A1376" s="5" t="str">
        <f>IFERROR(HYPERLINK(Rollover(ROW(),COLUMN()),"Rescue Team.avi"),"Rescue Team.avi")</f>
        <v>Rescue Team.avi</v>
      </c>
    </row>
    <row r="1377" spans="1:1">
      <c r="A1377" s="5" t="str">
        <f>IFERROR(HYPERLINK(Rollover(ROW(),COLUMN()),"Resurrection.avi"),"Resurrection.avi")</f>
        <v>Resurrection.avi</v>
      </c>
    </row>
    <row r="1378" spans="1:1">
      <c r="A1378" s="5" t="str">
        <f>IFERROR(HYPERLINK(Rollover(ROW(),COLUMN()),"Retreat.avi"),"Retreat.avi")</f>
        <v>Retreat.avi</v>
      </c>
    </row>
    <row r="1379" spans="1:1">
      <c r="A1379" s="5" t="str">
        <f>IFERROR(HYPERLINK(Rollover(ROW(),COLUMN()),"Retribution.avi"),"Retribution.avi")</f>
        <v>Retribution.avi</v>
      </c>
    </row>
    <row r="1380" spans="1:1">
      <c r="A1380" s="5" t="str">
        <f>IFERROR(HYPERLINK(Rollover(ROW(),COLUMN()),"Return To Sender.avi"),"Return To Sender.avi")</f>
        <v>Return To Sender.avi</v>
      </c>
    </row>
    <row r="1381" spans="1:1">
      <c r="A1381" s="5" t="str">
        <f>IFERROR(HYPERLINK(Rollover(ROW(),COLUMN()),"Returner.avi"),"Returner.avi")</f>
        <v>Returner.avi</v>
      </c>
    </row>
    <row r="1382" spans="1:1">
      <c r="A1382" s="5" t="str">
        <f>IFERROR(HYPERLINK(Rollover(ROW(),COLUMN()),"Revenge of the Green Dragons.avi"),"Revenge of the Green Dragons.avi")</f>
        <v>Revenge of the Green Dragons.avi</v>
      </c>
    </row>
    <row r="1383" spans="1:1">
      <c r="A1383" s="5" t="str">
        <f>IFERROR(HYPERLINK(Rollover(ROW(),COLUMN()),"Revolver.avi"),"Revolver.avi")</f>
        <v>Revolver.avi</v>
      </c>
    </row>
    <row r="1384" spans="1:1">
      <c r="A1384" s="5" t="str">
        <f>IFERROR(HYPERLINK(Rollover(ROW(),COLUMN()),"Reykjavik A Rotterdam.avi"),"Reykjavik A Rotterdam.avi")</f>
        <v>Reykjavik A Rotterdam.avi</v>
      </c>
    </row>
    <row r="1385" spans="1:1">
      <c r="A1385" s="5" t="str">
        <f>IFERROR(HYPERLINK(Rollover(ROW(),COLUMN()),"Ricky.avi"),"Ricky.avi")</f>
        <v>Ricky.avi</v>
      </c>
    </row>
    <row r="1386" spans="1:1">
      <c r="A1386" s="5" t="str">
        <f>IFERROR(HYPERLINK(Rollover(ROW(),COLUMN()),"Rien Ne Sert De Crier.avi"),"Rien Ne Sert De Crier.avi")</f>
        <v>Rien Ne Sert De Crier.avi</v>
      </c>
    </row>
    <row r="1387" spans="1:1">
      <c r="A1387" s="5" t="str">
        <f>IFERROR(HYPERLINK(Rollover(ROW(),COLUMN()),"Ring 0.avi"),"Ring 0.avi")</f>
        <v>Ring 0.avi</v>
      </c>
    </row>
    <row r="1388" spans="1:1">
      <c r="A1388" s="5" t="str">
        <f>IFERROR(HYPERLINK(Rollover(ROW(),COLUMN()),"Rio Siège.avi"),"Rio Siège.avi")</f>
        <v>Rio Siège.avi</v>
      </c>
    </row>
    <row r="1389" spans="1:1">
      <c r="A1389" s="5" t="str">
        <f>IFERROR(HYPERLINK(Rollover(ROW(),COLUMN()),"Riot.avi"),"Riot.avi")</f>
        <v>Riot.avi</v>
      </c>
    </row>
    <row r="1390" spans="1:1">
      <c r="A1390" s="5" t="str">
        <f>IFERROR(HYPERLINK(Rollover(ROW(),COLUMN()),"Ripd.avi"),"Ripd.avi")</f>
        <v>Ripd.avi</v>
      </c>
    </row>
    <row r="1391" spans="1:1">
      <c r="A1391" s="5" t="str">
        <f>IFERROR(HYPERLINK(Rollover(ROW(),COLUMN()),"Ripoux Contre Ripoux.avi"),"Ripoux Contre Ripoux.avi")</f>
        <v>Ripoux Contre Ripoux.avi</v>
      </c>
    </row>
    <row r="1392" spans="1:1">
      <c r="A1392" s="5" t="str">
        <f>IFERROR(HYPERLINK(Rollover(ROW(),COLUMN()),"Ripper 2.avi"),"Ripper 2.avi")</f>
        <v>Ripper 2.avi</v>
      </c>
    </row>
    <row r="1393" spans="1:1">
      <c r="A1393" s="5" t="str">
        <f>IFERROR(HYPERLINK(Rollover(ROW(),COLUMN()),"Rise Of The Footsoldier.avi"),"Rise Of The Footsoldier.avi")</f>
        <v>Rise Of The Footsoldier.avi</v>
      </c>
    </row>
    <row r="1394" spans="1:1">
      <c r="A1394" s="5" t="str">
        <f>IFERROR(HYPERLINK(Rollover(ROW(),COLUMN()),"Rites Of Passage.avi"),"Rites Of Passage.avi")</f>
        <v>Rites Of Passage.avi</v>
      </c>
    </row>
    <row r="1395" spans="1:1">
      <c r="A1395" s="5" t="str">
        <f>IFERROR(HYPERLINK(Rollover(ROW(),COLUMN()),"Riverworld.avi"),"Riverworld.avi")</f>
        <v>Riverworld.avi</v>
      </c>
    </row>
    <row r="1396" spans="1:1">
      <c r="A1396" s="5" t="str">
        <f>IFERROR(HYPERLINK(Rollover(ROW(),COLUMN()),"Robin Des Bois.avi"),"Robin Des Bois.avi")</f>
        <v>Robin Des Bois.avi</v>
      </c>
    </row>
    <row r="1397" spans="1:1">
      <c r="A1397" s="5" t="str">
        <f>IFERROR(HYPERLINK(Rollover(ROW(),COLUMN()),"Robo Croc.avi"),"Robo Croc.avi")</f>
        <v>Robo Croc.avi</v>
      </c>
    </row>
    <row r="1398" spans="1:1">
      <c r="A1398" s="5" t="str">
        <f>IFERROR(HYPERLINK(Rollover(ROW(),COLUMN()),"Robocop.avi"),"Robocop.avi")</f>
        <v>Robocop.avi</v>
      </c>
    </row>
    <row r="1399" spans="1:1">
      <c r="A1399" s="5" t="str">
        <f>IFERROR(HYPERLINK(Rollover(ROW(),COLUMN()),"Robot Jox.avi"),"Robot Jox.avi")</f>
        <v>Robot Jox.avi</v>
      </c>
    </row>
    <row r="1400" spans="1:1">
      <c r="A1400" s="5" t="str">
        <f>IFERROR(HYPERLINK(Rollover(ROW(),COLUMN()),"Robot Overlords.avi"),"Robot Overlords.avi")</f>
        <v>Robot Overlords.avi</v>
      </c>
    </row>
    <row r="1401" spans="1:1">
      <c r="A1401" s="5" t="str">
        <f>IFERROR(HYPERLINK(Rollover(ROW(),COLUMN()),"Rocky Balboa.avi"),"Rocky Balboa.avi")</f>
        <v>Rocky Balboa.avi</v>
      </c>
    </row>
    <row r="1402" spans="1:1">
      <c r="A1402" s="5" t="str">
        <f>IFERROR(HYPERLINK(Rollover(ROW(),COLUMN()),"Rogue River.avi"),"Rogue River.avi")</f>
        <v>Rogue River.avi</v>
      </c>
    </row>
    <row r="1403" spans="1:1">
      <c r="A1403" s="5" t="str">
        <f>IFERROR(HYPERLINK(Rollover(ROW(),COLUMN()),"Rogue.avi"),"Rogue.avi")</f>
        <v>Rogue.avi</v>
      </c>
    </row>
    <row r="1404" spans="1:1">
      <c r="A1404" s="5" t="str">
        <f>IFERROR(HYPERLINK(Rollover(ROW(),COLUMN()),"Rollerball.avi"),"Rollerball.avi")</f>
        <v>Rollerball.avi</v>
      </c>
    </row>
    <row r="1405" spans="1:1">
      <c r="A1405" s="5" t="str">
        <f>IFERROR(HYPERLINK(Rollover(ROW(),COLUMN()),"Romper Stomper.avi"),"Romper Stomper.avi")</f>
        <v>Romper Stomper.avi</v>
      </c>
    </row>
    <row r="1406" spans="1:1">
      <c r="A1406" s="5" t="str">
        <f>IFERROR(HYPERLINK(Rollover(ROW(),COLUMN()),"Roméo Is Bleeding.avi"),"Roméo Is Bleeding.avi")</f>
        <v>Roméo Is Bleeding.avi</v>
      </c>
    </row>
    <row r="1407" spans="1:1">
      <c r="A1407" s="5" t="str">
        <f>IFERROR(HYPERLINK(Rollover(ROW(),COLUMN()),"Roméo Must Die.avi"),"Roméo Must Die.avi")</f>
        <v>Roméo Must Die.avi</v>
      </c>
    </row>
    <row r="1408" spans="1:1">
      <c r="A1408" s="5" t="str">
        <f>IFERROR(HYPERLINK(Rollover(ROW(),COLUMN()),"Ronin.avi"),"Ronin.avi")</f>
        <v>Ronin.avi</v>
      </c>
    </row>
    <row r="1409" spans="1:1">
      <c r="A1409" s="5" t="str">
        <f>IFERROR(HYPERLINK(Rollover(ROW(),COLUMN()),"Room 205.avi"),"Room 205.avi")</f>
        <v>Room 205.avi</v>
      </c>
    </row>
    <row r="1410" spans="1:1">
      <c r="A1410" s="5" t="str">
        <f>IFERROR(HYPERLINK(Rollover(ROW(),COLUMN()),"Rouge Sang.avi"),"Rouge Sang.avi")</f>
        <v>Rouge Sang.avi</v>
      </c>
    </row>
    <row r="1411" spans="1:1">
      <c r="A1411" s="5" t="str">
        <f>IFERROR(HYPERLINK(Rollover(ROW(),COLUMN()),"Route 666.avi"),"Route 666.avi")</f>
        <v>Route 666.avi</v>
      </c>
    </row>
    <row r="1412" spans="1:1">
      <c r="A1412" s="5" t="str">
        <f>IFERROR(HYPERLINK(Rollover(ROW(),COLUMN()),"Route 9.avi"),"Route 9.avi")</f>
        <v>Route 9.avi</v>
      </c>
    </row>
    <row r="1413" spans="1:1">
      <c r="A1413" s="5" t="str">
        <f>IFERROR(HYPERLINK(Rollover(ROW(),COLUMN()),"Run All Night.avi"),"Run All Night.avi")</f>
        <v>Run All Night.avi</v>
      </c>
    </row>
    <row r="1414" spans="1:1">
      <c r="A1414" s="5" t="str">
        <f>IFERROR(HYPERLINK(Rollover(ROW(),COLUMN()),"Run Bitch Run.avi"),"Run Bitch Run.avi")</f>
        <v>Run Bitch Run.avi</v>
      </c>
    </row>
    <row r="1415" spans="1:1">
      <c r="A1415" s="5" t="str">
        <f>IFERROR(HYPERLINK(Rollover(ROW(),COLUMN()),"Running Scared.avi"),"Running Scared.avi")</f>
        <v>Running Scared.avi</v>
      </c>
    </row>
    <row r="1416" spans="1:1">
      <c r="A1416" s="5" t="str">
        <f>IFERROR(HYPERLINK(Rollover(ROW(),COLUMN()),"Russian Transporter.avi"),"Russian Transporter.avi")</f>
        <v>Russian Transporter.avi</v>
      </c>
    </row>
    <row r="1417" spans="1:1">
      <c r="A1417" s="5" t="str">
        <f>IFERROR(HYPERLINK(Rollover(ROW(),COLUMN()),"Résident Évil After life.avi"),"Résident Évil After life.avi")</f>
        <v>Résident Évil After life.avi</v>
      </c>
    </row>
    <row r="1418" spans="1:1">
      <c r="A1418" s="5" t="str">
        <f>IFERROR(HYPERLINK(Rollover(ROW(),COLUMN()),"Résident Évil Apocalypse.avi"),"Résident Évil Apocalypse.avi")</f>
        <v>Résident Évil Apocalypse.avi</v>
      </c>
    </row>
    <row r="1419" spans="1:1">
      <c r="A1419" s="5" t="str">
        <f>IFERROR(HYPERLINK(Rollover(ROW(),COLUMN()),"Résident Évil Dégénération.avi"),"Résident Évil Dégénération.avi")</f>
        <v>Résident Évil Dégénération.avi</v>
      </c>
    </row>
    <row r="1420" spans="1:1">
      <c r="A1420" s="5" t="str">
        <f>IFERROR(HYPERLINK(Rollover(ROW(),COLUMN()),"Résident Évil Extinction.avi"),"Résident Évil Extinction.avi")</f>
        <v>Résident Évil Extinction.avi</v>
      </c>
    </row>
    <row r="1421" spans="1:1">
      <c r="A1421" s="5" t="str">
        <f>IFERROR(HYPERLINK(Rollover(ROW(),COLUMN()),"Résident Évil Retribution.avi"),"Résident Évil Retribution.avi")</f>
        <v>Résident Évil Retribution.avi</v>
      </c>
    </row>
    <row r="1422" spans="1:1">
      <c r="A1422" s="5" t="str">
        <f>IFERROR(HYPERLINK(Rollover(ROW(),COLUMN()),"Résident évil.avi"),"Résident évil.avi")</f>
        <v>Résident évil.avi</v>
      </c>
    </row>
    <row r="1423" spans="1:1">
      <c r="A1423" s="5" t="str">
        <f>IFERROR(HYPERLINK(Rollover(ROW(),COLUMN()),"Résistance.avi"),"Résistance.avi")</f>
        <v>Résistance.avi</v>
      </c>
    </row>
    <row r="1424" spans="1:1">
      <c r="A1424" s="5" t="str">
        <f>IFERROR(HYPERLINK(Rollover(ROW(),COLUMN()),"Résurrection.avi"),"Résurrection.avi")</f>
        <v>Résurrection.avi</v>
      </c>
    </row>
    <row r="1425" spans="1:1">
      <c r="A1425" s="5" t="str">
        <f>IFERROR(HYPERLINK(Rollover(ROW(),COLUMN()),"Révélation.avi"),"Révélation.avi")</f>
        <v>Révélation.avi</v>
      </c>
    </row>
    <row r="1426" spans="1:1">
      <c r="A1426" s="5" t="str">
        <f>IFERROR(HYPERLINK(Rollover(ROW(),COLUMN()),"Révélations.avi"),"Révélations.avi")</f>
        <v>Révélations.avi</v>
      </c>
    </row>
    <row r="1427" spans="1:1">
      <c r="A1427" s="5" t="str">
        <f>IFERROR(HYPERLINK(Rollover(ROW(),COLUMN()),"Sabotage.avi"),"Sabotage.avi")</f>
        <v>Sabotage.avi</v>
      </c>
    </row>
    <row r="1428" spans="1:1">
      <c r="A1428" s="5" t="str">
        <f>IFERROR(HYPERLINK(Rollover(ROW(),COLUMN()),"Sade.avi"),"Sade.avi")</f>
        <v>Sade.avi</v>
      </c>
    </row>
    <row r="1429" spans="1:1">
      <c r="A1429" s="5" t="str">
        <f>IFERROR(HYPERLINK(Rollover(ROW(),COLUMN()),"Safe House.avi"),"Safe House.avi")</f>
        <v>Safe House.avi</v>
      </c>
    </row>
    <row r="1430" spans="1:1">
      <c r="A1430" s="5" t="str">
        <f>IFERROR(HYPERLINK(Rollover(ROW(),COLUMN()),"Safe.avi"),"Safe.avi")</f>
        <v>Safe.avi</v>
      </c>
    </row>
    <row r="1431" spans="1:1">
      <c r="A1431" s="5" t="str">
        <f>IFERROR(HYPERLINK(Rollover(ROW(),COLUMN()),"Saint Sinner.avi"),"Saint Sinner.avi")</f>
        <v>Saint Sinner.avi</v>
      </c>
    </row>
    <row r="1432" spans="1:1">
      <c r="A1432" s="5" t="str">
        <f>IFERROR(HYPERLINK(Rollover(ROW(),COLUMN()),"Saints &amp; Soldiers 3 Le Sacrifice Des Blindés.avi"),"Saints &amp; Soldiers 3 Le Sacrifice Des Blindés.avi")</f>
        <v>Saints &amp; Soldiers 3 Le Sacrifice Des Blindés.avi</v>
      </c>
    </row>
    <row r="1433" spans="1:1">
      <c r="A1433" s="5" t="str">
        <f>IFERROR(HYPERLINK(Rollover(ROW(),COLUMN()),"Salo.avi"),"Salo.avi")</f>
        <v>Salo.avi</v>
      </c>
    </row>
    <row r="1434" spans="1:1">
      <c r="A1434" s="5" t="str">
        <f>IFERROR(HYPERLINK(Rollover(ROW(),COLUMN()),"Salt.avi"),"Salt.avi")</f>
        <v>Salt.avi</v>
      </c>
    </row>
    <row r="1435" spans="1:1">
      <c r="A1435" s="5" t="str">
        <f>IFERROR(HYPERLINK(Rollover(ROW(),COLUMN()),"Salvage.avi"),"Salvage.avi")</f>
        <v>Salvage.avi</v>
      </c>
    </row>
    <row r="1436" spans="1:1">
      <c r="A1436" s="5" t="str">
        <f>IFERROR(HYPERLINK(Rollover(ROW(),COLUMN()),"San Andréas Quake.avi"),"San Andréas Quake.avi")</f>
        <v>San Andréas Quake.avi</v>
      </c>
    </row>
    <row r="1437" spans="1:1">
      <c r="A1437" s="5" t="str">
        <f>IFERROR(HYPERLINK(Rollover(ROW(),COLUMN()),"San Andréas.avi"),"San Andréas.avi")</f>
        <v>San Andréas.avi</v>
      </c>
    </row>
    <row r="1438" spans="1:1">
      <c r="A1438" s="5" t="str">
        <f>IFERROR(HYPERLINK(Rollover(ROW(),COLUMN()),"San Antonio Sale Temps Pour Les Mouches.avi"),"San Antonio Sale Temps Pour Les Mouches.avi")</f>
        <v>San Antonio Sale Temps Pour Les Mouches.avi</v>
      </c>
    </row>
    <row r="1439" spans="1:1">
      <c r="A1439" s="5" t="str">
        <f>IFERROR(HYPERLINK(Rollover(ROW(),COLUMN()),"Sanctum.avi"),"Sanctum.avi")</f>
        <v>Sanctum.avi</v>
      </c>
    </row>
    <row r="1440" spans="1:1">
      <c r="A1440" s="5" t="str">
        <f>IFERROR(HYPERLINK(Rollover(ROW(),COLUMN()),"Sand Serpents.avi"),"Sand Serpents.avi")</f>
        <v>Sand Serpents.avi</v>
      </c>
    </row>
    <row r="1441" spans="1:1">
      <c r="A1441" s="5" t="str">
        <f>IFERROR(HYPERLINK(Rollover(ROW(),COLUMN()),"Sang Pour Sang Extrème.avi"),"Sang Pour Sang Extrème.avi")</f>
        <v>Sang Pour Sang Extrème.avi</v>
      </c>
    </row>
    <row r="1442" spans="1:1">
      <c r="A1442" s="5" t="str">
        <f>IFERROR(HYPERLINK(Rollover(ROW(),COLUMN()),"Sasori La Femme Scorpion.avi"),"Sasori La Femme Scorpion.avi")</f>
        <v>Sasori La Femme Scorpion.avi</v>
      </c>
    </row>
    <row r="1443" spans="1:1">
      <c r="A1443" s="5" t="str">
        <f>IFERROR(HYPERLINK(Rollover(ROW(),COLUMN()),"Savage Planet.avi"),"Savage Planet.avi")</f>
        <v>Savage Planet.avi</v>
      </c>
    </row>
    <row r="1444" spans="1:1">
      <c r="A1444" s="5" t="str">
        <f>IFERROR(HYPERLINK(Rollover(ROW(),COLUMN()),"Savages.avi"),"Savages.avi")</f>
        <v>Savages.avi</v>
      </c>
    </row>
    <row r="1445" spans="1:1">
      <c r="A1445" s="5" t="str">
        <f>IFERROR(HYPERLINK(Rollover(ROW(),COLUMN()),"Saving Géneral Yang.avi"),"Saving Géneral Yang.avi")</f>
        <v>Saving Géneral Yang.avi</v>
      </c>
    </row>
    <row r="1446" spans="1:1">
      <c r="A1446" s="5" t="str">
        <f>IFERROR(HYPERLINK(Rollover(ROW(),COLUMN()),"Saw 1.avi"),"Saw 1.avi")</f>
        <v>Saw 1.avi</v>
      </c>
    </row>
    <row r="1447" spans="1:1">
      <c r="A1447" s="5" t="str">
        <f>IFERROR(HYPERLINK(Rollover(ROW(),COLUMN()),"Saw 2.avi"),"Saw 2.avi")</f>
        <v>Saw 2.avi</v>
      </c>
    </row>
    <row r="1448" spans="1:1">
      <c r="A1448" s="5" t="str">
        <f>IFERROR(HYPERLINK(Rollover(ROW(),COLUMN()),"Saw 3.avi"),"Saw 3.avi")</f>
        <v>Saw 3.avi</v>
      </c>
    </row>
    <row r="1449" spans="1:1">
      <c r="A1449" s="5" t="str">
        <f>IFERROR(HYPERLINK(Rollover(ROW(),COLUMN()),"Saw 4.avi"),"Saw 4.avi")</f>
        <v>Saw 4.avi</v>
      </c>
    </row>
    <row r="1450" spans="1:1">
      <c r="A1450" s="5" t="str">
        <f>IFERROR(HYPERLINK(Rollover(ROW(),COLUMN()),"Saw 5.avi"),"Saw 5.avi")</f>
        <v>Saw 5.avi</v>
      </c>
    </row>
    <row r="1451" spans="1:1">
      <c r="A1451" s="5" t="str">
        <f>IFERROR(HYPERLINK(Rollover(ROW(),COLUMN()),"Saw 6.avi"),"Saw 6.avi")</f>
        <v>Saw 6.avi</v>
      </c>
    </row>
    <row r="1452" spans="1:1">
      <c r="A1452" s="5" t="str">
        <f>IFERROR(HYPERLINK(Rollover(ROW(),COLUMN()),"Saw 7 The Final.avi"),"Saw 7 The Final.avi")</f>
        <v>Saw 7 The Final.avi</v>
      </c>
    </row>
    <row r="1453" spans="1:1">
      <c r="A1453" s="5" t="str">
        <f>IFERROR(HYPERLINK(Rollover(ROW(),COLUMN()),"Scanners.avi"),"Scanners.avi")</f>
        <v>Scanners.avi</v>
      </c>
    </row>
    <row r="1454" spans="1:1">
      <c r="A1454" s="5" t="str">
        <f>IFERROR(HYPERLINK(Rollover(ROW(),COLUMN()),"Scarecrow.avi"),"Scarecrow.avi")</f>
        <v>Scarecrow.avi</v>
      </c>
    </row>
    <row r="1455" spans="1:1">
      <c r="A1455" s="5" t="str">
        <f>IFERROR(HYPERLINK(Rollover(ROW(),COLUMN()),"Scared.avi"),"Scared.avi")</f>
        <v>Scared.avi</v>
      </c>
    </row>
    <row r="1456" spans="1:1">
      <c r="A1456" s="5" t="str">
        <f>IFERROR(HYPERLINK(Rollover(ROW(),COLUMN()),"Schutzengel.avi"),"Schutzengel.avi")</f>
        <v>Schutzengel.avi</v>
      </c>
    </row>
    <row r="1457" spans="1:1">
      <c r="A1457" s="5" t="str">
        <f>IFERROR(HYPERLINK(Rollover(ROW(),COLUMN()),"Screamers The Hunting.avi"),"Screamers The Hunting.avi")</f>
        <v>Screamers The Hunting.avi</v>
      </c>
    </row>
    <row r="1458" spans="1:1">
      <c r="A1458" s="5" t="str">
        <f>IFERROR(HYPERLINK(Rollover(ROW(),COLUMN()),"Screamers.avi"),"Screamers.avi")</f>
        <v>Screamers.avi</v>
      </c>
    </row>
    <row r="1459" spans="1:1">
      <c r="A1459" s="5" t="str">
        <f>IFERROR(HYPERLINK(Rollover(ROW(),COLUMN()),"Scénic Route.avi"),"Scénic Route.avi")</f>
        <v>Scénic Route.avi</v>
      </c>
    </row>
    <row r="1460" spans="1:1">
      <c r="A1460" s="5" t="str">
        <f>IFERROR(HYPERLINK(Rollover(ROW(),COLUMN()),"Sea Fog.avi"),"Sea Fog.avi")</f>
        <v>Sea Fog.avi</v>
      </c>
    </row>
    <row r="1461" spans="1:1">
      <c r="A1461" s="5" t="str">
        <f>IFERROR(HYPERLINK(Rollover(ROW(),COLUMN()),"Seal Team 8 Behind Enemy Lines.avi"),"Seal Team 8 Behind Enemy Lines.avi")</f>
        <v>Seal Team 8 Behind Enemy Lines.avi</v>
      </c>
    </row>
    <row r="1462" spans="1:1">
      <c r="A1462" s="5" t="str">
        <f>IFERROR(HYPERLINK(Rollover(ROW(),COLUMN()),"Sector 4.avi"),"Sector 4.avi")</f>
        <v>Sector 4.avi</v>
      </c>
    </row>
    <row r="1463" spans="1:1">
      <c r="A1463" s="5" t="str">
        <f>IFERROR(HYPERLINK(Rollover(ROW(),COLUMN()),"Sector 7.avi"),"Sector 7.avi")</f>
        <v>Sector 7.avi</v>
      </c>
    </row>
    <row r="1464" spans="1:1">
      <c r="A1464" s="5" t="str">
        <f>IFERROR(HYPERLINK(Rollover(ROW(),COLUMN()),"See No Évil.avi"),"See No Évil.avi")</f>
        <v>See No Évil.avi</v>
      </c>
    </row>
    <row r="1465" spans="1:1">
      <c r="A1465" s="5" t="str">
        <f>IFERROR(HYPERLINK(Rollover(ROW(),COLUMN()),"Self Less.avi"),"Self Less.avi")</f>
        <v>Self Less.avi</v>
      </c>
    </row>
    <row r="1466" spans="1:1">
      <c r="A1466" s="5" t="str">
        <f>IFERROR(HYPERLINK(Rollover(ROW(),COLUMN()),"Semana Santa.avi"),"Semana Santa.avi")</f>
        <v>Semana Santa.avi</v>
      </c>
    </row>
    <row r="1467" spans="1:1">
      <c r="A1467" s="5" t="str">
        <f>IFERROR(HYPERLINK(Rollover(ROW(),COLUMN()),"Serenity.avi"),"Serenity.avi")</f>
        <v>Serenity.avi</v>
      </c>
    </row>
    <row r="1468" spans="1:1">
      <c r="A1468" s="5" t="str">
        <f>IFERROR(HYPERLINK(Rollover(ROW(),COLUMN()),"Serveuses Demandées.avi"),"Serveuses Demandées.avi")</f>
        <v>Serveuses Demandées.avi</v>
      </c>
    </row>
    <row r="1469" spans="1:1">
      <c r="A1469" s="5" t="str">
        <f>IFERROR(HYPERLINK(Rollover(ROW(),COLUMN()),"Seven Days.avi"),"Seven Days.avi")</f>
        <v>Seven Days.avi</v>
      </c>
    </row>
    <row r="1470" spans="1:1">
      <c r="A1470" s="5" t="str">
        <f>IFERROR(HYPERLINK(Rollover(ROW(),COLUMN()),"Seventy Five.avi"),"Seventy Five.avi")</f>
        <v>Seventy Five.avi</v>
      </c>
    </row>
    <row r="1471" spans="1:1">
      <c r="A1471" s="5" t="str">
        <f>IFERROR(HYPERLINK(Rollover(ROW(),COLUMN()),"Severed.avi"),"Severed.avi")</f>
        <v>Severed.avi</v>
      </c>
    </row>
    <row r="1472" spans="1:1">
      <c r="A1472" s="5" t="str">
        <f>IFERROR(HYPERLINK(Rollover(ROW(),COLUMN()),"Sexual Prédator Star Wars.avi"),"Sexual Prédator Star Wars.avi")</f>
        <v>Sexual Prédator Star Wars.avi</v>
      </c>
    </row>
    <row r="1473" spans="1:1">
      <c r="A1473" s="5" t="str">
        <f>IFERROR(HYPERLINK(Rollover(ROW(),COLUMN()),"Shadow Hours.avi"),"Shadow Hours.avi")</f>
        <v>Shadow Hours.avi</v>
      </c>
    </row>
    <row r="1474" spans="1:1">
      <c r="A1474" s="5" t="str">
        <f>IFERROR(HYPERLINK(Rollover(ROW(),COLUMN()),"Shadow.avi"),"Shadow.avi")</f>
        <v>Shadow.avi</v>
      </c>
    </row>
    <row r="1475" spans="1:1">
      <c r="A1475" s="5" t="str">
        <f>IFERROR(HYPERLINK(Rollover(ROW(),COLUMN()),"Shadowboxer.avi"),"Shadowboxer.avi")</f>
        <v>Shadowboxer.avi</v>
      </c>
    </row>
    <row r="1476" spans="1:1">
      <c r="A1476" s="5" t="str">
        <f>IFERROR(HYPERLINK(Rollover(ROW(),COLUMN()),"Shamo.avi"),"Shamo.avi")</f>
        <v>Shamo.avi</v>
      </c>
    </row>
    <row r="1477" spans="1:1">
      <c r="A1477" s="5" t="str">
        <f>IFERROR(HYPERLINK(Rollover(ROW(),COLUMN()),"Shank.avi"),"Shank.avi")</f>
        <v>Shank.avi</v>
      </c>
    </row>
    <row r="1478" spans="1:1">
      <c r="A1478" s="5" t="str">
        <f>IFERROR(HYPERLINK(Rollover(ROW(),COLUMN()),"Shark Week.avi"),"Shark Week.avi")</f>
        <v>Shark Week.avi</v>
      </c>
    </row>
    <row r="1479" spans="1:1">
      <c r="A1479" s="5" t="str">
        <f>IFERROR(HYPERLINK(Rollover(ROW(),COLUMN()),"Sharkman.avi"),"Sharkman.avi")</f>
        <v>Sharkman.avi</v>
      </c>
    </row>
    <row r="1480" spans="1:1">
      <c r="A1480" s="5" t="str">
        <f>IFERROR(HYPERLINK(Rollover(ROW(),COLUMN()),"Sharknado.avi"),"Sharknado.avi")</f>
        <v>Sharknado.avi</v>
      </c>
    </row>
    <row r="1481" spans="1:1">
      <c r="A1481" s="5" t="str">
        <f>IFERROR(HYPERLINK(Rollover(ROW(),COLUMN()),"SHARKTOPUS VS PTERACUDA.avi"),"SHARKTOPUS VS PTERACUDA.avi")</f>
        <v>SHARKTOPUS VS PTERACUDA.avi</v>
      </c>
    </row>
    <row r="1482" spans="1:1">
      <c r="A1482" s="5" t="str">
        <f>IFERROR(HYPERLINK(Rollover(ROW(),COLUMN()),"Sheitan.avi"),"Sheitan.avi")</f>
        <v>Sheitan.avi</v>
      </c>
    </row>
    <row r="1483" spans="1:1">
      <c r="A1483" s="5" t="str">
        <f>IFERROR(HYPERLINK(Rollover(ROW(),COLUMN()),"Sherlock Holmes.avi"),"Sherlock Holmes.avi")</f>
        <v>Sherlock Holmes.avi</v>
      </c>
    </row>
    <row r="1484" spans="1:1">
      <c r="A1484" s="5" t="str">
        <f>IFERROR(HYPERLINK(Rollover(ROW(),COLUMN()),"Shiver.avi"),"Shiver.avi")</f>
        <v>Shiver.avi</v>
      </c>
    </row>
    <row r="1485" spans="1:1">
      <c r="A1485" s="5" t="str">
        <f>IFERROR(HYPERLINK(Rollover(ROW(),COLUMN()),"Shoot Em Up.avi"),"Shoot Em Up.avi")</f>
        <v>Shoot Em Up.avi</v>
      </c>
    </row>
    <row r="1486" spans="1:1">
      <c r="A1486" s="5" t="str">
        <f>IFERROR(HYPERLINK(Rollover(ROW(),COLUMN()),"Shooting Dogs.avi"),"Shooting Dogs.avi")</f>
        <v>Shooting Dogs.avi</v>
      </c>
    </row>
    <row r="1487" spans="1:1">
      <c r="A1487" s="5" t="str">
        <f>IFERROR(HYPERLINK(Rollover(ROW(),COLUMN()),"Shottas.avi"),"Shottas.avi")</f>
        <v>Shottas.avi</v>
      </c>
    </row>
    <row r="1488" spans="1:1">
      <c r="A1488" s="5" t="str">
        <f>IFERROR(HYPERLINK(Rollover(ROW(),COLUMN()),"Showdown At Aréa 51.avi"),"Showdown At Aréa 51.avi")</f>
        <v>Showdown At Aréa 51.avi</v>
      </c>
    </row>
    <row r="1489" spans="1:1">
      <c r="A1489" s="5" t="str">
        <f>IFERROR(HYPERLINK(Rollover(ROW(),COLUMN()),"Shrew s Nest.avi"),"Shrew s Nest.avi")</f>
        <v>Shrew s Nest.avi</v>
      </c>
    </row>
    <row r="1490" spans="1:1">
      <c r="A1490" s="5" t="str">
        <f>IFERROR(HYPERLINK(Rollover(ROW(),COLUMN()),"Shrooms.avi"),"Shrooms.avi")</f>
        <v>Shrooms.avi</v>
      </c>
    </row>
    <row r="1491" spans="1:1">
      <c r="A1491" s="5" t="str">
        <f>IFERROR(HYPERLINK(Rollover(ROW(),COLUMN()),"Shutter Island.avi"),"Shutter Island.avi")</f>
        <v>Shutter Island.avi</v>
      </c>
    </row>
    <row r="1492" spans="1:1">
      <c r="A1492" s="5" t="str">
        <f>IFERROR(HYPERLINK(Rollover(ROW(),COLUMN()),"Shuttle.avi"),"Shuttle.avi")</f>
        <v>Shuttle.avi</v>
      </c>
    </row>
    <row r="1493" spans="1:1">
      <c r="A1493" s="5" t="str">
        <f>IFERROR(HYPERLINK(Rollover(ROW(),COLUMN()),"Sicario.avi"),"Sicario.avi")</f>
        <v>Sicario.avi</v>
      </c>
    </row>
    <row r="1494" spans="1:1">
      <c r="A1494" s="5" t="str">
        <f>IFERROR(HYPERLINK(Rollover(ROW(),COLUMN()),"Sidekicks.avi"),"Sidekicks.avi")</f>
        <v>Sidekicks.avi</v>
      </c>
    </row>
    <row r="1495" spans="1:1">
      <c r="A1495" s="5" t="str">
        <f>IFERROR(HYPERLINK(Rollover(ROW(),COLUMN()),"Silent Prédators.avi"),"Silent Prédators.avi")</f>
        <v>Silent Prédators.avi</v>
      </c>
    </row>
    <row r="1496" spans="1:1">
      <c r="A1496" s="5" t="str">
        <f>IFERROR(HYPERLINK(Rollover(ROW(),COLUMN()),"Silent Running.avi"),"Silent Running.avi")</f>
        <v>Silent Running.avi</v>
      </c>
    </row>
    <row r="1497" spans="1:1">
      <c r="A1497" s="5" t="str">
        <f>IFERROR(HYPERLINK(Rollover(ROW(),COLUMN()),"Simetierre 2.avi"),"Simetierre 2.avi")</f>
        <v>Simetierre 2.avi</v>
      </c>
    </row>
    <row r="1498" spans="1:1">
      <c r="A1498" s="5" t="str">
        <f>IFERROR(HYPERLINK(Rollover(ROW(),COLUMN()),"Sin City.avi"),"Sin City.avi")</f>
        <v>Sin City.avi</v>
      </c>
    </row>
    <row r="1499" spans="1:1">
      <c r="A1499" s="5" t="str">
        <f>IFERROR(HYPERLINK(Rollover(ROW(),COLUMN()),"Sinister.avi"),"Sinister.avi")</f>
        <v>Sinister.avi</v>
      </c>
    </row>
    <row r="1500" spans="1:1">
      <c r="A1500" s="5" t="str">
        <f>IFERROR(HYPERLINK(Rollover(ROW(),COLUMN()),"Sinking Of Japan La submersion du Japon.avi"),"Sinking Of Japan La submersion du Japon.avi")</f>
        <v>Sinking Of Japan La submersion du Japon.avi</v>
      </c>
    </row>
    <row r="1501" spans="1:1">
      <c r="A1501" s="5" t="str">
        <f>IFERROR(HYPERLINK(Rollover(ROW(),COLUMN()),"Sisters.avi"),"Sisters.avi")</f>
        <v>Sisters.avi</v>
      </c>
    </row>
    <row r="1502" spans="1:1">
      <c r="A1502" s="5" t="str">
        <f>IFERROR(HYPERLINK(Rollover(ROW(),COLUMN()),"Six Bullets.avi"),"Six Bullets.avi")</f>
        <v>Six Bullets.avi</v>
      </c>
    </row>
    <row r="1503" spans="1:1">
      <c r="A1503" s="5" t="str">
        <f>IFERROR(HYPERLINK(Rollover(ROW(),COLUMN()),"Skalolazka.avi"),"Skalolazka.avi")</f>
        <v>Skalolazka.avi</v>
      </c>
    </row>
    <row r="1504" spans="1:1">
      <c r="A1504" s="5" t="str">
        <f>IFERROR(HYPERLINK(Rollover(ROW(),COLUMN()),"Skinned Alive.avi"),"Skinned Alive.avi")</f>
        <v>Skinned Alive.avi</v>
      </c>
    </row>
    <row r="1505" spans="1:1">
      <c r="A1505" s="5" t="str">
        <f>IFERROR(HYPERLINK(Rollover(ROW(),COLUMN()),"Skull.avi"),"Skull.avi")</f>
        <v>Skull.avi</v>
      </c>
    </row>
    <row r="1506" spans="1:1">
      <c r="A1506" s="5" t="str">
        <f>IFERROR(HYPERLINK(Rollover(ROW(),COLUMN()),"Skyfall Bond 007.avi"),"Skyfall Bond 007.avi")</f>
        <v>Skyfall Bond 007.avi</v>
      </c>
    </row>
    <row r="1507" spans="1:1">
      <c r="A1507" s="5" t="str">
        <f>IFERROR(HYPERLINK(Rollover(ROW(),COLUMN()),"Sl8N8.avi"),"Sl8N8.avi")</f>
        <v>Sl8N8.avi</v>
      </c>
    </row>
    <row r="1508" spans="1:1">
      <c r="A1508" s="5" t="str">
        <f>IFERROR(HYPERLINK(Rollover(ROW(),COLUMN()),"Slaughter Night.avi"),"Slaughter Night.avi")</f>
        <v>Slaughter Night.avi</v>
      </c>
    </row>
    <row r="1509" spans="1:1">
      <c r="A1509" s="5" t="str">
        <f>IFERROR(HYPERLINK(Rollover(ROW(),COLUMN()),"Slaughterhouse Five.avi"),"Slaughterhouse Five.avi")</f>
        <v>Slaughterhouse Five.avi</v>
      </c>
    </row>
    <row r="1510" spans="1:1">
      <c r="A1510" s="5" t="str">
        <f>IFERROR(HYPERLINK(Rollover(ROW(),COLUMN()),"Sleepwalkers.avi"),"Sleepwalkers.avi")</f>
        <v>Sleepwalkers.avi</v>
      </c>
    </row>
    <row r="1511" spans="1:1">
      <c r="A1511" s="5" t="str">
        <f>IFERROR(HYPERLINK(Rollover(ROW(),COLUMN()),"Slither.avi"),"Slither.avi")</f>
        <v>Slither.avi</v>
      </c>
    </row>
    <row r="1512" spans="1:1">
      <c r="A1512" s="5" t="str">
        <f>IFERROR(HYPERLINK(Rollover(ROW(),COLUMN()),"Small Town Folk.avi"),"Small Town Folk.avi")</f>
        <v>Small Town Folk.avi</v>
      </c>
    </row>
    <row r="1513" spans="1:1">
      <c r="A1513" s="5" t="str">
        <f>IFERROR(HYPERLINK(Rollover(ROW(),COLUMN()),"Smokin Aces.avi"),"Smokin Aces.avi")</f>
        <v>Smokin Aces.avi</v>
      </c>
    </row>
    <row r="1514" spans="1:1">
      <c r="A1514" s="5" t="str">
        <f>IFERROR(HYPERLINK(Rollover(ROW(),COLUMN()),"Snake Eyes.avi"),"Snake Eyes.avi")</f>
        <v>Snake Eyes.avi</v>
      </c>
    </row>
    <row r="1515" spans="1:1">
      <c r="A1515" s="5" t="str">
        <f>IFERROR(HYPERLINK(Rollover(ROW(),COLUMN()),"Snakeman.avi"),"Snakeman.avi")</f>
        <v>Snakeman.avi</v>
      </c>
    </row>
    <row r="1516" spans="1:1">
      <c r="A1516" s="5" t="str">
        <f>IFERROR(HYPERLINK(Rollover(ROW(),COLUMN()),"Snitch L'Infiltré.avi"),"Snitch L'Infiltré.avi")</f>
        <v>Snitch L'Infiltré.avi</v>
      </c>
    </row>
    <row r="1517" spans="1:1">
      <c r="A1517" s="5" t="str">
        <f>IFERROR(HYPERLINK(Rollover(ROW(),COLUMN()),"Snow In Paradise.avi"),"Snow In Paradise.avi")</f>
        <v>Snow In Paradise.avi</v>
      </c>
    </row>
    <row r="1518" spans="1:1">
      <c r="A1518" s="5" t="str">
        <f>IFERROR(HYPERLINK(Rollover(ROW(),COLUMN()),"Snow White And The Huntsman.avi"),"Snow White And The Huntsman.avi")</f>
        <v>Snow White And The Huntsman.avi</v>
      </c>
    </row>
    <row r="1519" spans="1:1">
      <c r="A1519" s="5" t="str">
        <f>IFERROR(HYPERLINK(Rollover(ROW(),COLUMN()),"Snowmageddon.avi"),"Snowmageddon.avi")</f>
        <v>Snowmageddon.avi</v>
      </c>
    </row>
    <row r="1520" spans="1:1">
      <c r="A1520" s="5" t="str">
        <f>IFERROR(HYPERLINK(Rollover(ROW(),COLUMN()),"Society.avi"),"Society.avi")</f>
        <v>Society.avi</v>
      </c>
    </row>
    <row r="1521" spans="1:1">
      <c r="A1521" s="5" t="str">
        <f>IFERROR(HYPERLINK(Rollover(ROW(),COLUMN()),"Soeurs de sang.avi"),"Soeurs de sang.avi")</f>
        <v>Soeurs de sang.avi</v>
      </c>
    </row>
    <row r="1522" spans="1:1">
      <c r="A1522" s="5" t="str">
        <f>IFERROR(HYPERLINK(Rollover(ROW(),COLUMN()),"Soldat Blanc.avi"),"Soldat Blanc.avi")</f>
        <v>Soldat Blanc.avi</v>
      </c>
    </row>
    <row r="1523" spans="1:1">
      <c r="A1523" s="5" t="str">
        <f>IFERROR(HYPERLINK(Rollover(ROW(),COLUMN()),"Soldat Cyborg.avi"),"Soldat Cyborg.avi")</f>
        <v>Soldat Cyborg.avi</v>
      </c>
    </row>
    <row r="1524" spans="1:1">
      <c r="A1524" s="5" t="str">
        <f>IFERROR(HYPERLINK(Rollover(ROW(),COLUMN()),"Solomon Kane.avi"),"Solomon Kane.avi")</f>
        <v>Solomon Kane.avi</v>
      </c>
    </row>
    <row r="1525" spans="1:1">
      <c r="A1525" s="5" t="str">
        <f>IFERROR(HYPERLINK(Rollover(ROW(),COLUMN()),"Soul Assassin.avi"),"Soul Assassin.avi")</f>
        <v>Soul Assassin.avi</v>
      </c>
    </row>
    <row r="1526" spans="1:1">
      <c r="A1526" s="5" t="str">
        <f>IFERROR(HYPERLINK(Rollover(ROW(),COLUMN()),"Soundless Sans Un Bruit.avi"),"Soundless Sans Un Bruit.avi")</f>
        <v>Soundless Sans Un Bruit.avi</v>
      </c>
    </row>
    <row r="1527" spans="1:1">
      <c r="A1527" s="5" t="str">
        <f>IFERROR(HYPERLINK(Rollover(ROW(),COLUMN()),"Sous La Ville.avi"),"Sous La Ville.avi")</f>
        <v>Sous La Ville.avi</v>
      </c>
    </row>
    <row r="1528" spans="1:1">
      <c r="A1528" s="5" t="str">
        <f>IFERROR(HYPERLINK(Rollover(ROW(),COLUMN()),"Southland Tales.avi"),"Southland Tales.avi")</f>
        <v>Southland Tales.avi</v>
      </c>
    </row>
    <row r="1529" spans="1:1">
      <c r="A1529" s="5" t="str">
        <f>IFERROR(HYPERLINK(Rollover(ROW(),COLUMN()),"Space Destructors.avi"),"Space Destructors.avi")</f>
        <v>Space Destructors.avi</v>
      </c>
    </row>
    <row r="1530" spans="1:1">
      <c r="A1530" s="5" t="str">
        <f>IFERROR(HYPERLINK(Rollover(ROW(),COLUMN()),"Space Station 76.avi"),"Space Station 76.avi")</f>
        <v>Space Station 76.avi</v>
      </c>
    </row>
    <row r="1531" spans="1:1">
      <c r="A1531" s="5" t="str">
        <f>IFERROR(HYPERLINK(Rollover(ROW(),COLUMN()),"Sparks.avi"),"Sparks.avi")</f>
        <v>Sparks.avi</v>
      </c>
    </row>
    <row r="1532" spans="1:1">
      <c r="A1532" s="5" t="str">
        <f>IFERROR(HYPERLINK(Rollover(ROW(),COLUMN()),"Spartacus Blood And Sand.avi"),"Spartacus Blood And Sand.avi")</f>
        <v>Spartacus Blood And Sand.avi</v>
      </c>
    </row>
    <row r="1533" spans="1:1">
      <c r="A1533" s="5" t="str">
        <f>IFERROR(HYPERLINK(Rollover(ROW(),COLUMN()),"Spartacus Le Sang Des Gladiateurs.avi"),"Spartacus Le Sang Des Gladiateurs.avi")</f>
        <v>Spartacus Le Sang Des Gladiateurs.avi</v>
      </c>
    </row>
    <row r="1534" spans="1:1">
      <c r="A1534" s="5" t="str">
        <f>IFERROR(HYPERLINK(Rollover(ROW(),COLUMN()),"Spawn.avi"),"Spawn.avi")</f>
        <v>Spawn.avi</v>
      </c>
    </row>
    <row r="1535" spans="1:1">
      <c r="A1535" s="5" t="str">
        <f>IFERROR(HYPERLINK(Rollover(ROW(),COLUMN()),"Speed 2 Cruise Control.avi"),"Speed 2 Cruise Control.avi")</f>
        <v>Speed 2 Cruise Control.avi</v>
      </c>
    </row>
    <row r="1536" spans="1:1">
      <c r="A1536" s="5" t="str">
        <f>IFERROR(HYPERLINK(Rollover(ROW(),COLUMN()),"Speed Démon.avi"),"Speed Démon.avi")</f>
        <v>Speed Démon.avi</v>
      </c>
    </row>
    <row r="1537" spans="1:1">
      <c r="A1537" s="5" t="str">
        <f>IFERROR(HYPERLINK(Rollover(ROW(),COLUMN()),"Spider Man 3.avi"),"Spider Man 3.avi")</f>
        <v>Spider Man 3.avi</v>
      </c>
    </row>
    <row r="1538" spans="1:1">
      <c r="A1538" s="5" t="str">
        <f>IFERROR(HYPERLINK(Rollover(ROW(),COLUMN()),"Spider Man The Amazing.avi"),"Spider Man The Amazing.avi")</f>
        <v>Spider Man The Amazing.avi</v>
      </c>
    </row>
    <row r="1539" spans="1:1">
      <c r="A1539" s="5" t="str">
        <f>IFERROR(HYPERLINK(Rollover(ROW(),COLUMN()),"Splice.avi"),"Splice.avi")</f>
        <v>Splice.avi</v>
      </c>
    </row>
    <row r="1540" spans="1:1">
      <c r="A1540" s="5" t="str">
        <f>IFERROR(HYPERLINK(Rollover(ROW(),COLUMN()),"Splinter.avi"),"Splinter.avi")</f>
        <v>Splinter.avi</v>
      </c>
    </row>
    <row r="1541" spans="1:1">
      <c r="A1541" s="5" t="str">
        <f>IFERROR(HYPERLINK(Rollover(ROW(),COLUMN()),"Spécial ID.avi"),"Spécial ID.avi")</f>
        <v>Spécial ID.avi</v>
      </c>
    </row>
    <row r="1542" spans="1:1">
      <c r="A1542" s="5" t="str">
        <f>IFERROR(HYPERLINK(Rollover(ROW(),COLUMN()),"Squatters.avi"),"Squatters.avi")</f>
        <v>Squatters.avi</v>
      </c>
    </row>
    <row r="1543" spans="1:1">
      <c r="A1543" s="5" t="str">
        <f>IFERROR(HYPERLINK(Rollover(ROW(),COLUMN()),"Stage Fright.avi"),"Stage Fright.avi")</f>
        <v>Stage Fright.avi</v>
      </c>
    </row>
    <row r="1544" spans="1:1">
      <c r="A1544" s="5" t="str">
        <f>IFERROR(HYPERLINK(Rollover(ROW(),COLUMN()),"Stan Lee'S Harpies.avi"),"Stan Lee'S Harpies.avi")</f>
        <v>Stan Lee'S Harpies.avi</v>
      </c>
    </row>
    <row r="1545" spans="1:1">
      <c r="A1545" s="5" t="str">
        <f>IFERROR(HYPERLINK(Rollover(ROW(),COLUMN()),"Stand Off.avi"),"Stand Off.avi")</f>
        <v>Stand Off.avi</v>
      </c>
    </row>
    <row r="1546" spans="1:1">
      <c r="A1546" s="5" t="str">
        <f>IFERROR(HYPERLINK(Rollover(ROW(),COLUMN()),"Standoff.avi"),"Standoff.avi")</f>
        <v>Standoff.avi</v>
      </c>
    </row>
    <row r="1547" spans="1:1">
      <c r="A1547" s="5" t="str">
        <f>IFERROR(HYPERLINK(Rollover(ROW(),COLUMN()),"Star Runners.avi"),"Star Runners.avi")</f>
        <v>Star Runners.avi</v>
      </c>
    </row>
    <row r="1548" spans="1:1">
      <c r="A1548" s="5" t="str">
        <f>IFERROR(HYPERLINK(Rollover(ROW(),COLUMN()),"Star Trek Beyond.avi"),"Star Trek Beyond.avi")</f>
        <v>Star Trek Beyond.avi</v>
      </c>
    </row>
    <row r="1549" spans="1:1">
      <c r="A1549" s="5" t="str">
        <f>IFERROR(HYPERLINK(Rollover(ROW(),COLUMN()),"Star Wars 1.avi"),"Star Wars 1.avi")</f>
        <v>Star Wars 1.avi</v>
      </c>
    </row>
    <row r="1550" spans="1:1">
      <c r="A1550" s="5" t="str">
        <f>IFERROR(HYPERLINK(Rollover(ROW(),COLUMN()),"Star Wars 2.avi"),"Star Wars 2.avi")</f>
        <v>Star Wars 2.avi</v>
      </c>
    </row>
    <row r="1551" spans="1:1">
      <c r="A1551" s="5" t="str">
        <f>IFERROR(HYPERLINK(Rollover(ROW(),COLUMN()),"Star Wars Episode VII The Force Awakens.avi"),"Star Wars Episode VII The Force Awakens.avi")</f>
        <v>Star Wars Episode VII The Force Awakens.avi</v>
      </c>
    </row>
    <row r="1552" spans="1:1">
      <c r="A1552" s="5" t="str">
        <f>IFERROR(HYPERLINK(Rollover(ROW(),COLUMN()),"Stardust.avi"),"Stardust.avi")</f>
        <v>Stardust.avi</v>
      </c>
    </row>
    <row r="1553" spans="1:1">
      <c r="A1553" s="5" t="str">
        <f>IFERROR(HYPERLINK(Rollover(ROW(),COLUMN()),"Starship Troopers 3.avi"),"Starship Troopers 3.avi")</f>
        <v>Starship Troopers 3.avi</v>
      </c>
    </row>
    <row r="1554" spans="1:1">
      <c r="A1554" s="5" t="str">
        <f>IFERROR(HYPERLINK(Rollover(ROW(),COLUMN()),"Stash House.avi"),"Stash House.avi")</f>
        <v>Stash House.avi</v>
      </c>
    </row>
    <row r="1555" spans="1:1">
      <c r="A1555" s="5" t="str">
        <f>IFERROR(HYPERLINK(Rollover(ROW(),COLUMN()),"Stay Alive.avi"),"Stay Alive.avi")</f>
        <v>Stay Alive.avi</v>
      </c>
    </row>
    <row r="1556" spans="1:1">
      <c r="A1556" s="5" t="str">
        <f>IFERROR(HYPERLINK(Rollover(ROW(),COLUMN()),"Stealing Cars.avi"),"Stealing Cars.avi")</f>
        <v>Stealing Cars.avi</v>
      </c>
    </row>
    <row r="1557" spans="1:1">
      <c r="A1557" s="5" t="str">
        <f>IFERROR(HYPERLINK(Rollover(ROW(),COLUMN()),"Steel Trap.avi"),"Steel Trap.avi")</f>
        <v>Steel Trap.avi</v>
      </c>
    </row>
    <row r="1558" spans="1:1">
      <c r="A1558" s="5" t="str">
        <f>IFERROR(HYPERLINK(Rollover(ROW(),COLUMN()),"Stoker.avi"),"Stoker.avi")</f>
        <v>Stoker.avi</v>
      </c>
    </row>
    <row r="1559" spans="1:1">
      <c r="A1559" s="5" t="str">
        <f>IFERROR(HYPERLINK(Rollover(ROW(),COLUMN()),"Stonados.avi"),"Stonados.avi")</f>
        <v>Stonados.avi</v>
      </c>
    </row>
    <row r="1560" spans="1:1">
      <c r="A1560" s="5" t="str">
        <f>IFERROR(HYPERLINK(Rollover(ROW(),COLUMN()),"Stone Cold.avi"),"Stone Cold.avi")</f>
        <v>Stone Cold.avi</v>
      </c>
    </row>
    <row r="1561" spans="1:1">
      <c r="A1561" s="5" t="str">
        <f>IFERROR(HYPERLINK(Rollover(ROW(),COLUMN()),"Storage 24.avi"),"Storage 24.avi")</f>
        <v>Storage 24.avi</v>
      </c>
    </row>
    <row r="1562" spans="1:1">
      <c r="A1562" s="5" t="str">
        <f>IFERROR(HYPERLINK(Rollover(ROW(),COLUMN()),"Straightheads.avi"),"Straightheads.avi")</f>
        <v>Straightheads.avi</v>
      </c>
    </row>
    <row r="1563" spans="1:1">
      <c r="A1563" s="5" t="str">
        <f>IFERROR(HYPERLINK(Rollover(ROW(),COLUMN()),"Stranger Than Fiction.avi"),"Stranger Than Fiction.avi")</f>
        <v>Stranger Than Fiction.avi</v>
      </c>
    </row>
    <row r="1564" spans="1:1">
      <c r="A1564" s="5" t="str">
        <f>IFERROR(HYPERLINK(Rollover(ROW(),COLUMN()),"Strays.avi"),"Strays.avi")</f>
        <v>Strays.avi</v>
      </c>
    </row>
    <row r="1565" spans="1:1">
      <c r="A1565" s="5" t="str">
        <f>IFERROR(HYPERLINK(Rollover(ROW(),COLUMN()),"Street Fighter Assassin'S Fist.avi"),"Street Fighter Assassin'S Fist.avi")</f>
        <v>Street Fighter Assassin'S Fist.avi</v>
      </c>
    </row>
    <row r="1566" spans="1:1">
      <c r="A1566" s="5" t="str">
        <f>IFERROR(HYPERLINK(Rollover(ROW(),COLUMN()),"Street Fighter.avi"),"Street Fighter.avi")</f>
        <v>Street Fighter.avi</v>
      </c>
    </row>
    <row r="1567" spans="1:1">
      <c r="A1567" s="5" t="str">
        <f>IFERROR(HYPERLINK(Rollover(ROW(),COLUMN()),"Street Warrior.avi"),"Street Warrior.avi")</f>
        <v>Street Warrior.avi</v>
      </c>
    </row>
    <row r="1568" spans="1:1">
      <c r="A1568" s="5" t="str">
        <f>IFERROR(HYPERLINK(Rollover(ROW(),COLUMN()),"Stung.avi"),"Stung.avi")</f>
        <v>Stung.avi</v>
      </c>
    </row>
    <row r="1569" spans="1:1">
      <c r="A1569" s="5" t="str">
        <f>IFERROR(HYPERLINK(Rollover(ROW(),COLUMN()),"Subura.avi"),"Subura.avi")</f>
        <v>Subura.avi</v>
      </c>
    </row>
    <row r="1570" spans="1:1">
      <c r="A1570" s="5" t="str">
        <f>IFERROR(HYPERLINK(Rollover(ROW(),COLUMN()),"Subwave.avi"),"Subwave.avi")</f>
        <v>Subwave.avi</v>
      </c>
    </row>
    <row r="1571" spans="1:1">
      <c r="A1571" s="5" t="str">
        <f>IFERROR(HYPERLINK(Rollover(ROW(),COLUMN()),"Suddenly.avi"),"Suddenly.avi")</f>
        <v>Suddenly.avi</v>
      </c>
    </row>
    <row r="1572" spans="1:1">
      <c r="A1572" s="5" t="str">
        <f>IFERROR(HYPERLINK(Rollover(ROW(),COLUMN()),"Suicide Blonde.avi"),"Suicide Blonde.avi")</f>
        <v>Suicide Blonde.avi</v>
      </c>
    </row>
    <row r="1573" spans="1:1">
      <c r="A1573" s="5" t="str">
        <f>IFERROR(HYPERLINK(Rollover(ROW(),COLUMN()),"Suicide Club.avi"),"Suicide Club.avi")</f>
        <v>Suicide Club.avi</v>
      </c>
    </row>
    <row r="1574" spans="1:1">
      <c r="A1574" s="5" t="str">
        <f>IFERROR(HYPERLINK(Rollover(ROW(),COLUMN()),"Summer'S Blood.avi"),"Summer'S Blood.avi")</f>
        <v>Summer'S Blood.avi</v>
      </c>
    </row>
    <row r="1575" spans="1:1">
      <c r="A1575" s="5" t="str">
        <f>IFERROR(HYPERLINK(Rollover(ROW(),COLUMN()),"Super 8.avi"),"Super 8.avi")</f>
        <v>Super 8.avi</v>
      </c>
    </row>
    <row r="1576" spans="1:1">
      <c r="A1576" s="5" t="str">
        <f>IFERROR(HYPERLINK(Rollover(ROW(),COLUMN()),"Super Tanker.avi"),"Super Tanker.avi")</f>
        <v>Super Tanker.avi</v>
      </c>
    </row>
    <row r="1577" spans="1:1">
      <c r="A1577" s="5" t="str">
        <f>IFERROR(HYPERLINK(Rollover(ROW(),COLUMN()),"Supercollider.avi"),"Supercollider.avi")</f>
        <v>Supercollider.avi</v>
      </c>
    </row>
    <row r="1578" spans="1:1">
      <c r="A1578" s="5" t="str">
        <f>IFERROR(HYPERLINK(Rollover(ROW(),COLUMN()),"Superman Man Of Steel 2013.avi"),"Superman Man Of Steel 2013.avi")</f>
        <v>Superman Man Of Steel 2013.avi</v>
      </c>
    </row>
    <row r="1579" spans="1:1">
      <c r="A1579" s="5" t="str">
        <f>IFERROR(HYPERLINK(Rollover(ROW(),COLUMN()),"Supernova.avi"),"Supernova.avi")</f>
        <v>Supernova.avi</v>
      </c>
    </row>
    <row r="1580" spans="1:1">
      <c r="A1580" s="5" t="str">
        <f>IFERROR(HYPERLINK(Rollover(ROW(),COLUMN()),"Supervolcano.avi"),"Supervolcano.avi")</f>
        <v>Supervolcano.avi</v>
      </c>
    </row>
    <row r="1581" spans="1:1">
      <c r="A1581" s="5" t="str">
        <f>IFERROR(HYPERLINK(Rollover(ROW(),COLUMN()),"Suprème Champion.avi"),"Suprème Champion.avi")</f>
        <v>Suprème Champion.avi</v>
      </c>
    </row>
    <row r="1582" spans="1:1">
      <c r="A1582" s="5" t="str">
        <f>IFERROR(HYPERLINK(Rollover(ROW(),COLUMN()),"Surviving Evil.avi"),"Surviving Evil.avi")</f>
        <v>Surviving Evil.avi</v>
      </c>
    </row>
    <row r="1583" spans="1:1">
      <c r="A1583" s="5" t="str">
        <f>IFERROR(HYPERLINK(Rollover(ROW(),COLUMN()),"Survivre Avec Les Loups.avi"),"Survivre Avec Les Loups.avi")</f>
        <v>Survivre Avec Les Loups.avi</v>
      </c>
    </row>
    <row r="1584" spans="1:1">
      <c r="A1584" s="5" t="str">
        <f>IFERROR(HYPERLINK(Rollover(ROW(),COLUMN()),"Sushi Girl.avi"),"Sushi Girl.avi")</f>
        <v>Sushi Girl.avi</v>
      </c>
    </row>
    <row r="1585" spans="1:1">
      <c r="A1585" s="5" t="str">
        <f>IFERROR(HYPERLINK(Rollover(ROW(),COLUMN()),"Suspect.avi"),"Suspect.avi")</f>
        <v>Suspect.avi</v>
      </c>
    </row>
    <row r="1586" spans="1:1">
      <c r="A1586" s="5" t="str">
        <f>IFERROR(HYPERLINK(Rollover(ROW(),COLUMN()),"Sutures.avi"),"Sutures.avi")</f>
        <v>Sutures.avi</v>
      </c>
    </row>
    <row r="1587" spans="1:1">
      <c r="A1587" s="5" t="str">
        <f>IFERROR(HYPERLINK(Rollover(ROW(),COLUMN()),"Swarm Des Fourmis Dans L'Avion.avi"),"Swarm Des Fourmis Dans L'Avion.avi")</f>
        <v>Swarm Des Fourmis Dans L'Avion.avi</v>
      </c>
    </row>
    <row r="1588" spans="1:1">
      <c r="A1588" s="5" t="str">
        <f>IFERROR(HYPERLINK(Rollover(ROW(),COLUMN()),"Sweetwater Shérif Jackson.avi"),"Sweetwater Shérif Jackson.avi")</f>
        <v>Sweetwater Shérif Jackson.avi</v>
      </c>
    </row>
    <row r="1589" spans="1:1">
      <c r="A1589" s="5" t="str">
        <f>IFERROR(HYPERLINK(Rollover(ROW(),COLUMN()),"Swelter.avi"),"Swelter.avi")</f>
        <v>Swelter.avi</v>
      </c>
    </row>
    <row r="1590" spans="1:1">
      <c r="A1590" s="5" t="str">
        <f>IFERROR(HYPERLINK(Rollover(ROW(),COLUMN()),"Swordfish.avi"),"Swordfish.avi")</f>
        <v>Swordfish.avi</v>
      </c>
    </row>
    <row r="1591" spans="1:1">
      <c r="A1591" s="5" t="str">
        <f>IFERROR(HYPERLINK(Rollover(ROW(),COLUMN()),"Taboo.avi"),"Taboo.avi")</f>
        <v>Taboo.avi</v>
      </c>
    </row>
    <row r="1592" spans="1:1">
      <c r="A1592" s="5" t="str">
        <f>IFERROR(HYPERLINK(Rollover(ROW(),COLUMN()),"Tai Chi Hero.avi"),"Tai Chi Hero.avi")</f>
        <v>Tai Chi Hero.avi</v>
      </c>
    </row>
    <row r="1593" spans="1:1">
      <c r="A1593" s="5" t="str">
        <f>IFERROR(HYPERLINK(Rollover(ROW(),COLUMN()),"Taken 1.avi"),"Taken 1.avi")</f>
        <v>Taken 1.avi</v>
      </c>
    </row>
    <row r="1594" spans="1:1">
      <c r="A1594" s="5" t="str">
        <f>IFERROR(HYPERLINK(Rollover(ROW(),COLUMN()),"Taken 2.avi"),"Taken 2.avi")</f>
        <v>Taken 2.avi</v>
      </c>
    </row>
    <row r="1595" spans="1:1">
      <c r="A1595" s="5" t="str">
        <f>IFERROR(HYPERLINK(Rollover(ROW(),COLUMN()),"Taken 3.avi"),"Taken 3.avi")</f>
        <v>Taken 3.avi</v>
      </c>
    </row>
    <row r="1596" spans="1:1">
      <c r="A1596" s="5" t="str">
        <f>IFERROR(HYPERLINK(Rollover(ROW(),COLUMN()),"Tamara.avi"),"Tamara.avi")</f>
        <v>Tamara.avi</v>
      </c>
    </row>
    <row r="1597" spans="1:1">
      <c r="A1597" s="5" t="str">
        <f>IFERROR(HYPERLINK(Rollover(ROW(),COLUMN()),"Tapped Out.avi"),"Tapped Out.avi")</f>
        <v>Tapped Out.avi</v>
      </c>
    </row>
    <row r="1598" spans="1:1">
      <c r="A1598" s="5" t="str">
        <f>IFERROR(HYPERLINK(Rollover(ROW(),COLUMN()),"Tarragona.avi"),"Tarragona.avi")</f>
        <v>Tarragona.avi</v>
      </c>
    </row>
    <row r="1599" spans="1:1">
      <c r="A1599" s="5" t="str">
        <f>IFERROR(HYPERLINK(Rollover(ROW(),COLUMN()),"Tasmanian Devils.avi"),"Tasmanian Devils.avi")</f>
        <v>Tasmanian Devils.avi</v>
      </c>
    </row>
    <row r="1600" spans="1:1">
      <c r="A1600" s="5" t="str">
        <f>IFERROR(HYPERLINK(Rollover(ROW(),COLUMN()),"Taxi 3.avi"),"Taxi 3.avi")</f>
        <v>Taxi 3.avi</v>
      </c>
    </row>
    <row r="1601" spans="1:1">
      <c r="A1601" s="5" t="str">
        <f>IFERROR(HYPERLINK(Rollover(ROW(),COLUMN()),"Tc 2000.avi"),"Tc 2000.avi")</f>
        <v>Tc 2000.avi</v>
      </c>
    </row>
    <row r="1602" spans="1:1">
      <c r="A1602" s="5" t="str">
        <f>IFERROR(HYPERLINK(Rollover(ROW(),COLUMN()),"Tears Of Kali.avi"),"Tears Of Kali.avi")</f>
        <v>Tears Of Kali.avi</v>
      </c>
    </row>
    <row r="1603" spans="1:1">
      <c r="A1603" s="5" t="str">
        <f>IFERROR(HYPERLINK(Rollover(ROW(),COLUMN()),"Teeth.avi"),"Teeth.avi")</f>
        <v>Teeth.avi</v>
      </c>
    </row>
    <row r="1604" spans="1:1">
      <c r="A1604" s="5" t="str">
        <f>IFERROR(HYPERLINK(Rollover(ROW(),COLUMN()),"Ten Dead Men.avi"),"Ten Dead Men.avi")</f>
        <v>Ten Dead Men.avi</v>
      </c>
    </row>
    <row r="1605" spans="1:1">
      <c r="A1605" s="5" t="str">
        <f>IFERROR(HYPERLINK(Rollover(ROW(),COLUMN()),"Terminal Invasion.avi"),"Terminal Invasion.avi")</f>
        <v>Terminal Invasion.avi</v>
      </c>
    </row>
    <row r="1606" spans="1:1">
      <c r="A1606" s="5" t="str">
        <f>IFERROR(HYPERLINK(Rollover(ROW(),COLUMN()),"Terminator Génisys.avi"),"Terminator Génisys.avi")</f>
        <v>Terminator Génisys.avi</v>
      </c>
    </row>
    <row r="1607" spans="1:1">
      <c r="A1607" s="5" t="str">
        <f>IFERROR(HYPERLINK(Rollover(ROW(),COLUMN()),"Terminator Renaissance.avi"),"Terminator Renaissance.avi")</f>
        <v>Terminator Renaissance.avi</v>
      </c>
    </row>
    <row r="1608" spans="1:1">
      <c r="A1608" s="5" t="str">
        <f>IFERROR(HYPERLINK(Rollover(ROW(),COLUMN()),"Terreur Au 13 Ième Étage.avi"),"Terreur Au 13 Ième Étage.avi")</f>
        <v>Terreur Au 13 Ième Étage.avi</v>
      </c>
    </row>
    <row r="1609" spans="1:1">
      <c r="A1609" s="5" t="str">
        <f>IFERROR(HYPERLINK(Rollover(ROW(),COLUMN()),"Terreur Dans La Savane.avi"),"Terreur Dans La Savane.avi")</f>
        <v>Terreur Dans La Savane.avi</v>
      </c>
    </row>
    <row r="1610" spans="1:1">
      <c r="A1610" s="5" t="str">
        <f>IFERROR(HYPERLINK(Rollover(ROW(),COLUMN()),"Terreur dans les bayous.avi"),"Terreur dans les bayous.avi")</f>
        <v>Terreur dans les bayous.avi</v>
      </c>
    </row>
    <row r="1611" spans="1:1">
      <c r="A1611" s="5" t="str">
        <f>IFERROR(HYPERLINK(Rollover(ROW(),COLUMN()),"Territoires.avi"),"Territoires.avi")</f>
        <v>Territoires.avi</v>
      </c>
    </row>
    <row r="1612" spans="1:1">
      <c r="A1612" s="5" t="str">
        <f>IFERROR(HYPERLINK(Rollover(ROW(),COLUMN()),"Territory 8.avi"),"Territory 8.avi")</f>
        <v>Territory 8.avi</v>
      </c>
    </row>
    <row r="1613" spans="1:1">
      <c r="A1613" s="5" t="str">
        <f>IFERROR(HYPERLINK(Rollover(ROW(),COLUMN()),"Texas Chainsaw.avi"),"Texas Chainsaw.avi")</f>
        <v>Texas Chainsaw.avi</v>
      </c>
    </row>
    <row r="1614" spans="1:1">
      <c r="A1614" s="5" t="str">
        <f>IFERROR(HYPERLINK(Rollover(ROW(),COLUMN()),"The Admiral Roaring Currents.avi"),"The Admiral Roaring Currents.avi")</f>
        <v>The Admiral Roaring Currents.avi</v>
      </c>
    </row>
    <row r="1615" spans="1:1">
      <c r="A1615" s="5" t="str">
        <f>IFERROR(HYPERLINK(Rollover(ROW(),COLUMN()),"The Agent.avi"),"The Agent.avi")</f>
        <v>The Agent.avi</v>
      </c>
    </row>
    <row r="1616" spans="1:1">
      <c r="A1616" s="5" t="str">
        <f>IFERROR(HYPERLINK(Rollover(ROW(),COLUMN()),"The Amazing Spider Man 2.avi"),"The Amazing Spider Man 2.avi")</f>
        <v>The Amazing Spider Man 2.avi</v>
      </c>
    </row>
    <row r="1617" spans="1:1">
      <c r="A1617" s="5" t="str">
        <f>IFERROR(HYPERLINK(Rollover(ROW(),COLUMN()),"The Anomaly.avi"),"The Anomaly.avi")</f>
        <v>The Anomaly.avi</v>
      </c>
    </row>
    <row r="1618" spans="1:1">
      <c r="A1618" s="5" t="str">
        <f>IFERROR(HYPERLINK(Rollover(ROW(),COLUMN()),"The Ark Of The Sun God.avi"),"The Ark Of The Sun God.avi")</f>
        <v>The Ark Of The Sun God.avi</v>
      </c>
    </row>
    <row r="1619" spans="1:1">
      <c r="A1619" s="5" t="str">
        <f>IFERROR(HYPERLINK(Rollover(ROW(),COLUMN()),"The Art Of The Steal.avi"),"The Art Of The Steal.avi")</f>
        <v>The Art Of The Steal.avi</v>
      </c>
    </row>
    <row r="1620" spans="1:1">
      <c r="A1620" s="5" t="str">
        <f>IFERROR(HYPERLINK(Rollover(ROW(),COLUMN()),"The Avengers.avi"),"The Avengers.avi")</f>
        <v>The Avengers.avi</v>
      </c>
    </row>
    <row r="1621" spans="1:1">
      <c r="A1621" s="5" t="str">
        <f>IFERROR(HYPERLINK(Rollover(ROW(),COLUMN()),"The Backwoods.avi"),"The Backwoods.avi")</f>
        <v>The Backwoods.avi</v>
      </c>
    </row>
    <row r="1622" spans="1:1">
      <c r="A1622" s="5" t="str">
        <f>IFERROR(HYPERLINK(Rollover(ROW(),COLUMN()),"The Bank Job.avi"),"The Bank Job.avi")</f>
        <v>The Bank Job.avi</v>
      </c>
    </row>
    <row r="1623" spans="1:1">
      <c r="A1623" s="5" t="str">
        <f>IFERROR(HYPERLINK(Rollover(ROW(),COLUMN()),"The Bates Haunting.avi"),"The Bates Haunting.avi")</f>
        <v>The Bates Haunting.avi</v>
      </c>
    </row>
    <row r="1624" spans="1:1">
      <c r="A1624" s="5" t="str">
        <f>IFERROR(HYPERLINK(Rollover(ROW(),COLUMN()),"The Bay.avi"),"The Bay.avi")</f>
        <v>The Bay.avi</v>
      </c>
    </row>
    <row r="1625" spans="1:1">
      <c r="A1625" s="5" t="str">
        <f>IFERROR(HYPERLINK(Rollover(ROW(),COLUMN()),"The Big Blue.avi"),"The Big Blue.avi")</f>
        <v>The Big Blue.avi</v>
      </c>
    </row>
    <row r="1626" spans="1:1">
      <c r="A1626" s="5" t="str">
        <f>IFERROR(HYPERLINK(Rollover(ROW(),COLUMN()),"The Black Hole.avi"),"The Black Hole.avi")</f>
        <v>The Black Hole.avi</v>
      </c>
    </row>
    <row r="1627" spans="1:1">
      <c r="A1627" s="5" t="str">
        <f>IFERROR(HYPERLINK(Rollover(ROW(),COLUMN()),"The Bone Snatcher.avi"),"The Bone Snatcher.avi")</f>
        <v>The Bone Snatcher.avi</v>
      </c>
    </row>
    <row r="1628" spans="1:1">
      <c r="A1628" s="5" t="str">
        <f>IFERROR(HYPERLINK(Rollover(ROW(),COLUMN()),"The Boston Stranglers.avi"),"The Boston Stranglers.avi")</f>
        <v>The Boston Stranglers.avi</v>
      </c>
    </row>
    <row r="1629" spans="1:1">
      <c r="A1629" s="5" t="str">
        <f>IFERROR(HYPERLINK(Rollover(ROW(),COLUMN()),"The Box.avi"),"The Box.avi")</f>
        <v>The Box.avi</v>
      </c>
    </row>
    <row r="1630" spans="1:1">
      <c r="A1630" s="5" t="str">
        <f>IFERROR(HYPERLINK(Rollover(ROW(),COLUMN()),"The Boy Next Door.avi"),"The Boy Next Door.avi")</f>
        <v>The Boy Next Door.avi</v>
      </c>
    </row>
    <row r="1631" spans="1:1">
      <c r="A1631" s="5" t="str">
        <f>IFERROR(HYPERLINK(Rollover(ROW(),COLUMN()),"The Breed.avi"),"The Breed.avi")</f>
        <v>The Breed.avi</v>
      </c>
    </row>
    <row r="1632" spans="1:1">
      <c r="A1632" s="5" t="str">
        <f>IFERROR(HYPERLINK(Rollover(ROW(),COLUMN()),"The Bunny Game.avi"),"The Bunny Game.avi")</f>
        <v>The Bunny Game.avi</v>
      </c>
    </row>
    <row r="1633" spans="1:1">
      <c r="A1633" s="5" t="str">
        <f>IFERROR(HYPERLINK(Rollover(ROW(),COLUMN()),"The Butcher Boys.avi"),"The Butcher Boys.avi")</f>
        <v>The Butcher Boys.avi</v>
      </c>
    </row>
    <row r="1634" spans="1:1">
      <c r="A1634" s="5" t="str">
        <f>IFERROR(HYPERLINK(Rollover(ROW(),COLUMN()),"The Canyons.avi"),"The Canyons.avi")</f>
        <v>The Canyons.avi</v>
      </c>
    </row>
    <row r="1635" spans="1:1">
      <c r="A1635" s="5" t="str">
        <f>IFERROR(HYPERLINK(Rollover(ROW(),COLUMN()),"The Cave.avi"),"The Cave.avi")</f>
        <v>The Cave.avi</v>
      </c>
    </row>
    <row r="1636" spans="1:1">
      <c r="A1636" s="5" t="str">
        <f>IFERROR(HYPERLINK(Rollover(ROW(),COLUMN()),"The Center Of The World.avi"),"The Center Of The World.avi")</f>
        <v>The Center Of The World.avi</v>
      </c>
    </row>
    <row r="1637" spans="1:1">
      <c r="A1637" s="5" t="str">
        <f>IFERROR(HYPERLINK(Rollover(ROW(),COLUMN()),"The Chase.avi"),"The Chase.avi")</f>
        <v>The Chase.avi</v>
      </c>
    </row>
    <row r="1638" spans="1:1">
      <c r="A1638" s="5" t="str">
        <f>IFERROR(HYPERLINK(Rollover(ROW(),COLUMN()),"The City Of Violence.avi"),"The City Of Violence.avi")</f>
        <v>The City Of Violence.avi</v>
      </c>
    </row>
    <row r="1639" spans="1:1">
      <c r="A1639" s="5" t="str">
        <f>IFERROR(HYPERLINK(Rollover(ROW(),COLUMN()),"The Cloth.avi"),"The Cloth.avi")</f>
        <v>The Cloth.avi</v>
      </c>
    </row>
    <row r="1640" spans="1:1">
      <c r="A1640" s="5" t="str">
        <f>IFERROR(HYPERLINK(Rollover(ROW(),COLUMN()),"The Cold Light Of Day.avi"),"The Cold Light Of Day.avi")</f>
        <v>The Cold Light Of Day.avi</v>
      </c>
    </row>
    <row r="1641" spans="1:1">
      <c r="A1641" s="5" t="str">
        <f>IFERROR(HYPERLINK(Rollover(ROW(),COLUMN()),"The Collection.avi"),"The Collection.avi")</f>
        <v>The Collection.avi</v>
      </c>
    </row>
    <row r="1642" spans="1:1">
      <c r="A1642" s="5" t="str">
        <f>IFERROR(HYPERLINK(Rollover(ROW(),COLUMN()),"The Colony.avi"),"The Colony.avi")</f>
        <v>The Colony.avi</v>
      </c>
    </row>
    <row r="1643" spans="1:1">
      <c r="A1643" s="5" t="str">
        <f>IFERROR(HYPERLINK(Rollover(ROW(),COLUMN()),"The Condemned.avi"),"The Condemned.avi")</f>
        <v>The Condemned.avi</v>
      </c>
    </row>
    <row r="1644" spans="1:1">
      <c r="A1644" s="5" t="str">
        <f>IFERROR(HYPERLINK(Rollover(ROW(),COLUMN()),"The Conjuring.avi"),"The Conjuring.avi")</f>
        <v>The Conjuring.avi</v>
      </c>
    </row>
    <row r="1645" spans="1:1">
      <c r="A1645" s="5" t="str">
        <f>IFERROR(HYPERLINK(Rollover(ROW(),COLUMN()),"The Cottage.avi"),"The Cottage.avi")</f>
        <v>The Cottage.avi</v>
      </c>
    </row>
    <row r="1646" spans="1:1">
      <c r="A1646" s="5" t="str">
        <f>IFERROR(HYPERLINK(Rollover(ROW(),COLUMN()),"The Couple.avi"),"The Couple.avi")</f>
        <v>The Couple.avi</v>
      </c>
    </row>
    <row r="1647" spans="1:1">
      <c r="A1647" s="5" t="str">
        <f>IFERROR(HYPERLINK(Rollover(ROW(),COLUMN()),"The Cradle Of Shadows.avi"),"The Cradle Of Shadows.avi")</f>
        <v>The Cradle Of Shadows.avi</v>
      </c>
    </row>
    <row r="1648" spans="1:1">
      <c r="A1648" s="5" t="str">
        <f>IFERROR(HYPERLINK(Rollover(ROW(),COLUMN()),"The Crazies.avi"),"The Crazies.avi")</f>
        <v>The Crazies.avi</v>
      </c>
    </row>
    <row r="1649" spans="1:1">
      <c r="A1649" s="5" t="str">
        <f>IFERROR(HYPERLINK(Rollover(ROW(),COLUMN()),"The Crew.avi"),"The Crew.avi")</f>
        <v>The Crew.avi</v>
      </c>
    </row>
    <row r="1650" spans="1:1">
      <c r="A1650" s="5" t="str">
        <f>IFERROR(HYPERLINK(Rollover(ROW(),COLUMN()),"The Dark Knight Rises.avi"),"The Dark Knight Rises.avi")</f>
        <v>The Dark Knight Rises.avi</v>
      </c>
    </row>
    <row r="1651" spans="1:1">
      <c r="A1651" s="5" t="str">
        <f>IFERROR(HYPERLINK(Rollover(ROW(),COLUMN()),"The Dark Knight.avi"),"The Dark Knight.avi")</f>
        <v>The Dark Knight.avi</v>
      </c>
    </row>
    <row r="1652" spans="1:1">
      <c r="A1652" s="5" t="str">
        <f>IFERROR(HYPERLINK(Rollover(ROW(),COLUMN()),"The Darkest Hour.avi"),"The Darkest Hour.avi")</f>
        <v>The Darkest Hour.avi</v>
      </c>
    </row>
    <row r="1653" spans="1:1">
      <c r="A1653" s="5" t="str">
        <f>IFERROR(HYPERLINK(Rollover(ROW(),COLUMN()),"The Day.avi"),"The Day.avi")</f>
        <v>The Day.avi</v>
      </c>
    </row>
    <row r="1654" spans="1:1">
      <c r="A1654" s="5" t="str">
        <f>IFERROR(HYPERLINK(Rollover(ROW(),COLUMN()),"The Dead 2.avi"),"The Dead 2.avi")</f>
        <v>The Dead 2.avi</v>
      </c>
    </row>
    <row r="1655" spans="1:1">
      <c r="A1655" s="5" t="str">
        <f>IFERROR(HYPERLINK(Rollover(ROW(),COLUMN()),"The Deal.avi"),"The Deal.avi")</f>
        <v>The Deal.avi</v>
      </c>
    </row>
    <row r="1656" spans="1:1">
      <c r="A1656" s="5" t="str">
        <f>IFERROR(HYPERLINK(Rollover(ROW(),COLUMN()),"The Death Of Death.avi"),"The Death Of Death.avi")</f>
        <v>The Death Of Death.avi</v>
      </c>
    </row>
    <row r="1657" spans="1:1">
      <c r="A1657" s="5" t="str">
        <f>IFERROR(HYPERLINK(Rollover(ROW(),COLUMN()),"The Deer Hunter.avi"),"The Deer Hunter.avi")</f>
        <v>The Deer Hunter.avi</v>
      </c>
    </row>
    <row r="1658" spans="1:1">
      <c r="A1658" s="5" t="str">
        <f>IFERROR(HYPERLINK(Rollover(ROW(),COLUMN()),"The Dentist 2.avi"),"The Dentist 2.avi")</f>
        <v>The Dentist 2.avi</v>
      </c>
    </row>
    <row r="1659" spans="1:1">
      <c r="A1659" s="5" t="str">
        <f>IFERROR(HYPERLINK(Rollover(ROW(),COLUMN()),"The Descent.avi"),"The Descent.avi")</f>
        <v>The Descent.avi</v>
      </c>
    </row>
    <row r="1660" spans="1:1">
      <c r="A1660" s="5" t="str">
        <f>IFERROR(HYPERLINK(Rollover(ROW(),COLUMN()),"The Devil'S In The Détails.avi"),"The Devil'S In The Détails.avi")</f>
        <v>The Devil'S In The Détails.avi</v>
      </c>
    </row>
    <row r="1661" spans="1:1">
      <c r="A1661" s="5" t="str">
        <f>IFERROR(HYPERLINK(Rollover(ROW(),COLUMN()),"The Devil'S Tomb.avi"),"The Devil'S Tomb.avi")</f>
        <v>The Devil'S Tomb.avi</v>
      </c>
    </row>
    <row r="1662" spans="1:1">
      <c r="A1662" s="5" t="str">
        <f>IFERROR(HYPERLINK(Rollover(ROW(),COLUMN()),"The Devils Rejects.avi"),"The Devils Rejects.avi")</f>
        <v>The Devils Rejects.avi</v>
      </c>
    </row>
    <row r="1663" spans="1:1">
      <c r="A1663" s="5" t="str">
        <f>IFERROR(HYPERLINK(Rollover(ROW(),COLUMN()),"The Divide.avi"),"The Divide.avi")</f>
        <v>The Divide.avi</v>
      </c>
    </row>
    <row r="1664" spans="1:1">
      <c r="A1664" s="5" t="str">
        <f>IFERROR(HYPERLINK(Rollover(ROW(),COLUMN()),"The Dévil'S Chair.avi"),"The Dévil'S Chair.avi")</f>
        <v>The Dévil'S Chair.avi</v>
      </c>
    </row>
    <row r="1665" spans="1:1">
      <c r="A1665" s="5" t="str">
        <f>IFERROR(HYPERLINK(Rollover(ROW(),COLUMN()),"The Edukators.avi"),"The Edukators.avi")</f>
        <v>The Edukators.avi</v>
      </c>
    </row>
    <row r="1666" spans="1:1">
      <c r="A1666" s="5" t="str">
        <f>IFERROR(HYPERLINK(Rollover(ROW(),COLUMN()),"The Employer.avi"),"The Employer.avi")</f>
        <v>The Employer.avi</v>
      </c>
    </row>
    <row r="1667" spans="1:1">
      <c r="A1667" s="5" t="str">
        <f>IFERROR(HYPERLINK(Rollover(ROW(),COLUMN()),"The End.avi"),"The End.avi")</f>
        <v>The End.avi</v>
      </c>
    </row>
    <row r="1668" spans="1:1">
      <c r="A1668" s="5" t="str">
        <f>IFERROR(HYPERLINK(Rollover(ROW(),COLUMN()),"The Entited.avi"),"The Entited.avi")</f>
        <v>The Entited.avi</v>
      </c>
    </row>
    <row r="1669" spans="1:1">
      <c r="A1669" s="5" t="str">
        <f>IFERROR(HYPERLINK(Rollover(ROW(),COLUMN()),"The Escapist.avi"),"The Escapist.avi")</f>
        <v>The Escapist.avi</v>
      </c>
    </row>
    <row r="1670" spans="1:1">
      <c r="A1670" s="5" t="str">
        <f>IFERROR(HYPERLINK(Rollover(ROW(),COLUMN()),"The Expatriate.avi"),"The Expatriate.avi")</f>
        <v>The Expatriate.avi</v>
      </c>
    </row>
    <row r="1671" spans="1:1">
      <c r="A1671" s="5" t="str">
        <f>IFERROR(HYPERLINK(Rollover(ROW(),COLUMN()),"The Expendables 1.avi"),"The Expendables 1.avi")</f>
        <v>The Expendables 1.avi</v>
      </c>
    </row>
    <row r="1672" spans="1:1">
      <c r="A1672" s="5" t="str">
        <f>IFERROR(HYPERLINK(Rollover(ROW(),COLUMN()),"The Expendables 2.avi"),"The Expendables 2.avi")</f>
        <v>The Expendables 2.avi</v>
      </c>
    </row>
    <row r="1673" spans="1:1">
      <c r="A1673" s="5" t="str">
        <f>IFERROR(HYPERLINK(Rollover(ROW(),COLUMN()),"The Expendables 3.avi"),"The Expendables 3.avi")</f>
        <v>The Expendables 3.avi</v>
      </c>
    </row>
    <row r="1674" spans="1:1">
      <c r="A1674" s="5" t="str">
        <f>IFERROR(HYPERLINK(Rollover(ROW(),COLUMN()),"The Factory.avi"),"The Factory.avi")</f>
        <v>The Factory.avi</v>
      </c>
    </row>
    <row r="1675" spans="1:1">
      <c r="A1675" s="5" t="str">
        <f>IFERROR(HYPERLINK(Rollover(ROW(),COLUMN()),"The Faculty.avi"),"The Faculty.avi")</f>
        <v>The Faculty.avi</v>
      </c>
    </row>
    <row r="1676" spans="1:1">
      <c r="A1676" s="5" t="str">
        <f>IFERROR(HYPERLINK(Rollover(ROW(),COLUMN()),"The Fall Of The Essex Boys.avi"),"The Fall Of The Essex Boys.avi")</f>
        <v>The Fall Of The Essex Boys.avi</v>
      </c>
    </row>
    <row r="1677" spans="1:1">
      <c r="A1677" s="5" t="str">
        <f>IFERROR(HYPERLINK(Rollover(ROW(),COLUMN()),"The Fallen Ones.avi"),"The Fallen Ones.avi")</f>
        <v>The Fallen Ones.avi</v>
      </c>
    </row>
    <row r="1678" spans="1:1">
      <c r="A1678" s="5" t="str">
        <f>IFERROR(HYPERLINK(Rollover(ROW(),COLUMN()),"The Final Storm.avi"),"The Final Storm.avi")</f>
        <v>The Final Storm.avi</v>
      </c>
    </row>
    <row r="1679" spans="1:1">
      <c r="A1679" s="5" t="str">
        <f>IFERROR(HYPERLINK(Rollover(ROW(),COLUMN()),"The Final.avi"),"The Final.avi")</f>
        <v>The Final.avi</v>
      </c>
    </row>
    <row r="1680" spans="1:1">
      <c r="A1680" s="5" t="str">
        <f>IFERROR(HYPERLINK(Rollover(ROW(),COLUMN()),"The Finest Hours.avi"),"The Finest Hours.avi")</f>
        <v>The Finest Hours.avi</v>
      </c>
    </row>
    <row r="1681" spans="1:1">
      <c r="A1681" s="5" t="str">
        <f>IFERROR(HYPERLINK(Rollover(ROW(),COLUMN()),"The Fly 2.avi"),"The Fly 2.avi")</f>
        <v>The Fly 2.avi</v>
      </c>
    </row>
    <row r="1682" spans="1:1">
      <c r="A1682" s="5" t="str">
        <f>IFERROR(HYPERLINK(Rollover(ROW(),COLUMN()),"The Fly.avi"),"The Fly.avi")</f>
        <v>The Fly.avi</v>
      </c>
    </row>
    <row r="1683" spans="1:1">
      <c r="A1683" s="5" t="str">
        <f>IFERROR(HYPERLINK(Rollover(ROW(),COLUMN()),"The Forbidden.avi"),"The Forbidden.avi")</f>
        <v>The Forbidden.avi</v>
      </c>
    </row>
    <row r="1684" spans="1:1">
      <c r="A1684" s="5" t="str">
        <f>IFERROR(HYPERLINK(Rollover(ROW(),COLUMN()),"The Forest The Barrens.avi"),"The Forest The Barrens.avi")</f>
        <v>The Forest The Barrens.avi</v>
      </c>
    </row>
    <row r="1685" spans="1:1">
      <c r="A1685" s="5" t="str">
        <f>IFERROR(HYPERLINK(Rollover(ROW(),COLUMN()),"The Forgotten Ones.avi"),"The Forgotten Ones.avi")</f>
        <v>The Forgotten Ones.avi</v>
      </c>
    </row>
    <row r="1686" spans="1:1">
      <c r="A1686" s="5" t="str">
        <f>IFERROR(HYPERLINK(Rollover(ROW(),COLUMN()),"The Forsaken.avi"),"The Forsaken.avi")</f>
        <v>The Forsaken.avi</v>
      </c>
    </row>
    <row r="1687" spans="1:1">
      <c r="A1687" s="5" t="str">
        <f>IFERROR(HYPERLINK(Rollover(ROW(),COLUMN()),"The Fourth State Le Quatrième Pouvoir.avi"),"The Fourth State Le Quatrième Pouvoir.avi")</f>
        <v>The Fourth State Le Quatrième Pouvoir.avi</v>
      </c>
    </row>
    <row r="1688" spans="1:1">
      <c r="A1688" s="5" t="str">
        <f>IFERROR(HYPERLINK(Rollover(ROW(),COLUMN()),"The Gang.avi"),"The Gang.avi")</f>
        <v>The Gang.avi</v>
      </c>
    </row>
    <row r="1689" spans="1:1">
      <c r="A1689" s="5" t="str">
        <f>IFERROR(HYPERLINK(Rollover(ROW(),COLUMN()),"The Gate.avi"),"The Gate.avi")</f>
        <v>The Gate.avi</v>
      </c>
    </row>
    <row r="1690" spans="1:1">
      <c r="A1690" s="5" t="str">
        <f>IFERROR(HYPERLINK(Rollover(ROW(),COLUMN()),"The Gift.avi"),"The Gift.avi")</f>
        <v>The Gift.avi</v>
      </c>
    </row>
    <row r="1691" spans="1:1">
      <c r="A1691" s="5" t="str">
        <f>IFERROR(HYPERLINK(Rollover(ROW(),COLUMN()),"The Girl Next Door.avi"),"The Girl Next Door.avi")</f>
        <v>The Girl Next Door.avi</v>
      </c>
    </row>
    <row r="1692" spans="1:1">
      <c r="A1692" s="5" t="str">
        <f>IFERROR(HYPERLINK(Rollover(ROW(),COLUMN()),"The Girlfriend Expérience.avi"),"The Girlfriend Expérience.avi")</f>
        <v>The Girlfriend Expérience.avi</v>
      </c>
    </row>
    <row r="1693" spans="1:1">
      <c r="A1693" s="5" t="str">
        <f>IFERROR(HYPERLINK(Rollover(ROW(),COLUMN()),"The Golden Compass.avi"),"The Golden Compass.avi")</f>
        <v>The Golden Compass.avi</v>
      </c>
    </row>
    <row r="1694" spans="1:1">
      <c r="A1694" s="5" t="str">
        <f>IFERROR(HYPERLINK(Rollover(ROW(),COLUMN()),"The Good Lie.avi"),"The Good Lie.avi")</f>
        <v>The Good Lie.avi</v>
      </c>
    </row>
    <row r="1695" spans="1:1">
      <c r="A1695" s="5" t="str">
        <f>IFERROR(HYPERLINK(Rollover(ROW(),COLUMN()),"The Green Inferno.avi"),"The Green Inferno.avi")</f>
        <v>The Green Inferno.avi</v>
      </c>
    </row>
    <row r="1696" spans="1:1">
      <c r="A1696" s="5" t="str">
        <f>IFERROR(HYPERLINK(Rollover(ROW(),COLUMN()),"The guard.avi"),"The guard.avi")</f>
        <v>The guard.avi</v>
      </c>
    </row>
    <row r="1697" spans="1:1">
      <c r="A1697" s="5" t="str">
        <f>IFERROR(HYPERLINK(Rollover(ROW(),COLUMN()),"The Guild.avi"),"The Guild.avi")</f>
        <v>The Guild.avi</v>
      </c>
    </row>
    <row r="1698" spans="1:1">
      <c r="A1698" s="5" t="str">
        <f>IFERROR(HYPERLINK(Rollover(ROW(),COLUMN()),"The Guillotines.avi"),"The Guillotines.avi")</f>
        <v>The Guillotines.avi</v>
      </c>
    </row>
    <row r="1699" spans="1:1">
      <c r="A1699" s="5" t="str">
        <f>IFERROR(HYPERLINK(Rollover(ROW(),COLUMN()),"The Guvnors.avi"),"The Guvnors.avi")</f>
        <v>The Guvnors.avi</v>
      </c>
    </row>
    <row r="1700" spans="1:1">
      <c r="A1700" s="5" t="str">
        <f>IFERROR(HYPERLINK(Rollover(ROW(),COLUMN()),"The Happening.avi"),"The Happening.avi")</f>
        <v>The Happening.avi</v>
      </c>
    </row>
    <row r="1701" spans="1:1">
      <c r="A1701" s="5" t="str">
        <f>IFERROR(HYPERLINK(Rollover(ROW(),COLUMN()),"The Hard World.avi"),"The Hard World.avi")</f>
        <v>The Hard World.avi</v>
      </c>
    </row>
    <row r="1702" spans="1:1">
      <c r="A1702" s="5" t="str">
        <f>IFERROR(HYPERLINK(Rollover(ROW(),COLUMN()),"The Haunting.avi"),"The Haunting.avi")</f>
        <v>The Haunting.avi</v>
      </c>
    </row>
    <row r="1703" spans="1:1">
      <c r="A1703" s="5" t="str">
        <f>IFERROR(HYPERLINK(Rollover(ROW(),COLUMN()),"The Hike.avi"),"The Hike.avi")</f>
        <v>The Hike.avi</v>
      </c>
    </row>
    <row r="1704" spans="1:1">
      <c r="A1704" s="5" t="str">
        <f>IFERROR(HYPERLINK(Rollover(ROW(),COLUMN()),"The Hitcher.avi"),"The Hitcher.avi")</f>
        <v>The Hitcher.avi</v>
      </c>
    </row>
    <row r="1705" spans="1:1">
      <c r="A1705" s="5" t="str">
        <f>IFERROR(HYPERLINK(Rollover(ROW(),COLUMN()),"The Hive La Menace Des Fourmis Tueuses.avi"),"The Hive La Menace Des Fourmis Tueuses.avi")</f>
        <v>The Hive La Menace Des Fourmis Tueuses.avi</v>
      </c>
    </row>
    <row r="1706" spans="1:1">
      <c r="A1706" s="5" t="str">
        <f>IFERROR(HYPERLINK(Rollover(ROW(),COLUMN()),"The Hobbit  Un Voyage Inattendu.avi"),"The Hobbit  Un Voyage Inattendu.avi")</f>
        <v>The Hobbit  Un Voyage Inattendu.avi</v>
      </c>
    </row>
    <row r="1707" spans="1:1">
      <c r="A1707" s="5" t="str">
        <f>IFERROR(HYPERLINK(Rollover(ROW(),COLUMN()),"The Hobbit La Désolation De Smaug.avi"),"The Hobbit La Désolation De Smaug.avi")</f>
        <v>The Hobbit La Désolation De Smaug.avi</v>
      </c>
    </row>
    <row r="1708" spans="1:1">
      <c r="A1708" s="5" t="str">
        <f>IFERROR(HYPERLINK(Rollover(ROW(),COLUMN()),"The Host Les Ames Vagabondes.avi"),"The Host Les Ames Vagabondes.avi")</f>
        <v>The Host Les Ames Vagabondes.avi</v>
      </c>
    </row>
    <row r="1709" spans="1:1">
      <c r="A1709" s="5" t="str">
        <f>IFERROR(HYPERLINK(Rollover(ROW(),COLUMN()),"The Host.avi"),"The Host.avi")</f>
        <v>The Host.avi</v>
      </c>
    </row>
    <row r="1710" spans="1:1">
      <c r="A1710" s="5" t="str">
        <f>IFERROR(HYPERLINK(Rollover(ROW(),COLUMN()),"The House Of The Devil.avi"),"The House Of The Devil.avi")</f>
        <v>The House Of The Devil.avi</v>
      </c>
    </row>
    <row r="1711" spans="1:1">
      <c r="A1711" s="5" t="str">
        <f>IFERROR(HYPERLINK(Rollover(ROW(),COLUMN()),"The Human Centipède.avi"),"The Human Centipède.avi")</f>
        <v>The Human Centipède.avi</v>
      </c>
    </row>
    <row r="1712" spans="1:1">
      <c r="A1712" s="5" t="str">
        <f>IFERROR(HYPERLINK(Rollover(ROW(),COLUMN()),"The Hunger Games 1.avi"),"The Hunger Games 1.avi")</f>
        <v>The Hunger Games 1.avi</v>
      </c>
    </row>
    <row r="1713" spans="1:1">
      <c r="A1713" s="5" t="str">
        <f>IFERROR(HYPERLINK(Rollover(ROW(),COLUMN()),"The Hunt.avi"),"The Hunt.avi")</f>
        <v>The Hunt.avi</v>
      </c>
    </row>
    <row r="1714" spans="1:1">
      <c r="A1714" s="5" t="str">
        <f>IFERROR(HYPERLINK(Rollover(ROW(),COLUMN()),"The Hunters.avi"),"The Hunters.avi")</f>
        <v>The Hunters.avi</v>
      </c>
    </row>
    <row r="1715" spans="1:1">
      <c r="A1715" s="5" t="str">
        <f>IFERROR(HYPERLINK(Rollover(ROW(),COLUMN()),"The Hybrid.avi"),"The Hybrid.avi")</f>
        <v>The Hybrid.avi</v>
      </c>
    </row>
    <row r="1716" spans="1:1">
      <c r="A1716" s="5" t="str">
        <f>IFERROR(HYPERLINK(Rollover(ROW(),COLUMN()),"The Iceman.avi"),"The Iceman.avi")</f>
        <v>The Iceman.avi</v>
      </c>
    </row>
    <row r="1717" spans="1:1">
      <c r="A1717" s="5" t="str">
        <f>IFERROR(HYPERLINK(Rollover(ROW(),COLUMN()),"The Incident.avi"),"The Incident.avi")</f>
        <v>The Incident.avi</v>
      </c>
    </row>
    <row r="1718" spans="1:1">
      <c r="A1718" s="5" t="str">
        <f>IFERROR(HYPERLINK(Rollover(ROW(),COLUMN()),"The Incrédible Hulk.avi"),"The Incrédible Hulk.avi")</f>
        <v>The Incrédible Hulk.avi</v>
      </c>
    </row>
    <row r="1719" spans="1:1">
      <c r="A1719" s="5" t="str">
        <f>IFERROR(HYPERLINK(Rollover(ROW(),COLUMN()),"The Intruders.avi"),"The Intruders.avi")</f>
        <v>The Intruders.avi</v>
      </c>
    </row>
    <row r="1720" spans="1:1">
      <c r="A1720" s="5" t="str">
        <f>IFERROR(HYPERLINK(Rollover(ROW(),COLUMN()),"The Invasion.avi"),"The Invasion.avi")</f>
        <v>The Invasion.avi</v>
      </c>
    </row>
    <row r="1721" spans="1:1">
      <c r="A1721" s="5" t="str">
        <f>IFERROR(HYPERLINK(Rollover(ROW(),COLUMN()),"The Jacket.avi"),"The Jacket.avi")</f>
        <v>The Jacket.avi</v>
      </c>
    </row>
    <row r="1722" spans="1:1">
      <c r="A1722" s="5" t="str">
        <f>IFERROR(HYPERLINK(Rollover(ROW(),COLUMN()),"The Jungle.avi"),"The Jungle.avi")</f>
        <v>The Jungle.avi</v>
      </c>
    </row>
    <row r="1723" spans="1:1">
      <c r="A1723" s="5" t="str">
        <f>IFERROR(HYPERLINK(Rollover(ROW(),COLUMN()),"The Keeper.avi"),"The Keeper.avi")</f>
        <v>The Keeper.avi</v>
      </c>
    </row>
    <row r="1724" spans="1:1">
      <c r="A1724" s="5" t="str">
        <f>IFERROR(HYPERLINK(Rollover(ROW(),COLUMN()),"The Killer Inside Me.avi"),"The Killer Inside Me.avi")</f>
        <v>The Killer Inside Me.avi</v>
      </c>
    </row>
    <row r="1725" spans="1:1">
      <c r="A1725" s="5" t="str">
        <f>IFERROR(HYPERLINK(Rollover(ROW(),COLUMN()),"The Last Airbender.avi"),"The Last Airbender.avi")</f>
        <v>The Last Airbender.avi</v>
      </c>
    </row>
    <row r="1726" spans="1:1">
      <c r="A1726" s="5" t="str">
        <f>IFERROR(HYPERLINK(Rollover(ROW(),COLUMN()),"The Last Castle.avi"),"The Last Castle.avi")</f>
        <v>The Last Castle.avi</v>
      </c>
    </row>
    <row r="1727" spans="1:1">
      <c r="A1727" s="5" t="str">
        <f>IFERROR(HYPERLINK(Rollover(ROW(),COLUMN()),"The Last Day.avi"),"The Last Day.avi")</f>
        <v>The Last Day.avi</v>
      </c>
    </row>
    <row r="1728" spans="1:1">
      <c r="A1728" s="5" t="str">
        <f>IFERROR(HYPERLINK(Rollover(ROW(),COLUMN()),"The Last Days On Mars.avi"),"The Last Days On Mars.avi")</f>
        <v>The Last Days On Mars.avi</v>
      </c>
    </row>
    <row r="1729" spans="1:1">
      <c r="A1729" s="5" t="str">
        <f>IFERROR(HYPERLINK(Rollover(ROW(),COLUMN()),"The Last Légion.avi"),"The Last Légion.avi")</f>
        <v>The Last Légion.avi</v>
      </c>
    </row>
    <row r="1730" spans="1:1">
      <c r="A1730" s="5" t="str">
        <f>IFERROR(HYPERLINK(Rollover(ROW(),COLUMN()),"The Last Mimzy.avi"),"The Last Mimzy.avi")</f>
        <v>The Last Mimzy.avi</v>
      </c>
    </row>
    <row r="1731" spans="1:1">
      <c r="A1731" s="5" t="str">
        <f>IFERROR(HYPERLINK(Rollover(ROW(),COLUMN()),"The Last Of The Mohicans.avi"),"The Last Of The Mohicans.avi")</f>
        <v>The Last Of The Mohicans.avi</v>
      </c>
    </row>
    <row r="1732" spans="1:1">
      <c r="A1732" s="5" t="str">
        <f>IFERROR(HYPERLINK(Rollover(ROW(),COLUMN()),"The Last Ride.avi"),"The Last Ride.avi")</f>
        <v>The Last Ride.avi</v>
      </c>
    </row>
    <row r="1733" spans="1:1">
      <c r="A1733" s="5" t="str">
        <f>IFERROR(HYPERLINK(Rollover(ROW(),COLUMN()),"The Last Son.avi"),"The Last Son.avi")</f>
        <v>The Last Son.avi</v>
      </c>
    </row>
    <row r="1734" spans="1:1">
      <c r="A1734" s="5" t="str">
        <f>IFERROR(HYPERLINK(Rollover(ROW(),COLUMN()),"The Lawnmower Man.avi"),"The Lawnmower Man.avi")</f>
        <v>The Lawnmower Man.avi</v>
      </c>
    </row>
    <row r="1735" spans="1:1">
      <c r="A1735" s="5" t="str">
        <f>IFERROR(HYPERLINK(Rollover(ROW(),COLUMN()),"The Lazarus Effect.avi"),"The Lazarus Effect.avi")</f>
        <v>The Lazarus Effect.avi</v>
      </c>
    </row>
    <row r="1736" spans="1:1">
      <c r="A1736" s="5" t="str">
        <f>IFERROR(HYPERLINK(Rollover(ROW(),COLUMN()),"The Lobster.avi"),"The Lobster.avi")</f>
        <v>The Lobster.avi</v>
      </c>
    </row>
    <row r="1737" spans="1:1">
      <c r="A1737" s="5" t="str">
        <f>IFERROR(HYPERLINK(Rollover(ROW(),COLUMN()),"The Lone Ranger.avi"),"The Lone Ranger.avi")</f>
        <v>The Lone Ranger.avi</v>
      </c>
    </row>
    <row r="1738" spans="1:1">
      <c r="A1738" s="5" t="str">
        <f>IFERROR(HYPERLINK(Rollover(ROW(),COLUMN()),"The Lords Of Salem.avi"),"The Lords Of Salem.avi")</f>
        <v>The Lords Of Salem.avi</v>
      </c>
    </row>
    <row r="1739" spans="1:1">
      <c r="A1739" s="5" t="str">
        <f>IFERROR(HYPERLINK(Rollover(ROW(),COLUMN()),"The Lost Future.avi"),"The Lost Future.avi")</f>
        <v>The Lost Future.avi</v>
      </c>
    </row>
    <row r="1740" spans="1:1">
      <c r="A1740" s="5" t="str">
        <f>IFERROR(HYPERLINK(Rollover(ROW(),COLUMN()),"The Loved Ones.avi"),"The Loved Ones.avi")</f>
        <v>The Loved Ones.avi</v>
      </c>
    </row>
    <row r="1741" spans="1:1">
      <c r="A1741" s="5" t="str">
        <f>IFERROR(HYPERLINK(Rollover(ROW(),COLUMN()),"The Légend of Bloody Jack.avi"),"The Légend of Bloody Jack.avi")</f>
        <v>The Légend of Bloody Jack.avi</v>
      </c>
    </row>
    <row r="1742" spans="1:1">
      <c r="A1742" s="5" t="str">
        <f>IFERROR(HYPERLINK(Rollover(ROW(),COLUMN()),"The Légend Of Hercule.avi"),"The Légend Of Hercule.avi")</f>
        <v>The Légend Of Hercule.avi</v>
      </c>
    </row>
    <row r="1743" spans="1:1">
      <c r="A1743" s="5" t="str">
        <f>IFERROR(HYPERLINK(Rollover(ROW(),COLUMN()),"The Légend Of The 7 Golden Vampires.avi"),"The Légend Of The 7 Golden Vampires.avi")</f>
        <v>The Légend Of The 7 Golden Vampires.avi</v>
      </c>
    </row>
    <row r="1744" spans="1:1">
      <c r="A1744" s="5" t="str">
        <f>IFERROR(HYPERLINK(Rollover(ROW(),COLUMN()),"The Légend Of Zorro.avi"),"The Légend Of Zorro.avi")</f>
        <v>The Légend Of Zorro.avi</v>
      </c>
    </row>
    <row r="1745" spans="1:1">
      <c r="A1745" s="5" t="str">
        <f>IFERROR(HYPERLINK(Rollover(ROW(),COLUMN()),"The Machine.avi"),"The Machine.avi")</f>
        <v>The Machine.avi</v>
      </c>
    </row>
    <row r="1746" spans="1:1">
      <c r="A1746" s="5" t="str">
        <f>IFERROR(HYPERLINK(Rollover(ROW(),COLUMN()),"The Man With The Iron Fists L'Homme Aux Poings De Fer.avi"),"The Man With The Iron Fists L'Homme Aux Poings De Fer.avi")</f>
        <v>The Man With The Iron Fists L'Homme Aux Poings De Fer.avi</v>
      </c>
    </row>
    <row r="1747" spans="1:1">
      <c r="A1747" s="5" t="str">
        <f>IFERROR(HYPERLINK(Rollover(ROW(),COLUMN()),"The Manson Family.avi"),"The Manson Family.avi")</f>
        <v>The Manson Family.avi</v>
      </c>
    </row>
    <row r="1748" spans="1:1">
      <c r="A1748" s="5" t="str">
        <f>IFERROR(HYPERLINK(Rollover(ROW(),COLUMN()),"The Marine 2.avi"),"The Marine 2.avi")</f>
        <v>The Marine 2.avi</v>
      </c>
    </row>
    <row r="1749" spans="1:1">
      <c r="A1749" s="5" t="str">
        <f>IFERROR(HYPERLINK(Rollover(ROW(),COLUMN()),"The Marine 3.avi"),"The Marine 3.avi")</f>
        <v>The Marine 3.avi</v>
      </c>
    </row>
    <row r="1750" spans="1:1">
      <c r="A1750" s="5" t="str">
        <f>IFERROR(HYPERLINK(Rollover(ROW(),COLUMN()),"The Marine 4.avi"),"The Marine 4.avi")</f>
        <v>The Marine 4.avi</v>
      </c>
    </row>
    <row r="1751" spans="1:1">
      <c r="A1751" s="5" t="str">
        <f>IFERROR(HYPERLINK(Rollover(ROW(),COLUMN()),"The Master.avi"),"The Master.avi")</f>
        <v>The Master.avi</v>
      </c>
    </row>
    <row r="1752" spans="1:1">
      <c r="A1752" s="5" t="str">
        <f>IFERROR(HYPERLINK(Rollover(ROW(),COLUMN()),"The Mechanic.avi"),"The Mechanic.avi")</f>
        <v>The Mechanic.avi</v>
      </c>
    </row>
    <row r="1753" spans="1:1">
      <c r="A1753" s="5" t="str">
        <f>IFERROR(HYPERLINK(Rollover(ROW(),COLUMN()),"The Missing.avi"),"The Missing.avi")</f>
        <v>The Missing.avi</v>
      </c>
    </row>
    <row r="1754" spans="1:1">
      <c r="A1754" s="5" t="str">
        <f>IFERROR(HYPERLINK(Rollover(ROW(),COLUMN()),"The Monuments Men.avi"),"The Monuments Men.avi")</f>
        <v>The Monuments Men.avi</v>
      </c>
    </row>
    <row r="1755" spans="1:1">
      <c r="A1755" s="5" t="str">
        <f>IFERROR(HYPERLINK(Rollover(ROW(),COLUMN()),"The Mortal Instruments City Of Bones.avi"),"The Mortal Instruments City Of Bones.avi")</f>
        <v>The Mortal Instruments City Of Bones.avi</v>
      </c>
    </row>
    <row r="1756" spans="1:1">
      <c r="A1756" s="5" t="str">
        <f>IFERROR(HYPERLINK(Rollover(ROW(),COLUMN()),"The Mother.avi"),"The Mother.avi")</f>
        <v>The Mother.avi</v>
      </c>
    </row>
    <row r="1757" spans="1:1">
      <c r="A1757" s="5" t="str">
        <f>IFERROR(HYPERLINK(Rollover(ROW(),COLUMN()),"The Mule Border Run.avi"),"The Mule Border Run.avi")</f>
        <v>The Mule Border Run.avi</v>
      </c>
    </row>
    <row r="1758" spans="1:1">
      <c r="A1758" s="5" t="str">
        <f>IFERROR(HYPERLINK(Rollover(ROW(),COLUMN()),"The Mummy Tomb Of The Dragon Emperor.avi"),"The Mummy Tomb Of The Dragon Emperor.avi")</f>
        <v>The Mummy Tomb Of The Dragon Emperor.avi</v>
      </c>
    </row>
    <row r="1759" spans="1:1">
      <c r="A1759" s="5" t="str">
        <f>IFERROR(HYPERLINK(Rollover(ROW(),COLUMN()),"The Mutants.avi"),"The Mutants.avi")</f>
        <v>The Mutants.avi</v>
      </c>
    </row>
    <row r="1760" spans="1:1">
      <c r="A1760" s="5" t="str">
        <f>IFERROR(HYPERLINK(Rollover(ROW(),COLUMN()),"The New One Armed Swordsman.avi"),"The New One Armed Swordsman.avi")</f>
        <v>The New One Armed Swordsman.avi</v>
      </c>
    </row>
    <row r="1761" spans="1:1">
      <c r="A1761" s="5" t="str">
        <f>IFERROR(HYPERLINK(Rollover(ROW(),COLUMN()),"The November Man.avi"),"The November Man.avi")</f>
        <v>The November Man.avi</v>
      </c>
    </row>
    <row r="1762" spans="1:1">
      <c r="A1762" s="5" t="str">
        <f>IFERROR(HYPERLINK(Rollover(ROW(),COLUMN()),"The Omen 666.avi"),"The Omen 666.avi")</f>
        <v>The Omen 666.avi</v>
      </c>
    </row>
    <row r="1763" spans="1:1">
      <c r="A1763" s="5" t="str">
        <f>IFERROR(HYPERLINK(Rollover(ROW(),COLUMN()),"The Other zone.avi"),"The Other zone.avi")</f>
        <v>The Other zone.avi</v>
      </c>
    </row>
    <row r="1764" spans="1:1">
      <c r="A1764" s="5" t="str">
        <f>IFERROR(HYPERLINK(Rollover(ROW(),COLUMN()),"The Outsider.avi"),"The Outsider.avi")</f>
        <v>The Outsider.avi</v>
      </c>
    </row>
    <row r="1765" spans="1:1">
      <c r="A1765" s="5" t="str">
        <f>IFERROR(HYPERLINK(Rollover(ROW(),COLUMN()),"The Overnight.avi"),"The Overnight.avi")</f>
        <v>The Overnight.avi</v>
      </c>
    </row>
    <row r="1766" spans="1:1">
      <c r="A1766" s="5" t="str">
        <f>IFERROR(HYPERLINK(Rollover(ROW(),COLUMN()),"The Panic Room.avi"),"The Panic Room.avi")</f>
        <v>The Panic Room.avi</v>
      </c>
    </row>
    <row r="1767" spans="1:1">
      <c r="A1767" s="5" t="str">
        <f>IFERROR(HYPERLINK(Rollover(ROW(),COLUMN()),"The Park.avi"),"The Park.avi")</f>
        <v>The Park.avi</v>
      </c>
    </row>
    <row r="1768" spans="1:1">
      <c r="A1768" s="5" t="str">
        <f>IFERROR(HYPERLINK(Rollover(ROW(),COLUMN()),"The Patriot Le Chemin De La Liberté.avi"),"The Patriot Le Chemin De La Liberté.avi")</f>
        <v>The Patriot Le Chemin De La Liberté.avi</v>
      </c>
    </row>
    <row r="1769" spans="1:1">
      <c r="A1769" s="5" t="str">
        <f>IFERROR(HYPERLINK(Rollover(ROW(),COLUMN()),"The Peacemaker.avi"),"The Peacemaker.avi")</f>
        <v>The Peacemaker.avi</v>
      </c>
    </row>
    <row r="1770" spans="1:1">
      <c r="A1770" s="5" t="str">
        <f>IFERROR(HYPERLINK(Rollover(ROW(),COLUMN()),"The Philadelphia Expériment.avi"),"The Philadelphia Expériment.avi")</f>
        <v>The Philadelphia Expériment.avi</v>
      </c>
    </row>
    <row r="1771" spans="1:1">
      <c r="A1771" s="5" t="str">
        <f>IFERROR(HYPERLINK(Rollover(ROW(),COLUMN()),"The Prince.avi"),"The Prince.avi")</f>
        <v>The Prince.avi</v>
      </c>
    </row>
    <row r="1772" spans="1:1">
      <c r="A1772" s="5" t="str">
        <f>IFERROR(HYPERLINK(Rollover(ROW(),COLUMN()),"The Prodigies.avi"),"The Prodigies.avi")</f>
        <v>The Prodigies.avi</v>
      </c>
    </row>
    <row r="1773" spans="1:1">
      <c r="A1773" s="5" t="str">
        <f>IFERROR(HYPERLINK(Rollover(ROW(),COLUMN()),"The Prophet s Game.avi"),"The Prophet s Game.avi")</f>
        <v>The Prophet s Game.avi</v>
      </c>
    </row>
    <row r="1774" spans="1:1">
      <c r="A1774" s="5" t="str">
        <f>IFERROR(HYPERLINK(Rollover(ROW(),COLUMN()),"The Quiet Ones.avi"),"The Quiet Ones.avi")</f>
        <v>The Quiet Ones.avi</v>
      </c>
    </row>
    <row r="1775" spans="1:1">
      <c r="A1775" s="5" t="str">
        <f>IFERROR(HYPERLINK(Rollover(ROW(),COLUMN()),"The Raid 2.avi"),"The Raid 2.avi")</f>
        <v>The Raid 2.avi</v>
      </c>
    </row>
    <row r="1776" spans="1:1">
      <c r="A1776" s="5" t="str">
        <f>IFERROR(HYPERLINK(Rollover(ROW(),COLUMN()),"The Raid Rédemption.avi"),"The Raid Rédemption.avi")</f>
        <v>The Raid Rédemption.avi</v>
      </c>
    </row>
    <row r="1777" spans="1:1">
      <c r="A1777" s="5" t="str">
        <f>IFERROR(HYPERLINK(Rollover(ROW(),COLUMN()),"The Reaping.avi"),"The Reaping.avi")</f>
        <v>The Reaping.avi</v>
      </c>
    </row>
    <row r="1778" spans="1:1">
      <c r="A1778" s="5" t="str">
        <f>IFERROR(HYPERLINK(Rollover(ROW(),COLUMN()),"The Record.avi"),"The Record.avi")</f>
        <v>The Record.avi</v>
      </c>
    </row>
    <row r="1779" spans="1:1">
      <c r="A1779" s="5" t="str">
        <f>IFERROR(HYPERLINK(Rollover(ROW(),COLUMN()),"The Red Siren.avi"),"The Red Siren.avi")</f>
        <v>The Red Siren.avi</v>
      </c>
    </row>
    <row r="1780" spans="1:1">
      <c r="A1780" s="5" t="str">
        <f>IFERROR(HYPERLINK(Rollover(ROW(),COLUMN()),"The Remaining.avi"),"The Remaining.avi")</f>
        <v>The Remaining.avi</v>
      </c>
    </row>
    <row r="1781" spans="1:1">
      <c r="A1781" s="5" t="str">
        <f>IFERROR(HYPERLINK(Rollover(ROW(),COLUMN()),"The Revenant.avi"),"The Revenant.avi")</f>
        <v>The Revenant.avi</v>
      </c>
    </row>
    <row r="1782" spans="1:1">
      <c r="A1782" s="5" t="str">
        <f>IFERROR(HYPERLINK(Rollover(ROW(),COLUMN()),"The Rise Of Reeker.avi"),"The Rise Of Reeker.avi")</f>
        <v>The Rise Of Reeker.avi</v>
      </c>
    </row>
    <row r="1783" spans="1:1">
      <c r="A1783" s="5" t="str">
        <f>IFERROR(HYPERLINK(Rollover(ROW(),COLUMN()),"The Rover.avi"),"The Rover.avi")</f>
        <v>The Rover.avi</v>
      </c>
    </row>
    <row r="1784" spans="1:1">
      <c r="A1784" s="5" t="str">
        <f>IFERROR(HYPERLINK(Rollover(ROW(),COLUMN()),"The Ruins.avi"),"The Ruins.avi")</f>
        <v>The Ruins.avi</v>
      </c>
    </row>
    <row r="1785" spans="1:1">
      <c r="A1785" s="5" t="str">
        <f>IFERROR(HYPERLINK(Rollover(ROW(),COLUMN()),"The Salton Sea.avi"),"The Salton Sea.avi")</f>
        <v>The Salton Sea.avi</v>
      </c>
    </row>
    <row r="1786" spans="1:1">
      <c r="A1786" s="5" t="str">
        <f>IFERROR(HYPERLINK(Rollover(ROW(),COLUMN()),"The Salvation.avi"),"The Salvation.avi")</f>
        <v>The Salvation.avi</v>
      </c>
    </row>
    <row r="1787" spans="1:1">
      <c r="A1787" s="5" t="str">
        <f>IFERROR(HYPERLINK(Rollover(ROW(),COLUMN()),"The Samaritan.avi"),"The Samaritan.avi")</f>
        <v>The Samaritan.avi</v>
      </c>
    </row>
    <row r="1788" spans="1:1">
      <c r="A1788" s="5" t="str">
        <f>IFERROR(HYPERLINK(Rollover(ROW(),COLUMN()),"The Scrib.avi"),"The Scrib.avi")</f>
        <v>The Scrib.avi</v>
      </c>
    </row>
    <row r="1789" spans="1:1">
      <c r="A1789" s="5" t="str">
        <f>IFERROR(HYPERLINK(Rollover(ROW(),COLUMN()),"The Scribbler.avi"),"The Scribbler.avi")</f>
        <v>The Scribbler.avi</v>
      </c>
    </row>
    <row r="1790" spans="1:1">
      <c r="A1790" s="5" t="str">
        <f>IFERROR(HYPERLINK(Rollover(ROW(),COLUMN()),"The Seasoning House.avi"),"The Seasoning House.avi")</f>
        <v>The Seasoning House.avi</v>
      </c>
    </row>
    <row r="1791" spans="1:1">
      <c r="A1791" s="5" t="str">
        <f>IFERROR(HYPERLINK(Rollover(ROW(),COLUMN()),"The Secret.avi"),"The Secret.avi")</f>
        <v>The Secret.avi</v>
      </c>
    </row>
    <row r="1792" spans="1:1">
      <c r="A1792" s="5" t="str">
        <f>IFERROR(HYPERLINK(Rollover(ROW(),COLUMN()),"The Shallows.avi"),"The Shallows.avi")</f>
        <v>The Shallows.avi</v>
      </c>
    </row>
    <row r="1793" spans="1:1">
      <c r="A1793" s="5" t="str">
        <f>IFERROR(HYPERLINK(Rollover(ROW(),COLUMN()),"The Shining.avi"),"The Shining.avi")</f>
        <v>The Shining.avi</v>
      </c>
    </row>
    <row r="1794" spans="1:1">
      <c r="A1794" s="5" t="str">
        <f>IFERROR(HYPERLINK(Rollover(ROW(),COLUMN()),"The Signal.avi"),"The Signal.avi")</f>
        <v>The Signal.avi</v>
      </c>
    </row>
    <row r="1795" spans="1:1">
      <c r="A1795" s="5" t="str">
        <f>IFERROR(HYPERLINK(Rollover(ROW(),COLUMN()),"The Silence Of The Lambs.avi"),"The Silence Of The Lambs.avi")</f>
        <v>The Silence Of The Lambs.avi</v>
      </c>
    </row>
    <row r="1796" spans="1:1">
      <c r="A1796" s="5" t="str">
        <f>IFERROR(HYPERLINK(Rollover(ROW(),COLUMN()),"The Sniper.avi"),"The Sniper.avi")</f>
        <v>The Sniper.avi</v>
      </c>
    </row>
    <row r="1797" spans="1:1">
      <c r="A1797" s="5" t="str">
        <f>IFERROR(HYPERLINK(Rollover(ROW(),COLUMN()),"The Sorcèrer'S Apprentice.avi"),"The Sorcèrer'S Apprentice.avi")</f>
        <v>The Sorcèrer'S Apprentice.avi</v>
      </c>
    </row>
    <row r="1798" spans="1:1">
      <c r="A1798" s="5" t="str">
        <f>IFERROR(HYPERLINK(Rollover(ROW(),COLUMN()),"The Spécialist.avi"),"The Spécialist.avi")</f>
        <v>The Spécialist.avi</v>
      </c>
    </row>
    <row r="1799" spans="1:1">
      <c r="A1799" s="5" t="str">
        <f>IFERROR(HYPERLINK(Rollover(ROW(),COLUMN()),"The Starving Games.avi"),"The Starving Games.avi")</f>
        <v>The Starving Games.avi</v>
      </c>
    </row>
    <row r="1800" spans="1:1">
      <c r="A1800" s="5" t="str">
        <f>IFERROR(HYPERLINK(Rollover(ROW(),COLUMN()),"The Substitute.avi"),"The Substitute.avi")</f>
        <v>The Substitute.avi</v>
      </c>
    </row>
    <row r="1801" spans="1:1">
      <c r="A1801" s="5" t="str">
        <f>IFERROR(HYPERLINK(Rollover(ROW(),COLUMN()),"The Take.avi"),"The Take.avi")</f>
        <v>The Take.avi</v>
      </c>
    </row>
    <row r="1802" spans="1:1">
      <c r="A1802" s="5" t="str">
        <f>IFERROR(HYPERLINK(Rollover(ROW(),COLUMN()),"The Taking Of Pelham 123.avi"),"The Taking Of Pelham 123.avi")</f>
        <v>The Taking Of Pelham 123.avi</v>
      </c>
    </row>
    <row r="1803" spans="1:1">
      <c r="A1803" s="5" t="str">
        <f>IFERROR(HYPERLINK(Rollover(ROW(),COLUMN()),"The Taking Of tiger mountain.avi"),"The Taking Of tiger mountain.avi")</f>
        <v>The Taking Of tiger mountain.avi</v>
      </c>
    </row>
    <row r="1804" spans="1:1">
      <c r="A1804" s="5" t="str">
        <f>IFERROR(HYPERLINK(Rollover(ROW(),COLUMN()),"The Tempest.avi"),"The Tempest.avi")</f>
        <v>The Tempest.avi</v>
      </c>
    </row>
    <row r="1805" spans="1:1">
      <c r="A1805" s="5" t="str">
        <f>IFERROR(HYPERLINK(Rollover(ROW(),COLUMN()),"The Ten Commandments.avi"),"The Ten Commandments.avi")</f>
        <v>The Ten Commandments.avi</v>
      </c>
    </row>
    <row r="1806" spans="1:1">
      <c r="A1806" s="5" t="str">
        <f>IFERROR(HYPERLINK(Rollover(ROW(),COLUMN()),"The Terminators.avi"),"The Terminators.avi")</f>
        <v>The Terminators.avi</v>
      </c>
    </row>
    <row r="1807" spans="1:1">
      <c r="A1807" s="5" t="str">
        <f>IFERROR(HYPERLINK(Rollover(ROW(),COLUMN()),"The Terror Live.avi"),"The Terror Live.avi")</f>
        <v>The Terror Live.avi</v>
      </c>
    </row>
    <row r="1808" spans="1:1">
      <c r="A1808" s="5" t="str">
        <f>IFERROR(HYPERLINK(Rollover(ROW(),COLUMN()),"The Thaw Dégel.avi"),"The Thaw Dégel.avi")</f>
        <v>The Thaw Dégel.avi</v>
      </c>
    </row>
    <row r="1809" spans="1:1">
      <c r="A1809" s="5" t="str">
        <f>IFERROR(HYPERLINK(Rollover(ROW(),COLUMN()),"The Thieves.avi"),"The Thieves.avi")</f>
        <v>The Thieves.avi</v>
      </c>
    </row>
    <row r="1810" spans="1:1">
      <c r="A1810" s="5" t="str">
        <f>IFERROR(HYPERLINK(Rollover(ROW(),COLUMN()),"The Throwaways.avi"),"The Throwaways.avi")</f>
        <v>The Throwaways.avi</v>
      </c>
    </row>
    <row r="1811" spans="1:1">
      <c r="A1811" s="5" t="str">
        <f>IFERROR(HYPERLINK(Rollover(ROW(),COLUMN()),"The Tortured.avi"),"The Tortured.avi")</f>
        <v>The Tortured.avi</v>
      </c>
    </row>
    <row r="1812" spans="1:1">
      <c r="A1812" s="5" t="str">
        <f>IFERROR(HYPERLINK(Rollover(ROW(),COLUMN()),"The Torturer.avi"),"The Torturer.avi")</f>
        <v>The Torturer.avi</v>
      </c>
    </row>
    <row r="1813" spans="1:1">
      <c r="A1813" s="5" t="str">
        <f>IFERROR(HYPERLINK(Rollover(ROW(),COLUMN()),"The Tournament.avi"),"The Tournament.avi")</f>
        <v>The Tournament.avi</v>
      </c>
    </row>
    <row r="1814" spans="1:1">
      <c r="A1814" s="5" t="str">
        <f>IFERROR(HYPERLINK(Rollover(ROW(),COLUMN()),"The Tower.avi"),"The Tower.avi")</f>
        <v>The Tower.avi</v>
      </c>
    </row>
    <row r="1815" spans="1:1">
      <c r="A1815" s="5" t="str">
        <f>IFERROR(HYPERLINK(Rollover(ROW(),COLUMN()),"The Toxic Avenger.avi"),"The Toxic Avenger.avi")</f>
        <v>The Toxic Avenger.avi</v>
      </c>
    </row>
    <row r="1816" spans="1:1">
      <c r="A1816" s="5" t="str">
        <f>IFERROR(HYPERLINK(Rollover(ROW(),COLUMN()),"The Tribe.avi"),"The Tribe.avi")</f>
        <v>The Tribe.avi</v>
      </c>
    </row>
    <row r="1817" spans="1:1">
      <c r="A1817" s="5" t="str">
        <f>IFERROR(HYPERLINK(Rollover(ROW(),COLUMN()),"The Trigger Effect.avi"),"The Trigger Effect.avi")</f>
        <v>The Trigger Effect.avi</v>
      </c>
    </row>
    <row r="1818" spans="1:1">
      <c r="A1818" s="5" t="str">
        <f>IFERROR(HYPERLINK(Rollover(ROW(),COLUMN()),"The Trust.avi"),"The Trust.avi")</f>
        <v>The Trust.avi</v>
      </c>
    </row>
    <row r="1819" spans="1:1">
      <c r="A1819" s="5" t="str">
        <f>IFERROR(HYPERLINK(Rollover(ROW(),COLUMN()),"The Untouchables.avi"),"The Untouchables.avi")</f>
        <v>The Untouchables.avi</v>
      </c>
    </row>
    <row r="1820" spans="1:1">
      <c r="A1820" s="5" t="str">
        <f>IFERROR(HYPERLINK(Rollover(ROW(),COLUMN()),"The Usual Suspects.avi"),"The Usual Suspects.avi")</f>
        <v>The Usual Suspects.avi</v>
      </c>
    </row>
    <row r="1821" spans="1:1">
      <c r="A1821" s="5" t="str">
        <f>IFERROR(HYPERLINK(Rollover(ROW(),COLUMN()),"The Vanguard.avi"),"The Vanguard.avi")</f>
        <v>The Vanguard.avi</v>
      </c>
    </row>
    <row r="1822" spans="1:1">
      <c r="A1822" s="5" t="str">
        <f>IFERROR(HYPERLINK(Rollover(ROW(),COLUMN()),"The Vanishing.avi"),"The Vanishing.avi")</f>
        <v>The Vanishing.avi</v>
      </c>
    </row>
    <row r="1823" spans="1:1">
      <c r="A1823" s="5" t="str">
        <f>IFERROR(HYPERLINK(Rollover(ROW(),COLUMN()),"The Veil.avi"),"The Veil.avi")</f>
        <v>The Veil.avi</v>
      </c>
    </row>
    <row r="1824" spans="1:1">
      <c r="A1824" s="5" t="str">
        <f>IFERROR(HYPERLINK(Rollover(ROW(),COLUMN()),"The Village.avi"),"The Village.avi")</f>
        <v>The Village.avi</v>
      </c>
    </row>
    <row r="1825" spans="1:1">
      <c r="A1825" s="5" t="str">
        <f>IFERROR(HYPERLINK(Rollover(ROW(),COLUMN()),"The Violent Kind.avi"),"The Violent Kind.avi")</f>
        <v>The Violent Kind.avi</v>
      </c>
    </row>
    <row r="1826" spans="1:1">
      <c r="A1826" s="5" t="str">
        <f>IFERROR(HYPERLINK(Rollover(ROW(),COLUMN()),"The Viral Factor.avi"),"The Viral Factor.avi")</f>
        <v>The Viral Factor.avi</v>
      </c>
    </row>
    <row r="1827" spans="1:1">
      <c r="A1827" s="5" t="str">
        <f>IFERROR(HYPERLINK(Rollover(ROW(),COLUMN()),"The Visit.avi"),"The Visit.avi")</f>
        <v>The Visit.avi</v>
      </c>
    </row>
    <row r="1828" spans="1:1">
      <c r="A1828" s="5" t="str">
        <f>IFERROR(HYPERLINK(Rollover(ROW(),COLUMN()),"The Visitation.avi"),"The Visitation.avi")</f>
        <v>The Visitation.avi</v>
      </c>
    </row>
    <row r="1829" spans="1:1">
      <c r="A1829" s="5" t="str">
        <f>IFERROR(HYPERLINK(Rollover(ROW(),COLUMN()),"The Wanderers.avi"),"The Wanderers.avi")</f>
        <v>The Wanderers.avi</v>
      </c>
    </row>
    <row r="1830" spans="1:1">
      <c r="A1830" s="5" t="str">
        <f>IFERROR(HYPERLINK(Rollover(ROW(),COLUMN()),"The Warriors.avi"),"The Warriors.avi")</f>
        <v>The Warriors.avi</v>
      </c>
    </row>
    <row r="1831" spans="1:1">
      <c r="A1831" s="5" t="str">
        <f>IFERROR(HYPERLINK(Rollover(ROW(),COLUMN()),"The Watcher.avi"),"The Watcher.avi")</f>
        <v>The Watcher.avi</v>
      </c>
    </row>
    <row r="1832" spans="1:1">
      <c r="A1832" s="5" t="str">
        <f>IFERROR(HYPERLINK(Rollover(ROW(),COLUMN()),"The White Storm.avi"),"The White Storm.avi")</f>
        <v>The White Storm.avi</v>
      </c>
    </row>
    <row r="1833" spans="1:1">
      <c r="A1833" s="5" t="str">
        <f>IFERROR(HYPERLINK(Rollover(ROW(),COLUMN()),"The Wicker Man.avi"),"The Wicker Man.avi")</f>
        <v>The Wicker Man.avi</v>
      </c>
    </row>
    <row r="1834" spans="1:1">
      <c r="A1834" s="5" t="str">
        <f>IFERROR(HYPERLINK(Rollover(ROW(),COLUMN()),"The Wolverine Le Combat De L'Immortel.avi"),"The Wolverine Le Combat De L'Immortel.avi")</f>
        <v>The Wolverine Le Combat De L'Immortel.avi</v>
      </c>
    </row>
    <row r="1835" spans="1:1">
      <c r="A1835" s="5" t="str">
        <f>IFERROR(HYPERLINK(Rollover(ROW(),COLUMN()),"The Woman.avi"),"The Woman.avi")</f>
        <v>The Woman.avi</v>
      </c>
    </row>
    <row r="1836" spans="1:1">
      <c r="A1836" s="5" t="str">
        <f>IFERROR(HYPERLINK(Rollover(ROW(),COLUMN()),"The Wraith.avi"),"The Wraith.avi")</f>
        <v>The Wraith.avi</v>
      </c>
    </row>
    <row r="1837" spans="1:1">
      <c r="A1837" s="5" t="str">
        <f>IFERROR(HYPERLINK(Rollover(ROW(),COLUMN()),"The Émerald Forest.avi"),"The Émerald Forest.avi")</f>
        <v>The Émerald Forest.avi</v>
      </c>
    </row>
    <row r="1838" spans="1:1">
      <c r="A1838" s="5" t="str">
        <f>IFERROR(HYPERLINK(Rollover(ROW(),COLUMN()),"The Équalizer.avi"),"The Équalizer.avi")</f>
        <v>The Équalizer.avi</v>
      </c>
    </row>
    <row r="1839" spans="1:1">
      <c r="A1839" s="5" t="str">
        <f>IFERROR(HYPERLINK(Rollover(ROW(),COLUMN()),"These Final Hours.avi"),"These Final Hours.avi")</f>
        <v>These Final Hours.avi</v>
      </c>
    </row>
    <row r="1840" spans="1:1">
      <c r="A1840" s="5" t="str">
        <f>IFERROR(HYPERLINK(Rollover(ROW(),COLUMN()),"They Are Among Us.avi"),"They Are Among Us.avi")</f>
        <v>They Are Among Us.avi</v>
      </c>
    </row>
    <row r="1841" spans="1:1">
      <c r="A1841" s="5" t="str">
        <f>IFERROR(HYPERLINK(Rollover(ROW(),COLUMN()),"This Is England.avi"),"This Is England.avi")</f>
        <v>This Is England.avi</v>
      </c>
    </row>
    <row r="1842" spans="1:1">
      <c r="A1842" s="5" t="str">
        <f>IFERROR(HYPERLINK(Rollover(ROW(),COLUMN()),"This Was In Texas.avi"),"This Was In Texas.avi")</f>
        <v>This Was In Texas.avi</v>
      </c>
    </row>
    <row r="1843" spans="1:1">
      <c r="A1843" s="5" t="str">
        <f>IFERROR(HYPERLINK(Rollover(ROW(),COLUMN()),"Thor Almighty 2011.avi"),"Thor Almighty 2011.avi")</f>
        <v>Thor Almighty 2011.avi</v>
      </c>
    </row>
    <row r="1844" spans="1:1">
      <c r="A1844" s="5" t="str">
        <f>IFERROR(HYPERLINK(Rollover(ROW(),COLUMN()),"Thor Et Le Marteau Des Dieux.avi"),"Thor Et Le Marteau Des Dieux.avi")</f>
        <v>Thor Et Le Marteau Des Dieux.avi</v>
      </c>
    </row>
    <row r="1845" spans="1:1">
      <c r="A1845" s="5" t="str">
        <f>IFERROR(HYPERLINK(Rollover(ROW(),COLUMN()),"Thor Le Courage Est Immortel.avi"),"Thor Le Courage Est Immortel.avi")</f>
        <v>Thor Le Courage Est Immortel.avi</v>
      </c>
    </row>
    <row r="1846" spans="1:1">
      <c r="A1846" s="5" t="str">
        <f>IFERROR(HYPERLINK(Rollover(ROW(),COLUMN()),"Thor The Dark  Le Monde Des Ténèbres.avi"),"Thor The Dark  Le Monde Des Ténèbres.avi")</f>
        <v>Thor The Dark  Le Monde Des Ténèbres.avi</v>
      </c>
    </row>
    <row r="1847" spans="1:1">
      <c r="A1847" s="5" t="str">
        <f>IFERROR(HYPERLINK(Rollover(ROW(),COLUMN()),"Thor.avi"),"Thor.avi")</f>
        <v>Thor.avi</v>
      </c>
    </row>
    <row r="1848" spans="1:1">
      <c r="A1848" s="5" t="str">
        <f>IFERROR(HYPERLINK(Rollover(ROW(),COLUMN()),"Threshold.avi"),"Threshold.avi")</f>
        <v>Threshold.avi</v>
      </c>
    </row>
    <row r="1849" spans="1:1">
      <c r="A1849" s="5" t="str">
        <f>IFERROR(HYPERLINK(Rollover(ROW(),COLUMN()),"Thx 1138.avi"),"Thx 1138.avi")</f>
        <v>Thx 1138.avi</v>
      </c>
    </row>
    <row r="1850" spans="1:1">
      <c r="A1850" s="5" t="str">
        <f>IFERROR(HYPERLINK(Rollover(ROW(),COLUMN()),"Tiger House.avi"),"Tiger House.avi")</f>
        <v>Tiger House.avi</v>
      </c>
    </row>
    <row r="1851" spans="1:1">
      <c r="A1851" s="5" t="str">
        <f>IFERROR(HYPERLINK(Rollover(ROW(),COLUMN()),"Timber Falls.avi"),"Timber Falls.avi")</f>
        <v>Timber Falls.avi</v>
      </c>
    </row>
    <row r="1852" spans="1:1">
      <c r="A1852" s="5" t="str">
        <f>IFERROR(HYPERLINK(Rollover(ROW(),COLUMN()),"Time To Pay.avi"),"Time To Pay.avi")</f>
        <v>Time To Pay.avi</v>
      </c>
    </row>
    <row r="1853" spans="1:1">
      <c r="A1853" s="5" t="str">
        <f>IFERROR(HYPERLINK(Rollover(ROW(),COLUMN()),"Timebomb.avi"),"Timebomb.avi")</f>
        <v>Timebomb.avi</v>
      </c>
    </row>
    <row r="1854" spans="1:1">
      <c r="A1854" s="5" t="str">
        <f>IFERROR(HYPERLINK(Rollover(ROW(),COLUMN()),"Tomorrow You Re Gone La Mort En Sursis.avi"),"Tomorrow You Re Gone La Mort En Sursis.avi")</f>
        <v>Tomorrow You Re Gone La Mort En Sursis.avi</v>
      </c>
    </row>
    <row r="1855" spans="1:1">
      <c r="A1855" s="5" t="str">
        <f>IFERROR(HYPERLINK(Rollover(ROW(),COLUMN()),"Toolbox Murders.avi"),"Toolbox Murders.avi")</f>
        <v>Toolbox Murders.avi</v>
      </c>
    </row>
    <row r="1856" spans="1:1">
      <c r="A1856" s="5" t="str">
        <f>IFERROR(HYPERLINK(Rollover(ROW(),COLUMN()),"Torment.avi"),"Torment.avi")</f>
        <v>Torment.avi</v>
      </c>
    </row>
    <row r="1857" spans="1:1">
      <c r="A1857" s="5" t="str">
        <f>IFERROR(HYPERLINK(Rollover(ROW(),COLUMN()),"Tornade L'Alerte.avi"),"Tornade L'Alerte.avi")</f>
        <v>Tornade L'Alerte.avi</v>
      </c>
    </row>
    <row r="1858" spans="1:1">
      <c r="A1858" s="5" t="str">
        <f>IFERROR(HYPERLINK(Rollover(ROW(),COLUMN()),"Tornado.avi"),"Tornado.avi")</f>
        <v>Tornado.avi</v>
      </c>
    </row>
    <row r="1859" spans="1:1">
      <c r="A1859" s="5" t="str">
        <f>IFERROR(HYPERLINK(Rollover(ROW(),COLUMN()),"Torture.avi"),"Torture.avi")</f>
        <v>Torture.avi</v>
      </c>
    </row>
    <row r="1860" spans="1:1">
      <c r="A1860" s="5" t="str">
        <f>IFERROR(HYPERLINK(Rollover(ROW(),COLUMN()),"Total Recall Mémoires Programmées.avi"),"Total Recall Mémoires Programmées.avi")</f>
        <v>Total Recall Mémoires Programmées.avi</v>
      </c>
    </row>
    <row r="1861" spans="1:1">
      <c r="A1861" s="5" t="str">
        <f>IFERROR(HYPERLINK(Rollover(ROW(),COLUMN()),"Total Éclispe.avi"),"Total Éclispe.avi")</f>
        <v>Total Éclispe.avi</v>
      </c>
    </row>
    <row r="1862" spans="1:1">
      <c r="A1862" s="5" t="str">
        <f>IFERROR(HYPERLINK(Rollover(ROW(),COLUMN()),"Tough And Deadly.avi"),"Tough And Deadly.avi")</f>
        <v>Tough And Deadly.avi</v>
      </c>
    </row>
    <row r="1863" spans="1:1">
      <c r="A1863" s="5" t="str">
        <f>IFERROR(HYPERLINK(Rollover(ROW(),COLUMN()),"Tracers.avi"),"Tracers.avi")</f>
        <v>Tracers.avi</v>
      </c>
    </row>
    <row r="1864" spans="1:1">
      <c r="A1864" s="5" t="str">
        <f>IFERROR(HYPERLINK(Rollover(ROW(),COLUMN()),"Traffic De Femmes.avi"),"Traffic De Femmes.avi")</f>
        <v>Traffic De Femmes.avi</v>
      </c>
    </row>
    <row r="1865" spans="1:1">
      <c r="A1865" s="5" t="str">
        <f>IFERROR(HYPERLINK(Rollover(ROW(),COLUMN()),"Traffic.avi"),"Traffic.avi")</f>
        <v>Traffic.avi</v>
      </c>
    </row>
    <row r="1866" spans="1:1">
      <c r="A1866" s="5" t="str">
        <f>IFERROR(HYPERLINK(Rollover(ROW(),COLUMN()),"Traffics.avi"),"Traffics.avi")</f>
        <v>Traffics.avi</v>
      </c>
    </row>
    <row r="1867" spans="1:1">
      <c r="A1867" s="5" t="str">
        <f>IFERROR(HYPERLINK(Rollover(ROW(),COLUMN()),"Trafic De Bébés.avi"),"Trafic De Bébés.avi")</f>
        <v>Trafic De Bébés.avi</v>
      </c>
    </row>
    <row r="1868" spans="1:1">
      <c r="A1868" s="5" t="str">
        <f>IFERROR(HYPERLINK(Rollover(ROW(),COLUMN()),"Trafic Mortel l'empreinte de la vengeance.avi"),"Trafic Mortel l'empreinte de la vengeance.avi")</f>
        <v>Trafic Mortel l'empreinte de la vengeance.avi</v>
      </c>
    </row>
    <row r="1869" spans="1:1">
      <c r="A1869" s="5" t="str">
        <f>IFERROR(HYPERLINK(Rollover(ROW(),COLUMN()),"Trailer Park Of Terror.avi"),"Trailer Park Of Terror.avi")</f>
        <v>Trailer Park Of Terror.avi</v>
      </c>
    </row>
    <row r="1870" spans="1:1">
      <c r="A1870" s="5" t="str">
        <f>IFERROR(HYPERLINK(Rollover(ROW(),COLUMN()),"Train.avi"),"Train.avi")</f>
        <v>Train.avi</v>
      </c>
    </row>
    <row r="1871" spans="1:1">
      <c r="A1871" s="5" t="str">
        <f>IFERROR(HYPERLINK(Rollover(ROW(),COLUMN()),"Transcendence.avi"),"Transcendence.avi")</f>
        <v>Transcendence.avi</v>
      </c>
    </row>
    <row r="1872" spans="1:1">
      <c r="A1872" s="5" t="str">
        <f>IFERROR(HYPERLINK(Rollover(ROW(),COLUMN()),"Transformers 2.avi"),"Transformers 2.avi")</f>
        <v>Transformers 2.avi</v>
      </c>
    </row>
    <row r="1873" spans="1:1">
      <c r="A1873" s="5" t="str">
        <f>IFERROR(HYPERLINK(Rollover(ROW(),COLUMN()),"Transformers L'Age De L'Extinction.avi"),"Transformers L'Age De L'Extinction.avi")</f>
        <v>Transformers L'Age De L'Extinction.avi</v>
      </c>
    </row>
    <row r="1874" spans="1:1">
      <c r="A1874" s="5" t="str">
        <f>IFERROR(HYPERLINK(Rollover(ROW(),COLUMN()),"Transformers.avi"),"Transformers.avi")</f>
        <v>Transformers.avi</v>
      </c>
    </row>
    <row r="1875" spans="1:1">
      <c r="A1875" s="5" t="str">
        <f>IFERROR(HYPERLINK(Rollover(ROW(),COLUMN()),"Transit.avi"),"Transit.avi")</f>
        <v>Transit.avi</v>
      </c>
    </row>
    <row r="1876" spans="1:1">
      <c r="A1876" s="5" t="str">
        <f>IFERROR(HYPERLINK(Rollover(ROW(),COLUMN()),"Transmutations.avi"),"Transmutations.avi")</f>
        <v>Transmutations.avi</v>
      </c>
    </row>
    <row r="1877" spans="1:1">
      <c r="A1877" s="5" t="str">
        <f>IFERROR(HYPERLINK(Rollover(ROW(),COLUMN()),"Transperceneige.avi"),"Transperceneige.avi")</f>
        <v>Transperceneige.avi</v>
      </c>
    </row>
    <row r="1878" spans="1:1">
      <c r="A1878" s="5" t="str">
        <f>IFERROR(HYPERLINK(Rollover(ROW(),COLUMN()),"Treasure Island L'Ile Au Trésor.avi"),"Treasure Island L'Ile Au Trésor.avi")</f>
        <v>Treasure Island L'Ile Au Trésor.avi</v>
      </c>
    </row>
    <row r="1879" spans="1:1">
      <c r="A1879" s="5" t="str">
        <f>IFERROR(HYPERLINK(Rollover(ROW(),COLUMN()),"Trick R Treat.avi"),"Trick R Treat.avi")</f>
        <v>Trick R Treat.avi</v>
      </c>
    </row>
    <row r="1880" spans="1:1">
      <c r="A1880" s="5" t="str">
        <f>IFERROR(HYPERLINK(Rollover(ROW(),COLUMN()),"Triple 9.avi"),"Triple 9.avi")</f>
        <v>Triple 9.avi</v>
      </c>
    </row>
    <row r="1881" spans="1:1">
      <c r="A1881" s="5" t="str">
        <f>IFERROR(HYPERLINK(Rollover(ROW(),COLUMN()),"Triple Xxx.avi"),"Triple Xxx.avi")</f>
        <v>Triple Xxx.avi</v>
      </c>
    </row>
    <row r="1882" spans="1:1">
      <c r="A1882" s="5" t="str">
        <f>IFERROR(HYPERLINK(Rollover(ROW(),COLUMN()),"Tristan Et Yseult.avi"),"Tristan Et Yseult.avi")</f>
        <v>Tristan Et Yseult.avi</v>
      </c>
    </row>
    <row r="1883" spans="1:1">
      <c r="A1883" s="5" t="str">
        <f>IFERROR(HYPERLINK(Rollover(ROW(),COLUMN()),"Tropic Thunder.avi"),"Tropic Thunder.avi")</f>
        <v>Tropic Thunder.avi</v>
      </c>
    </row>
    <row r="1884" spans="1:1">
      <c r="A1884" s="5" t="str">
        <f>IFERROR(HYPERLINK(Rollover(ROW(),COLUMN()),"Trouble Évery Day.avi"),"Trouble Évery Day.avi")</f>
        <v>Trouble Évery Day.avi</v>
      </c>
    </row>
    <row r="1885" spans="1:1">
      <c r="A1885" s="5" t="str">
        <f>IFERROR(HYPERLINK(Rollover(ROW(),COLUMN()),"Troupe D'Élite.avi"),"Troupe D'Élite.avi")</f>
        <v>Troupe D'Élite.avi</v>
      </c>
    </row>
    <row r="1886" spans="1:1">
      <c r="A1886" s="5" t="str">
        <f>IFERROR(HYPERLINK(Rollover(ROW(),COLUMN()),"True Blue.avi"),"True Blue.avi")</f>
        <v>True Blue.avi</v>
      </c>
    </row>
    <row r="1887" spans="1:1">
      <c r="A1887" s="5" t="str">
        <f>IFERROR(HYPERLINK(Rollover(ROW(),COLUMN()),"Truth Or Dare.avi"),"Truth Or Dare.avi")</f>
        <v>Truth Or Dare.avi</v>
      </c>
    </row>
    <row r="1888" spans="1:1">
      <c r="A1888" s="5" t="str">
        <f>IFERROR(HYPERLINK(Rollover(ROW(),COLUMN()),"Turistas.avi"),"Turistas.avi")</f>
        <v>Turistas.avi</v>
      </c>
    </row>
    <row r="1889" spans="1:1">
      <c r="A1889" s="5" t="str">
        <f>IFERROR(HYPERLINK(Rollover(ROW(),COLUMN()),"Tusk.avi"),"Tusk.avi")</f>
        <v>Tusk.avi</v>
      </c>
    </row>
    <row r="1890" spans="1:1">
      <c r="A1890" s="5" t="str">
        <f>IFERROR(HYPERLINK(Rollover(ROW(),COLUMN()),"Twentyman.avi"),"Twentyman.avi")</f>
        <v>Twentyman.avi</v>
      </c>
    </row>
    <row r="1891" spans="1:1">
      <c r="A1891" s="5" t="str">
        <f>IFERROR(HYPERLINK(Rollover(ROW(),COLUMN()),"Tycus.avi"),"Tycus.avi")</f>
        <v>Tycus.avi</v>
      </c>
    </row>
    <row r="1892" spans="1:1">
      <c r="A1892" s="5" t="str">
        <f>IFERROR(HYPERLINK(Rollover(ROW(),COLUMN()),"U Turn.avi"),"U Turn.avi")</f>
        <v>U Turn.avi</v>
      </c>
    </row>
    <row r="1893" spans="1:1">
      <c r="A1893" s="5" t="str">
        <f>IFERROR(HYPERLINK(Rollover(ROW(),COLUMN()),"Ufo.avi"),"Ufo.avi")</f>
        <v>Ufo.avi</v>
      </c>
    </row>
    <row r="1894" spans="1:1">
      <c r="A1894" s="5" t="str">
        <f>IFERROR(HYPERLINK(Rollover(ROW(),COLUMN()),"Ultimate Fight Submission.avi"),"Ultimate Fight Submission.avi")</f>
        <v>Ultimate Fight Submission.avi</v>
      </c>
    </row>
    <row r="1895" spans="1:1">
      <c r="A1895" s="5" t="str">
        <f>IFERROR(HYPERLINK(Rollover(ROW(),COLUMN()),"Ultimate Game.avi"),"Ultimate Game.avi")</f>
        <v>Ultimate Game.avi</v>
      </c>
    </row>
    <row r="1896" spans="1:1">
      <c r="A1896" s="5" t="str">
        <f>IFERROR(HYPERLINK(Rollover(ROW(),COLUMN()),"Ulzhan.avi"),"Ulzhan.avi")</f>
        <v>Ulzhan.avi</v>
      </c>
    </row>
    <row r="1897" spans="1:1">
      <c r="A1897" s="5" t="str">
        <f>IFERROR(HYPERLINK(Rollover(ROW(),COLUMN()),"Un Coup De Tonnerre.avi"),"Un Coup De Tonnerre.avi")</f>
        <v>Un Coup De Tonnerre.avi</v>
      </c>
    </row>
    <row r="1898" spans="1:1">
      <c r="A1898" s="5" t="str">
        <f>IFERROR(HYPERLINK(Rollover(ROW(),COLUMN()),"Un Cri Dans L'Océan.avi"),"Un Cri Dans L'Océan.avi")</f>
        <v>Un Cri Dans L'Océan.avi</v>
      </c>
    </row>
    <row r="1899" spans="1:1">
      <c r="A1899" s="5" t="str">
        <f>IFERROR(HYPERLINK(Rollover(ROW(),COLUMN()),"Un Homme à Part.avi"),"Un Homme à Part.avi")</f>
        <v>Un Homme à Part.avi</v>
      </c>
    </row>
    <row r="1900" spans="1:1">
      <c r="A1900" s="5" t="str">
        <f>IFERROR(HYPERLINK(Rollover(ROW(),COLUMN()),"Un Long Dimanche De Fiancailles.avi"),"Un Long Dimanche De Fiancailles.avi")</f>
        <v>Un Long Dimanche De Fiancailles.avi</v>
      </c>
    </row>
    <row r="1901" spans="1:1">
      <c r="A1901" s="5" t="str">
        <f>IFERROR(HYPERLINK(Rollover(ROW(),COLUMN()),"Un Seul Deviendra Invincible.avi"),"Un Seul Deviendra Invincible.avi")</f>
        <v>Un Seul Deviendra Invincible.avi</v>
      </c>
    </row>
    <row r="1902" spans="1:1">
      <c r="A1902" s="5" t="str">
        <f>IFERROR(HYPERLINK(Rollover(ROW(),COLUMN()),"Un Élève Doué.avi"),"Un Élève Doué.avi")</f>
        <v>Un Élève Doué.avi</v>
      </c>
    </row>
    <row r="1903" spans="1:1">
      <c r="A1903" s="5" t="str">
        <f>IFERROR(HYPERLINK(Rollover(ROW(),COLUMN()),"Unborn.avi"),"Unborn.avi")</f>
        <v>Unborn.avi</v>
      </c>
    </row>
    <row r="1904" spans="1:1">
      <c r="A1904" s="5" t="str">
        <f>IFERROR(HYPERLINK(Rollover(ROW(),COLUMN()),"Unbreakable.avi"),"Unbreakable.avi")</f>
        <v>Unbreakable.avi</v>
      </c>
    </row>
    <row r="1905" spans="1:1">
      <c r="A1905" s="5" t="str">
        <f>IFERROR(HYPERLINK(Rollover(ROW(),COLUMN()),"Uncommon Valor.avi"),"Uncommon Valor.avi")</f>
        <v>Uncommon Valor.avi</v>
      </c>
    </row>
    <row r="1906" spans="1:1">
      <c r="A1906" s="5" t="str">
        <f>IFERROR(HYPERLINK(Rollover(ROW(),COLUMN()),"Under The Mountain.avi"),"Under The Mountain.avi")</f>
        <v>Under The Mountain.avi</v>
      </c>
    </row>
    <row r="1907" spans="1:1">
      <c r="A1907" s="5" t="str">
        <f>IFERROR(HYPERLINK(Rollover(ROW(),COLUMN()),"Underworld 2 Évolution.avi"),"Underworld 2 Évolution.avi")</f>
        <v>Underworld 2 Évolution.avi</v>
      </c>
    </row>
    <row r="1908" spans="1:1">
      <c r="A1908" s="5" t="str">
        <f>IFERROR(HYPERLINK(Rollover(ROW(),COLUMN()),"Underworld 3 Le Soulèvement Des Lycans.avi"),"Underworld 3 Le Soulèvement Des Lycans.avi")</f>
        <v>Underworld 3 Le Soulèvement Des Lycans.avi</v>
      </c>
    </row>
    <row r="1909" spans="1:1">
      <c r="A1909" s="5" t="str">
        <f>IFERROR(HYPERLINK(Rollover(ROW(),COLUMN()),"Underworld Awakening.avi"),"Underworld Awakening.avi")</f>
        <v>Underworld Awakening.avi</v>
      </c>
    </row>
    <row r="1910" spans="1:1">
      <c r="A1910" s="5" t="str">
        <f>IFERROR(HYPERLINK(Rollover(ROW(),COLUMN()),"Underworld.avi"),"Underworld.avi")</f>
        <v>Underworld.avi</v>
      </c>
    </row>
    <row r="1911" spans="1:1">
      <c r="A1911" s="5" t="str">
        <f>IFERROR(HYPERLINK(Rollover(ROW(),COLUMN()),"Une Infirmière Dangereuse.avi"),"Une Infirmière Dangereuse.avi")</f>
        <v>Une Infirmière Dangereuse.avi</v>
      </c>
    </row>
    <row r="1912" spans="1:1">
      <c r="A1912" s="5" t="str">
        <f>IFERROR(HYPERLINK(Rollover(ROW(),COLUMN()),"Une Mère À La Dérive.avi"),"Une Mère À La Dérive.avi")</f>
        <v>Une Mère À La Dérive.avi</v>
      </c>
    </row>
    <row r="1913" spans="1:1">
      <c r="A1913" s="5" t="str">
        <f>IFERROR(HYPERLINK(Rollover(ROW(),COLUMN()),"Une nuit au musée 3 le secret des pharaons.avi"),"Une nuit au musée 3 le secret des pharaons.avi")</f>
        <v>Une nuit au musée 3 le secret des pharaons.avi</v>
      </c>
    </row>
    <row r="1914" spans="1:1">
      <c r="A1914" s="5" t="str">
        <f>IFERROR(HYPERLINK(Rollover(ROW(),COLUMN()),"Une Virée En Enfer 2.avi"),"Une Virée En Enfer 2.avi")</f>
        <v>Une Virée En Enfer 2.avi</v>
      </c>
    </row>
    <row r="1915" spans="1:1">
      <c r="A1915" s="5" t="str">
        <f>IFERROR(HYPERLINK(Rollover(ROW(),COLUMN()),"Une Virée En Enfer 3.avi"),"Une Virée En Enfer 3.avi")</f>
        <v>Une Virée En Enfer 3.avi</v>
      </c>
    </row>
    <row r="1916" spans="1:1">
      <c r="A1916" s="5" t="str">
        <f>IFERROR(HYPERLINK(Rollover(ROW(),COLUMN()),"Une Virée En Enfer.avi"),"Une Virée En Enfer.avi")</f>
        <v>Une Virée En Enfer.avi</v>
      </c>
    </row>
    <row r="1917" spans="1:1">
      <c r="A1917" s="5" t="str">
        <f>IFERROR(HYPERLINK(Rollover(ROW(),COLUMN()),"Unit 7.avi"),"Unit 7.avi")</f>
        <v>Unit 7.avi</v>
      </c>
    </row>
    <row r="1918" spans="1:1">
      <c r="A1918" s="5" t="str">
        <f>IFERROR(HYPERLINK(Rollover(ROW(),COLUMN()),"Urban Explorer.avi"),"Urban Explorer.avi")</f>
        <v>Urban Explorer.avi</v>
      </c>
    </row>
    <row r="1919" spans="1:1">
      <c r="A1919" s="5" t="str">
        <f>IFERROR(HYPERLINK(Rollover(ROW(),COLUMN()),"Urban Légend 3.avi"),"Urban Légend 3.avi")</f>
        <v>Urban Légend 3.avi</v>
      </c>
    </row>
    <row r="1920" spans="1:1">
      <c r="A1920" s="5" t="str">
        <f>IFERROR(HYPERLINK(Rollover(ROW(),COLUMN()),"Uss Poseidon The Phantom Below.avi"),"Uss Poseidon The Phantom Below.avi")</f>
        <v>Uss Poseidon The Phantom Below.avi</v>
      </c>
    </row>
    <row r="1921" spans="1:1">
      <c r="A1921" s="5" t="str">
        <f>IFERROR(HYPERLINK(Rollover(ROW(),COLUMN()),"V Pour Vendetta.avi"),"V Pour Vendetta.avi")</f>
        <v>V Pour Vendetta.avi</v>
      </c>
    </row>
    <row r="1922" spans="1:1">
      <c r="A1922" s="5" t="str">
        <f>IFERROR(HYPERLINK(Rollover(ROW(),COLUMN()),"Vacancy 2 The First Cut.avi"),"Vacancy 2 The First Cut.avi")</f>
        <v>Vacancy 2 The First Cut.avi</v>
      </c>
    </row>
    <row r="1923" spans="1:1">
      <c r="A1923" s="5" t="str">
        <f>IFERROR(HYPERLINK(Rollover(ROW(),COLUMN()),"Vacancy.avi"),"Vacancy.avi")</f>
        <v>Vacancy.avi</v>
      </c>
    </row>
    <row r="1924" spans="1:1">
      <c r="A1924" s="5" t="str">
        <f>IFERROR(HYPERLINK(Rollover(ROW(),COLUMN()),"Valentine.avi"),"Valentine.avi")</f>
        <v>Valentine.avi</v>
      </c>
    </row>
    <row r="1925" spans="1:1">
      <c r="A1925" s="5" t="str">
        <f>IFERROR(HYPERLINK(Rollover(ROW(),COLUMN()),"Vampire Hunters.avi"),"Vampire Hunters.avi")</f>
        <v>Vampire Hunters.avi</v>
      </c>
    </row>
    <row r="1926" spans="1:1">
      <c r="A1926" s="5" t="str">
        <f>IFERROR(HYPERLINK(Rollover(ROW(),COLUMN()),"Vampyre Nation.avi"),"Vampyre Nation.avi")</f>
        <v>Vampyre Nation.avi</v>
      </c>
    </row>
    <row r="1927" spans="1:1">
      <c r="A1927" s="5" t="str">
        <f>IFERROR(HYPERLINK(Rollover(ROW(),COLUMN()),"Van Helsing.avi"),"Van Helsing.avi")</f>
        <v>Van Helsing.avi</v>
      </c>
    </row>
    <row r="1928" spans="1:1">
      <c r="A1928" s="5" t="str">
        <f>IFERROR(HYPERLINK(Rollover(ROW(),COLUMN()),"Vehicle 19.avi"),"Vehicle 19.avi")</f>
        <v>Vehicle 19.avi</v>
      </c>
    </row>
    <row r="1929" spans="1:1">
      <c r="A1929" s="5" t="str">
        <f>IFERROR(HYPERLINK(Rollover(ROW(),COLUMN()),"Vendetta.avi"),"Vendetta.avi")</f>
        <v>Vendetta.avi</v>
      </c>
    </row>
    <row r="1930" spans="1:1">
      <c r="A1930" s="5" t="str">
        <f>IFERROR(HYPERLINK(Rollover(ROW(),COLUMN()),"Venganza.avi"),"Venganza.avi")</f>
        <v>Venganza.avi</v>
      </c>
    </row>
    <row r="1931" spans="1:1">
      <c r="A1931" s="5" t="str">
        <f>IFERROR(HYPERLINK(Rollover(ROW(),COLUMN()),"Vengeance The Démon.avi"),"Vengeance The Démon.avi")</f>
        <v>Vengeance The Démon.avi</v>
      </c>
    </row>
    <row r="1932" spans="1:1">
      <c r="A1932" s="5" t="str">
        <f>IFERROR(HYPERLINK(Rollover(ROW(),COLUMN()),"Vengeance.avi"),"Vengeance.avi")</f>
        <v>Vengeance.avi</v>
      </c>
    </row>
    <row r="1933" spans="1:1">
      <c r="A1933" s="5" t="str">
        <f>IFERROR(HYPERLINK(Rollover(ROW(),COLUMN()),"Vertige.avi"),"Vertige.avi")</f>
        <v>Vertige.avi</v>
      </c>
    </row>
    <row r="1934" spans="1:1">
      <c r="A1934" s="5" t="str">
        <f>IFERROR(HYPERLINK(Rollover(ROW(),COLUMN()),"Vhs.avi"),"Vhs.avi")</f>
        <v>Vhs.avi</v>
      </c>
    </row>
    <row r="1935" spans="1:1">
      <c r="A1935" s="5" t="str">
        <f>IFERROR(HYPERLINK(Rollover(ROW(),COLUMN()),"Vice.avi"),"Vice.avi")</f>
        <v>Vice.avi</v>
      </c>
    </row>
    <row r="1936" spans="1:1">
      <c r="A1936" s="5" t="str">
        <f>IFERROR(HYPERLINK(Rollover(ROW(),COLUMN()),"Viking Quest.avi"),"Viking Quest.avi")</f>
        <v>Viking Quest.avi</v>
      </c>
    </row>
    <row r="1937" spans="1:1">
      <c r="A1937" s="5" t="str">
        <f>IFERROR(HYPERLINK(Rollover(ROW(),COLUMN()),"Vikingdom.avi"),"Vikingdom.avi")</f>
        <v>Vikingdom.avi</v>
      </c>
    </row>
    <row r="1938" spans="1:1">
      <c r="A1938" s="5" t="str">
        <f>IFERROR(HYPERLINK(Rollover(ROW(),COLUMN()),"Vipers.avi"),"Vipers.avi")</f>
        <v>Vipers.avi</v>
      </c>
    </row>
    <row r="1939" spans="1:1">
      <c r="A1939" s="5" t="str">
        <f>IFERROR(HYPERLINK(Rollover(ROW(),COLUMN()),"Vol 7500.avi"),"Vol 7500.avi")</f>
        <v>Vol 7500.avi</v>
      </c>
    </row>
    <row r="1940" spans="1:1">
      <c r="A1940" s="5" t="str">
        <f>IFERROR(HYPERLINK(Rollover(ROW(),COLUMN()),"Voltage.avi"),"Voltage.avi")</f>
        <v>Voltage.avi</v>
      </c>
    </row>
    <row r="1941" spans="1:1">
      <c r="A1941" s="5" t="str">
        <f>IFERROR(HYPERLINK(Rollover(ROW(),COLUMN()),"Voyage Au Centre De La Terre 2.avi"),"Voyage Au Centre De La Terre 2.avi")</f>
        <v>Voyage Au Centre De La Terre 2.avi</v>
      </c>
    </row>
    <row r="1942" spans="1:1">
      <c r="A1942" s="5" t="str">
        <f>IFERROR(HYPERLINK(Rollover(ROW(),COLUMN()),"Voyage sans retour.avi"),"Voyage sans retour.avi")</f>
        <v>Voyage sans retour.avi</v>
      </c>
    </row>
    <row r="1943" spans="1:1">
      <c r="A1943" s="5" t="str">
        <f>IFERROR(HYPERLINK(Rollover(ROW(),COLUMN()),"Voyeur.avi"),"Voyeur.avi")</f>
        <v>Voyeur.avi</v>
      </c>
    </row>
    <row r="1944" spans="1:1">
      <c r="A1944" s="5" t="str">
        <f>IFERROR(HYPERLINK(Rollover(ROW(),COLUMN()),"Voyeurs Com.avi"),"Voyeurs Com.avi")</f>
        <v>Voyeurs Com.avi</v>
      </c>
    </row>
    <row r="1945" spans="1:1">
      <c r="A1945" s="5" t="str">
        <f>IFERROR(HYPERLINK(Rollover(ROW(),COLUMN()),"Vélocity Trap.avi"),"Vélocity Trap.avi")</f>
        <v>Vélocity Trap.avi</v>
      </c>
    </row>
    <row r="1946" spans="1:1">
      <c r="A1946" s="5" t="str">
        <f>IFERROR(HYPERLINK(Rollover(ROW(),COLUMN()),"Vénom.avi"),"Vénom.avi")</f>
        <v>Vénom.avi</v>
      </c>
    </row>
    <row r="1947" spans="1:1">
      <c r="A1947" s="5" t="str">
        <f>IFERROR(HYPERLINK(Rollover(ROW(),COLUMN()),"Walk Of Shame.avi"),"Walk Of Shame.avi")</f>
        <v>Walk Of Shame.avi</v>
      </c>
    </row>
    <row r="1948" spans="1:1">
      <c r="A1948" s="5" t="str">
        <f>IFERROR(HYPERLINK(Rollover(ROW(),COLUMN()),"Walking With Dinosaurs 3D.avi"),"Walking With Dinosaurs 3D.avi")</f>
        <v>Walking With Dinosaurs 3D.avi</v>
      </c>
    </row>
    <row r="1949" spans="1:1">
      <c r="A1949" s="5" t="str">
        <f>IFERROR(HYPERLINK(Rollover(ROW(),COLUMN()),"Walled In.avi"),"Walled In.avi")</f>
        <v>Walled In.avi</v>
      </c>
    </row>
    <row r="1950" spans="1:1">
      <c r="A1950" s="5" t="str">
        <f>IFERROR(HYPERLINK(Rollover(ROW(),COLUMN()),"Wanted Choisis Ton Destin.avi"),"Wanted Choisis Ton Destin.avi")</f>
        <v>Wanted Choisis Ton Destin.avi</v>
      </c>
    </row>
    <row r="1951" spans="1:1">
      <c r="A1951" s="5" t="str">
        <f>IFERROR(HYPERLINK(Rollover(ROW(),COLUMN()),"War Games.avi"),"War Games.avi")</f>
        <v>War Games.avi</v>
      </c>
    </row>
    <row r="1952" spans="1:1">
      <c r="A1952" s="5" t="str">
        <f>IFERROR(HYPERLINK(Rollover(ROW(),COLUMN()),"War Of The Arrows.avi"),"War Of The Arrows.avi")</f>
        <v>War Of The Arrows.avi</v>
      </c>
    </row>
    <row r="1953" spans="1:1">
      <c r="A1953" s="5" t="str">
        <f>IFERROR(HYPERLINK(Rollover(ROW(),COLUMN()),"War Pigs.avi"),"War Pigs.avi")</f>
        <v>War Pigs.avi</v>
      </c>
    </row>
    <row r="1954" spans="1:1">
      <c r="A1954" s="5" t="str">
        <f>IFERROR(HYPERLINK(Rollover(ROW(),COLUMN()),"War Zone.avi"),"War Zone.avi")</f>
        <v>War Zone.avi</v>
      </c>
    </row>
    <row r="1955" spans="1:1">
      <c r="A1955" s="5" t="str">
        <f>IFERROR(HYPERLINK(Rollover(ROW(),COLUMN()),"War.avi"),"War.avi")</f>
        <v>War.avi</v>
      </c>
    </row>
    <row r="1956" spans="1:1">
      <c r="A1956" s="5" t="str">
        <f>IFERROR(HYPERLINK(Rollover(ROW(),COLUMN()),"Warbirds.avi"),"Warbirds.avi")</f>
        <v>Warbirds.avi</v>
      </c>
    </row>
    <row r="1957" spans="1:1">
      <c r="A1957" s="5" t="str">
        <f>IFERROR(HYPERLINK(Rollover(ROW(),COLUMN()),"Warrior Angels.avi"),"Warrior Angels.avi")</f>
        <v>Warrior Angels.avi</v>
      </c>
    </row>
    <row r="1958" spans="1:1">
      <c r="A1958" s="5" t="str">
        <f>IFERROR(HYPERLINK(Rollover(ROW(),COLUMN()),"Warriors Of Virtue 2.avi"),"Warriors Of Virtue 2.avi")</f>
        <v>Warriors Of Virtue 2.avi</v>
      </c>
    </row>
    <row r="1959" spans="1:1">
      <c r="A1959" s="5" t="str">
        <f>IFERROR(HYPERLINK(Rollover(ROW(),COLUMN()),"Waz.avi"),"Waz.avi")</f>
        <v>Waz.avi</v>
      </c>
    </row>
    <row r="1960" spans="1:1">
      <c r="A1960" s="5" t="str">
        <f>IFERROR(HYPERLINK(Rollover(ROW(),COLUMN()),"Wedlock.avi"),"Wedlock.avi")</f>
        <v>Wedlock.avi</v>
      </c>
    </row>
    <row r="1961" spans="1:1">
      <c r="A1961" s="5" t="str">
        <f>IFERROR(HYPERLINK(Rollover(ROW(),COLUMN()),"Welcome To New York.avi"),"Welcome To New York.avi")</f>
        <v>Welcome To New York.avi</v>
      </c>
    </row>
    <row r="1962" spans="1:1">
      <c r="A1962" s="5" t="str">
        <f>IFERROR(HYPERLINK(Rollover(ROW(),COLUMN()),"Welcome To The Jungle.avi"),"Welcome To The Jungle.avi")</f>
        <v>Welcome To The Jungle.avi</v>
      </c>
    </row>
    <row r="1963" spans="1:1">
      <c r="A1963" s="5" t="str">
        <f>IFERROR(HYPERLINK(Rollover(ROW(),COLUMN()),"Wendigo.avi"),"Wendigo.avi")</f>
        <v>Wendigo.avi</v>
      </c>
    </row>
    <row r="1964" spans="1:1">
      <c r="A1964" s="5" t="str">
        <f>IFERROR(HYPERLINK(Rollover(ROW(),COLUMN()),"When Worlds.avi"),"When Worlds.avi")</f>
        <v>When Worlds.avi</v>
      </c>
    </row>
    <row r="1965" spans="1:1">
      <c r="A1965" s="5" t="str">
        <f>IFERROR(HYPERLINK(Rollover(ROW(),COLUMN()),"White House Down.avi"),"White House Down.avi")</f>
        <v>White House Down.avi</v>
      </c>
    </row>
    <row r="1966" spans="1:1">
      <c r="A1966" s="5" t="str">
        <f>IFERROR(HYPERLINK(Rollover(ROW(),COLUMN()),"White Tiger.avi"),"White Tiger.avi")</f>
        <v>White Tiger.avi</v>
      </c>
    </row>
    <row r="1967" spans="1:1">
      <c r="A1967" s="5" t="str">
        <f>IFERROR(HYPERLINK(Rollover(ROW(),COLUMN()),"Whiteout.avi"),"Whiteout.avi")</f>
        <v>Whiteout.avi</v>
      </c>
    </row>
    <row r="1968" spans="1:1">
      <c r="A1968" s="5" t="str">
        <f>IFERROR(HYPERLINK(Rollover(ROW(),COLUMN()),"Wild Hogs.avi"),"Wild Hogs.avi")</f>
        <v>Wild Hogs.avi</v>
      </c>
    </row>
    <row r="1969" spans="1:1">
      <c r="A1969" s="5" t="str">
        <f>IFERROR(HYPERLINK(Rollover(ROW(),COLUMN()),"Wild Things Foursome.avi"),"Wild Things Foursome.avi")</f>
        <v>Wild Things Foursome.avi</v>
      </c>
    </row>
    <row r="1970" spans="1:1">
      <c r="A1970" s="5" t="str">
        <f>IFERROR(HYPERLINK(Rollover(ROW(),COLUMN()),"Wir Sind Das Volk.avi"),"Wir Sind Das Volk.avi")</f>
        <v>Wir Sind Das Volk.avi</v>
      </c>
    </row>
    <row r="1971" spans="1:1">
      <c r="A1971" s="5" t="str">
        <f>IFERROR(HYPERLINK(Rollover(ROW(),COLUMN()),"Witchville.avi"),"Witchville.avi")</f>
        <v>Witchville.avi</v>
      </c>
    </row>
    <row r="1972" spans="1:1">
      <c r="A1972" s="5" t="str">
        <f>IFERROR(HYPERLINK(Rollover(ROW(),COLUMN()),"Witness.avi"),"Witness.avi")</f>
        <v>Witness.avi</v>
      </c>
    </row>
    <row r="1973" spans="1:1">
      <c r="A1973" s="5" t="str">
        <f>IFERROR(HYPERLINK(Rollover(ROW(),COLUMN()),"Wolf Creek.avi"),"Wolf Creek.avi")</f>
        <v>Wolf Creek.avi</v>
      </c>
    </row>
    <row r="1974" spans="1:1">
      <c r="A1974" s="5" t="str">
        <f>IFERROR(HYPERLINK(Rollover(ROW(),COLUMN()),"Wolf.avi"),"Wolf.avi")</f>
        <v>Wolf.avi</v>
      </c>
    </row>
    <row r="1975" spans="1:1">
      <c r="A1975" s="5" t="str">
        <f>IFERROR(HYPERLINK(Rollover(ROW(),COLUMN()),"Wolves.avi"),"Wolves.avi")</f>
        <v>Wolves.avi</v>
      </c>
    </row>
    <row r="1976" spans="1:1">
      <c r="A1976" s="5" t="str">
        <f>IFERROR(HYPERLINK(Rollover(ROW(),COLUMN()),"World Express Course Poursuite Au Mexique.avi"),"World Express Course Poursuite Au Mexique.avi")</f>
        <v>World Express Course Poursuite Au Mexique.avi</v>
      </c>
    </row>
    <row r="1977" spans="1:1">
      <c r="A1977" s="5" t="str">
        <f>IFERROR(HYPERLINK(Rollover(ROW(),COLUMN()),"World Invasion.avi"),"World Invasion.avi")</f>
        <v>World Invasion.avi</v>
      </c>
    </row>
    <row r="1978" spans="1:1">
      <c r="A1978" s="5" t="str">
        <f>IFERROR(HYPERLINK(Rollover(ROW(),COLUMN()),"World War Z.avi"),"World War Z.avi")</f>
        <v>World War Z.avi</v>
      </c>
    </row>
    <row r="1979" spans="1:1">
      <c r="A1979" s="5" t="str">
        <f>IFERROR(HYPERLINK(Rollover(ROW(),COLUMN()),"Wrath Of The Titans.avi"),"Wrath Of The Titans.avi")</f>
        <v>Wrath Of The Titans.avi</v>
      </c>
    </row>
    <row r="1980" spans="1:1">
      <c r="A1980" s="5" t="str">
        <f>IFERROR(HYPERLINK(Rollover(ROW(),COLUMN()),"Wrong Turn 1.avi"),"Wrong Turn 1.avi")</f>
        <v>Wrong Turn 1.avi</v>
      </c>
    </row>
    <row r="1981" spans="1:1">
      <c r="A1981" s="5" t="str">
        <f>IFERROR(HYPERLINK(Rollover(ROW(),COLUMN()),"Wrong Turn 2.avi"),"Wrong Turn 2.avi")</f>
        <v>Wrong Turn 2.avi</v>
      </c>
    </row>
    <row r="1982" spans="1:1">
      <c r="A1982" s="5" t="str">
        <f>IFERROR(HYPERLINK(Rollover(ROW(),COLUMN()),"Wrong Turn 3.avi"),"Wrong Turn 3.avi")</f>
        <v>Wrong Turn 3.avi</v>
      </c>
    </row>
    <row r="1983" spans="1:1">
      <c r="A1983" s="5" t="str">
        <f>IFERROR(HYPERLINK(Rollover(ROW(),COLUMN()),"Wrong Turn 4.avi"),"Wrong Turn 4.avi")</f>
        <v>Wrong Turn 4.avi</v>
      </c>
    </row>
    <row r="1984" spans="1:1">
      <c r="A1984" s="5" t="str">
        <f>IFERROR(HYPERLINK(Rollover(ROW(),COLUMN()),"Wrong Turn 5.avi"),"Wrong Turn 5.avi")</f>
        <v>Wrong Turn 5.avi</v>
      </c>
    </row>
    <row r="1985" spans="1:1">
      <c r="A1985" s="5" t="str">
        <f>IFERROR(HYPERLINK(Rollover(ROW(),COLUMN()),"Wrong Turn 6 Last Resort.avi"),"Wrong Turn 6 Last Resort.avi")</f>
        <v>Wrong Turn 6 Last Resort.avi</v>
      </c>
    </row>
    <row r="1986" spans="1:1">
      <c r="A1986" s="5" t="str">
        <f>IFERROR(HYPERLINK(Rollover(ROW(),COLUMN()),"Wudang Mast Er.avi"),"Wudang Mast Er.avi")</f>
        <v>Wudang Mast Er.avi</v>
      </c>
    </row>
    <row r="1987" spans="1:1">
      <c r="A1987" s="5" t="str">
        <f>IFERROR(HYPERLINK(Rollover(ROW(),COLUMN()),"Wushu.avi"),"Wushu.avi")</f>
        <v>Wushu.avi</v>
      </c>
    </row>
    <row r="1988" spans="1:1">
      <c r="A1988" s="5" t="str">
        <f>IFERROR(HYPERLINK(Rollover(ROW(),COLUMN()),"X Cross.avi"),"X Cross.avi")</f>
        <v>X Cross.avi</v>
      </c>
    </row>
    <row r="1989" spans="1:1">
      <c r="A1989" s="5" t="str">
        <f>IFERROR(HYPERLINK(Rollover(ROW(),COLUMN()),"X Files verythings Dies.avi"),"X Files verythings Dies.avi")</f>
        <v>X Files verythings Dies.avi</v>
      </c>
    </row>
    <row r="1990" spans="1:1">
      <c r="A1990" s="5" t="str">
        <f>IFERROR(HYPERLINK(Rollover(ROW(),COLUMN()),"X Men 1944.avi"),"X Men 1944.avi")</f>
        <v>X Men 1944.avi</v>
      </c>
    </row>
    <row r="1991" spans="1:1">
      <c r="A1991" s="5" t="str">
        <f>IFERROR(HYPERLINK(Rollover(ROW(),COLUMN()),"X Men 2.avi"),"X Men 2.avi")</f>
        <v>X Men 2.avi</v>
      </c>
    </row>
    <row r="1992" spans="1:1">
      <c r="A1992" s="5" t="str">
        <f>IFERROR(HYPERLINK(Rollover(ROW(),COLUMN()),"X Men Days of Future Past Rogue Cut 17 Mn de plus.avi"),"X Men Days of Future Past Rogue Cut 17 Mn de plus.avi")</f>
        <v>X Men Days of Future Past Rogue Cut 17 Mn de plus.avi</v>
      </c>
    </row>
    <row r="1993" spans="1:1">
      <c r="A1993" s="5" t="str">
        <f>IFERROR(HYPERLINK(Rollover(ROW(),COLUMN()),"X Men Origins Wolverine.avi"),"X Men Origins Wolverine.avi")</f>
        <v>X Men Origins Wolverine.avi</v>
      </c>
    </row>
    <row r="1994" spans="1:1">
      <c r="A1994" s="5" t="str">
        <f>IFERROR(HYPERLINK(Rollover(ROW(),COLUMN()),"X-Men Days Of Future Past.avi"),"X-Men Days Of Future Past.avi")</f>
        <v>X-Men Days Of Future Past.avi</v>
      </c>
    </row>
    <row r="1995" spans="1:1">
      <c r="A1995" s="5" t="str">
        <f>IFERROR(HYPERLINK(Rollover(ROW(),COLUMN()),"Xtro 2.avi"),"Xtro 2.avi")</f>
        <v>Xtro 2.avi</v>
      </c>
    </row>
    <row r="1996" spans="1:1">
      <c r="A1996" s="5" t="str">
        <f>IFERROR(HYPERLINK(Rollover(ROW(),COLUMN()),"Yakuza L'Ordre Du Dragon.avi"),"Yakuza L'Ordre Du Dragon.avi")</f>
        <v>Yakuza L'Ordre Du Dragon.avi</v>
      </c>
    </row>
    <row r="1997" spans="1:1">
      <c r="A1997" s="5" t="str">
        <f>IFERROR(HYPERLINK(Rollover(ROW(),COLUMN()),"Yellow Brick Road Le Chemin Sans Retour.avi"),"Yellow Brick Road Le Chemin Sans Retour.avi")</f>
        <v>Yellow Brick Road Le Chemin Sans Retour.avi</v>
      </c>
    </row>
    <row r="1998" spans="1:1">
      <c r="A1998" s="5" t="str">
        <f>IFERROR(HYPERLINK(Rollover(ROW(),COLUMN()),"You Re Next.avi"),"You Re Next.avi")</f>
        <v>You Re Next.avi</v>
      </c>
    </row>
    <row r="1999" spans="1:1">
      <c r="A1999" s="5" t="str">
        <f>IFERROR(HYPERLINK(Rollover(ROW(),COLUMN()),"Yéti.avi"),"Yéti.avi")</f>
        <v>Yéti.avi</v>
      </c>
    </row>
    <row r="2000" spans="1:1">
      <c r="A2000" s="5" t="str">
        <f>IFERROR(HYPERLINK(Rollover(ROW(),COLUMN()),"Zodiac Signs of the Apocalypse.avi"),"Zodiac Signs of the Apocalypse.avi")</f>
        <v>Zodiac Signs of the Apocalypse.avi</v>
      </c>
    </row>
    <row r="2001" spans="1:1">
      <c r="A2001" s="5" t="str">
        <f>IFERROR(HYPERLINK(Rollover(ROW(),COLUMN()),"Zombeavers.avi"),"Zombeavers.avi")</f>
        <v>Zombeavers.avi</v>
      </c>
    </row>
    <row r="2002" spans="1:1">
      <c r="A2002" s="5" t="str">
        <f>IFERROR(HYPERLINK(Rollover(ROW(),COLUMN()),"Zombie Holocaust.avi"),"Zombie Holocaust.avi")</f>
        <v>Zombie Holocaust.avi</v>
      </c>
    </row>
    <row r="2003" spans="1:1">
      <c r="A2003" s="5" t="str">
        <f>IFERROR(HYPERLINK(Rollover(ROW(),COLUMN()),"Zombie Hunter.avi"),"Zombie Hunter.avi")</f>
        <v>Zombie Hunter.avi</v>
      </c>
    </row>
    <row r="2004" spans="1:1">
      <c r="A2004" s="5" t="str">
        <f>IFERROR(HYPERLINK(Rollover(ROW(),COLUMN()),"Zombie Strippers.avi"),"Zombie Strippers.avi")</f>
        <v>Zombie Strippers.avi</v>
      </c>
    </row>
    <row r="2005" spans="1:1">
      <c r="A2005" s="5" t="str">
        <f>IFERROR(HYPERLINK(Rollover(ROW(),COLUMN()),"Zone 39.avi"),"Zone 39.avi")</f>
        <v>Zone 39.avi</v>
      </c>
    </row>
    <row r="2006" spans="1:1">
      <c r="A2006" s="5" t="str">
        <f>IFERROR(HYPERLINK(Rollover(ROW(),COLUMN()),"Zone Rouge.avi"),"Zone Rouge.avi")</f>
        <v>Zone Rouge.avi</v>
      </c>
    </row>
    <row r="2007" spans="1:1">
      <c r="A2007" s="5" t="str">
        <f>IFERROR(HYPERLINK(Rollover(ROW(),COLUMN()),"Zonzon.avi"),"Zonzon.avi")</f>
        <v>Zonzon.avi</v>
      </c>
    </row>
    <row r="2008" spans="1:1">
      <c r="A2008" s="5" t="str">
        <f>IFERROR(HYPERLINK(Rollover(ROW(),COLUMN()),"Zulu.avi"),"Zulu.avi")</f>
        <v>Zulu.avi</v>
      </c>
    </row>
    <row r="2009" spans="1:1">
      <c r="A2009" s="5" t="str">
        <f>IFERROR(HYPERLINK(Rollover(ROW(),COLUMN()),"Zéro Dark Thirty.avi"),"Zéro Dark Thirty.avi")</f>
        <v>Zéro Dark Thirty.avi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Raymond</cp:lastModifiedBy>
  <dcterms:created xsi:type="dcterms:W3CDTF">2016-11-07T11:53:47Z</dcterms:created>
  <dcterms:modified xsi:type="dcterms:W3CDTF">2016-11-08T11:05:02Z</dcterms:modified>
</cp:coreProperties>
</file>