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IBA Martine\Desktop\Qualité\excel\"/>
    </mc:Choice>
  </mc:AlternateContent>
  <xr:revisionPtr revIDLastSave="0" documentId="13_ncr:1_{354EE269-714D-4F02-A9D7-E595F0622D1F}" xr6:coauthVersionLast="36" xr6:coauthVersionMax="36" xr10:uidLastSave="{00000000-0000-0000-0000-000000000000}"/>
  <bookViews>
    <workbookView xWindow="0" yWindow="600" windowWidth="28800" windowHeight="11265" activeTab="1" xr2:uid="{00000000-000D-0000-FFFF-FFFF00000000}"/>
  </bookViews>
  <sheets>
    <sheet name="Maquette Prévisionnelle (V2018)" sheetId="2" r:id="rId1"/>
    <sheet name="Notes et résultats" sheetId="3" r:id="rId2"/>
    <sheet name="Histogramme" sheetId="4" r:id="rId3"/>
    <sheet name="Résultats Individuels" sheetId="5" r:id="rId4"/>
    <sheet name="Feuil1" sheetId="7" r:id="rId5"/>
  </sheets>
  <externalReferences>
    <externalReference r:id="rId6"/>
  </externalReferences>
  <definedNames>
    <definedName name="_xlnm._FilterDatabase" localSheetId="1" hidden="1">'Notes et résultats'!$A$3:$AY$29</definedName>
    <definedName name="_xlnm.Print_Area" localSheetId="0">'Maquette Prévisionnelle (V2018)'!$A$1:$J$75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57" i="5" l="1"/>
  <c r="C57" i="5" s="1"/>
  <c r="C55" i="5"/>
  <c r="F53" i="5"/>
  <c r="F52" i="5"/>
  <c r="F51" i="5"/>
  <c r="F50" i="5"/>
  <c r="F49" i="5"/>
  <c r="F48" i="5"/>
  <c r="F47" i="5"/>
  <c r="F46" i="5"/>
  <c r="F45" i="5"/>
  <c r="F44" i="5"/>
  <c r="F43" i="5"/>
  <c r="F42" i="5"/>
  <c r="F41" i="5"/>
  <c r="F40" i="5"/>
  <c r="F39" i="5"/>
  <c r="F38" i="5"/>
  <c r="F37" i="5"/>
  <c r="F36" i="5"/>
  <c r="F35" i="5"/>
  <c r="F34" i="5"/>
  <c r="F33" i="5"/>
  <c r="F32" i="5"/>
  <c r="F31" i="5"/>
  <c r="F30" i="5"/>
  <c r="F29" i="5"/>
  <c r="F28" i="5"/>
  <c r="F27" i="5"/>
  <c r="F26" i="5"/>
  <c r="F25" i="5"/>
  <c r="F24" i="5"/>
  <c r="F23" i="5"/>
  <c r="F22" i="5"/>
  <c r="F21" i="5"/>
  <c r="F20" i="5"/>
  <c r="F19" i="5"/>
  <c r="F18" i="5"/>
  <c r="F17" i="5"/>
  <c r="F16" i="5"/>
  <c r="F15" i="5"/>
  <c r="F14" i="5"/>
  <c r="F13" i="5"/>
  <c r="F12" i="5"/>
  <c r="F11" i="5"/>
  <c r="F10" i="5"/>
  <c r="F9" i="5"/>
  <c r="F8" i="5"/>
  <c r="C6" i="5"/>
  <c r="D3" i="5"/>
  <c r="H5" i="3" l="1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4" i="3"/>
  <c r="A1" i="4"/>
  <c r="B1" i="4"/>
  <c r="C1" i="4"/>
  <c r="D1" i="4"/>
  <c r="E1" i="4"/>
  <c r="F1" i="4"/>
  <c r="G1" i="4"/>
  <c r="A2" i="4"/>
  <c r="B2" i="4"/>
  <c r="C2" i="4"/>
  <c r="E2" i="4"/>
  <c r="A3" i="4"/>
  <c r="B3" i="4"/>
  <c r="C3" i="4"/>
  <c r="E3" i="4"/>
  <c r="A4" i="4"/>
  <c r="B4" i="4"/>
  <c r="C4" i="4"/>
  <c r="E4" i="4"/>
  <c r="A5" i="4"/>
  <c r="B5" i="4"/>
  <c r="C5" i="4"/>
  <c r="E5" i="4"/>
  <c r="A6" i="4"/>
  <c r="B6" i="4"/>
  <c r="C6" i="4"/>
  <c r="E6" i="4"/>
  <c r="A7" i="4"/>
  <c r="B7" i="4"/>
  <c r="C7" i="4"/>
  <c r="E7" i="4"/>
  <c r="A8" i="4"/>
  <c r="B8" i="4"/>
  <c r="C8" i="4"/>
  <c r="E8" i="4"/>
  <c r="A9" i="4"/>
  <c r="B9" i="4"/>
  <c r="C9" i="4"/>
  <c r="E9" i="4"/>
  <c r="A10" i="4"/>
  <c r="B10" i="4"/>
  <c r="C10" i="4"/>
  <c r="E10" i="4"/>
  <c r="A11" i="4"/>
  <c r="B11" i="4"/>
  <c r="C11" i="4"/>
  <c r="E11" i="4"/>
  <c r="A12" i="4"/>
  <c r="B12" i="4"/>
  <c r="C12" i="4"/>
  <c r="E12" i="4"/>
  <c r="A13" i="4"/>
  <c r="B13" i="4"/>
  <c r="C13" i="4"/>
  <c r="E13" i="4"/>
  <c r="A14" i="4"/>
  <c r="B14" i="4"/>
  <c r="C14" i="4"/>
  <c r="E14" i="4"/>
  <c r="A15" i="4"/>
  <c r="B15" i="4"/>
  <c r="C15" i="4"/>
  <c r="E15" i="4"/>
  <c r="A16" i="4"/>
  <c r="B16" i="4"/>
  <c r="C16" i="4"/>
  <c r="E16" i="4"/>
  <c r="A17" i="4"/>
  <c r="B17" i="4"/>
  <c r="C17" i="4"/>
  <c r="E17" i="4"/>
  <c r="A18" i="4"/>
  <c r="B18" i="4"/>
  <c r="C18" i="4"/>
  <c r="E18" i="4"/>
  <c r="A19" i="4"/>
  <c r="B19" i="4"/>
  <c r="C19" i="4"/>
  <c r="E19" i="4"/>
  <c r="A20" i="4"/>
  <c r="B20" i="4"/>
  <c r="C20" i="4"/>
  <c r="E20" i="4"/>
  <c r="A21" i="4"/>
  <c r="B21" i="4"/>
  <c r="C21" i="4"/>
  <c r="E21" i="4"/>
  <c r="A22" i="4"/>
  <c r="B22" i="4"/>
  <c r="C22" i="4"/>
  <c r="E22" i="4"/>
  <c r="A23" i="4"/>
  <c r="B23" i="4"/>
  <c r="C23" i="4"/>
  <c r="E23" i="4"/>
  <c r="A24" i="4"/>
  <c r="B24" i="4"/>
  <c r="C24" i="4"/>
  <c r="E24" i="4"/>
  <c r="A25" i="4"/>
  <c r="B25" i="4"/>
  <c r="C25" i="4"/>
  <c r="E25" i="4"/>
  <c r="J29" i="3" l="1"/>
  <c r="K29" i="3"/>
  <c r="L29" i="3"/>
  <c r="M29" i="3"/>
  <c r="N29" i="3"/>
  <c r="O29" i="3"/>
  <c r="P29" i="3"/>
  <c r="Q29" i="3"/>
  <c r="R29" i="3"/>
  <c r="S29" i="3"/>
  <c r="U29" i="3"/>
  <c r="V29" i="3"/>
  <c r="W29" i="3"/>
  <c r="X29" i="3"/>
  <c r="Y29" i="3"/>
  <c r="Z29" i="3"/>
  <c r="AB29" i="3"/>
  <c r="AC29" i="3"/>
  <c r="AD29" i="3"/>
  <c r="AE29" i="3"/>
  <c r="AG29" i="3"/>
  <c r="AH29" i="3"/>
  <c r="AI29" i="3"/>
  <c r="AJ29" i="3"/>
  <c r="AK29" i="3"/>
  <c r="AL29" i="3"/>
  <c r="AM29" i="3"/>
  <c r="AN29" i="3"/>
  <c r="AP29" i="3"/>
  <c r="AQ29" i="3"/>
  <c r="AS29" i="3"/>
  <c r="AT29" i="3"/>
  <c r="AU29" i="3"/>
  <c r="AW29" i="3"/>
  <c r="AY29" i="3"/>
  <c r="I29" i="3"/>
  <c r="AX5" i="3" l="1"/>
  <c r="AY32" i="3" l="1"/>
  <c r="AW32" i="3"/>
  <c r="AU32" i="3"/>
  <c r="AT32" i="3"/>
  <c r="AS32" i="3"/>
  <c r="AQ32" i="3"/>
  <c r="AP32" i="3"/>
  <c r="AN32" i="3"/>
  <c r="AM32" i="3"/>
  <c r="AL32" i="3"/>
  <c r="AK32" i="3"/>
  <c r="AJ32" i="3"/>
  <c r="AI32" i="3"/>
  <c r="AH32" i="3"/>
  <c r="AG32" i="3"/>
  <c r="AE32" i="3"/>
  <c r="AD32" i="3"/>
  <c r="AC32" i="3"/>
  <c r="AB32" i="3"/>
  <c r="Z32" i="3"/>
  <c r="Y32" i="3"/>
  <c r="X32" i="3"/>
  <c r="W32" i="3"/>
  <c r="V32" i="3"/>
  <c r="U32" i="3"/>
  <c r="S32" i="3"/>
  <c r="R32" i="3"/>
  <c r="Q32" i="3"/>
  <c r="P32" i="3"/>
  <c r="O32" i="3"/>
  <c r="N32" i="3"/>
  <c r="M32" i="3"/>
  <c r="L32" i="3"/>
  <c r="K32" i="3"/>
  <c r="J32" i="3"/>
  <c r="I32" i="3"/>
  <c r="AY31" i="3"/>
  <c r="AW31" i="3"/>
  <c r="AU31" i="3"/>
  <c r="AT31" i="3"/>
  <c r="AS31" i="3"/>
  <c r="AQ31" i="3"/>
  <c r="AP31" i="3"/>
  <c r="AN31" i="3"/>
  <c r="AM31" i="3"/>
  <c r="AL31" i="3"/>
  <c r="AK31" i="3"/>
  <c r="AJ31" i="3"/>
  <c r="AI31" i="3"/>
  <c r="AH31" i="3"/>
  <c r="AG31" i="3"/>
  <c r="AE31" i="3"/>
  <c r="AD31" i="3"/>
  <c r="AC31" i="3"/>
  <c r="AB31" i="3"/>
  <c r="Z31" i="3"/>
  <c r="Y31" i="3"/>
  <c r="X31" i="3"/>
  <c r="W31" i="3"/>
  <c r="V31" i="3"/>
  <c r="U31" i="3"/>
  <c r="S31" i="3"/>
  <c r="R31" i="3"/>
  <c r="Q31" i="3"/>
  <c r="P31" i="3"/>
  <c r="O31" i="3"/>
  <c r="N31" i="3"/>
  <c r="M31" i="3"/>
  <c r="L31" i="3"/>
  <c r="K31" i="3"/>
  <c r="J31" i="3"/>
  <c r="I31" i="3"/>
  <c r="AY30" i="3"/>
  <c r="AW30" i="3"/>
  <c r="AU30" i="3"/>
  <c r="AT30" i="3"/>
  <c r="AS30" i="3"/>
  <c r="AQ30" i="3"/>
  <c r="AP30" i="3"/>
  <c r="AN30" i="3"/>
  <c r="AM30" i="3"/>
  <c r="AL30" i="3"/>
  <c r="AK30" i="3"/>
  <c r="AJ30" i="3"/>
  <c r="AI30" i="3"/>
  <c r="AH30" i="3"/>
  <c r="AG30" i="3"/>
  <c r="AE30" i="3"/>
  <c r="AD30" i="3"/>
  <c r="AC30" i="3"/>
  <c r="AB30" i="3"/>
  <c r="Z30" i="3"/>
  <c r="Y30" i="3"/>
  <c r="X30" i="3"/>
  <c r="W30" i="3"/>
  <c r="V30" i="3"/>
  <c r="U30" i="3"/>
  <c r="S30" i="3"/>
  <c r="R30" i="3"/>
  <c r="Q30" i="3"/>
  <c r="P30" i="3"/>
  <c r="O30" i="3"/>
  <c r="N30" i="3"/>
  <c r="M30" i="3"/>
  <c r="L30" i="3"/>
  <c r="K30" i="3"/>
  <c r="J30" i="3"/>
  <c r="I30" i="3"/>
  <c r="AX27" i="3"/>
  <c r="AV27" i="3"/>
  <c r="AR27" i="3"/>
  <c r="AO27" i="3"/>
  <c r="AF27" i="3"/>
  <c r="AA27" i="3"/>
  <c r="T27" i="3"/>
  <c r="AX26" i="3"/>
  <c r="AV26" i="3"/>
  <c r="AR26" i="3"/>
  <c r="AO26" i="3"/>
  <c r="AF26" i="3"/>
  <c r="AA26" i="3"/>
  <c r="T26" i="3"/>
  <c r="AX25" i="3"/>
  <c r="AV25" i="3"/>
  <c r="AR25" i="3"/>
  <c r="AO25" i="3"/>
  <c r="AF25" i="3"/>
  <c r="AA25" i="3"/>
  <c r="T25" i="3"/>
  <c r="AX24" i="3"/>
  <c r="AV24" i="3"/>
  <c r="AR24" i="3"/>
  <c r="AO24" i="3"/>
  <c r="AF24" i="3"/>
  <c r="AA24" i="3"/>
  <c r="T24" i="3"/>
  <c r="AX23" i="3"/>
  <c r="AV23" i="3"/>
  <c r="AR23" i="3"/>
  <c r="AO23" i="3"/>
  <c r="AF23" i="3"/>
  <c r="AA23" i="3"/>
  <c r="T23" i="3"/>
  <c r="AX22" i="3"/>
  <c r="AV22" i="3"/>
  <c r="AR22" i="3"/>
  <c r="AO22" i="3"/>
  <c r="AF22" i="3"/>
  <c r="AA22" i="3"/>
  <c r="T22" i="3"/>
  <c r="AX21" i="3"/>
  <c r="AV21" i="3"/>
  <c r="AR21" i="3"/>
  <c r="AO21" i="3"/>
  <c r="AF21" i="3"/>
  <c r="AA21" i="3"/>
  <c r="T21" i="3"/>
  <c r="AX20" i="3"/>
  <c r="AV20" i="3"/>
  <c r="AR20" i="3"/>
  <c r="AO20" i="3"/>
  <c r="AF20" i="3"/>
  <c r="AA20" i="3"/>
  <c r="T20" i="3"/>
  <c r="AX19" i="3"/>
  <c r="AV19" i="3"/>
  <c r="AR19" i="3"/>
  <c r="AO19" i="3"/>
  <c r="AF19" i="3"/>
  <c r="AA19" i="3"/>
  <c r="T19" i="3"/>
  <c r="AX18" i="3"/>
  <c r="AV18" i="3"/>
  <c r="AR18" i="3"/>
  <c r="AO18" i="3"/>
  <c r="AF18" i="3"/>
  <c r="AA18" i="3"/>
  <c r="T18" i="3"/>
  <c r="AX17" i="3"/>
  <c r="AV17" i="3"/>
  <c r="AR17" i="3"/>
  <c r="AO17" i="3"/>
  <c r="AF17" i="3"/>
  <c r="AA17" i="3"/>
  <c r="T17" i="3"/>
  <c r="AX16" i="3"/>
  <c r="AV16" i="3"/>
  <c r="AR16" i="3"/>
  <c r="AO16" i="3"/>
  <c r="AF16" i="3"/>
  <c r="AA16" i="3"/>
  <c r="T16" i="3"/>
  <c r="AX15" i="3"/>
  <c r="AV15" i="3"/>
  <c r="AR15" i="3"/>
  <c r="AO15" i="3"/>
  <c r="AF15" i="3"/>
  <c r="AA15" i="3"/>
  <c r="T15" i="3"/>
  <c r="AX14" i="3"/>
  <c r="AV14" i="3"/>
  <c r="AR14" i="3"/>
  <c r="AO14" i="3"/>
  <c r="AF14" i="3"/>
  <c r="AA14" i="3"/>
  <c r="T14" i="3"/>
  <c r="AX13" i="3"/>
  <c r="AV13" i="3"/>
  <c r="AR13" i="3"/>
  <c r="AO13" i="3"/>
  <c r="AF13" i="3"/>
  <c r="AA13" i="3"/>
  <c r="T13" i="3"/>
  <c r="AX12" i="3"/>
  <c r="AV12" i="3"/>
  <c r="AR12" i="3"/>
  <c r="AO12" i="3"/>
  <c r="AF12" i="3"/>
  <c r="AA12" i="3"/>
  <c r="T12" i="3"/>
  <c r="AX11" i="3"/>
  <c r="AV11" i="3"/>
  <c r="AR11" i="3"/>
  <c r="AO11" i="3"/>
  <c r="AF11" i="3"/>
  <c r="AA11" i="3"/>
  <c r="T11" i="3"/>
  <c r="AX10" i="3"/>
  <c r="AV10" i="3"/>
  <c r="AR10" i="3"/>
  <c r="AO10" i="3"/>
  <c r="AF10" i="3"/>
  <c r="AA10" i="3"/>
  <c r="T10" i="3"/>
  <c r="AX9" i="3"/>
  <c r="AV9" i="3"/>
  <c r="AR9" i="3"/>
  <c r="AO9" i="3"/>
  <c r="AF9" i="3"/>
  <c r="AA9" i="3"/>
  <c r="T9" i="3"/>
  <c r="AX8" i="3"/>
  <c r="AV8" i="3"/>
  <c r="AR8" i="3"/>
  <c r="AO8" i="3"/>
  <c r="AF8" i="3"/>
  <c r="AA8" i="3"/>
  <c r="T8" i="3"/>
  <c r="AX7" i="3"/>
  <c r="AV7" i="3"/>
  <c r="AR7" i="3"/>
  <c r="AO7" i="3"/>
  <c r="AF7" i="3"/>
  <c r="AA7" i="3"/>
  <c r="T7" i="3"/>
  <c r="AX6" i="3"/>
  <c r="AV6" i="3"/>
  <c r="AR6" i="3"/>
  <c r="AO6" i="3"/>
  <c r="AF6" i="3"/>
  <c r="AA6" i="3"/>
  <c r="T6" i="3"/>
  <c r="AV5" i="3"/>
  <c r="AR5" i="3"/>
  <c r="AO5" i="3"/>
  <c r="AF5" i="3"/>
  <c r="AA5" i="3"/>
  <c r="T5" i="3"/>
  <c r="AX4" i="3"/>
  <c r="AV4" i="3"/>
  <c r="AR4" i="3"/>
  <c r="AO4" i="3"/>
  <c r="AF4" i="3"/>
  <c r="AA4" i="3"/>
  <c r="T4" i="3"/>
  <c r="I64" i="2"/>
  <c r="I70" i="2" s="1"/>
  <c r="H64" i="2"/>
  <c r="H70" i="2" s="1"/>
  <c r="G64" i="2"/>
  <c r="G70" i="2" s="1"/>
  <c r="L63" i="2"/>
  <c r="I63" i="2"/>
  <c r="H63" i="2"/>
  <c r="G63" i="2"/>
  <c r="Q63" i="2" s="1"/>
  <c r="F63" i="2"/>
  <c r="E62" i="2"/>
  <c r="E61" i="2"/>
  <c r="E60" i="2"/>
  <c r="E59" i="2"/>
  <c r="E58" i="2"/>
  <c r="E57" i="2"/>
  <c r="E63" i="2" s="1"/>
  <c r="I55" i="2"/>
  <c r="H55" i="2"/>
  <c r="G55" i="2"/>
  <c r="F55" i="2"/>
  <c r="L54" i="2"/>
  <c r="I54" i="2"/>
  <c r="H54" i="2"/>
  <c r="G54" i="2"/>
  <c r="Q54" i="2" s="1"/>
  <c r="F54" i="2"/>
  <c r="E53" i="2"/>
  <c r="E52" i="2"/>
  <c r="E51" i="2"/>
  <c r="E54" i="2" s="1"/>
  <c r="I49" i="2"/>
  <c r="H49" i="2"/>
  <c r="G49" i="2"/>
  <c r="L48" i="2"/>
  <c r="I48" i="2"/>
  <c r="H48" i="2"/>
  <c r="F49" i="2" s="1"/>
  <c r="G48" i="2"/>
  <c r="Q48" i="2" s="1"/>
  <c r="F48" i="2"/>
  <c r="E46" i="2"/>
  <c r="E45" i="2"/>
  <c r="E44" i="2"/>
  <c r="E43" i="2"/>
  <c r="E42" i="2"/>
  <c r="E41" i="2"/>
  <c r="E40" i="2"/>
  <c r="E39" i="2"/>
  <c r="E48" i="2" s="1"/>
  <c r="I37" i="2"/>
  <c r="H37" i="2"/>
  <c r="G37" i="2"/>
  <c r="L36" i="2"/>
  <c r="I36" i="2"/>
  <c r="H36" i="2"/>
  <c r="G36" i="2"/>
  <c r="F37" i="2" s="1"/>
  <c r="F36" i="2"/>
  <c r="E35" i="2"/>
  <c r="E34" i="2"/>
  <c r="E33" i="2"/>
  <c r="E32" i="2"/>
  <c r="E36" i="2" s="1"/>
  <c r="E31" i="2"/>
  <c r="E30" i="2"/>
  <c r="I28" i="2"/>
  <c r="H28" i="2"/>
  <c r="G28" i="2"/>
  <c r="L27" i="2"/>
  <c r="L2" i="2" s="1"/>
  <c r="I27" i="2"/>
  <c r="H27" i="2"/>
  <c r="F28" i="2" s="1"/>
  <c r="G27" i="2"/>
  <c r="Q27" i="2" s="1"/>
  <c r="F27" i="2"/>
  <c r="E26" i="2"/>
  <c r="E25" i="2"/>
  <c r="E24" i="2"/>
  <c r="E23" i="2"/>
  <c r="E22" i="2"/>
  <c r="E21" i="2"/>
  <c r="E20" i="2"/>
  <c r="E19" i="2"/>
  <c r="E27" i="2" s="1"/>
  <c r="I17" i="2"/>
  <c r="H17" i="2"/>
  <c r="G17" i="2"/>
  <c r="L16" i="2"/>
  <c r="I16" i="2"/>
  <c r="I2" i="2" s="1"/>
  <c r="H16" i="2"/>
  <c r="G16" i="2"/>
  <c r="F17" i="2" s="1"/>
  <c r="F16" i="2"/>
  <c r="E15" i="2"/>
  <c r="E14" i="2"/>
  <c r="E13" i="2"/>
  <c r="E12" i="2"/>
  <c r="E11" i="2"/>
  <c r="E10" i="2"/>
  <c r="E9" i="2"/>
  <c r="E8" i="2"/>
  <c r="E7" i="2"/>
  <c r="E6" i="2"/>
  <c r="E5" i="2"/>
  <c r="E4" i="2"/>
  <c r="E16" i="2" s="1"/>
  <c r="E2" i="2" s="1"/>
  <c r="J2" i="2"/>
  <c r="H2" i="2"/>
  <c r="F64" i="2" l="1"/>
  <c r="Q16" i="2"/>
  <c r="Q36" i="2"/>
  <c r="G2" i="2"/>
  <c r="AR29" i="3"/>
  <c r="AF29" i="3"/>
  <c r="AA29" i="3"/>
  <c r="T29" i="3"/>
  <c r="AX31" i="3"/>
  <c r="AX29" i="3"/>
  <c r="AV32" i="3"/>
  <c r="AV29" i="3"/>
  <c r="AO32" i="3"/>
  <c r="AO29" i="3"/>
  <c r="H31" i="3"/>
  <c r="H29" i="3"/>
  <c r="AX32" i="3"/>
  <c r="AX30" i="3"/>
  <c r="AV31" i="3"/>
  <c r="AV30" i="3"/>
  <c r="AR30" i="3"/>
  <c r="AR32" i="3"/>
  <c r="AR31" i="3"/>
  <c r="AO30" i="3"/>
  <c r="AO31" i="3"/>
  <c r="AF30" i="3"/>
  <c r="AF31" i="3"/>
  <c r="G4" i="3"/>
  <c r="G2" i="4" s="1"/>
  <c r="G6" i="3"/>
  <c r="G7" i="3"/>
  <c r="G8" i="3"/>
  <c r="G10" i="3"/>
  <c r="G11" i="3"/>
  <c r="G12" i="3"/>
  <c r="G14" i="3"/>
  <c r="G15" i="3"/>
  <c r="G16" i="3"/>
  <c r="G18" i="3"/>
  <c r="G19" i="3"/>
  <c r="G20" i="3"/>
  <c r="G22" i="3"/>
  <c r="G23" i="3"/>
  <c r="G26" i="3"/>
  <c r="AF32" i="3"/>
  <c r="AA32" i="3"/>
  <c r="G9" i="3"/>
  <c r="G17" i="3"/>
  <c r="G27" i="3"/>
  <c r="AA31" i="3"/>
  <c r="AA30" i="3"/>
  <c r="G5" i="3"/>
  <c r="F4" i="3" s="1"/>
  <c r="G21" i="3"/>
  <c r="T32" i="3"/>
  <c r="T31" i="3"/>
  <c r="T30" i="3"/>
  <c r="G24" i="3"/>
  <c r="G25" i="3"/>
  <c r="H32" i="3"/>
  <c r="G13" i="3"/>
  <c r="G11" i="4" s="1"/>
  <c r="H30" i="3"/>
  <c r="Q69" i="2" l="1"/>
  <c r="C24" i="3"/>
  <c r="D22" i="4" s="1"/>
  <c r="G22" i="4"/>
  <c r="C27" i="3"/>
  <c r="D25" i="4" s="1"/>
  <c r="G25" i="4"/>
  <c r="C15" i="3"/>
  <c r="D13" i="4" s="1"/>
  <c r="G13" i="4"/>
  <c r="C17" i="3"/>
  <c r="D15" i="4" s="1"/>
  <c r="G15" i="4"/>
  <c r="C19" i="3"/>
  <c r="D17" i="4" s="1"/>
  <c r="G17" i="4"/>
  <c r="C9" i="3"/>
  <c r="D7" i="4" s="1"/>
  <c r="G7" i="4"/>
  <c r="C23" i="3"/>
  <c r="D21" i="4" s="1"/>
  <c r="G21" i="4"/>
  <c r="C18" i="3"/>
  <c r="D16" i="4" s="1"/>
  <c r="G16" i="4"/>
  <c r="C12" i="3"/>
  <c r="D10" i="4" s="1"/>
  <c r="G10" i="4"/>
  <c r="C7" i="3"/>
  <c r="D5" i="4" s="1"/>
  <c r="G5" i="4"/>
  <c r="C21" i="3"/>
  <c r="D19" i="4" s="1"/>
  <c r="G19" i="4"/>
  <c r="C20" i="3"/>
  <c r="D18" i="4" s="1"/>
  <c r="G18" i="4"/>
  <c r="C10" i="3"/>
  <c r="D8" i="4" s="1"/>
  <c r="G8" i="4"/>
  <c r="C5" i="3"/>
  <c r="D3" i="4" s="1"/>
  <c r="G3" i="4"/>
  <c r="C26" i="3"/>
  <c r="D24" i="4" s="1"/>
  <c r="G24" i="4"/>
  <c r="C14" i="3"/>
  <c r="D12" i="4" s="1"/>
  <c r="G12" i="4"/>
  <c r="C8" i="3"/>
  <c r="D6" i="4" s="1"/>
  <c r="G6" i="4"/>
  <c r="C25" i="3"/>
  <c r="D23" i="4" s="1"/>
  <c r="G23" i="4"/>
  <c r="C22" i="3"/>
  <c r="D20" i="4" s="1"/>
  <c r="G20" i="4"/>
  <c r="C16" i="3"/>
  <c r="D14" i="4" s="1"/>
  <c r="G14" i="4"/>
  <c r="C11" i="3"/>
  <c r="D9" i="4" s="1"/>
  <c r="G9" i="4"/>
  <c r="C6" i="3"/>
  <c r="D4" i="4" s="1"/>
  <c r="G4" i="4"/>
  <c r="G29" i="3"/>
  <c r="C4" i="3"/>
  <c r="D2" i="4" s="1"/>
  <c r="F20" i="3"/>
  <c r="F18" i="4" s="1"/>
  <c r="G31" i="3"/>
  <c r="F12" i="3"/>
  <c r="F10" i="4" s="1"/>
  <c r="F22" i="3"/>
  <c r="F20" i="4" s="1"/>
  <c r="F15" i="3"/>
  <c r="F13" i="4" s="1"/>
  <c r="F14" i="3"/>
  <c r="F12" i="4" s="1"/>
  <c r="F17" i="3"/>
  <c r="F15" i="4" s="1"/>
  <c r="F24" i="3"/>
  <c r="F22" i="4" s="1"/>
  <c r="G30" i="3"/>
  <c r="F18" i="3"/>
  <c r="F16" i="4" s="1"/>
  <c r="F7" i="3"/>
  <c r="F5" i="4" s="1"/>
  <c r="F6" i="3"/>
  <c r="F4" i="4" s="1"/>
  <c r="F27" i="3"/>
  <c r="F25" i="4" s="1"/>
  <c r="F5" i="3"/>
  <c r="F3" i="4" s="1"/>
  <c r="F16" i="3"/>
  <c r="F14" i="4" s="1"/>
  <c r="F13" i="3"/>
  <c r="F11" i="4" s="1"/>
  <c r="C13" i="3"/>
  <c r="D11" i="4" s="1"/>
  <c r="F10" i="3"/>
  <c r="F8" i="4" s="1"/>
  <c r="F19" i="3"/>
  <c r="F17" i="4" s="1"/>
  <c r="F9" i="3"/>
  <c r="F7" i="4" s="1"/>
  <c r="F26" i="3"/>
  <c r="F24" i="4" s="1"/>
  <c r="F8" i="3"/>
  <c r="F6" i="4" s="1"/>
  <c r="F2" i="4"/>
  <c r="F23" i="3"/>
  <c r="F21" i="4" s="1"/>
  <c r="F11" i="3"/>
  <c r="F9" i="4" s="1"/>
  <c r="F21" i="3"/>
  <c r="F19" i="4" s="1"/>
  <c r="F25" i="3"/>
  <c r="F23" i="4" s="1"/>
  <c r="G32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Elsa ALLION</author>
  </authors>
  <commentList>
    <comment ref="B3" authorId="0" shapeId="0" xr:uid="{0DBF71F3-4115-4864-970C-0B83FB8AA96D}">
      <text>
        <r>
          <rPr>
            <b/>
            <sz val="9"/>
            <color indexed="81"/>
            <rFont val="Tahoma"/>
            <family val="2"/>
          </rPr>
          <t>Elsa ALLION:</t>
        </r>
        <r>
          <rPr>
            <sz val="9"/>
            <color indexed="81"/>
            <rFont val="Tahoma"/>
            <family val="2"/>
          </rPr>
          <t xml:space="preserve">
Choisir le nom de l'élève</t>
        </r>
      </text>
    </comment>
  </commentList>
</comments>
</file>

<file path=xl/sharedStrings.xml><?xml version="1.0" encoding="utf-8"?>
<sst xmlns="http://schemas.openxmlformats.org/spreadsheetml/2006/main" count="440" uniqueCount="181">
  <si>
    <t>Culture Qualité</t>
  </si>
  <si>
    <t>Gestion documentaire</t>
  </si>
  <si>
    <t>Statistiques appliquées</t>
  </si>
  <si>
    <t>Plans d'expériences</t>
  </si>
  <si>
    <t>Total</t>
  </si>
  <si>
    <t>Techniques de communication</t>
  </si>
  <si>
    <t>Intervenants</t>
  </si>
  <si>
    <t>Gicquel</t>
  </si>
  <si>
    <t>Pineau</t>
  </si>
  <si>
    <t>La métrologie et l'Assurance Qualité</t>
  </si>
  <si>
    <t>Beaulieu</t>
  </si>
  <si>
    <t>Guiberteau</t>
  </si>
  <si>
    <t>PROGRAMME DETAILLE</t>
  </si>
  <si>
    <t>Projet tutoré</t>
  </si>
  <si>
    <t>Réalisé à l'Institut</t>
  </si>
  <si>
    <t>Stage</t>
  </si>
  <si>
    <t>Réalisé en Entreprise</t>
  </si>
  <si>
    <t>Gestion des déchets</t>
  </si>
  <si>
    <t>Management Sécurité (OHSAS 18001)</t>
  </si>
  <si>
    <t>Sécurité alimentaire</t>
  </si>
  <si>
    <t>Management Environnemental  (ISO 14001)</t>
  </si>
  <si>
    <t>Cours</t>
  </si>
  <si>
    <t>TD</t>
  </si>
  <si>
    <t>TP</t>
  </si>
  <si>
    <t>Audit QSE (Qualité-Sécurité-Environnement)</t>
  </si>
  <si>
    <t>Méthodes et Outils de Traitement de Problème - MOTP</t>
  </si>
  <si>
    <t>Anglais professionnel</t>
  </si>
  <si>
    <t>ECTS</t>
  </si>
  <si>
    <t>Coeff</t>
  </si>
  <si>
    <t>16 semaines =</t>
  </si>
  <si>
    <t>Lavandier</t>
  </si>
  <si>
    <t>Minois</t>
  </si>
  <si>
    <t xml:space="preserve">Normes ISO 9000 </t>
  </si>
  <si>
    <t>Dassens</t>
  </si>
  <si>
    <t>UE6</t>
  </si>
  <si>
    <t>Gestion de données - outils informatiques</t>
  </si>
  <si>
    <t>Guerineau</t>
  </si>
  <si>
    <t>Management - Gestion de projet</t>
  </si>
  <si>
    <t>Lean manufacturing</t>
  </si>
  <si>
    <t>MRP</t>
  </si>
  <si>
    <t>Conférence</t>
  </si>
  <si>
    <t xml:space="preserve">Plans d'Amélioration Qualité </t>
  </si>
  <si>
    <t>Organisation de maintenance et suivi des équipements</t>
  </si>
  <si>
    <t>Developpement Durable (ISO 26000)</t>
  </si>
  <si>
    <t>Référentiels EFQM &amp; ISO 26000</t>
  </si>
  <si>
    <t>Lavandier + Dijon</t>
  </si>
  <si>
    <t>Mesure de la satisfaction client</t>
  </si>
  <si>
    <t>Approche processus</t>
  </si>
  <si>
    <t>Deletraz -Dain</t>
  </si>
  <si>
    <t>Document unique</t>
  </si>
  <si>
    <t>X</t>
  </si>
  <si>
    <t>Bottreau</t>
  </si>
  <si>
    <t>Duclos</t>
  </si>
  <si>
    <t>Nezzar</t>
  </si>
  <si>
    <t>Peltier</t>
  </si>
  <si>
    <t>Collin</t>
  </si>
  <si>
    <t>De Laubier</t>
  </si>
  <si>
    <t>Larrieu</t>
  </si>
  <si>
    <t>Salles</t>
  </si>
  <si>
    <t>Ouabadi</t>
  </si>
  <si>
    <t>Michel</t>
  </si>
  <si>
    <t>Tournis + Lavandier</t>
  </si>
  <si>
    <t>Bernier</t>
  </si>
  <si>
    <t>AMDEC</t>
  </si>
  <si>
    <t xml:space="preserve">Tezzanou </t>
  </si>
  <si>
    <t>UE 1</t>
  </si>
  <si>
    <t>Management de la qualité</t>
  </si>
  <si>
    <t>UE 2</t>
  </si>
  <si>
    <t>Management de la sécurité</t>
  </si>
  <si>
    <t>UE 3</t>
  </si>
  <si>
    <t>Management environnemental et développement durable</t>
  </si>
  <si>
    <t>UE 4</t>
  </si>
  <si>
    <t>Science de la mesure</t>
  </si>
  <si>
    <t xml:space="preserve">Maîtrise Statistiques des Procédés </t>
  </si>
  <si>
    <t>Processus de mesure &amp; Incertitudes</t>
  </si>
  <si>
    <t>Outils transversaux QSE</t>
  </si>
  <si>
    <t>UE 5</t>
  </si>
  <si>
    <t>UE7</t>
  </si>
  <si>
    <t>Communication et connaissance des entreprises</t>
  </si>
  <si>
    <t>Quality control (anglais appliqué au QSE)</t>
  </si>
  <si>
    <t>Indicateurs qualité</t>
  </si>
  <si>
    <t>Brevet SST</t>
  </si>
  <si>
    <t>Blasquez</t>
  </si>
  <si>
    <t>heures étudiant</t>
  </si>
  <si>
    <t>Modalité d'évaluation</t>
  </si>
  <si>
    <t>Vac.</t>
  </si>
  <si>
    <t>Intelligence économique</t>
  </si>
  <si>
    <t>CHSCT</t>
  </si>
  <si>
    <t>Limites Univ</t>
  </si>
  <si>
    <t>CM</t>
  </si>
  <si>
    <t xml:space="preserve">TP </t>
  </si>
  <si>
    <t>Tot. coût</t>
  </si>
  <si>
    <t>Anglais</t>
  </si>
  <si>
    <t>Écologie Circulaire - Bilan Carbone</t>
  </si>
  <si>
    <t>Nuaud</t>
  </si>
  <si>
    <t>Flux tirés - kanban</t>
  </si>
  <si>
    <t>Tardivel</t>
  </si>
  <si>
    <t>Analyse fonctionnelle - Cdcf Analyse de la valeur</t>
  </si>
  <si>
    <t>Com positive - gestion du stress</t>
  </si>
  <si>
    <t>Lacombe - Quéré</t>
  </si>
  <si>
    <t>UE8</t>
  </si>
  <si>
    <t>Dijon + Jolly</t>
  </si>
  <si>
    <t>Pineau +Dijon</t>
  </si>
  <si>
    <t>DS</t>
  </si>
  <si>
    <t>Étudiant1</t>
  </si>
  <si>
    <t>Étudiant2</t>
  </si>
  <si>
    <t>Étudiant3</t>
  </si>
  <si>
    <t>Étudiant4</t>
  </si>
  <si>
    <t>Étudiant5</t>
  </si>
  <si>
    <t>Étudiant6</t>
  </si>
  <si>
    <t>Étudiant7</t>
  </si>
  <si>
    <t>Étudiant8</t>
  </si>
  <si>
    <t>Étudiant9</t>
  </si>
  <si>
    <t>Étudiant10</t>
  </si>
  <si>
    <t>Étudiant11</t>
  </si>
  <si>
    <t>Étudiant12</t>
  </si>
  <si>
    <t>Étudiant13</t>
  </si>
  <si>
    <t>Étudiant14</t>
  </si>
  <si>
    <t>Étudiant15</t>
  </si>
  <si>
    <t>Étudiant16</t>
  </si>
  <si>
    <t>Étudiant17</t>
  </si>
  <si>
    <t>Étudiant18</t>
  </si>
  <si>
    <t>Étudiant19</t>
  </si>
  <si>
    <t>Étudiant20</t>
  </si>
  <si>
    <t>Étudiant21</t>
  </si>
  <si>
    <t>Étudiant22</t>
  </si>
  <si>
    <t>Étudiant23</t>
  </si>
  <si>
    <t>Étudiant24</t>
  </si>
  <si>
    <t>Prn1</t>
  </si>
  <si>
    <t>Prn2</t>
  </si>
  <si>
    <t>Prn3</t>
  </si>
  <si>
    <t>Prn4</t>
  </si>
  <si>
    <t>Prn5</t>
  </si>
  <si>
    <t>Prn6</t>
  </si>
  <si>
    <t>Prn7</t>
  </si>
  <si>
    <t>Prn8</t>
  </si>
  <si>
    <t>Prn9</t>
  </si>
  <si>
    <t>Prn10</t>
  </si>
  <si>
    <t>Prn11</t>
  </si>
  <si>
    <t>Prn12</t>
  </si>
  <si>
    <t>Prn13</t>
  </si>
  <si>
    <t>Prn14</t>
  </si>
  <si>
    <t>Prn15</t>
  </si>
  <si>
    <t>Prn16</t>
  </si>
  <si>
    <t>Prn17</t>
  </si>
  <si>
    <t>Prn18</t>
  </si>
  <si>
    <t>Prn19</t>
  </si>
  <si>
    <t>Prn20</t>
  </si>
  <si>
    <t>Prn21</t>
  </si>
  <si>
    <t>Prn22</t>
  </si>
  <si>
    <t>Prn23</t>
  </si>
  <si>
    <t>Prn24</t>
  </si>
  <si>
    <t>NOM</t>
  </si>
  <si>
    <t>Prénom</t>
  </si>
  <si>
    <t>Moyenne Générale</t>
  </si>
  <si>
    <t>Avis définitif du jury</t>
  </si>
  <si>
    <t>Validation de droit ou pas</t>
  </si>
  <si>
    <t>Avis du jury</t>
  </si>
  <si>
    <t>Validation</t>
  </si>
  <si>
    <t>Ecart type de chaque matière et UE</t>
  </si>
  <si>
    <t>Max de chaque matière et UE</t>
  </si>
  <si>
    <t>Min de chaque matière et UE</t>
  </si>
  <si>
    <t>Moyenne de chaque matière et UE</t>
  </si>
  <si>
    <t>Classement des étudiants par rapport à la moyenne Gle</t>
  </si>
  <si>
    <t xml:space="preserve">Nom </t>
  </si>
  <si>
    <t xml:space="preserve">Formation </t>
  </si>
  <si>
    <t>Licence professionnelle LP - AQSE</t>
  </si>
  <si>
    <t>Classement</t>
  </si>
  <si>
    <t>Notes</t>
  </si>
  <si>
    <t xml:space="preserve"> / 20</t>
  </si>
  <si>
    <t>Moyenne générale</t>
  </si>
  <si>
    <t>Type d'UE</t>
  </si>
  <si>
    <t>Rang</t>
  </si>
  <si>
    <t>UE1 Management de la qualité</t>
  </si>
  <si>
    <t>UE2 Management de la sécurité</t>
  </si>
  <si>
    <t>UE3 Management environnemental et développement durable</t>
  </si>
  <si>
    <t>UE4 Outils transversaux QSE</t>
  </si>
  <si>
    <t>UE5 Anglais</t>
  </si>
  <si>
    <t>UE6 Communication et connaissance des entreprises</t>
  </si>
  <si>
    <t>UE7 Projet tutoré</t>
  </si>
  <si>
    <t>UE8 Stage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</si>
</sst>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6" x14ac:knownFonts="1">
    <font>
      <sz val="10"/>
      <name val="Arial"/>
    </font>
    <font>
      <sz val="10"/>
      <name val="Times New Roman"/>
      <family val="1"/>
    </font>
    <font>
      <b/>
      <sz val="10"/>
      <name val="Times New Roman"/>
      <family val="1"/>
    </font>
    <font>
      <b/>
      <sz val="14"/>
      <name val="Times New Roman"/>
      <family val="1"/>
    </font>
    <font>
      <b/>
      <sz val="9"/>
      <name val="Times New Roman"/>
      <family val="1"/>
    </font>
    <font>
      <sz val="8"/>
      <name val="Times New Roman"/>
      <family val="1"/>
    </font>
    <font>
      <sz val="8"/>
      <name val="Arial"/>
      <family val="2"/>
    </font>
    <font>
      <sz val="10"/>
      <name val="Arial"/>
      <family val="2"/>
    </font>
    <font>
      <sz val="10"/>
      <color theme="0"/>
      <name val="Times New Roman"/>
      <family val="1"/>
    </font>
    <font>
      <i/>
      <sz val="10"/>
      <name val="Times New Roman"/>
      <family val="1"/>
    </font>
    <font>
      <i/>
      <sz val="10"/>
      <color theme="5" tint="-0.249977111117893"/>
      <name val="Times New Roman"/>
      <family val="1"/>
    </font>
    <font>
      <b/>
      <sz val="12"/>
      <name val="Arial"/>
      <family val="2"/>
    </font>
    <font>
      <i/>
      <sz val="11"/>
      <name val="Arial"/>
      <family val="2"/>
    </font>
    <font>
      <b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1" fillId="0" borderId="10" xfId="0" applyFont="1" applyBorder="1" applyAlignment="1">
      <alignment horizontal="left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left"/>
    </xf>
    <xf numFmtId="0" fontId="1" fillId="0" borderId="14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1" fillId="0" borderId="16" xfId="0" applyFont="1" applyBorder="1" applyAlignment="1">
      <alignment horizontal="left"/>
    </xf>
    <xf numFmtId="0" fontId="1" fillId="0" borderId="16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2" fillId="0" borderId="19" xfId="0" applyNumberFormat="1" applyFont="1" applyBorder="1" applyAlignment="1">
      <alignment horizontal="center"/>
    </xf>
    <xf numFmtId="0" fontId="1" fillId="0" borderId="20" xfId="0" applyFont="1" applyBorder="1" applyAlignment="1">
      <alignment horizontal="left"/>
    </xf>
    <xf numFmtId="0" fontId="2" fillId="0" borderId="2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0" fillId="0" borderId="1" xfId="0" applyBorder="1"/>
    <xf numFmtId="0" fontId="0" fillId="0" borderId="0" xfId="0" applyAlignment="1">
      <alignment wrapText="1"/>
    </xf>
    <xf numFmtId="0" fontId="2" fillId="0" borderId="12" xfId="0" applyFont="1" applyBorder="1" applyAlignment="1">
      <alignment horizontal="center" vertical="top" wrapText="1"/>
    </xf>
    <xf numFmtId="0" fontId="3" fillId="0" borderId="3" xfId="0" applyFont="1" applyBorder="1" applyAlignment="1">
      <alignment vertical="top" wrapText="1"/>
    </xf>
    <xf numFmtId="0" fontId="1" fillId="0" borderId="3" xfId="0" applyFont="1" applyBorder="1" applyAlignment="1">
      <alignment horizontal="center" vertical="top" wrapText="1"/>
    </xf>
    <xf numFmtId="2" fontId="1" fillId="0" borderId="3" xfId="0" applyNumberFormat="1" applyFont="1" applyBorder="1" applyAlignment="1">
      <alignment horizontal="center" vertical="top" wrapText="1"/>
    </xf>
    <xf numFmtId="0" fontId="1" fillId="0" borderId="22" xfId="0" applyFont="1" applyBorder="1" applyAlignment="1">
      <alignment horizontal="center" vertical="top" wrapText="1"/>
    </xf>
    <xf numFmtId="0" fontId="8" fillId="5" borderId="5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 wrapText="1"/>
    </xf>
    <xf numFmtId="0" fontId="1" fillId="5" borderId="6" xfId="0" applyFont="1" applyFill="1" applyBorder="1" applyAlignment="1">
      <alignment horizontal="center" wrapText="1"/>
    </xf>
    <xf numFmtId="0" fontId="2" fillId="3" borderId="29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right"/>
    </xf>
    <xf numFmtId="0" fontId="2" fillId="3" borderId="5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25" xfId="0" applyFont="1" applyFill="1" applyBorder="1" applyAlignment="1">
      <alignment horizontal="center"/>
    </xf>
    <xf numFmtId="0" fontId="0" fillId="0" borderId="4" xfId="0" applyBorder="1"/>
    <xf numFmtId="0" fontId="2" fillId="5" borderId="28" xfId="0" applyFont="1" applyFill="1" applyBorder="1" applyAlignment="1">
      <alignment horizontal="center" wrapText="1"/>
    </xf>
    <xf numFmtId="0" fontId="3" fillId="5" borderId="21" xfId="0" applyFont="1" applyFill="1" applyBorder="1" applyAlignment="1">
      <alignment horizontal="center" wrapText="1"/>
    </xf>
    <xf numFmtId="0" fontId="1" fillId="5" borderId="21" xfId="0" applyFont="1" applyFill="1" applyBorder="1" applyAlignment="1">
      <alignment horizontal="center" wrapText="1"/>
    </xf>
    <xf numFmtId="0" fontId="8" fillId="5" borderId="21" xfId="0" applyFont="1" applyFill="1" applyBorder="1" applyAlignment="1">
      <alignment horizontal="center"/>
    </xf>
    <xf numFmtId="0" fontId="0" fillId="4" borderId="14" xfId="0" applyFill="1" applyBorder="1"/>
    <xf numFmtId="0" fontId="2" fillId="4" borderId="30" xfId="0" applyFont="1" applyFill="1" applyBorder="1" applyAlignment="1">
      <alignment horizontal="center"/>
    </xf>
    <xf numFmtId="0" fontId="2" fillId="4" borderId="16" xfId="0" applyFont="1" applyFill="1" applyBorder="1" applyAlignment="1">
      <alignment horizontal="left"/>
    </xf>
    <xf numFmtId="0" fontId="2" fillId="4" borderId="16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0" fillId="4" borderId="16" xfId="0" applyFill="1" applyBorder="1"/>
    <xf numFmtId="0" fontId="0" fillId="4" borderId="17" xfId="0" applyFill="1" applyBorder="1"/>
    <xf numFmtId="0" fontId="7" fillId="3" borderId="12" xfId="0" applyFont="1" applyFill="1" applyBorder="1"/>
    <xf numFmtId="0" fontId="0" fillId="3" borderId="22" xfId="0" applyFill="1" applyBorder="1"/>
    <xf numFmtId="0" fontId="7" fillId="3" borderId="18" xfId="0" applyFont="1" applyFill="1" applyBorder="1"/>
    <xf numFmtId="0" fontId="7" fillId="3" borderId="4" xfId="0" applyFont="1" applyFill="1" applyBorder="1"/>
    <xf numFmtId="0" fontId="0" fillId="3" borderId="29" xfId="0" applyFill="1" applyBorder="1"/>
    <xf numFmtId="0" fontId="0" fillId="3" borderId="6" xfId="0" applyFill="1" applyBorder="1"/>
    <xf numFmtId="0" fontId="9" fillId="0" borderId="0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1" fillId="0" borderId="12" xfId="0" applyFont="1" applyBorder="1" applyAlignment="1">
      <alignment horizontal="center" vertical="top" wrapText="1"/>
    </xf>
    <xf numFmtId="0" fontId="8" fillId="5" borderId="29" xfId="0" applyFont="1" applyFill="1" applyBorder="1" applyAlignment="1">
      <alignment horizontal="center"/>
    </xf>
    <xf numFmtId="0" fontId="0" fillId="4" borderId="13" xfId="0" applyFill="1" applyBorder="1"/>
    <xf numFmtId="0" fontId="2" fillId="0" borderId="30" xfId="0" applyFont="1" applyBorder="1" applyAlignment="1">
      <alignment horizontal="center"/>
    </xf>
    <xf numFmtId="0" fontId="0" fillId="0" borderId="0" xfId="0" applyAlignment="1">
      <alignment textRotation="90"/>
    </xf>
    <xf numFmtId="0" fontId="1" fillId="2" borderId="1" xfId="0" applyFont="1" applyFill="1" applyBorder="1" applyAlignment="1">
      <alignment horizontal="left" textRotation="90"/>
    </xf>
    <xf numFmtId="0" fontId="7" fillId="0" borderId="0" xfId="0" applyFont="1"/>
    <xf numFmtId="0" fontId="1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 textRotation="90"/>
    </xf>
    <xf numFmtId="0" fontId="1" fillId="0" borderId="1" xfId="0" applyFont="1" applyBorder="1" applyAlignment="1">
      <alignment horizontal="left" textRotation="90"/>
    </xf>
    <xf numFmtId="0" fontId="7" fillId="0" borderId="0" xfId="0" applyFont="1" applyAlignment="1">
      <alignment textRotation="90"/>
    </xf>
    <xf numFmtId="0" fontId="7" fillId="0" borderId="1" xfId="0" applyFont="1" applyBorder="1"/>
    <xf numFmtId="0" fontId="7" fillId="0" borderId="10" xfId="0" applyFont="1" applyBorder="1"/>
    <xf numFmtId="0" fontId="0" fillId="2" borderId="0" xfId="0" applyFill="1" applyBorder="1" applyAlignment="1"/>
    <xf numFmtId="0" fontId="7" fillId="0" borderId="1" xfId="0" applyFont="1" applyBorder="1" applyAlignment="1">
      <alignment textRotation="90"/>
    </xf>
    <xf numFmtId="0" fontId="0" fillId="0" borderId="1" xfId="0" applyBorder="1" applyAlignment="1">
      <alignment textRotation="90"/>
    </xf>
    <xf numFmtId="0" fontId="0" fillId="0" borderId="0" xfId="0" applyFill="1"/>
    <xf numFmtId="0" fontId="1" fillId="0" borderId="0" xfId="0" applyFont="1" applyAlignment="1">
      <alignment textRotation="90"/>
    </xf>
    <xf numFmtId="0" fontId="1" fillId="0" borderId="0" xfId="0" applyFont="1"/>
    <xf numFmtId="0" fontId="1" fillId="0" borderId="0" xfId="0" applyFont="1" applyFill="1"/>
    <xf numFmtId="0" fontId="1" fillId="2" borderId="0" xfId="0" applyFont="1" applyFill="1" applyBorder="1" applyAlignment="1"/>
    <xf numFmtId="0" fontId="1" fillId="0" borderId="1" xfId="0" applyFont="1" applyBorder="1"/>
    <xf numFmtId="164" fontId="0" fillId="0" borderId="1" xfId="0" applyNumberFormat="1" applyBorder="1"/>
    <xf numFmtId="2" fontId="0" fillId="0" borderId="0" xfId="0" applyNumberFormat="1"/>
    <xf numFmtId="16" fontId="0" fillId="0" borderId="1" xfId="0" applyNumberFormat="1" applyBorder="1"/>
    <xf numFmtId="0" fontId="0" fillId="0" borderId="0" xfId="0" applyFont="1" applyFill="1" applyBorder="1"/>
    <xf numFmtId="0" fontId="7" fillId="0" borderId="0" xfId="0" applyFont="1" applyFill="1" applyBorder="1"/>
    <xf numFmtId="0" fontId="11" fillId="0" borderId="0" xfId="0" applyFont="1" applyFill="1" applyBorder="1"/>
    <xf numFmtId="0" fontId="0" fillId="0" borderId="0" xfId="0" applyFont="1" applyFill="1" applyBorder="1" applyAlignment="1">
      <alignment horizontal="left"/>
    </xf>
    <xf numFmtId="0" fontId="12" fillId="0" borderId="0" xfId="0" applyFont="1" applyFill="1" applyBorder="1" applyAlignment="1">
      <alignment horizontal="center"/>
    </xf>
    <xf numFmtId="0" fontId="13" fillId="0" borderId="0" xfId="0" applyFont="1" applyFill="1" applyBorder="1"/>
    <xf numFmtId="2" fontId="13" fillId="0" borderId="0" xfId="0" applyNumberFormat="1" applyFont="1" applyFill="1" applyBorder="1" applyAlignment="1">
      <alignment horizontal="left" vertical="top"/>
    </xf>
    <xf numFmtId="2" fontId="0" fillId="0" borderId="0" xfId="0" applyNumberFormat="1" applyFont="1" applyFill="1" applyBorder="1"/>
    <xf numFmtId="2" fontId="13" fillId="0" borderId="0" xfId="0" applyNumberFormat="1" applyFont="1" applyFill="1" applyBorder="1" applyAlignment="1">
      <alignment horizontal="left"/>
    </xf>
    <xf numFmtId="0" fontId="13" fillId="0" borderId="0" xfId="0" applyNumberFormat="1" applyFont="1" applyFill="1" applyBorder="1" applyAlignment="1">
      <alignment horizontal="left" vertical="top"/>
    </xf>
    <xf numFmtId="0" fontId="7" fillId="6" borderId="0" xfId="0" applyFont="1" applyFill="1"/>
    <xf numFmtId="0" fontId="0" fillId="6" borderId="0" xfId="0" applyFill="1" applyAlignment="1">
      <alignment textRotation="90"/>
    </xf>
    <xf numFmtId="0" fontId="0" fillId="6" borderId="0" xfId="0" applyFill="1"/>
    <xf numFmtId="0" fontId="0" fillId="6" borderId="0" xfId="0" applyFill="1" applyBorder="1" applyAlignment="1"/>
    <xf numFmtId="0" fontId="13" fillId="0" borderId="0" xfId="0" applyFont="1"/>
  </cellXfs>
  <cellStyles count="1">
    <cellStyle name="Normal" xfId="0" builtinId="0"/>
  </cellStyles>
  <dxfs count="1239"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505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 val="0"/>
        <i val="0"/>
        <color rgb="FFEC1423"/>
      </font>
      <fill>
        <patternFill patternType="none">
          <bgColor auto="1"/>
        </patternFill>
      </fill>
    </dxf>
    <dxf>
      <font>
        <b val="0"/>
        <i val="0"/>
        <color rgb="FF03DF2D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EC1423"/>
      <color rgb="FF03DF2D"/>
      <color rgb="FFFF0505"/>
      <color rgb="FFF0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733425</xdr:colOff>
      <xdr:row>0</xdr:row>
      <xdr:rowOff>9525</xdr:rowOff>
    </xdr:from>
    <xdr:to>
      <xdr:col>5</xdr:col>
      <xdr:colOff>638175</xdr:colOff>
      <xdr:row>1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A7C03EF-B71E-4D13-A038-4EFE2C372EA6}"/>
            </a:ext>
          </a:extLst>
        </xdr:cNvPr>
        <xdr:cNvSpPr txBox="1"/>
      </xdr:nvSpPr>
      <xdr:spPr>
        <a:xfrm>
          <a:off x="1123950" y="9525"/>
          <a:ext cx="3295650" cy="295275"/>
        </a:xfrm>
        <a:prstGeom prst="rect">
          <a:avLst/>
        </a:prstGeom>
        <a:solidFill>
          <a:srgbClr val="FFFFFF"/>
        </a:solidFill>
        <a:ln w="9525" cmpd="sng">
          <a:solidFill>
            <a:srgbClr val="FFFFFF">
              <a:shade val="50000"/>
            </a:srgbClr>
          </a:solidFill>
        </a:ln>
        <a:effectLst/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Franklin Gothic Book"/>
              <a:ea typeface="+mn-ea"/>
              <a:cs typeface="+mn-cs"/>
            </a:rPr>
            <a:t>RELEVE DE NOTES ET RESULTATS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BA%20Martine/OneDrive/Elsa_maquette-LP-AQSE-18-19-principa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quette Prévisionnelle (V2018)"/>
      <sheetName val="Notes et résultats"/>
      <sheetName val="Résultats Individuels (2)"/>
      <sheetName val="Liste de choix"/>
      <sheetName val="Histogramme"/>
      <sheetName val="Résultats Individuels"/>
    </sheetNames>
    <sheetDataSet>
      <sheetData sheetId="0"/>
      <sheetData sheetId="1">
        <row r="2">
          <cell r="G2" t="str">
            <v>UE 1</v>
          </cell>
          <cell r="H2" t="str">
            <v>UE 1</v>
          </cell>
          <cell r="I2" t="str">
            <v>UE 1</v>
          </cell>
          <cell r="J2" t="str">
            <v>UE 1</v>
          </cell>
          <cell r="K2" t="str">
            <v>UE 1</v>
          </cell>
          <cell r="L2" t="str">
            <v>UE 1</v>
          </cell>
          <cell r="M2" t="str">
            <v>UE 1</v>
          </cell>
          <cell r="N2" t="str">
            <v>UE 1</v>
          </cell>
          <cell r="O2" t="str">
            <v>UE 1</v>
          </cell>
          <cell r="P2" t="str">
            <v>UE 1</v>
          </cell>
          <cell r="Q2" t="str">
            <v>UE 1</v>
          </cell>
          <cell r="R2" t="str">
            <v>UE 1</v>
          </cell>
          <cell r="S2" t="str">
            <v>UE 2</v>
          </cell>
          <cell r="T2" t="str">
            <v>UE 2</v>
          </cell>
          <cell r="U2" t="str">
            <v>UE 2</v>
          </cell>
          <cell r="V2" t="str">
            <v>UE 2</v>
          </cell>
          <cell r="W2" t="str">
            <v>UE 2</v>
          </cell>
          <cell r="X2" t="str">
            <v>UE 2</v>
          </cell>
          <cell r="Y2" t="str">
            <v>UE 2</v>
          </cell>
          <cell r="Z2" t="str">
            <v>UE 2</v>
          </cell>
          <cell r="AA2" t="str">
            <v>UE 3</v>
          </cell>
          <cell r="AB2" t="str">
            <v>UE 3</v>
          </cell>
          <cell r="AC2" t="str">
            <v>UE 3</v>
          </cell>
          <cell r="AD2" t="str">
            <v>UE 3</v>
          </cell>
          <cell r="AE2" t="str">
            <v>UE 3</v>
          </cell>
          <cell r="AF2" t="str">
            <v>UE 3</v>
          </cell>
          <cell r="AG2" t="str">
            <v>UE 4</v>
          </cell>
          <cell r="AH2" t="str">
            <v>UE 4</v>
          </cell>
          <cell r="AI2" t="str">
            <v>UE 4</v>
          </cell>
          <cell r="AJ2" t="str">
            <v>UE 4</v>
          </cell>
          <cell r="AK2" t="str">
            <v>UE 4</v>
          </cell>
          <cell r="AL2" t="str">
            <v>UE 4</v>
          </cell>
          <cell r="AM2" t="str">
            <v>UE 4</v>
          </cell>
          <cell r="AN2" t="str">
            <v>UE 4</v>
          </cell>
          <cell r="AO2" t="str">
            <v>UE 4</v>
          </cell>
          <cell r="AP2" t="str">
            <v>UE 5</v>
          </cell>
          <cell r="AQ2" t="str">
            <v>UE 5</v>
          </cell>
          <cell r="AR2" t="str">
            <v>UE 5</v>
          </cell>
          <cell r="AS2" t="str">
            <v>UE6</v>
          </cell>
          <cell r="AT2" t="str">
            <v>UE6</v>
          </cell>
          <cell r="AU2" t="str">
            <v>UE6</v>
          </cell>
          <cell r="AV2" t="str">
            <v>UE6</v>
          </cell>
          <cell r="AW2" t="str">
            <v>UE6</v>
          </cell>
          <cell r="AX2" t="str">
            <v>UE6</v>
          </cell>
          <cell r="AY2" t="str">
            <v>UE7</v>
          </cell>
          <cell r="AZ2" t="str">
            <v>UE7</v>
          </cell>
          <cell r="BA2" t="str">
            <v>UE8</v>
          </cell>
          <cell r="BB2" t="str">
            <v>UE8</v>
          </cell>
        </row>
        <row r="3">
          <cell r="A3" t="str">
            <v>NOM</v>
          </cell>
          <cell r="B3" t="str">
            <v>Prénom</v>
          </cell>
          <cell r="C3" t="str">
            <v>Validation de droit ou pas</v>
          </cell>
          <cell r="D3" t="str">
            <v>Avis définitif du jury</v>
          </cell>
          <cell r="E3" t="str">
            <v>Classement des étudiants</v>
          </cell>
          <cell r="F3" t="str">
            <v>Moyenne Générale</v>
          </cell>
          <cell r="G3" t="str">
            <v>Management de la qualité</v>
          </cell>
          <cell r="H3" t="str">
            <v>Culture Qualité</v>
          </cell>
          <cell r="I3" t="str">
            <v xml:space="preserve">Normes ISO 9000 </v>
          </cell>
          <cell r="J3" t="str">
            <v>Approche processus</v>
          </cell>
          <cell r="K3" t="str">
            <v>Mesure de la satisfaction client</v>
          </cell>
          <cell r="L3" t="str">
            <v>Indicateurs qualité</v>
          </cell>
          <cell r="M3" t="str">
            <v xml:space="preserve">Plans d'Amélioration Qualité </v>
          </cell>
          <cell r="N3" t="str">
            <v>Lean manufacturing</v>
          </cell>
          <cell r="O3" t="str">
            <v>La métrologie et l'Assurance Qualité</v>
          </cell>
          <cell r="P3" t="str">
            <v>Science de la mesure</v>
          </cell>
          <cell r="Q3" t="str">
            <v>Processus de mesure &amp; Incertitudes</v>
          </cell>
          <cell r="R3" t="str">
            <v xml:space="preserve">Maîtrise Statistiques des Procédés </v>
          </cell>
          <cell r="S3" t="str">
            <v>Management de la sécurité</v>
          </cell>
          <cell r="T3" t="str">
            <v>AMDEC</v>
          </cell>
          <cell r="U3" t="str">
            <v>Management Sécurité (OHSAS 18001)</v>
          </cell>
          <cell r="V3" t="str">
            <v>CHSCT</v>
          </cell>
          <cell r="W3" t="str">
            <v>Document unique</v>
          </cell>
          <cell r="X3" t="str">
            <v>Sécurité alimentaire</v>
          </cell>
          <cell r="Y3" t="str">
            <v>Organisation de maintenance et suivi des équipements</v>
          </cell>
          <cell r="Z3" t="str">
            <v>Brevet SST</v>
          </cell>
          <cell r="AA3" t="str">
            <v>Management environnemental et développement durable</v>
          </cell>
          <cell r="AB3" t="str">
            <v>Management Environnemental  (ISO 14001)</v>
          </cell>
          <cell r="AC3" t="str">
            <v>Gestion des déchets</v>
          </cell>
          <cell r="AD3" t="str">
            <v>Référentiels EFQM &amp; ISO 26000</v>
          </cell>
          <cell r="AE3" t="str">
            <v>Developpement Durable (ISO 26000)</v>
          </cell>
          <cell r="AF3" t="str">
            <v>Écologie Circulaire - Bilan Carbone</v>
          </cell>
          <cell r="AG3" t="str">
            <v>Outils transversaux QSE</v>
          </cell>
          <cell r="AH3" t="str">
            <v>Audit QSE (Qualité-Sécurité-Environnement)</v>
          </cell>
          <cell r="AI3" t="str">
            <v>Statistiques appliquées</v>
          </cell>
          <cell r="AJ3" t="str">
            <v>Plans d'expériences</v>
          </cell>
          <cell r="AK3" t="str">
            <v>Méthodes et Outils de Traitement de Problème - MOTP</v>
          </cell>
          <cell r="AL3" t="str">
            <v>Flux tirés - kanban</v>
          </cell>
          <cell r="AM3" t="str">
            <v>MRP</v>
          </cell>
          <cell r="AN3" t="str">
            <v>Analyse fonctionnelle - Cdcf Analyse de la valeur</v>
          </cell>
          <cell r="AO3" t="str">
            <v>Gestion de données - outils informatiques</v>
          </cell>
          <cell r="AP3" t="str">
            <v>Anglais</v>
          </cell>
          <cell r="AQ3" t="str">
            <v>Anglais professionnel</v>
          </cell>
          <cell r="AR3" t="str">
            <v>Quality control (anglais appliqué au QSE)</v>
          </cell>
          <cell r="AS3" t="str">
            <v>Communication et connaissance des entreprises</v>
          </cell>
          <cell r="AT3" t="str">
            <v>Gestion documentaire</v>
          </cell>
          <cell r="AU3" t="str">
            <v>Techniques de communication</v>
          </cell>
          <cell r="AV3" t="str">
            <v>Com positive - gestion du stress</v>
          </cell>
          <cell r="AW3" t="str">
            <v>Intelligence économique</v>
          </cell>
          <cell r="AX3" t="str">
            <v>Management - Gestion de projet</v>
          </cell>
          <cell r="AY3" t="str">
            <v>Projet tutoré</v>
          </cell>
          <cell r="AZ3" t="str">
            <v>Réalisé à l'Institut</v>
          </cell>
          <cell r="BA3" t="str">
            <v>Stage</v>
          </cell>
          <cell r="BB3" t="str">
            <v>Réalisé en Entreprise</v>
          </cell>
        </row>
        <row r="4">
          <cell r="A4" t="str">
            <v>Étudiant1</v>
          </cell>
          <cell r="B4" t="str">
            <v>Prn1</v>
          </cell>
          <cell r="C4" t="str">
            <v>validation de droit</v>
          </cell>
          <cell r="D4" t="str">
            <v>Validation</v>
          </cell>
          <cell r="E4">
            <v>1</v>
          </cell>
          <cell r="F4">
            <v>12.03531746031746</v>
          </cell>
          <cell r="G4">
            <v>11.675555555555555</v>
          </cell>
          <cell r="H4">
            <v>16</v>
          </cell>
          <cell r="I4">
            <v>8.92</v>
          </cell>
          <cell r="J4">
            <v>17.7</v>
          </cell>
          <cell r="K4">
            <v>10</v>
          </cell>
          <cell r="L4">
            <v>10</v>
          </cell>
          <cell r="M4">
            <v>10</v>
          </cell>
          <cell r="N4">
            <v>10</v>
          </cell>
          <cell r="O4">
            <v>16</v>
          </cell>
          <cell r="P4">
            <v>10</v>
          </cell>
          <cell r="Q4">
            <v>10</v>
          </cell>
          <cell r="R4">
            <v>10</v>
          </cell>
          <cell r="S4">
            <v>11.083333333333334</v>
          </cell>
          <cell r="T4">
            <v>10</v>
          </cell>
          <cell r="U4">
            <v>10</v>
          </cell>
          <cell r="V4">
            <v>10</v>
          </cell>
          <cell r="W4">
            <v>10</v>
          </cell>
          <cell r="X4">
            <v>10</v>
          </cell>
          <cell r="Y4">
            <v>16.5</v>
          </cell>
          <cell r="Z4">
            <v>10</v>
          </cell>
          <cell r="AA4">
            <v>11.541666666666666</v>
          </cell>
          <cell r="AB4">
            <v>12</v>
          </cell>
          <cell r="AC4">
            <v>15.25</v>
          </cell>
          <cell r="AD4">
            <v>10</v>
          </cell>
          <cell r="AE4">
            <v>10</v>
          </cell>
          <cell r="AF4">
            <v>10</v>
          </cell>
          <cell r="AG4">
            <v>11.705555555555556</v>
          </cell>
          <cell r="AH4">
            <v>10</v>
          </cell>
          <cell r="AI4">
            <v>10</v>
          </cell>
          <cell r="AJ4">
            <v>10</v>
          </cell>
          <cell r="AK4">
            <v>17.850000000000001</v>
          </cell>
          <cell r="AL4">
            <v>10</v>
          </cell>
          <cell r="AM4">
            <v>10</v>
          </cell>
          <cell r="AN4">
            <v>15</v>
          </cell>
          <cell r="AO4">
            <v>10</v>
          </cell>
          <cell r="AP4">
            <v>10</v>
          </cell>
          <cell r="AQ4">
            <v>10</v>
          </cell>
          <cell r="AR4">
            <v>10</v>
          </cell>
          <cell r="AS4">
            <v>11.916666666666666</v>
          </cell>
          <cell r="AT4">
            <v>0</v>
          </cell>
          <cell r="AU4">
            <v>14.5</v>
          </cell>
          <cell r="AV4">
            <v>10</v>
          </cell>
          <cell r="AW4">
            <v>0</v>
          </cell>
          <cell r="AX4">
            <v>9</v>
          </cell>
          <cell r="AY4">
            <v>16</v>
          </cell>
          <cell r="AZ4">
            <v>16</v>
          </cell>
          <cell r="BA4">
            <v>12</v>
          </cell>
          <cell r="BB4">
            <v>12</v>
          </cell>
        </row>
        <row r="5">
          <cell r="A5" t="str">
            <v>Étudiant2</v>
          </cell>
          <cell r="B5" t="str">
            <v>Prn2</v>
          </cell>
          <cell r="C5" t="e">
            <v>#NAME?</v>
          </cell>
          <cell r="D5" t="str">
            <v>Redoublement</v>
          </cell>
          <cell r="E5">
            <v>24</v>
          </cell>
          <cell r="F5">
            <v>9.4555555555555557</v>
          </cell>
          <cell r="G5">
            <v>8.2777777777777786</v>
          </cell>
          <cell r="H5">
            <v>2</v>
          </cell>
          <cell r="I5">
            <v>5</v>
          </cell>
          <cell r="J5">
            <v>10</v>
          </cell>
          <cell r="K5">
            <v>10</v>
          </cell>
          <cell r="L5">
            <v>10</v>
          </cell>
          <cell r="M5">
            <v>10</v>
          </cell>
          <cell r="N5">
            <v>10</v>
          </cell>
          <cell r="O5">
            <v>10</v>
          </cell>
          <cell r="P5">
            <v>10</v>
          </cell>
          <cell r="Q5">
            <v>10</v>
          </cell>
          <cell r="R5">
            <v>10</v>
          </cell>
          <cell r="S5">
            <v>8.8333333333333339</v>
          </cell>
          <cell r="T5">
            <v>10</v>
          </cell>
          <cell r="U5">
            <v>3</v>
          </cell>
          <cell r="V5">
            <v>10</v>
          </cell>
          <cell r="W5">
            <v>10</v>
          </cell>
          <cell r="X5">
            <v>10</v>
          </cell>
          <cell r="Y5">
            <v>10</v>
          </cell>
          <cell r="Z5">
            <v>10</v>
          </cell>
          <cell r="AA5">
            <v>9.5333333333333332</v>
          </cell>
          <cell r="AB5">
            <v>8.6</v>
          </cell>
          <cell r="AC5">
            <v>10</v>
          </cell>
          <cell r="AD5">
            <v>10</v>
          </cell>
          <cell r="AE5">
            <v>10</v>
          </cell>
          <cell r="AF5">
            <v>10</v>
          </cell>
          <cell r="AG5">
            <v>10</v>
          </cell>
          <cell r="AH5">
            <v>10</v>
          </cell>
          <cell r="AI5">
            <v>10</v>
          </cell>
          <cell r="AJ5">
            <v>10</v>
          </cell>
          <cell r="AK5">
            <v>10</v>
          </cell>
          <cell r="AL5">
            <v>10</v>
          </cell>
          <cell r="AM5">
            <v>10</v>
          </cell>
          <cell r="AN5">
            <v>10</v>
          </cell>
          <cell r="AO5">
            <v>10</v>
          </cell>
          <cell r="AP5">
            <v>10</v>
          </cell>
          <cell r="AQ5">
            <v>10</v>
          </cell>
          <cell r="AR5">
            <v>10</v>
          </cell>
          <cell r="AS5">
            <v>10</v>
          </cell>
          <cell r="AT5">
            <v>0</v>
          </cell>
          <cell r="AU5">
            <v>10</v>
          </cell>
          <cell r="AV5">
            <v>10</v>
          </cell>
          <cell r="AW5">
            <v>0</v>
          </cell>
          <cell r="AX5">
            <v>10</v>
          </cell>
          <cell r="AY5">
            <v>9</v>
          </cell>
          <cell r="AZ5">
            <v>9</v>
          </cell>
          <cell r="BA5">
            <v>10</v>
          </cell>
          <cell r="BB5">
            <v>10</v>
          </cell>
        </row>
        <row r="6">
          <cell r="A6" t="str">
            <v>Étudiant3</v>
          </cell>
          <cell r="B6" t="str">
            <v>Prn3</v>
          </cell>
          <cell r="C6" t="str">
            <v>validation de droit</v>
          </cell>
          <cell r="D6" t="str">
            <v>Validation</v>
          </cell>
          <cell r="E6">
            <v>4</v>
          </cell>
          <cell r="F6">
            <v>10</v>
          </cell>
          <cell r="G6">
            <v>10</v>
          </cell>
          <cell r="H6">
            <v>10</v>
          </cell>
          <cell r="I6">
            <v>10</v>
          </cell>
          <cell r="J6">
            <v>10</v>
          </cell>
          <cell r="K6">
            <v>10</v>
          </cell>
          <cell r="L6">
            <v>10</v>
          </cell>
          <cell r="M6">
            <v>10</v>
          </cell>
          <cell r="N6">
            <v>10</v>
          </cell>
          <cell r="O6">
            <v>10</v>
          </cell>
          <cell r="P6">
            <v>10</v>
          </cell>
          <cell r="Q6">
            <v>10</v>
          </cell>
          <cell r="R6">
            <v>10</v>
          </cell>
          <cell r="S6">
            <v>10</v>
          </cell>
          <cell r="T6">
            <v>10</v>
          </cell>
          <cell r="U6">
            <v>10</v>
          </cell>
          <cell r="V6">
            <v>10</v>
          </cell>
          <cell r="W6">
            <v>10</v>
          </cell>
          <cell r="X6">
            <v>10</v>
          </cell>
          <cell r="Y6">
            <v>10</v>
          </cell>
          <cell r="Z6">
            <v>10</v>
          </cell>
          <cell r="AA6">
            <v>10</v>
          </cell>
          <cell r="AB6">
            <v>10</v>
          </cell>
          <cell r="AC6">
            <v>10</v>
          </cell>
          <cell r="AD6">
            <v>10</v>
          </cell>
          <cell r="AE6">
            <v>10</v>
          </cell>
          <cell r="AF6">
            <v>10</v>
          </cell>
          <cell r="AG6">
            <v>10</v>
          </cell>
          <cell r="AH6">
            <v>10</v>
          </cell>
          <cell r="AI6">
            <v>10</v>
          </cell>
          <cell r="AJ6">
            <v>10</v>
          </cell>
          <cell r="AK6">
            <v>10</v>
          </cell>
          <cell r="AL6">
            <v>10</v>
          </cell>
          <cell r="AM6">
            <v>10</v>
          </cell>
          <cell r="AN6">
            <v>10</v>
          </cell>
          <cell r="AO6">
            <v>10</v>
          </cell>
          <cell r="AP6">
            <v>10</v>
          </cell>
          <cell r="AQ6">
            <v>10</v>
          </cell>
          <cell r="AR6">
            <v>10</v>
          </cell>
          <cell r="AS6">
            <v>10</v>
          </cell>
          <cell r="AT6">
            <v>0</v>
          </cell>
          <cell r="AU6">
            <v>10</v>
          </cell>
          <cell r="AV6">
            <v>10</v>
          </cell>
          <cell r="AW6">
            <v>0</v>
          </cell>
          <cell r="AX6">
            <v>10</v>
          </cell>
          <cell r="AY6">
            <v>10</v>
          </cell>
          <cell r="AZ6">
            <v>10</v>
          </cell>
          <cell r="BA6">
            <v>10</v>
          </cell>
          <cell r="BB6">
            <v>10</v>
          </cell>
        </row>
        <row r="7">
          <cell r="A7" t="str">
            <v>Étudiant4</v>
          </cell>
          <cell r="B7" t="str">
            <v>Prn4</v>
          </cell>
          <cell r="C7" t="str">
            <v>validation de droit</v>
          </cell>
          <cell r="D7" t="str">
            <v>Validation</v>
          </cell>
          <cell r="E7">
            <v>4</v>
          </cell>
          <cell r="F7">
            <v>10</v>
          </cell>
          <cell r="G7">
            <v>10</v>
          </cell>
          <cell r="H7">
            <v>10</v>
          </cell>
          <cell r="I7">
            <v>10</v>
          </cell>
          <cell r="J7">
            <v>10</v>
          </cell>
          <cell r="K7">
            <v>10</v>
          </cell>
          <cell r="L7">
            <v>10</v>
          </cell>
          <cell r="M7">
            <v>10</v>
          </cell>
          <cell r="N7">
            <v>10</v>
          </cell>
          <cell r="O7">
            <v>10</v>
          </cell>
          <cell r="P7">
            <v>10</v>
          </cell>
          <cell r="Q7">
            <v>10</v>
          </cell>
          <cell r="R7">
            <v>10</v>
          </cell>
          <cell r="S7">
            <v>10</v>
          </cell>
          <cell r="T7">
            <v>10</v>
          </cell>
          <cell r="U7">
            <v>10</v>
          </cell>
          <cell r="V7">
            <v>10</v>
          </cell>
          <cell r="W7">
            <v>10</v>
          </cell>
          <cell r="X7">
            <v>10</v>
          </cell>
          <cell r="Y7">
            <v>10</v>
          </cell>
          <cell r="Z7">
            <v>10</v>
          </cell>
          <cell r="AA7">
            <v>10</v>
          </cell>
          <cell r="AB7">
            <v>10</v>
          </cell>
          <cell r="AC7">
            <v>10</v>
          </cell>
          <cell r="AD7">
            <v>10</v>
          </cell>
          <cell r="AE7">
            <v>10</v>
          </cell>
          <cell r="AF7">
            <v>10</v>
          </cell>
          <cell r="AG7">
            <v>10</v>
          </cell>
          <cell r="AH7">
            <v>10</v>
          </cell>
          <cell r="AI7">
            <v>10</v>
          </cell>
          <cell r="AJ7">
            <v>10</v>
          </cell>
          <cell r="AK7">
            <v>10</v>
          </cell>
          <cell r="AL7">
            <v>10</v>
          </cell>
          <cell r="AM7">
            <v>10</v>
          </cell>
          <cell r="AN7">
            <v>10</v>
          </cell>
          <cell r="AO7">
            <v>10</v>
          </cell>
          <cell r="AP7">
            <v>10</v>
          </cell>
          <cell r="AQ7">
            <v>10</v>
          </cell>
          <cell r="AR7">
            <v>10</v>
          </cell>
          <cell r="AS7">
            <v>10</v>
          </cell>
          <cell r="AT7">
            <v>0</v>
          </cell>
          <cell r="AU7">
            <v>10</v>
          </cell>
          <cell r="AV7">
            <v>10</v>
          </cell>
          <cell r="AW7">
            <v>0</v>
          </cell>
          <cell r="AX7">
            <v>10</v>
          </cell>
          <cell r="AY7">
            <v>10</v>
          </cell>
          <cell r="AZ7">
            <v>10</v>
          </cell>
          <cell r="BA7">
            <v>10</v>
          </cell>
          <cell r="BB7">
            <v>10</v>
          </cell>
        </row>
        <row r="8">
          <cell r="A8" t="str">
            <v>Étudiant5</v>
          </cell>
          <cell r="B8" t="str">
            <v>Prn5</v>
          </cell>
          <cell r="C8" t="str">
            <v>validation de droit</v>
          </cell>
          <cell r="D8" t="str">
            <v>Validation</v>
          </cell>
          <cell r="E8">
            <v>4</v>
          </cell>
          <cell r="F8">
            <v>10</v>
          </cell>
          <cell r="G8">
            <v>10</v>
          </cell>
          <cell r="H8">
            <v>10</v>
          </cell>
          <cell r="I8">
            <v>10</v>
          </cell>
          <cell r="J8">
            <v>10</v>
          </cell>
          <cell r="K8">
            <v>10</v>
          </cell>
          <cell r="L8">
            <v>10</v>
          </cell>
          <cell r="M8">
            <v>10</v>
          </cell>
          <cell r="N8">
            <v>10</v>
          </cell>
          <cell r="O8">
            <v>10</v>
          </cell>
          <cell r="P8">
            <v>10</v>
          </cell>
          <cell r="Q8">
            <v>10</v>
          </cell>
          <cell r="R8">
            <v>10</v>
          </cell>
          <cell r="S8">
            <v>10</v>
          </cell>
          <cell r="T8">
            <v>10</v>
          </cell>
          <cell r="U8">
            <v>10</v>
          </cell>
          <cell r="V8">
            <v>10</v>
          </cell>
          <cell r="W8">
            <v>10</v>
          </cell>
          <cell r="X8">
            <v>10</v>
          </cell>
          <cell r="Y8">
            <v>10</v>
          </cell>
          <cell r="Z8">
            <v>10</v>
          </cell>
          <cell r="AA8">
            <v>10</v>
          </cell>
          <cell r="AB8">
            <v>10</v>
          </cell>
          <cell r="AC8">
            <v>10</v>
          </cell>
          <cell r="AD8">
            <v>10</v>
          </cell>
          <cell r="AE8">
            <v>10</v>
          </cell>
          <cell r="AF8">
            <v>10</v>
          </cell>
          <cell r="AG8">
            <v>10</v>
          </cell>
          <cell r="AH8">
            <v>10</v>
          </cell>
          <cell r="AI8">
            <v>10</v>
          </cell>
          <cell r="AJ8">
            <v>10</v>
          </cell>
          <cell r="AK8">
            <v>10</v>
          </cell>
          <cell r="AL8">
            <v>10</v>
          </cell>
          <cell r="AM8">
            <v>10</v>
          </cell>
          <cell r="AN8">
            <v>10</v>
          </cell>
          <cell r="AO8">
            <v>10</v>
          </cell>
          <cell r="AP8">
            <v>10</v>
          </cell>
          <cell r="AQ8">
            <v>10</v>
          </cell>
          <cell r="AR8">
            <v>10</v>
          </cell>
          <cell r="AS8">
            <v>10</v>
          </cell>
          <cell r="AT8">
            <v>0</v>
          </cell>
          <cell r="AU8">
            <v>10</v>
          </cell>
          <cell r="AV8">
            <v>10</v>
          </cell>
          <cell r="AW8">
            <v>0</v>
          </cell>
          <cell r="AX8">
            <v>10</v>
          </cell>
          <cell r="AY8">
            <v>10</v>
          </cell>
          <cell r="AZ8">
            <v>10</v>
          </cell>
          <cell r="BA8">
            <v>10</v>
          </cell>
          <cell r="BB8">
            <v>10</v>
          </cell>
        </row>
        <row r="9">
          <cell r="A9" t="str">
            <v>Étudiant6</v>
          </cell>
          <cell r="B9" t="str">
            <v>Prn6</v>
          </cell>
          <cell r="C9" t="str">
            <v>validation de droit</v>
          </cell>
          <cell r="D9" t="str">
            <v>Validation</v>
          </cell>
          <cell r="E9">
            <v>4</v>
          </cell>
          <cell r="F9">
            <v>10</v>
          </cell>
          <cell r="G9">
            <v>10</v>
          </cell>
          <cell r="H9">
            <v>10</v>
          </cell>
          <cell r="I9">
            <v>10</v>
          </cell>
          <cell r="J9">
            <v>10</v>
          </cell>
          <cell r="K9">
            <v>10</v>
          </cell>
          <cell r="L9">
            <v>10</v>
          </cell>
          <cell r="M9">
            <v>10</v>
          </cell>
          <cell r="N9">
            <v>10</v>
          </cell>
          <cell r="O9">
            <v>10</v>
          </cell>
          <cell r="P9">
            <v>10</v>
          </cell>
          <cell r="Q9">
            <v>10</v>
          </cell>
          <cell r="R9">
            <v>10</v>
          </cell>
          <cell r="S9">
            <v>10</v>
          </cell>
          <cell r="T9">
            <v>10</v>
          </cell>
          <cell r="U9">
            <v>10</v>
          </cell>
          <cell r="V9">
            <v>10</v>
          </cell>
          <cell r="W9">
            <v>10</v>
          </cell>
          <cell r="X9">
            <v>10</v>
          </cell>
          <cell r="Y9">
            <v>10</v>
          </cell>
          <cell r="Z9">
            <v>10</v>
          </cell>
          <cell r="AA9">
            <v>10</v>
          </cell>
          <cell r="AB9">
            <v>10</v>
          </cell>
          <cell r="AC9">
            <v>10</v>
          </cell>
          <cell r="AD9">
            <v>10</v>
          </cell>
          <cell r="AE9">
            <v>10</v>
          </cell>
          <cell r="AF9">
            <v>10</v>
          </cell>
          <cell r="AG9">
            <v>10</v>
          </cell>
          <cell r="AH9">
            <v>10</v>
          </cell>
          <cell r="AI9">
            <v>10</v>
          </cell>
          <cell r="AJ9">
            <v>10</v>
          </cell>
          <cell r="AK9">
            <v>10</v>
          </cell>
          <cell r="AL9">
            <v>10</v>
          </cell>
          <cell r="AM9">
            <v>10</v>
          </cell>
          <cell r="AN9">
            <v>10</v>
          </cell>
          <cell r="AO9">
            <v>10</v>
          </cell>
          <cell r="AP9">
            <v>10</v>
          </cell>
          <cell r="AQ9">
            <v>10</v>
          </cell>
          <cell r="AR9">
            <v>10</v>
          </cell>
          <cell r="AS9">
            <v>10</v>
          </cell>
          <cell r="AT9">
            <v>0</v>
          </cell>
          <cell r="AU9">
            <v>10</v>
          </cell>
          <cell r="AV9">
            <v>10</v>
          </cell>
          <cell r="AW9">
            <v>0</v>
          </cell>
          <cell r="AX9">
            <v>10</v>
          </cell>
          <cell r="AY9">
            <v>10</v>
          </cell>
          <cell r="AZ9">
            <v>10</v>
          </cell>
          <cell r="BA9">
            <v>10</v>
          </cell>
          <cell r="BB9">
            <v>10</v>
          </cell>
        </row>
        <row r="10">
          <cell r="A10" t="str">
            <v>Étudiant7</v>
          </cell>
          <cell r="B10" t="str">
            <v>Prn7</v>
          </cell>
          <cell r="C10" t="str">
            <v>validation de droit</v>
          </cell>
          <cell r="D10" t="str">
            <v>Validation</v>
          </cell>
          <cell r="E10">
            <v>2</v>
          </cell>
          <cell r="F10">
            <v>11.590277777777779</v>
          </cell>
          <cell r="G10">
            <v>11.833333333333334</v>
          </cell>
          <cell r="H10">
            <v>16</v>
          </cell>
          <cell r="I10">
            <v>10</v>
          </cell>
          <cell r="J10">
            <v>10</v>
          </cell>
          <cell r="K10">
            <v>10</v>
          </cell>
          <cell r="L10">
            <v>15</v>
          </cell>
          <cell r="M10">
            <v>10</v>
          </cell>
          <cell r="N10">
            <v>18</v>
          </cell>
          <cell r="O10">
            <v>10</v>
          </cell>
          <cell r="P10">
            <v>10</v>
          </cell>
          <cell r="Q10">
            <v>14</v>
          </cell>
          <cell r="R10">
            <v>10</v>
          </cell>
          <cell r="S10">
            <v>11.666666666666666</v>
          </cell>
          <cell r="T10">
            <v>10</v>
          </cell>
          <cell r="U10">
            <v>20</v>
          </cell>
          <cell r="V10">
            <v>10</v>
          </cell>
          <cell r="W10">
            <v>10</v>
          </cell>
          <cell r="X10">
            <v>10</v>
          </cell>
          <cell r="Y10">
            <v>10</v>
          </cell>
          <cell r="Z10">
            <v>10</v>
          </cell>
          <cell r="AA10">
            <v>12.166666666666666</v>
          </cell>
          <cell r="AB10">
            <v>10</v>
          </cell>
          <cell r="AC10">
            <v>17</v>
          </cell>
          <cell r="AD10">
            <v>10</v>
          </cell>
          <cell r="AE10">
            <v>10</v>
          </cell>
          <cell r="AF10">
            <v>13</v>
          </cell>
          <cell r="AG10">
            <v>13.055555555555555</v>
          </cell>
          <cell r="AH10">
            <v>10</v>
          </cell>
          <cell r="AI10">
            <v>19</v>
          </cell>
          <cell r="AJ10">
            <v>10</v>
          </cell>
          <cell r="AK10">
            <v>15</v>
          </cell>
          <cell r="AL10">
            <v>10</v>
          </cell>
          <cell r="AM10">
            <v>19</v>
          </cell>
          <cell r="AN10">
            <v>10</v>
          </cell>
          <cell r="AO10">
            <v>10</v>
          </cell>
          <cell r="AP10">
            <v>14</v>
          </cell>
          <cell r="AQ10">
            <v>18</v>
          </cell>
          <cell r="AR10">
            <v>10</v>
          </cell>
          <cell r="AS10">
            <v>10</v>
          </cell>
          <cell r="AT10">
            <v>18</v>
          </cell>
          <cell r="AU10">
            <v>10</v>
          </cell>
          <cell r="AV10">
            <v>10</v>
          </cell>
          <cell r="AW10">
            <v>0</v>
          </cell>
          <cell r="AX10">
            <v>10</v>
          </cell>
          <cell r="AY10">
            <v>10</v>
          </cell>
          <cell r="AZ10">
            <v>10</v>
          </cell>
          <cell r="BA10">
            <v>10</v>
          </cell>
          <cell r="BB10">
            <v>10</v>
          </cell>
        </row>
        <row r="11">
          <cell r="A11" t="str">
            <v>Étudiant8</v>
          </cell>
          <cell r="B11" t="str">
            <v>Prn8</v>
          </cell>
          <cell r="C11" t="str">
            <v>validation de droit</v>
          </cell>
          <cell r="D11" t="str">
            <v>Validation</v>
          </cell>
          <cell r="E11">
            <v>3</v>
          </cell>
          <cell r="F11">
            <v>10.125</v>
          </cell>
          <cell r="G11">
            <v>10</v>
          </cell>
          <cell r="H11">
            <v>10</v>
          </cell>
          <cell r="I11">
            <v>10</v>
          </cell>
          <cell r="J11">
            <v>10</v>
          </cell>
          <cell r="K11">
            <v>10</v>
          </cell>
          <cell r="L11">
            <v>10</v>
          </cell>
          <cell r="M11">
            <v>10</v>
          </cell>
          <cell r="N11">
            <v>10</v>
          </cell>
          <cell r="O11">
            <v>10</v>
          </cell>
          <cell r="P11">
            <v>10</v>
          </cell>
          <cell r="Q11">
            <v>10</v>
          </cell>
          <cell r="R11">
            <v>10</v>
          </cell>
          <cell r="S11">
            <v>11</v>
          </cell>
          <cell r="T11">
            <v>10</v>
          </cell>
          <cell r="U11">
            <v>10</v>
          </cell>
          <cell r="V11">
            <v>10</v>
          </cell>
          <cell r="W11">
            <v>10</v>
          </cell>
          <cell r="X11">
            <v>10</v>
          </cell>
          <cell r="Y11">
            <v>16</v>
          </cell>
          <cell r="Z11">
            <v>10</v>
          </cell>
          <cell r="AA11">
            <v>10</v>
          </cell>
          <cell r="AB11">
            <v>10</v>
          </cell>
          <cell r="AC11">
            <v>10</v>
          </cell>
          <cell r="AD11">
            <v>10</v>
          </cell>
          <cell r="AE11">
            <v>10</v>
          </cell>
          <cell r="AF11">
            <v>10</v>
          </cell>
          <cell r="AG11">
            <v>10</v>
          </cell>
          <cell r="AH11">
            <v>10</v>
          </cell>
          <cell r="AI11">
            <v>10</v>
          </cell>
          <cell r="AJ11">
            <v>10</v>
          </cell>
          <cell r="AK11">
            <v>10</v>
          </cell>
          <cell r="AL11">
            <v>10</v>
          </cell>
          <cell r="AM11">
            <v>10</v>
          </cell>
          <cell r="AN11">
            <v>10</v>
          </cell>
          <cell r="AO11">
            <v>10</v>
          </cell>
          <cell r="AP11">
            <v>10</v>
          </cell>
          <cell r="AQ11">
            <v>10</v>
          </cell>
          <cell r="AR11">
            <v>10</v>
          </cell>
          <cell r="AS11">
            <v>10</v>
          </cell>
          <cell r="AT11">
            <v>0</v>
          </cell>
          <cell r="AU11">
            <v>10</v>
          </cell>
          <cell r="AV11">
            <v>10</v>
          </cell>
          <cell r="AW11">
            <v>0</v>
          </cell>
          <cell r="AX11">
            <v>10</v>
          </cell>
          <cell r="AY11">
            <v>10</v>
          </cell>
          <cell r="AZ11">
            <v>10</v>
          </cell>
          <cell r="BA11">
            <v>10</v>
          </cell>
          <cell r="BB11">
            <v>10</v>
          </cell>
        </row>
        <row r="12">
          <cell r="A12" t="str">
            <v>Étudiant9</v>
          </cell>
          <cell r="B12" t="str">
            <v>Prn9</v>
          </cell>
          <cell r="C12" t="str">
            <v>validation de droit</v>
          </cell>
          <cell r="D12" t="str">
            <v>Validation</v>
          </cell>
          <cell r="E12">
            <v>4</v>
          </cell>
          <cell r="F12">
            <v>10</v>
          </cell>
          <cell r="G12">
            <v>10</v>
          </cell>
          <cell r="H12">
            <v>10</v>
          </cell>
          <cell r="I12">
            <v>10</v>
          </cell>
          <cell r="J12">
            <v>10</v>
          </cell>
          <cell r="K12">
            <v>10</v>
          </cell>
          <cell r="L12">
            <v>10</v>
          </cell>
          <cell r="M12">
            <v>10</v>
          </cell>
          <cell r="N12">
            <v>10</v>
          </cell>
          <cell r="O12">
            <v>10</v>
          </cell>
          <cell r="P12">
            <v>10</v>
          </cell>
          <cell r="Q12">
            <v>10</v>
          </cell>
          <cell r="R12">
            <v>10</v>
          </cell>
          <cell r="S12">
            <v>10</v>
          </cell>
          <cell r="T12">
            <v>10</v>
          </cell>
          <cell r="U12">
            <v>10</v>
          </cell>
          <cell r="V12">
            <v>10</v>
          </cell>
          <cell r="W12">
            <v>10</v>
          </cell>
          <cell r="X12">
            <v>10</v>
          </cell>
          <cell r="Y12">
            <v>10</v>
          </cell>
          <cell r="Z12">
            <v>10</v>
          </cell>
          <cell r="AA12">
            <v>10</v>
          </cell>
          <cell r="AB12">
            <v>10</v>
          </cell>
          <cell r="AC12">
            <v>10</v>
          </cell>
          <cell r="AD12">
            <v>10</v>
          </cell>
          <cell r="AE12">
            <v>10</v>
          </cell>
          <cell r="AF12">
            <v>10</v>
          </cell>
          <cell r="AG12">
            <v>10</v>
          </cell>
          <cell r="AH12">
            <v>10</v>
          </cell>
          <cell r="AI12">
            <v>10</v>
          </cell>
          <cell r="AJ12">
            <v>10</v>
          </cell>
          <cell r="AK12">
            <v>10</v>
          </cell>
          <cell r="AL12">
            <v>10</v>
          </cell>
          <cell r="AM12">
            <v>10</v>
          </cell>
          <cell r="AN12">
            <v>10</v>
          </cell>
          <cell r="AO12">
            <v>10</v>
          </cell>
          <cell r="AP12">
            <v>10</v>
          </cell>
          <cell r="AQ12">
            <v>10</v>
          </cell>
          <cell r="AR12">
            <v>10</v>
          </cell>
          <cell r="AS12">
            <v>10</v>
          </cell>
          <cell r="AT12">
            <v>0</v>
          </cell>
          <cell r="AU12">
            <v>10</v>
          </cell>
          <cell r="AV12">
            <v>10</v>
          </cell>
          <cell r="AW12">
            <v>0</v>
          </cell>
          <cell r="AX12">
            <v>10</v>
          </cell>
          <cell r="AY12">
            <v>10</v>
          </cell>
          <cell r="AZ12">
            <v>10</v>
          </cell>
          <cell r="BA12">
            <v>10</v>
          </cell>
          <cell r="BB12">
            <v>10</v>
          </cell>
        </row>
        <row r="13">
          <cell r="A13" t="str">
            <v>Étudiant10</v>
          </cell>
          <cell r="B13" t="str">
            <v>Prn10</v>
          </cell>
          <cell r="C13" t="str">
            <v>validation de droit</v>
          </cell>
          <cell r="D13" t="str">
            <v>Validation</v>
          </cell>
          <cell r="E13">
            <v>4</v>
          </cell>
          <cell r="F13">
            <v>10</v>
          </cell>
          <cell r="G13">
            <v>10</v>
          </cell>
          <cell r="H13">
            <v>10</v>
          </cell>
          <cell r="I13">
            <v>10</v>
          </cell>
          <cell r="J13">
            <v>10</v>
          </cell>
          <cell r="K13">
            <v>10</v>
          </cell>
          <cell r="L13">
            <v>10</v>
          </cell>
          <cell r="M13">
            <v>10</v>
          </cell>
          <cell r="N13">
            <v>10</v>
          </cell>
          <cell r="O13">
            <v>10</v>
          </cell>
          <cell r="P13">
            <v>10</v>
          </cell>
          <cell r="Q13">
            <v>10</v>
          </cell>
          <cell r="R13">
            <v>10</v>
          </cell>
          <cell r="S13">
            <v>10</v>
          </cell>
          <cell r="T13">
            <v>10</v>
          </cell>
          <cell r="U13">
            <v>10</v>
          </cell>
          <cell r="V13">
            <v>10</v>
          </cell>
          <cell r="W13">
            <v>10</v>
          </cell>
          <cell r="X13">
            <v>10</v>
          </cell>
          <cell r="Y13">
            <v>10</v>
          </cell>
          <cell r="Z13">
            <v>10</v>
          </cell>
          <cell r="AA13">
            <v>10</v>
          </cell>
          <cell r="AB13">
            <v>10</v>
          </cell>
          <cell r="AC13">
            <v>10</v>
          </cell>
          <cell r="AD13">
            <v>10</v>
          </cell>
          <cell r="AE13">
            <v>10</v>
          </cell>
          <cell r="AF13">
            <v>10</v>
          </cell>
          <cell r="AG13">
            <v>10</v>
          </cell>
          <cell r="AH13">
            <v>10</v>
          </cell>
          <cell r="AI13">
            <v>10</v>
          </cell>
          <cell r="AJ13">
            <v>10</v>
          </cell>
          <cell r="AK13">
            <v>10</v>
          </cell>
          <cell r="AL13">
            <v>10</v>
          </cell>
          <cell r="AM13">
            <v>10</v>
          </cell>
          <cell r="AN13">
            <v>10</v>
          </cell>
          <cell r="AO13">
            <v>10</v>
          </cell>
          <cell r="AP13">
            <v>10</v>
          </cell>
          <cell r="AQ13">
            <v>10</v>
          </cell>
          <cell r="AR13">
            <v>10</v>
          </cell>
          <cell r="AS13">
            <v>10</v>
          </cell>
          <cell r="AT13">
            <v>0</v>
          </cell>
          <cell r="AU13">
            <v>10</v>
          </cell>
          <cell r="AV13">
            <v>10</v>
          </cell>
          <cell r="AW13">
            <v>0</v>
          </cell>
          <cell r="AX13">
            <v>10</v>
          </cell>
          <cell r="AY13">
            <v>10</v>
          </cell>
          <cell r="AZ13">
            <v>10</v>
          </cell>
          <cell r="BA13">
            <v>10</v>
          </cell>
          <cell r="BB13">
            <v>10</v>
          </cell>
        </row>
        <row r="14">
          <cell r="A14" t="str">
            <v>Étudiant11</v>
          </cell>
          <cell r="B14" t="str">
            <v>Prn11</v>
          </cell>
          <cell r="C14" t="str">
            <v>validation de droit</v>
          </cell>
          <cell r="D14" t="str">
            <v>Validation</v>
          </cell>
          <cell r="E14">
            <v>4</v>
          </cell>
          <cell r="F14">
            <v>10</v>
          </cell>
          <cell r="G14">
            <v>10</v>
          </cell>
          <cell r="H14">
            <v>10</v>
          </cell>
          <cell r="I14">
            <v>10</v>
          </cell>
          <cell r="J14">
            <v>10</v>
          </cell>
          <cell r="K14">
            <v>10</v>
          </cell>
          <cell r="L14">
            <v>10</v>
          </cell>
          <cell r="M14">
            <v>10</v>
          </cell>
          <cell r="N14">
            <v>10</v>
          </cell>
          <cell r="O14">
            <v>10</v>
          </cell>
          <cell r="P14">
            <v>10</v>
          </cell>
          <cell r="Q14">
            <v>10</v>
          </cell>
          <cell r="R14">
            <v>10</v>
          </cell>
          <cell r="S14">
            <v>10</v>
          </cell>
          <cell r="T14">
            <v>10</v>
          </cell>
          <cell r="U14">
            <v>10</v>
          </cell>
          <cell r="V14">
            <v>10</v>
          </cell>
          <cell r="W14">
            <v>10</v>
          </cell>
          <cell r="X14">
            <v>10</v>
          </cell>
          <cell r="Y14">
            <v>10</v>
          </cell>
          <cell r="Z14">
            <v>10</v>
          </cell>
          <cell r="AA14">
            <v>10</v>
          </cell>
          <cell r="AB14">
            <v>10</v>
          </cell>
          <cell r="AC14">
            <v>10</v>
          </cell>
          <cell r="AD14">
            <v>10</v>
          </cell>
          <cell r="AE14">
            <v>10</v>
          </cell>
          <cell r="AF14">
            <v>10</v>
          </cell>
          <cell r="AG14">
            <v>10</v>
          </cell>
          <cell r="AH14">
            <v>10</v>
          </cell>
          <cell r="AI14">
            <v>10</v>
          </cell>
          <cell r="AJ14">
            <v>10</v>
          </cell>
          <cell r="AK14">
            <v>10</v>
          </cell>
          <cell r="AL14">
            <v>10</v>
          </cell>
          <cell r="AM14">
            <v>10</v>
          </cell>
          <cell r="AN14">
            <v>10</v>
          </cell>
          <cell r="AO14">
            <v>10</v>
          </cell>
          <cell r="AP14">
            <v>10</v>
          </cell>
          <cell r="AQ14">
            <v>10</v>
          </cell>
          <cell r="AR14">
            <v>10</v>
          </cell>
          <cell r="AS14">
            <v>10</v>
          </cell>
          <cell r="AT14">
            <v>0</v>
          </cell>
          <cell r="AU14">
            <v>10</v>
          </cell>
          <cell r="AV14">
            <v>10</v>
          </cell>
          <cell r="AW14">
            <v>0</v>
          </cell>
          <cell r="AX14">
            <v>10</v>
          </cell>
          <cell r="AY14">
            <v>10</v>
          </cell>
          <cell r="AZ14">
            <v>10</v>
          </cell>
          <cell r="BA14">
            <v>10</v>
          </cell>
          <cell r="BB14">
            <v>10</v>
          </cell>
        </row>
        <row r="15">
          <cell r="A15" t="str">
            <v>Étudiant12</v>
          </cell>
          <cell r="B15" t="str">
            <v>Prn12</v>
          </cell>
          <cell r="C15" t="str">
            <v>validation de droit</v>
          </cell>
          <cell r="D15" t="str">
            <v>Validation</v>
          </cell>
          <cell r="E15">
            <v>4</v>
          </cell>
          <cell r="F15">
            <v>10</v>
          </cell>
          <cell r="G15">
            <v>10</v>
          </cell>
          <cell r="H15">
            <v>10</v>
          </cell>
          <cell r="I15">
            <v>10</v>
          </cell>
          <cell r="J15">
            <v>10</v>
          </cell>
          <cell r="K15">
            <v>10</v>
          </cell>
          <cell r="L15">
            <v>10</v>
          </cell>
          <cell r="M15">
            <v>10</v>
          </cell>
          <cell r="N15">
            <v>10</v>
          </cell>
          <cell r="O15">
            <v>10</v>
          </cell>
          <cell r="P15">
            <v>10</v>
          </cell>
          <cell r="Q15">
            <v>10</v>
          </cell>
          <cell r="R15">
            <v>10</v>
          </cell>
          <cell r="S15">
            <v>10</v>
          </cell>
          <cell r="T15">
            <v>10</v>
          </cell>
          <cell r="U15">
            <v>10</v>
          </cell>
          <cell r="V15">
            <v>10</v>
          </cell>
          <cell r="W15">
            <v>10</v>
          </cell>
          <cell r="X15">
            <v>10</v>
          </cell>
          <cell r="Y15">
            <v>10</v>
          </cell>
          <cell r="Z15">
            <v>10</v>
          </cell>
          <cell r="AA15">
            <v>10</v>
          </cell>
          <cell r="AB15">
            <v>10</v>
          </cell>
          <cell r="AC15">
            <v>10</v>
          </cell>
          <cell r="AD15">
            <v>10</v>
          </cell>
          <cell r="AE15">
            <v>10</v>
          </cell>
          <cell r="AF15">
            <v>10</v>
          </cell>
          <cell r="AG15">
            <v>10</v>
          </cell>
          <cell r="AH15">
            <v>10</v>
          </cell>
          <cell r="AI15">
            <v>10</v>
          </cell>
          <cell r="AJ15">
            <v>10</v>
          </cell>
          <cell r="AK15">
            <v>10</v>
          </cell>
          <cell r="AL15">
            <v>10</v>
          </cell>
          <cell r="AM15">
            <v>10</v>
          </cell>
          <cell r="AN15">
            <v>10</v>
          </cell>
          <cell r="AO15">
            <v>10</v>
          </cell>
          <cell r="AP15">
            <v>10</v>
          </cell>
          <cell r="AQ15">
            <v>10</v>
          </cell>
          <cell r="AR15">
            <v>10</v>
          </cell>
          <cell r="AS15">
            <v>10</v>
          </cell>
          <cell r="AT15">
            <v>0</v>
          </cell>
          <cell r="AU15">
            <v>10</v>
          </cell>
          <cell r="AV15">
            <v>10</v>
          </cell>
          <cell r="AW15">
            <v>0</v>
          </cell>
          <cell r="AX15">
            <v>10</v>
          </cell>
          <cell r="AY15">
            <v>10</v>
          </cell>
          <cell r="AZ15">
            <v>10</v>
          </cell>
          <cell r="BA15">
            <v>10</v>
          </cell>
          <cell r="BB15">
            <v>10</v>
          </cell>
        </row>
        <row r="16">
          <cell r="A16" t="str">
            <v>Étudiant13</v>
          </cell>
          <cell r="B16" t="str">
            <v>Prn13</v>
          </cell>
          <cell r="C16" t="str">
            <v>validation de droit</v>
          </cell>
          <cell r="D16" t="str">
            <v>Validation</v>
          </cell>
          <cell r="E16">
            <v>4</v>
          </cell>
          <cell r="F16">
            <v>10</v>
          </cell>
          <cell r="G16">
            <v>10</v>
          </cell>
          <cell r="H16">
            <v>10</v>
          </cell>
          <cell r="I16">
            <v>10</v>
          </cell>
          <cell r="J16">
            <v>10</v>
          </cell>
          <cell r="K16">
            <v>10</v>
          </cell>
          <cell r="L16">
            <v>10</v>
          </cell>
          <cell r="M16">
            <v>10</v>
          </cell>
          <cell r="N16">
            <v>10</v>
          </cell>
          <cell r="O16">
            <v>10</v>
          </cell>
          <cell r="P16">
            <v>10</v>
          </cell>
          <cell r="Q16">
            <v>10</v>
          </cell>
          <cell r="R16">
            <v>10</v>
          </cell>
          <cell r="S16">
            <v>10</v>
          </cell>
          <cell r="T16">
            <v>10</v>
          </cell>
          <cell r="U16">
            <v>10</v>
          </cell>
          <cell r="V16">
            <v>10</v>
          </cell>
          <cell r="W16">
            <v>10</v>
          </cell>
          <cell r="X16">
            <v>10</v>
          </cell>
          <cell r="Y16">
            <v>10</v>
          </cell>
          <cell r="Z16">
            <v>10</v>
          </cell>
          <cell r="AA16">
            <v>10</v>
          </cell>
          <cell r="AB16">
            <v>10</v>
          </cell>
          <cell r="AC16">
            <v>10</v>
          </cell>
          <cell r="AD16">
            <v>10</v>
          </cell>
          <cell r="AE16">
            <v>10</v>
          </cell>
          <cell r="AF16">
            <v>10</v>
          </cell>
          <cell r="AG16">
            <v>10</v>
          </cell>
          <cell r="AH16">
            <v>10</v>
          </cell>
          <cell r="AI16">
            <v>10</v>
          </cell>
          <cell r="AJ16">
            <v>10</v>
          </cell>
          <cell r="AK16">
            <v>10</v>
          </cell>
          <cell r="AL16">
            <v>10</v>
          </cell>
          <cell r="AM16">
            <v>10</v>
          </cell>
          <cell r="AN16">
            <v>10</v>
          </cell>
          <cell r="AO16">
            <v>10</v>
          </cell>
          <cell r="AP16">
            <v>10</v>
          </cell>
          <cell r="AQ16">
            <v>10</v>
          </cell>
          <cell r="AR16">
            <v>10</v>
          </cell>
          <cell r="AS16">
            <v>10</v>
          </cell>
          <cell r="AT16">
            <v>0</v>
          </cell>
          <cell r="AU16">
            <v>10</v>
          </cell>
          <cell r="AV16">
            <v>10</v>
          </cell>
          <cell r="AW16">
            <v>0</v>
          </cell>
          <cell r="AX16">
            <v>10</v>
          </cell>
          <cell r="AY16">
            <v>10</v>
          </cell>
          <cell r="AZ16">
            <v>10</v>
          </cell>
          <cell r="BA16">
            <v>10</v>
          </cell>
          <cell r="BB16">
            <v>10</v>
          </cell>
        </row>
        <row r="17">
          <cell r="A17" t="str">
            <v>Étudiant14</v>
          </cell>
          <cell r="B17" t="str">
            <v>Prn14</v>
          </cell>
          <cell r="C17" t="str">
            <v>validation de droit</v>
          </cell>
          <cell r="D17" t="str">
            <v>Validation</v>
          </cell>
          <cell r="E17">
            <v>4</v>
          </cell>
          <cell r="F17">
            <v>10</v>
          </cell>
          <cell r="G17">
            <v>10</v>
          </cell>
          <cell r="H17">
            <v>10</v>
          </cell>
          <cell r="I17">
            <v>10</v>
          </cell>
          <cell r="J17">
            <v>10</v>
          </cell>
          <cell r="K17">
            <v>10</v>
          </cell>
          <cell r="L17">
            <v>10</v>
          </cell>
          <cell r="M17">
            <v>10</v>
          </cell>
          <cell r="N17">
            <v>10</v>
          </cell>
          <cell r="O17">
            <v>10</v>
          </cell>
          <cell r="P17">
            <v>10</v>
          </cell>
          <cell r="Q17">
            <v>10</v>
          </cell>
          <cell r="R17">
            <v>10</v>
          </cell>
          <cell r="S17">
            <v>10</v>
          </cell>
          <cell r="T17">
            <v>10</v>
          </cell>
          <cell r="U17">
            <v>10</v>
          </cell>
          <cell r="V17">
            <v>10</v>
          </cell>
          <cell r="W17">
            <v>10</v>
          </cell>
          <cell r="X17">
            <v>10</v>
          </cell>
          <cell r="Y17">
            <v>10</v>
          </cell>
          <cell r="Z17">
            <v>10</v>
          </cell>
          <cell r="AA17">
            <v>10</v>
          </cell>
          <cell r="AB17">
            <v>10</v>
          </cell>
          <cell r="AC17">
            <v>10</v>
          </cell>
          <cell r="AD17">
            <v>10</v>
          </cell>
          <cell r="AE17">
            <v>10</v>
          </cell>
          <cell r="AF17">
            <v>10</v>
          </cell>
          <cell r="AG17">
            <v>10</v>
          </cell>
          <cell r="AH17">
            <v>10</v>
          </cell>
          <cell r="AI17">
            <v>10</v>
          </cell>
          <cell r="AJ17">
            <v>10</v>
          </cell>
          <cell r="AK17">
            <v>10</v>
          </cell>
          <cell r="AL17">
            <v>10</v>
          </cell>
          <cell r="AM17">
            <v>10</v>
          </cell>
          <cell r="AN17">
            <v>10</v>
          </cell>
          <cell r="AO17">
            <v>10</v>
          </cell>
          <cell r="AP17">
            <v>10</v>
          </cell>
          <cell r="AQ17">
            <v>10</v>
          </cell>
          <cell r="AR17">
            <v>10</v>
          </cell>
          <cell r="AS17">
            <v>10</v>
          </cell>
          <cell r="AT17">
            <v>0</v>
          </cell>
          <cell r="AU17">
            <v>10</v>
          </cell>
          <cell r="AV17">
            <v>10</v>
          </cell>
          <cell r="AW17">
            <v>0</v>
          </cell>
          <cell r="AX17">
            <v>10</v>
          </cell>
          <cell r="AY17">
            <v>10</v>
          </cell>
          <cell r="AZ17">
            <v>10</v>
          </cell>
          <cell r="BA17">
            <v>10</v>
          </cell>
          <cell r="BB17">
            <v>10</v>
          </cell>
        </row>
        <row r="18">
          <cell r="A18" t="str">
            <v>Étudiant15</v>
          </cell>
          <cell r="B18" t="str">
            <v>Prn15</v>
          </cell>
          <cell r="C18" t="str">
            <v>validation de droit</v>
          </cell>
          <cell r="D18" t="str">
            <v>Validation</v>
          </cell>
          <cell r="E18">
            <v>4</v>
          </cell>
          <cell r="F18">
            <v>10</v>
          </cell>
          <cell r="G18">
            <v>10</v>
          </cell>
          <cell r="H18">
            <v>10</v>
          </cell>
          <cell r="I18">
            <v>10</v>
          </cell>
          <cell r="J18">
            <v>10</v>
          </cell>
          <cell r="K18">
            <v>10</v>
          </cell>
          <cell r="L18">
            <v>10</v>
          </cell>
          <cell r="M18">
            <v>10</v>
          </cell>
          <cell r="N18">
            <v>10</v>
          </cell>
          <cell r="O18">
            <v>10</v>
          </cell>
          <cell r="P18">
            <v>10</v>
          </cell>
          <cell r="Q18">
            <v>10</v>
          </cell>
          <cell r="R18">
            <v>10</v>
          </cell>
          <cell r="S18">
            <v>10</v>
          </cell>
          <cell r="T18">
            <v>10</v>
          </cell>
          <cell r="U18">
            <v>10</v>
          </cell>
          <cell r="V18">
            <v>10</v>
          </cell>
          <cell r="W18">
            <v>10</v>
          </cell>
          <cell r="X18">
            <v>10</v>
          </cell>
          <cell r="Y18">
            <v>10</v>
          </cell>
          <cell r="Z18">
            <v>10</v>
          </cell>
          <cell r="AA18">
            <v>10</v>
          </cell>
          <cell r="AB18">
            <v>10</v>
          </cell>
          <cell r="AC18">
            <v>10</v>
          </cell>
          <cell r="AD18">
            <v>10</v>
          </cell>
          <cell r="AE18">
            <v>10</v>
          </cell>
          <cell r="AF18">
            <v>10</v>
          </cell>
          <cell r="AG18">
            <v>10</v>
          </cell>
          <cell r="AH18">
            <v>10</v>
          </cell>
          <cell r="AI18">
            <v>10</v>
          </cell>
          <cell r="AJ18">
            <v>10</v>
          </cell>
          <cell r="AK18">
            <v>10</v>
          </cell>
          <cell r="AL18">
            <v>10</v>
          </cell>
          <cell r="AM18">
            <v>10</v>
          </cell>
          <cell r="AN18">
            <v>10</v>
          </cell>
          <cell r="AO18">
            <v>10</v>
          </cell>
          <cell r="AP18">
            <v>10</v>
          </cell>
          <cell r="AQ18">
            <v>10</v>
          </cell>
          <cell r="AR18">
            <v>10</v>
          </cell>
          <cell r="AS18">
            <v>10</v>
          </cell>
          <cell r="AT18">
            <v>0</v>
          </cell>
          <cell r="AU18">
            <v>10</v>
          </cell>
          <cell r="AV18">
            <v>10</v>
          </cell>
          <cell r="AW18">
            <v>0</v>
          </cell>
          <cell r="AX18">
            <v>10</v>
          </cell>
          <cell r="AY18">
            <v>10</v>
          </cell>
          <cell r="AZ18">
            <v>10</v>
          </cell>
          <cell r="BA18">
            <v>10</v>
          </cell>
          <cell r="BB18">
            <v>10</v>
          </cell>
        </row>
        <row r="19">
          <cell r="A19" t="str">
            <v>Étudiant16</v>
          </cell>
          <cell r="B19" t="str">
            <v>Prn16</v>
          </cell>
          <cell r="C19" t="str">
            <v>validation de droit</v>
          </cell>
          <cell r="D19" t="str">
            <v>Validation</v>
          </cell>
          <cell r="E19">
            <v>4</v>
          </cell>
          <cell r="F19">
            <v>10</v>
          </cell>
          <cell r="G19">
            <v>10</v>
          </cell>
          <cell r="H19">
            <v>10</v>
          </cell>
          <cell r="I19">
            <v>10</v>
          </cell>
          <cell r="J19">
            <v>10</v>
          </cell>
          <cell r="K19">
            <v>10</v>
          </cell>
          <cell r="L19">
            <v>10</v>
          </cell>
          <cell r="M19">
            <v>10</v>
          </cell>
          <cell r="N19">
            <v>10</v>
          </cell>
          <cell r="O19">
            <v>10</v>
          </cell>
          <cell r="P19">
            <v>10</v>
          </cell>
          <cell r="Q19">
            <v>10</v>
          </cell>
          <cell r="R19">
            <v>10</v>
          </cell>
          <cell r="S19">
            <v>10</v>
          </cell>
          <cell r="T19">
            <v>10</v>
          </cell>
          <cell r="U19">
            <v>10</v>
          </cell>
          <cell r="V19">
            <v>10</v>
          </cell>
          <cell r="W19">
            <v>10</v>
          </cell>
          <cell r="X19">
            <v>10</v>
          </cell>
          <cell r="Y19">
            <v>10</v>
          </cell>
          <cell r="Z19">
            <v>10</v>
          </cell>
          <cell r="AA19">
            <v>10</v>
          </cell>
          <cell r="AB19">
            <v>10</v>
          </cell>
          <cell r="AC19">
            <v>10</v>
          </cell>
          <cell r="AD19">
            <v>10</v>
          </cell>
          <cell r="AE19">
            <v>10</v>
          </cell>
          <cell r="AF19">
            <v>10</v>
          </cell>
          <cell r="AG19">
            <v>10</v>
          </cell>
          <cell r="AH19">
            <v>10</v>
          </cell>
          <cell r="AI19">
            <v>10</v>
          </cell>
          <cell r="AJ19">
            <v>10</v>
          </cell>
          <cell r="AK19">
            <v>10</v>
          </cell>
          <cell r="AL19">
            <v>10</v>
          </cell>
          <cell r="AM19">
            <v>10</v>
          </cell>
          <cell r="AN19">
            <v>10</v>
          </cell>
          <cell r="AO19">
            <v>10</v>
          </cell>
          <cell r="AP19">
            <v>10</v>
          </cell>
          <cell r="AQ19">
            <v>10</v>
          </cell>
          <cell r="AR19">
            <v>10</v>
          </cell>
          <cell r="AS19">
            <v>10</v>
          </cell>
          <cell r="AT19">
            <v>0</v>
          </cell>
          <cell r="AU19">
            <v>10</v>
          </cell>
          <cell r="AV19">
            <v>10</v>
          </cell>
          <cell r="AW19">
            <v>0</v>
          </cell>
          <cell r="AX19">
            <v>10</v>
          </cell>
          <cell r="AY19">
            <v>10</v>
          </cell>
          <cell r="AZ19">
            <v>10</v>
          </cell>
          <cell r="BA19">
            <v>10</v>
          </cell>
          <cell r="BB19">
            <v>10</v>
          </cell>
        </row>
        <row r="20">
          <cell r="A20" t="str">
            <v>Étudiant17</v>
          </cell>
          <cell r="B20" t="str">
            <v>Prn17</v>
          </cell>
          <cell r="C20" t="str">
            <v>validation de droit</v>
          </cell>
          <cell r="D20" t="str">
            <v>Validation</v>
          </cell>
          <cell r="E20">
            <v>4</v>
          </cell>
          <cell r="F20">
            <v>10</v>
          </cell>
          <cell r="G20">
            <v>10</v>
          </cell>
          <cell r="H20">
            <v>10</v>
          </cell>
          <cell r="I20">
            <v>10</v>
          </cell>
          <cell r="J20">
            <v>10</v>
          </cell>
          <cell r="K20">
            <v>10</v>
          </cell>
          <cell r="L20">
            <v>10</v>
          </cell>
          <cell r="M20">
            <v>10</v>
          </cell>
          <cell r="N20">
            <v>10</v>
          </cell>
          <cell r="O20">
            <v>10</v>
          </cell>
          <cell r="P20">
            <v>10</v>
          </cell>
          <cell r="Q20">
            <v>10</v>
          </cell>
          <cell r="R20">
            <v>10</v>
          </cell>
          <cell r="S20">
            <v>10</v>
          </cell>
          <cell r="T20">
            <v>10</v>
          </cell>
          <cell r="U20">
            <v>10</v>
          </cell>
          <cell r="V20">
            <v>10</v>
          </cell>
          <cell r="W20">
            <v>10</v>
          </cell>
          <cell r="X20">
            <v>10</v>
          </cell>
          <cell r="Y20">
            <v>10</v>
          </cell>
          <cell r="Z20">
            <v>10</v>
          </cell>
          <cell r="AA20">
            <v>10</v>
          </cell>
          <cell r="AB20">
            <v>10</v>
          </cell>
          <cell r="AC20">
            <v>10</v>
          </cell>
          <cell r="AD20">
            <v>10</v>
          </cell>
          <cell r="AE20">
            <v>10</v>
          </cell>
          <cell r="AF20">
            <v>10</v>
          </cell>
          <cell r="AG20">
            <v>10</v>
          </cell>
          <cell r="AH20">
            <v>10</v>
          </cell>
          <cell r="AI20">
            <v>10</v>
          </cell>
          <cell r="AJ20">
            <v>10</v>
          </cell>
          <cell r="AK20">
            <v>10</v>
          </cell>
          <cell r="AL20">
            <v>10</v>
          </cell>
          <cell r="AM20">
            <v>10</v>
          </cell>
          <cell r="AN20">
            <v>10</v>
          </cell>
          <cell r="AO20">
            <v>10</v>
          </cell>
          <cell r="AP20">
            <v>10</v>
          </cell>
          <cell r="AQ20">
            <v>10</v>
          </cell>
          <cell r="AR20">
            <v>10</v>
          </cell>
          <cell r="AS20">
            <v>10</v>
          </cell>
          <cell r="AT20">
            <v>0</v>
          </cell>
          <cell r="AU20">
            <v>10</v>
          </cell>
          <cell r="AV20">
            <v>10</v>
          </cell>
          <cell r="AW20">
            <v>0</v>
          </cell>
          <cell r="AX20">
            <v>10</v>
          </cell>
          <cell r="AY20">
            <v>10</v>
          </cell>
          <cell r="AZ20">
            <v>10</v>
          </cell>
          <cell r="BA20">
            <v>10</v>
          </cell>
          <cell r="BB20">
            <v>10</v>
          </cell>
        </row>
        <row r="21">
          <cell r="A21" t="str">
            <v>Étudiant18</v>
          </cell>
          <cell r="B21" t="str">
            <v>Prn18</v>
          </cell>
          <cell r="C21" t="str">
            <v>validation de droit</v>
          </cell>
          <cell r="D21" t="str">
            <v>Validation</v>
          </cell>
          <cell r="E21">
            <v>4</v>
          </cell>
          <cell r="F21">
            <v>10</v>
          </cell>
          <cell r="G21">
            <v>10</v>
          </cell>
          <cell r="H21">
            <v>10</v>
          </cell>
          <cell r="I21">
            <v>10</v>
          </cell>
          <cell r="J21">
            <v>10</v>
          </cell>
          <cell r="K21">
            <v>10</v>
          </cell>
          <cell r="L21">
            <v>10</v>
          </cell>
          <cell r="M21">
            <v>10</v>
          </cell>
          <cell r="N21">
            <v>10</v>
          </cell>
          <cell r="O21">
            <v>10</v>
          </cell>
          <cell r="P21">
            <v>10</v>
          </cell>
          <cell r="Q21">
            <v>10</v>
          </cell>
          <cell r="R21">
            <v>10</v>
          </cell>
          <cell r="S21">
            <v>10</v>
          </cell>
          <cell r="T21">
            <v>10</v>
          </cell>
          <cell r="U21">
            <v>10</v>
          </cell>
          <cell r="V21">
            <v>10</v>
          </cell>
          <cell r="W21">
            <v>10</v>
          </cell>
          <cell r="X21">
            <v>10</v>
          </cell>
          <cell r="Y21">
            <v>10</v>
          </cell>
          <cell r="Z21">
            <v>10</v>
          </cell>
          <cell r="AA21">
            <v>10</v>
          </cell>
          <cell r="AB21">
            <v>10</v>
          </cell>
          <cell r="AC21">
            <v>10</v>
          </cell>
          <cell r="AD21">
            <v>10</v>
          </cell>
          <cell r="AE21">
            <v>10</v>
          </cell>
          <cell r="AF21">
            <v>10</v>
          </cell>
          <cell r="AG21">
            <v>10</v>
          </cell>
          <cell r="AH21">
            <v>10</v>
          </cell>
          <cell r="AI21">
            <v>10</v>
          </cell>
          <cell r="AJ21">
            <v>10</v>
          </cell>
          <cell r="AK21">
            <v>10</v>
          </cell>
          <cell r="AL21">
            <v>10</v>
          </cell>
          <cell r="AM21">
            <v>10</v>
          </cell>
          <cell r="AN21">
            <v>10</v>
          </cell>
          <cell r="AO21">
            <v>10</v>
          </cell>
          <cell r="AP21">
            <v>10</v>
          </cell>
          <cell r="AQ21">
            <v>10</v>
          </cell>
          <cell r="AR21">
            <v>10</v>
          </cell>
          <cell r="AS21">
            <v>10</v>
          </cell>
          <cell r="AT21">
            <v>0</v>
          </cell>
          <cell r="AU21">
            <v>10</v>
          </cell>
          <cell r="AV21">
            <v>10</v>
          </cell>
          <cell r="AW21">
            <v>0</v>
          </cell>
          <cell r="AX21">
            <v>10</v>
          </cell>
          <cell r="AY21">
            <v>10</v>
          </cell>
          <cell r="AZ21">
            <v>10</v>
          </cell>
          <cell r="BA21">
            <v>10</v>
          </cell>
          <cell r="BB21">
            <v>10</v>
          </cell>
        </row>
        <row r="22">
          <cell r="A22" t="str">
            <v>Étudiant19</v>
          </cell>
          <cell r="B22" t="str">
            <v>Prn19</v>
          </cell>
          <cell r="C22" t="str">
            <v>validation de droit</v>
          </cell>
          <cell r="D22" t="str">
            <v>Validation</v>
          </cell>
          <cell r="E22">
            <v>4</v>
          </cell>
          <cell r="F22">
            <v>10</v>
          </cell>
          <cell r="G22">
            <v>10</v>
          </cell>
          <cell r="H22">
            <v>10</v>
          </cell>
          <cell r="I22">
            <v>10</v>
          </cell>
          <cell r="J22">
            <v>10</v>
          </cell>
          <cell r="K22">
            <v>10</v>
          </cell>
          <cell r="L22">
            <v>10</v>
          </cell>
          <cell r="M22">
            <v>10</v>
          </cell>
          <cell r="N22">
            <v>10</v>
          </cell>
          <cell r="O22">
            <v>10</v>
          </cell>
          <cell r="P22">
            <v>10</v>
          </cell>
          <cell r="Q22">
            <v>10</v>
          </cell>
          <cell r="R22">
            <v>10</v>
          </cell>
          <cell r="S22">
            <v>10</v>
          </cell>
          <cell r="T22">
            <v>10</v>
          </cell>
          <cell r="U22">
            <v>10</v>
          </cell>
          <cell r="V22">
            <v>10</v>
          </cell>
          <cell r="W22">
            <v>10</v>
          </cell>
          <cell r="X22">
            <v>10</v>
          </cell>
          <cell r="Y22">
            <v>10</v>
          </cell>
          <cell r="Z22">
            <v>10</v>
          </cell>
          <cell r="AA22">
            <v>10</v>
          </cell>
          <cell r="AB22">
            <v>10</v>
          </cell>
          <cell r="AC22">
            <v>10</v>
          </cell>
          <cell r="AD22">
            <v>10</v>
          </cell>
          <cell r="AE22">
            <v>10</v>
          </cell>
          <cell r="AF22">
            <v>10</v>
          </cell>
          <cell r="AG22">
            <v>10</v>
          </cell>
          <cell r="AH22">
            <v>10</v>
          </cell>
          <cell r="AI22">
            <v>10</v>
          </cell>
          <cell r="AJ22">
            <v>10</v>
          </cell>
          <cell r="AK22">
            <v>10</v>
          </cell>
          <cell r="AL22">
            <v>10</v>
          </cell>
          <cell r="AM22">
            <v>10</v>
          </cell>
          <cell r="AN22">
            <v>10</v>
          </cell>
          <cell r="AO22">
            <v>10</v>
          </cell>
          <cell r="AP22">
            <v>10</v>
          </cell>
          <cell r="AQ22">
            <v>10</v>
          </cell>
          <cell r="AR22">
            <v>10</v>
          </cell>
          <cell r="AS22">
            <v>10</v>
          </cell>
          <cell r="AT22">
            <v>0</v>
          </cell>
          <cell r="AU22">
            <v>10</v>
          </cell>
          <cell r="AV22">
            <v>10</v>
          </cell>
          <cell r="AW22">
            <v>0</v>
          </cell>
          <cell r="AX22">
            <v>10</v>
          </cell>
          <cell r="AY22">
            <v>10</v>
          </cell>
          <cell r="AZ22">
            <v>10</v>
          </cell>
          <cell r="BA22">
            <v>10</v>
          </cell>
          <cell r="BB22">
            <v>10</v>
          </cell>
        </row>
        <row r="23">
          <cell r="A23" t="str">
            <v>Étudiant20</v>
          </cell>
          <cell r="B23" t="str">
            <v>Prn20</v>
          </cell>
          <cell r="C23" t="str">
            <v>validation de droit</v>
          </cell>
          <cell r="D23" t="str">
            <v>Validation</v>
          </cell>
          <cell r="E23">
            <v>4</v>
          </cell>
          <cell r="F23">
            <v>10</v>
          </cell>
          <cell r="G23">
            <v>10</v>
          </cell>
          <cell r="H23">
            <v>10</v>
          </cell>
          <cell r="I23">
            <v>10</v>
          </cell>
          <cell r="J23">
            <v>10</v>
          </cell>
          <cell r="K23">
            <v>10</v>
          </cell>
          <cell r="L23">
            <v>10</v>
          </cell>
          <cell r="M23">
            <v>10</v>
          </cell>
          <cell r="N23">
            <v>10</v>
          </cell>
          <cell r="O23">
            <v>10</v>
          </cell>
          <cell r="P23">
            <v>10</v>
          </cell>
          <cell r="Q23">
            <v>10</v>
          </cell>
          <cell r="R23">
            <v>10</v>
          </cell>
          <cell r="S23">
            <v>10</v>
          </cell>
          <cell r="T23">
            <v>10</v>
          </cell>
          <cell r="U23">
            <v>10</v>
          </cell>
          <cell r="V23">
            <v>10</v>
          </cell>
          <cell r="W23">
            <v>10</v>
          </cell>
          <cell r="X23">
            <v>10</v>
          </cell>
          <cell r="Y23">
            <v>10</v>
          </cell>
          <cell r="Z23">
            <v>10</v>
          </cell>
          <cell r="AA23">
            <v>10</v>
          </cell>
          <cell r="AB23">
            <v>10</v>
          </cell>
          <cell r="AC23">
            <v>10</v>
          </cell>
          <cell r="AD23">
            <v>10</v>
          </cell>
          <cell r="AE23">
            <v>10</v>
          </cell>
          <cell r="AF23">
            <v>10</v>
          </cell>
          <cell r="AG23">
            <v>10</v>
          </cell>
          <cell r="AH23">
            <v>10</v>
          </cell>
          <cell r="AI23">
            <v>10</v>
          </cell>
          <cell r="AJ23">
            <v>10</v>
          </cell>
          <cell r="AK23">
            <v>10</v>
          </cell>
          <cell r="AL23">
            <v>10</v>
          </cell>
          <cell r="AM23">
            <v>10</v>
          </cell>
          <cell r="AN23">
            <v>10</v>
          </cell>
          <cell r="AO23">
            <v>10</v>
          </cell>
          <cell r="AP23">
            <v>10</v>
          </cell>
          <cell r="AQ23">
            <v>10</v>
          </cell>
          <cell r="AR23">
            <v>10</v>
          </cell>
          <cell r="AS23">
            <v>10</v>
          </cell>
          <cell r="AT23">
            <v>0</v>
          </cell>
          <cell r="AU23">
            <v>10</v>
          </cell>
          <cell r="AV23">
            <v>10</v>
          </cell>
          <cell r="AW23">
            <v>0</v>
          </cell>
          <cell r="AX23">
            <v>10</v>
          </cell>
          <cell r="AY23">
            <v>10</v>
          </cell>
          <cell r="AZ23">
            <v>10</v>
          </cell>
          <cell r="BA23">
            <v>10</v>
          </cell>
          <cell r="BB23">
            <v>10</v>
          </cell>
        </row>
        <row r="24">
          <cell r="A24" t="str">
            <v>Étudiant21</v>
          </cell>
          <cell r="B24" t="str">
            <v>Prn21</v>
          </cell>
          <cell r="C24" t="str">
            <v>validation de droit</v>
          </cell>
          <cell r="D24" t="str">
            <v>Validation</v>
          </cell>
          <cell r="E24">
            <v>4</v>
          </cell>
          <cell r="F24">
            <v>10</v>
          </cell>
          <cell r="G24">
            <v>10</v>
          </cell>
          <cell r="H24">
            <v>10</v>
          </cell>
          <cell r="I24">
            <v>10</v>
          </cell>
          <cell r="J24">
            <v>10</v>
          </cell>
          <cell r="K24">
            <v>10</v>
          </cell>
          <cell r="L24">
            <v>10</v>
          </cell>
          <cell r="M24">
            <v>10</v>
          </cell>
          <cell r="N24">
            <v>10</v>
          </cell>
          <cell r="O24">
            <v>10</v>
          </cell>
          <cell r="P24">
            <v>10</v>
          </cell>
          <cell r="Q24">
            <v>10</v>
          </cell>
          <cell r="R24">
            <v>10</v>
          </cell>
          <cell r="S24">
            <v>10</v>
          </cell>
          <cell r="T24">
            <v>10</v>
          </cell>
          <cell r="U24">
            <v>10</v>
          </cell>
          <cell r="V24">
            <v>10</v>
          </cell>
          <cell r="W24">
            <v>10</v>
          </cell>
          <cell r="X24">
            <v>10</v>
          </cell>
          <cell r="Y24">
            <v>10</v>
          </cell>
          <cell r="Z24">
            <v>10</v>
          </cell>
          <cell r="AA24">
            <v>10</v>
          </cell>
          <cell r="AB24">
            <v>10</v>
          </cell>
          <cell r="AC24">
            <v>10</v>
          </cell>
          <cell r="AD24">
            <v>10</v>
          </cell>
          <cell r="AE24">
            <v>10</v>
          </cell>
          <cell r="AF24">
            <v>10</v>
          </cell>
          <cell r="AG24">
            <v>10</v>
          </cell>
          <cell r="AH24">
            <v>10</v>
          </cell>
          <cell r="AI24">
            <v>10</v>
          </cell>
          <cell r="AJ24">
            <v>10</v>
          </cell>
          <cell r="AK24">
            <v>10</v>
          </cell>
          <cell r="AL24">
            <v>10</v>
          </cell>
          <cell r="AM24">
            <v>10</v>
          </cell>
          <cell r="AN24">
            <v>10</v>
          </cell>
          <cell r="AO24">
            <v>10</v>
          </cell>
          <cell r="AP24">
            <v>10</v>
          </cell>
          <cell r="AQ24">
            <v>10</v>
          </cell>
          <cell r="AR24">
            <v>10</v>
          </cell>
          <cell r="AS24">
            <v>10</v>
          </cell>
          <cell r="AT24">
            <v>0</v>
          </cell>
          <cell r="AU24">
            <v>10</v>
          </cell>
          <cell r="AV24">
            <v>10</v>
          </cell>
          <cell r="AW24">
            <v>0</v>
          </cell>
          <cell r="AX24">
            <v>10</v>
          </cell>
          <cell r="AY24">
            <v>10</v>
          </cell>
          <cell r="AZ24">
            <v>10</v>
          </cell>
          <cell r="BA24">
            <v>10</v>
          </cell>
          <cell r="BB24">
            <v>10</v>
          </cell>
        </row>
        <row r="25">
          <cell r="A25" t="str">
            <v>Étudiant22</v>
          </cell>
          <cell r="B25" t="str">
            <v>Prn22</v>
          </cell>
          <cell r="C25" t="str">
            <v>validation de droit</v>
          </cell>
          <cell r="D25" t="str">
            <v>Validation</v>
          </cell>
          <cell r="E25">
            <v>4</v>
          </cell>
          <cell r="F25">
            <v>10</v>
          </cell>
          <cell r="G25">
            <v>10</v>
          </cell>
          <cell r="H25">
            <v>10</v>
          </cell>
          <cell r="I25">
            <v>10</v>
          </cell>
          <cell r="J25">
            <v>10</v>
          </cell>
          <cell r="K25">
            <v>10</v>
          </cell>
          <cell r="L25">
            <v>10</v>
          </cell>
          <cell r="M25">
            <v>10</v>
          </cell>
          <cell r="N25">
            <v>10</v>
          </cell>
          <cell r="O25">
            <v>10</v>
          </cell>
          <cell r="P25">
            <v>10</v>
          </cell>
          <cell r="Q25">
            <v>10</v>
          </cell>
          <cell r="R25">
            <v>10</v>
          </cell>
          <cell r="S25">
            <v>10</v>
          </cell>
          <cell r="T25">
            <v>10</v>
          </cell>
          <cell r="U25">
            <v>10</v>
          </cell>
          <cell r="V25">
            <v>10</v>
          </cell>
          <cell r="W25">
            <v>10</v>
          </cell>
          <cell r="X25">
            <v>10</v>
          </cell>
          <cell r="Y25">
            <v>10</v>
          </cell>
          <cell r="Z25">
            <v>10</v>
          </cell>
          <cell r="AA25">
            <v>10</v>
          </cell>
          <cell r="AB25">
            <v>10</v>
          </cell>
          <cell r="AC25">
            <v>10</v>
          </cell>
          <cell r="AD25">
            <v>10</v>
          </cell>
          <cell r="AE25">
            <v>10</v>
          </cell>
          <cell r="AF25">
            <v>10</v>
          </cell>
          <cell r="AG25">
            <v>10</v>
          </cell>
          <cell r="AH25">
            <v>10</v>
          </cell>
          <cell r="AI25">
            <v>10</v>
          </cell>
          <cell r="AJ25">
            <v>10</v>
          </cell>
          <cell r="AK25">
            <v>10</v>
          </cell>
          <cell r="AL25">
            <v>10</v>
          </cell>
          <cell r="AM25">
            <v>10</v>
          </cell>
          <cell r="AN25">
            <v>10</v>
          </cell>
          <cell r="AO25">
            <v>10</v>
          </cell>
          <cell r="AP25">
            <v>10</v>
          </cell>
          <cell r="AQ25">
            <v>10</v>
          </cell>
          <cell r="AR25">
            <v>10</v>
          </cell>
          <cell r="AS25">
            <v>10</v>
          </cell>
          <cell r="AT25">
            <v>0</v>
          </cell>
          <cell r="AU25">
            <v>10</v>
          </cell>
          <cell r="AV25">
            <v>10</v>
          </cell>
          <cell r="AW25">
            <v>0</v>
          </cell>
          <cell r="AX25">
            <v>10</v>
          </cell>
          <cell r="AY25">
            <v>10</v>
          </cell>
          <cell r="AZ25">
            <v>10</v>
          </cell>
          <cell r="BA25">
            <v>10</v>
          </cell>
          <cell r="BB25">
            <v>10</v>
          </cell>
        </row>
        <row r="26">
          <cell r="A26" t="str">
            <v>Étudiant23</v>
          </cell>
          <cell r="B26" t="str">
            <v>Prn23</v>
          </cell>
          <cell r="C26" t="str">
            <v>validation de droit</v>
          </cell>
          <cell r="D26" t="str">
            <v>Validation</v>
          </cell>
          <cell r="E26">
            <v>4</v>
          </cell>
          <cell r="F26">
            <v>10</v>
          </cell>
          <cell r="G26">
            <v>10</v>
          </cell>
          <cell r="H26">
            <v>10</v>
          </cell>
          <cell r="I26">
            <v>10</v>
          </cell>
          <cell r="J26">
            <v>10</v>
          </cell>
          <cell r="K26">
            <v>10</v>
          </cell>
          <cell r="L26">
            <v>10</v>
          </cell>
          <cell r="M26">
            <v>10</v>
          </cell>
          <cell r="N26">
            <v>10</v>
          </cell>
          <cell r="O26">
            <v>10</v>
          </cell>
          <cell r="P26">
            <v>10</v>
          </cell>
          <cell r="Q26">
            <v>10</v>
          </cell>
          <cell r="R26">
            <v>10</v>
          </cell>
          <cell r="S26">
            <v>10</v>
          </cell>
          <cell r="T26">
            <v>10</v>
          </cell>
          <cell r="U26">
            <v>10</v>
          </cell>
          <cell r="V26">
            <v>10</v>
          </cell>
          <cell r="W26">
            <v>10</v>
          </cell>
          <cell r="X26">
            <v>10</v>
          </cell>
          <cell r="Y26">
            <v>10</v>
          </cell>
          <cell r="Z26">
            <v>10</v>
          </cell>
          <cell r="AA26">
            <v>10</v>
          </cell>
          <cell r="AB26">
            <v>10</v>
          </cell>
          <cell r="AC26">
            <v>10</v>
          </cell>
          <cell r="AD26">
            <v>10</v>
          </cell>
          <cell r="AE26">
            <v>10</v>
          </cell>
          <cell r="AF26">
            <v>10</v>
          </cell>
          <cell r="AG26">
            <v>10</v>
          </cell>
          <cell r="AH26">
            <v>10</v>
          </cell>
          <cell r="AI26">
            <v>10</v>
          </cell>
          <cell r="AJ26">
            <v>10</v>
          </cell>
          <cell r="AK26">
            <v>10</v>
          </cell>
          <cell r="AL26">
            <v>10</v>
          </cell>
          <cell r="AM26">
            <v>10</v>
          </cell>
          <cell r="AN26">
            <v>10</v>
          </cell>
          <cell r="AO26">
            <v>10</v>
          </cell>
          <cell r="AP26">
            <v>10</v>
          </cell>
          <cell r="AQ26">
            <v>10</v>
          </cell>
          <cell r="AR26">
            <v>10</v>
          </cell>
          <cell r="AS26">
            <v>10</v>
          </cell>
          <cell r="AT26">
            <v>0</v>
          </cell>
          <cell r="AU26">
            <v>10</v>
          </cell>
          <cell r="AV26">
            <v>10</v>
          </cell>
          <cell r="AW26">
            <v>0</v>
          </cell>
          <cell r="AX26">
            <v>10</v>
          </cell>
          <cell r="AY26">
            <v>10</v>
          </cell>
          <cell r="AZ26">
            <v>10</v>
          </cell>
          <cell r="BA26">
            <v>10</v>
          </cell>
          <cell r="BB26">
            <v>10</v>
          </cell>
        </row>
        <row r="27">
          <cell r="A27" t="str">
            <v>Étudiant24</v>
          </cell>
          <cell r="B27" t="str">
            <v>Prn24</v>
          </cell>
          <cell r="C27" t="str">
            <v>validation de droit</v>
          </cell>
          <cell r="D27" t="str">
            <v>Validation</v>
          </cell>
          <cell r="E27">
            <v>4</v>
          </cell>
          <cell r="F27">
            <v>10</v>
          </cell>
          <cell r="G27">
            <v>10</v>
          </cell>
          <cell r="H27">
            <v>10</v>
          </cell>
          <cell r="I27">
            <v>10</v>
          </cell>
          <cell r="J27">
            <v>10</v>
          </cell>
          <cell r="K27">
            <v>10</v>
          </cell>
          <cell r="L27">
            <v>10</v>
          </cell>
          <cell r="M27">
            <v>10</v>
          </cell>
          <cell r="N27">
            <v>10</v>
          </cell>
          <cell r="O27">
            <v>10</v>
          </cell>
          <cell r="P27">
            <v>10</v>
          </cell>
          <cell r="Q27">
            <v>10</v>
          </cell>
          <cell r="R27">
            <v>10</v>
          </cell>
          <cell r="S27">
            <v>10</v>
          </cell>
          <cell r="T27">
            <v>10</v>
          </cell>
          <cell r="U27">
            <v>10</v>
          </cell>
          <cell r="V27">
            <v>10</v>
          </cell>
          <cell r="W27">
            <v>10</v>
          </cell>
          <cell r="X27">
            <v>10</v>
          </cell>
          <cell r="Y27">
            <v>10</v>
          </cell>
          <cell r="Z27">
            <v>10</v>
          </cell>
          <cell r="AA27">
            <v>10</v>
          </cell>
          <cell r="AB27">
            <v>10</v>
          </cell>
          <cell r="AC27">
            <v>10</v>
          </cell>
          <cell r="AD27">
            <v>10</v>
          </cell>
          <cell r="AE27">
            <v>10</v>
          </cell>
          <cell r="AF27">
            <v>10</v>
          </cell>
          <cell r="AG27">
            <v>10</v>
          </cell>
          <cell r="AH27">
            <v>10</v>
          </cell>
          <cell r="AI27">
            <v>10</v>
          </cell>
          <cell r="AJ27">
            <v>10</v>
          </cell>
          <cell r="AK27">
            <v>10</v>
          </cell>
          <cell r="AL27">
            <v>10</v>
          </cell>
          <cell r="AM27">
            <v>10</v>
          </cell>
          <cell r="AN27">
            <v>10</v>
          </cell>
          <cell r="AO27">
            <v>10</v>
          </cell>
          <cell r="AP27">
            <v>10</v>
          </cell>
          <cell r="AQ27">
            <v>10</v>
          </cell>
          <cell r="AR27">
            <v>10</v>
          </cell>
          <cell r="AS27">
            <v>10</v>
          </cell>
          <cell r="AT27">
            <v>0</v>
          </cell>
          <cell r="AU27">
            <v>10</v>
          </cell>
          <cell r="AV27">
            <v>10</v>
          </cell>
          <cell r="AW27">
            <v>0</v>
          </cell>
          <cell r="AX27">
            <v>10</v>
          </cell>
          <cell r="AY27">
            <v>10</v>
          </cell>
          <cell r="AZ27">
            <v>10</v>
          </cell>
          <cell r="BA27">
            <v>10</v>
          </cell>
          <cell r="BB27">
            <v>10</v>
          </cell>
        </row>
        <row r="29">
          <cell r="E29" t="str">
            <v>Moyenne</v>
          </cell>
          <cell r="F29">
            <v>10</v>
          </cell>
          <cell r="G29">
            <v>10</v>
          </cell>
          <cell r="H29">
            <v>10</v>
          </cell>
          <cell r="I29">
            <v>10</v>
          </cell>
          <cell r="J29">
            <v>10</v>
          </cell>
          <cell r="K29">
            <v>10</v>
          </cell>
          <cell r="L29">
            <v>10</v>
          </cell>
          <cell r="M29">
            <v>10</v>
          </cell>
          <cell r="N29">
            <v>10</v>
          </cell>
          <cell r="O29">
            <v>10</v>
          </cell>
          <cell r="P29">
            <v>10</v>
          </cell>
          <cell r="Q29">
            <v>10</v>
          </cell>
          <cell r="R29">
            <v>10</v>
          </cell>
          <cell r="S29">
            <v>10</v>
          </cell>
          <cell r="T29">
            <v>10</v>
          </cell>
          <cell r="U29">
            <v>10</v>
          </cell>
          <cell r="V29">
            <v>10</v>
          </cell>
          <cell r="W29">
            <v>10</v>
          </cell>
          <cell r="X29">
            <v>10</v>
          </cell>
          <cell r="Y29">
            <v>10</v>
          </cell>
          <cell r="Z29">
            <v>10</v>
          </cell>
          <cell r="AA29">
            <v>10</v>
          </cell>
          <cell r="AB29">
            <v>10</v>
          </cell>
          <cell r="AC29">
            <v>10</v>
          </cell>
          <cell r="AD29">
            <v>10</v>
          </cell>
          <cell r="AE29">
            <v>10</v>
          </cell>
          <cell r="AF29">
            <v>10</v>
          </cell>
          <cell r="AG29">
            <v>10</v>
          </cell>
          <cell r="AH29">
            <v>10</v>
          </cell>
          <cell r="AI29">
            <v>10</v>
          </cell>
          <cell r="AJ29">
            <v>10</v>
          </cell>
          <cell r="AK29">
            <v>10</v>
          </cell>
          <cell r="AL29">
            <v>10</v>
          </cell>
          <cell r="AM29">
            <v>10</v>
          </cell>
          <cell r="AN29">
            <v>10</v>
          </cell>
          <cell r="AO29">
            <v>10</v>
          </cell>
          <cell r="AP29">
            <v>10</v>
          </cell>
          <cell r="AQ29">
            <v>10</v>
          </cell>
          <cell r="AR29">
            <v>10</v>
          </cell>
          <cell r="AS29">
            <v>10</v>
          </cell>
          <cell r="AT29">
            <v>0</v>
          </cell>
          <cell r="AU29">
            <v>10</v>
          </cell>
          <cell r="AV29">
            <v>10</v>
          </cell>
          <cell r="AW29">
            <v>0</v>
          </cell>
          <cell r="AX29">
            <v>10</v>
          </cell>
          <cell r="AY29">
            <v>10</v>
          </cell>
          <cell r="AZ29">
            <v>10</v>
          </cell>
          <cell r="BA29">
            <v>10</v>
          </cell>
          <cell r="BB29">
            <v>10</v>
          </cell>
        </row>
        <row r="30">
          <cell r="E30" t="str">
            <v>Min</v>
          </cell>
          <cell r="F30">
            <v>9.4555555555555557</v>
          </cell>
          <cell r="G30">
            <v>8.2777777777777786</v>
          </cell>
          <cell r="H30">
            <v>2</v>
          </cell>
          <cell r="I30">
            <v>5</v>
          </cell>
          <cell r="J30">
            <v>10</v>
          </cell>
          <cell r="K30">
            <v>10</v>
          </cell>
          <cell r="L30">
            <v>10</v>
          </cell>
          <cell r="M30">
            <v>10</v>
          </cell>
          <cell r="N30">
            <v>10</v>
          </cell>
          <cell r="O30">
            <v>10</v>
          </cell>
          <cell r="P30">
            <v>10</v>
          </cell>
          <cell r="Q30">
            <v>10</v>
          </cell>
          <cell r="R30">
            <v>10</v>
          </cell>
          <cell r="S30">
            <v>8.8333333333333339</v>
          </cell>
          <cell r="T30">
            <v>10</v>
          </cell>
          <cell r="U30">
            <v>3</v>
          </cell>
          <cell r="V30">
            <v>10</v>
          </cell>
          <cell r="W30">
            <v>10</v>
          </cell>
          <cell r="X30">
            <v>10</v>
          </cell>
          <cell r="Y30">
            <v>10</v>
          </cell>
          <cell r="Z30">
            <v>10</v>
          </cell>
          <cell r="AA30">
            <v>9.5333333333333332</v>
          </cell>
          <cell r="AB30">
            <v>8.6</v>
          </cell>
          <cell r="AC30">
            <v>10</v>
          </cell>
          <cell r="AD30">
            <v>10</v>
          </cell>
          <cell r="AE30">
            <v>10</v>
          </cell>
          <cell r="AF30">
            <v>10</v>
          </cell>
          <cell r="AG30">
            <v>10</v>
          </cell>
          <cell r="AH30">
            <v>10</v>
          </cell>
          <cell r="AI30">
            <v>10</v>
          </cell>
          <cell r="AJ30">
            <v>10</v>
          </cell>
          <cell r="AK30">
            <v>10</v>
          </cell>
          <cell r="AL30">
            <v>10</v>
          </cell>
          <cell r="AM30">
            <v>10</v>
          </cell>
          <cell r="AN30">
            <v>10</v>
          </cell>
          <cell r="AO30">
            <v>10</v>
          </cell>
          <cell r="AP30">
            <v>10</v>
          </cell>
          <cell r="AQ30">
            <v>10</v>
          </cell>
          <cell r="AR30">
            <v>10</v>
          </cell>
          <cell r="AS30">
            <v>10</v>
          </cell>
          <cell r="AT30">
            <v>0</v>
          </cell>
          <cell r="AU30">
            <v>10</v>
          </cell>
          <cell r="AV30">
            <v>10</v>
          </cell>
          <cell r="AW30">
            <v>0</v>
          </cell>
          <cell r="AX30">
            <v>9</v>
          </cell>
          <cell r="AY30">
            <v>9</v>
          </cell>
          <cell r="AZ30">
            <v>9</v>
          </cell>
          <cell r="BA30">
            <v>10</v>
          </cell>
          <cell r="BB30">
            <v>10</v>
          </cell>
        </row>
        <row r="31">
          <cell r="E31" t="str">
            <v>Max</v>
          </cell>
          <cell r="F31">
            <v>12.03531746031746</v>
          </cell>
          <cell r="G31">
            <v>11.833333333333334</v>
          </cell>
          <cell r="H31">
            <v>16</v>
          </cell>
          <cell r="I31">
            <v>10</v>
          </cell>
          <cell r="J31">
            <v>17.7</v>
          </cell>
          <cell r="K31">
            <v>10</v>
          </cell>
          <cell r="L31">
            <v>15</v>
          </cell>
          <cell r="M31">
            <v>10</v>
          </cell>
          <cell r="N31">
            <v>18</v>
          </cell>
          <cell r="O31">
            <v>16</v>
          </cell>
          <cell r="P31">
            <v>10</v>
          </cell>
          <cell r="Q31">
            <v>14</v>
          </cell>
          <cell r="R31">
            <v>10</v>
          </cell>
          <cell r="S31">
            <v>11.666666666666666</v>
          </cell>
          <cell r="T31">
            <v>10</v>
          </cell>
          <cell r="U31">
            <v>20</v>
          </cell>
          <cell r="V31">
            <v>10</v>
          </cell>
          <cell r="W31">
            <v>10</v>
          </cell>
          <cell r="X31">
            <v>10</v>
          </cell>
          <cell r="Y31">
            <v>16.5</v>
          </cell>
          <cell r="Z31">
            <v>10</v>
          </cell>
          <cell r="AA31">
            <v>12.166666666666666</v>
          </cell>
          <cell r="AB31">
            <v>12</v>
          </cell>
          <cell r="AC31">
            <v>17</v>
          </cell>
          <cell r="AD31">
            <v>10</v>
          </cell>
          <cell r="AE31">
            <v>10</v>
          </cell>
          <cell r="AF31">
            <v>13</v>
          </cell>
          <cell r="AG31">
            <v>13.055555555555555</v>
          </cell>
          <cell r="AH31">
            <v>10</v>
          </cell>
          <cell r="AI31">
            <v>19</v>
          </cell>
          <cell r="AJ31">
            <v>10</v>
          </cell>
          <cell r="AK31">
            <v>17.850000000000001</v>
          </cell>
          <cell r="AL31">
            <v>10</v>
          </cell>
          <cell r="AM31">
            <v>19</v>
          </cell>
          <cell r="AN31">
            <v>15</v>
          </cell>
          <cell r="AO31">
            <v>10</v>
          </cell>
          <cell r="AP31">
            <v>14</v>
          </cell>
          <cell r="AQ31">
            <v>18</v>
          </cell>
          <cell r="AR31">
            <v>10</v>
          </cell>
          <cell r="AS31">
            <v>11.916666666666666</v>
          </cell>
          <cell r="AT31">
            <v>18</v>
          </cell>
          <cell r="AU31">
            <v>14.5</v>
          </cell>
          <cell r="AV31">
            <v>10</v>
          </cell>
          <cell r="AW31">
            <v>0</v>
          </cell>
          <cell r="AX31">
            <v>10</v>
          </cell>
          <cell r="AY31">
            <v>16</v>
          </cell>
          <cell r="AZ31">
            <v>16</v>
          </cell>
          <cell r="BA31">
            <v>12</v>
          </cell>
          <cell r="BB31">
            <v>12</v>
          </cell>
        </row>
        <row r="32">
          <cell r="E32" t="str">
            <v>Ecart type</v>
          </cell>
          <cell r="F32">
            <v>0.53386355825705045</v>
          </cell>
          <cell r="G32">
            <v>0.62560021635479535</v>
          </cell>
          <cell r="H32">
            <v>2.4257077258017916</v>
          </cell>
          <cell r="I32">
            <v>1.0347470460336365</v>
          </cell>
          <cell r="J32">
            <v>1.5717559182858736</v>
          </cell>
          <cell r="K32">
            <v>0</v>
          </cell>
          <cell r="L32">
            <v>1.0206207261596578</v>
          </cell>
          <cell r="M32">
            <v>0</v>
          </cell>
          <cell r="N32">
            <v>1.6329931618554541</v>
          </cell>
          <cell r="O32">
            <v>1.2247448713915889</v>
          </cell>
          <cell r="P32">
            <v>0</v>
          </cell>
          <cell r="Q32">
            <v>0.8164965809277257</v>
          </cell>
          <cell r="R32">
            <v>0</v>
          </cell>
          <cell r="S32">
            <v>0.51221738211216761</v>
          </cell>
          <cell r="T32">
            <v>0</v>
          </cell>
          <cell r="U32">
            <v>2.5420378678806363</v>
          </cell>
          <cell r="V32">
            <v>0</v>
          </cell>
          <cell r="W32">
            <v>0</v>
          </cell>
          <cell r="X32">
            <v>0</v>
          </cell>
          <cell r="Y32">
            <v>1.7661008801426339</v>
          </cell>
          <cell r="Z32">
            <v>0</v>
          </cell>
          <cell r="AA32">
            <v>0.54577859094152115</v>
          </cell>
          <cell r="AB32">
            <v>0.50840757357612754</v>
          </cell>
          <cell r="AC32">
            <v>1.7484141365116075</v>
          </cell>
          <cell r="AD32">
            <v>0</v>
          </cell>
          <cell r="AE32">
            <v>0</v>
          </cell>
          <cell r="AF32">
            <v>0.61237243569579447</v>
          </cell>
          <cell r="AG32">
            <v>0.70095686300709203</v>
          </cell>
          <cell r="AH32">
            <v>0</v>
          </cell>
          <cell r="AI32">
            <v>1.8371173070873836</v>
          </cell>
          <cell r="AJ32">
            <v>0</v>
          </cell>
          <cell r="AK32">
            <v>1.8620044813065835</v>
          </cell>
          <cell r="AL32">
            <v>0</v>
          </cell>
          <cell r="AM32">
            <v>1.8371173070873836</v>
          </cell>
          <cell r="AN32">
            <v>1.0206207261596578</v>
          </cell>
          <cell r="AO32">
            <v>0</v>
          </cell>
          <cell r="AP32">
            <v>0.8164965809277257</v>
          </cell>
          <cell r="AQ32">
            <v>1.6329931618554541</v>
          </cell>
          <cell r="AR32">
            <v>0</v>
          </cell>
          <cell r="AS32">
            <v>0.39123794502786852</v>
          </cell>
          <cell r="AT32">
            <v>3.6742346141747673</v>
          </cell>
          <cell r="AU32">
            <v>0.91855865354369182</v>
          </cell>
          <cell r="AV32">
            <v>0</v>
          </cell>
          <cell r="AW32">
            <v>0</v>
          </cell>
          <cell r="AX32">
            <v>0.20412414523193148</v>
          </cell>
          <cell r="AY32">
            <v>1.2503622663458203</v>
          </cell>
          <cell r="AZ32">
            <v>1.2503622663458203</v>
          </cell>
          <cell r="BA32">
            <v>0.40824829046386313</v>
          </cell>
          <cell r="BB32">
            <v>0.40824829046386313</v>
          </cell>
        </row>
      </sheetData>
      <sheetData sheetId="2"/>
      <sheetData sheetId="3">
        <row r="7">
          <cell r="B7">
            <v>7</v>
          </cell>
        </row>
        <row r="8">
          <cell r="B8">
            <v>8</v>
          </cell>
        </row>
        <row r="9">
          <cell r="B9">
            <v>9</v>
          </cell>
        </row>
        <row r="10">
          <cell r="B10">
            <v>10</v>
          </cell>
        </row>
        <row r="11">
          <cell r="B11">
            <v>11</v>
          </cell>
        </row>
        <row r="12">
          <cell r="B12">
            <v>12</v>
          </cell>
        </row>
        <row r="13">
          <cell r="B13">
            <v>13</v>
          </cell>
        </row>
        <row r="14">
          <cell r="B14">
            <v>14</v>
          </cell>
        </row>
        <row r="15">
          <cell r="B15">
            <v>15</v>
          </cell>
        </row>
        <row r="16">
          <cell r="B16">
            <v>16</v>
          </cell>
        </row>
        <row r="17">
          <cell r="B17">
            <v>17</v>
          </cell>
        </row>
        <row r="18">
          <cell r="B18">
            <v>18</v>
          </cell>
        </row>
        <row r="19">
          <cell r="B19">
            <v>19</v>
          </cell>
        </row>
        <row r="20">
          <cell r="B20">
            <v>20</v>
          </cell>
        </row>
        <row r="21">
          <cell r="B21">
            <v>21</v>
          </cell>
        </row>
        <row r="22">
          <cell r="B22">
            <v>22</v>
          </cell>
        </row>
        <row r="23">
          <cell r="B23">
            <v>23</v>
          </cell>
        </row>
        <row r="24">
          <cell r="B24">
            <v>24</v>
          </cell>
        </row>
        <row r="25">
          <cell r="B25">
            <v>25</v>
          </cell>
        </row>
        <row r="26">
          <cell r="B26">
            <v>26</v>
          </cell>
        </row>
        <row r="27">
          <cell r="B27">
            <v>27</v>
          </cell>
        </row>
        <row r="28">
          <cell r="B28">
            <v>28</v>
          </cell>
        </row>
        <row r="29">
          <cell r="B29">
            <v>29</v>
          </cell>
        </row>
        <row r="30">
          <cell r="B30">
            <v>30</v>
          </cell>
        </row>
        <row r="31">
          <cell r="B31">
            <v>31</v>
          </cell>
        </row>
        <row r="32">
          <cell r="B32">
            <v>32</v>
          </cell>
        </row>
        <row r="33">
          <cell r="B33">
            <v>33</v>
          </cell>
        </row>
        <row r="34">
          <cell r="B34">
            <v>34</v>
          </cell>
        </row>
        <row r="35">
          <cell r="B35">
            <v>35</v>
          </cell>
        </row>
        <row r="36">
          <cell r="B36">
            <v>36</v>
          </cell>
        </row>
        <row r="37">
          <cell r="B37">
            <v>37</v>
          </cell>
        </row>
        <row r="38">
          <cell r="B38">
            <v>38</v>
          </cell>
        </row>
        <row r="39">
          <cell r="B39">
            <v>39</v>
          </cell>
        </row>
        <row r="40">
          <cell r="B40">
            <v>40</v>
          </cell>
        </row>
        <row r="41">
          <cell r="B41">
            <v>41</v>
          </cell>
        </row>
        <row r="42">
          <cell r="B42">
            <v>42</v>
          </cell>
        </row>
        <row r="43">
          <cell r="B43">
            <v>43</v>
          </cell>
        </row>
        <row r="44">
          <cell r="B44">
            <v>44</v>
          </cell>
        </row>
        <row r="45">
          <cell r="B45">
            <v>45</v>
          </cell>
        </row>
        <row r="46">
          <cell r="B46">
            <v>46</v>
          </cell>
        </row>
        <row r="47">
          <cell r="B47">
            <v>47</v>
          </cell>
        </row>
        <row r="48">
          <cell r="B48">
            <v>48</v>
          </cell>
        </row>
        <row r="49">
          <cell r="B49">
            <v>49</v>
          </cell>
        </row>
        <row r="50">
          <cell r="B50">
            <v>50</v>
          </cell>
        </row>
      </sheetData>
      <sheetData sheetId="4"/>
      <sheetData sheetId="5"/>
    </sheetDataSet>
  </externalBook>
</externalLink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theme/theme1.xml><?xml version="1.0" encoding="utf-8"?>
<a:theme xmlns:a="http://schemas.openxmlformats.org/drawingml/2006/main" name="Angles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Angles">
      <a:majorFont>
        <a:latin typeface="Franklin Gothic Medium"/>
        <a:ea typeface=""/>
        <a:cs typeface=""/>
        <a:font script="Jpan" typeface="HG創英角ｺﾞｼｯｸUB"/>
        <a:font script="Hang" typeface="돋움"/>
        <a:font script="Hans" typeface="微软雅黑"/>
        <a:font script="Hant" typeface="微軟正黑體"/>
        <a:font script="Arab" typeface="Tahoma"/>
        <a:font script="Hebr" typeface="Aharoni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Franklin Gothic Book"/>
        <a:ea typeface=""/>
        <a:cs typeface=""/>
        <a:font script="Jpan" typeface="ＭＳ Ｐゴシック"/>
        <a:font script="Hang" typeface="맑은 고딕"/>
        <a:font script="Hans" typeface="隶书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Angle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20400000"/>
            </a:lightRig>
          </a:scene3d>
          <a:sp3d contourW="6350">
            <a:bevelT w="41275" h="19050" prst="angle"/>
            <a:contourClr>
              <a:schemeClr val="phClr">
                <a:shade val="25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0000"/>
                <a:shade val="85000"/>
              </a:schemeClr>
              <a:schemeClr val="phClr">
                <a:tint val="95000"/>
                <a:shade val="99000"/>
              </a:schemeClr>
            </a:duotone>
          </a:blip>
          <a:tile tx="0" ty="0" sx="100000" sy="100000" flip="none" algn="tl"/>
        </a:blipFill>
        <a:blipFill rotWithShape="1">
          <a:blip xmlns:r="http://schemas.openxmlformats.org/officeDocument/2006/relationships" r:embed="rId1">
            <a:duotone>
              <a:schemeClr val="phClr">
                <a:tint val="93000"/>
                <a:shade val="85000"/>
              </a:schemeClr>
              <a:schemeClr val="phClr">
                <a:tint val="96000"/>
                <a:shade val="99000"/>
              </a:schemeClr>
            </a:duotone>
          </a:blip>
          <a:tile tx="0" ty="0" sx="90000" sy="9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Q75"/>
  <sheetViews>
    <sheetView topLeftCell="A14" workbookViewId="0">
      <selection activeCell="J33" sqref="J33"/>
    </sheetView>
  </sheetViews>
  <sheetFormatPr baseColWidth="10" defaultRowHeight="12.75" x14ac:dyDescent="0.2"/>
  <cols>
    <col min="2" max="2" width="41" customWidth="1"/>
    <col min="3" max="3" width="15.28515625" customWidth="1"/>
    <col min="4" max="4" width="7.7109375" customWidth="1"/>
    <col min="13" max="13" width="4.85546875" customWidth="1"/>
  </cols>
  <sheetData>
    <row r="1" spans="1:17" s="47" customFormat="1" ht="25.5" x14ac:dyDescent="0.2">
      <c r="A1" s="48"/>
      <c r="B1" s="49" t="s">
        <v>12</v>
      </c>
      <c r="C1" s="50" t="s">
        <v>6</v>
      </c>
      <c r="D1" s="50" t="s">
        <v>85</v>
      </c>
      <c r="E1" s="50" t="s">
        <v>83</v>
      </c>
      <c r="F1" s="50" t="s">
        <v>40</v>
      </c>
      <c r="G1" s="50" t="s">
        <v>21</v>
      </c>
      <c r="H1" s="50" t="s">
        <v>22</v>
      </c>
      <c r="I1" s="51" t="s">
        <v>23</v>
      </c>
      <c r="J1" s="50" t="s">
        <v>27</v>
      </c>
      <c r="K1" s="50" t="s">
        <v>84</v>
      </c>
      <c r="L1" s="52" t="s">
        <v>28</v>
      </c>
      <c r="N1" s="84"/>
      <c r="O1" s="50"/>
      <c r="P1" s="52"/>
    </row>
    <row r="2" spans="1:17" s="47" customFormat="1" ht="19.5" thickBot="1" x14ac:dyDescent="0.35">
      <c r="A2" s="63"/>
      <c r="B2" s="64"/>
      <c r="C2" s="64"/>
      <c r="D2" s="66" t="s">
        <v>91</v>
      </c>
      <c r="E2" s="66">
        <f>E16+E27+E36+E48+E54+E63</f>
        <v>410</v>
      </c>
      <c r="F2" s="65"/>
      <c r="G2" s="66">
        <f>G16+G27+G36+G48+G54+G63</f>
        <v>87.5</v>
      </c>
      <c r="H2" s="66">
        <f>H16+H27+H36+H48+H54+H63</f>
        <v>229</v>
      </c>
      <c r="I2" s="66">
        <f>I16+I27+I36+I48+I54+I63</f>
        <v>93.5</v>
      </c>
      <c r="J2" s="53">
        <f>SUM(J16+J27++J36+J48+J66++J69+J54+J63)</f>
        <v>60</v>
      </c>
      <c r="K2" s="54"/>
      <c r="L2" s="55">
        <f>L16+L27+L36+L48+L54+L63+L66+L69</f>
        <v>60</v>
      </c>
      <c r="N2" s="85"/>
      <c r="O2" s="54"/>
      <c r="P2" s="55"/>
    </row>
    <row r="3" spans="1:17" ht="13.5" thickBot="1" x14ac:dyDescent="0.25">
      <c r="A3" s="68" t="s">
        <v>65</v>
      </c>
      <c r="B3" s="69" t="s">
        <v>66</v>
      </c>
      <c r="C3" s="70"/>
      <c r="D3" s="70"/>
      <c r="E3" s="71"/>
      <c r="F3" s="71"/>
      <c r="G3" s="72"/>
      <c r="H3" s="72"/>
      <c r="I3" s="73"/>
      <c r="J3" s="67"/>
      <c r="K3" s="44"/>
      <c r="L3" s="45"/>
      <c r="N3" s="86"/>
      <c r="O3" s="44"/>
      <c r="P3" s="45"/>
    </row>
    <row r="4" spans="1:17" x14ac:dyDescent="0.2">
      <c r="A4" s="6"/>
      <c r="B4" s="7" t="s">
        <v>0</v>
      </c>
      <c r="C4" s="33" t="s">
        <v>30</v>
      </c>
      <c r="D4" s="33"/>
      <c r="E4" s="34">
        <f>SUM(F4:I4)</f>
        <v>12</v>
      </c>
      <c r="F4" s="33"/>
      <c r="G4" s="33"/>
      <c r="H4" s="33">
        <v>12</v>
      </c>
      <c r="I4" s="35"/>
      <c r="J4" s="29"/>
      <c r="K4" s="12" t="s">
        <v>103</v>
      </c>
      <c r="L4" s="12">
        <v>1</v>
      </c>
      <c r="N4" s="8"/>
      <c r="O4" s="12"/>
      <c r="P4" s="37"/>
    </row>
    <row r="5" spans="1:17" x14ac:dyDescent="0.2">
      <c r="A5" s="18"/>
      <c r="B5" s="42" t="s">
        <v>32</v>
      </c>
      <c r="C5" s="43" t="s">
        <v>56</v>
      </c>
      <c r="D5" s="32" t="s">
        <v>50</v>
      </c>
      <c r="E5" s="21">
        <f t="shared" ref="E5:E12" si="0">SUM(F5:I5)</f>
        <v>20</v>
      </c>
      <c r="F5" s="32"/>
      <c r="G5" s="32">
        <v>9</v>
      </c>
      <c r="H5" s="32">
        <v>11</v>
      </c>
      <c r="I5" s="4"/>
      <c r="J5" s="30"/>
      <c r="K5" s="21" t="s">
        <v>103</v>
      </c>
      <c r="L5" s="21">
        <v>1.5</v>
      </c>
      <c r="N5" s="18"/>
      <c r="O5" s="21"/>
      <c r="P5" s="36"/>
    </row>
    <row r="6" spans="1:17" x14ac:dyDescent="0.2">
      <c r="A6" s="18"/>
      <c r="B6" s="42" t="s">
        <v>47</v>
      </c>
      <c r="C6" s="43" t="s">
        <v>56</v>
      </c>
      <c r="D6" s="32" t="s">
        <v>50</v>
      </c>
      <c r="E6" s="21">
        <f t="shared" si="0"/>
        <v>14</v>
      </c>
      <c r="F6" s="32"/>
      <c r="G6" s="32">
        <v>6</v>
      </c>
      <c r="H6" s="32">
        <v>8</v>
      </c>
      <c r="I6" s="4"/>
      <c r="J6" s="30"/>
      <c r="K6" s="21" t="s">
        <v>23</v>
      </c>
      <c r="L6" s="21">
        <v>1</v>
      </c>
      <c r="N6" s="18"/>
      <c r="O6" s="21"/>
      <c r="P6" s="36"/>
    </row>
    <row r="7" spans="1:17" x14ac:dyDescent="0.2">
      <c r="A7" s="18"/>
      <c r="B7" s="42" t="s">
        <v>46</v>
      </c>
      <c r="C7" s="43" t="s">
        <v>96</v>
      </c>
      <c r="D7" s="32" t="s">
        <v>50</v>
      </c>
      <c r="E7" s="21">
        <f t="shared" si="0"/>
        <v>6</v>
      </c>
      <c r="F7" s="32"/>
      <c r="G7" s="32">
        <v>3</v>
      </c>
      <c r="H7" s="32">
        <v>3</v>
      </c>
      <c r="I7" s="4"/>
      <c r="J7" s="30"/>
      <c r="K7" s="21" t="s">
        <v>103</v>
      </c>
      <c r="L7" s="36">
        <v>0.5</v>
      </c>
      <c r="N7" s="18"/>
      <c r="O7" s="21"/>
      <c r="P7" s="36"/>
    </row>
    <row r="8" spans="1:17" x14ac:dyDescent="0.2">
      <c r="A8" s="18"/>
      <c r="B8" s="42" t="s">
        <v>80</v>
      </c>
      <c r="C8" s="43" t="s">
        <v>59</v>
      </c>
      <c r="D8" s="32" t="s">
        <v>50</v>
      </c>
      <c r="E8" s="21">
        <f t="shared" si="0"/>
        <v>6</v>
      </c>
      <c r="F8" s="32"/>
      <c r="G8" s="32">
        <v>3</v>
      </c>
      <c r="H8" s="32">
        <v>3</v>
      </c>
      <c r="I8" s="4"/>
      <c r="J8" s="30"/>
      <c r="K8" s="21" t="s">
        <v>103</v>
      </c>
      <c r="L8" s="36">
        <v>0.5</v>
      </c>
      <c r="N8" s="18"/>
      <c r="O8" s="21"/>
      <c r="P8" s="36"/>
    </row>
    <row r="9" spans="1:17" x14ac:dyDescent="0.2">
      <c r="A9" s="18"/>
      <c r="B9" s="42" t="s">
        <v>41</v>
      </c>
      <c r="C9" s="43" t="s">
        <v>7</v>
      </c>
      <c r="D9" s="32" t="s">
        <v>50</v>
      </c>
      <c r="E9" s="21">
        <f t="shared" si="0"/>
        <v>12</v>
      </c>
      <c r="F9" s="32"/>
      <c r="G9" s="32">
        <v>5</v>
      </c>
      <c r="H9" s="32">
        <v>7</v>
      </c>
      <c r="I9" s="4"/>
      <c r="J9" s="30"/>
      <c r="K9" s="21" t="s">
        <v>23</v>
      </c>
      <c r="L9" s="36">
        <v>1</v>
      </c>
      <c r="N9" s="18"/>
      <c r="O9" s="21"/>
      <c r="P9" s="36"/>
    </row>
    <row r="10" spans="1:17" x14ac:dyDescent="0.2">
      <c r="A10" s="18"/>
      <c r="B10" s="42" t="s">
        <v>38</v>
      </c>
      <c r="C10" s="43" t="s">
        <v>45</v>
      </c>
      <c r="D10" s="32"/>
      <c r="E10" s="21">
        <f>SUM(F10:I10)</f>
        <v>7</v>
      </c>
      <c r="F10" s="32"/>
      <c r="G10" s="32"/>
      <c r="H10" s="32"/>
      <c r="I10" s="28">
        <v>7</v>
      </c>
      <c r="J10" s="30"/>
      <c r="K10" s="21" t="s">
        <v>23</v>
      </c>
      <c r="L10" s="36">
        <v>0.5</v>
      </c>
      <c r="N10" s="18"/>
      <c r="O10" s="21"/>
      <c r="P10" s="36"/>
    </row>
    <row r="11" spans="1:17" x14ac:dyDescent="0.2">
      <c r="A11" s="18"/>
      <c r="B11" s="42" t="s">
        <v>9</v>
      </c>
      <c r="C11" s="43" t="s">
        <v>8</v>
      </c>
      <c r="D11" s="32"/>
      <c r="E11" s="21">
        <f t="shared" si="0"/>
        <v>10</v>
      </c>
      <c r="F11" s="32"/>
      <c r="G11" s="32"/>
      <c r="H11" s="32">
        <v>10</v>
      </c>
      <c r="I11" s="4"/>
      <c r="J11" s="30"/>
      <c r="K11" s="21" t="s">
        <v>103</v>
      </c>
      <c r="L11" s="36">
        <v>0.5</v>
      </c>
      <c r="N11" s="18"/>
      <c r="O11" s="21"/>
      <c r="P11" s="36"/>
    </row>
    <row r="12" spans="1:17" x14ac:dyDescent="0.2">
      <c r="A12" s="18"/>
      <c r="B12" s="42" t="s">
        <v>72</v>
      </c>
      <c r="C12" s="43" t="s">
        <v>101</v>
      </c>
      <c r="D12" s="32"/>
      <c r="E12" s="21">
        <f t="shared" si="0"/>
        <v>10.5</v>
      </c>
      <c r="F12" s="32"/>
      <c r="G12" s="32"/>
      <c r="H12" s="32"/>
      <c r="I12" s="4">
        <v>10.5</v>
      </c>
      <c r="J12" s="30"/>
      <c r="K12" s="21" t="s">
        <v>23</v>
      </c>
      <c r="L12" s="36">
        <v>0.5</v>
      </c>
      <c r="N12" s="18"/>
      <c r="O12" s="21"/>
      <c r="P12" s="36"/>
    </row>
    <row r="13" spans="1:17" x14ac:dyDescent="0.2">
      <c r="A13" s="18"/>
      <c r="B13" s="42" t="s">
        <v>74</v>
      </c>
      <c r="C13" s="43" t="s">
        <v>10</v>
      </c>
      <c r="D13" s="32" t="s">
        <v>50</v>
      </c>
      <c r="E13" s="21">
        <f>SUM(F13:I13)</f>
        <v>14</v>
      </c>
      <c r="F13" s="32"/>
      <c r="G13" s="32">
        <v>8</v>
      </c>
      <c r="H13" s="32">
        <v>6</v>
      </c>
      <c r="I13" s="4"/>
      <c r="J13" s="30"/>
      <c r="K13" s="21" t="s">
        <v>103</v>
      </c>
      <c r="L13" s="36">
        <v>1</v>
      </c>
      <c r="N13" s="18"/>
      <c r="O13" s="21"/>
      <c r="P13" s="36"/>
    </row>
    <row r="14" spans="1:17" x14ac:dyDescent="0.2">
      <c r="A14" s="18"/>
      <c r="B14" s="42" t="s">
        <v>73</v>
      </c>
      <c r="C14" s="43" t="s">
        <v>102</v>
      </c>
      <c r="D14" s="32"/>
      <c r="E14" s="21">
        <f>SUM(F14:I14)</f>
        <v>18.5</v>
      </c>
      <c r="F14" s="32"/>
      <c r="G14" s="32"/>
      <c r="H14" s="32">
        <v>8</v>
      </c>
      <c r="I14" s="4">
        <v>10.5</v>
      </c>
      <c r="J14" s="30"/>
      <c r="K14" s="21" t="s">
        <v>23</v>
      </c>
      <c r="L14" s="36">
        <v>1</v>
      </c>
      <c r="N14" s="18"/>
      <c r="O14" s="21"/>
      <c r="P14" s="36"/>
    </row>
    <row r="15" spans="1:17" x14ac:dyDescent="0.2">
      <c r="A15" s="18"/>
      <c r="B15" s="46"/>
      <c r="C15" s="46"/>
      <c r="D15" s="32"/>
      <c r="E15" s="21">
        <f>SUM(F15:I15)</f>
        <v>0</v>
      </c>
      <c r="F15" s="32"/>
      <c r="G15" s="32"/>
      <c r="H15" s="32"/>
      <c r="I15" s="62"/>
      <c r="J15" s="30"/>
      <c r="K15" s="21"/>
      <c r="L15" s="36"/>
      <c r="N15" s="18"/>
      <c r="O15" s="21"/>
      <c r="P15" s="36"/>
    </row>
    <row r="16" spans="1:17" ht="13.5" thickBot="1" x14ac:dyDescent="0.25">
      <c r="A16" s="56"/>
      <c r="B16" s="57" t="s">
        <v>4</v>
      </c>
      <c r="C16" s="58"/>
      <c r="D16" s="58"/>
      <c r="E16" s="58">
        <f>SUM(E4:E15)</f>
        <v>130</v>
      </c>
      <c r="F16" s="59">
        <f>SUM(F4:F15)</f>
        <v>0</v>
      </c>
      <c r="G16" s="58">
        <f>SUM(G4:G15)</f>
        <v>34</v>
      </c>
      <c r="H16" s="58">
        <f>SUM(H4:H15)</f>
        <v>68</v>
      </c>
      <c r="I16" s="60">
        <f>SUM(I4:I15)</f>
        <v>28</v>
      </c>
      <c r="J16" s="61">
        <v>9</v>
      </c>
      <c r="K16" s="58"/>
      <c r="L16" s="60">
        <f>SUM(L4:L15)</f>
        <v>9</v>
      </c>
      <c r="N16" s="56"/>
      <c r="O16" s="58"/>
      <c r="P16" s="60"/>
      <c r="Q16">
        <f>G16*1.5+H16+I16*2</f>
        <v>175</v>
      </c>
    </row>
    <row r="17" spans="1:17" ht="13.5" thickBot="1" x14ac:dyDescent="0.25">
      <c r="A17" s="5"/>
      <c r="B17" s="1"/>
      <c r="C17" s="2"/>
      <c r="D17" s="2"/>
      <c r="E17" s="22"/>
      <c r="F17" s="80">
        <f>G16*1.5+H16+I16</f>
        <v>147</v>
      </c>
      <c r="G17" s="82">
        <f>SUMIF($D$4:$D$15,"X",G4:G15)</f>
        <v>34</v>
      </c>
      <c r="H17" s="82">
        <f>SUMIF($D$4:$D$15,"X",H4:H15)</f>
        <v>38</v>
      </c>
      <c r="I17" s="82">
        <f>SUMIF($D$4:$D$15,"X",I4:I15)</f>
        <v>0</v>
      </c>
      <c r="J17" s="22"/>
      <c r="K17" s="22"/>
      <c r="L17" s="39"/>
      <c r="N17" s="5"/>
      <c r="O17" s="22"/>
      <c r="P17" s="39"/>
    </row>
    <row r="18" spans="1:17" ht="13.5" thickBot="1" x14ac:dyDescent="0.25">
      <c r="A18" s="68" t="s">
        <v>67</v>
      </c>
      <c r="B18" s="69" t="s">
        <v>68</v>
      </c>
      <c r="C18" s="70"/>
      <c r="D18" s="70"/>
      <c r="E18" s="71"/>
      <c r="F18" s="71"/>
      <c r="G18" s="72"/>
      <c r="H18" s="72"/>
      <c r="I18" s="73"/>
      <c r="J18" s="67"/>
      <c r="K18" s="44"/>
      <c r="L18" s="45"/>
      <c r="N18" s="86"/>
      <c r="O18" s="44"/>
      <c r="P18" s="45"/>
    </row>
    <row r="19" spans="1:17" x14ac:dyDescent="0.2">
      <c r="A19" s="18"/>
      <c r="B19" s="42" t="s">
        <v>63</v>
      </c>
      <c r="C19" s="43" t="s">
        <v>62</v>
      </c>
      <c r="D19" s="32"/>
      <c r="E19" s="21">
        <f t="shared" ref="E19:E26" si="1">SUM(F19:I19)</f>
        <v>10</v>
      </c>
      <c r="F19" s="32"/>
      <c r="G19" s="32"/>
      <c r="H19" s="32"/>
      <c r="I19" s="4">
        <v>10</v>
      </c>
      <c r="J19" s="30"/>
      <c r="K19" s="21" t="s">
        <v>23</v>
      </c>
      <c r="L19" s="36">
        <v>1</v>
      </c>
      <c r="N19" s="18"/>
      <c r="O19" s="21"/>
      <c r="P19" s="36"/>
    </row>
    <row r="20" spans="1:17" x14ac:dyDescent="0.2">
      <c r="A20" s="18"/>
      <c r="B20" s="42" t="s">
        <v>18</v>
      </c>
      <c r="C20" s="43" t="s">
        <v>33</v>
      </c>
      <c r="D20" s="32" t="s">
        <v>50</v>
      </c>
      <c r="E20" s="21">
        <f t="shared" si="1"/>
        <v>10</v>
      </c>
      <c r="F20" s="32"/>
      <c r="G20" s="32">
        <v>5</v>
      </c>
      <c r="H20" s="32">
        <v>5</v>
      </c>
      <c r="I20" s="4"/>
      <c r="J20" s="30"/>
      <c r="K20" s="21" t="s">
        <v>23</v>
      </c>
      <c r="L20" s="36">
        <v>0.5</v>
      </c>
      <c r="N20" s="18"/>
      <c r="O20" s="21"/>
      <c r="P20" s="36"/>
    </row>
    <row r="21" spans="1:17" x14ac:dyDescent="0.2">
      <c r="A21" s="18"/>
      <c r="B21" s="42" t="s">
        <v>87</v>
      </c>
      <c r="C21" s="43" t="s">
        <v>51</v>
      </c>
      <c r="D21" s="32" t="s">
        <v>50</v>
      </c>
      <c r="E21" s="21">
        <f t="shared" si="1"/>
        <v>3</v>
      </c>
      <c r="F21" s="32"/>
      <c r="G21" s="32">
        <v>3</v>
      </c>
      <c r="H21" s="32"/>
      <c r="I21" s="4"/>
      <c r="J21" s="30"/>
      <c r="K21" s="21"/>
      <c r="L21" s="36">
        <v>0</v>
      </c>
      <c r="N21" s="18"/>
      <c r="O21" s="21"/>
      <c r="P21" s="36"/>
    </row>
    <row r="22" spans="1:17" x14ac:dyDescent="0.2">
      <c r="A22" s="18"/>
      <c r="B22" s="42" t="s">
        <v>49</v>
      </c>
      <c r="C22" s="43" t="s">
        <v>51</v>
      </c>
      <c r="D22" s="32" t="s">
        <v>50</v>
      </c>
      <c r="E22" s="21">
        <f t="shared" si="1"/>
        <v>7</v>
      </c>
      <c r="F22" s="32"/>
      <c r="G22" s="32">
        <v>3</v>
      </c>
      <c r="H22" s="32"/>
      <c r="I22" s="4">
        <v>4</v>
      </c>
      <c r="J22" s="30"/>
      <c r="K22" s="21" t="s">
        <v>103</v>
      </c>
      <c r="L22" s="36">
        <v>0.5</v>
      </c>
      <c r="N22" s="18"/>
      <c r="O22" s="21"/>
      <c r="P22" s="36"/>
    </row>
    <row r="23" spans="1:17" x14ac:dyDescent="0.2">
      <c r="A23" s="18"/>
      <c r="B23" s="42" t="s">
        <v>19</v>
      </c>
      <c r="C23" s="43" t="s">
        <v>36</v>
      </c>
      <c r="D23" s="32" t="s">
        <v>50</v>
      </c>
      <c r="E23" s="21">
        <f t="shared" si="1"/>
        <v>11</v>
      </c>
      <c r="F23" s="32"/>
      <c r="G23" s="32">
        <v>6</v>
      </c>
      <c r="H23" s="32">
        <v>5</v>
      </c>
      <c r="I23" s="4"/>
      <c r="J23" s="30"/>
      <c r="K23" s="21" t="s">
        <v>103</v>
      </c>
      <c r="L23" s="36">
        <v>0.5</v>
      </c>
      <c r="N23" s="18"/>
      <c r="O23" s="21"/>
      <c r="P23" s="36"/>
    </row>
    <row r="24" spans="1:17" x14ac:dyDescent="0.2">
      <c r="A24" s="18"/>
      <c r="B24" s="42" t="s">
        <v>42</v>
      </c>
      <c r="C24" s="43" t="s">
        <v>52</v>
      </c>
      <c r="D24" s="32"/>
      <c r="E24" s="21">
        <f t="shared" si="1"/>
        <v>12</v>
      </c>
      <c r="F24" s="32"/>
      <c r="G24" s="32"/>
      <c r="H24" s="32">
        <v>8</v>
      </c>
      <c r="I24" s="4">
        <v>4</v>
      </c>
      <c r="J24" s="30"/>
      <c r="K24" s="21" t="s">
        <v>103</v>
      </c>
      <c r="L24" s="36">
        <v>0.5</v>
      </c>
      <c r="N24" s="18"/>
      <c r="O24" s="21"/>
      <c r="P24" s="36"/>
    </row>
    <row r="25" spans="1:17" x14ac:dyDescent="0.2">
      <c r="A25" s="18"/>
      <c r="B25" s="42" t="s">
        <v>81</v>
      </c>
      <c r="C25" s="43" t="s">
        <v>82</v>
      </c>
      <c r="D25" s="32"/>
      <c r="E25" s="21">
        <f t="shared" si="1"/>
        <v>0</v>
      </c>
      <c r="F25" s="32"/>
      <c r="G25" s="32"/>
      <c r="H25" s="32"/>
      <c r="I25" s="4">
        <v>0</v>
      </c>
      <c r="J25" s="30"/>
      <c r="K25" s="21"/>
      <c r="L25" s="36"/>
      <c r="N25" s="18"/>
      <c r="O25" s="21"/>
      <c r="P25" s="36"/>
    </row>
    <row r="26" spans="1:17" x14ac:dyDescent="0.2">
      <c r="A26" s="18"/>
      <c r="B26" s="42"/>
      <c r="C26" s="43"/>
      <c r="D26" s="32"/>
      <c r="E26" s="21">
        <f t="shared" si="1"/>
        <v>0</v>
      </c>
      <c r="F26" s="32"/>
      <c r="G26" s="32"/>
      <c r="H26" s="32"/>
      <c r="I26" s="4"/>
      <c r="J26" s="30"/>
      <c r="K26" s="21"/>
      <c r="L26" s="36"/>
      <c r="N26" s="18"/>
      <c r="O26" s="21"/>
      <c r="P26" s="36"/>
    </row>
    <row r="27" spans="1:17" ht="13.5" thickBot="1" x14ac:dyDescent="0.25">
      <c r="A27" s="56"/>
      <c r="B27" s="57" t="s">
        <v>4</v>
      </c>
      <c r="C27" s="58"/>
      <c r="D27" s="58"/>
      <c r="E27" s="58">
        <f>SUM(E19:E26)</f>
        <v>53</v>
      </c>
      <c r="F27" s="59">
        <f>SUM(F19:F26)</f>
        <v>0</v>
      </c>
      <c r="G27" s="58">
        <f>SUM(G19:G26)</f>
        <v>17</v>
      </c>
      <c r="H27" s="58">
        <f>SUM(H19:H26)</f>
        <v>18</v>
      </c>
      <c r="I27" s="60">
        <f>SUM(I19:I26)</f>
        <v>18</v>
      </c>
      <c r="J27" s="61">
        <v>3</v>
      </c>
      <c r="K27" s="58"/>
      <c r="L27" s="60">
        <f>SUM(L19:L26)</f>
        <v>3</v>
      </c>
      <c r="N27" s="56"/>
      <c r="O27" s="58"/>
      <c r="P27" s="60"/>
      <c r="Q27">
        <f>G27*2+H27+I27*2</f>
        <v>88</v>
      </c>
    </row>
    <row r="28" spans="1:17" ht="13.5" thickBot="1" x14ac:dyDescent="0.25">
      <c r="A28" s="3"/>
      <c r="B28" s="1"/>
      <c r="C28" s="2"/>
      <c r="D28" s="2"/>
      <c r="E28" s="22"/>
      <c r="F28" s="80">
        <f>G27*1.5+H27+I27</f>
        <v>61.5</v>
      </c>
      <c r="G28" s="82">
        <f>SUMIF($D$19:$D$26,"X",G19:G26)</f>
        <v>17</v>
      </c>
      <c r="H28" s="82">
        <f>SUMIF($D$19:$D$26,"X",H19:H26)</f>
        <v>10</v>
      </c>
      <c r="I28" s="82">
        <f>SUMIF($D$19:$D$26,"X",I19:I26)</f>
        <v>4</v>
      </c>
      <c r="J28" s="22"/>
      <c r="K28" s="22"/>
      <c r="L28" s="39"/>
      <c r="N28" s="5"/>
      <c r="O28" s="22"/>
      <c r="P28" s="39"/>
    </row>
    <row r="29" spans="1:17" ht="13.5" thickBot="1" x14ac:dyDescent="0.25">
      <c r="A29" s="68" t="s">
        <v>69</v>
      </c>
      <c r="B29" s="69" t="s">
        <v>70</v>
      </c>
      <c r="C29" s="70"/>
      <c r="D29" s="70"/>
      <c r="E29" s="71"/>
      <c r="F29" s="71"/>
      <c r="G29" s="72"/>
      <c r="H29" s="72"/>
      <c r="I29" s="73"/>
      <c r="J29" s="67"/>
      <c r="K29" s="44"/>
      <c r="L29" s="45"/>
      <c r="N29" s="86"/>
      <c r="O29" s="44"/>
      <c r="P29" s="45"/>
    </row>
    <row r="30" spans="1:17" x14ac:dyDescent="0.2">
      <c r="A30" s="6"/>
      <c r="B30" s="7" t="s">
        <v>20</v>
      </c>
      <c r="C30" s="33" t="s">
        <v>54</v>
      </c>
      <c r="D30" s="33" t="s">
        <v>50</v>
      </c>
      <c r="E30" s="34">
        <f t="shared" ref="E30:E35" si="2">SUM(F30:I30)</f>
        <v>10</v>
      </c>
      <c r="F30" s="33"/>
      <c r="G30" s="33">
        <v>5</v>
      </c>
      <c r="H30" s="33">
        <v>5</v>
      </c>
      <c r="I30" s="35"/>
      <c r="J30" s="29"/>
      <c r="K30" s="12" t="s">
        <v>103</v>
      </c>
      <c r="L30" s="37">
        <v>1</v>
      </c>
      <c r="N30" s="8"/>
      <c r="O30" s="12"/>
      <c r="P30" s="37"/>
    </row>
    <row r="31" spans="1:17" x14ac:dyDescent="0.2">
      <c r="A31" s="18"/>
      <c r="B31" s="42" t="s">
        <v>17</v>
      </c>
      <c r="C31" s="43" t="s">
        <v>64</v>
      </c>
      <c r="D31" s="32"/>
      <c r="E31" s="21">
        <f t="shared" si="2"/>
        <v>7</v>
      </c>
      <c r="F31" s="32"/>
      <c r="G31" s="32"/>
      <c r="H31" s="32">
        <v>7</v>
      </c>
      <c r="I31" s="4"/>
      <c r="J31" s="30"/>
      <c r="K31" s="21" t="s">
        <v>103</v>
      </c>
      <c r="L31" s="36">
        <v>0.5</v>
      </c>
      <c r="N31" s="18"/>
      <c r="O31" s="21"/>
      <c r="P31" s="36"/>
    </row>
    <row r="32" spans="1:17" x14ac:dyDescent="0.2">
      <c r="A32" s="18"/>
      <c r="B32" s="42" t="s">
        <v>44</v>
      </c>
      <c r="C32" s="43" t="s">
        <v>33</v>
      </c>
      <c r="D32" s="32" t="s">
        <v>50</v>
      </c>
      <c r="E32" s="21">
        <f t="shared" si="2"/>
        <v>4</v>
      </c>
      <c r="F32" s="32"/>
      <c r="G32" s="32">
        <v>4</v>
      </c>
      <c r="H32" s="32"/>
      <c r="I32" s="4"/>
      <c r="J32" s="30"/>
      <c r="K32" s="21"/>
      <c r="L32" s="36">
        <v>0</v>
      </c>
      <c r="N32" s="18"/>
      <c r="O32" s="21"/>
      <c r="P32" s="36"/>
    </row>
    <row r="33" spans="1:17" x14ac:dyDescent="0.2">
      <c r="A33" s="18"/>
      <c r="B33" s="42" t="s">
        <v>43</v>
      </c>
      <c r="C33" s="43" t="s">
        <v>94</v>
      </c>
      <c r="D33" s="32" t="s">
        <v>50</v>
      </c>
      <c r="E33" s="21">
        <f t="shared" si="2"/>
        <v>9</v>
      </c>
      <c r="F33" s="32"/>
      <c r="G33" s="32">
        <v>4</v>
      </c>
      <c r="H33" s="32">
        <v>5</v>
      </c>
      <c r="I33" s="4"/>
      <c r="J33" s="30"/>
      <c r="K33" s="21" t="s">
        <v>23</v>
      </c>
      <c r="L33" s="36">
        <v>0.5</v>
      </c>
      <c r="N33" s="18"/>
      <c r="O33" s="21"/>
      <c r="P33" s="36"/>
    </row>
    <row r="34" spans="1:17" x14ac:dyDescent="0.2">
      <c r="A34" s="18"/>
      <c r="B34" s="42" t="s">
        <v>93</v>
      </c>
      <c r="C34" s="43" t="s">
        <v>48</v>
      </c>
      <c r="D34" s="32" t="s">
        <v>50</v>
      </c>
      <c r="E34" s="21">
        <f t="shared" si="2"/>
        <v>12</v>
      </c>
      <c r="F34" s="32"/>
      <c r="G34" s="32">
        <v>6</v>
      </c>
      <c r="H34" s="32">
        <v>3</v>
      </c>
      <c r="I34" s="4">
        <v>3</v>
      </c>
      <c r="J34" s="30"/>
      <c r="K34" s="21" t="s">
        <v>23</v>
      </c>
      <c r="L34" s="36">
        <v>1</v>
      </c>
      <c r="N34" s="18"/>
      <c r="O34" s="21"/>
      <c r="P34" s="36"/>
    </row>
    <row r="35" spans="1:17" x14ac:dyDescent="0.2">
      <c r="A35" s="18"/>
      <c r="B35" s="42"/>
      <c r="C35" s="43"/>
      <c r="D35" s="32"/>
      <c r="E35" s="21">
        <f t="shared" si="2"/>
        <v>0</v>
      </c>
      <c r="F35" s="32"/>
      <c r="G35" s="32"/>
      <c r="H35" s="32"/>
      <c r="I35" s="4"/>
      <c r="J35" s="30"/>
      <c r="K35" s="21"/>
      <c r="L35" s="36"/>
      <c r="N35" s="18"/>
      <c r="O35" s="21"/>
      <c r="P35" s="36"/>
    </row>
    <row r="36" spans="1:17" ht="13.5" thickBot="1" x14ac:dyDescent="0.25">
      <c r="A36" s="56"/>
      <c r="B36" s="57" t="s">
        <v>4</v>
      </c>
      <c r="C36" s="58"/>
      <c r="D36" s="58"/>
      <c r="E36" s="58">
        <f>SUM(E30:E35)</f>
        <v>42</v>
      </c>
      <c r="F36" s="59">
        <f>SUM(F30:F35)</f>
        <v>0</v>
      </c>
      <c r="G36" s="58">
        <f>SUM(G30:G35)</f>
        <v>19</v>
      </c>
      <c r="H36" s="58">
        <f>SUM(H30:H35)</f>
        <v>20</v>
      </c>
      <c r="I36" s="60">
        <f>SUM(I30:I35)</f>
        <v>3</v>
      </c>
      <c r="J36" s="61">
        <v>3</v>
      </c>
      <c r="K36" s="58"/>
      <c r="L36" s="60">
        <f>SUM(L30:L35)</f>
        <v>3</v>
      </c>
      <c r="N36" s="56"/>
      <c r="O36" s="58"/>
      <c r="P36" s="60"/>
      <c r="Q36">
        <f>G36*1.5+H36+I36*2</f>
        <v>54.5</v>
      </c>
    </row>
    <row r="37" spans="1:17" ht="13.5" thickBot="1" x14ac:dyDescent="0.25">
      <c r="A37" s="5"/>
      <c r="B37" s="1"/>
      <c r="C37" s="2"/>
      <c r="D37" s="2"/>
      <c r="E37" s="22"/>
      <c r="F37" s="80">
        <f>G36*1.5+H36+I36</f>
        <v>51.5</v>
      </c>
      <c r="G37" s="82">
        <f>SUMIF($D$30:$D$35,"X",G30:G35)</f>
        <v>19</v>
      </c>
      <c r="H37" s="82">
        <f>SUMIF($D$30:$D$35,"X",H30:H35)</f>
        <v>13</v>
      </c>
      <c r="I37" s="82">
        <f>SUMIF($D$30:$D$35,"X",I30:I35)</f>
        <v>3</v>
      </c>
      <c r="J37" s="22"/>
      <c r="K37" s="22"/>
      <c r="L37" s="39"/>
      <c r="N37" s="5"/>
      <c r="O37" s="22"/>
      <c r="P37" s="39"/>
    </row>
    <row r="38" spans="1:17" ht="13.5" thickBot="1" x14ac:dyDescent="0.25">
      <c r="A38" s="68" t="s">
        <v>71</v>
      </c>
      <c r="B38" s="69" t="s">
        <v>75</v>
      </c>
      <c r="C38" s="70"/>
      <c r="D38" s="70"/>
      <c r="E38" s="71"/>
      <c r="F38" s="71"/>
      <c r="G38" s="72"/>
      <c r="H38" s="72"/>
      <c r="I38" s="73"/>
      <c r="J38" s="67"/>
      <c r="K38" s="44"/>
      <c r="L38" s="45"/>
      <c r="N38" s="86"/>
      <c r="O38" s="44"/>
      <c r="P38" s="45"/>
    </row>
    <row r="39" spans="1:17" x14ac:dyDescent="0.2">
      <c r="A39" s="6"/>
      <c r="B39" s="7" t="s">
        <v>24</v>
      </c>
      <c r="C39" s="33" t="s">
        <v>59</v>
      </c>
      <c r="D39" s="33" t="s">
        <v>50</v>
      </c>
      <c r="E39" s="34">
        <f>SUM(F39:I39)</f>
        <v>20</v>
      </c>
      <c r="F39" s="33"/>
      <c r="G39" s="33">
        <v>9</v>
      </c>
      <c r="H39" s="33">
        <v>11</v>
      </c>
      <c r="I39" s="35"/>
      <c r="J39" s="29"/>
      <c r="K39" s="12" t="s">
        <v>23</v>
      </c>
      <c r="L39" s="37">
        <v>1.5</v>
      </c>
      <c r="N39" s="8"/>
      <c r="O39" s="12"/>
      <c r="P39" s="37"/>
    </row>
    <row r="40" spans="1:17" x14ac:dyDescent="0.2">
      <c r="A40" s="18"/>
      <c r="B40" s="42" t="s">
        <v>2</v>
      </c>
      <c r="C40" s="43" t="s">
        <v>57</v>
      </c>
      <c r="D40" s="32"/>
      <c r="E40" s="21">
        <f t="shared" ref="E40:E46" si="3">SUM(F40:I40)</f>
        <v>21</v>
      </c>
      <c r="F40" s="32"/>
      <c r="G40" s="32"/>
      <c r="H40" s="32">
        <v>21</v>
      </c>
      <c r="I40" s="4"/>
      <c r="J40" s="30"/>
      <c r="K40" s="21" t="s">
        <v>103</v>
      </c>
      <c r="L40" s="36">
        <v>1.5</v>
      </c>
      <c r="N40" s="18"/>
      <c r="O40" s="21"/>
      <c r="P40" s="36"/>
    </row>
    <row r="41" spans="1:17" x14ac:dyDescent="0.2">
      <c r="A41" s="18"/>
      <c r="B41" s="42" t="s">
        <v>3</v>
      </c>
      <c r="C41" s="43" t="s">
        <v>57</v>
      </c>
      <c r="D41" s="32"/>
      <c r="E41" s="21">
        <f t="shared" si="3"/>
        <v>10</v>
      </c>
      <c r="F41" s="32"/>
      <c r="G41" s="32"/>
      <c r="H41" s="32">
        <v>8</v>
      </c>
      <c r="I41" s="4">
        <v>2</v>
      </c>
      <c r="J41" s="30"/>
      <c r="K41" s="21" t="s">
        <v>23</v>
      </c>
      <c r="L41" s="36">
        <v>0.5</v>
      </c>
      <c r="N41" s="18"/>
      <c r="O41" s="21"/>
      <c r="P41" s="36"/>
    </row>
    <row r="42" spans="1:17" x14ac:dyDescent="0.2">
      <c r="A42" s="18"/>
      <c r="B42" s="42" t="s">
        <v>25</v>
      </c>
      <c r="C42" s="43" t="s">
        <v>31</v>
      </c>
      <c r="D42" s="32" t="s">
        <v>50</v>
      </c>
      <c r="E42" s="21">
        <f t="shared" si="3"/>
        <v>16</v>
      </c>
      <c r="F42" s="32"/>
      <c r="G42" s="32">
        <v>7</v>
      </c>
      <c r="H42" s="32">
        <v>9</v>
      </c>
      <c r="I42" s="4"/>
      <c r="J42" s="30"/>
      <c r="K42" s="21" t="s">
        <v>23</v>
      </c>
      <c r="L42" s="36">
        <v>1</v>
      </c>
      <c r="N42" s="18"/>
      <c r="O42" s="21"/>
      <c r="P42" s="36"/>
    </row>
    <row r="43" spans="1:17" x14ac:dyDescent="0.2">
      <c r="A43" s="18"/>
      <c r="B43" s="42" t="s">
        <v>95</v>
      </c>
      <c r="C43" s="43" t="s">
        <v>58</v>
      </c>
      <c r="D43" s="32"/>
      <c r="E43" s="21">
        <f t="shared" si="3"/>
        <v>7</v>
      </c>
      <c r="F43" s="32"/>
      <c r="G43" s="32"/>
      <c r="H43" s="32"/>
      <c r="I43" s="4">
        <v>7</v>
      </c>
      <c r="J43" s="30"/>
      <c r="K43" s="21" t="s">
        <v>23</v>
      </c>
      <c r="L43" s="36">
        <v>0.5</v>
      </c>
      <c r="N43" s="18"/>
      <c r="O43" s="21"/>
      <c r="P43" s="36"/>
    </row>
    <row r="44" spans="1:17" x14ac:dyDescent="0.2">
      <c r="A44" s="18"/>
      <c r="B44" s="42" t="s">
        <v>39</v>
      </c>
      <c r="C44" s="43" t="s">
        <v>57</v>
      </c>
      <c r="D44" s="32"/>
      <c r="E44" s="21">
        <f t="shared" si="3"/>
        <v>7</v>
      </c>
      <c r="F44" s="32"/>
      <c r="G44" s="32"/>
      <c r="H44" s="32"/>
      <c r="I44" s="4">
        <v>7</v>
      </c>
      <c r="J44" s="30"/>
      <c r="K44" s="21" t="s">
        <v>23</v>
      </c>
      <c r="L44" s="36">
        <v>1</v>
      </c>
      <c r="N44" s="18"/>
      <c r="O44" s="21"/>
      <c r="P44" s="36"/>
    </row>
    <row r="45" spans="1:17" x14ac:dyDescent="0.2">
      <c r="A45" s="18"/>
      <c r="B45" s="42" t="s">
        <v>97</v>
      </c>
      <c r="C45" s="43" t="s">
        <v>61</v>
      </c>
      <c r="D45" s="32"/>
      <c r="E45" s="21">
        <f t="shared" si="3"/>
        <v>20</v>
      </c>
      <c r="F45" s="32"/>
      <c r="G45" s="32"/>
      <c r="H45" s="32">
        <v>13</v>
      </c>
      <c r="I45" s="4">
        <v>7</v>
      </c>
      <c r="J45" s="30"/>
      <c r="K45" s="21" t="s">
        <v>103</v>
      </c>
      <c r="L45" s="36">
        <v>1.5</v>
      </c>
      <c r="N45" s="18"/>
      <c r="O45" s="21"/>
      <c r="P45" s="36"/>
    </row>
    <row r="46" spans="1:17" x14ac:dyDescent="0.2">
      <c r="A46" s="18"/>
      <c r="B46" s="42" t="s">
        <v>35</v>
      </c>
      <c r="C46" s="43" t="s">
        <v>30</v>
      </c>
      <c r="D46" s="32"/>
      <c r="E46" s="21">
        <f t="shared" si="3"/>
        <v>12</v>
      </c>
      <c r="F46" s="32"/>
      <c r="G46" s="32"/>
      <c r="H46" s="32"/>
      <c r="I46" s="4">
        <v>12</v>
      </c>
      <c r="J46" s="30"/>
      <c r="K46" s="21" t="s">
        <v>23</v>
      </c>
      <c r="L46" s="36">
        <v>1.5</v>
      </c>
      <c r="N46" s="18"/>
      <c r="O46" s="21"/>
      <c r="P46" s="36"/>
    </row>
    <row r="47" spans="1:17" x14ac:dyDescent="0.2">
      <c r="A47" s="18"/>
      <c r="B47" s="21"/>
      <c r="C47" s="21"/>
      <c r="D47" s="21"/>
      <c r="E47" s="21"/>
      <c r="F47" s="21"/>
      <c r="G47" s="21"/>
      <c r="H47" s="21"/>
      <c r="I47" s="36"/>
      <c r="J47" s="18"/>
      <c r="K47" s="21"/>
      <c r="L47" s="36"/>
      <c r="N47" s="18"/>
      <c r="O47" s="21"/>
      <c r="P47" s="36"/>
    </row>
    <row r="48" spans="1:17" ht="13.5" thickBot="1" x14ac:dyDescent="0.25">
      <c r="A48" s="56"/>
      <c r="B48" s="57" t="s">
        <v>4</v>
      </c>
      <c r="C48" s="58"/>
      <c r="D48" s="58"/>
      <c r="E48" s="58">
        <f>SUM(E39:E47)</f>
        <v>113</v>
      </c>
      <c r="F48" s="59">
        <f>SUM(F39:F47)</f>
        <v>0</v>
      </c>
      <c r="G48" s="58">
        <f>SUM(G39:G47)</f>
        <v>16</v>
      </c>
      <c r="H48" s="58">
        <f>SUM(H39:H47)</f>
        <v>62</v>
      </c>
      <c r="I48" s="60">
        <f>SUM(I39:I47)</f>
        <v>35</v>
      </c>
      <c r="J48" s="61">
        <v>9</v>
      </c>
      <c r="K48" s="58"/>
      <c r="L48" s="60">
        <f>SUM(L39:L47)</f>
        <v>9</v>
      </c>
      <c r="N48" s="56"/>
      <c r="O48" s="58"/>
      <c r="P48" s="60"/>
      <c r="Q48">
        <f>G48*1.5+H48+I48*2</f>
        <v>156</v>
      </c>
    </row>
    <row r="49" spans="1:17" ht="13.5" thickBot="1" x14ac:dyDescent="0.25">
      <c r="A49" s="5"/>
      <c r="B49" s="1"/>
      <c r="C49" s="2"/>
      <c r="D49" s="2"/>
      <c r="E49" s="22"/>
      <c r="F49" s="80">
        <f>G48*1.5+H48+I48</f>
        <v>121</v>
      </c>
      <c r="G49" s="82">
        <f>SUMIF($D$39:$D$47,"X",G39:G47)</f>
        <v>16</v>
      </c>
      <c r="H49" s="82">
        <f>SUMIF($D$39:$D$47,"X",H39:H47)</f>
        <v>20</v>
      </c>
      <c r="I49" s="82">
        <f>SUMIF($D$39:$D$47,"X",I39:I47)</f>
        <v>0</v>
      </c>
      <c r="J49" s="22"/>
      <c r="K49" s="22"/>
      <c r="L49" s="39"/>
      <c r="N49" s="5"/>
      <c r="O49" s="22"/>
      <c r="P49" s="39"/>
    </row>
    <row r="50" spans="1:17" ht="13.5" thickBot="1" x14ac:dyDescent="0.25">
      <c r="A50" s="68" t="s">
        <v>76</v>
      </c>
      <c r="B50" s="69" t="s">
        <v>92</v>
      </c>
      <c r="C50" s="70"/>
      <c r="D50" s="70"/>
      <c r="E50" s="71"/>
      <c r="F50" s="71"/>
      <c r="G50" s="72"/>
      <c r="H50" s="72"/>
      <c r="I50" s="73"/>
      <c r="J50" s="67"/>
      <c r="K50" s="44"/>
      <c r="L50" s="45"/>
      <c r="N50" s="86"/>
      <c r="O50" s="44"/>
      <c r="P50" s="45"/>
    </row>
    <row r="51" spans="1:17" x14ac:dyDescent="0.2">
      <c r="A51" s="18"/>
      <c r="B51" s="42" t="s">
        <v>26</v>
      </c>
      <c r="C51" s="43" t="s">
        <v>11</v>
      </c>
      <c r="D51" s="32"/>
      <c r="E51" s="21">
        <f>SUM(F51:I51)</f>
        <v>14</v>
      </c>
      <c r="F51" s="32"/>
      <c r="G51" s="32"/>
      <c r="H51" s="32">
        <v>12</v>
      </c>
      <c r="I51" s="4">
        <v>2</v>
      </c>
      <c r="J51" s="30"/>
      <c r="K51" s="21" t="s">
        <v>103</v>
      </c>
      <c r="L51" s="36">
        <v>1.5</v>
      </c>
      <c r="N51" s="18"/>
      <c r="O51" s="21"/>
      <c r="P51" s="36"/>
    </row>
    <row r="52" spans="1:17" x14ac:dyDescent="0.2">
      <c r="A52" s="18"/>
      <c r="B52" s="42" t="s">
        <v>79</v>
      </c>
      <c r="C52" s="43" t="s">
        <v>11</v>
      </c>
      <c r="D52" s="32"/>
      <c r="E52" s="21">
        <f>SUM(F52:I52)</f>
        <v>12</v>
      </c>
      <c r="F52" s="32"/>
      <c r="G52" s="32"/>
      <c r="H52" s="32">
        <v>12</v>
      </c>
      <c r="I52" s="4"/>
      <c r="J52" s="30"/>
      <c r="K52" s="21" t="s">
        <v>103</v>
      </c>
      <c r="L52" s="36">
        <v>1.5</v>
      </c>
      <c r="N52" s="18"/>
      <c r="O52" s="21"/>
      <c r="P52" s="36"/>
    </row>
    <row r="53" spans="1:17" x14ac:dyDescent="0.2">
      <c r="A53" s="18"/>
      <c r="B53" s="42"/>
      <c r="C53" s="43"/>
      <c r="D53" s="32"/>
      <c r="E53" s="21">
        <f>SUM(F53:I53)</f>
        <v>0</v>
      </c>
      <c r="F53" s="32"/>
      <c r="G53" s="32"/>
      <c r="H53" s="32"/>
      <c r="I53" s="4"/>
      <c r="J53" s="30"/>
      <c r="K53" s="21"/>
      <c r="L53" s="36"/>
      <c r="N53" s="18"/>
      <c r="O53" s="21"/>
      <c r="P53" s="36"/>
    </row>
    <row r="54" spans="1:17" ht="13.5" thickBot="1" x14ac:dyDescent="0.25">
      <c r="A54" s="56"/>
      <c r="B54" s="57" t="s">
        <v>4</v>
      </c>
      <c r="C54" s="58"/>
      <c r="D54" s="58"/>
      <c r="E54" s="58">
        <f>SUM(E51:E53)</f>
        <v>26</v>
      </c>
      <c r="F54" s="59">
        <f>SUM(F51:F53)</f>
        <v>0</v>
      </c>
      <c r="G54" s="58">
        <f>SUM(G51:G53)</f>
        <v>0</v>
      </c>
      <c r="H54" s="58">
        <f>SUM(H51:H53)</f>
        <v>24</v>
      </c>
      <c r="I54" s="60">
        <f>SUM(I51:I53)</f>
        <v>2</v>
      </c>
      <c r="J54" s="61">
        <v>3</v>
      </c>
      <c r="K54" s="58"/>
      <c r="L54" s="60">
        <f>SUM(L51:L53)</f>
        <v>3</v>
      </c>
      <c r="N54" s="56"/>
      <c r="O54" s="58"/>
      <c r="P54" s="60"/>
      <c r="Q54">
        <f>G54+H54+I54*2</f>
        <v>28</v>
      </c>
    </row>
    <row r="55" spans="1:17" ht="13.5" thickBot="1" x14ac:dyDescent="0.25">
      <c r="A55" s="9"/>
      <c r="B55" s="10"/>
      <c r="C55" s="11"/>
      <c r="D55" s="11"/>
      <c r="E55" s="23"/>
      <c r="F55" s="81">
        <f>G48*1.5+H48+I48</f>
        <v>121</v>
      </c>
      <c r="G55" s="83">
        <f>SUMIF($D$51:$D$53,"X",G38:G47)</f>
        <v>0</v>
      </c>
      <c r="H55" s="83">
        <f>SUMIF($D$51:$D$53,"X",H38:H47)</f>
        <v>0</v>
      </c>
      <c r="I55" s="83">
        <f>SUMIF($D$51:$D$53,"X",I38:I47)</f>
        <v>0</v>
      </c>
      <c r="J55" s="23"/>
      <c r="K55" s="23"/>
      <c r="L55" s="40"/>
      <c r="N55" s="9"/>
      <c r="O55" s="23"/>
      <c r="P55" s="40"/>
    </row>
    <row r="56" spans="1:17" ht="13.5" thickBot="1" x14ac:dyDescent="0.25">
      <c r="A56" s="68" t="s">
        <v>34</v>
      </c>
      <c r="B56" s="69" t="s">
        <v>78</v>
      </c>
      <c r="C56" s="70"/>
      <c r="D56" s="70"/>
      <c r="E56" s="71"/>
      <c r="F56" s="71"/>
      <c r="G56" s="72"/>
      <c r="H56" s="72"/>
      <c r="I56" s="73"/>
      <c r="J56" s="67"/>
      <c r="K56" s="44"/>
      <c r="L56" s="45"/>
      <c r="N56" s="86"/>
      <c r="O56" s="44"/>
      <c r="P56" s="45"/>
    </row>
    <row r="57" spans="1:17" x14ac:dyDescent="0.2">
      <c r="A57" s="6"/>
      <c r="B57" s="7" t="s">
        <v>1</v>
      </c>
      <c r="C57" s="33" t="s">
        <v>55</v>
      </c>
      <c r="D57" s="33"/>
      <c r="E57" s="34">
        <f t="shared" ref="E57:E62" si="4">SUM(F57:I57)</f>
        <v>6</v>
      </c>
      <c r="F57" s="33"/>
      <c r="G57" s="33"/>
      <c r="H57" s="33">
        <v>2</v>
      </c>
      <c r="I57" s="35">
        <v>4</v>
      </c>
      <c r="J57" s="29"/>
      <c r="K57" s="12"/>
      <c r="L57" s="37">
        <v>0</v>
      </c>
      <c r="N57" s="8"/>
      <c r="O57" s="12"/>
      <c r="P57" s="37"/>
    </row>
    <row r="58" spans="1:17" x14ac:dyDescent="0.2">
      <c r="A58" s="18"/>
      <c r="B58" s="42" t="s">
        <v>5</v>
      </c>
      <c r="C58" s="43" t="s">
        <v>60</v>
      </c>
      <c r="D58" s="32"/>
      <c r="E58" s="21">
        <f t="shared" si="4"/>
        <v>12</v>
      </c>
      <c r="F58" s="32"/>
      <c r="G58" s="32"/>
      <c r="H58" s="32">
        <v>12</v>
      </c>
      <c r="I58" s="4"/>
      <c r="J58" s="30"/>
      <c r="K58" s="21" t="s">
        <v>103</v>
      </c>
      <c r="L58" s="36">
        <v>1.5</v>
      </c>
      <c r="N58" s="18"/>
      <c r="O58" s="21"/>
      <c r="P58" s="36"/>
    </row>
    <row r="59" spans="1:17" x14ac:dyDescent="0.2">
      <c r="A59" s="18"/>
      <c r="B59" s="42" t="s">
        <v>98</v>
      </c>
      <c r="C59" s="43" t="s">
        <v>99</v>
      </c>
      <c r="D59" s="32" t="s">
        <v>50</v>
      </c>
      <c r="E59" s="21">
        <f t="shared" si="4"/>
        <v>20</v>
      </c>
      <c r="F59" s="32"/>
      <c r="G59" s="32"/>
      <c r="H59" s="32">
        <v>20</v>
      </c>
      <c r="I59" s="4"/>
      <c r="J59" s="30"/>
      <c r="K59" s="21" t="s">
        <v>23</v>
      </c>
      <c r="L59" s="36">
        <v>0.5</v>
      </c>
      <c r="N59" s="18"/>
      <c r="O59" s="21"/>
      <c r="P59" s="36"/>
    </row>
    <row r="60" spans="1:17" x14ac:dyDescent="0.2">
      <c r="A60" s="18"/>
      <c r="B60" s="42" t="s">
        <v>86</v>
      </c>
      <c r="C60" s="43" t="s">
        <v>53</v>
      </c>
      <c r="D60" s="32" t="s">
        <v>50</v>
      </c>
      <c r="E60" s="21">
        <f t="shared" si="4"/>
        <v>1.5</v>
      </c>
      <c r="F60" s="32"/>
      <c r="G60" s="32">
        <v>1.5</v>
      </c>
      <c r="H60" s="32"/>
      <c r="I60" s="4"/>
      <c r="J60" s="30"/>
      <c r="K60" s="21"/>
      <c r="L60" s="36">
        <v>0</v>
      </c>
      <c r="N60" s="18"/>
      <c r="O60" s="21"/>
      <c r="P60" s="36"/>
    </row>
    <row r="61" spans="1:17" x14ac:dyDescent="0.2">
      <c r="A61" s="18"/>
      <c r="B61" s="42" t="s">
        <v>37</v>
      </c>
      <c r="C61" s="43" t="s">
        <v>57</v>
      </c>
      <c r="D61" s="32"/>
      <c r="E61" s="21">
        <f t="shared" si="4"/>
        <v>6.5</v>
      </c>
      <c r="F61" s="32"/>
      <c r="G61" s="32"/>
      <c r="H61" s="32">
        <v>3</v>
      </c>
      <c r="I61" s="4">
        <v>3.5</v>
      </c>
      <c r="J61" s="30"/>
      <c r="K61" s="21" t="s">
        <v>23</v>
      </c>
      <c r="L61" s="36">
        <v>1</v>
      </c>
      <c r="N61" s="18"/>
      <c r="O61" s="21"/>
      <c r="P61" s="36"/>
    </row>
    <row r="62" spans="1:17" x14ac:dyDescent="0.2">
      <c r="A62" s="18"/>
      <c r="B62" s="42"/>
      <c r="C62" s="43"/>
      <c r="D62" s="32"/>
      <c r="E62" s="21">
        <f t="shared" si="4"/>
        <v>0</v>
      </c>
      <c r="F62" s="32"/>
      <c r="G62" s="32"/>
      <c r="H62" s="32"/>
      <c r="I62" s="4"/>
      <c r="J62" s="30"/>
      <c r="K62" s="21"/>
      <c r="L62" s="36"/>
      <c r="N62" s="18"/>
      <c r="O62" s="21"/>
      <c r="P62" s="36"/>
    </row>
    <row r="63" spans="1:17" ht="13.5" thickBot="1" x14ac:dyDescent="0.25">
      <c r="A63" s="56"/>
      <c r="B63" s="57" t="s">
        <v>4</v>
      </c>
      <c r="C63" s="58"/>
      <c r="D63" s="58"/>
      <c r="E63" s="58">
        <f>SUM(E57:E62)</f>
        <v>46</v>
      </c>
      <c r="F63" s="59">
        <f>SUM(F57:F62)</f>
        <v>0</v>
      </c>
      <c r="G63" s="58">
        <f>SUM(G57:G62)</f>
        <v>1.5</v>
      </c>
      <c r="H63" s="58">
        <f>SUM(H57:H62)</f>
        <v>37</v>
      </c>
      <c r="I63" s="60">
        <f>SUM(I57:I62)</f>
        <v>7.5</v>
      </c>
      <c r="J63" s="61">
        <v>3</v>
      </c>
      <c r="K63" s="58"/>
      <c r="L63" s="60">
        <f>SUM(L57:L62)</f>
        <v>3</v>
      </c>
      <c r="N63" s="56"/>
      <c r="O63" s="58"/>
      <c r="P63" s="60"/>
      <c r="Q63">
        <f>G63*1.5+H63+I63*2</f>
        <v>54.25</v>
      </c>
    </row>
    <row r="64" spans="1:17" ht="13.5" thickBot="1" x14ac:dyDescent="0.25">
      <c r="A64" s="9"/>
      <c r="B64" s="10"/>
      <c r="C64" s="11"/>
      <c r="D64" s="11"/>
      <c r="E64" s="23"/>
      <c r="F64" s="81">
        <f>G54*1.5+H54+I54</f>
        <v>26</v>
      </c>
      <c r="G64" s="83">
        <f>SUMIF($D$57:$D$62,"X",G57:G62)</f>
        <v>1.5</v>
      </c>
      <c r="H64" s="83">
        <f>SUMIF($D$57:$D$62,"X",H57:H62)</f>
        <v>20</v>
      </c>
      <c r="I64" s="83">
        <f>SUMIF($D$57:$D$62,"X",I57:I62)</f>
        <v>0</v>
      </c>
      <c r="J64" s="23"/>
      <c r="K64" s="23"/>
      <c r="L64" s="40"/>
      <c r="N64" s="9"/>
      <c r="O64" s="23"/>
      <c r="P64" s="40"/>
    </row>
    <row r="65" spans="1:17" ht="13.5" thickBot="1" x14ac:dyDescent="0.25">
      <c r="A65" s="68" t="s">
        <v>77</v>
      </c>
      <c r="B65" s="69" t="s">
        <v>13</v>
      </c>
      <c r="C65" s="70"/>
      <c r="D65" s="70"/>
      <c r="E65" s="71"/>
      <c r="F65" s="71"/>
      <c r="G65" s="72"/>
      <c r="H65" s="72"/>
      <c r="I65" s="73"/>
      <c r="J65" s="67"/>
      <c r="K65" s="44"/>
      <c r="L65" s="45"/>
      <c r="N65" s="86"/>
      <c r="O65" s="44"/>
      <c r="P65" s="45"/>
    </row>
    <row r="66" spans="1:17" ht="13.5" thickBot="1" x14ac:dyDescent="0.25">
      <c r="A66" s="13"/>
      <c r="B66" s="14" t="s">
        <v>14</v>
      </c>
      <c r="C66" s="15"/>
      <c r="D66" s="15"/>
      <c r="E66" s="16">
        <v>140</v>
      </c>
      <c r="F66" s="31"/>
      <c r="G66" s="20"/>
      <c r="H66" s="20">
        <v>5</v>
      </c>
      <c r="I66" s="17"/>
      <c r="J66" s="38">
        <v>9</v>
      </c>
      <c r="K66" s="23"/>
      <c r="L66" s="17">
        <v>9</v>
      </c>
      <c r="N66" s="87"/>
      <c r="O66" s="23"/>
      <c r="P66" s="17"/>
    </row>
    <row r="67" spans="1:17" ht="13.5" thickBot="1" x14ac:dyDescent="0.25">
      <c r="A67" s="3"/>
      <c r="B67" s="26"/>
      <c r="C67" s="24"/>
      <c r="D67" s="24"/>
      <c r="E67" s="27"/>
      <c r="F67" s="24"/>
      <c r="G67" s="24"/>
      <c r="H67" s="24"/>
      <c r="I67" s="19"/>
      <c r="J67" s="27"/>
      <c r="K67" s="27"/>
      <c r="L67" s="41"/>
      <c r="N67" s="3"/>
      <c r="O67" s="27"/>
      <c r="P67" s="41"/>
    </row>
    <row r="68" spans="1:17" ht="13.5" thickBot="1" x14ac:dyDescent="0.25">
      <c r="A68" s="68" t="s">
        <v>100</v>
      </c>
      <c r="B68" s="69" t="s">
        <v>15</v>
      </c>
      <c r="C68" s="70"/>
      <c r="D68" s="70"/>
      <c r="E68" s="71"/>
      <c r="F68" s="71"/>
      <c r="G68" s="72"/>
      <c r="H68" s="72"/>
      <c r="I68" s="73"/>
      <c r="J68" s="67"/>
      <c r="K68" s="44"/>
      <c r="L68" s="45"/>
      <c r="N68" s="86"/>
      <c r="O68" s="44"/>
      <c r="P68" s="45"/>
    </row>
    <row r="69" spans="1:17" ht="13.5" thickBot="1" x14ac:dyDescent="0.25">
      <c r="A69" s="13"/>
      <c r="B69" s="14" t="s">
        <v>16</v>
      </c>
      <c r="C69" s="15" t="s">
        <v>29</v>
      </c>
      <c r="D69" s="15"/>
      <c r="E69" s="16">
        <v>560</v>
      </c>
      <c r="F69" s="31"/>
      <c r="G69" s="20"/>
      <c r="H69" s="25">
        <v>2</v>
      </c>
      <c r="I69" s="17"/>
      <c r="J69" s="16">
        <v>21</v>
      </c>
      <c r="K69" s="23"/>
      <c r="L69" s="17">
        <v>21</v>
      </c>
      <c r="N69" s="87"/>
      <c r="O69" s="23"/>
      <c r="P69" s="17"/>
      <c r="Q69">
        <f>SUM(Q1:Q68)</f>
        <v>555.75</v>
      </c>
    </row>
    <row r="70" spans="1:17" x14ac:dyDescent="0.2">
      <c r="G70">
        <f>G64+G49+G37+G28+G17+G55</f>
        <v>87.5</v>
      </c>
      <c r="H70">
        <f>H64+H49+H37+H28+H17+H55</f>
        <v>101</v>
      </c>
      <c r="I70">
        <f>I64+I49+I37+I28+I17+I55</f>
        <v>7</v>
      </c>
    </row>
    <row r="72" spans="1:17" ht="13.5" thickBot="1" x14ac:dyDescent="0.25"/>
    <row r="73" spans="1:17" x14ac:dyDescent="0.2">
      <c r="A73" s="74" t="s">
        <v>88</v>
      </c>
      <c r="B73" s="75"/>
    </row>
    <row r="74" spans="1:17" x14ac:dyDescent="0.2">
      <c r="A74" s="76" t="s">
        <v>89</v>
      </c>
      <c r="B74" s="77" t="s">
        <v>90</v>
      </c>
    </row>
    <row r="75" spans="1:17" ht="13.5" thickBot="1" x14ac:dyDescent="0.25">
      <c r="A75" s="78">
        <v>100</v>
      </c>
      <c r="B75" s="79">
        <v>120</v>
      </c>
    </row>
  </sheetData>
  <phoneticPr fontId="6" type="noConversion"/>
  <pageMargins left="0.78740157499999996" right="0.78740157499999996" top="0.984251969" bottom="0.984251969" header="0.4921259845" footer="0.4921259845"/>
  <pageSetup paperSize="9" scale="6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67CAC3-EB34-47BA-860E-4998319F405D}">
  <sheetPr codeName="Feuil2">
    <outlinePr summaryRight="0"/>
  </sheetPr>
  <dimension ref="A2:BB32"/>
  <sheetViews>
    <sheetView tabSelected="1" topLeftCell="A3" zoomScale="70" zoomScaleNormal="70" workbookViewId="0">
      <pane xSplit="3" ySplit="1" topLeftCell="D16" activePane="bottomRight" state="frozen"/>
      <selection activeCell="A3" sqref="A3"/>
      <selection pane="topRight" activeCell="D3" sqref="D3"/>
      <selection pane="bottomLeft" activeCell="A4" sqref="A4"/>
      <selection pane="bottomRight" activeCell="BB21" sqref="BB21"/>
    </sheetView>
  </sheetViews>
  <sheetFormatPr baseColWidth="10" defaultColWidth="11.5703125" defaultRowHeight="12.75" outlineLevelCol="1" x14ac:dyDescent="0.2"/>
  <cols>
    <col min="1" max="1" width="9.85546875" bestFit="1" customWidth="1"/>
    <col min="2" max="2" width="5.85546875" bestFit="1" customWidth="1"/>
    <col min="3" max="3" width="26" customWidth="1"/>
    <col min="4" max="4" width="11" customWidth="1"/>
    <col min="5" max="5" width="11" style="121" customWidth="1"/>
    <col min="6" max="6" width="5.42578125" customWidth="1"/>
    <col min="7" max="7" width="13.42578125" customWidth="1"/>
    <col min="8" max="8" width="5.42578125" customWidth="1"/>
    <col min="9" max="19" width="5.42578125" customWidth="1" outlineLevel="1"/>
    <col min="20" max="20" width="5.42578125" customWidth="1" collapsed="1"/>
    <col min="21" max="26" width="5.42578125" hidden="1" customWidth="1" outlineLevel="1"/>
    <col min="27" max="27" width="5.42578125" customWidth="1" collapsed="1"/>
    <col min="28" max="31" width="5.42578125" hidden="1" customWidth="1" outlineLevel="1"/>
    <col min="32" max="32" width="5.42578125" customWidth="1" collapsed="1"/>
    <col min="33" max="40" width="5.42578125" hidden="1" customWidth="1" outlineLevel="1"/>
    <col min="41" max="41" width="5.42578125" customWidth="1" collapsed="1"/>
    <col min="42" max="43" width="5.42578125" hidden="1" customWidth="1" outlineLevel="1"/>
    <col min="44" max="44" width="5.42578125" customWidth="1" collapsed="1"/>
    <col min="45" max="47" width="5.42578125" hidden="1" customWidth="1" outlineLevel="1"/>
    <col min="48" max="48" width="5.42578125" customWidth="1" collapsed="1"/>
    <col min="49" max="49" width="5.42578125" hidden="1" customWidth="1" outlineLevel="1"/>
    <col min="50" max="50" width="5.42578125" customWidth="1" collapsed="1"/>
    <col min="51" max="51" width="5.42578125" hidden="1" customWidth="1" outlineLevel="1"/>
  </cols>
  <sheetData>
    <row r="2" spans="1:54" s="90" customFormat="1" x14ac:dyDescent="0.2">
      <c r="E2" s="119"/>
      <c r="H2" s="91" t="s">
        <v>65</v>
      </c>
      <c r="I2" s="91" t="s">
        <v>65</v>
      </c>
      <c r="J2" s="91" t="s">
        <v>65</v>
      </c>
      <c r="K2" s="91" t="s">
        <v>65</v>
      </c>
      <c r="L2" s="91" t="s">
        <v>65</v>
      </c>
      <c r="M2" s="91" t="s">
        <v>65</v>
      </c>
      <c r="N2" s="91" t="s">
        <v>65</v>
      </c>
      <c r="O2" s="91" t="s">
        <v>65</v>
      </c>
      <c r="P2" s="91" t="s">
        <v>65</v>
      </c>
      <c r="Q2" s="91" t="s">
        <v>65</v>
      </c>
      <c r="R2" s="91" t="s">
        <v>65</v>
      </c>
      <c r="S2" s="91" t="s">
        <v>65</v>
      </c>
      <c r="T2" s="91" t="s">
        <v>67</v>
      </c>
      <c r="U2" s="91" t="s">
        <v>67</v>
      </c>
      <c r="V2" s="91" t="s">
        <v>67</v>
      </c>
      <c r="W2" s="91" t="s">
        <v>67</v>
      </c>
      <c r="X2" s="91" t="s">
        <v>67</v>
      </c>
      <c r="Y2" s="91" t="s">
        <v>67</v>
      </c>
      <c r="Z2" s="91" t="s">
        <v>67</v>
      </c>
      <c r="AA2" s="91" t="s">
        <v>69</v>
      </c>
      <c r="AB2" s="91" t="s">
        <v>69</v>
      </c>
      <c r="AC2" s="91" t="s">
        <v>69</v>
      </c>
      <c r="AD2" s="91" t="s">
        <v>69</v>
      </c>
      <c r="AE2" s="91" t="s">
        <v>69</v>
      </c>
      <c r="AF2" s="91" t="s">
        <v>71</v>
      </c>
      <c r="AG2" s="91" t="s">
        <v>71</v>
      </c>
      <c r="AH2" s="91" t="s">
        <v>71</v>
      </c>
      <c r="AI2" s="91" t="s">
        <v>71</v>
      </c>
      <c r="AJ2" s="91" t="s">
        <v>71</v>
      </c>
      <c r="AK2" s="91" t="s">
        <v>71</v>
      </c>
      <c r="AL2" s="91" t="s">
        <v>71</v>
      </c>
      <c r="AM2" s="91" t="s">
        <v>71</v>
      </c>
      <c r="AN2" s="91" t="s">
        <v>71</v>
      </c>
      <c r="AO2" s="91" t="s">
        <v>76</v>
      </c>
      <c r="AP2" s="91" t="s">
        <v>76</v>
      </c>
      <c r="AQ2" s="91" t="s">
        <v>76</v>
      </c>
      <c r="AR2" s="91" t="s">
        <v>34</v>
      </c>
      <c r="AS2" s="91" t="s">
        <v>34</v>
      </c>
      <c r="AT2" s="91" t="s">
        <v>34</v>
      </c>
      <c r="AU2" s="91" t="s">
        <v>34</v>
      </c>
      <c r="AV2" s="91" t="s">
        <v>77</v>
      </c>
      <c r="AW2" s="91" t="s">
        <v>77</v>
      </c>
      <c r="AX2" s="91" t="s">
        <v>100</v>
      </c>
      <c r="AY2" s="91" t="s">
        <v>100</v>
      </c>
    </row>
    <row r="3" spans="1:54" s="88" customFormat="1" ht="255.75" x14ac:dyDescent="0.2">
      <c r="A3" s="101" t="s">
        <v>152</v>
      </c>
      <c r="B3" s="101" t="s">
        <v>153</v>
      </c>
      <c r="C3" s="101" t="s">
        <v>156</v>
      </c>
      <c r="D3" s="88" t="s">
        <v>155</v>
      </c>
      <c r="E3" s="120"/>
      <c r="F3" s="88" t="s">
        <v>163</v>
      </c>
      <c r="G3" s="94" t="s">
        <v>154</v>
      </c>
      <c r="H3" s="92" t="s">
        <v>173</v>
      </c>
      <c r="I3" s="93" t="s">
        <v>0</v>
      </c>
      <c r="J3" s="89" t="s">
        <v>32</v>
      </c>
      <c r="K3" s="89" t="s">
        <v>47</v>
      </c>
      <c r="L3" s="89" t="s">
        <v>46</v>
      </c>
      <c r="M3" s="89" t="s">
        <v>80</v>
      </c>
      <c r="N3" s="89" t="s">
        <v>41</v>
      </c>
      <c r="O3" s="89" t="s">
        <v>38</v>
      </c>
      <c r="P3" s="89" t="s">
        <v>9</v>
      </c>
      <c r="Q3" s="89" t="s">
        <v>72</v>
      </c>
      <c r="R3" s="89" t="s">
        <v>74</v>
      </c>
      <c r="S3" s="89" t="s">
        <v>73</v>
      </c>
      <c r="T3" s="92" t="s">
        <v>174</v>
      </c>
      <c r="U3" s="89" t="s">
        <v>63</v>
      </c>
      <c r="V3" s="89" t="s">
        <v>18</v>
      </c>
      <c r="W3" s="89" t="s">
        <v>87</v>
      </c>
      <c r="X3" s="89" t="s">
        <v>49</v>
      </c>
      <c r="Y3" s="89" t="s">
        <v>19</v>
      </c>
      <c r="Z3" s="89" t="s">
        <v>42</v>
      </c>
      <c r="AA3" s="92" t="s">
        <v>175</v>
      </c>
      <c r="AB3" s="93" t="s">
        <v>20</v>
      </c>
      <c r="AC3" s="89" t="s">
        <v>17</v>
      </c>
      <c r="AD3" s="89" t="s">
        <v>43</v>
      </c>
      <c r="AE3" s="89" t="s">
        <v>93</v>
      </c>
      <c r="AF3" s="92" t="s">
        <v>176</v>
      </c>
      <c r="AG3" s="93" t="s">
        <v>24</v>
      </c>
      <c r="AH3" s="89" t="s">
        <v>2</v>
      </c>
      <c r="AI3" s="89" t="s">
        <v>3</v>
      </c>
      <c r="AJ3" s="89" t="s">
        <v>25</v>
      </c>
      <c r="AK3" s="89" t="s">
        <v>95</v>
      </c>
      <c r="AL3" s="89" t="s">
        <v>39</v>
      </c>
      <c r="AM3" s="89" t="s">
        <v>97</v>
      </c>
      <c r="AN3" s="89" t="s">
        <v>35</v>
      </c>
      <c r="AO3" s="92" t="s">
        <v>177</v>
      </c>
      <c r="AP3" s="89" t="s">
        <v>26</v>
      </c>
      <c r="AQ3" s="89" t="s">
        <v>79</v>
      </c>
      <c r="AR3" s="92" t="s">
        <v>178</v>
      </c>
      <c r="AS3" s="89" t="s">
        <v>5</v>
      </c>
      <c r="AT3" s="89" t="s">
        <v>98</v>
      </c>
      <c r="AU3" s="89" t="s">
        <v>37</v>
      </c>
      <c r="AV3" s="92" t="s">
        <v>179</v>
      </c>
      <c r="AW3" s="93" t="s">
        <v>14</v>
      </c>
      <c r="AX3" s="92" t="s">
        <v>180</v>
      </c>
      <c r="AY3" s="93" t="s">
        <v>16</v>
      </c>
    </row>
    <row r="4" spans="1:54" x14ac:dyDescent="0.2">
      <c r="A4" s="102" t="s">
        <v>110</v>
      </c>
      <c r="B4" s="102" t="s">
        <v>134</v>
      </c>
      <c r="C4" s="102" t="str">
        <f>IF(AND(G4&gt;=10,AV4&gt;=10,AX4&gt;=10),"validation de droit","ne valide pas de droit")</f>
        <v>validation de droit</v>
      </c>
      <c r="D4" t="s">
        <v>158</v>
      </c>
      <c r="F4">
        <f>RANK(G4,$G$4:$G$27,0)</f>
        <v>2</v>
      </c>
      <c r="G4" s="107">
        <f t="shared" ref="G4:G27" si="0">AVERAGE(H4,T4,AA4,AF4,AO4,AR4,AV4,AX4)</f>
        <v>10</v>
      </c>
      <c r="H4">
        <f xml:space="preserve">
(IF(I4="ABJ",0,I4*VLOOKUP($I$3,'Maquette Prévisionnelle (V2018)'!$B$3:$L$69,11,FALSE))
+IF(J4="ABJ",0,J4*VLOOKUP($J$3,'Maquette Prévisionnelle (V2018)'!$B$3:$L$69,11,FALSE))
+IF(K4="ABJ",0,K4*VLOOKUP($K$3,'Maquette Prévisionnelle (V2018)'!$B$3:$L$69,11,FALSE))
+IF(L4="ABJ",0,L4*VLOOKUP($L$3,'Maquette Prévisionnelle (V2018)'!$B$3:$L$69,11,FALSE))
+IF(M4="ABJ",0,M4*VLOOKUP($M$3,'Maquette Prévisionnelle (V2018)'!$B$3:$L$69,11,FALSE))
+IF(N4="ABJ",0,N4*VLOOKUP($N$3,'Maquette Prévisionnelle (V2018)'!$B$3:$L$69,11,FALSE))
+IF(O4="ABJ",0,O4*VLOOKUP($O$3,'Maquette Prévisionnelle (V2018)'!$B$3:$L$69,11,FALSE))
+IF(P4="ABJ",0,P4*VLOOKUP($P$3,'Maquette Prévisionnelle (V2018)'!$B$3:$L$69,11,FALSE))
+IF(Q4="ABJ",0,Q4*VLOOKUP($Q$3,'Maquette Prévisionnelle (V2018)'!$B$3:$L$69,11,FALSE))
+IF(R4="ABJ",0,R4*VLOOKUP($R$3,'Maquette Prévisionnelle (V2018)'!$B$3:$L$69,11,FALSE))
+IF(S4="ABJ",0,S4*VLOOKUP($S$3,'Maquette Prévisionnelle (V2018)'!$B$3:$L$69,11,FALSE)))
/
(IF(I4="ABJ",0,VLOOKUP($I$3,'Maquette Prévisionnelle (V2018)'!$B$3:$L$69,11,FALSE))
+IF(J4="ABJ",0,VLOOKUP($J$3,'Maquette Prévisionnelle (V2018)'!$B$3:$L$69,11,FALSE))
+IF(K4="ABJ",0,VLOOKUP($K$3,'Maquette Prévisionnelle (V2018)'!$B$3:$L$69,11,FALSE))
+IF(L4="ABJ",0,VLOOKUP($L$3,'Maquette Prévisionnelle (V2018)'!$B$3:$L$69,11,FALSE))
+IF(M4="ABJ",0,VLOOKUP($M$3,'Maquette Prévisionnelle (V2018)'!$B$3:$L$69,11,FALSE))
+IF(N4="ABJ",0,VLOOKUP($N$3,'Maquette Prévisionnelle (V2018)'!$B$3:$L$69,11,FALSE))
+IF(O4="ABJ",0,VLOOKUP($O$3,'Maquette Prévisionnelle (V2018)'!$B$3:$L$69,11,FALSE))
+IF(P4="ABJ",0,VLOOKUP($P$3,'Maquette Prévisionnelle (V2018)'!$B$3:$L$69,11,FALSE))
+IF(Q4="ABJ",0,VLOOKUP($Q$3,'Maquette Prévisionnelle (V2018)'!$B$3:$L$69,11,FALSE))
+IF(R4="ABJ",0,VLOOKUP($R$3,'Maquette Prévisionnelle (V2018)'!$B$3:$L$69,11,FALSE))
+IF(S4="ABJ",0,VLOOKUP($S$3,'Maquette Prévisionnelle (V2018)'!$B$3:$L$69,11,FALSE)))</f>
        <v>10</v>
      </c>
      <c r="I4" s="100">
        <v>10</v>
      </c>
      <c r="J4" s="100">
        <v>10</v>
      </c>
      <c r="K4" s="100">
        <v>10</v>
      </c>
      <c r="L4" s="100">
        <v>10</v>
      </c>
      <c r="M4" s="100">
        <v>10</v>
      </c>
      <c r="N4" s="100">
        <v>10</v>
      </c>
      <c r="O4" s="100">
        <v>10</v>
      </c>
      <c r="P4" s="100">
        <v>10</v>
      </c>
      <c r="Q4" s="100">
        <v>10</v>
      </c>
      <c r="R4" s="100">
        <v>10</v>
      </c>
      <c r="S4" s="100">
        <v>10</v>
      </c>
      <c r="T4" s="103">
        <f xml:space="preserve">
(IF(U4="ABJ",0,U4*VLOOKUP($U$3,'Maquette Prévisionnelle (V2018)'!$B$3:$L$69,11,FALSE))
+IF(V4="ABJ",0,V4*VLOOKUP($V$3,'Maquette Prévisionnelle (V2018)'!$B$3:$L$69,11,FALSE))
+IF(W4="ABJ",0,W4*VLOOKUP($W$3,'Maquette Prévisionnelle (V2018)'!$B$3:$L$69,11,FALSE))
+IF(X4="ABJ",0,X4*VLOOKUP($X$3,'Maquette Prévisionnelle (V2018)'!$B$3:$L$69,11,FALSE))
+IF(Y4="ABJ",0,Y4*VLOOKUP($Y$3,'Maquette Prévisionnelle (V2018)'!$B$3:$L$69,11,FALSE))
+IF(Z4="ABJ",0,Z4*VLOOKUP($Z$3,'Maquette Prévisionnelle (V2018)'!$B$3:$L$69,11,FALSE)))
/
(IF(U4="ABJ",0,VLOOKUP($U$3,'Maquette Prévisionnelle (V2018)'!$B$3:$L$69,11,FALSE))
+IF(V4="ABJ",0,VLOOKUP($V$3,'Maquette Prévisionnelle (V2018)'!$B$3:$L$69,11,FALSE))
+IF(W4="ABJ",0,VLOOKUP($W$3,'Maquette Prévisionnelle (V2018)'!$B$3:$L$69,11,FALSE))
+IF(X4="ABJ",0,VLOOKUP($X$3,'Maquette Prévisionnelle (V2018)'!$B$3:$L$69,11,FALSE))
+IF(Y4="ABJ",0,VLOOKUP($Y$3,'Maquette Prévisionnelle (V2018)'!$B$3:$L$69,11,FALSE))
+IF(Z4="ABJ",0,VLOOKUP($Z$3,'Maquette Prévisionnelle (V2018)'!$B$3:$L$69,11,FALSE)))</f>
        <v>10</v>
      </c>
      <c r="U4" s="100">
        <v>10</v>
      </c>
      <c r="V4" s="100">
        <v>10</v>
      </c>
      <c r="W4" s="100">
        <v>10</v>
      </c>
      <c r="X4" s="100">
        <v>10</v>
      </c>
      <c r="Y4" s="103">
        <v>10</v>
      </c>
      <c r="Z4" s="103">
        <v>10</v>
      </c>
      <c r="AA4" s="103">
        <f xml:space="preserve">
(IF(AB4="ABJ",0,AB4*VLOOKUP($AB$3,'Maquette Prévisionnelle (V2018)'!$B$3:$L$69,11,FALSE))
+IF(AC4="ABJ",0,AC4*VLOOKUP($AC$3,'Maquette Prévisionnelle (V2018)'!$B$3:$L$69,11,FALSE))
+IF(AD4="ABJ",0,AD4*VLOOKUP($AD$3,'Maquette Prévisionnelle (V2018)'!$B$3:$L$69,11,FALSE))
+IF(AE4="ABJ",0,AE4*VLOOKUP($AE$3,'Maquette Prévisionnelle (V2018)'!$B$3:$L$69,11,FALSE)))
/
(IF(AB4="ABJ",0,VLOOKUP($AB$3,'Maquette Prévisionnelle (V2018)'!$B$3:$L$69,11,FALSE))
+IF(AC4="ABJ",0,VLOOKUP($AC$3,'Maquette Prévisionnelle (V2018)'!$B$3:$L$69,11,FALSE))
+IF(AD4="ABJ",0,VLOOKUP($AD$3,'Maquette Prévisionnelle (V2018)'!$B$3:$L$69,11,FALSE))
+IF(AE4="ABJ",0,VLOOKUP($AE$3,'Maquette Prévisionnelle (V2018)'!$B$3:$L$69,11,FALSE)))</f>
        <v>10</v>
      </c>
      <c r="AB4" s="103">
        <v>10</v>
      </c>
      <c r="AC4" s="103">
        <v>10</v>
      </c>
      <c r="AD4" s="103">
        <v>10</v>
      </c>
      <c r="AE4" s="103">
        <v>10</v>
      </c>
      <c r="AF4" s="103">
        <f xml:space="preserve">
(IF(AG4="ABJ",0,AG4*VLOOKUP($AG$3,'Maquette Prévisionnelle (V2018)'!$B$3:$L$69,11,FALSE))
+IF(AH4="ABJ",0,AH4*VLOOKUP($AH$3,'Maquette Prévisionnelle (V2018)'!$B$3:$L$69,11,FALSE))
+IF(AI4="ABJ",0,AI4*VLOOKUP($AI$3,'Maquette Prévisionnelle (V2018)'!$B$3:$L$69,11,FALSE))
+IF(AJ4="ABJ",0,AJ4*VLOOKUP($AJ$3,'Maquette Prévisionnelle (V2018)'!$B$3:$L$69,11,FALSE))
+IF(AK4="ABJ",0,AK4*VLOOKUP($AK$3,'Maquette Prévisionnelle (V2018)'!$B$3:$L$69,11,FALSE))
+IF(AL4="ABJ",0,AL4*VLOOKUP($AL$3,'Maquette Prévisionnelle (V2018)'!$B$3:$L$69,11,FALSE))
+IF(AM4="ABJ",0,AM4*VLOOKUP($AM$3,'Maquette Prévisionnelle (V2018)'!$B$3:$L$69,11,FALSE))
+IF(AN4="ABJ",0,AN4*VLOOKUP($AN$3,'Maquette Prévisionnelle (V2018)'!$B$3:$L$69,11,FALSE)))
/
(IF(AG4="ABJ",0,VLOOKUP($AG$3,'Maquette Prévisionnelle (V2018)'!$B$3:$L$69,11,FALSE))
+IF(AH4="ABJ",0,VLOOKUP($AH$3,'Maquette Prévisionnelle (V2018)'!$B$3:$L$69,11,FALSE))
+IF(AI4="ABJ",0,VLOOKUP($AI$3,'Maquette Prévisionnelle (V2018)'!$B$3:$L$69,11,FALSE))
+IF(AJ4="ABJ",0,VLOOKUP($AJ$3,'Maquette Prévisionnelle (V2018)'!$B$3:$L$69,11,FALSE))
+IF(AK4="ABJ",0,VLOOKUP($AK$3,'Maquette Prévisionnelle (V2018)'!$B$3:$L$69,11,FALSE))
+IF(AL4="ABJ",0,VLOOKUP($AL$3,'Maquette Prévisionnelle (V2018)'!$B$3:$L$69,11,FALSE))
+IF(AM4="ABJ",0,VLOOKUP($AM$3,'Maquette Prévisionnelle (V2018)'!$B$3:$L$69,11,FALSE))
+IF(AN4="ABJ",0,VLOOKUP($AN$3,'Maquette Prévisionnelle (V2018)'!$B$3:$L$69,11,FALSE)))</f>
        <v>10</v>
      </c>
      <c r="AG4" s="103">
        <v>10</v>
      </c>
      <c r="AH4" s="103">
        <v>10</v>
      </c>
      <c r="AI4" s="103">
        <v>10</v>
      </c>
      <c r="AJ4" s="103">
        <v>10</v>
      </c>
      <c r="AK4" s="103">
        <v>10</v>
      </c>
      <c r="AL4" s="103">
        <v>10</v>
      </c>
      <c r="AM4" s="103">
        <v>10</v>
      </c>
      <c r="AN4" s="103">
        <v>10</v>
      </c>
      <c r="AO4" s="103">
        <f>(IF(AP4="ABJ",0,AP4*VLOOKUP($AP$3,'Maquette Prévisionnelle (V2018)'!$B$3:$L$69,11,FALSE))+IF(AQ4="ABJ",0,AQ4*VLOOKUP($AQ$3,'Maquette Prévisionnelle (V2018)'!$B$3:$L$69,11,FALSE)))/(IF(AP4="ABJ",0,VLOOKUP($AP$3,'Maquette Prévisionnelle (V2018)'!$B$3:$L$69,11,FALSE))+IF(AQ4="ABJ",0,VLOOKUP($AQ$3,'Maquette Prévisionnelle (V2018)'!$B$3:$L$69,11,FALSE)))</f>
        <v>10</v>
      </c>
      <c r="AP4" s="103">
        <v>10</v>
      </c>
      <c r="AQ4" s="103">
        <v>10</v>
      </c>
      <c r="AR4" s="103">
        <f>(IF(AS4="ABJ",0,AS4*VLOOKUP($AS$3,'Maquette Prévisionnelle (V2018)'!$B$3:$L$69,11,FALSE))
+IF(AT4="ABJ",0,AT4*VLOOKUP($AT$3,'Maquette Prévisionnelle (V2018)'!$B$3:$L$69,11,FALSE))
+IF(AU4="ABJ",0,AU4*VLOOKUP($AU$3,'Maquette Prévisionnelle (V2018)'!$B$3:$L$69,11,FALSE)))
/
(IF(AS4="ABJ",0,VLOOKUP($AS$3,'Maquette Prévisionnelle (V2018)'!$B$3:$L$69,11,FALSE))
+IF(AT4="ABJ",0,VLOOKUP($AT$3,'Maquette Prévisionnelle (V2018)'!$B$3:$L$69,11,FALSE))
+IF(AU4="ABJ",0,VLOOKUP($AU$3,'Maquette Prévisionnelle (V2018)'!$B$3:$L$69,11,FALSE)))</f>
        <v>10</v>
      </c>
      <c r="AS4" s="103">
        <v>10</v>
      </c>
      <c r="AT4" s="103">
        <v>10</v>
      </c>
      <c r="AU4" s="103">
        <v>10</v>
      </c>
      <c r="AV4" s="103">
        <f>IF(AW4="ABJ","",AW4*VLOOKUP($AW$3,'Maquette Prévisionnelle (V2018)'!$B$3:$L$69,11,FALSE)/IF(AW4="ABJ","",VLOOKUP($AW$3,'Maquette Prévisionnelle (V2018)'!$B$3:$L$69,11,FALSE)))</f>
        <v>10</v>
      </c>
      <c r="AW4" s="103">
        <v>10</v>
      </c>
      <c r="AX4" s="103">
        <f>IF(AY4="ABJ",0,AY4*VLOOKUP($AY$3,'Maquette Prévisionnelle (V2018)'!$B$3:$L$69,11,FALSE)/IF(AY4="ABJ","",VLOOKUP($AY$3,'Maquette Prévisionnelle (V2018)'!$B$3:$L$69,11,FALSE)))</f>
        <v>10</v>
      </c>
      <c r="AY4" s="103">
        <v>10</v>
      </c>
      <c r="BA4" t="s">
        <v>171</v>
      </c>
      <c r="BB4" t="s">
        <v>172</v>
      </c>
    </row>
    <row r="5" spans="1:54" x14ac:dyDescent="0.2">
      <c r="A5" s="102" t="s">
        <v>104</v>
      </c>
      <c r="B5" s="102" t="s">
        <v>128</v>
      </c>
      <c r="C5" s="102" t="str">
        <f t="shared" ref="C5:C27" si="1">IF(AND(G5&gt;=10,AV5&gt;=10,AX5&gt;=10),"validation de droit","ne valide pas de droit")</f>
        <v>validation de droit</v>
      </c>
      <c r="D5" t="s">
        <v>158</v>
      </c>
      <c r="F5">
        <f t="shared" ref="F5:F27" si="2">RANK(G5,$G$4:$G$27,0)</f>
        <v>1</v>
      </c>
      <c r="G5" s="107">
        <f t="shared" si="0"/>
        <v>10.034722222222221</v>
      </c>
      <c r="H5">
        <f xml:space="preserve">
(IF(I5="ABJ",0,I5*VLOOKUP($I$3,'Maquette Prévisionnelle (V2018)'!$B$3:$L$69,11,FALSE))
+IF(J5="ABJ",0,J5*VLOOKUP($J$3,'Maquette Prévisionnelle (V2018)'!$B$3:$L$69,11,FALSE))
+IF(K5="ABJ",0,K5*VLOOKUP($K$3,'Maquette Prévisionnelle (V2018)'!$B$3:$L$69,11,FALSE))
+IF(L5="ABJ",0,L5*VLOOKUP($L$3,'Maquette Prévisionnelle (V2018)'!$B$3:$L$69,11,FALSE))
+IF(M5="ABJ",0,M5*VLOOKUP($M$3,'Maquette Prévisionnelle (V2018)'!$B$3:$L$69,11,FALSE))
+IF(N5="ABJ",0,N5*VLOOKUP($N$3,'Maquette Prévisionnelle (V2018)'!$B$3:$L$69,11,FALSE))
+IF(O5="ABJ",0,O5*VLOOKUP($O$3,'Maquette Prévisionnelle (V2018)'!$B$3:$L$69,11,FALSE))
+IF(P5="ABJ",0,P5*VLOOKUP($P$3,'Maquette Prévisionnelle (V2018)'!$B$3:$L$69,11,FALSE))
+IF(Q5="ABJ",0,Q5*VLOOKUP($Q$3,'Maquette Prévisionnelle (V2018)'!$B$3:$L$69,11,FALSE))
+IF(R5="ABJ",0,R5*VLOOKUP($R$3,'Maquette Prévisionnelle (V2018)'!$B$3:$L$69,11,FALSE))
+IF(S5="ABJ",0,S5*VLOOKUP($S$3,'Maquette Prévisionnelle (V2018)'!$B$3:$L$69,11,FALSE)))
/
(IF(I5="ABJ",0,VLOOKUP($I$3,'Maquette Prévisionnelle (V2018)'!$B$3:$L$69,11,FALSE))
+IF(J5="ABJ",0,VLOOKUP($J$3,'Maquette Prévisionnelle (V2018)'!$B$3:$L$69,11,FALSE))
+IF(K5="ABJ",0,VLOOKUP($K$3,'Maquette Prévisionnelle (V2018)'!$B$3:$L$69,11,FALSE))
+IF(L5="ABJ",0,VLOOKUP($L$3,'Maquette Prévisionnelle (V2018)'!$B$3:$L$69,11,FALSE))
+IF(M5="ABJ",0,VLOOKUP($M$3,'Maquette Prévisionnelle (V2018)'!$B$3:$L$69,11,FALSE))
+IF(N5="ABJ",0,VLOOKUP($N$3,'Maquette Prévisionnelle (V2018)'!$B$3:$L$69,11,FALSE))
+IF(O5="ABJ",0,VLOOKUP($O$3,'Maquette Prévisionnelle (V2018)'!$B$3:$L$69,11,FALSE))
+IF(P5="ABJ",0,VLOOKUP($P$3,'Maquette Prévisionnelle (V2018)'!$B$3:$L$69,11,FALSE))
+IF(Q5="ABJ",0,VLOOKUP($Q$3,'Maquette Prévisionnelle (V2018)'!$B$3:$L$69,11,FALSE))
+IF(R5="ABJ",0,VLOOKUP($R$3,'Maquette Prévisionnelle (V2018)'!$B$3:$L$69,11,FALSE))
+IF(S5="ABJ",0,VLOOKUP($S$3,'Maquette Prévisionnelle (V2018)'!$B$3:$L$69,11,FALSE)))</f>
        <v>10.277777777777779</v>
      </c>
      <c r="I5" s="100">
        <v>10</v>
      </c>
      <c r="J5" s="100">
        <v>10</v>
      </c>
      <c r="K5" s="100">
        <v>10</v>
      </c>
      <c r="L5" s="100">
        <v>10</v>
      </c>
      <c r="M5" s="100">
        <v>15</v>
      </c>
      <c r="N5" s="100">
        <v>10</v>
      </c>
      <c r="O5" s="100">
        <v>10</v>
      </c>
      <c r="P5" s="100">
        <v>10</v>
      </c>
      <c r="Q5" s="100">
        <v>10</v>
      </c>
      <c r="R5" s="100">
        <v>10</v>
      </c>
      <c r="S5" s="100">
        <v>10</v>
      </c>
      <c r="T5" s="103">
        <f xml:space="preserve">
(IF(U5="ABJ",0,U5*VLOOKUP($U$3,'Maquette Prévisionnelle (V2018)'!$B$3:$L$69,11,FALSE))
+IF(V5="ABJ",0,V5*VLOOKUP($V$3,'Maquette Prévisionnelle (V2018)'!$B$3:$L$69,11,FALSE))
+IF(W5="ABJ",0,W5*VLOOKUP($W$3,'Maquette Prévisionnelle (V2018)'!$B$3:$L$69,11,FALSE))
+IF(X5="ABJ",0,X5*VLOOKUP($X$3,'Maquette Prévisionnelle (V2018)'!$B$3:$L$69,11,FALSE))
+IF(Y5="ABJ",0,Y5*VLOOKUP($Y$3,'Maquette Prévisionnelle (V2018)'!$B$3:$L$69,11,FALSE))
+IF(Z5="ABJ",0,Z5*VLOOKUP($Z$3,'Maquette Prévisionnelle (V2018)'!$B$3:$L$69,11,FALSE)))
/
(IF(U5="ABJ",0,VLOOKUP($U$3,'Maquette Prévisionnelle (V2018)'!$B$3:$L$69,11,FALSE))
+IF(V5="ABJ",0,VLOOKUP($V$3,'Maquette Prévisionnelle (V2018)'!$B$3:$L$69,11,FALSE))
+IF(W5="ABJ",0,VLOOKUP($W$3,'Maquette Prévisionnelle (V2018)'!$B$3:$L$69,11,FALSE))
+IF(X5="ABJ",0,VLOOKUP($X$3,'Maquette Prévisionnelle (V2018)'!$B$3:$L$69,11,FALSE))
+IF(Y5="ABJ",0,VLOOKUP($Y$3,'Maquette Prévisionnelle (V2018)'!$B$3:$L$69,11,FALSE))
+IF(Z5="ABJ",0,VLOOKUP($Z$3,'Maquette Prévisionnelle (V2018)'!$B$3:$L$69,11,FALSE)))</f>
        <v>10</v>
      </c>
      <c r="U5" s="100">
        <v>10</v>
      </c>
      <c r="V5" s="100">
        <v>10</v>
      </c>
      <c r="W5" s="100">
        <v>10</v>
      </c>
      <c r="X5" s="100">
        <v>10</v>
      </c>
      <c r="Y5" s="103">
        <v>10</v>
      </c>
      <c r="Z5" s="103">
        <v>10</v>
      </c>
      <c r="AA5" s="103">
        <f xml:space="preserve">
(IF(AB5="ABJ",0,AB5*VLOOKUP($AB$3,'Maquette Prévisionnelle (V2018)'!$B$3:$L$69,11,FALSE))
+IF(AC5="ABJ",0,AC5*VLOOKUP($AC$3,'Maquette Prévisionnelle (V2018)'!$B$3:$L$69,11,FALSE))
+IF(AD5="ABJ",0,AD5*VLOOKUP($AD$3,'Maquette Prévisionnelle (V2018)'!$B$3:$L$69,11,FALSE))
+IF(AE5="ABJ",0,AE5*VLOOKUP($AE$3,'Maquette Prévisionnelle (V2018)'!$B$3:$L$69,11,FALSE)))
/
(IF(AB5="ABJ",0,VLOOKUP($AB$3,'Maquette Prévisionnelle (V2018)'!$B$3:$L$69,11,FALSE))
+IF(AC5="ABJ",0,VLOOKUP($AC$3,'Maquette Prévisionnelle (V2018)'!$B$3:$L$69,11,FALSE))
+IF(AD5="ABJ",0,VLOOKUP($AD$3,'Maquette Prévisionnelle (V2018)'!$B$3:$L$69,11,FALSE))
+IF(AE5="ABJ",0,VLOOKUP($AE$3,'Maquette Prévisionnelle (V2018)'!$B$3:$L$69,11,FALSE)))</f>
        <v>10</v>
      </c>
      <c r="AB5" s="103">
        <v>10</v>
      </c>
      <c r="AC5" s="103">
        <v>10</v>
      </c>
      <c r="AD5" s="103">
        <v>10</v>
      </c>
      <c r="AE5" s="103">
        <v>10</v>
      </c>
      <c r="AF5" s="103">
        <f xml:space="preserve">
(IF(AG5="ABJ",0,AG5*VLOOKUP($AG$3,'Maquette Prévisionnelle (V2018)'!$B$3:$L$69,11,FALSE))
+IF(AH5="ABJ",0,AH5*VLOOKUP($AH$3,'Maquette Prévisionnelle (V2018)'!$B$3:$L$69,11,FALSE))
+IF(AI5="ABJ",0,AI5*VLOOKUP($AI$3,'Maquette Prévisionnelle (V2018)'!$B$3:$L$69,11,FALSE))
+IF(AJ5="ABJ",0,AJ5*VLOOKUP($AJ$3,'Maquette Prévisionnelle (V2018)'!$B$3:$L$69,11,FALSE))
+IF(AK5="ABJ",0,AK5*VLOOKUP($AK$3,'Maquette Prévisionnelle (V2018)'!$B$3:$L$69,11,FALSE))
+IF(AL5="ABJ",0,AL5*VLOOKUP($AL$3,'Maquette Prévisionnelle (V2018)'!$B$3:$L$69,11,FALSE))
+IF(AM5="ABJ",0,AM5*VLOOKUP($AM$3,'Maquette Prévisionnelle (V2018)'!$B$3:$L$69,11,FALSE))
+IF(AN5="ABJ",0,AN5*VLOOKUP($AN$3,'Maquette Prévisionnelle (V2018)'!$B$3:$L$69,11,FALSE)))
/
(IF(AG5="ABJ",0,VLOOKUP($AG$3,'Maquette Prévisionnelle (V2018)'!$B$3:$L$69,11,FALSE))
+IF(AH5="ABJ",0,VLOOKUP($AH$3,'Maquette Prévisionnelle (V2018)'!$B$3:$L$69,11,FALSE))
+IF(AI5="ABJ",0,VLOOKUP($AI$3,'Maquette Prévisionnelle (V2018)'!$B$3:$L$69,11,FALSE))
+IF(AJ5="ABJ",0,VLOOKUP($AJ$3,'Maquette Prévisionnelle (V2018)'!$B$3:$L$69,11,FALSE))
+IF(AK5="ABJ",0,VLOOKUP($AK$3,'Maquette Prévisionnelle (V2018)'!$B$3:$L$69,11,FALSE))
+IF(AL5="ABJ",0,VLOOKUP($AL$3,'Maquette Prévisionnelle (V2018)'!$B$3:$L$69,11,FALSE))
+IF(AM5="ABJ",0,VLOOKUP($AM$3,'Maquette Prévisionnelle (V2018)'!$B$3:$L$69,11,FALSE))
+IF(AN5="ABJ",0,VLOOKUP($AN$3,'Maquette Prévisionnelle (V2018)'!$B$3:$L$69,11,FALSE)))</f>
        <v>10</v>
      </c>
      <c r="AG5" s="103">
        <v>10</v>
      </c>
      <c r="AH5" s="103">
        <v>10</v>
      </c>
      <c r="AI5" s="103">
        <v>10</v>
      </c>
      <c r="AJ5" s="103">
        <v>10</v>
      </c>
      <c r="AK5" s="103">
        <v>10</v>
      </c>
      <c r="AL5" s="103">
        <v>10</v>
      </c>
      <c r="AM5" s="103">
        <v>10</v>
      </c>
      <c r="AN5" s="103">
        <v>10</v>
      </c>
      <c r="AO5" s="103">
        <f>(IF(AP5="ABJ",0,AP5*VLOOKUP($AP$3,'Maquette Prévisionnelle (V2018)'!$B$3:$L$69,11,FALSE))+IF(AQ5="ABJ",0,AQ5*VLOOKUP($AQ$3,'Maquette Prévisionnelle (V2018)'!$B$3:$L$69,11,FALSE)))/(IF(AP5="ABJ",0,VLOOKUP($AP$3,'Maquette Prévisionnelle (V2018)'!$B$3:$L$69,11,FALSE))+IF(AQ5="ABJ",0,VLOOKUP($AQ$3,'Maquette Prévisionnelle (V2018)'!$B$3:$L$69,11,FALSE)))</f>
        <v>10</v>
      </c>
      <c r="AP5" s="103">
        <v>10</v>
      </c>
      <c r="AQ5" s="103">
        <v>10</v>
      </c>
      <c r="AR5" s="103">
        <f>(IF(AS5="ABJ",0,AS5*VLOOKUP($AS$3,'Maquette Prévisionnelle (V2018)'!$B$3:$L$69,11,FALSE))
+IF(AT5="ABJ",0,AT5*VLOOKUP($AT$3,'Maquette Prévisionnelle (V2018)'!$B$3:$L$69,11,FALSE))
+IF(AU5="ABJ",0,AU5*VLOOKUP($AU$3,'Maquette Prévisionnelle (V2018)'!$B$3:$L$69,11,FALSE)))
/
(IF(AS5="ABJ",0,VLOOKUP($AS$3,'Maquette Prévisionnelle (V2018)'!$B$3:$L$69,11,FALSE))
+IF(AT5="ABJ",0,VLOOKUP($AT$3,'Maquette Prévisionnelle (V2018)'!$B$3:$L$69,11,FALSE))
+IF(AU5="ABJ",0,VLOOKUP($AU$3,'Maquette Prévisionnelle (V2018)'!$B$3:$L$69,11,FALSE)))</f>
        <v>10</v>
      </c>
      <c r="AS5" s="103">
        <v>10</v>
      </c>
      <c r="AT5" s="103">
        <v>10</v>
      </c>
      <c r="AU5" s="103">
        <v>10</v>
      </c>
      <c r="AV5" s="103">
        <f>IF(AW5="ABJ","",AW5*VLOOKUP($AW$3,'Maquette Prévisionnelle (V2018)'!$B$3:$L$69,11,FALSE)/IF(AW5="ABJ","",VLOOKUP($AW$3,'Maquette Prévisionnelle (V2018)'!$B$3:$L$69,11,FALSE)))</f>
        <v>10</v>
      </c>
      <c r="AW5" s="103">
        <v>10</v>
      </c>
      <c r="AX5" s="103">
        <f>IF(AY5="ABJ",0,AY5*VLOOKUP($AY$3,'Maquette Prévisionnelle (V2018)'!$B$3:$L$69,11,FALSE)/IF(AY5="ABJ","",VLOOKUP($AY$3,'Maquette Prévisionnelle (V2018)'!$B$3:$L$69,11,FALSE)))</f>
        <v>10</v>
      </c>
      <c r="AY5" s="103">
        <v>10</v>
      </c>
    </row>
    <row r="6" spans="1:54" x14ac:dyDescent="0.2">
      <c r="A6" s="102" t="s">
        <v>109</v>
      </c>
      <c r="B6" s="102" t="s">
        <v>133</v>
      </c>
      <c r="C6" s="102" t="str">
        <f t="shared" si="1"/>
        <v>validation de droit</v>
      </c>
      <c r="D6" t="s">
        <v>158</v>
      </c>
      <c r="F6">
        <f t="shared" si="2"/>
        <v>2</v>
      </c>
      <c r="G6" s="107">
        <f t="shared" si="0"/>
        <v>10</v>
      </c>
      <c r="H6">
        <f xml:space="preserve">
(IF(I6="ABJ",0,I6*VLOOKUP($I$3,'Maquette Prévisionnelle (V2018)'!$B$3:$L$69,11,FALSE))
+IF(J6="ABJ",0,J6*VLOOKUP($J$3,'Maquette Prévisionnelle (V2018)'!$B$3:$L$69,11,FALSE))
+IF(K6="ABJ",0,K6*VLOOKUP($K$3,'Maquette Prévisionnelle (V2018)'!$B$3:$L$69,11,FALSE))
+IF(L6="ABJ",0,L6*VLOOKUP($L$3,'Maquette Prévisionnelle (V2018)'!$B$3:$L$69,11,FALSE))
+IF(M6="ABJ",0,M6*VLOOKUP($M$3,'Maquette Prévisionnelle (V2018)'!$B$3:$L$69,11,FALSE))
+IF(N6="ABJ",0,N6*VLOOKUP($N$3,'Maquette Prévisionnelle (V2018)'!$B$3:$L$69,11,FALSE))
+IF(O6="ABJ",0,O6*VLOOKUP($O$3,'Maquette Prévisionnelle (V2018)'!$B$3:$L$69,11,FALSE))
+IF(P6="ABJ",0,P6*VLOOKUP($P$3,'Maquette Prévisionnelle (V2018)'!$B$3:$L$69,11,FALSE))
+IF(Q6="ABJ",0,Q6*VLOOKUP($Q$3,'Maquette Prévisionnelle (V2018)'!$B$3:$L$69,11,FALSE))
+IF(R6="ABJ",0,R6*VLOOKUP($R$3,'Maquette Prévisionnelle (V2018)'!$B$3:$L$69,11,FALSE))
+IF(S6="ABJ",0,S6*VLOOKUP($S$3,'Maquette Prévisionnelle (V2018)'!$B$3:$L$69,11,FALSE)))
/
(IF(I6="ABJ",0,VLOOKUP($I$3,'Maquette Prévisionnelle (V2018)'!$B$3:$L$69,11,FALSE))
+IF(J6="ABJ",0,VLOOKUP($J$3,'Maquette Prévisionnelle (V2018)'!$B$3:$L$69,11,FALSE))
+IF(K6="ABJ",0,VLOOKUP($K$3,'Maquette Prévisionnelle (V2018)'!$B$3:$L$69,11,FALSE))
+IF(L6="ABJ",0,VLOOKUP($L$3,'Maquette Prévisionnelle (V2018)'!$B$3:$L$69,11,FALSE))
+IF(M6="ABJ",0,VLOOKUP($M$3,'Maquette Prévisionnelle (V2018)'!$B$3:$L$69,11,FALSE))
+IF(N6="ABJ",0,VLOOKUP($N$3,'Maquette Prévisionnelle (V2018)'!$B$3:$L$69,11,FALSE))
+IF(O6="ABJ",0,VLOOKUP($O$3,'Maquette Prévisionnelle (V2018)'!$B$3:$L$69,11,FALSE))
+IF(P6="ABJ",0,VLOOKUP($P$3,'Maquette Prévisionnelle (V2018)'!$B$3:$L$69,11,FALSE))
+IF(Q6="ABJ",0,VLOOKUP($Q$3,'Maquette Prévisionnelle (V2018)'!$B$3:$L$69,11,FALSE))
+IF(R6="ABJ",0,VLOOKUP($R$3,'Maquette Prévisionnelle (V2018)'!$B$3:$L$69,11,FALSE))
+IF(S6="ABJ",0,VLOOKUP($S$3,'Maquette Prévisionnelle (V2018)'!$B$3:$L$69,11,FALSE)))</f>
        <v>10</v>
      </c>
      <c r="I6" s="100">
        <v>10</v>
      </c>
      <c r="J6" s="100">
        <v>10</v>
      </c>
      <c r="K6" s="100">
        <v>10</v>
      </c>
      <c r="L6" s="100">
        <v>10</v>
      </c>
      <c r="M6" s="100">
        <v>10</v>
      </c>
      <c r="N6" s="100">
        <v>10</v>
      </c>
      <c r="O6" s="100">
        <v>10</v>
      </c>
      <c r="P6" s="100">
        <v>10</v>
      </c>
      <c r="Q6" s="100">
        <v>10</v>
      </c>
      <c r="R6" s="100">
        <v>10</v>
      </c>
      <c r="S6" s="100">
        <v>10</v>
      </c>
      <c r="T6" s="103">
        <f xml:space="preserve">
(IF(U6="ABJ",0,U6*VLOOKUP($U$3,'Maquette Prévisionnelle (V2018)'!$B$3:$L$69,11,FALSE))
+IF(V6="ABJ",0,V6*VLOOKUP($V$3,'Maquette Prévisionnelle (V2018)'!$B$3:$L$69,11,FALSE))
+IF(W6="ABJ",0,W6*VLOOKUP($W$3,'Maquette Prévisionnelle (V2018)'!$B$3:$L$69,11,FALSE))
+IF(X6="ABJ",0,X6*VLOOKUP($X$3,'Maquette Prévisionnelle (V2018)'!$B$3:$L$69,11,FALSE))
+IF(Y6="ABJ",0,Y6*VLOOKUP($Y$3,'Maquette Prévisionnelle (V2018)'!$B$3:$L$69,11,FALSE))
+IF(Z6="ABJ",0,Z6*VLOOKUP($Z$3,'Maquette Prévisionnelle (V2018)'!$B$3:$L$69,11,FALSE)))
/
(IF(U6="ABJ",0,VLOOKUP($U$3,'Maquette Prévisionnelle (V2018)'!$B$3:$L$69,11,FALSE))
+IF(V6="ABJ",0,VLOOKUP($V$3,'Maquette Prévisionnelle (V2018)'!$B$3:$L$69,11,FALSE))
+IF(W6="ABJ",0,VLOOKUP($W$3,'Maquette Prévisionnelle (V2018)'!$B$3:$L$69,11,FALSE))
+IF(X6="ABJ",0,VLOOKUP($X$3,'Maquette Prévisionnelle (V2018)'!$B$3:$L$69,11,FALSE))
+IF(Y6="ABJ",0,VLOOKUP($Y$3,'Maquette Prévisionnelle (V2018)'!$B$3:$L$69,11,FALSE))
+IF(Z6="ABJ",0,VLOOKUP($Z$3,'Maquette Prévisionnelle (V2018)'!$B$3:$L$69,11,FALSE)))</f>
        <v>10</v>
      </c>
      <c r="U6" s="100">
        <v>10</v>
      </c>
      <c r="V6" s="100">
        <v>10</v>
      </c>
      <c r="W6" s="100">
        <v>10</v>
      </c>
      <c r="X6" s="100">
        <v>10</v>
      </c>
      <c r="Y6" s="103">
        <v>10</v>
      </c>
      <c r="Z6" s="103">
        <v>10</v>
      </c>
      <c r="AA6" s="103">
        <f xml:space="preserve">
(IF(AB6="ABJ",0,AB6*VLOOKUP($AB$3,'Maquette Prévisionnelle (V2018)'!$B$3:$L$69,11,FALSE))
+IF(AC6="ABJ",0,AC6*VLOOKUP($AC$3,'Maquette Prévisionnelle (V2018)'!$B$3:$L$69,11,FALSE))
+IF(AD6="ABJ",0,AD6*VLOOKUP($AD$3,'Maquette Prévisionnelle (V2018)'!$B$3:$L$69,11,FALSE))
+IF(AE6="ABJ",0,AE6*VLOOKUP($AE$3,'Maquette Prévisionnelle (V2018)'!$B$3:$L$69,11,FALSE)))
/
(IF(AB6="ABJ",0,VLOOKUP($AB$3,'Maquette Prévisionnelle (V2018)'!$B$3:$L$69,11,FALSE))
+IF(AC6="ABJ",0,VLOOKUP($AC$3,'Maquette Prévisionnelle (V2018)'!$B$3:$L$69,11,FALSE))
+IF(AD6="ABJ",0,VLOOKUP($AD$3,'Maquette Prévisionnelle (V2018)'!$B$3:$L$69,11,FALSE))
+IF(AE6="ABJ",0,VLOOKUP($AE$3,'Maquette Prévisionnelle (V2018)'!$B$3:$L$69,11,FALSE)))</f>
        <v>10</v>
      </c>
      <c r="AB6" s="103">
        <v>10</v>
      </c>
      <c r="AC6" s="103">
        <v>10</v>
      </c>
      <c r="AD6" s="103">
        <v>10</v>
      </c>
      <c r="AE6" s="103">
        <v>10</v>
      </c>
      <c r="AF6" s="103">
        <f xml:space="preserve">
(IF(AG6="ABJ",0,AG6*VLOOKUP($AG$3,'Maquette Prévisionnelle (V2018)'!$B$3:$L$69,11,FALSE))
+IF(AH6="ABJ",0,AH6*VLOOKUP($AH$3,'Maquette Prévisionnelle (V2018)'!$B$3:$L$69,11,FALSE))
+IF(AI6="ABJ",0,AI6*VLOOKUP($AI$3,'Maquette Prévisionnelle (V2018)'!$B$3:$L$69,11,FALSE))
+IF(AJ6="ABJ",0,AJ6*VLOOKUP($AJ$3,'Maquette Prévisionnelle (V2018)'!$B$3:$L$69,11,FALSE))
+IF(AK6="ABJ",0,AK6*VLOOKUP($AK$3,'Maquette Prévisionnelle (V2018)'!$B$3:$L$69,11,FALSE))
+IF(AL6="ABJ",0,AL6*VLOOKUP($AL$3,'Maquette Prévisionnelle (V2018)'!$B$3:$L$69,11,FALSE))
+IF(AM6="ABJ",0,AM6*VLOOKUP($AM$3,'Maquette Prévisionnelle (V2018)'!$B$3:$L$69,11,FALSE))
+IF(AN6="ABJ",0,AN6*VLOOKUP($AN$3,'Maquette Prévisionnelle (V2018)'!$B$3:$L$69,11,FALSE)))
/
(IF(AG6="ABJ",0,VLOOKUP($AG$3,'Maquette Prévisionnelle (V2018)'!$B$3:$L$69,11,FALSE))
+IF(AH6="ABJ",0,VLOOKUP($AH$3,'Maquette Prévisionnelle (V2018)'!$B$3:$L$69,11,FALSE))
+IF(AI6="ABJ",0,VLOOKUP($AI$3,'Maquette Prévisionnelle (V2018)'!$B$3:$L$69,11,FALSE))
+IF(AJ6="ABJ",0,VLOOKUP($AJ$3,'Maquette Prévisionnelle (V2018)'!$B$3:$L$69,11,FALSE))
+IF(AK6="ABJ",0,VLOOKUP($AK$3,'Maquette Prévisionnelle (V2018)'!$B$3:$L$69,11,FALSE))
+IF(AL6="ABJ",0,VLOOKUP($AL$3,'Maquette Prévisionnelle (V2018)'!$B$3:$L$69,11,FALSE))
+IF(AM6="ABJ",0,VLOOKUP($AM$3,'Maquette Prévisionnelle (V2018)'!$B$3:$L$69,11,FALSE))
+IF(AN6="ABJ",0,VLOOKUP($AN$3,'Maquette Prévisionnelle (V2018)'!$B$3:$L$69,11,FALSE)))</f>
        <v>10</v>
      </c>
      <c r="AG6" s="103">
        <v>10</v>
      </c>
      <c r="AH6" s="103">
        <v>10</v>
      </c>
      <c r="AI6" s="103">
        <v>10</v>
      </c>
      <c r="AJ6" s="103">
        <v>10</v>
      </c>
      <c r="AK6" s="103">
        <v>10</v>
      </c>
      <c r="AL6" s="103">
        <v>10</v>
      </c>
      <c r="AM6" s="103">
        <v>10</v>
      </c>
      <c r="AN6" s="103">
        <v>10</v>
      </c>
      <c r="AO6" s="103">
        <f>(IF(AP6="ABJ",0,AP6*VLOOKUP($AP$3,'Maquette Prévisionnelle (V2018)'!$B$3:$L$69,11,FALSE))+IF(AQ6="ABJ",0,AQ6*VLOOKUP($AQ$3,'Maquette Prévisionnelle (V2018)'!$B$3:$L$69,11,FALSE)))/(IF(AP6="ABJ",0,VLOOKUP($AP$3,'Maquette Prévisionnelle (V2018)'!$B$3:$L$69,11,FALSE))+IF(AQ6="ABJ",0,VLOOKUP($AQ$3,'Maquette Prévisionnelle (V2018)'!$B$3:$L$69,11,FALSE)))</f>
        <v>10</v>
      </c>
      <c r="AP6" s="103">
        <v>10</v>
      </c>
      <c r="AQ6" s="103">
        <v>10</v>
      </c>
      <c r="AR6" s="103">
        <f>(IF(AS6="ABJ",0,AS6*VLOOKUP($AS$3,'Maquette Prévisionnelle (V2018)'!$B$3:$L$69,11,FALSE))
+IF(AT6="ABJ",0,AT6*VLOOKUP($AT$3,'Maquette Prévisionnelle (V2018)'!$B$3:$L$69,11,FALSE))
+IF(AU6="ABJ",0,AU6*VLOOKUP($AU$3,'Maquette Prévisionnelle (V2018)'!$B$3:$L$69,11,FALSE)))
/
(IF(AS6="ABJ",0,VLOOKUP($AS$3,'Maquette Prévisionnelle (V2018)'!$B$3:$L$69,11,FALSE))
+IF(AT6="ABJ",0,VLOOKUP($AT$3,'Maquette Prévisionnelle (V2018)'!$B$3:$L$69,11,FALSE))
+IF(AU6="ABJ",0,VLOOKUP($AU$3,'Maquette Prévisionnelle (V2018)'!$B$3:$L$69,11,FALSE)))</f>
        <v>10</v>
      </c>
      <c r="AS6" s="103">
        <v>10</v>
      </c>
      <c r="AT6" s="103">
        <v>10</v>
      </c>
      <c r="AU6" s="103">
        <v>10</v>
      </c>
      <c r="AV6" s="103">
        <f>IF(AW6="ABJ","",AW6*VLOOKUP($AW$3,'Maquette Prévisionnelle (V2018)'!$B$3:$L$69,11,FALSE)/IF(AW6="ABJ","",VLOOKUP($AW$3,'Maquette Prévisionnelle (V2018)'!$B$3:$L$69,11,FALSE)))</f>
        <v>10</v>
      </c>
      <c r="AW6" s="103">
        <v>10</v>
      </c>
      <c r="AX6" s="103">
        <f>IF(AY6="ABJ",0,AY6*VLOOKUP($AY$3,'Maquette Prévisionnelle (V2018)'!$B$3:$L$69,11,FALSE)/IF(AY6="ABJ","",VLOOKUP($AY$3,'Maquette Prévisionnelle (V2018)'!$B$3:$L$69,11,FALSE)))</f>
        <v>10</v>
      </c>
      <c r="AY6" s="103">
        <v>10</v>
      </c>
    </row>
    <row r="7" spans="1:54" x14ac:dyDescent="0.2">
      <c r="A7" s="102" t="s">
        <v>116</v>
      </c>
      <c r="B7" s="102" t="s">
        <v>140</v>
      </c>
      <c r="C7" s="102" t="str">
        <f t="shared" si="1"/>
        <v>validation de droit</v>
      </c>
      <c r="D7" t="s">
        <v>158</v>
      </c>
      <c r="F7">
        <f t="shared" si="2"/>
        <v>2</v>
      </c>
      <c r="G7" s="107">
        <f t="shared" si="0"/>
        <v>10</v>
      </c>
      <c r="H7">
        <f xml:space="preserve">
(IF(I7="ABJ",0,I7*VLOOKUP($I$3,'Maquette Prévisionnelle (V2018)'!$B$3:$L$69,11,FALSE))
+IF(J7="ABJ",0,J7*VLOOKUP($J$3,'Maquette Prévisionnelle (V2018)'!$B$3:$L$69,11,FALSE))
+IF(K7="ABJ",0,K7*VLOOKUP($K$3,'Maquette Prévisionnelle (V2018)'!$B$3:$L$69,11,FALSE))
+IF(L7="ABJ",0,L7*VLOOKUP($L$3,'Maquette Prévisionnelle (V2018)'!$B$3:$L$69,11,FALSE))
+IF(M7="ABJ",0,M7*VLOOKUP($M$3,'Maquette Prévisionnelle (V2018)'!$B$3:$L$69,11,FALSE))
+IF(N7="ABJ",0,N7*VLOOKUP($N$3,'Maquette Prévisionnelle (V2018)'!$B$3:$L$69,11,FALSE))
+IF(O7="ABJ",0,O7*VLOOKUP($O$3,'Maquette Prévisionnelle (V2018)'!$B$3:$L$69,11,FALSE))
+IF(P7="ABJ",0,P7*VLOOKUP($P$3,'Maquette Prévisionnelle (V2018)'!$B$3:$L$69,11,FALSE))
+IF(Q7="ABJ",0,Q7*VLOOKUP($Q$3,'Maquette Prévisionnelle (V2018)'!$B$3:$L$69,11,FALSE))
+IF(R7="ABJ",0,R7*VLOOKUP($R$3,'Maquette Prévisionnelle (V2018)'!$B$3:$L$69,11,FALSE))
+IF(S7="ABJ",0,S7*VLOOKUP($S$3,'Maquette Prévisionnelle (V2018)'!$B$3:$L$69,11,FALSE)))
/
(IF(I7="ABJ",0,VLOOKUP($I$3,'Maquette Prévisionnelle (V2018)'!$B$3:$L$69,11,FALSE))
+IF(J7="ABJ",0,VLOOKUP($J$3,'Maquette Prévisionnelle (V2018)'!$B$3:$L$69,11,FALSE))
+IF(K7="ABJ",0,VLOOKUP($K$3,'Maquette Prévisionnelle (V2018)'!$B$3:$L$69,11,FALSE))
+IF(L7="ABJ",0,VLOOKUP($L$3,'Maquette Prévisionnelle (V2018)'!$B$3:$L$69,11,FALSE))
+IF(M7="ABJ",0,VLOOKUP($M$3,'Maquette Prévisionnelle (V2018)'!$B$3:$L$69,11,FALSE))
+IF(N7="ABJ",0,VLOOKUP($N$3,'Maquette Prévisionnelle (V2018)'!$B$3:$L$69,11,FALSE))
+IF(O7="ABJ",0,VLOOKUP($O$3,'Maquette Prévisionnelle (V2018)'!$B$3:$L$69,11,FALSE))
+IF(P7="ABJ",0,VLOOKUP($P$3,'Maquette Prévisionnelle (V2018)'!$B$3:$L$69,11,FALSE))
+IF(Q7="ABJ",0,VLOOKUP($Q$3,'Maquette Prévisionnelle (V2018)'!$B$3:$L$69,11,FALSE))
+IF(R7="ABJ",0,VLOOKUP($R$3,'Maquette Prévisionnelle (V2018)'!$B$3:$L$69,11,FALSE))
+IF(S7="ABJ",0,VLOOKUP($S$3,'Maquette Prévisionnelle (V2018)'!$B$3:$L$69,11,FALSE)))</f>
        <v>10</v>
      </c>
      <c r="I7" s="100">
        <v>10</v>
      </c>
      <c r="J7" s="100">
        <v>10</v>
      </c>
      <c r="K7" s="100">
        <v>10</v>
      </c>
      <c r="L7" s="100">
        <v>10</v>
      </c>
      <c r="M7" s="100">
        <v>10</v>
      </c>
      <c r="N7" s="100">
        <v>10</v>
      </c>
      <c r="O7" s="100">
        <v>10</v>
      </c>
      <c r="P7" s="100">
        <v>10</v>
      </c>
      <c r="Q7" s="100">
        <v>10</v>
      </c>
      <c r="R7" s="100">
        <v>10</v>
      </c>
      <c r="S7" s="100">
        <v>10</v>
      </c>
      <c r="T7" s="103">
        <f xml:space="preserve">
(IF(U7="ABJ",0,U7*VLOOKUP($U$3,'Maquette Prévisionnelle (V2018)'!$B$3:$L$69,11,FALSE))
+IF(V7="ABJ",0,V7*VLOOKUP($V$3,'Maquette Prévisionnelle (V2018)'!$B$3:$L$69,11,FALSE))
+IF(W7="ABJ",0,W7*VLOOKUP($W$3,'Maquette Prévisionnelle (V2018)'!$B$3:$L$69,11,FALSE))
+IF(X7="ABJ",0,X7*VLOOKUP($X$3,'Maquette Prévisionnelle (V2018)'!$B$3:$L$69,11,FALSE))
+IF(Y7="ABJ",0,Y7*VLOOKUP($Y$3,'Maquette Prévisionnelle (V2018)'!$B$3:$L$69,11,FALSE))
+IF(Z7="ABJ",0,Z7*VLOOKUP($Z$3,'Maquette Prévisionnelle (V2018)'!$B$3:$L$69,11,FALSE)))
/
(IF(U7="ABJ",0,VLOOKUP($U$3,'Maquette Prévisionnelle (V2018)'!$B$3:$L$69,11,FALSE))
+IF(V7="ABJ",0,VLOOKUP($V$3,'Maquette Prévisionnelle (V2018)'!$B$3:$L$69,11,FALSE))
+IF(W7="ABJ",0,VLOOKUP($W$3,'Maquette Prévisionnelle (V2018)'!$B$3:$L$69,11,FALSE))
+IF(X7="ABJ",0,VLOOKUP($X$3,'Maquette Prévisionnelle (V2018)'!$B$3:$L$69,11,FALSE))
+IF(Y7="ABJ",0,VLOOKUP($Y$3,'Maquette Prévisionnelle (V2018)'!$B$3:$L$69,11,FALSE))
+IF(Z7="ABJ",0,VLOOKUP($Z$3,'Maquette Prévisionnelle (V2018)'!$B$3:$L$69,11,FALSE)))</f>
        <v>10</v>
      </c>
      <c r="U7" s="100">
        <v>10</v>
      </c>
      <c r="V7" s="100">
        <v>10</v>
      </c>
      <c r="W7" s="100">
        <v>10</v>
      </c>
      <c r="X7" s="100">
        <v>10</v>
      </c>
      <c r="Y7" s="103">
        <v>10</v>
      </c>
      <c r="Z7" s="103">
        <v>10</v>
      </c>
      <c r="AA7" s="103">
        <f xml:space="preserve">
(IF(AB7="ABJ",0,AB7*VLOOKUP($AB$3,'Maquette Prévisionnelle (V2018)'!$B$3:$L$69,11,FALSE))
+IF(AC7="ABJ",0,AC7*VLOOKUP($AC$3,'Maquette Prévisionnelle (V2018)'!$B$3:$L$69,11,FALSE))
+IF(AD7="ABJ",0,AD7*VLOOKUP($AD$3,'Maquette Prévisionnelle (V2018)'!$B$3:$L$69,11,FALSE))
+IF(AE7="ABJ",0,AE7*VLOOKUP($AE$3,'Maquette Prévisionnelle (V2018)'!$B$3:$L$69,11,FALSE)))
/
(IF(AB7="ABJ",0,VLOOKUP($AB$3,'Maquette Prévisionnelle (V2018)'!$B$3:$L$69,11,FALSE))
+IF(AC7="ABJ",0,VLOOKUP($AC$3,'Maquette Prévisionnelle (V2018)'!$B$3:$L$69,11,FALSE))
+IF(AD7="ABJ",0,VLOOKUP($AD$3,'Maquette Prévisionnelle (V2018)'!$B$3:$L$69,11,FALSE))
+IF(AE7="ABJ",0,VLOOKUP($AE$3,'Maquette Prévisionnelle (V2018)'!$B$3:$L$69,11,FALSE)))</f>
        <v>10</v>
      </c>
      <c r="AB7" s="103">
        <v>10</v>
      </c>
      <c r="AC7" s="103">
        <v>10</v>
      </c>
      <c r="AD7" s="103">
        <v>10</v>
      </c>
      <c r="AE7" s="103">
        <v>10</v>
      </c>
      <c r="AF7" s="103">
        <f xml:space="preserve">
(IF(AG7="ABJ",0,AG7*VLOOKUP($AG$3,'Maquette Prévisionnelle (V2018)'!$B$3:$L$69,11,FALSE))
+IF(AH7="ABJ",0,AH7*VLOOKUP($AH$3,'Maquette Prévisionnelle (V2018)'!$B$3:$L$69,11,FALSE))
+IF(AI7="ABJ",0,AI7*VLOOKUP($AI$3,'Maquette Prévisionnelle (V2018)'!$B$3:$L$69,11,FALSE))
+IF(AJ7="ABJ",0,AJ7*VLOOKUP($AJ$3,'Maquette Prévisionnelle (V2018)'!$B$3:$L$69,11,FALSE))
+IF(AK7="ABJ",0,AK7*VLOOKUP($AK$3,'Maquette Prévisionnelle (V2018)'!$B$3:$L$69,11,FALSE))
+IF(AL7="ABJ",0,AL7*VLOOKUP($AL$3,'Maquette Prévisionnelle (V2018)'!$B$3:$L$69,11,FALSE))
+IF(AM7="ABJ",0,AM7*VLOOKUP($AM$3,'Maquette Prévisionnelle (V2018)'!$B$3:$L$69,11,FALSE))
+IF(AN7="ABJ",0,AN7*VLOOKUP($AN$3,'Maquette Prévisionnelle (V2018)'!$B$3:$L$69,11,FALSE)))
/
(IF(AG7="ABJ",0,VLOOKUP($AG$3,'Maquette Prévisionnelle (V2018)'!$B$3:$L$69,11,FALSE))
+IF(AH7="ABJ",0,VLOOKUP($AH$3,'Maquette Prévisionnelle (V2018)'!$B$3:$L$69,11,FALSE))
+IF(AI7="ABJ",0,VLOOKUP($AI$3,'Maquette Prévisionnelle (V2018)'!$B$3:$L$69,11,FALSE))
+IF(AJ7="ABJ",0,VLOOKUP($AJ$3,'Maquette Prévisionnelle (V2018)'!$B$3:$L$69,11,FALSE))
+IF(AK7="ABJ",0,VLOOKUP($AK$3,'Maquette Prévisionnelle (V2018)'!$B$3:$L$69,11,FALSE))
+IF(AL7="ABJ",0,VLOOKUP($AL$3,'Maquette Prévisionnelle (V2018)'!$B$3:$L$69,11,FALSE))
+IF(AM7="ABJ",0,VLOOKUP($AM$3,'Maquette Prévisionnelle (V2018)'!$B$3:$L$69,11,FALSE))
+IF(AN7="ABJ",0,VLOOKUP($AN$3,'Maquette Prévisionnelle (V2018)'!$B$3:$L$69,11,FALSE)))</f>
        <v>10</v>
      </c>
      <c r="AG7" s="103">
        <v>10</v>
      </c>
      <c r="AH7" s="103">
        <v>10</v>
      </c>
      <c r="AI7" s="103">
        <v>10</v>
      </c>
      <c r="AJ7" s="103">
        <v>10</v>
      </c>
      <c r="AK7" s="103">
        <v>10</v>
      </c>
      <c r="AL7" s="103">
        <v>10</v>
      </c>
      <c r="AM7" s="103">
        <v>10</v>
      </c>
      <c r="AN7" s="103">
        <v>10</v>
      </c>
      <c r="AO7" s="103">
        <f>(IF(AP7="ABJ",0,AP7*VLOOKUP($AP$3,'Maquette Prévisionnelle (V2018)'!$B$3:$L$69,11,FALSE))+IF(AQ7="ABJ",0,AQ7*VLOOKUP($AQ$3,'Maquette Prévisionnelle (V2018)'!$B$3:$L$69,11,FALSE)))/(IF(AP7="ABJ",0,VLOOKUP($AP$3,'Maquette Prévisionnelle (V2018)'!$B$3:$L$69,11,FALSE))+IF(AQ7="ABJ",0,VLOOKUP($AQ$3,'Maquette Prévisionnelle (V2018)'!$B$3:$L$69,11,FALSE)))</f>
        <v>10</v>
      </c>
      <c r="AP7" s="103">
        <v>10</v>
      </c>
      <c r="AQ7" s="103">
        <v>10</v>
      </c>
      <c r="AR7" s="103">
        <f>(IF(AS7="ABJ",0,AS7*VLOOKUP($AS$3,'Maquette Prévisionnelle (V2018)'!$B$3:$L$69,11,FALSE))
+IF(AT7="ABJ",0,AT7*VLOOKUP($AT$3,'Maquette Prévisionnelle (V2018)'!$B$3:$L$69,11,FALSE))
+IF(AU7="ABJ",0,AU7*VLOOKUP($AU$3,'Maquette Prévisionnelle (V2018)'!$B$3:$L$69,11,FALSE)))
/
(IF(AS7="ABJ",0,VLOOKUP($AS$3,'Maquette Prévisionnelle (V2018)'!$B$3:$L$69,11,FALSE))
+IF(AT7="ABJ",0,VLOOKUP($AT$3,'Maquette Prévisionnelle (V2018)'!$B$3:$L$69,11,FALSE))
+IF(AU7="ABJ",0,VLOOKUP($AU$3,'Maquette Prévisionnelle (V2018)'!$B$3:$L$69,11,FALSE)))</f>
        <v>10</v>
      </c>
      <c r="AS7" s="103">
        <v>10</v>
      </c>
      <c r="AT7" s="103">
        <v>10</v>
      </c>
      <c r="AU7" s="103">
        <v>10</v>
      </c>
      <c r="AV7" s="103">
        <f>IF(AW7="ABJ","",AW7*VLOOKUP($AW$3,'Maquette Prévisionnelle (V2018)'!$B$3:$L$69,11,FALSE)/IF(AW7="ABJ","",VLOOKUP($AW$3,'Maquette Prévisionnelle (V2018)'!$B$3:$L$69,11,FALSE)))</f>
        <v>10</v>
      </c>
      <c r="AW7" s="103">
        <v>10</v>
      </c>
      <c r="AX7" s="103">
        <f>IF(AY7="ABJ",0,AY7*VLOOKUP($AY$3,'Maquette Prévisionnelle (V2018)'!$B$3:$L$69,11,FALSE)/IF(AY7="ABJ","",VLOOKUP($AY$3,'Maquette Prévisionnelle (V2018)'!$B$3:$L$69,11,FALSE)))</f>
        <v>10</v>
      </c>
      <c r="AY7" s="103">
        <v>10</v>
      </c>
    </row>
    <row r="8" spans="1:54" x14ac:dyDescent="0.2">
      <c r="A8" s="102" t="s">
        <v>124</v>
      </c>
      <c r="B8" s="102" t="s">
        <v>148</v>
      </c>
      <c r="C8" s="102" t="str">
        <f t="shared" si="1"/>
        <v>validation de droit</v>
      </c>
      <c r="D8" t="s">
        <v>158</v>
      </c>
      <c r="F8">
        <f t="shared" si="2"/>
        <v>2</v>
      </c>
      <c r="G8" s="107">
        <f t="shared" si="0"/>
        <v>10</v>
      </c>
      <c r="H8">
        <f xml:space="preserve">
(IF(I8="ABJ",0,I8*VLOOKUP($I$3,'Maquette Prévisionnelle (V2018)'!$B$3:$L$69,11,FALSE))
+IF(J8="ABJ",0,J8*VLOOKUP($J$3,'Maquette Prévisionnelle (V2018)'!$B$3:$L$69,11,FALSE))
+IF(K8="ABJ",0,K8*VLOOKUP($K$3,'Maquette Prévisionnelle (V2018)'!$B$3:$L$69,11,FALSE))
+IF(L8="ABJ",0,L8*VLOOKUP($L$3,'Maquette Prévisionnelle (V2018)'!$B$3:$L$69,11,FALSE))
+IF(M8="ABJ",0,M8*VLOOKUP($M$3,'Maquette Prévisionnelle (V2018)'!$B$3:$L$69,11,FALSE))
+IF(N8="ABJ",0,N8*VLOOKUP($N$3,'Maquette Prévisionnelle (V2018)'!$B$3:$L$69,11,FALSE))
+IF(O8="ABJ",0,O8*VLOOKUP($O$3,'Maquette Prévisionnelle (V2018)'!$B$3:$L$69,11,FALSE))
+IF(P8="ABJ",0,P8*VLOOKUP($P$3,'Maquette Prévisionnelle (V2018)'!$B$3:$L$69,11,FALSE))
+IF(Q8="ABJ",0,Q8*VLOOKUP($Q$3,'Maquette Prévisionnelle (V2018)'!$B$3:$L$69,11,FALSE))
+IF(R8="ABJ",0,R8*VLOOKUP($R$3,'Maquette Prévisionnelle (V2018)'!$B$3:$L$69,11,FALSE))
+IF(S8="ABJ",0,S8*VLOOKUP($S$3,'Maquette Prévisionnelle (V2018)'!$B$3:$L$69,11,FALSE)))
/
(IF(I8="ABJ",0,VLOOKUP($I$3,'Maquette Prévisionnelle (V2018)'!$B$3:$L$69,11,FALSE))
+IF(J8="ABJ",0,VLOOKUP($J$3,'Maquette Prévisionnelle (V2018)'!$B$3:$L$69,11,FALSE))
+IF(K8="ABJ",0,VLOOKUP($K$3,'Maquette Prévisionnelle (V2018)'!$B$3:$L$69,11,FALSE))
+IF(L8="ABJ",0,VLOOKUP($L$3,'Maquette Prévisionnelle (V2018)'!$B$3:$L$69,11,FALSE))
+IF(M8="ABJ",0,VLOOKUP($M$3,'Maquette Prévisionnelle (V2018)'!$B$3:$L$69,11,FALSE))
+IF(N8="ABJ",0,VLOOKUP($N$3,'Maquette Prévisionnelle (V2018)'!$B$3:$L$69,11,FALSE))
+IF(O8="ABJ",0,VLOOKUP($O$3,'Maquette Prévisionnelle (V2018)'!$B$3:$L$69,11,FALSE))
+IF(P8="ABJ",0,VLOOKUP($P$3,'Maquette Prévisionnelle (V2018)'!$B$3:$L$69,11,FALSE))
+IF(Q8="ABJ",0,VLOOKUP($Q$3,'Maquette Prévisionnelle (V2018)'!$B$3:$L$69,11,FALSE))
+IF(R8="ABJ",0,VLOOKUP($R$3,'Maquette Prévisionnelle (V2018)'!$B$3:$L$69,11,FALSE))
+IF(S8="ABJ",0,VLOOKUP($S$3,'Maquette Prévisionnelle (V2018)'!$B$3:$L$69,11,FALSE)))</f>
        <v>10</v>
      </c>
      <c r="I8" s="100">
        <v>10</v>
      </c>
      <c r="J8" s="100">
        <v>10</v>
      </c>
      <c r="K8" s="100">
        <v>10</v>
      </c>
      <c r="L8" s="100">
        <v>10</v>
      </c>
      <c r="M8" s="100">
        <v>10</v>
      </c>
      <c r="N8" s="100">
        <v>10</v>
      </c>
      <c r="O8" s="100">
        <v>10</v>
      </c>
      <c r="P8" s="100">
        <v>10</v>
      </c>
      <c r="Q8" s="100">
        <v>10</v>
      </c>
      <c r="R8" s="100">
        <v>10</v>
      </c>
      <c r="S8" s="100">
        <v>10</v>
      </c>
      <c r="T8" s="103">
        <f xml:space="preserve">
(IF(U8="ABJ",0,U8*VLOOKUP($U$3,'Maquette Prévisionnelle (V2018)'!$B$3:$L$69,11,FALSE))
+IF(V8="ABJ",0,V8*VLOOKUP($V$3,'Maquette Prévisionnelle (V2018)'!$B$3:$L$69,11,FALSE))
+IF(W8="ABJ",0,W8*VLOOKUP($W$3,'Maquette Prévisionnelle (V2018)'!$B$3:$L$69,11,FALSE))
+IF(X8="ABJ",0,X8*VLOOKUP($X$3,'Maquette Prévisionnelle (V2018)'!$B$3:$L$69,11,FALSE))
+IF(Y8="ABJ",0,Y8*VLOOKUP($Y$3,'Maquette Prévisionnelle (V2018)'!$B$3:$L$69,11,FALSE))
+IF(Z8="ABJ",0,Z8*VLOOKUP($Z$3,'Maquette Prévisionnelle (V2018)'!$B$3:$L$69,11,FALSE)))
/
(IF(U8="ABJ",0,VLOOKUP($U$3,'Maquette Prévisionnelle (V2018)'!$B$3:$L$69,11,FALSE))
+IF(V8="ABJ",0,VLOOKUP($V$3,'Maquette Prévisionnelle (V2018)'!$B$3:$L$69,11,FALSE))
+IF(W8="ABJ",0,VLOOKUP($W$3,'Maquette Prévisionnelle (V2018)'!$B$3:$L$69,11,FALSE))
+IF(X8="ABJ",0,VLOOKUP($X$3,'Maquette Prévisionnelle (V2018)'!$B$3:$L$69,11,FALSE))
+IF(Y8="ABJ",0,VLOOKUP($Y$3,'Maquette Prévisionnelle (V2018)'!$B$3:$L$69,11,FALSE))
+IF(Z8="ABJ",0,VLOOKUP($Z$3,'Maquette Prévisionnelle (V2018)'!$B$3:$L$69,11,FALSE)))</f>
        <v>10</v>
      </c>
      <c r="U8" s="100">
        <v>10</v>
      </c>
      <c r="V8" s="100">
        <v>10</v>
      </c>
      <c r="W8" s="100">
        <v>10</v>
      </c>
      <c r="X8" s="100">
        <v>10</v>
      </c>
      <c r="Y8" s="103">
        <v>10</v>
      </c>
      <c r="Z8" s="103">
        <v>10</v>
      </c>
      <c r="AA8" s="103">
        <f xml:space="preserve">
(IF(AB8="ABJ",0,AB8*VLOOKUP($AB$3,'Maquette Prévisionnelle (V2018)'!$B$3:$L$69,11,FALSE))
+IF(AC8="ABJ",0,AC8*VLOOKUP($AC$3,'Maquette Prévisionnelle (V2018)'!$B$3:$L$69,11,FALSE))
+IF(AD8="ABJ",0,AD8*VLOOKUP($AD$3,'Maquette Prévisionnelle (V2018)'!$B$3:$L$69,11,FALSE))
+IF(AE8="ABJ",0,AE8*VLOOKUP($AE$3,'Maquette Prévisionnelle (V2018)'!$B$3:$L$69,11,FALSE)))
/
(IF(AB8="ABJ",0,VLOOKUP($AB$3,'Maquette Prévisionnelle (V2018)'!$B$3:$L$69,11,FALSE))
+IF(AC8="ABJ",0,VLOOKUP($AC$3,'Maquette Prévisionnelle (V2018)'!$B$3:$L$69,11,FALSE))
+IF(AD8="ABJ",0,VLOOKUP($AD$3,'Maquette Prévisionnelle (V2018)'!$B$3:$L$69,11,FALSE))
+IF(AE8="ABJ",0,VLOOKUP($AE$3,'Maquette Prévisionnelle (V2018)'!$B$3:$L$69,11,FALSE)))</f>
        <v>10</v>
      </c>
      <c r="AB8" s="103">
        <v>10</v>
      </c>
      <c r="AC8" s="103">
        <v>10</v>
      </c>
      <c r="AD8" s="103">
        <v>10</v>
      </c>
      <c r="AE8" s="103">
        <v>10</v>
      </c>
      <c r="AF8" s="103">
        <f xml:space="preserve">
(IF(AG8="ABJ",0,AG8*VLOOKUP($AG$3,'Maquette Prévisionnelle (V2018)'!$B$3:$L$69,11,FALSE))
+IF(AH8="ABJ",0,AH8*VLOOKUP($AH$3,'Maquette Prévisionnelle (V2018)'!$B$3:$L$69,11,FALSE))
+IF(AI8="ABJ",0,AI8*VLOOKUP($AI$3,'Maquette Prévisionnelle (V2018)'!$B$3:$L$69,11,FALSE))
+IF(AJ8="ABJ",0,AJ8*VLOOKUP($AJ$3,'Maquette Prévisionnelle (V2018)'!$B$3:$L$69,11,FALSE))
+IF(AK8="ABJ",0,AK8*VLOOKUP($AK$3,'Maquette Prévisionnelle (V2018)'!$B$3:$L$69,11,FALSE))
+IF(AL8="ABJ",0,AL8*VLOOKUP($AL$3,'Maquette Prévisionnelle (V2018)'!$B$3:$L$69,11,FALSE))
+IF(AM8="ABJ",0,AM8*VLOOKUP($AM$3,'Maquette Prévisionnelle (V2018)'!$B$3:$L$69,11,FALSE))
+IF(AN8="ABJ",0,AN8*VLOOKUP($AN$3,'Maquette Prévisionnelle (V2018)'!$B$3:$L$69,11,FALSE)))
/
(IF(AG8="ABJ",0,VLOOKUP($AG$3,'Maquette Prévisionnelle (V2018)'!$B$3:$L$69,11,FALSE))
+IF(AH8="ABJ",0,VLOOKUP($AH$3,'Maquette Prévisionnelle (V2018)'!$B$3:$L$69,11,FALSE))
+IF(AI8="ABJ",0,VLOOKUP($AI$3,'Maquette Prévisionnelle (V2018)'!$B$3:$L$69,11,FALSE))
+IF(AJ8="ABJ",0,VLOOKUP($AJ$3,'Maquette Prévisionnelle (V2018)'!$B$3:$L$69,11,FALSE))
+IF(AK8="ABJ",0,VLOOKUP($AK$3,'Maquette Prévisionnelle (V2018)'!$B$3:$L$69,11,FALSE))
+IF(AL8="ABJ",0,VLOOKUP($AL$3,'Maquette Prévisionnelle (V2018)'!$B$3:$L$69,11,FALSE))
+IF(AM8="ABJ",0,VLOOKUP($AM$3,'Maquette Prévisionnelle (V2018)'!$B$3:$L$69,11,FALSE))
+IF(AN8="ABJ",0,VLOOKUP($AN$3,'Maquette Prévisionnelle (V2018)'!$B$3:$L$69,11,FALSE)))</f>
        <v>10</v>
      </c>
      <c r="AG8" s="103">
        <v>10</v>
      </c>
      <c r="AH8" s="103">
        <v>10</v>
      </c>
      <c r="AI8" s="103">
        <v>10</v>
      </c>
      <c r="AJ8" s="103">
        <v>10</v>
      </c>
      <c r="AK8" s="103">
        <v>10</v>
      </c>
      <c r="AL8" s="103">
        <v>10</v>
      </c>
      <c r="AM8" s="103">
        <v>10</v>
      </c>
      <c r="AN8" s="103">
        <v>10</v>
      </c>
      <c r="AO8" s="103">
        <f>(IF(AP8="ABJ",0,AP8*VLOOKUP($AP$3,'Maquette Prévisionnelle (V2018)'!$B$3:$L$69,11,FALSE))+IF(AQ8="ABJ",0,AQ8*VLOOKUP($AQ$3,'Maquette Prévisionnelle (V2018)'!$B$3:$L$69,11,FALSE)))/(IF(AP8="ABJ",0,VLOOKUP($AP$3,'Maquette Prévisionnelle (V2018)'!$B$3:$L$69,11,FALSE))+IF(AQ8="ABJ",0,VLOOKUP($AQ$3,'Maquette Prévisionnelle (V2018)'!$B$3:$L$69,11,FALSE)))</f>
        <v>10</v>
      </c>
      <c r="AP8" s="103">
        <v>10</v>
      </c>
      <c r="AQ8" s="103">
        <v>10</v>
      </c>
      <c r="AR8" s="103">
        <f>(IF(AS8="ABJ",0,AS8*VLOOKUP($AS$3,'Maquette Prévisionnelle (V2018)'!$B$3:$L$69,11,FALSE))
+IF(AT8="ABJ",0,AT8*VLOOKUP($AT$3,'Maquette Prévisionnelle (V2018)'!$B$3:$L$69,11,FALSE))
+IF(AU8="ABJ",0,AU8*VLOOKUP($AU$3,'Maquette Prévisionnelle (V2018)'!$B$3:$L$69,11,FALSE)))
/
(IF(AS8="ABJ",0,VLOOKUP($AS$3,'Maquette Prévisionnelle (V2018)'!$B$3:$L$69,11,FALSE))
+IF(AT8="ABJ",0,VLOOKUP($AT$3,'Maquette Prévisionnelle (V2018)'!$B$3:$L$69,11,FALSE))
+IF(AU8="ABJ",0,VLOOKUP($AU$3,'Maquette Prévisionnelle (V2018)'!$B$3:$L$69,11,FALSE)))</f>
        <v>10</v>
      </c>
      <c r="AS8" s="103">
        <v>10</v>
      </c>
      <c r="AT8" s="103">
        <v>10</v>
      </c>
      <c r="AU8" s="103">
        <v>10</v>
      </c>
      <c r="AV8" s="103">
        <f>IF(AW8="ABJ","",AW8*VLOOKUP($AW$3,'Maquette Prévisionnelle (V2018)'!$B$3:$L$69,11,FALSE)/IF(AW8="ABJ","",VLOOKUP($AW$3,'Maquette Prévisionnelle (V2018)'!$B$3:$L$69,11,FALSE)))</f>
        <v>10</v>
      </c>
      <c r="AW8" s="103">
        <v>10</v>
      </c>
      <c r="AX8" s="103">
        <f>IF(AY8="ABJ",0,AY8*VLOOKUP($AY$3,'Maquette Prévisionnelle (V2018)'!$B$3:$L$69,11,FALSE)/IF(AY8="ABJ","",VLOOKUP($AY$3,'Maquette Prévisionnelle (V2018)'!$B$3:$L$69,11,FALSE)))</f>
        <v>10</v>
      </c>
      <c r="AY8" s="103">
        <v>10</v>
      </c>
    </row>
    <row r="9" spans="1:54" x14ac:dyDescent="0.2">
      <c r="A9" s="102" t="s">
        <v>127</v>
      </c>
      <c r="B9" s="102" t="s">
        <v>151</v>
      </c>
      <c r="C9" s="102" t="str">
        <f t="shared" si="1"/>
        <v>validation de droit</v>
      </c>
      <c r="D9" t="s">
        <v>158</v>
      </c>
      <c r="F9">
        <f t="shared" si="2"/>
        <v>2</v>
      </c>
      <c r="G9" s="107">
        <f t="shared" si="0"/>
        <v>10</v>
      </c>
      <c r="H9">
        <f xml:space="preserve">
(IF(I9="ABJ",0,I9*VLOOKUP($I$3,'Maquette Prévisionnelle (V2018)'!$B$3:$L$69,11,FALSE))
+IF(J9="ABJ",0,J9*VLOOKUP($J$3,'Maquette Prévisionnelle (V2018)'!$B$3:$L$69,11,FALSE))
+IF(K9="ABJ",0,K9*VLOOKUP($K$3,'Maquette Prévisionnelle (V2018)'!$B$3:$L$69,11,FALSE))
+IF(L9="ABJ",0,L9*VLOOKUP($L$3,'Maquette Prévisionnelle (V2018)'!$B$3:$L$69,11,FALSE))
+IF(M9="ABJ",0,M9*VLOOKUP($M$3,'Maquette Prévisionnelle (V2018)'!$B$3:$L$69,11,FALSE))
+IF(N9="ABJ",0,N9*VLOOKUP($N$3,'Maquette Prévisionnelle (V2018)'!$B$3:$L$69,11,FALSE))
+IF(O9="ABJ",0,O9*VLOOKUP($O$3,'Maquette Prévisionnelle (V2018)'!$B$3:$L$69,11,FALSE))
+IF(P9="ABJ",0,P9*VLOOKUP($P$3,'Maquette Prévisionnelle (V2018)'!$B$3:$L$69,11,FALSE))
+IF(Q9="ABJ",0,Q9*VLOOKUP($Q$3,'Maquette Prévisionnelle (V2018)'!$B$3:$L$69,11,FALSE))
+IF(R9="ABJ",0,R9*VLOOKUP($R$3,'Maquette Prévisionnelle (V2018)'!$B$3:$L$69,11,FALSE))
+IF(S9="ABJ",0,S9*VLOOKUP($S$3,'Maquette Prévisionnelle (V2018)'!$B$3:$L$69,11,FALSE)))
/
(IF(I9="ABJ",0,VLOOKUP($I$3,'Maquette Prévisionnelle (V2018)'!$B$3:$L$69,11,FALSE))
+IF(J9="ABJ",0,VLOOKUP($J$3,'Maquette Prévisionnelle (V2018)'!$B$3:$L$69,11,FALSE))
+IF(K9="ABJ",0,VLOOKUP($K$3,'Maquette Prévisionnelle (V2018)'!$B$3:$L$69,11,FALSE))
+IF(L9="ABJ",0,VLOOKUP($L$3,'Maquette Prévisionnelle (V2018)'!$B$3:$L$69,11,FALSE))
+IF(M9="ABJ",0,VLOOKUP($M$3,'Maquette Prévisionnelle (V2018)'!$B$3:$L$69,11,FALSE))
+IF(N9="ABJ",0,VLOOKUP($N$3,'Maquette Prévisionnelle (V2018)'!$B$3:$L$69,11,FALSE))
+IF(O9="ABJ",0,VLOOKUP($O$3,'Maquette Prévisionnelle (V2018)'!$B$3:$L$69,11,FALSE))
+IF(P9="ABJ",0,VLOOKUP($P$3,'Maquette Prévisionnelle (V2018)'!$B$3:$L$69,11,FALSE))
+IF(Q9="ABJ",0,VLOOKUP($Q$3,'Maquette Prévisionnelle (V2018)'!$B$3:$L$69,11,FALSE))
+IF(R9="ABJ",0,VLOOKUP($R$3,'Maquette Prévisionnelle (V2018)'!$B$3:$L$69,11,FALSE))
+IF(S9="ABJ",0,VLOOKUP($S$3,'Maquette Prévisionnelle (V2018)'!$B$3:$L$69,11,FALSE)))</f>
        <v>10</v>
      </c>
      <c r="I9" s="100">
        <v>10</v>
      </c>
      <c r="J9" s="100">
        <v>10</v>
      </c>
      <c r="K9" s="100">
        <v>10</v>
      </c>
      <c r="L9" s="100">
        <v>10</v>
      </c>
      <c r="M9" s="100">
        <v>10</v>
      </c>
      <c r="N9" s="100">
        <v>10</v>
      </c>
      <c r="O9" s="100">
        <v>10</v>
      </c>
      <c r="P9" s="100">
        <v>10</v>
      </c>
      <c r="Q9" s="100">
        <v>10</v>
      </c>
      <c r="R9" s="100">
        <v>10</v>
      </c>
      <c r="S9" s="100">
        <v>10</v>
      </c>
      <c r="T9" s="103">
        <f xml:space="preserve">
(IF(U9="ABJ",0,U9*VLOOKUP($U$3,'Maquette Prévisionnelle (V2018)'!$B$3:$L$69,11,FALSE))
+IF(V9="ABJ",0,V9*VLOOKUP($V$3,'Maquette Prévisionnelle (V2018)'!$B$3:$L$69,11,FALSE))
+IF(W9="ABJ",0,W9*VLOOKUP($W$3,'Maquette Prévisionnelle (V2018)'!$B$3:$L$69,11,FALSE))
+IF(X9="ABJ",0,X9*VLOOKUP($X$3,'Maquette Prévisionnelle (V2018)'!$B$3:$L$69,11,FALSE))
+IF(Y9="ABJ",0,Y9*VLOOKUP($Y$3,'Maquette Prévisionnelle (V2018)'!$B$3:$L$69,11,FALSE))
+IF(Z9="ABJ",0,Z9*VLOOKUP($Z$3,'Maquette Prévisionnelle (V2018)'!$B$3:$L$69,11,FALSE)))
/
(IF(U9="ABJ",0,VLOOKUP($U$3,'Maquette Prévisionnelle (V2018)'!$B$3:$L$69,11,FALSE))
+IF(V9="ABJ",0,VLOOKUP($V$3,'Maquette Prévisionnelle (V2018)'!$B$3:$L$69,11,FALSE))
+IF(W9="ABJ",0,VLOOKUP($W$3,'Maquette Prévisionnelle (V2018)'!$B$3:$L$69,11,FALSE))
+IF(X9="ABJ",0,VLOOKUP($X$3,'Maquette Prévisionnelle (V2018)'!$B$3:$L$69,11,FALSE))
+IF(Y9="ABJ",0,VLOOKUP($Y$3,'Maquette Prévisionnelle (V2018)'!$B$3:$L$69,11,FALSE))
+IF(Z9="ABJ",0,VLOOKUP($Z$3,'Maquette Prévisionnelle (V2018)'!$B$3:$L$69,11,FALSE)))</f>
        <v>10</v>
      </c>
      <c r="U9" s="100">
        <v>10</v>
      </c>
      <c r="V9" s="100">
        <v>10</v>
      </c>
      <c r="W9" s="100">
        <v>10</v>
      </c>
      <c r="X9" s="100">
        <v>10</v>
      </c>
      <c r="Y9" s="103">
        <v>10</v>
      </c>
      <c r="Z9" s="103">
        <v>10</v>
      </c>
      <c r="AA9" s="103">
        <f xml:space="preserve">
(IF(AB9="ABJ",0,AB9*VLOOKUP($AB$3,'Maquette Prévisionnelle (V2018)'!$B$3:$L$69,11,FALSE))
+IF(AC9="ABJ",0,AC9*VLOOKUP($AC$3,'Maquette Prévisionnelle (V2018)'!$B$3:$L$69,11,FALSE))
+IF(AD9="ABJ",0,AD9*VLOOKUP($AD$3,'Maquette Prévisionnelle (V2018)'!$B$3:$L$69,11,FALSE))
+IF(AE9="ABJ",0,AE9*VLOOKUP($AE$3,'Maquette Prévisionnelle (V2018)'!$B$3:$L$69,11,FALSE)))
/
(IF(AB9="ABJ",0,VLOOKUP($AB$3,'Maquette Prévisionnelle (V2018)'!$B$3:$L$69,11,FALSE))
+IF(AC9="ABJ",0,VLOOKUP($AC$3,'Maquette Prévisionnelle (V2018)'!$B$3:$L$69,11,FALSE))
+IF(AD9="ABJ",0,VLOOKUP($AD$3,'Maquette Prévisionnelle (V2018)'!$B$3:$L$69,11,FALSE))
+IF(AE9="ABJ",0,VLOOKUP($AE$3,'Maquette Prévisionnelle (V2018)'!$B$3:$L$69,11,FALSE)))</f>
        <v>10</v>
      </c>
      <c r="AB9" s="103">
        <v>10</v>
      </c>
      <c r="AC9" s="103">
        <v>10</v>
      </c>
      <c r="AD9" s="103">
        <v>10</v>
      </c>
      <c r="AE9" s="103">
        <v>10</v>
      </c>
      <c r="AF9" s="103">
        <f xml:space="preserve">
(IF(AG9="ABJ",0,AG9*VLOOKUP($AG$3,'Maquette Prévisionnelle (V2018)'!$B$3:$L$69,11,FALSE))
+IF(AH9="ABJ",0,AH9*VLOOKUP($AH$3,'Maquette Prévisionnelle (V2018)'!$B$3:$L$69,11,FALSE))
+IF(AI9="ABJ",0,AI9*VLOOKUP($AI$3,'Maquette Prévisionnelle (V2018)'!$B$3:$L$69,11,FALSE))
+IF(AJ9="ABJ",0,AJ9*VLOOKUP($AJ$3,'Maquette Prévisionnelle (V2018)'!$B$3:$L$69,11,FALSE))
+IF(AK9="ABJ",0,AK9*VLOOKUP($AK$3,'Maquette Prévisionnelle (V2018)'!$B$3:$L$69,11,FALSE))
+IF(AL9="ABJ",0,AL9*VLOOKUP($AL$3,'Maquette Prévisionnelle (V2018)'!$B$3:$L$69,11,FALSE))
+IF(AM9="ABJ",0,AM9*VLOOKUP($AM$3,'Maquette Prévisionnelle (V2018)'!$B$3:$L$69,11,FALSE))
+IF(AN9="ABJ",0,AN9*VLOOKUP($AN$3,'Maquette Prévisionnelle (V2018)'!$B$3:$L$69,11,FALSE)))
/
(IF(AG9="ABJ",0,VLOOKUP($AG$3,'Maquette Prévisionnelle (V2018)'!$B$3:$L$69,11,FALSE))
+IF(AH9="ABJ",0,VLOOKUP($AH$3,'Maquette Prévisionnelle (V2018)'!$B$3:$L$69,11,FALSE))
+IF(AI9="ABJ",0,VLOOKUP($AI$3,'Maquette Prévisionnelle (V2018)'!$B$3:$L$69,11,FALSE))
+IF(AJ9="ABJ",0,VLOOKUP($AJ$3,'Maquette Prévisionnelle (V2018)'!$B$3:$L$69,11,FALSE))
+IF(AK9="ABJ",0,VLOOKUP($AK$3,'Maquette Prévisionnelle (V2018)'!$B$3:$L$69,11,FALSE))
+IF(AL9="ABJ",0,VLOOKUP($AL$3,'Maquette Prévisionnelle (V2018)'!$B$3:$L$69,11,FALSE))
+IF(AM9="ABJ",0,VLOOKUP($AM$3,'Maquette Prévisionnelle (V2018)'!$B$3:$L$69,11,FALSE))
+IF(AN9="ABJ",0,VLOOKUP($AN$3,'Maquette Prévisionnelle (V2018)'!$B$3:$L$69,11,FALSE)))</f>
        <v>10</v>
      </c>
      <c r="AG9" s="103">
        <v>10</v>
      </c>
      <c r="AH9" s="103">
        <v>10</v>
      </c>
      <c r="AI9" s="103">
        <v>10</v>
      </c>
      <c r="AJ9" s="103">
        <v>10</v>
      </c>
      <c r="AK9" s="103">
        <v>10</v>
      </c>
      <c r="AL9" s="103">
        <v>10</v>
      </c>
      <c r="AM9" s="103">
        <v>10</v>
      </c>
      <c r="AN9" s="103">
        <v>10</v>
      </c>
      <c r="AO9" s="103">
        <f>(IF(AP9="ABJ",0,AP9*VLOOKUP($AP$3,'Maquette Prévisionnelle (V2018)'!$B$3:$L$69,11,FALSE))+IF(AQ9="ABJ",0,AQ9*VLOOKUP($AQ$3,'Maquette Prévisionnelle (V2018)'!$B$3:$L$69,11,FALSE)))/(IF(AP9="ABJ",0,VLOOKUP($AP$3,'Maquette Prévisionnelle (V2018)'!$B$3:$L$69,11,FALSE))+IF(AQ9="ABJ",0,VLOOKUP($AQ$3,'Maquette Prévisionnelle (V2018)'!$B$3:$L$69,11,FALSE)))</f>
        <v>10</v>
      </c>
      <c r="AP9" s="103">
        <v>10</v>
      </c>
      <c r="AQ9" s="103">
        <v>10</v>
      </c>
      <c r="AR9" s="103">
        <f>(IF(AS9="ABJ",0,AS9*VLOOKUP($AS$3,'Maquette Prévisionnelle (V2018)'!$B$3:$L$69,11,FALSE))
+IF(AT9="ABJ",0,AT9*VLOOKUP($AT$3,'Maquette Prévisionnelle (V2018)'!$B$3:$L$69,11,FALSE))
+IF(AU9="ABJ",0,AU9*VLOOKUP($AU$3,'Maquette Prévisionnelle (V2018)'!$B$3:$L$69,11,FALSE)))
/
(IF(AS9="ABJ",0,VLOOKUP($AS$3,'Maquette Prévisionnelle (V2018)'!$B$3:$L$69,11,FALSE))
+IF(AT9="ABJ",0,VLOOKUP($AT$3,'Maquette Prévisionnelle (V2018)'!$B$3:$L$69,11,FALSE))
+IF(AU9="ABJ",0,VLOOKUP($AU$3,'Maquette Prévisionnelle (V2018)'!$B$3:$L$69,11,FALSE)))</f>
        <v>10</v>
      </c>
      <c r="AS9" s="103">
        <v>10</v>
      </c>
      <c r="AT9" s="103">
        <v>10</v>
      </c>
      <c r="AU9" s="103">
        <v>10</v>
      </c>
      <c r="AV9" s="103">
        <f>IF(AW9="ABJ","",AW9*VLOOKUP($AW$3,'Maquette Prévisionnelle (V2018)'!$B$3:$L$69,11,FALSE)/IF(AW9="ABJ","",VLOOKUP($AW$3,'Maquette Prévisionnelle (V2018)'!$B$3:$L$69,11,FALSE)))</f>
        <v>10</v>
      </c>
      <c r="AW9" s="103">
        <v>10</v>
      </c>
      <c r="AX9" s="103">
        <f>IF(AY9="ABJ",0,AY9*VLOOKUP($AY$3,'Maquette Prévisionnelle (V2018)'!$B$3:$L$69,11,FALSE)/IF(AY9="ABJ","",VLOOKUP($AY$3,'Maquette Prévisionnelle (V2018)'!$B$3:$L$69,11,FALSE)))</f>
        <v>10</v>
      </c>
      <c r="AY9" s="103">
        <v>10</v>
      </c>
    </row>
    <row r="10" spans="1:54" x14ac:dyDescent="0.2">
      <c r="A10" s="102" t="s">
        <v>121</v>
      </c>
      <c r="B10" s="102" t="s">
        <v>145</v>
      </c>
      <c r="C10" s="102" t="str">
        <f t="shared" si="1"/>
        <v>validation de droit</v>
      </c>
      <c r="D10" t="s">
        <v>158</v>
      </c>
      <c r="F10">
        <f t="shared" si="2"/>
        <v>2</v>
      </c>
      <c r="G10" s="107">
        <f t="shared" si="0"/>
        <v>10</v>
      </c>
      <c r="H10">
        <f xml:space="preserve">
(IF(I10="ABJ",0,I10*VLOOKUP($I$3,'Maquette Prévisionnelle (V2018)'!$B$3:$L$69,11,FALSE))
+IF(J10="ABJ",0,J10*VLOOKUP($J$3,'Maquette Prévisionnelle (V2018)'!$B$3:$L$69,11,FALSE))
+IF(K10="ABJ",0,K10*VLOOKUP($K$3,'Maquette Prévisionnelle (V2018)'!$B$3:$L$69,11,FALSE))
+IF(L10="ABJ",0,L10*VLOOKUP($L$3,'Maquette Prévisionnelle (V2018)'!$B$3:$L$69,11,FALSE))
+IF(M10="ABJ",0,M10*VLOOKUP($M$3,'Maquette Prévisionnelle (V2018)'!$B$3:$L$69,11,FALSE))
+IF(N10="ABJ",0,N10*VLOOKUP($N$3,'Maquette Prévisionnelle (V2018)'!$B$3:$L$69,11,FALSE))
+IF(O10="ABJ",0,O10*VLOOKUP($O$3,'Maquette Prévisionnelle (V2018)'!$B$3:$L$69,11,FALSE))
+IF(P10="ABJ",0,P10*VLOOKUP($P$3,'Maquette Prévisionnelle (V2018)'!$B$3:$L$69,11,FALSE))
+IF(Q10="ABJ",0,Q10*VLOOKUP($Q$3,'Maquette Prévisionnelle (V2018)'!$B$3:$L$69,11,FALSE))
+IF(R10="ABJ",0,R10*VLOOKUP($R$3,'Maquette Prévisionnelle (V2018)'!$B$3:$L$69,11,FALSE))
+IF(S10="ABJ",0,S10*VLOOKUP($S$3,'Maquette Prévisionnelle (V2018)'!$B$3:$L$69,11,FALSE)))
/
(IF(I10="ABJ",0,VLOOKUP($I$3,'Maquette Prévisionnelle (V2018)'!$B$3:$L$69,11,FALSE))
+IF(J10="ABJ",0,VLOOKUP($J$3,'Maquette Prévisionnelle (V2018)'!$B$3:$L$69,11,FALSE))
+IF(K10="ABJ",0,VLOOKUP($K$3,'Maquette Prévisionnelle (V2018)'!$B$3:$L$69,11,FALSE))
+IF(L10="ABJ",0,VLOOKUP($L$3,'Maquette Prévisionnelle (V2018)'!$B$3:$L$69,11,FALSE))
+IF(M10="ABJ",0,VLOOKUP($M$3,'Maquette Prévisionnelle (V2018)'!$B$3:$L$69,11,FALSE))
+IF(N10="ABJ",0,VLOOKUP($N$3,'Maquette Prévisionnelle (V2018)'!$B$3:$L$69,11,FALSE))
+IF(O10="ABJ",0,VLOOKUP($O$3,'Maquette Prévisionnelle (V2018)'!$B$3:$L$69,11,FALSE))
+IF(P10="ABJ",0,VLOOKUP($P$3,'Maquette Prévisionnelle (V2018)'!$B$3:$L$69,11,FALSE))
+IF(Q10="ABJ",0,VLOOKUP($Q$3,'Maquette Prévisionnelle (V2018)'!$B$3:$L$69,11,FALSE))
+IF(R10="ABJ",0,VLOOKUP($R$3,'Maquette Prévisionnelle (V2018)'!$B$3:$L$69,11,FALSE))
+IF(S10="ABJ",0,VLOOKUP($S$3,'Maquette Prévisionnelle (V2018)'!$B$3:$L$69,11,FALSE)))</f>
        <v>10</v>
      </c>
      <c r="I10" s="100">
        <v>10</v>
      </c>
      <c r="J10" s="100">
        <v>10</v>
      </c>
      <c r="K10" s="100">
        <v>10</v>
      </c>
      <c r="L10" s="100">
        <v>10</v>
      </c>
      <c r="M10" s="100">
        <v>10</v>
      </c>
      <c r="N10" s="100">
        <v>10</v>
      </c>
      <c r="O10" s="100">
        <v>10</v>
      </c>
      <c r="P10" s="100">
        <v>10</v>
      </c>
      <c r="Q10" s="100">
        <v>10</v>
      </c>
      <c r="R10" s="100">
        <v>10</v>
      </c>
      <c r="S10" s="100">
        <v>10</v>
      </c>
      <c r="T10" s="103">
        <f xml:space="preserve">
(IF(U10="ABJ",0,U10*VLOOKUP($U$3,'Maquette Prévisionnelle (V2018)'!$B$3:$L$69,11,FALSE))
+IF(V10="ABJ",0,V10*VLOOKUP($V$3,'Maquette Prévisionnelle (V2018)'!$B$3:$L$69,11,FALSE))
+IF(W10="ABJ",0,W10*VLOOKUP($W$3,'Maquette Prévisionnelle (V2018)'!$B$3:$L$69,11,FALSE))
+IF(X10="ABJ",0,X10*VLOOKUP($X$3,'Maquette Prévisionnelle (V2018)'!$B$3:$L$69,11,FALSE))
+IF(Y10="ABJ",0,Y10*VLOOKUP($Y$3,'Maquette Prévisionnelle (V2018)'!$B$3:$L$69,11,FALSE))
+IF(Z10="ABJ",0,Z10*VLOOKUP($Z$3,'Maquette Prévisionnelle (V2018)'!$B$3:$L$69,11,FALSE)))
/
(IF(U10="ABJ",0,VLOOKUP($U$3,'Maquette Prévisionnelle (V2018)'!$B$3:$L$69,11,FALSE))
+IF(V10="ABJ",0,VLOOKUP($V$3,'Maquette Prévisionnelle (V2018)'!$B$3:$L$69,11,FALSE))
+IF(W10="ABJ",0,VLOOKUP($W$3,'Maquette Prévisionnelle (V2018)'!$B$3:$L$69,11,FALSE))
+IF(X10="ABJ",0,VLOOKUP($X$3,'Maquette Prévisionnelle (V2018)'!$B$3:$L$69,11,FALSE))
+IF(Y10="ABJ",0,VLOOKUP($Y$3,'Maquette Prévisionnelle (V2018)'!$B$3:$L$69,11,FALSE))
+IF(Z10="ABJ",0,VLOOKUP($Z$3,'Maquette Prévisionnelle (V2018)'!$B$3:$L$69,11,FALSE)))</f>
        <v>10</v>
      </c>
      <c r="U10" s="100">
        <v>10</v>
      </c>
      <c r="V10" s="100">
        <v>10</v>
      </c>
      <c r="W10" s="100">
        <v>10</v>
      </c>
      <c r="X10" s="100">
        <v>10</v>
      </c>
      <c r="Y10" s="103">
        <v>10</v>
      </c>
      <c r="Z10" s="103">
        <v>10</v>
      </c>
      <c r="AA10" s="103">
        <f xml:space="preserve">
(IF(AB10="ABJ",0,AB10*VLOOKUP($AB$3,'Maquette Prévisionnelle (V2018)'!$B$3:$L$69,11,FALSE))
+IF(AC10="ABJ",0,AC10*VLOOKUP($AC$3,'Maquette Prévisionnelle (V2018)'!$B$3:$L$69,11,FALSE))
+IF(AD10="ABJ",0,AD10*VLOOKUP($AD$3,'Maquette Prévisionnelle (V2018)'!$B$3:$L$69,11,FALSE))
+IF(AE10="ABJ",0,AE10*VLOOKUP($AE$3,'Maquette Prévisionnelle (V2018)'!$B$3:$L$69,11,FALSE)))
/
(IF(AB10="ABJ",0,VLOOKUP($AB$3,'Maquette Prévisionnelle (V2018)'!$B$3:$L$69,11,FALSE))
+IF(AC10="ABJ",0,VLOOKUP($AC$3,'Maquette Prévisionnelle (V2018)'!$B$3:$L$69,11,FALSE))
+IF(AD10="ABJ",0,VLOOKUP($AD$3,'Maquette Prévisionnelle (V2018)'!$B$3:$L$69,11,FALSE))
+IF(AE10="ABJ",0,VLOOKUP($AE$3,'Maquette Prévisionnelle (V2018)'!$B$3:$L$69,11,FALSE)))</f>
        <v>10</v>
      </c>
      <c r="AB10" s="103">
        <v>10</v>
      </c>
      <c r="AC10" s="103">
        <v>10</v>
      </c>
      <c r="AD10" s="103">
        <v>10</v>
      </c>
      <c r="AE10" s="103">
        <v>10</v>
      </c>
      <c r="AF10" s="103">
        <f xml:space="preserve">
(IF(AG10="ABJ",0,AG10*VLOOKUP($AG$3,'Maquette Prévisionnelle (V2018)'!$B$3:$L$69,11,FALSE))
+IF(AH10="ABJ",0,AH10*VLOOKUP($AH$3,'Maquette Prévisionnelle (V2018)'!$B$3:$L$69,11,FALSE))
+IF(AI10="ABJ",0,AI10*VLOOKUP($AI$3,'Maquette Prévisionnelle (V2018)'!$B$3:$L$69,11,FALSE))
+IF(AJ10="ABJ",0,AJ10*VLOOKUP($AJ$3,'Maquette Prévisionnelle (V2018)'!$B$3:$L$69,11,FALSE))
+IF(AK10="ABJ",0,AK10*VLOOKUP($AK$3,'Maquette Prévisionnelle (V2018)'!$B$3:$L$69,11,FALSE))
+IF(AL10="ABJ",0,AL10*VLOOKUP($AL$3,'Maquette Prévisionnelle (V2018)'!$B$3:$L$69,11,FALSE))
+IF(AM10="ABJ",0,AM10*VLOOKUP($AM$3,'Maquette Prévisionnelle (V2018)'!$B$3:$L$69,11,FALSE))
+IF(AN10="ABJ",0,AN10*VLOOKUP($AN$3,'Maquette Prévisionnelle (V2018)'!$B$3:$L$69,11,FALSE)))
/
(IF(AG10="ABJ",0,VLOOKUP($AG$3,'Maquette Prévisionnelle (V2018)'!$B$3:$L$69,11,FALSE))
+IF(AH10="ABJ",0,VLOOKUP($AH$3,'Maquette Prévisionnelle (V2018)'!$B$3:$L$69,11,FALSE))
+IF(AI10="ABJ",0,VLOOKUP($AI$3,'Maquette Prévisionnelle (V2018)'!$B$3:$L$69,11,FALSE))
+IF(AJ10="ABJ",0,VLOOKUP($AJ$3,'Maquette Prévisionnelle (V2018)'!$B$3:$L$69,11,FALSE))
+IF(AK10="ABJ",0,VLOOKUP($AK$3,'Maquette Prévisionnelle (V2018)'!$B$3:$L$69,11,FALSE))
+IF(AL10="ABJ",0,VLOOKUP($AL$3,'Maquette Prévisionnelle (V2018)'!$B$3:$L$69,11,FALSE))
+IF(AM10="ABJ",0,VLOOKUP($AM$3,'Maquette Prévisionnelle (V2018)'!$B$3:$L$69,11,FALSE))
+IF(AN10="ABJ",0,VLOOKUP($AN$3,'Maquette Prévisionnelle (V2018)'!$B$3:$L$69,11,FALSE)))</f>
        <v>10</v>
      </c>
      <c r="AG10" s="103">
        <v>10</v>
      </c>
      <c r="AH10" s="103">
        <v>10</v>
      </c>
      <c r="AI10" s="103">
        <v>10</v>
      </c>
      <c r="AJ10" s="103">
        <v>10</v>
      </c>
      <c r="AK10" s="103">
        <v>10</v>
      </c>
      <c r="AL10" s="103">
        <v>10</v>
      </c>
      <c r="AM10" s="103">
        <v>10</v>
      </c>
      <c r="AN10" s="103">
        <v>10</v>
      </c>
      <c r="AO10" s="103">
        <f>(IF(AP10="ABJ",0,AP10*VLOOKUP($AP$3,'Maquette Prévisionnelle (V2018)'!$B$3:$L$69,11,FALSE))+IF(AQ10="ABJ",0,AQ10*VLOOKUP($AQ$3,'Maquette Prévisionnelle (V2018)'!$B$3:$L$69,11,FALSE)))/(IF(AP10="ABJ",0,VLOOKUP($AP$3,'Maquette Prévisionnelle (V2018)'!$B$3:$L$69,11,FALSE))+IF(AQ10="ABJ",0,VLOOKUP($AQ$3,'Maquette Prévisionnelle (V2018)'!$B$3:$L$69,11,FALSE)))</f>
        <v>10</v>
      </c>
      <c r="AP10" s="103">
        <v>10</v>
      </c>
      <c r="AQ10" s="103">
        <v>10</v>
      </c>
      <c r="AR10" s="103">
        <f>(IF(AS10="ABJ",0,AS10*VLOOKUP($AS$3,'Maquette Prévisionnelle (V2018)'!$B$3:$L$69,11,FALSE))
+IF(AT10="ABJ",0,AT10*VLOOKUP($AT$3,'Maquette Prévisionnelle (V2018)'!$B$3:$L$69,11,FALSE))
+IF(AU10="ABJ",0,AU10*VLOOKUP($AU$3,'Maquette Prévisionnelle (V2018)'!$B$3:$L$69,11,FALSE)))
/
(IF(AS10="ABJ",0,VLOOKUP($AS$3,'Maquette Prévisionnelle (V2018)'!$B$3:$L$69,11,FALSE))
+IF(AT10="ABJ",0,VLOOKUP($AT$3,'Maquette Prévisionnelle (V2018)'!$B$3:$L$69,11,FALSE))
+IF(AU10="ABJ",0,VLOOKUP($AU$3,'Maquette Prévisionnelle (V2018)'!$B$3:$L$69,11,FALSE)))</f>
        <v>10</v>
      </c>
      <c r="AS10" s="103">
        <v>10</v>
      </c>
      <c r="AT10" s="103">
        <v>10</v>
      </c>
      <c r="AU10" s="103">
        <v>10</v>
      </c>
      <c r="AV10" s="103">
        <f>IF(AW10="ABJ","",AW10*VLOOKUP($AW$3,'Maquette Prévisionnelle (V2018)'!$B$3:$L$69,11,FALSE)/IF(AW10="ABJ","",VLOOKUP($AW$3,'Maquette Prévisionnelle (V2018)'!$B$3:$L$69,11,FALSE)))</f>
        <v>10</v>
      </c>
      <c r="AW10" s="103">
        <v>10</v>
      </c>
      <c r="AX10" s="103">
        <f>IF(AY10="ABJ",0,AY10*VLOOKUP($AY$3,'Maquette Prévisionnelle (V2018)'!$B$3:$L$69,11,FALSE)/IF(AY10="ABJ","",VLOOKUP($AY$3,'Maquette Prévisionnelle (V2018)'!$B$3:$L$69,11,FALSE)))</f>
        <v>10</v>
      </c>
      <c r="AY10" s="103">
        <v>10</v>
      </c>
    </row>
    <row r="11" spans="1:54" x14ac:dyDescent="0.2">
      <c r="A11" s="102" t="s">
        <v>114</v>
      </c>
      <c r="B11" s="102" t="s">
        <v>138</v>
      </c>
      <c r="C11" s="102" t="str">
        <f t="shared" si="1"/>
        <v>validation de droit</v>
      </c>
      <c r="D11" t="s">
        <v>158</v>
      </c>
      <c r="F11">
        <f t="shared" si="2"/>
        <v>2</v>
      </c>
      <c r="G11" s="107">
        <f t="shared" si="0"/>
        <v>10</v>
      </c>
      <c r="H11">
        <f xml:space="preserve">
(IF(I11="ABJ",0,I11*VLOOKUP($I$3,'Maquette Prévisionnelle (V2018)'!$B$3:$L$69,11,FALSE))
+IF(J11="ABJ",0,J11*VLOOKUP($J$3,'Maquette Prévisionnelle (V2018)'!$B$3:$L$69,11,FALSE))
+IF(K11="ABJ",0,K11*VLOOKUP($K$3,'Maquette Prévisionnelle (V2018)'!$B$3:$L$69,11,FALSE))
+IF(L11="ABJ",0,L11*VLOOKUP($L$3,'Maquette Prévisionnelle (V2018)'!$B$3:$L$69,11,FALSE))
+IF(M11="ABJ",0,M11*VLOOKUP($M$3,'Maquette Prévisionnelle (V2018)'!$B$3:$L$69,11,FALSE))
+IF(N11="ABJ",0,N11*VLOOKUP($N$3,'Maquette Prévisionnelle (V2018)'!$B$3:$L$69,11,FALSE))
+IF(O11="ABJ",0,O11*VLOOKUP($O$3,'Maquette Prévisionnelle (V2018)'!$B$3:$L$69,11,FALSE))
+IF(P11="ABJ",0,P11*VLOOKUP($P$3,'Maquette Prévisionnelle (V2018)'!$B$3:$L$69,11,FALSE))
+IF(Q11="ABJ",0,Q11*VLOOKUP($Q$3,'Maquette Prévisionnelle (V2018)'!$B$3:$L$69,11,FALSE))
+IF(R11="ABJ",0,R11*VLOOKUP($R$3,'Maquette Prévisionnelle (V2018)'!$B$3:$L$69,11,FALSE))
+IF(S11="ABJ",0,S11*VLOOKUP($S$3,'Maquette Prévisionnelle (V2018)'!$B$3:$L$69,11,FALSE)))
/
(IF(I11="ABJ",0,VLOOKUP($I$3,'Maquette Prévisionnelle (V2018)'!$B$3:$L$69,11,FALSE))
+IF(J11="ABJ",0,VLOOKUP($J$3,'Maquette Prévisionnelle (V2018)'!$B$3:$L$69,11,FALSE))
+IF(K11="ABJ",0,VLOOKUP($K$3,'Maquette Prévisionnelle (V2018)'!$B$3:$L$69,11,FALSE))
+IF(L11="ABJ",0,VLOOKUP($L$3,'Maquette Prévisionnelle (V2018)'!$B$3:$L$69,11,FALSE))
+IF(M11="ABJ",0,VLOOKUP($M$3,'Maquette Prévisionnelle (V2018)'!$B$3:$L$69,11,FALSE))
+IF(N11="ABJ",0,VLOOKUP($N$3,'Maquette Prévisionnelle (V2018)'!$B$3:$L$69,11,FALSE))
+IF(O11="ABJ",0,VLOOKUP($O$3,'Maquette Prévisionnelle (V2018)'!$B$3:$L$69,11,FALSE))
+IF(P11="ABJ",0,VLOOKUP($P$3,'Maquette Prévisionnelle (V2018)'!$B$3:$L$69,11,FALSE))
+IF(Q11="ABJ",0,VLOOKUP($Q$3,'Maquette Prévisionnelle (V2018)'!$B$3:$L$69,11,FALSE))
+IF(R11="ABJ",0,VLOOKUP($R$3,'Maquette Prévisionnelle (V2018)'!$B$3:$L$69,11,FALSE))
+IF(S11="ABJ",0,VLOOKUP($S$3,'Maquette Prévisionnelle (V2018)'!$B$3:$L$69,11,FALSE)))</f>
        <v>10</v>
      </c>
      <c r="I11" s="100">
        <v>10</v>
      </c>
      <c r="J11" s="100">
        <v>10</v>
      </c>
      <c r="K11" s="100">
        <v>10</v>
      </c>
      <c r="L11" s="100">
        <v>10</v>
      </c>
      <c r="M11" s="100">
        <v>10</v>
      </c>
      <c r="N11" s="100">
        <v>10</v>
      </c>
      <c r="O11" s="100">
        <v>10</v>
      </c>
      <c r="P11" s="100">
        <v>10</v>
      </c>
      <c r="Q11" s="100">
        <v>10</v>
      </c>
      <c r="R11" s="100">
        <v>10</v>
      </c>
      <c r="S11" s="100">
        <v>10</v>
      </c>
      <c r="T11" s="103">
        <f xml:space="preserve">
(IF(U11="ABJ",0,U11*VLOOKUP($U$3,'Maquette Prévisionnelle (V2018)'!$B$3:$L$69,11,FALSE))
+IF(V11="ABJ",0,V11*VLOOKUP($V$3,'Maquette Prévisionnelle (V2018)'!$B$3:$L$69,11,FALSE))
+IF(W11="ABJ",0,W11*VLOOKUP($W$3,'Maquette Prévisionnelle (V2018)'!$B$3:$L$69,11,FALSE))
+IF(X11="ABJ",0,X11*VLOOKUP($X$3,'Maquette Prévisionnelle (V2018)'!$B$3:$L$69,11,FALSE))
+IF(Y11="ABJ",0,Y11*VLOOKUP($Y$3,'Maquette Prévisionnelle (V2018)'!$B$3:$L$69,11,FALSE))
+IF(Z11="ABJ",0,Z11*VLOOKUP($Z$3,'Maquette Prévisionnelle (V2018)'!$B$3:$L$69,11,FALSE)))
/
(IF(U11="ABJ",0,VLOOKUP($U$3,'Maquette Prévisionnelle (V2018)'!$B$3:$L$69,11,FALSE))
+IF(V11="ABJ",0,VLOOKUP($V$3,'Maquette Prévisionnelle (V2018)'!$B$3:$L$69,11,FALSE))
+IF(W11="ABJ",0,VLOOKUP($W$3,'Maquette Prévisionnelle (V2018)'!$B$3:$L$69,11,FALSE))
+IF(X11="ABJ",0,VLOOKUP($X$3,'Maquette Prévisionnelle (V2018)'!$B$3:$L$69,11,FALSE))
+IF(Y11="ABJ",0,VLOOKUP($Y$3,'Maquette Prévisionnelle (V2018)'!$B$3:$L$69,11,FALSE))
+IF(Z11="ABJ",0,VLOOKUP($Z$3,'Maquette Prévisionnelle (V2018)'!$B$3:$L$69,11,FALSE)))</f>
        <v>10</v>
      </c>
      <c r="U11" s="100">
        <v>10</v>
      </c>
      <c r="V11" s="100">
        <v>10</v>
      </c>
      <c r="W11" s="100">
        <v>10</v>
      </c>
      <c r="X11" s="100">
        <v>10</v>
      </c>
      <c r="Y11" s="103">
        <v>10</v>
      </c>
      <c r="Z11" s="103">
        <v>10</v>
      </c>
      <c r="AA11" s="103">
        <f xml:space="preserve">
(IF(AB11="ABJ",0,AB11*VLOOKUP($AB$3,'Maquette Prévisionnelle (V2018)'!$B$3:$L$69,11,FALSE))
+IF(AC11="ABJ",0,AC11*VLOOKUP($AC$3,'Maquette Prévisionnelle (V2018)'!$B$3:$L$69,11,FALSE))
+IF(AD11="ABJ",0,AD11*VLOOKUP($AD$3,'Maquette Prévisionnelle (V2018)'!$B$3:$L$69,11,FALSE))
+IF(AE11="ABJ",0,AE11*VLOOKUP($AE$3,'Maquette Prévisionnelle (V2018)'!$B$3:$L$69,11,FALSE)))
/
(IF(AB11="ABJ",0,VLOOKUP($AB$3,'Maquette Prévisionnelle (V2018)'!$B$3:$L$69,11,FALSE))
+IF(AC11="ABJ",0,VLOOKUP($AC$3,'Maquette Prévisionnelle (V2018)'!$B$3:$L$69,11,FALSE))
+IF(AD11="ABJ",0,VLOOKUP($AD$3,'Maquette Prévisionnelle (V2018)'!$B$3:$L$69,11,FALSE))
+IF(AE11="ABJ",0,VLOOKUP($AE$3,'Maquette Prévisionnelle (V2018)'!$B$3:$L$69,11,FALSE)))</f>
        <v>10</v>
      </c>
      <c r="AB11" s="103">
        <v>10</v>
      </c>
      <c r="AC11" s="103">
        <v>10</v>
      </c>
      <c r="AD11" s="103">
        <v>10</v>
      </c>
      <c r="AE11" s="103">
        <v>10</v>
      </c>
      <c r="AF11" s="103">
        <f xml:space="preserve">
(IF(AG11="ABJ",0,AG11*VLOOKUP($AG$3,'Maquette Prévisionnelle (V2018)'!$B$3:$L$69,11,FALSE))
+IF(AH11="ABJ",0,AH11*VLOOKUP($AH$3,'Maquette Prévisionnelle (V2018)'!$B$3:$L$69,11,FALSE))
+IF(AI11="ABJ",0,AI11*VLOOKUP($AI$3,'Maquette Prévisionnelle (V2018)'!$B$3:$L$69,11,FALSE))
+IF(AJ11="ABJ",0,AJ11*VLOOKUP($AJ$3,'Maquette Prévisionnelle (V2018)'!$B$3:$L$69,11,FALSE))
+IF(AK11="ABJ",0,AK11*VLOOKUP($AK$3,'Maquette Prévisionnelle (V2018)'!$B$3:$L$69,11,FALSE))
+IF(AL11="ABJ",0,AL11*VLOOKUP($AL$3,'Maquette Prévisionnelle (V2018)'!$B$3:$L$69,11,FALSE))
+IF(AM11="ABJ",0,AM11*VLOOKUP($AM$3,'Maquette Prévisionnelle (V2018)'!$B$3:$L$69,11,FALSE))
+IF(AN11="ABJ",0,AN11*VLOOKUP($AN$3,'Maquette Prévisionnelle (V2018)'!$B$3:$L$69,11,FALSE)))
/
(IF(AG11="ABJ",0,VLOOKUP($AG$3,'Maquette Prévisionnelle (V2018)'!$B$3:$L$69,11,FALSE))
+IF(AH11="ABJ",0,VLOOKUP($AH$3,'Maquette Prévisionnelle (V2018)'!$B$3:$L$69,11,FALSE))
+IF(AI11="ABJ",0,VLOOKUP($AI$3,'Maquette Prévisionnelle (V2018)'!$B$3:$L$69,11,FALSE))
+IF(AJ11="ABJ",0,VLOOKUP($AJ$3,'Maquette Prévisionnelle (V2018)'!$B$3:$L$69,11,FALSE))
+IF(AK11="ABJ",0,VLOOKUP($AK$3,'Maquette Prévisionnelle (V2018)'!$B$3:$L$69,11,FALSE))
+IF(AL11="ABJ",0,VLOOKUP($AL$3,'Maquette Prévisionnelle (V2018)'!$B$3:$L$69,11,FALSE))
+IF(AM11="ABJ",0,VLOOKUP($AM$3,'Maquette Prévisionnelle (V2018)'!$B$3:$L$69,11,FALSE))
+IF(AN11="ABJ",0,VLOOKUP($AN$3,'Maquette Prévisionnelle (V2018)'!$B$3:$L$69,11,FALSE)))</f>
        <v>10</v>
      </c>
      <c r="AG11" s="103">
        <v>10</v>
      </c>
      <c r="AH11" s="103">
        <v>10</v>
      </c>
      <c r="AI11" s="103">
        <v>10</v>
      </c>
      <c r="AJ11" s="103">
        <v>10</v>
      </c>
      <c r="AK11" s="103">
        <v>10</v>
      </c>
      <c r="AL11" s="103">
        <v>10</v>
      </c>
      <c r="AM11" s="103">
        <v>10</v>
      </c>
      <c r="AN11" s="103">
        <v>10</v>
      </c>
      <c r="AO11" s="103">
        <f>(IF(AP11="ABJ",0,AP11*VLOOKUP($AP$3,'Maquette Prévisionnelle (V2018)'!$B$3:$L$69,11,FALSE))+IF(AQ11="ABJ",0,AQ11*VLOOKUP($AQ$3,'Maquette Prévisionnelle (V2018)'!$B$3:$L$69,11,FALSE)))/(IF(AP11="ABJ",0,VLOOKUP($AP$3,'Maquette Prévisionnelle (V2018)'!$B$3:$L$69,11,FALSE))+IF(AQ11="ABJ",0,VLOOKUP($AQ$3,'Maquette Prévisionnelle (V2018)'!$B$3:$L$69,11,FALSE)))</f>
        <v>10</v>
      </c>
      <c r="AP11" s="103">
        <v>10</v>
      </c>
      <c r="AQ11" s="103">
        <v>10</v>
      </c>
      <c r="AR11" s="103">
        <f>(IF(AS11="ABJ",0,AS11*VLOOKUP($AS$3,'Maquette Prévisionnelle (V2018)'!$B$3:$L$69,11,FALSE))
+IF(AT11="ABJ",0,AT11*VLOOKUP($AT$3,'Maquette Prévisionnelle (V2018)'!$B$3:$L$69,11,FALSE))
+IF(AU11="ABJ",0,AU11*VLOOKUP($AU$3,'Maquette Prévisionnelle (V2018)'!$B$3:$L$69,11,FALSE)))
/
(IF(AS11="ABJ",0,VLOOKUP($AS$3,'Maquette Prévisionnelle (V2018)'!$B$3:$L$69,11,FALSE))
+IF(AT11="ABJ",0,VLOOKUP($AT$3,'Maquette Prévisionnelle (V2018)'!$B$3:$L$69,11,FALSE))
+IF(AU11="ABJ",0,VLOOKUP($AU$3,'Maquette Prévisionnelle (V2018)'!$B$3:$L$69,11,FALSE)))</f>
        <v>10</v>
      </c>
      <c r="AS11" s="103">
        <v>10</v>
      </c>
      <c r="AT11" s="103">
        <v>10</v>
      </c>
      <c r="AU11" s="103">
        <v>10</v>
      </c>
      <c r="AV11" s="103">
        <f>IF(AW11="ABJ","",AW11*VLOOKUP($AW$3,'Maquette Prévisionnelle (V2018)'!$B$3:$L$69,11,FALSE)/IF(AW11="ABJ","",VLOOKUP($AW$3,'Maquette Prévisionnelle (V2018)'!$B$3:$L$69,11,FALSE)))</f>
        <v>10</v>
      </c>
      <c r="AW11" s="103">
        <v>10</v>
      </c>
      <c r="AX11" s="103">
        <f>IF(AY11="ABJ",0,AY11*VLOOKUP($AY$3,'Maquette Prévisionnelle (V2018)'!$B$3:$L$69,11,FALSE)/IF(AY11="ABJ","",VLOOKUP($AY$3,'Maquette Prévisionnelle (V2018)'!$B$3:$L$69,11,FALSE)))</f>
        <v>10</v>
      </c>
      <c r="AY11" s="103">
        <v>10</v>
      </c>
    </row>
    <row r="12" spans="1:54" x14ac:dyDescent="0.2">
      <c r="A12" s="102" t="s">
        <v>111</v>
      </c>
      <c r="B12" s="102" t="s">
        <v>135</v>
      </c>
      <c r="C12" s="102" t="str">
        <f t="shared" si="1"/>
        <v>validation de droit</v>
      </c>
      <c r="D12" t="s">
        <v>158</v>
      </c>
      <c r="F12">
        <f t="shared" si="2"/>
        <v>2</v>
      </c>
      <c r="G12" s="107">
        <f t="shared" si="0"/>
        <v>10</v>
      </c>
      <c r="H12">
        <f xml:space="preserve">
(IF(I12="ABJ",0,I12*VLOOKUP($I$3,'Maquette Prévisionnelle (V2018)'!$B$3:$L$69,11,FALSE))
+IF(J12="ABJ",0,J12*VLOOKUP($J$3,'Maquette Prévisionnelle (V2018)'!$B$3:$L$69,11,FALSE))
+IF(K12="ABJ",0,K12*VLOOKUP($K$3,'Maquette Prévisionnelle (V2018)'!$B$3:$L$69,11,FALSE))
+IF(L12="ABJ",0,L12*VLOOKUP($L$3,'Maquette Prévisionnelle (V2018)'!$B$3:$L$69,11,FALSE))
+IF(M12="ABJ",0,M12*VLOOKUP($M$3,'Maquette Prévisionnelle (V2018)'!$B$3:$L$69,11,FALSE))
+IF(N12="ABJ",0,N12*VLOOKUP($N$3,'Maquette Prévisionnelle (V2018)'!$B$3:$L$69,11,FALSE))
+IF(O12="ABJ",0,O12*VLOOKUP($O$3,'Maquette Prévisionnelle (V2018)'!$B$3:$L$69,11,FALSE))
+IF(P12="ABJ",0,P12*VLOOKUP($P$3,'Maquette Prévisionnelle (V2018)'!$B$3:$L$69,11,FALSE))
+IF(Q12="ABJ",0,Q12*VLOOKUP($Q$3,'Maquette Prévisionnelle (V2018)'!$B$3:$L$69,11,FALSE))
+IF(R12="ABJ",0,R12*VLOOKUP($R$3,'Maquette Prévisionnelle (V2018)'!$B$3:$L$69,11,FALSE))
+IF(S12="ABJ",0,S12*VLOOKUP($S$3,'Maquette Prévisionnelle (V2018)'!$B$3:$L$69,11,FALSE)))
/
(IF(I12="ABJ",0,VLOOKUP($I$3,'Maquette Prévisionnelle (V2018)'!$B$3:$L$69,11,FALSE))
+IF(J12="ABJ",0,VLOOKUP($J$3,'Maquette Prévisionnelle (V2018)'!$B$3:$L$69,11,FALSE))
+IF(K12="ABJ",0,VLOOKUP($K$3,'Maquette Prévisionnelle (V2018)'!$B$3:$L$69,11,FALSE))
+IF(L12="ABJ",0,VLOOKUP($L$3,'Maquette Prévisionnelle (V2018)'!$B$3:$L$69,11,FALSE))
+IF(M12="ABJ",0,VLOOKUP($M$3,'Maquette Prévisionnelle (V2018)'!$B$3:$L$69,11,FALSE))
+IF(N12="ABJ",0,VLOOKUP($N$3,'Maquette Prévisionnelle (V2018)'!$B$3:$L$69,11,FALSE))
+IF(O12="ABJ",0,VLOOKUP($O$3,'Maquette Prévisionnelle (V2018)'!$B$3:$L$69,11,FALSE))
+IF(P12="ABJ",0,VLOOKUP($P$3,'Maquette Prévisionnelle (V2018)'!$B$3:$L$69,11,FALSE))
+IF(Q12="ABJ",0,VLOOKUP($Q$3,'Maquette Prévisionnelle (V2018)'!$B$3:$L$69,11,FALSE))
+IF(R12="ABJ",0,VLOOKUP($R$3,'Maquette Prévisionnelle (V2018)'!$B$3:$L$69,11,FALSE))
+IF(S12="ABJ",0,VLOOKUP($S$3,'Maquette Prévisionnelle (V2018)'!$B$3:$L$69,11,FALSE)))</f>
        <v>10</v>
      </c>
      <c r="I12" s="100">
        <v>10</v>
      </c>
      <c r="J12" s="100">
        <v>10</v>
      </c>
      <c r="K12" s="100">
        <v>10</v>
      </c>
      <c r="L12" s="100">
        <v>10</v>
      </c>
      <c r="M12" s="100">
        <v>10</v>
      </c>
      <c r="N12" s="100">
        <v>10</v>
      </c>
      <c r="O12" s="100">
        <v>10</v>
      </c>
      <c r="P12" s="100">
        <v>10</v>
      </c>
      <c r="Q12" s="100">
        <v>10</v>
      </c>
      <c r="R12" s="100">
        <v>10</v>
      </c>
      <c r="S12" s="100">
        <v>10</v>
      </c>
      <c r="T12" s="103">
        <f xml:space="preserve">
(IF(U12="ABJ",0,U12*VLOOKUP($U$3,'Maquette Prévisionnelle (V2018)'!$B$3:$L$69,11,FALSE))
+IF(V12="ABJ",0,V12*VLOOKUP($V$3,'Maquette Prévisionnelle (V2018)'!$B$3:$L$69,11,FALSE))
+IF(W12="ABJ",0,W12*VLOOKUP($W$3,'Maquette Prévisionnelle (V2018)'!$B$3:$L$69,11,FALSE))
+IF(X12="ABJ",0,X12*VLOOKUP($X$3,'Maquette Prévisionnelle (V2018)'!$B$3:$L$69,11,FALSE))
+IF(Y12="ABJ",0,Y12*VLOOKUP($Y$3,'Maquette Prévisionnelle (V2018)'!$B$3:$L$69,11,FALSE))
+IF(Z12="ABJ",0,Z12*VLOOKUP($Z$3,'Maquette Prévisionnelle (V2018)'!$B$3:$L$69,11,FALSE)))
/
(IF(U12="ABJ",0,VLOOKUP($U$3,'Maquette Prévisionnelle (V2018)'!$B$3:$L$69,11,FALSE))
+IF(V12="ABJ",0,VLOOKUP($V$3,'Maquette Prévisionnelle (V2018)'!$B$3:$L$69,11,FALSE))
+IF(W12="ABJ",0,VLOOKUP($W$3,'Maquette Prévisionnelle (V2018)'!$B$3:$L$69,11,FALSE))
+IF(X12="ABJ",0,VLOOKUP($X$3,'Maquette Prévisionnelle (V2018)'!$B$3:$L$69,11,FALSE))
+IF(Y12="ABJ",0,VLOOKUP($Y$3,'Maquette Prévisionnelle (V2018)'!$B$3:$L$69,11,FALSE))
+IF(Z12="ABJ",0,VLOOKUP($Z$3,'Maquette Prévisionnelle (V2018)'!$B$3:$L$69,11,FALSE)))</f>
        <v>10</v>
      </c>
      <c r="U12" s="100">
        <v>10</v>
      </c>
      <c r="V12" s="100">
        <v>10</v>
      </c>
      <c r="W12" s="100">
        <v>10</v>
      </c>
      <c r="X12" s="100">
        <v>10</v>
      </c>
      <c r="Y12" s="103">
        <v>10</v>
      </c>
      <c r="Z12" s="103">
        <v>10</v>
      </c>
      <c r="AA12" s="103">
        <f xml:space="preserve">
(IF(AB12="ABJ",0,AB12*VLOOKUP($AB$3,'Maquette Prévisionnelle (V2018)'!$B$3:$L$69,11,FALSE))
+IF(AC12="ABJ",0,AC12*VLOOKUP($AC$3,'Maquette Prévisionnelle (V2018)'!$B$3:$L$69,11,FALSE))
+IF(AD12="ABJ",0,AD12*VLOOKUP($AD$3,'Maquette Prévisionnelle (V2018)'!$B$3:$L$69,11,FALSE))
+IF(AE12="ABJ",0,AE12*VLOOKUP($AE$3,'Maquette Prévisionnelle (V2018)'!$B$3:$L$69,11,FALSE)))
/
(IF(AB12="ABJ",0,VLOOKUP($AB$3,'Maquette Prévisionnelle (V2018)'!$B$3:$L$69,11,FALSE))
+IF(AC12="ABJ",0,VLOOKUP($AC$3,'Maquette Prévisionnelle (V2018)'!$B$3:$L$69,11,FALSE))
+IF(AD12="ABJ",0,VLOOKUP($AD$3,'Maquette Prévisionnelle (V2018)'!$B$3:$L$69,11,FALSE))
+IF(AE12="ABJ",0,VLOOKUP($AE$3,'Maquette Prévisionnelle (V2018)'!$B$3:$L$69,11,FALSE)))</f>
        <v>10</v>
      </c>
      <c r="AB12" s="103">
        <v>10</v>
      </c>
      <c r="AC12" s="103">
        <v>10</v>
      </c>
      <c r="AD12" s="103">
        <v>10</v>
      </c>
      <c r="AE12" s="103">
        <v>10</v>
      </c>
      <c r="AF12" s="103">
        <f xml:space="preserve">
(IF(AG12="ABJ",0,AG12*VLOOKUP($AG$3,'Maquette Prévisionnelle (V2018)'!$B$3:$L$69,11,FALSE))
+IF(AH12="ABJ",0,AH12*VLOOKUP($AH$3,'Maquette Prévisionnelle (V2018)'!$B$3:$L$69,11,FALSE))
+IF(AI12="ABJ",0,AI12*VLOOKUP($AI$3,'Maquette Prévisionnelle (V2018)'!$B$3:$L$69,11,FALSE))
+IF(AJ12="ABJ",0,AJ12*VLOOKUP($AJ$3,'Maquette Prévisionnelle (V2018)'!$B$3:$L$69,11,FALSE))
+IF(AK12="ABJ",0,AK12*VLOOKUP($AK$3,'Maquette Prévisionnelle (V2018)'!$B$3:$L$69,11,FALSE))
+IF(AL12="ABJ",0,AL12*VLOOKUP($AL$3,'Maquette Prévisionnelle (V2018)'!$B$3:$L$69,11,FALSE))
+IF(AM12="ABJ",0,AM12*VLOOKUP($AM$3,'Maquette Prévisionnelle (V2018)'!$B$3:$L$69,11,FALSE))
+IF(AN12="ABJ",0,AN12*VLOOKUP($AN$3,'Maquette Prévisionnelle (V2018)'!$B$3:$L$69,11,FALSE)))
/
(IF(AG12="ABJ",0,VLOOKUP($AG$3,'Maquette Prévisionnelle (V2018)'!$B$3:$L$69,11,FALSE))
+IF(AH12="ABJ",0,VLOOKUP($AH$3,'Maquette Prévisionnelle (V2018)'!$B$3:$L$69,11,FALSE))
+IF(AI12="ABJ",0,VLOOKUP($AI$3,'Maquette Prévisionnelle (V2018)'!$B$3:$L$69,11,FALSE))
+IF(AJ12="ABJ",0,VLOOKUP($AJ$3,'Maquette Prévisionnelle (V2018)'!$B$3:$L$69,11,FALSE))
+IF(AK12="ABJ",0,VLOOKUP($AK$3,'Maquette Prévisionnelle (V2018)'!$B$3:$L$69,11,FALSE))
+IF(AL12="ABJ",0,VLOOKUP($AL$3,'Maquette Prévisionnelle (V2018)'!$B$3:$L$69,11,FALSE))
+IF(AM12="ABJ",0,VLOOKUP($AM$3,'Maquette Prévisionnelle (V2018)'!$B$3:$L$69,11,FALSE))
+IF(AN12="ABJ",0,VLOOKUP($AN$3,'Maquette Prévisionnelle (V2018)'!$B$3:$L$69,11,FALSE)))</f>
        <v>10</v>
      </c>
      <c r="AG12" s="103">
        <v>10</v>
      </c>
      <c r="AH12" s="103">
        <v>10</v>
      </c>
      <c r="AI12" s="103">
        <v>10</v>
      </c>
      <c r="AJ12" s="103">
        <v>10</v>
      </c>
      <c r="AK12" s="103">
        <v>10</v>
      </c>
      <c r="AL12" s="103">
        <v>10</v>
      </c>
      <c r="AM12" s="103">
        <v>10</v>
      </c>
      <c r="AN12" s="103">
        <v>10</v>
      </c>
      <c r="AO12" s="103">
        <f>(IF(AP12="ABJ",0,AP12*VLOOKUP($AP$3,'Maquette Prévisionnelle (V2018)'!$B$3:$L$69,11,FALSE))+IF(AQ12="ABJ",0,AQ12*VLOOKUP($AQ$3,'Maquette Prévisionnelle (V2018)'!$B$3:$L$69,11,FALSE)))/(IF(AP12="ABJ",0,VLOOKUP($AP$3,'Maquette Prévisionnelle (V2018)'!$B$3:$L$69,11,FALSE))+IF(AQ12="ABJ",0,VLOOKUP($AQ$3,'Maquette Prévisionnelle (V2018)'!$B$3:$L$69,11,FALSE)))</f>
        <v>10</v>
      </c>
      <c r="AP12" s="103">
        <v>10</v>
      </c>
      <c r="AQ12" s="103">
        <v>10</v>
      </c>
      <c r="AR12" s="103">
        <f>(IF(AS12="ABJ",0,AS12*VLOOKUP($AS$3,'Maquette Prévisionnelle (V2018)'!$B$3:$L$69,11,FALSE))
+IF(AT12="ABJ",0,AT12*VLOOKUP($AT$3,'Maquette Prévisionnelle (V2018)'!$B$3:$L$69,11,FALSE))
+IF(AU12="ABJ",0,AU12*VLOOKUP($AU$3,'Maquette Prévisionnelle (V2018)'!$B$3:$L$69,11,FALSE)))
/
(IF(AS12="ABJ",0,VLOOKUP($AS$3,'Maquette Prévisionnelle (V2018)'!$B$3:$L$69,11,FALSE))
+IF(AT12="ABJ",0,VLOOKUP($AT$3,'Maquette Prévisionnelle (V2018)'!$B$3:$L$69,11,FALSE))
+IF(AU12="ABJ",0,VLOOKUP($AU$3,'Maquette Prévisionnelle (V2018)'!$B$3:$L$69,11,FALSE)))</f>
        <v>10</v>
      </c>
      <c r="AS12" s="103">
        <v>10</v>
      </c>
      <c r="AT12" s="103">
        <v>10</v>
      </c>
      <c r="AU12" s="103">
        <v>10</v>
      </c>
      <c r="AV12" s="103">
        <f>IF(AW12="ABJ","",AW12*VLOOKUP($AW$3,'Maquette Prévisionnelle (V2018)'!$B$3:$L$69,11,FALSE)/IF(AW12="ABJ","",VLOOKUP($AW$3,'Maquette Prévisionnelle (V2018)'!$B$3:$L$69,11,FALSE)))</f>
        <v>10</v>
      </c>
      <c r="AW12" s="103">
        <v>10</v>
      </c>
      <c r="AX12" s="103">
        <f>IF(AY12="ABJ",0,AY12*VLOOKUP($AY$3,'Maquette Prévisionnelle (V2018)'!$B$3:$L$69,11,FALSE)/IF(AY12="ABJ","",VLOOKUP($AY$3,'Maquette Prévisionnelle (V2018)'!$B$3:$L$69,11,FALSE)))</f>
        <v>10</v>
      </c>
      <c r="AY12" s="103">
        <v>10</v>
      </c>
    </row>
    <row r="13" spans="1:54" x14ac:dyDescent="0.2">
      <c r="A13" s="102" t="s">
        <v>112</v>
      </c>
      <c r="B13" s="102" t="s">
        <v>136</v>
      </c>
      <c r="C13" s="102" t="str">
        <f t="shared" si="1"/>
        <v>validation de droit</v>
      </c>
      <c r="D13" t="s">
        <v>158</v>
      </c>
      <c r="F13">
        <f t="shared" si="2"/>
        <v>2</v>
      </c>
      <c r="G13" s="107">
        <f t="shared" si="0"/>
        <v>10</v>
      </c>
      <c r="H13">
        <f xml:space="preserve">
(IF(I13="ABJ",0,I13*VLOOKUP($I$3,'Maquette Prévisionnelle (V2018)'!$B$3:$L$69,11,FALSE))
+IF(J13="ABJ",0,J13*VLOOKUP($J$3,'Maquette Prévisionnelle (V2018)'!$B$3:$L$69,11,FALSE))
+IF(K13="ABJ",0,K13*VLOOKUP($K$3,'Maquette Prévisionnelle (V2018)'!$B$3:$L$69,11,FALSE))
+IF(L13="ABJ",0,L13*VLOOKUP($L$3,'Maquette Prévisionnelle (V2018)'!$B$3:$L$69,11,FALSE))
+IF(M13="ABJ",0,M13*VLOOKUP($M$3,'Maquette Prévisionnelle (V2018)'!$B$3:$L$69,11,FALSE))
+IF(N13="ABJ",0,N13*VLOOKUP($N$3,'Maquette Prévisionnelle (V2018)'!$B$3:$L$69,11,FALSE))
+IF(O13="ABJ",0,O13*VLOOKUP($O$3,'Maquette Prévisionnelle (V2018)'!$B$3:$L$69,11,FALSE))
+IF(P13="ABJ",0,P13*VLOOKUP($P$3,'Maquette Prévisionnelle (V2018)'!$B$3:$L$69,11,FALSE))
+IF(Q13="ABJ",0,Q13*VLOOKUP($Q$3,'Maquette Prévisionnelle (V2018)'!$B$3:$L$69,11,FALSE))
+IF(R13="ABJ",0,R13*VLOOKUP($R$3,'Maquette Prévisionnelle (V2018)'!$B$3:$L$69,11,FALSE))
+IF(S13="ABJ",0,S13*VLOOKUP($S$3,'Maquette Prévisionnelle (V2018)'!$B$3:$L$69,11,FALSE)))
/
(IF(I13="ABJ",0,VLOOKUP($I$3,'Maquette Prévisionnelle (V2018)'!$B$3:$L$69,11,FALSE))
+IF(J13="ABJ",0,VLOOKUP($J$3,'Maquette Prévisionnelle (V2018)'!$B$3:$L$69,11,FALSE))
+IF(K13="ABJ",0,VLOOKUP($K$3,'Maquette Prévisionnelle (V2018)'!$B$3:$L$69,11,FALSE))
+IF(L13="ABJ",0,VLOOKUP($L$3,'Maquette Prévisionnelle (V2018)'!$B$3:$L$69,11,FALSE))
+IF(M13="ABJ",0,VLOOKUP($M$3,'Maquette Prévisionnelle (V2018)'!$B$3:$L$69,11,FALSE))
+IF(N13="ABJ",0,VLOOKUP($N$3,'Maquette Prévisionnelle (V2018)'!$B$3:$L$69,11,FALSE))
+IF(O13="ABJ",0,VLOOKUP($O$3,'Maquette Prévisionnelle (V2018)'!$B$3:$L$69,11,FALSE))
+IF(P13="ABJ",0,VLOOKUP($P$3,'Maquette Prévisionnelle (V2018)'!$B$3:$L$69,11,FALSE))
+IF(Q13="ABJ",0,VLOOKUP($Q$3,'Maquette Prévisionnelle (V2018)'!$B$3:$L$69,11,FALSE))
+IF(R13="ABJ",0,VLOOKUP($R$3,'Maquette Prévisionnelle (V2018)'!$B$3:$L$69,11,FALSE))
+IF(S13="ABJ",0,VLOOKUP($S$3,'Maquette Prévisionnelle (V2018)'!$B$3:$L$69,11,FALSE)))</f>
        <v>10</v>
      </c>
      <c r="I13" s="100">
        <v>10</v>
      </c>
      <c r="J13" s="100">
        <v>10</v>
      </c>
      <c r="K13" s="100">
        <v>10</v>
      </c>
      <c r="L13" s="100">
        <v>10</v>
      </c>
      <c r="M13" s="100">
        <v>10</v>
      </c>
      <c r="N13" s="100">
        <v>10</v>
      </c>
      <c r="O13" s="100">
        <v>10</v>
      </c>
      <c r="P13" s="100">
        <v>10</v>
      </c>
      <c r="Q13" s="100">
        <v>10</v>
      </c>
      <c r="R13" s="100">
        <v>10</v>
      </c>
      <c r="S13" s="100">
        <v>10</v>
      </c>
      <c r="T13" s="103">
        <f xml:space="preserve">
(IF(U13="ABJ",0,U13*VLOOKUP($U$3,'Maquette Prévisionnelle (V2018)'!$B$3:$L$69,11,FALSE))
+IF(V13="ABJ",0,V13*VLOOKUP($V$3,'Maquette Prévisionnelle (V2018)'!$B$3:$L$69,11,FALSE))
+IF(W13="ABJ",0,W13*VLOOKUP($W$3,'Maquette Prévisionnelle (V2018)'!$B$3:$L$69,11,FALSE))
+IF(X13="ABJ",0,X13*VLOOKUP($X$3,'Maquette Prévisionnelle (V2018)'!$B$3:$L$69,11,FALSE))
+IF(Y13="ABJ",0,Y13*VLOOKUP($Y$3,'Maquette Prévisionnelle (V2018)'!$B$3:$L$69,11,FALSE))
+IF(Z13="ABJ",0,Z13*VLOOKUP($Z$3,'Maquette Prévisionnelle (V2018)'!$B$3:$L$69,11,FALSE)))
/
(IF(U13="ABJ",0,VLOOKUP($U$3,'Maquette Prévisionnelle (V2018)'!$B$3:$L$69,11,FALSE))
+IF(V13="ABJ",0,VLOOKUP($V$3,'Maquette Prévisionnelle (V2018)'!$B$3:$L$69,11,FALSE))
+IF(W13="ABJ",0,VLOOKUP($W$3,'Maquette Prévisionnelle (V2018)'!$B$3:$L$69,11,FALSE))
+IF(X13="ABJ",0,VLOOKUP($X$3,'Maquette Prévisionnelle (V2018)'!$B$3:$L$69,11,FALSE))
+IF(Y13="ABJ",0,VLOOKUP($Y$3,'Maquette Prévisionnelle (V2018)'!$B$3:$L$69,11,FALSE))
+IF(Z13="ABJ",0,VLOOKUP($Z$3,'Maquette Prévisionnelle (V2018)'!$B$3:$L$69,11,FALSE)))</f>
        <v>10</v>
      </c>
      <c r="U13" s="100">
        <v>10</v>
      </c>
      <c r="V13" s="100">
        <v>10</v>
      </c>
      <c r="W13" s="100">
        <v>10</v>
      </c>
      <c r="X13" s="100">
        <v>10</v>
      </c>
      <c r="Y13" s="103">
        <v>10</v>
      </c>
      <c r="Z13" s="103">
        <v>10</v>
      </c>
      <c r="AA13" s="103">
        <f xml:space="preserve">
(IF(AB13="ABJ",0,AB13*VLOOKUP($AB$3,'Maquette Prévisionnelle (V2018)'!$B$3:$L$69,11,FALSE))
+IF(AC13="ABJ",0,AC13*VLOOKUP($AC$3,'Maquette Prévisionnelle (V2018)'!$B$3:$L$69,11,FALSE))
+IF(AD13="ABJ",0,AD13*VLOOKUP($AD$3,'Maquette Prévisionnelle (V2018)'!$B$3:$L$69,11,FALSE))
+IF(AE13="ABJ",0,AE13*VLOOKUP($AE$3,'Maquette Prévisionnelle (V2018)'!$B$3:$L$69,11,FALSE)))
/
(IF(AB13="ABJ",0,VLOOKUP($AB$3,'Maquette Prévisionnelle (V2018)'!$B$3:$L$69,11,FALSE))
+IF(AC13="ABJ",0,VLOOKUP($AC$3,'Maquette Prévisionnelle (V2018)'!$B$3:$L$69,11,FALSE))
+IF(AD13="ABJ",0,VLOOKUP($AD$3,'Maquette Prévisionnelle (V2018)'!$B$3:$L$69,11,FALSE))
+IF(AE13="ABJ",0,VLOOKUP($AE$3,'Maquette Prévisionnelle (V2018)'!$B$3:$L$69,11,FALSE)))</f>
        <v>10</v>
      </c>
      <c r="AB13" s="103">
        <v>10</v>
      </c>
      <c r="AC13" s="103">
        <v>10</v>
      </c>
      <c r="AD13" s="103">
        <v>10</v>
      </c>
      <c r="AE13" s="103">
        <v>10</v>
      </c>
      <c r="AF13" s="103">
        <f xml:space="preserve">
(IF(AG13="ABJ",0,AG13*VLOOKUP($AG$3,'Maquette Prévisionnelle (V2018)'!$B$3:$L$69,11,FALSE))
+IF(AH13="ABJ",0,AH13*VLOOKUP($AH$3,'Maquette Prévisionnelle (V2018)'!$B$3:$L$69,11,FALSE))
+IF(AI13="ABJ",0,AI13*VLOOKUP($AI$3,'Maquette Prévisionnelle (V2018)'!$B$3:$L$69,11,FALSE))
+IF(AJ13="ABJ",0,AJ13*VLOOKUP($AJ$3,'Maquette Prévisionnelle (V2018)'!$B$3:$L$69,11,FALSE))
+IF(AK13="ABJ",0,AK13*VLOOKUP($AK$3,'Maquette Prévisionnelle (V2018)'!$B$3:$L$69,11,FALSE))
+IF(AL13="ABJ",0,AL13*VLOOKUP($AL$3,'Maquette Prévisionnelle (V2018)'!$B$3:$L$69,11,FALSE))
+IF(AM13="ABJ",0,AM13*VLOOKUP($AM$3,'Maquette Prévisionnelle (V2018)'!$B$3:$L$69,11,FALSE))
+IF(AN13="ABJ",0,AN13*VLOOKUP($AN$3,'Maquette Prévisionnelle (V2018)'!$B$3:$L$69,11,FALSE)))
/
(IF(AG13="ABJ",0,VLOOKUP($AG$3,'Maquette Prévisionnelle (V2018)'!$B$3:$L$69,11,FALSE))
+IF(AH13="ABJ",0,VLOOKUP($AH$3,'Maquette Prévisionnelle (V2018)'!$B$3:$L$69,11,FALSE))
+IF(AI13="ABJ",0,VLOOKUP($AI$3,'Maquette Prévisionnelle (V2018)'!$B$3:$L$69,11,FALSE))
+IF(AJ13="ABJ",0,VLOOKUP($AJ$3,'Maquette Prévisionnelle (V2018)'!$B$3:$L$69,11,FALSE))
+IF(AK13="ABJ",0,VLOOKUP($AK$3,'Maquette Prévisionnelle (V2018)'!$B$3:$L$69,11,FALSE))
+IF(AL13="ABJ",0,VLOOKUP($AL$3,'Maquette Prévisionnelle (V2018)'!$B$3:$L$69,11,FALSE))
+IF(AM13="ABJ",0,VLOOKUP($AM$3,'Maquette Prévisionnelle (V2018)'!$B$3:$L$69,11,FALSE))
+IF(AN13="ABJ",0,VLOOKUP($AN$3,'Maquette Prévisionnelle (V2018)'!$B$3:$L$69,11,FALSE)))</f>
        <v>10</v>
      </c>
      <c r="AG13" s="103">
        <v>10</v>
      </c>
      <c r="AH13" s="103">
        <v>10</v>
      </c>
      <c r="AI13" s="103">
        <v>10</v>
      </c>
      <c r="AJ13" s="103">
        <v>10</v>
      </c>
      <c r="AK13" s="103">
        <v>10</v>
      </c>
      <c r="AL13" s="103">
        <v>10</v>
      </c>
      <c r="AM13" s="103">
        <v>10</v>
      </c>
      <c r="AN13" s="103">
        <v>10</v>
      </c>
      <c r="AO13" s="103">
        <f>(IF(AP13="ABJ",0,AP13*VLOOKUP($AP$3,'Maquette Prévisionnelle (V2018)'!$B$3:$L$69,11,FALSE))+IF(AQ13="ABJ",0,AQ13*VLOOKUP($AQ$3,'Maquette Prévisionnelle (V2018)'!$B$3:$L$69,11,FALSE)))/(IF(AP13="ABJ",0,VLOOKUP($AP$3,'Maquette Prévisionnelle (V2018)'!$B$3:$L$69,11,FALSE))+IF(AQ13="ABJ",0,VLOOKUP($AQ$3,'Maquette Prévisionnelle (V2018)'!$B$3:$L$69,11,FALSE)))</f>
        <v>10</v>
      </c>
      <c r="AP13" s="103">
        <v>10</v>
      </c>
      <c r="AQ13" s="103">
        <v>10</v>
      </c>
      <c r="AR13" s="103">
        <f>(IF(AS13="ABJ",0,AS13*VLOOKUP($AS$3,'Maquette Prévisionnelle (V2018)'!$B$3:$L$69,11,FALSE))
+IF(AT13="ABJ",0,AT13*VLOOKUP($AT$3,'Maquette Prévisionnelle (V2018)'!$B$3:$L$69,11,FALSE))
+IF(AU13="ABJ",0,AU13*VLOOKUP($AU$3,'Maquette Prévisionnelle (V2018)'!$B$3:$L$69,11,FALSE)))
/
(IF(AS13="ABJ",0,VLOOKUP($AS$3,'Maquette Prévisionnelle (V2018)'!$B$3:$L$69,11,FALSE))
+IF(AT13="ABJ",0,VLOOKUP($AT$3,'Maquette Prévisionnelle (V2018)'!$B$3:$L$69,11,FALSE))
+IF(AU13="ABJ",0,VLOOKUP($AU$3,'Maquette Prévisionnelle (V2018)'!$B$3:$L$69,11,FALSE)))</f>
        <v>10</v>
      </c>
      <c r="AS13" s="103">
        <v>10</v>
      </c>
      <c r="AT13" s="103">
        <v>10</v>
      </c>
      <c r="AU13" s="103">
        <v>10</v>
      </c>
      <c r="AV13" s="103">
        <f>IF(AW13="ABJ","",AW13*VLOOKUP($AW$3,'Maquette Prévisionnelle (V2018)'!$B$3:$L$69,11,FALSE)/IF(AW13="ABJ","",VLOOKUP($AW$3,'Maquette Prévisionnelle (V2018)'!$B$3:$L$69,11,FALSE)))</f>
        <v>10</v>
      </c>
      <c r="AW13" s="103">
        <v>10</v>
      </c>
      <c r="AX13" s="103">
        <f>IF(AY13="ABJ",0,AY13*VLOOKUP($AY$3,'Maquette Prévisionnelle (V2018)'!$B$3:$L$69,11,FALSE)/IF(AY13="ABJ","",VLOOKUP($AY$3,'Maquette Prévisionnelle (V2018)'!$B$3:$L$69,11,FALSE)))</f>
        <v>10</v>
      </c>
      <c r="AY13" s="103">
        <v>10</v>
      </c>
    </row>
    <row r="14" spans="1:54" x14ac:dyDescent="0.2">
      <c r="A14" s="102" t="s">
        <v>113</v>
      </c>
      <c r="B14" s="102" t="s">
        <v>137</v>
      </c>
      <c r="C14" s="102" t="str">
        <f t="shared" si="1"/>
        <v>validation de droit</v>
      </c>
      <c r="D14" t="s">
        <v>158</v>
      </c>
      <c r="F14">
        <f t="shared" si="2"/>
        <v>2</v>
      </c>
      <c r="G14" s="107">
        <f t="shared" si="0"/>
        <v>10</v>
      </c>
      <c r="H14">
        <f xml:space="preserve">
(IF(I14="ABJ",0,I14*VLOOKUP($I$3,'Maquette Prévisionnelle (V2018)'!$B$3:$L$69,11,FALSE))
+IF(J14="ABJ",0,J14*VLOOKUP($J$3,'Maquette Prévisionnelle (V2018)'!$B$3:$L$69,11,FALSE))
+IF(K14="ABJ",0,K14*VLOOKUP($K$3,'Maquette Prévisionnelle (V2018)'!$B$3:$L$69,11,FALSE))
+IF(L14="ABJ",0,L14*VLOOKUP($L$3,'Maquette Prévisionnelle (V2018)'!$B$3:$L$69,11,FALSE))
+IF(M14="ABJ",0,M14*VLOOKUP($M$3,'Maquette Prévisionnelle (V2018)'!$B$3:$L$69,11,FALSE))
+IF(N14="ABJ",0,N14*VLOOKUP($N$3,'Maquette Prévisionnelle (V2018)'!$B$3:$L$69,11,FALSE))
+IF(O14="ABJ",0,O14*VLOOKUP($O$3,'Maquette Prévisionnelle (V2018)'!$B$3:$L$69,11,FALSE))
+IF(P14="ABJ",0,P14*VLOOKUP($P$3,'Maquette Prévisionnelle (V2018)'!$B$3:$L$69,11,FALSE))
+IF(Q14="ABJ",0,Q14*VLOOKUP($Q$3,'Maquette Prévisionnelle (V2018)'!$B$3:$L$69,11,FALSE))
+IF(R14="ABJ",0,R14*VLOOKUP($R$3,'Maquette Prévisionnelle (V2018)'!$B$3:$L$69,11,FALSE))
+IF(S14="ABJ",0,S14*VLOOKUP($S$3,'Maquette Prévisionnelle (V2018)'!$B$3:$L$69,11,FALSE)))
/
(IF(I14="ABJ",0,VLOOKUP($I$3,'Maquette Prévisionnelle (V2018)'!$B$3:$L$69,11,FALSE))
+IF(J14="ABJ",0,VLOOKUP($J$3,'Maquette Prévisionnelle (V2018)'!$B$3:$L$69,11,FALSE))
+IF(K14="ABJ",0,VLOOKUP($K$3,'Maquette Prévisionnelle (V2018)'!$B$3:$L$69,11,FALSE))
+IF(L14="ABJ",0,VLOOKUP($L$3,'Maquette Prévisionnelle (V2018)'!$B$3:$L$69,11,FALSE))
+IF(M14="ABJ",0,VLOOKUP($M$3,'Maquette Prévisionnelle (V2018)'!$B$3:$L$69,11,FALSE))
+IF(N14="ABJ",0,VLOOKUP($N$3,'Maquette Prévisionnelle (V2018)'!$B$3:$L$69,11,FALSE))
+IF(O14="ABJ",0,VLOOKUP($O$3,'Maquette Prévisionnelle (V2018)'!$B$3:$L$69,11,FALSE))
+IF(P14="ABJ",0,VLOOKUP($P$3,'Maquette Prévisionnelle (V2018)'!$B$3:$L$69,11,FALSE))
+IF(Q14="ABJ",0,VLOOKUP($Q$3,'Maquette Prévisionnelle (V2018)'!$B$3:$L$69,11,FALSE))
+IF(R14="ABJ",0,VLOOKUP($R$3,'Maquette Prévisionnelle (V2018)'!$B$3:$L$69,11,FALSE))
+IF(S14="ABJ",0,VLOOKUP($S$3,'Maquette Prévisionnelle (V2018)'!$B$3:$L$69,11,FALSE)))</f>
        <v>10</v>
      </c>
      <c r="I14" s="100">
        <v>10</v>
      </c>
      <c r="J14" s="100">
        <v>10</v>
      </c>
      <c r="K14" s="100">
        <v>10</v>
      </c>
      <c r="L14" s="100">
        <v>10</v>
      </c>
      <c r="M14" s="100">
        <v>10</v>
      </c>
      <c r="N14" s="100">
        <v>10</v>
      </c>
      <c r="O14" s="100">
        <v>10</v>
      </c>
      <c r="P14" s="100">
        <v>10</v>
      </c>
      <c r="Q14" s="100">
        <v>10</v>
      </c>
      <c r="R14" s="100">
        <v>10</v>
      </c>
      <c r="S14" s="100">
        <v>10</v>
      </c>
      <c r="T14" s="103">
        <f xml:space="preserve">
(IF(U14="ABJ",0,U14*VLOOKUP($U$3,'Maquette Prévisionnelle (V2018)'!$B$3:$L$69,11,FALSE))
+IF(V14="ABJ",0,V14*VLOOKUP($V$3,'Maquette Prévisionnelle (V2018)'!$B$3:$L$69,11,FALSE))
+IF(W14="ABJ",0,W14*VLOOKUP($W$3,'Maquette Prévisionnelle (V2018)'!$B$3:$L$69,11,FALSE))
+IF(X14="ABJ",0,X14*VLOOKUP($X$3,'Maquette Prévisionnelle (V2018)'!$B$3:$L$69,11,FALSE))
+IF(Y14="ABJ",0,Y14*VLOOKUP($Y$3,'Maquette Prévisionnelle (V2018)'!$B$3:$L$69,11,FALSE))
+IF(Z14="ABJ",0,Z14*VLOOKUP($Z$3,'Maquette Prévisionnelle (V2018)'!$B$3:$L$69,11,FALSE)))
/
(IF(U14="ABJ",0,VLOOKUP($U$3,'Maquette Prévisionnelle (V2018)'!$B$3:$L$69,11,FALSE))
+IF(V14="ABJ",0,VLOOKUP($V$3,'Maquette Prévisionnelle (V2018)'!$B$3:$L$69,11,FALSE))
+IF(W14="ABJ",0,VLOOKUP($W$3,'Maquette Prévisionnelle (V2018)'!$B$3:$L$69,11,FALSE))
+IF(X14="ABJ",0,VLOOKUP($X$3,'Maquette Prévisionnelle (V2018)'!$B$3:$L$69,11,FALSE))
+IF(Y14="ABJ",0,VLOOKUP($Y$3,'Maquette Prévisionnelle (V2018)'!$B$3:$L$69,11,FALSE))
+IF(Z14="ABJ",0,VLOOKUP($Z$3,'Maquette Prévisionnelle (V2018)'!$B$3:$L$69,11,FALSE)))</f>
        <v>10</v>
      </c>
      <c r="U14" s="100">
        <v>10</v>
      </c>
      <c r="V14" s="100">
        <v>10</v>
      </c>
      <c r="W14" s="100">
        <v>10</v>
      </c>
      <c r="X14" s="100">
        <v>10</v>
      </c>
      <c r="Y14" s="103">
        <v>10</v>
      </c>
      <c r="Z14" s="103">
        <v>10</v>
      </c>
      <c r="AA14" s="103">
        <f xml:space="preserve">
(IF(AB14="ABJ",0,AB14*VLOOKUP($AB$3,'Maquette Prévisionnelle (V2018)'!$B$3:$L$69,11,FALSE))
+IF(AC14="ABJ",0,AC14*VLOOKUP($AC$3,'Maquette Prévisionnelle (V2018)'!$B$3:$L$69,11,FALSE))
+IF(AD14="ABJ",0,AD14*VLOOKUP($AD$3,'Maquette Prévisionnelle (V2018)'!$B$3:$L$69,11,FALSE))
+IF(AE14="ABJ",0,AE14*VLOOKUP($AE$3,'Maquette Prévisionnelle (V2018)'!$B$3:$L$69,11,FALSE)))
/
(IF(AB14="ABJ",0,VLOOKUP($AB$3,'Maquette Prévisionnelle (V2018)'!$B$3:$L$69,11,FALSE))
+IF(AC14="ABJ",0,VLOOKUP($AC$3,'Maquette Prévisionnelle (V2018)'!$B$3:$L$69,11,FALSE))
+IF(AD14="ABJ",0,VLOOKUP($AD$3,'Maquette Prévisionnelle (V2018)'!$B$3:$L$69,11,FALSE))
+IF(AE14="ABJ",0,VLOOKUP($AE$3,'Maquette Prévisionnelle (V2018)'!$B$3:$L$69,11,FALSE)))</f>
        <v>10</v>
      </c>
      <c r="AB14" s="103">
        <v>10</v>
      </c>
      <c r="AC14" s="103">
        <v>10</v>
      </c>
      <c r="AD14" s="103">
        <v>10</v>
      </c>
      <c r="AE14" s="103">
        <v>10</v>
      </c>
      <c r="AF14" s="103">
        <f xml:space="preserve">
(IF(AG14="ABJ",0,AG14*VLOOKUP($AG$3,'Maquette Prévisionnelle (V2018)'!$B$3:$L$69,11,FALSE))
+IF(AH14="ABJ",0,AH14*VLOOKUP($AH$3,'Maquette Prévisionnelle (V2018)'!$B$3:$L$69,11,FALSE))
+IF(AI14="ABJ",0,AI14*VLOOKUP($AI$3,'Maquette Prévisionnelle (V2018)'!$B$3:$L$69,11,FALSE))
+IF(AJ14="ABJ",0,AJ14*VLOOKUP($AJ$3,'Maquette Prévisionnelle (V2018)'!$B$3:$L$69,11,FALSE))
+IF(AK14="ABJ",0,AK14*VLOOKUP($AK$3,'Maquette Prévisionnelle (V2018)'!$B$3:$L$69,11,FALSE))
+IF(AL14="ABJ",0,AL14*VLOOKUP($AL$3,'Maquette Prévisionnelle (V2018)'!$B$3:$L$69,11,FALSE))
+IF(AM14="ABJ",0,AM14*VLOOKUP($AM$3,'Maquette Prévisionnelle (V2018)'!$B$3:$L$69,11,FALSE))
+IF(AN14="ABJ",0,AN14*VLOOKUP($AN$3,'Maquette Prévisionnelle (V2018)'!$B$3:$L$69,11,FALSE)))
/
(IF(AG14="ABJ",0,VLOOKUP($AG$3,'Maquette Prévisionnelle (V2018)'!$B$3:$L$69,11,FALSE))
+IF(AH14="ABJ",0,VLOOKUP($AH$3,'Maquette Prévisionnelle (V2018)'!$B$3:$L$69,11,FALSE))
+IF(AI14="ABJ",0,VLOOKUP($AI$3,'Maquette Prévisionnelle (V2018)'!$B$3:$L$69,11,FALSE))
+IF(AJ14="ABJ",0,VLOOKUP($AJ$3,'Maquette Prévisionnelle (V2018)'!$B$3:$L$69,11,FALSE))
+IF(AK14="ABJ",0,VLOOKUP($AK$3,'Maquette Prévisionnelle (V2018)'!$B$3:$L$69,11,FALSE))
+IF(AL14="ABJ",0,VLOOKUP($AL$3,'Maquette Prévisionnelle (V2018)'!$B$3:$L$69,11,FALSE))
+IF(AM14="ABJ",0,VLOOKUP($AM$3,'Maquette Prévisionnelle (V2018)'!$B$3:$L$69,11,FALSE))
+IF(AN14="ABJ",0,VLOOKUP($AN$3,'Maquette Prévisionnelle (V2018)'!$B$3:$L$69,11,FALSE)))</f>
        <v>10</v>
      </c>
      <c r="AG14" s="103">
        <v>10</v>
      </c>
      <c r="AH14" s="103">
        <v>10</v>
      </c>
      <c r="AI14" s="103">
        <v>10</v>
      </c>
      <c r="AJ14" s="103">
        <v>10</v>
      </c>
      <c r="AK14" s="103">
        <v>10</v>
      </c>
      <c r="AL14" s="103">
        <v>10</v>
      </c>
      <c r="AM14" s="103">
        <v>10</v>
      </c>
      <c r="AN14" s="103">
        <v>10</v>
      </c>
      <c r="AO14" s="103">
        <f>(IF(AP14="ABJ",0,AP14*VLOOKUP($AP$3,'Maquette Prévisionnelle (V2018)'!$B$3:$L$69,11,FALSE))+IF(AQ14="ABJ",0,AQ14*VLOOKUP($AQ$3,'Maquette Prévisionnelle (V2018)'!$B$3:$L$69,11,FALSE)))/(IF(AP14="ABJ",0,VLOOKUP($AP$3,'Maquette Prévisionnelle (V2018)'!$B$3:$L$69,11,FALSE))+IF(AQ14="ABJ",0,VLOOKUP($AQ$3,'Maquette Prévisionnelle (V2018)'!$B$3:$L$69,11,FALSE)))</f>
        <v>10</v>
      </c>
      <c r="AP14" s="103">
        <v>10</v>
      </c>
      <c r="AQ14" s="103">
        <v>10</v>
      </c>
      <c r="AR14" s="103">
        <f>(IF(AS14="ABJ",0,AS14*VLOOKUP($AS$3,'Maquette Prévisionnelle (V2018)'!$B$3:$L$69,11,FALSE))
+IF(AT14="ABJ",0,AT14*VLOOKUP($AT$3,'Maquette Prévisionnelle (V2018)'!$B$3:$L$69,11,FALSE))
+IF(AU14="ABJ",0,AU14*VLOOKUP($AU$3,'Maquette Prévisionnelle (V2018)'!$B$3:$L$69,11,FALSE)))
/
(IF(AS14="ABJ",0,VLOOKUP($AS$3,'Maquette Prévisionnelle (V2018)'!$B$3:$L$69,11,FALSE))
+IF(AT14="ABJ",0,VLOOKUP($AT$3,'Maquette Prévisionnelle (V2018)'!$B$3:$L$69,11,FALSE))
+IF(AU14="ABJ",0,VLOOKUP($AU$3,'Maquette Prévisionnelle (V2018)'!$B$3:$L$69,11,FALSE)))</f>
        <v>10</v>
      </c>
      <c r="AS14" s="103">
        <v>10</v>
      </c>
      <c r="AT14" s="103">
        <v>10</v>
      </c>
      <c r="AU14" s="103">
        <v>10</v>
      </c>
      <c r="AV14" s="103">
        <f>IF(AW14="ABJ","",AW14*VLOOKUP($AW$3,'Maquette Prévisionnelle (V2018)'!$B$3:$L$69,11,FALSE)/IF(AW14="ABJ","",VLOOKUP($AW$3,'Maquette Prévisionnelle (V2018)'!$B$3:$L$69,11,FALSE)))</f>
        <v>10</v>
      </c>
      <c r="AW14" s="103">
        <v>10</v>
      </c>
      <c r="AX14" s="103">
        <f>IF(AY14="ABJ",0,AY14*VLOOKUP($AY$3,'Maquette Prévisionnelle (V2018)'!$B$3:$L$69,11,FALSE)/IF(AY14="ABJ","",VLOOKUP($AY$3,'Maquette Prévisionnelle (V2018)'!$B$3:$L$69,11,FALSE)))</f>
        <v>10</v>
      </c>
      <c r="AY14" s="103">
        <v>10</v>
      </c>
    </row>
    <row r="15" spans="1:54" x14ac:dyDescent="0.2">
      <c r="A15" s="102" t="s">
        <v>105</v>
      </c>
      <c r="B15" s="102" t="s">
        <v>129</v>
      </c>
      <c r="C15" s="102" t="str">
        <f t="shared" si="1"/>
        <v>validation de droit</v>
      </c>
      <c r="D15" t="s">
        <v>158</v>
      </c>
      <c r="F15">
        <f t="shared" si="2"/>
        <v>2</v>
      </c>
      <c r="G15" s="107">
        <f t="shared" si="0"/>
        <v>10</v>
      </c>
      <c r="H15">
        <f xml:space="preserve">
(IF(I15="ABJ",0,I15*VLOOKUP($I$3,'Maquette Prévisionnelle (V2018)'!$B$3:$L$69,11,FALSE))
+IF(J15="ABJ",0,J15*VLOOKUP($J$3,'Maquette Prévisionnelle (V2018)'!$B$3:$L$69,11,FALSE))
+IF(K15="ABJ",0,K15*VLOOKUP($K$3,'Maquette Prévisionnelle (V2018)'!$B$3:$L$69,11,FALSE))
+IF(L15="ABJ",0,L15*VLOOKUP($L$3,'Maquette Prévisionnelle (V2018)'!$B$3:$L$69,11,FALSE))
+IF(M15="ABJ",0,M15*VLOOKUP($M$3,'Maquette Prévisionnelle (V2018)'!$B$3:$L$69,11,FALSE))
+IF(N15="ABJ",0,N15*VLOOKUP($N$3,'Maquette Prévisionnelle (V2018)'!$B$3:$L$69,11,FALSE))
+IF(O15="ABJ",0,O15*VLOOKUP($O$3,'Maquette Prévisionnelle (V2018)'!$B$3:$L$69,11,FALSE))
+IF(P15="ABJ",0,P15*VLOOKUP($P$3,'Maquette Prévisionnelle (V2018)'!$B$3:$L$69,11,FALSE))
+IF(Q15="ABJ",0,Q15*VLOOKUP($Q$3,'Maquette Prévisionnelle (V2018)'!$B$3:$L$69,11,FALSE))
+IF(R15="ABJ",0,R15*VLOOKUP($R$3,'Maquette Prévisionnelle (V2018)'!$B$3:$L$69,11,FALSE))
+IF(S15="ABJ",0,S15*VLOOKUP($S$3,'Maquette Prévisionnelle (V2018)'!$B$3:$L$69,11,FALSE)))
/
(IF(I15="ABJ",0,VLOOKUP($I$3,'Maquette Prévisionnelle (V2018)'!$B$3:$L$69,11,FALSE))
+IF(J15="ABJ",0,VLOOKUP($J$3,'Maquette Prévisionnelle (V2018)'!$B$3:$L$69,11,FALSE))
+IF(K15="ABJ",0,VLOOKUP($K$3,'Maquette Prévisionnelle (V2018)'!$B$3:$L$69,11,FALSE))
+IF(L15="ABJ",0,VLOOKUP($L$3,'Maquette Prévisionnelle (V2018)'!$B$3:$L$69,11,FALSE))
+IF(M15="ABJ",0,VLOOKUP($M$3,'Maquette Prévisionnelle (V2018)'!$B$3:$L$69,11,FALSE))
+IF(N15="ABJ",0,VLOOKUP($N$3,'Maquette Prévisionnelle (V2018)'!$B$3:$L$69,11,FALSE))
+IF(O15="ABJ",0,VLOOKUP($O$3,'Maquette Prévisionnelle (V2018)'!$B$3:$L$69,11,FALSE))
+IF(P15="ABJ",0,VLOOKUP($P$3,'Maquette Prévisionnelle (V2018)'!$B$3:$L$69,11,FALSE))
+IF(Q15="ABJ",0,VLOOKUP($Q$3,'Maquette Prévisionnelle (V2018)'!$B$3:$L$69,11,FALSE))
+IF(R15="ABJ",0,VLOOKUP($R$3,'Maquette Prévisionnelle (V2018)'!$B$3:$L$69,11,FALSE))
+IF(S15="ABJ",0,VLOOKUP($S$3,'Maquette Prévisionnelle (V2018)'!$B$3:$L$69,11,FALSE)))</f>
        <v>10</v>
      </c>
      <c r="I15" s="100">
        <v>10</v>
      </c>
      <c r="J15" s="100">
        <v>10</v>
      </c>
      <c r="K15" s="100">
        <v>10</v>
      </c>
      <c r="L15" s="100">
        <v>10</v>
      </c>
      <c r="M15" s="100">
        <v>10</v>
      </c>
      <c r="N15" s="100">
        <v>10</v>
      </c>
      <c r="O15" s="100">
        <v>10</v>
      </c>
      <c r="P15" s="100">
        <v>10</v>
      </c>
      <c r="Q15" s="100">
        <v>10</v>
      </c>
      <c r="R15" s="100">
        <v>10</v>
      </c>
      <c r="S15" s="100">
        <v>10</v>
      </c>
      <c r="T15" s="103">
        <f xml:space="preserve">
(IF(U15="ABJ",0,U15*VLOOKUP($U$3,'Maquette Prévisionnelle (V2018)'!$B$3:$L$69,11,FALSE))
+IF(V15="ABJ",0,V15*VLOOKUP($V$3,'Maquette Prévisionnelle (V2018)'!$B$3:$L$69,11,FALSE))
+IF(W15="ABJ",0,W15*VLOOKUP($W$3,'Maquette Prévisionnelle (V2018)'!$B$3:$L$69,11,FALSE))
+IF(X15="ABJ",0,X15*VLOOKUP($X$3,'Maquette Prévisionnelle (V2018)'!$B$3:$L$69,11,FALSE))
+IF(Y15="ABJ",0,Y15*VLOOKUP($Y$3,'Maquette Prévisionnelle (V2018)'!$B$3:$L$69,11,FALSE))
+IF(Z15="ABJ",0,Z15*VLOOKUP($Z$3,'Maquette Prévisionnelle (V2018)'!$B$3:$L$69,11,FALSE)))
/
(IF(U15="ABJ",0,VLOOKUP($U$3,'Maquette Prévisionnelle (V2018)'!$B$3:$L$69,11,FALSE))
+IF(V15="ABJ",0,VLOOKUP($V$3,'Maquette Prévisionnelle (V2018)'!$B$3:$L$69,11,FALSE))
+IF(W15="ABJ",0,VLOOKUP($W$3,'Maquette Prévisionnelle (V2018)'!$B$3:$L$69,11,FALSE))
+IF(X15="ABJ",0,VLOOKUP($X$3,'Maquette Prévisionnelle (V2018)'!$B$3:$L$69,11,FALSE))
+IF(Y15="ABJ",0,VLOOKUP($Y$3,'Maquette Prévisionnelle (V2018)'!$B$3:$L$69,11,FALSE))
+IF(Z15="ABJ",0,VLOOKUP($Z$3,'Maquette Prévisionnelle (V2018)'!$B$3:$L$69,11,FALSE)))</f>
        <v>10</v>
      </c>
      <c r="U15" s="100">
        <v>10</v>
      </c>
      <c r="V15" s="100">
        <v>10</v>
      </c>
      <c r="W15" s="100">
        <v>10</v>
      </c>
      <c r="X15" s="100">
        <v>10</v>
      </c>
      <c r="Y15" s="103">
        <v>10</v>
      </c>
      <c r="Z15" s="103">
        <v>10</v>
      </c>
      <c r="AA15" s="103">
        <f xml:space="preserve">
(IF(AB15="ABJ",0,AB15*VLOOKUP($AB$3,'Maquette Prévisionnelle (V2018)'!$B$3:$L$69,11,FALSE))
+IF(AC15="ABJ",0,AC15*VLOOKUP($AC$3,'Maquette Prévisionnelle (V2018)'!$B$3:$L$69,11,FALSE))
+IF(AD15="ABJ",0,AD15*VLOOKUP($AD$3,'Maquette Prévisionnelle (V2018)'!$B$3:$L$69,11,FALSE))
+IF(AE15="ABJ",0,AE15*VLOOKUP($AE$3,'Maquette Prévisionnelle (V2018)'!$B$3:$L$69,11,FALSE)))
/
(IF(AB15="ABJ",0,VLOOKUP($AB$3,'Maquette Prévisionnelle (V2018)'!$B$3:$L$69,11,FALSE))
+IF(AC15="ABJ",0,VLOOKUP($AC$3,'Maquette Prévisionnelle (V2018)'!$B$3:$L$69,11,FALSE))
+IF(AD15="ABJ",0,VLOOKUP($AD$3,'Maquette Prévisionnelle (V2018)'!$B$3:$L$69,11,FALSE))
+IF(AE15="ABJ",0,VLOOKUP($AE$3,'Maquette Prévisionnelle (V2018)'!$B$3:$L$69,11,FALSE)))</f>
        <v>10</v>
      </c>
      <c r="AB15" s="103">
        <v>10</v>
      </c>
      <c r="AC15" s="103">
        <v>10</v>
      </c>
      <c r="AD15" s="103">
        <v>10</v>
      </c>
      <c r="AE15" s="103">
        <v>10</v>
      </c>
      <c r="AF15" s="103">
        <f xml:space="preserve">
(IF(AG15="ABJ",0,AG15*VLOOKUP($AG$3,'Maquette Prévisionnelle (V2018)'!$B$3:$L$69,11,FALSE))
+IF(AH15="ABJ",0,AH15*VLOOKUP($AH$3,'Maquette Prévisionnelle (V2018)'!$B$3:$L$69,11,FALSE))
+IF(AI15="ABJ",0,AI15*VLOOKUP($AI$3,'Maquette Prévisionnelle (V2018)'!$B$3:$L$69,11,FALSE))
+IF(AJ15="ABJ",0,AJ15*VLOOKUP($AJ$3,'Maquette Prévisionnelle (V2018)'!$B$3:$L$69,11,FALSE))
+IF(AK15="ABJ",0,AK15*VLOOKUP($AK$3,'Maquette Prévisionnelle (V2018)'!$B$3:$L$69,11,FALSE))
+IF(AL15="ABJ",0,AL15*VLOOKUP($AL$3,'Maquette Prévisionnelle (V2018)'!$B$3:$L$69,11,FALSE))
+IF(AM15="ABJ",0,AM15*VLOOKUP($AM$3,'Maquette Prévisionnelle (V2018)'!$B$3:$L$69,11,FALSE))
+IF(AN15="ABJ",0,AN15*VLOOKUP($AN$3,'Maquette Prévisionnelle (V2018)'!$B$3:$L$69,11,FALSE)))
/
(IF(AG15="ABJ",0,VLOOKUP($AG$3,'Maquette Prévisionnelle (V2018)'!$B$3:$L$69,11,FALSE))
+IF(AH15="ABJ",0,VLOOKUP($AH$3,'Maquette Prévisionnelle (V2018)'!$B$3:$L$69,11,FALSE))
+IF(AI15="ABJ",0,VLOOKUP($AI$3,'Maquette Prévisionnelle (V2018)'!$B$3:$L$69,11,FALSE))
+IF(AJ15="ABJ",0,VLOOKUP($AJ$3,'Maquette Prévisionnelle (V2018)'!$B$3:$L$69,11,FALSE))
+IF(AK15="ABJ",0,VLOOKUP($AK$3,'Maquette Prévisionnelle (V2018)'!$B$3:$L$69,11,FALSE))
+IF(AL15="ABJ",0,VLOOKUP($AL$3,'Maquette Prévisionnelle (V2018)'!$B$3:$L$69,11,FALSE))
+IF(AM15="ABJ",0,VLOOKUP($AM$3,'Maquette Prévisionnelle (V2018)'!$B$3:$L$69,11,FALSE))
+IF(AN15="ABJ",0,VLOOKUP($AN$3,'Maquette Prévisionnelle (V2018)'!$B$3:$L$69,11,FALSE)))</f>
        <v>10</v>
      </c>
      <c r="AG15" s="103">
        <v>10</v>
      </c>
      <c r="AH15" s="103">
        <v>10</v>
      </c>
      <c r="AI15" s="103">
        <v>10</v>
      </c>
      <c r="AJ15" s="103">
        <v>10</v>
      </c>
      <c r="AK15" s="103">
        <v>10</v>
      </c>
      <c r="AL15" s="103">
        <v>10</v>
      </c>
      <c r="AM15" s="103">
        <v>10</v>
      </c>
      <c r="AN15" s="103">
        <v>10</v>
      </c>
      <c r="AO15" s="103">
        <f>(IF(AP15="ABJ",0,AP15*VLOOKUP($AP$3,'Maquette Prévisionnelle (V2018)'!$B$3:$L$69,11,FALSE))+IF(AQ15="ABJ",0,AQ15*VLOOKUP($AQ$3,'Maquette Prévisionnelle (V2018)'!$B$3:$L$69,11,FALSE)))/(IF(AP15="ABJ",0,VLOOKUP($AP$3,'Maquette Prévisionnelle (V2018)'!$B$3:$L$69,11,FALSE))+IF(AQ15="ABJ",0,VLOOKUP($AQ$3,'Maquette Prévisionnelle (V2018)'!$B$3:$L$69,11,FALSE)))</f>
        <v>10</v>
      </c>
      <c r="AP15" s="103">
        <v>10</v>
      </c>
      <c r="AQ15" s="103">
        <v>10</v>
      </c>
      <c r="AR15" s="103">
        <f>(IF(AS15="ABJ",0,AS15*VLOOKUP($AS$3,'Maquette Prévisionnelle (V2018)'!$B$3:$L$69,11,FALSE))
+IF(AT15="ABJ",0,AT15*VLOOKUP($AT$3,'Maquette Prévisionnelle (V2018)'!$B$3:$L$69,11,FALSE))
+IF(AU15="ABJ",0,AU15*VLOOKUP($AU$3,'Maquette Prévisionnelle (V2018)'!$B$3:$L$69,11,FALSE)))
/
(IF(AS15="ABJ",0,VLOOKUP($AS$3,'Maquette Prévisionnelle (V2018)'!$B$3:$L$69,11,FALSE))
+IF(AT15="ABJ",0,VLOOKUP($AT$3,'Maquette Prévisionnelle (V2018)'!$B$3:$L$69,11,FALSE))
+IF(AU15="ABJ",0,VLOOKUP($AU$3,'Maquette Prévisionnelle (V2018)'!$B$3:$L$69,11,FALSE)))</f>
        <v>10</v>
      </c>
      <c r="AS15" s="103">
        <v>10</v>
      </c>
      <c r="AT15" s="103">
        <v>10</v>
      </c>
      <c r="AU15" s="103">
        <v>10</v>
      </c>
      <c r="AV15" s="103">
        <f>IF(AW15="ABJ","",AW15*VLOOKUP($AW$3,'Maquette Prévisionnelle (V2018)'!$B$3:$L$69,11,FALSE)/IF(AW15="ABJ","",VLOOKUP($AW$3,'Maquette Prévisionnelle (V2018)'!$B$3:$L$69,11,FALSE)))</f>
        <v>10</v>
      </c>
      <c r="AW15" s="103">
        <v>10</v>
      </c>
      <c r="AX15" s="103">
        <f>IF(AY15="ABJ",0,AY15*VLOOKUP($AY$3,'Maquette Prévisionnelle (V2018)'!$B$3:$L$69,11,FALSE)/IF(AY15="ABJ","",VLOOKUP($AY$3,'Maquette Prévisionnelle (V2018)'!$B$3:$L$69,11,FALSE)))</f>
        <v>10</v>
      </c>
      <c r="AY15" s="103">
        <v>10</v>
      </c>
    </row>
    <row r="16" spans="1:54" x14ac:dyDescent="0.2">
      <c r="A16" s="102" t="s">
        <v>120</v>
      </c>
      <c r="B16" s="102" t="s">
        <v>144</v>
      </c>
      <c r="C16" s="102" t="str">
        <f t="shared" si="1"/>
        <v>validation de droit</v>
      </c>
      <c r="D16" t="s">
        <v>158</v>
      </c>
      <c r="F16">
        <f t="shared" si="2"/>
        <v>2</v>
      </c>
      <c r="G16" s="107">
        <f t="shared" si="0"/>
        <v>10</v>
      </c>
      <c r="H16">
        <f xml:space="preserve">
(IF(I16="ABJ",0,I16*VLOOKUP($I$3,'Maquette Prévisionnelle (V2018)'!$B$3:$L$69,11,FALSE))
+IF(J16="ABJ",0,J16*VLOOKUP($J$3,'Maquette Prévisionnelle (V2018)'!$B$3:$L$69,11,FALSE))
+IF(K16="ABJ",0,K16*VLOOKUP($K$3,'Maquette Prévisionnelle (V2018)'!$B$3:$L$69,11,FALSE))
+IF(L16="ABJ",0,L16*VLOOKUP($L$3,'Maquette Prévisionnelle (V2018)'!$B$3:$L$69,11,FALSE))
+IF(M16="ABJ",0,M16*VLOOKUP($M$3,'Maquette Prévisionnelle (V2018)'!$B$3:$L$69,11,FALSE))
+IF(N16="ABJ",0,N16*VLOOKUP($N$3,'Maquette Prévisionnelle (V2018)'!$B$3:$L$69,11,FALSE))
+IF(O16="ABJ",0,O16*VLOOKUP($O$3,'Maquette Prévisionnelle (V2018)'!$B$3:$L$69,11,FALSE))
+IF(P16="ABJ",0,P16*VLOOKUP($P$3,'Maquette Prévisionnelle (V2018)'!$B$3:$L$69,11,FALSE))
+IF(Q16="ABJ",0,Q16*VLOOKUP($Q$3,'Maquette Prévisionnelle (V2018)'!$B$3:$L$69,11,FALSE))
+IF(R16="ABJ",0,R16*VLOOKUP($R$3,'Maquette Prévisionnelle (V2018)'!$B$3:$L$69,11,FALSE))
+IF(S16="ABJ",0,S16*VLOOKUP($S$3,'Maquette Prévisionnelle (V2018)'!$B$3:$L$69,11,FALSE)))
/
(IF(I16="ABJ",0,VLOOKUP($I$3,'Maquette Prévisionnelle (V2018)'!$B$3:$L$69,11,FALSE))
+IF(J16="ABJ",0,VLOOKUP($J$3,'Maquette Prévisionnelle (V2018)'!$B$3:$L$69,11,FALSE))
+IF(K16="ABJ",0,VLOOKUP($K$3,'Maquette Prévisionnelle (V2018)'!$B$3:$L$69,11,FALSE))
+IF(L16="ABJ",0,VLOOKUP($L$3,'Maquette Prévisionnelle (V2018)'!$B$3:$L$69,11,FALSE))
+IF(M16="ABJ",0,VLOOKUP($M$3,'Maquette Prévisionnelle (V2018)'!$B$3:$L$69,11,FALSE))
+IF(N16="ABJ",0,VLOOKUP($N$3,'Maquette Prévisionnelle (V2018)'!$B$3:$L$69,11,FALSE))
+IF(O16="ABJ",0,VLOOKUP($O$3,'Maquette Prévisionnelle (V2018)'!$B$3:$L$69,11,FALSE))
+IF(P16="ABJ",0,VLOOKUP($P$3,'Maquette Prévisionnelle (V2018)'!$B$3:$L$69,11,FALSE))
+IF(Q16="ABJ",0,VLOOKUP($Q$3,'Maquette Prévisionnelle (V2018)'!$B$3:$L$69,11,FALSE))
+IF(R16="ABJ",0,VLOOKUP($R$3,'Maquette Prévisionnelle (V2018)'!$B$3:$L$69,11,FALSE))
+IF(S16="ABJ",0,VLOOKUP($S$3,'Maquette Prévisionnelle (V2018)'!$B$3:$L$69,11,FALSE)))</f>
        <v>10</v>
      </c>
      <c r="I16" s="100">
        <v>10</v>
      </c>
      <c r="J16" s="100">
        <v>10</v>
      </c>
      <c r="K16" s="100">
        <v>10</v>
      </c>
      <c r="L16" s="100">
        <v>10</v>
      </c>
      <c r="M16" s="100">
        <v>10</v>
      </c>
      <c r="N16" s="100">
        <v>10</v>
      </c>
      <c r="O16" s="100">
        <v>10</v>
      </c>
      <c r="P16" s="100">
        <v>10</v>
      </c>
      <c r="Q16" s="100">
        <v>10</v>
      </c>
      <c r="R16" s="100">
        <v>10</v>
      </c>
      <c r="S16" s="100">
        <v>10</v>
      </c>
      <c r="T16" s="103">
        <f xml:space="preserve">
(IF(U16="ABJ",0,U16*VLOOKUP($U$3,'Maquette Prévisionnelle (V2018)'!$B$3:$L$69,11,FALSE))
+IF(V16="ABJ",0,V16*VLOOKUP($V$3,'Maquette Prévisionnelle (V2018)'!$B$3:$L$69,11,FALSE))
+IF(W16="ABJ",0,W16*VLOOKUP($W$3,'Maquette Prévisionnelle (V2018)'!$B$3:$L$69,11,FALSE))
+IF(X16="ABJ",0,X16*VLOOKUP($X$3,'Maquette Prévisionnelle (V2018)'!$B$3:$L$69,11,FALSE))
+IF(Y16="ABJ",0,Y16*VLOOKUP($Y$3,'Maquette Prévisionnelle (V2018)'!$B$3:$L$69,11,FALSE))
+IF(Z16="ABJ",0,Z16*VLOOKUP($Z$3,'Maquette Prévisionnelle (V2018)'!$B$3:$L$69,11,FALSE)))
/
(IF(U16="ABJ",0,VLOOKUP($U$3,'Maquette Prévisionnelle (V2018)'!$B$3:$L$69,11,FALSE))
+IF(V16="ABJ",0,VLOOKUP($V$3,'Maquette Prévisionnelle (V2018)'!$B$3:$L$69,11,FALSE))
+IF(W16="ABJ",0,VLOOKUP($W$3,'Maquette Prévisionnelle (V2018)'!$B$3:$L$69,11,FALSE))
+IF(X16="ABJ",0,VLOOKUP($X$3,'Maquette Prévisionnelle (V2018)'!$B$3:$L$69,11,FALSE))
+IF(Y16="ABJ",0,VLOOKUP($Y$3,'Maquette Prévisionnelle (V2018)'!$B$3:$L$69,11,FALSE))
+IF(Z16="ABJ",0,VLOOKUP($Z$3,'Maquette Prévisionnelle (V2018)'!$B$3:$L$69,11,FALSE)))</f>
        <v>10</v>
      </c>
      <c r="U16" s="100">
        <v>10</v>
      </c>
      <c r="V16" s="100">
        <v>10</v>
      </c>
      <c r="W16" s="100">
        <v>10</v>
      </c>
      <c r="X16" s="100">
        <v>10</v>
      </c>
      <c r="Y16" s="103">
        <v>10</v>
      </c>
      <c r="Z16" s="103">
        <v>10</v>
      </c>
      <c r="AA16" s="103">
        <f xml:space="preserve">
(IF(AB16="ABJ",0,AB16*VLOOKUP($AB$3,'Maquette Prévisionnelle (V2018)'!$B$3:$L$69,11,FALSE))
+IF(AC16="ABJ",0,AC16*VLOOKUP($AC$3,'Maquette Prévisionnelle (V2018)'!$B$3:$L$69,11,FALSE))
+IF(AD16="ABJ",0,AD16*VLOOKUP($AD$3,'Maquette Prévisionnelle (V2018)'!$B$3:$L$69,11,FALSE))
+IF(AE16="ABJ",0,AE16*VLOOKUP($AE$3,'Maquette Prévisionnelle (V2018)'!$B$3:$L$69,11,FALSE)))
/
(IF(AB16="ABJ",0,VLOOKUP($AB$3,'Maquette Prévisionnelle (V2018)'!$B$3:$L$69,11,FALSE))
+IF(AC16="ABJ",0,VLOOKUP($AC$3,'Maquette Prévisionnelle (V2018)'!$B$3:$L$69,11,FALSE))
+IF(AD16="ABJ",0,VLOOKUP($AD$3,'Maquette Prévisionnelle (V2018)'!$B$3:$L$69,11,FALSE))
+IF(AE16="ABJ",0,VLOOKUP($AE$3,'Maquette Prévisionnelle (V2018)'!$B$3:$L$69,11,FALSE)))</f>
        <v>10</v>
      </c>
      <c r="AB16" s="103">
        <v>10</v>
      </c>
      <c r="AC16" s="103">
        <v>10</v>
      </c>
      <c r="AD16" s="103">
        <v>10</v>
      </c>
      <c r="AE16" s="103">
        <v>10</v>
      </c>
      <c r="AF16" s="103">
        <f xml:space="preserve">
(IF(AG16="ABJ",0,AG16*VLOOKUP($AG$3,'Maquette Prévisionnelle (V2018)'!$B$3:$L$69,11,FALSE))
+IF(AH16="ABJ",0,AH16*VLOOKUP($AH$3,'Maquette Prévisionnelle (V2018)'!$B$3:$L$69,11,FALSE))
+IF(AI16="ABJ",0,AI16*VLOOKUP($AI$3,'Maquette Prévisionnelle (V2018)'!$B$3:$L$69,11,FALSE))
+IF(AJ16="ABJ",0,AJ16*VLOOKUP($AJ$3,'Maquette Prévisionnelle (V2018)'!$B$3:$L$69,11,FALSE))
+IF(AK16="ABJ",0,AK16*VLOOKUP($AK$3,'Maquette Prévisionnelle (V2018)'!$B$3:$L$69,11,FALSE))
+IF(AL16="ABJ",0,AL16*VLOOKUP($AL$3,'Maquette Prévisionnelle (V2018)'!$B$3:$L$69,11,FALSE))
+IF(AM16="ABJ",0,AM16*VLOOKUP($AM$3,'Maquette Prévisionnelle (V2018)'!$B$3:$L$69,11,FALSE))
+IF(AN16="ABJ",0,AN16*VLOOKUP($AN$3,'Maquette Prévisionnelle (V2018)'!$B$3:$L$69,11,FALSE)))
/
(IF(AG16="ABJ",0,VLOOKUP($AG$3,'Maquette Prévisionnelle (V2018)'!$B$3:$L$69,11,FALSE))
+IF(AH16="ABJ",0,VLOOKUP($AH$3,'Maquette Prévisionnelle (V2018)'!$B$3:$L$69,11,FALSE))
+IF(AI16="ABJ",0,VLOOKUP($AI$3,'Maquette Prévisionnelle (V2018)'!$B$3:$L$69,11,FALSE))
+IF(AJ16="ABJ",0,VLOOKUP($AJ$3,'Maquette Prévisionnelle (V2018)'!$B$3:$L$69,11,FALSE))
+IF(AK16="ABJ",0,VLOOKUP($AK$3,'Maquette Prévisionnelle (V2018)'!$B$3:$L$69,11,FALSE))
+IF(AL16="ABJ",0,VLOOKUP($AL$3,'Maquette Prévisionnelle (V2018)'!$B$3:$L$69,11,FALSE))
+IF(AM16="ABJ",0,VLOOKUP($AM$3,'Maquette Prévisionnelle (V2018)'!$B$3:$L$69,11,FALSE))
+IF(AN16="ABJ",0,VLOOKUP($AN$3,'Maquette Prévisionnelle (V2018)'!$B$3:$L$69,11,FALSE)))</f>
        <v>10</v>
      </c>
      <c r="AG16" s="103">
        <v>10</v>
      </c>
      <c r="AH16" s="103">
        <v>10</v>
      </c>
      <c r="AI16" s="103">
        <v>10</v>
      </c>
      <c r="AJ16" s="103">
        <v>10</v>
      </c>
      <c r="AK16" s="103">
        <v>10</v>
      </c>
      <c r="AL16" s="103">
        <v>10</v>
      </c>
      <c r="AM16" s="103">
        <v>10</v>
      </c>
      <c r="AN16" s="103">
        <v>10</v>
      </c>
      <c r="AO16" s="103">
        <f>(IF(AP16="ABJ",0,AP16*VLOOKUP($AP$3,'Maquette Prévisionnelle (V2018)'!$B$3:$L$69,11,FALSE))+IF(AQ16="ABJ",0,AQ16*VLOOKUP($AQ$3,'Maquette Prévisionnelle (V2018)'!$B$3:$L$69,11,FALSE)))/(IF(AP16="ABJ",0,VLOOKUP($AP$3,'Maquette Prévisionnelle (V2018)'!$B$3:$L$69,11,FALSE))+IF(AQ16="ABJ",0,VLOOKUP($AQ$3,'Maquette Prévisionnelle (V2018)'!$B$3:$L$69,11,FALSE)))</f>
        <v>10</v>
      </c>
      <c r="AP16" s="103">
        <v>10</v>
      </c>
      <c r="AQ16" s="103">
        <v>10</v>
      </c>
      <c r="AR16" s="103">
        <f>(IF(AS16="ABJ",0,AS16*VLOOKUP($AS$3,'Maquette Prévisionnelle (V2018)'!$B$3:$L$69,11,FALSE))
+IF(AT16="ABJ",0,AT16*VLOOKUP($AT$3,'Maquette Prévisionnelle (V2018)'!$B$3:$L$69,11,FALSE))
+IF(AU16="ABJ",0,AU16*VLOOKUP($AU$3,'Maquette Prévisionnelle (V2018)'!$B$3:$L$69,11,FALSE)))
/
(IF(AS16="ABJ",0,VLOOKUP($AS$3,'Maquette Prévisionnelle (V2018)'!$B$3:$L$69,11,FALSE))
+IF(AT16="ABJ",0,VLOOKUP($AT$3,'Maquette Prévisionnelle (V2018)'!$B$3:$L$69,11,FALSE))
+IF(AU16="ABJ",0,VLOOKUP($AU$3,'Maquette Prévisionnelle (V2018)'!$B$3:$L$69,11,FALSE)))</f>
        <v>10</v>
      </c>
      <c r="AS16" s="103">
        <v>10</v>
      </c>
      <c r="AT16" s="103">
        <v>10</v>
      </c>
      <c r="AU16" s="103">
        <v>10</v>
      </c>
      <c r="AV16" s="103">
        <f>IF(AW16="ABJ","",AW16*VLOOKUP($AW$3,'Maquette Prévisionnelle (V2018)'!$B$3:$L$69,11,FALSE)/IF(AW16="ABJ","",VLOOKUP($AW$3,'Maquette Prévisionnelle (V2018)'!$B$3:$L$69,11,FALSE)))</f>
        <v>10</v>
      </c>
      <c r="AW16" s="103">
        <v>10</v>
      </c>
      <c r="AX16" s="103">
        <f>IF(AY16="ABJ",0,AY16*VLOOKUP($AY$3,'Maquette Prévisionnelle (V2018)'!$B$3:$L$69,11,FALSE)/IF(AY16="ABJ","",VLOOKUP($AY$3,'Maquette Prévisionnelle (V2018)'!$B$3:$L$69,11,FALSE)))</f>
        <v>10</v>
      </c>
      <c r="AY16" s="103">
        <v>10</v>
      </c>
    </row>
    <row r="17" spans="1:54" x14ac:dyDescent="0.2">
      <c r="A17" s="102" t="s">
        <v>108</v>
      </c>
      <c r="B17" s="102" t="s">
        <v>132</v>
      </c>
      <c r="C17" s="102" t="str">
        <f t="shared" si="1"/>
        <v>validation de droit</v>
      </c>
      <c r="D17" t="s">
        <v>158</v>
      </c>
      <c r="F17">
        <f t="shared" si="2"/>
        <v>2</v>
      </c>
      <c r="G17" s="107">
        <f t="shared" si="0"/>
        <v>10</v>
      </c>
      <c r="H17">
        <f xml:space="preserve">
(IF(I17="ABJ",0,I17*VLOOKUP($I$3,'Maquette Prévisionnelle (V2018)'!$B$3:$L$69,11,FALSE))
+IF(J17="ABJ",0,J17*VLOOKUP($J$3,'Maquette Prévisionnelle (V2018)'!$B$3:$L$69,11,FALSE))
+IF(K17="ABJ",0,K17*VLOOKUP($K$3,'Maquette Prévisionnelle (V2018)'!$B$3:$L$69,11,FALSE))
+IF(L17="ABJ",0,L17*VLOOKUP($L$3,'Maquette Prévisionnelle (V2018)'!$B$3:$L$69,11,FALSE))
+IF(M17="ABJ",0,M17*VLOOKUP($M$3,'Maquette Prévisionnelle (V2018)'!$B$3:$L$69,11,FALSE))
+IF(N17="ABJ",0,N17*VLOOKUP($N$3,'Maquette Prévisionnelle (V2018)'!$B$3:$L$69,11,FALSE))
+IF(O17="ABJ",0,O17*VLOOKUP($O$3,'Maquette Prévisionnelle (V2018)'!$B$3:$L$69,11,FALSE))
+IF(P17="ABJ",0,P17*VLOOKUP($P$3,'Maquette Prévisionnelle (V2018)'!$B$3:$L$69,11,FALSE))
+IF(Q17="ABJ",0,Q17*VLOOKUP($Q$3,'Maquette Prévisionnelle (V2018)'!$B$3:$L$69,11,FALSE))
+IF(R17="ABJ",0,R17*VLOOKUP($R$3,'Maquette Prévisionnelle (V2018)'!$B$3:$L$69,11,FALSE))
+IF(S17="ABJ",0,S17*VLOOKUP($S$3,'Maquette Prévisionnelle (V2018)'!$B$3:$L$69,11,FALSE)))
/
(IF(I17="ABJ",0,VLOOKUP($I$3,'Maquette Prévisionnelle (V2018)'!$B$3:$L$69,11,FALSE))
+IF(J17="ABJ",0,VLOOKUP($J$3,'Maquette Prévisionnelle (V2018)'!$B$3:$L$69,11,FALSE))
+IF(K17="ABJ",0,VLOOKUP($K$3,'Maquette Prévisionnelle (V2018)'!$B$3:$L$69,11,FALSE))
+IF(L17="ABJ",0,VLOOKUP($L$3,'Maquette Prévisionnelle (V2018)'!$B$3:$L$69,11,FALSE))
+IF(M17="ABJ",0,VLOOKUP($M$3,'Maquette Prévisionnelle (V2018)'!$B$3:$L$69,11,FALSE))
+IF(N17="ABJ",0,VLOOKUP($N$3,'Maquette Prévisionnelle (V2018)'!$B$3:$L$69,11,FALSE))
+IF(O17="ABJ",0,VLOOKUP($O$3,'Maquette Prévisionnelle (V2018)'!$B$3:$L$69,11,FALSE))
+IF(P17="ABJ",0,VLOOKUP($P$3,'Maquette Prévisionnelle (V2018)'!$B$3:$L$69,11,FALSE))
+IF(Q17="ABJ",0,VLOOKUP($Q$3,'Maquette Prévisionnelle (V2018)'!$B$3:$L$69,11,FALSE))
+IF(R17="ABJ",0,VLOOKUP($R$3,'Maquette Prévisionnelle (V2018)'!$B$3:$L$69,11,FALSE))
+IF(S17="ABJ",0,VLOOKUP($S$3,'Maquette Prévisionnelle (V2018)'!$B$3:$L$69,11,FALSE)))</f>
        <v>10</v>
      </c>
      <c r="I17" s="100">
        <v>10</v>
      </c>
      <c r="J17" s="100">
        <v>10</v>
      </c>
      <c r="K17" s="100">
        <v>10</v>
      </c>
      <c r="L17" s="100">
        <v>10</v>
      </c>
      <c r="M17" s="100">
        <v>10</v>
      </c>
      <c r="N17" s="100">
        <v>10</v>
      </c>
      <c r="O17" s="100">
        <v>10</v>
      </c>
      <c r="P17" s="100">
        <v>10</v>
      </c>
      <c r="Q17" s="100">
        <v>10</v>
      </c>
      <c r="R17" s="100">
        <v>10</v>
      </c>
      <c r="S17" s="100">
        <v>10</v>
      </c>
      <c r="T17" s="103">
        <f xml:space="preserve">
(IF(U17="ABJ",0,U17*VLOOKUP($U$3,'Maquette Prévisionnelle (V2018)'!$B$3:$L$69,11,FALSE))
+IF(V17="ABJ",0,V17*VLOOKUP($V$3,'Maquette Prévisionnelle (V2018)'!$B$3:$L$69,11,FALSE))
+IF(W17="ABJ",0,W17*VLOOKUP($W$3,'Maquette Prévisionnelle (V2018)'!$B$3:$L$69,11,FALSE))
+IF(X17="ABJ",0,X17*VLOOKUP($X$3,'Maquette Prévisionnelle (V2018)'!$B$3:$L$69,11,FALSE))
+IF(Y17="ABJ",0,Y17*VLOOKUP($Y$3,'Maquette Prévisionnelle (V2018)'!$B$3:$L$69,11,FALSE))
+IF(Z17="ABJ",0,Z17*VLOOKUP($Z$3,'Maquette Prévisionnelle (V2018)'!$B$3:$L$69,11,FALSE)))
/
(IF(U17="ABJ",0,VLOOKUP($U$3,'Maquette Prévisionnelle (V2018)'!$B$3:$L$69,11,FALSE))
+IF(V17="ABJ",0,VLOOKUP($V$3,'Maquette Prévisionnelle (V2018)'!$B$3:$L$69,11,FALSE))
+IF(W17="ABJ",0,VLOOKUP($W$3,'Maquette Prévisionnelle (V2018)'!$B$3:$L$69,11,FALSE))
+IF(X17="ABJ",0,VLOOKUP($X$3,'Maquette Prévisionnelle (V2018)'!$B$3:$L$69,11,FALSE))
+IF(Y17="ABJ",0,VLOOKUP($Y$3,'Maquette Prévisionnelle (V2018)'!$B$3:$L$69,11,FALSE))
+IF(Z17="ABJ",0,VLOOKUP($Z$3,'Maquette Prévisionnelle (V2018)'!$B$3:$L$69,11,FALSE)))</f>
        <v>10</v>
      </c>
      <c r="U17" s="100">
        <v>10</v>
      </c>
      <c r="V17" s="100">
        <v>10</v>
      </c>
      <c r="W17" s="100">
        <v>10</v>
      </c>
      <c r="X17" s="100">
        <v>10</v>
      </c>
      <c r="Y17" s="103">
        <v>10</v>
      </c>
      <c r="Z17" s="103">
        <v>10</v>
      </c>
      <c r="AA17" s="103">
        <f xml:space="preserve">
(IF(AB17="ABJ",0,AB17*VLOOKUP($AB$3,'Maquette Prévisionnelle (V2018)'!$B$3:$L$69,11,FALSE))
+IF(AC17="ABJ",0,AC17*VLOOKUP($AC$3,'Maquette Prévisionnelle (V2018)'!$B$3:$L$69,11,FALSE))
+IF(AD17="ABJ",0,AD17*VLOOKUP($AD$3,'Maquette Prévisionnelle (V2018)'!$B$3:$L$69,11,FALSE))
+IF(AE17="ABJ",0,AE17*VLOOKUP($AE$3,'Maquette Prévisionnelle (V2018)'!$B$3:$L$69,11,FALSE)))
/
(IF(AB17="ABJ",0,VLOOKUP($AB$3,'Maquette Prévisionnelle (V2018)'!$B$3:$L$69,11,FALSE))
+IF(AC17="ABJ",0,VLOOKUP($AC$3,'Maquette Prévisionnelle (V2018)'!$B$3:$L$69,11,FALSE))
+IF(AD17="ABJ",0,VLOOKUP($AD$3,'Maquette Prévisionnelle (V2018)'!$B$3:$L$69,11,FALSE))
+IF(AE17="ABJ",0,VLOOKUP($AE$3,'Maquette Prévisionnelle (V2018)'!$B$3:$L$69,11,FALSE)))</f>
        <v>10</v>
      </c>
      <c r="AB17" s="103">
        <v>10</v>
      </c>
      <c r="AC17" s="103">
        <v>10</v>
      </c>
      <c r="AD17" s="103">
        <v>10</v>
      </c>
      <c r="AE17" s="103">
        <v>10</v>
      </c>
      <c r="AF17" s="103">
        <f xml:space="preserve">
(IF(AG17="ABJ",0,AG17*VLOOKUP($AG$3,'Maquette Prévisionnelle (V2018)'!$B$3:$L$69,11,FALSE))
+IF(AH17="ABJ",0,AH17*VLOOKUP($AH$3,'Maquette Prévisionnelle (V2018)'!$B$3:$L$69,11,FALSE))
+IF(AI17="ABJ",0,AI17*VLOOKUP($AI$3,'Maquette Prévisionnelle (V2018)'!$B$3:$L$69,11,FALSE))
+IF(AJ17="ABJ",0,AJ17*VLOOKUP($AJ$3,'Maquette Prévisionnelle (V2018)'!$B$3:$L$69,11,FALSE))
+IF(AK17="ABJ",0,AK17*VLOOKUP($AK$3,'Maquette Prévisionnelle (V2018)'!$B$3:$L$69,11,FALSE))
+IF(AL17="ABJ",0,AL17*VLOOKUP($AL$3,'Maquette Prévisionnelle (V2018)'!$B$3:$L$69,11,FALSE))
+IF(AM17="ABJ",0,AM17*VLOOKUP($AM$3,'Maquette Prévisionnelle (V2018)'!$B$3:$L$69,11,FALSE))
+IF(AN17="ABJ",0,AN17*VLOOKUP($AN$3,'Maquette Prévisionnelle (V2018)'!$B$3:$L$69,11,FALSE)))
/
(IF(AG17="ABJ",0,VLOOKUP($AG$3,'Maquette Prévisionnelle (V2018)'!$B$3:$L$69,11,FALSE))
+IF(AH17="ABJ",0,VLOOKUP($AH$3,'Maquette Prévisionnelle (V2018)'!$B$3:$L$69,11,FALSE))
+IF(AI17="ABJ",0,VLOOKUP($AI$3,'Maquette Prévisionnelle (V2018)'!$B$3:$L$69,11,FALSE))
+IF(AJ17="ABJ",0,VLOOKUP($AJ$3,'Maquette Prévisionnelle (V2018)'!$B$3:$L$69,11,FALSE))
+IF(AK17="ABJ",0,VLOOKUP($AK$3,'Maquette Prévisionnelle (V2018)'!$B$3:$L$69,11,FALSE))
+IF(AL17="ABJ",0,VLOOKUP($AL$3,'Maquette Prévisionnelle (V2018)'!$B$3:$L$69,11,FALSE))
+IF(AM17="ABJ",0,VLOOKUP($AM$3,'Maquette Prévisionnelle (V2018)'!$B$3:$L$69,11,FALSE))
+IF(AN17="ABJ",0,VLOOKUP($AN$3,'Maquette Prévisionnelle (V2018)'!$B$3:$L$69,11,FALSE)))</f>
        <v>10</v>
      </c>
      <c r="AG17" s="103">
        <v>10</v>
      </c>
      <c r="AH17" s="103">
        <v>10</v>
      </c>
      <c r="AI17" s="103">
        <v>10</v>
      </c>
      <c r="AJ17" s="103">
        <v>10</v>
      </c>
      <c r="AK17" s="103">
        <v>10</v>
      </c>
      <c r="AL17" s="103">
        <v>10</v>
      </c>
      <c r="AM17" s="103">
        <v>10</v>
      </c>
      <c r="AN17" s="103">
        <v>10</v>
      </c>
      <c r="AO17" s="103">
        <f>(IF(AP17="ABJ",0,AP17*VLOOKUP($AP$3,'Maquette Prévisionnelle (V2018)'!$B$3:$L$69,11,FALSE))+IF(AQ17="ABJ",0,AQ17*VLOOKUP($AQ$3,'Maquette Prévisionnelle (V2018)'!$B$3:$L$69,11,FALSE)))/(IF(AP17="ABJ",0,VLOOKUP($AP$3,'Maquette Prévisionnelle (V2018)'!$B$3:$L$69,11,FALSE))+IF(AQ17="ABJ",0,VLOOKUP($AQ$3,'Maquette Prévisionnelle (V2018)'!$B$3:$L$69,11,FALSE)))</f>
        <v>10</v>
      </c>
      <c r="AP17" s="103">
        <v>10</v>
      </c>
      <c r="AQ17" s="103">
        <v>10</v>
      </c>
      <c r="AR17" s="103">
        <f>(IF(AS17="ABJ",0,AS17*VLOOKUP($AS$3,'Maquette Prévisionnelle (V2018)'!$B$3:$L$69,11,FALSE))
+IF(AT17="ABJ",0,AT17*VLOOKUP($AT$3,'Maquette Prévisionnelle (V2018)'!$B$3:$L$69,11,FALSE))
+IF(AU17="ABJ",0,AU17*VLOOKUP($AU$3,'Maquette Prévisionnelle (V2018)'!$B$3:$L$69,11,FALSE)))
/
(IF(AS17="ABJ",0,VLOOKUP($AS$3,'Maquette Prévisionnelle (V2018)'!$B$3:$L$69,11,FALSE))
+IF(AT17="ABJ",0,VLOOKUP($AT$3,'Maquette Prévisionnelle (V2018)'!$B$3:$L$69,11,FALSE))
+IF(AU17="ABJ",0,VLOOKUP($AU$3,'Maquette Prévisionnelle (V2018)'!$B$3:$L$69,11,FALSE)))</f>
        <v>10</v>
      </c>
      <c r="AS17" s="103">
        <v>10</v>
      </c>
      <c r="AT17" s="103">
        <v>10</v>
      </c>
      <c r="AU17" s="103">
        <v>10</v>
      </c>
      <c r="AV17" s="103">
        <f>IF(AW17="ABJ","",AW17*VLOOKUP($AW$3,'Maquette Prévisionnelle (V2018)'!$B$3:$L$69,11,FALSE)/IF(AW17="ABJ","",VLOOKUP($AW$3,'Maquette Prévisionnelle (V2018)'!$B$3:$L$69,11,FALSE)))</f>
        <v>10</v>
      </c>
      <c r="AW17" s="103">
        <v>10</v>
      </c>
      <c r="AX17" s="103">
        <f>IF(AY17="ABJ",0,AY17*VLOOKUP($AY$3,'Maquette Prévisionnelle (V2018)'!$B$3:$L$69,11,FALSE)/IF(AY17="ABJ","",VLOOKUP($AY$3,'Maquette Prévisionnelle (V2018)'!$B$3:$L$69,11,FALSE)))</f>
        <v>10</v>
      </c>
      <c r="AY17" s="103">
        <v>10</v>
      </c>
    </row>
    <row r="18" spans="1:54" x14ac:dyDescent="0.2">
      <c r="A18" s="102" t="s">
        <v>126</v>
      </c>
      <c r="B18" s="102" t="s">
        <v>150</v>
      </c>
      <c r="C18" s="102" t="str">
        <f t="shared" si="1"/>
        <v>validation de droit</v>
      </c>
      <c r="D18" t="s">
        <v>158</v>
      </c>
      <c r="F18">
        <f t="shared" si="2"/>
        <v>2</v>
      </c>
      <c r="G18" s="107">
        <f t="shared" si="0"/>
        <v>10</v>
      </c>
      <c r="H18">
        <f xml:space="preserve">
(IF(I18="ABJ",0,I18*VLOOKUP($I$3,'Maquette Prévisionnelle (V2018)'!$B$3:$L$69,11,FALSE))
+IF(J18="ABJ",0,J18*VLOOKUP($J$3,'Maquette Prévisionnelle (V2018)'!$B$3:$L$69,11,FALSE))
+IF(K18="ABJ",0,K18*VLOOKUP($K$3,'Maquette Prévisionnelle (V2018)'!$B$3:$L$69,11,FALSE))
+IF(L18="ABJ",0,L18*VLOOKUP($L$3,'Maquette Prévisionnelle (V2018)'!$B$3:$L$69,11,FALSE))
+IF(M18="ABJ",0,M18*VLOOKUP($M$3,'Maquette Prévisionnelle (V2018)'!$B$3:$L$69,11,FALSE))
+IF(N18="ABJ",0,N18*VLOOKUP($N$3,'Maquette Prévisionnelle (V2018)'!$B$3:$L$69,11,FALSE))
+IF(O18="ABJ",0,O18*VLOOKUP($O$3,'Maquette Prévisionnelle (V2018)'!$B$3:$L$69,11,FALSE))
+IF(P18="ABJ",0,P18*VLOOKUP($P$3,'Maquette Prévisionnelle (V2018)'!$B$3:$L$69,11,FALSE))
+IF(Q18="ABJ",0,Q18*VLOOKUP($Q$3,'Maquette Prévisionnelle (V2018)'!$B$3:$L$69,11,FALSE))
+IF(R18="ABJ",0,R18*VLOOKUP($R$3,'Maquette Prévisionnelle (V2018)'!$B$3:$L$69,11,FALSE))
+IF(S18="ABJ",0,S18*VLOOKUP($S$3,'Maquette Prévisionnelle (V2018)'!$B$3:$L$69,11,FALSE)))
/
(IF(I18="ABJ",0,VLOOKUP($I$3,'Maquette Prévisionnelle (V2018)'!$B$3:$L$69,11,FALSE))
+IF(J18="ABJ",0,VLOOKUP($J$3,'Maquette Prévisionnelle (V2018)'!$B$3:$L$69,11,FALSE))
+IF(K18="ABJ",0,VLOOKUP($K$3,'Maquette Prévisionnelle (V2018)'!$B$3:$L$69,11,FALSE))
+IF(L18="ABJ",0,VLOOKUP($L$3,'Maquette Prévisionnelle (V2018)'!$B$3:$L$69,11,FALSE))
+IF(M18="ABJ",0,VLOOKUP($M$3,'Maquette Prévisionnelle (V2018)'!$B$3:$L$69,11,FALSE))
+IF(N18="ABJ",0,VLOOKUP($N$3,'Maquette Prévisionnelle (V2018)'!$B$3:$L$69,11,FALSE))
+IF(O18="ABJ",0,VLOOKUP($O$3,'Maquette Prévisionnelle (V2018)'!$B$3:$L$69,11,FALSE))
+IF(P18="ABJ",0,VLOOKUP($P$3,'Maquette Prévisionnelle (V2018)'!$B$3:$L$69,11,FALSE))
+IF(Q18="ABJ",0,VLOOKUP($Q$3,'Maquette Prévisionnelle (V2018)'!$B$3:$L$69,11,FALSE))
+IF(R18="ABJ",0,VLOOKUP($R$3,'Maquette Prévisionnelle (V2018)'!$B$3:$L$69,11,FALSE))
+IF(S18="ABJ",0,VLOOKUP($S$3,'Maquette Prévisionnelle (V2018)'!$B$3:$L$69,11,FALSE)))</f>
        <v>10</v>
      </c>
      <c r="I18" s="100">
        <v>10</v>
      </c>
      <c r="J18" s="100">
        <v>10</v>
      </c>
      <c r="K18" s="100">
        <v>10</v>
      </c>
      <c r="L18" s="100">
        <v>10</v>
      </c>
      <c r="M18" s="100">
        <v>10</v>
      </c>
      <c r="N18" s="100">
        <v>10</v>
      </c>
      <c r="O18" s="100">
        <v>10</v>
      </c>
      <c r="P18" s="100">
        <v>10</v>
      </c>
      <c r="Q18" s="100">
        <v>10</v>
      </c>
      <c r="R18" s="100">
        <v>10</v>
      </c>
      <c r="S18" s="100">
        <v>10</v>
      </c>
      <c r="T18" s="103">
        <f xml:space="preserve">
(IF(U18="ABJ",0,U18*VLOOKUP($U$3,'Maquette Prévisionnelle (V2018)'!$B$3:$L$69,11,FALSE))
+IF(V18="ABJ",0,V18*VLOOKUP($V$3,'Maquette Prévisionnelle (V2018)'!$B$3:$L$69,11,FALSE))
+IF(W18="ABJ",0,W18*VLOOKUP($W$3,'Maquette Prévisionnelle (V2018)'!$B$3:$L$69,11,FALSE))
+IF(X18="ABJ",0,X18*VLOOKUP($X$3,'Maquette Prévisionnelle (V2018)'!$B$3:$L$69,11,FALSE))
+IF(Y18="ABJ",0,Y18*VLOOKUP($Y$3,'Maquette Prévisionnelle (V2018)'!$B$3:$L$69,11,FALSE))
+IF(Z18="ABJ",0,Z18*VLOOKUP($Z$3,'Maquette Prévisionnelle (V2018)'!$B$3:$L$69,11,FALSE)))
/
(IF(U18="ABJ",0,VLOOKUP($U$3,'Maquette Prévisionnelle (V2018)'!$B$3:$L$69,11,FALSE))
+IF(V18="ABJ",0,VLOOKUP($V$3,'Maquette Prévisionnelle (V2018)'!$B$3:$L$69,11,FALSE))
+IF(W18="ABJ",0,VLOOKUP($W$3,'Maquette Prévisionnelle (V2018)'!$B$3:$L$69,11,FALSE))
+IF(X18="ABJ",0,VLOOKUP($X$3,'Maquette Prévisionnelle (V2018)'!$B$3:$L$69,11,FALSE))
+IF(Y18="ABJ",0,VLOOKUP($Y$3,'Maquette Prévisionnelle (V2018)'!$B$3:$L$69,11,FALSE))
+IF(Z18="ABJ",0,VLOOKUP($Z$3,'Maquette Prévisionnelle (V2018)'!$B$3:$L$69,11,FALSE)))</f>
        <v>10</v>
      </c>
      <c r="U18" s="100">
        <v>10</v>
      </c>
      <c r="V18" s="100">
        <v>10</v>
      </c>
      <c r="W18" s="100">
        <v>10</v>
      </c>
      <c r="X18" s="100">
        <v>10</v>
      </c>
      <c r="Y18" s="103">
        <v>10</v>
      </c>
      <c r="Z18" s="103">
        <v>10</v>
      </c>
      <c r="AA18" s="103">
        <f xml:space="preserve">
(IF(AB18="ABJ",0,AB18*VLOOKUP($AB$3,'Maquette Prévisionnelle (V2018)'!$B$3:$L$69,11,FALSE))
+IF(AC18="ABJ",0,AC18*VLOOKUP($AC$3,'Maquette Prévisionnelle (V2018)'!$B$3:$L$69,11,FALSE))
+IF(AD18="ABJ",0,AD18*VLOOKUP($AD$3,'Maquette Prévisionnelle (V2018)'!$B$3:$L$69,11,FALSE))
+IF(AE18="ABJ",0,AE18*VLOOKUP($AE$3,'Maquette Prévisionnelle (V2018)'!$B$3:$L$69,11,FALSE)))
/
(IF(AB18="ABJ",0,VLOOKUP($AB$3,'Maquette Prévisionnelle (V2018)'!$B$3:$L$69,11,FALSE))
+IF(AC18="ABJ",0,VLOOKUP($AC$3,'Maquette Prévisionnelle (V2018)'!$B$3:$L$69,11,FALSE))
+IF(AD18="ABJ",0,VLOOKUP($AD$3,'Maquette Prévisionnelle (V2018)'!$B$3:$L$69,11,FALSE))
+IF(AE18="ABJ",0,VLOOKUP($AE$3,'Maquette Prévisionnelle (V2018)'!$B$3:$L$69,11,FALSE)))</f>
        <v>10</v>
      </c>
      <c r="AB18" s="103">
        <v>10</v>
      </c>
      <c r="AC18" s="103">
        <v>10</v>
      </c>
      <c r="AD18" s="103">
        <v>10</v>
      </c>
      <c r="AE18" s="103">
        <v>10</v>
      </c>
      <c r="AF18" s="103">
        <f xml:space="preserve">
(IF(AG18="ABJ",0,AG18*VLOOKUP($AG$3,'Maquette Prévisionnelle (V2018)'!$B$3:$L$69,11,FALSE))
+IF(AH18="ABJ",0,AH18*VLOOKUP($AH$3,'Maquette Prévisionnelle (V2018)'!$B$3:$L$69,11,FALSE))
+IF(AI18="ABJ",0,AI18*VLOOKUP($AI$3,'Maquette Prévisionnelle (V2018)'!$B$3:$L$69,11,FALSE))
+IF(AJ18="ABJ",0,AJ18*VLOOKUP($AJ$3,'Maquette Prévisionnelle (V2018)'!$B$3:$L$69,11,FALSE))
+IF(AK18="ABJ",0,AK18*VLOOKUP($AK$3,'Maquette Prévisionnelle (V2018)'!$B$3:$L$69,11,FALSE))
+IF(AL18="ABJ",0,AL18*VLOOKUP($AL$3,'Maquette Prévisionnelle (V2018)'!$B$3:$L$69,11,FALSE))
+IF(AM18="ABJ",0,AM18*VLOOKUP($AM$3,'Maquette Prévisionnelle (V2018)'!$B$3:$L$69,11,FALSE))
+IF(AN18="ABJ",0,AN18*VLOOKUP($AN$3,'Maquette Prévisionnelle (V2018)'!$B$3:$L$69,11,FALSE)))
/
(IF(AG18="ABJ",0,VLOOKUP($AG$3,'Maquette Prévisionnelle (V2018)'!$B$3:$L$69,11,FALSE))
+IF(AH18="ABJ",0,VLOOKUP($AH$3,'Maquette Prévisionnelle (V2018)'!$B$3:$L$69,11,FALSE))
+IF(AI18="ABJ",0,VLOOKUP($AI$3,'Maquette Prévisionnelle (V2018)'!$B$3:$L$69,11,FALSE))
+IF(AJ18="ABJ",0,VLOOKUP($AJ$3,'Maquette Prévisionnelle (V2018)'!$B$3:$L$69,11,FALSE))
+IF(AK18="ABJ",0,VLOOKUP($AK$3,'Maquette Prévisionnelle (V2018)'!$B$3:$L$69,11,FALSE))
+IF(AL18="ABJ",0,VLOOKUP($AL$3,'Maquette Prévisionnelle (V2018)'!$B$3:$L$69,11,FALSE))
+IF(AM18="ABJ",0,VLOOKUP($AM$3,'Maquette Prévisionnelle (V2018)'!$B$3:$L$69,11,FALSE))
+IF(AN18="ABJ",0,VLOOKUP($AN$3,'Maquette Prévisionnelle (V2018)'!$B$3:$L$69,11,FALSE)))</f>
        <v>10</v>
      </c>
      <c r="AG18" s="103">
        <v>10</v>
      </c>
      <c r="AH18" s="103">
        <v>10</v>
      </c>
      <c r="AI18" s="103">
        <v>10</v>
      </c>
      <c r="AJ18" s="103">
        <v>10</v>
      </c>
      <c r="AK18" s="103">
        <v>10</v>
      </c>
      <c r="AL18" s="103">
        <v>10</v>
      </c>
      <c r="AM18" s="103">
        <v>10</v>
      </c>
      <c r="AN18" s="103">
        <v>10</v>
      </c>
      <c r="AO18" s="103">
        <f>(IF(AP18="ABJ",0,AP18*VLOOKUP($AP$3,'Maquette Prévisionnelle (V2018)'!$B$3:$L$69,11,FALSE))+IF(AQ18="ABJ",0,AQ18*VLOOKUP($AQ$3,'Maquette Prévisionnelle (V2018)'!$B$3:$L$69,11,FALSE)))/(IF(AP18="ABJ",0,VLOOKUP($AP$3,'Maquette Prévisionnelle (V2018)'!$B$3:$L$69,11,FALSE))+IF(AQ18="ABJ",0,VLOOKUP($AQ$3,'Maquette Prévisionnelle (V2018)'!$B$3:$L$69,11,FALSE)))</f>
        <v>10</v>
      </c>
      <c r="AP18" s="103">
        <v>10</v>
      </c>
      <c r="AQ18" s="103">
        <v>10</v>
      </c>
      <c r="AR18" s="103">
        <f>(IF(AS18="ABJ",0,AS18*VLOOKUP($AS$3,'Maquette Prévisionnelle (V2018)'!$B$3:$L$69,11,FALSE))
+IF(AT18="ABJ",0,AT18*VLOOKUP($AT$3,'Maquette Prévisionnelle (V2018)'!$B$3:$L$69,11,FALSE))
+IF(AU18="ABJ",0,AU18*VLOOKUP($AU$3,'Maquette Prévisionnelle (V2018)'!$B$3:$L$69,11,FALSE)))
/
(IF(AS18="ABJ",0,VLOOKUP($AS$3,'Maquette Prévisionnelle (V2018)'!$B$3:$L$69,11,FALSE))
+IF(AT18="ABJ",0,VLOOKUP($AT$3,'Maquette Prévisionnelle (V2018)'!$B$3:$L$69,11,FALSE))
+IF(AU18="ABJ",0,VLOOKUP($AU$3,'Maquette Prévisionnelle (V2018)'!$B$3:$L$69,11,FALSE)))</f>
        <v>10</v>
      </c>
      <c r="AS18" s="103">
        <v>10</v>
      </c>
      <c r="AT18" s="103">
        <v>10</v>
      </c>
      <c r="AU18" s="103">
        <v>10</v>
      </c>
      <c r="AV18" s="103">
        <f>IF(AW18="ABJ","",AW18*VLOOKUP($AW$3,'Maquette Prévisionnelle (V2018)'!$B$3:$L$69,11,FALSE)/IF(AW18="ABJ","",VLOOKUP($AW$3,'Maquette Prévisionnelle (V2018)'!$B$3:$L$69,11,FALSE)))</f>
        <v>10</v>
      </c>
      <c r="AW18" s="103">
        <v>10</v>
      </c>
      <c r="AX18" s="103">
        <f>IF(AY18="ABJ",0,AY18*VLOOKUP($AY$3,'Maquette Prévisionnelle (V2018)'!$B$3:$L$69,11,FALSE)/IF(AY18="ABJ","",VLOOKUP($AY$3,'Maquette Prévisionnelle (V2018)'!$B$3:$L$69,11,FALSE)))</f>
        <v>10</v>
      </c>
      <c r="AY18" s="103">
        <v>10</v>
      </c>
    </row>
    <row r="19" spans="1:54" x14ac:dyDescent="0.2">
      <c r="A19" s="102" t="s">
        <v>125</v>
      </c>
      <c r="B19" s="102" t="s">
        <v>149</v>
      </c>
      <c r="C19" s="102" t="str">
        <f t="shared" si="1"/>
        <v>validation de droit</v>
      </c>
      <c r="D19" t="s">
        <v>158</v>
      </c>
      <c r="F19">
        <f t="shared" si="2"/>
        <v>2</v>
      </c>
      <c r="G19" s="107">
        <f t="shared" si="0"/>
        <v>10</v>
      </c>
      <c r="H19">
        <f xml:space="preserve">
(IF(I19="ABJ",0,I19*VLOOKUP($I$3,'Maquette Prévisionnelle (V2018)'!$B$3:$L$69,11,FALSE))
+IF(J19="ABJ",0,J19*VLOOKUP($J$3,'Maquette Prévisionnelle (V2018)'!$B$3:$L$69,11,FALSE))
+IF(K19="ABJ",0,K19*VLOOKUP($K$3,'Maquette Prévisionnelle (V2018)'!$B$3:$L$69,11,FALSE))
+IF(L19="ABJ",0,L19*VLOOKUP($L$3,'Maquette Prévisionnelle (V2018)'!$B$3:$L$69,11,FALSE))
+IF(M19="ABJ",0,M19*VLOOKUP($M$3,'Maquette Prévisionnelle (V2018)'!$B$3:$L$69,11,FALSE))
+IF(N19="ABJ",0,N19*VLOOKUP($N$3,'Maquette Prévisionnelle (V2018)'!$B$3:$L$69,11,FALSE))
+IF(O19="ABJ",0,O19*VLOOKUP($O$3,'Maquette Prévisionnelle (V2018)'!$B$3:$L$69,11,FALSE))
+IF(P19="ABJ",0,P19*VLOOKUP($P$3,'Maquette Prévisionnelle (V2018)'!$B$3:$L$69,11,FALSE))
+IF(Q19="ABJ",0,Q19*VLOOKUP($Q$3,'Maquette Prévisionnelle (V2018)'!$B$3:$L$69,11,FALSE))
+IF(R19="ABJ",0,R19*VLOOKUP($R$3,'Maquette Prévisionnelle (V2018)'!$B$3:$L$69,11,FALSE))
+IF(S19="ABJ",0,S19*VLOOKUP($S$3,'Maquette Prévisionnelle (V2018)'!$B$3:$L$69,11,FALSE)))
/
(IF(I19="ABJ",0,VLOOKUP($I$3,'Maquette Prévisionnelle (V2018)'!$B$3:$L$69,11,FALSE))
+IF(J19="ABJ",0,VLOOKUP($J$3,'Maquette Prévisionnelle (V2018)'!$B$3:$L$69,11,FALSE))
+IF(K19="ABJ",0,VLOOKUP($K$3,'Maquette Prévisionnelle (V2018)'!$B$3:$L$69,11,FALSE))
+IF(L19="ABJ",0,VLOOKUP($L$3,'Maquette Prévisionnelle (V2018)'!$B$3:$L$69,11,FALSE))
+IF(M19="ABJ",0,VLOOKUP($M$3,'Maquette Prévisionnelle (V2018)'!$B$3:$L$69,11,FALSE))
+IF(N19="ABJ",0,VLOOKUP($N$3,'Maquette Prévisionnelle (V2018)'!$B$3:$L$69,11,FALSE))
+IF(O19="ABJ",0,VLOOKUP($O$3,'Maquette Prévisionnelle (V2018)'!$B$3:$L$69,11,FALSE))
+IF(P19="ABJ",0,VLOOKUP($P$3,'Maquette Prévisionnelle (V2018)'!$B$3:$L$69,11,FALSE))
+IF(Q19="ABJ",0,VLOOKUP($Q$3,'Maquette Prévisionnelle (V2018)'!$B$3:$L$69,11,FALSE))
+IF(R19="ABJ",0,VLOOKUP($R$3,'Maquette Prévisionnelle (V2018)'!$B$3:$L$69,11,FALSE))
+IF(S19="ABJ",0,VLOOKUP($S$3,'Maquette Prévisionnelle (V2018)'!$B$3:$L$69,11,FALSE)))</f>
        <v>10</v>
      </c>
      <c r="I19" s="100">
        <v>10</v>
      </c>
      <c r="J19" s="100">
        <v>10</v>
      </c>
      <c r="K19" s="100">
        <v>10</v>
      </c>
      <c r="L19" s="100">
        <v>10</v>
      </c>
      <c r="M19" s="100">
        <v>10</v>
      </c>
      <c r="N19" s="100">
        <v>10</v>
      </c>
      <c r="O19" s="100">
        <v>10</v>
      </c>
      <c r="P19" s="100">
        <v>10</v>
      </c>
      <c r="Q19" s="100">
        <v>10</v>
      </c>
      <c r="R19" s="100">
        <v>10</v>
      </c>
      <c r="S19" s="100">
        <v>10</v>
      </c>
      <c r="T19" s="103">
        <f xml:space="preserve">
(IF(U19="ABJ",0,U19*VLOOKUP($U$3,'Maquette Prévisionnelle (V2018)'!$B$3:$L$69,11,FALSE))
+IF(V19="ABJ",0,V19*VLOOKUP($V$3,'Maquette Prévisionnelle (V2018)'!$B$3:$L$69,11,FALSE))
+IF(W19="ABJ",0,W19*VLOOKUP($W$3,'Maquette Prévisionnelle (V2018)'!$B$3:$L$69,11,FALSE))
+IF(X19="ABJ",0,X19*VLOOKUP($X$3,'Maquette Prévisionnelle (V2018)'!$B$3:$L$69,11,FALSE))
+IF(Y19="ABJ",0,Y19*VLOOKUP($Y$3,'Maquette Prévisionnelle (V2018)'!$B$3:$L$69,11,FALSE))
+IF(Z19="ABJ",0,Z19*VLOOKUP($Z$3,'Maquette Prévisionnelle (V2018)'!$B$3:$L$69,11,FALSE)))
/
(IF(U19="ABJ",0,VLOOKUP($U$3,'Maquette Prévisionnelle (V2018)'!$B$3:$L$69,11,FALSE))
+IF(V19="ABJ",0,VLOOKUP($V$3,'Maquette Prévisionnelle (V2018)'!$B$3:$L$69,11,FALSE))
+IF(W19="ABJ",0,VLOOKUP($W$3,'Maquette Prévisionnelle (V2018)'!$B$3:$L$69,11,FALSE))
+IF(X19="ABJ",0,VLOOKUP($X$3,'Maquette Prévisionnelle (V2018)'!$B$3:$L$69,11,FALSE))
+IF(Y19="ABJ",0,VLOOKUP($Y$3,'Maquette Prévisionnelle (V2018)'!$B$3:$L$69,11,FALSE))
+IF(Z19="ABJ",0,VLOOKUP($Z$3,'Maquette Prévisionnelle (V2018)'!$B$3:$L$69,11,FALSE)))</f>
        <v>10</v>
      </c>
      <c r="U19" s="100">
        <v>10</v>
      </c>
      <c r="V19" s="100">
        <v>10</v>
      </c>
      <c r="W19" s="100">
        <v>10</v>
      </c>
      <c r="X19" s="100">
        <v>10</v>
      </c>
      <c r="Y19" s="103">
        <v>10</v>
      </c>
      <c r="Z19" s="103">
        <v>10</v>
      </c>
      <c r="AA19" s="103">
        <f xml:space="preserve">
(IF(AB19="ABJ",0,AB19*VLOOKUP($AB$3,'Maquette Prévisionnelle (V2018)'!$B$3:$L$69,11,FALSE))
+IF(AC19="ABJ",0,AC19*VLOOKUP($AC$3,'Maquette Prévisionnelle (V2018)'!$B$3:$L$69,11,FALSE))
+IF(AD19="ABJ",0,AD19*VLOOKUP($AD$3,'Maquette Prévisionnelle (V2018)'!$B$3:$L$69,11,FALSE))
+IF(AE19="ABJ",0,AE19*VLOOKUP($AE$3,'Maquette Prévisionnelle (V2018)'!$B$3:$L$69,11,FALSE)))
/
(IF(AB19="ABJ",0,VLOOKUP($AB$3,'Maquette Prévisionnelle (V2018)'!$B$3:$L$69,11,FALSE))
+IF(AC19="ABJ",0,VLOOKUP($AC$3,'Maquette Prévisionnelle (V2018)'!$B$3:$L$69,11,FALSE))
+IF(AD19="ABJ",0,VLOOKUP($AD$3,'Maquette Prévisionnelle (V2018)'!$B$3:$L$69,11,FALSE))
+IF(AE19="ABJ",0,VLOOKUP($AE$3,'Maquette Prévisionnelle (V2018)'!$B$3:$L$69,11,FALSE)))</f>
        <v>10</v>
      </c>
      <c r="AB19" s="103">
        <v>10</v>
      </c>
      <c r="AC19" s="103">
        <v>10</v>
      </c>
      <c r="AD19" s="103">
        <v>10</v>
      </c>
      <c r="AE19" s="103">
        <v>10</v>
      </c>
      <c r="AF19" s="103">
        <f xml:space="preserve">
(IF(AG19="ABJ",0,AG19*VLOOKUP($AG$3,'Maquette Prévisionnelle (V2018)'!$B$3:$L$69,11,FALSE))
+IF(AH19="ABJ",0,AH19*VLOOKUP($AH$3,'Maquette Prévisionnelle (V2018)'!$B$3:$L$69,11,FALSE))
+IF(AI19="ABJ",0,AI19*VLOOKUP($AI$3,'Maquette Prévisionnelle (V2018)'!$B$3:$L$69,11,FALSE))
+IF(AJ19="ABJ",0,AJ19*VLOOKUP($AJ$3,'Maquette Prévisionnelle (V2018)'!$B$3:$L$69,11,FALSE))
+IF(AK19="ABJ",0,AK19*VLOOKUP($AK$3,'Maquette Prévisionnelle (V2018)'!$B$3:$L$69,11,FALSE))
+IF(AL19="ABJ",0,AL19*VLOOKUP($AL$3,'Maquette Prévisionnelle (V2018)'!$B$3:$L$69,11,FALSE))
+IF(AM19="ABJ",0,AM19*VLOOKUP($AM$3,'Maquette Prévisionnelle (V2018)'!$B$3:$L$69,11,FALSE))
+IF(AN19="ABJ",0,AN19*VLOOKUP($AN$3,'Maquette Prévisionnelle (V2018)'!$B$3:$L$69,11,FALSE)))
/
(IF(AG19="ABJ",0,VLOOKUP($AG$3,'Maquette Prévisionnelle (V2018)'!$B$3:$L$69,11,FALSE))
+IF(AH19="ABJ",0,VLOOKUP($AH$3,'Maquette Prévisionnelle (V2018)'!$B$3:$L$69,11,FALSE))
+IF(AI19="ABJ",0,VLOOKUP($AI$3,'Maquette Prévisionnelle (V2018)'!$B$3:$L$69,11,FALSE))
+IF(AJ19="ABJ",0,VLOOKUP($AJ$3,'Maquette Prévisionnelle (V2018)'!$B$3:$L$69,11,FALSE))
+IF(AK19="ABJ",0,VLOOKUP($AK$3,'Maquette Prévisionnelle (V2018)'!$B$3:$L$69,11,FALSE))
+IF(AL19="ABJ",0,VLOOKUP($AL$3,'Maquette Prévisionnelle (V2018)'!$B$3:$L$69,11,FALSE))
+IF(AM19="ABJ",0,VLOOKUP($AM$3,'Maquette Prévisionnelle (V2018)'!$B$3:$L$69,11,FALSE))
+IF(AN19="ABJ",0,VLOOKUP($AN$3,'Maquette Prévisionnelle (V2018)'!$B$3:$L$69,11,FALSE)))</f>
        <v>10</v>
      </c>
      <c r="AG19" s="103">
        <v>10</v>
      </c>
      <c r="AH19" s="103">
        <v>10</v>
      </c>
      <c r="AI19" s="103">
        <v>10</v>
      </c>
      <c r="AJ19" s="103">
        <v>10</v>
      </c>
      <c r="AK19" s="103">
        <v>10</v>
      </c>
      <c r="AL19" s="103">
        <v>10</v>
      </c>
      <c r="AM19" s="103">
        <v>10</v>
      </c>
      <c r="AN19" s="103">
        <v>10</v>
      </c>
      <c r="AO19" s="103">
        <f>(IF(AP19="ABJ",0,AP19*VLOOKUP($AP$3,'Maquette Prévisionnelle (V2018)'!$B$3:$L$69,11,FALSE))+IF(AQ19="ABJ",0,AQ19*VLOOKUP($AQ$3,'Maquette Prévisionnelle (V2018)'!$B$3:$L$69,11,FALSE)))/(IF(AP19="ABJ",0,VLOOKUP($AP$3,'Maquette Prévisionnelle (V2018)'!$B$3:$L$69,11,FALSE))+IF(AQ19="ABJ",0,VLOOKUP($AQ$3,'Maquette Prévisionnelle (V2018)'!$B$3:$L$69,11,FALSE)))</f>
        <v>10</v>
      </c>
      <c r="AP19" s="103">
        <v>10</v>
      </c>
      <c r="AQ19" s="103">
        <v>10</v>
      </c>
      <c r="AR19" s="103">
        <f>(IF(AS19="ABJ",0,AS19*VLOOKUP($AS$3,'Maquette Prévisionnelle (V2018)'!$B$3:$L$69,11,FALSE))
+IF(AT19="ABJ",0,AT19*VLOOKUP($AT$3,'Maquette Prévisionnelle (V2018)'!$B$3:$L$69,11,FALSE))
+IF(AU19="ABJ",0,AU19*VLOOKUP($AU$3,'Maquette Prévisionnelle (V2018)'!$B$3:$L$69,11,FALSE)))
/
(IF(AS19="ABJ",0,VLOOKUP($AS$3,'Maquette Prévisionnelle (V2018)'!$B$3:$L$69,11,FALSE))
+IF(AT19="ABJ",0,VLOOKUP($AT$3,'Maquette Prévisionnelle (V2018)'!$B$3:$L$69,11,FALSE))
+IF(AU19="ABJ",0,VLOOKUP($AU$3,'Maquette Prévisionnelle (V2018)'!$B$3:$L$69,11,FALSE)))</f>
        <v>10</v>
      </c>
      <c r="AS19" s="103">
        <v>10</v>
      </c>
      <c r="AT19" s="103">
        <v>10</v>
      </c>
      <c r="AU19" s="103">
        <v>10</v>
      </c>
      <c r="AV19" s="103">
        <f>IF(AW19="ABJ","",AW19*VLOOKUP($AW$3,'Maquette Prévisionnelle (V2018)'!$B$3:$L$69,11,FALSE)/IF(AW19="ABJ","",VLOOKUP($AW$3,'Maquette Prévisionnelle (V2018)'!$B$3:$L$69,11,FALSE)))</f>
        <v>10</v>
      </c>
      <c r="AW19" s="103">
        <v>10</v>
      </c>
      <c r="AX19" s="103">
        <f>IF(AY19="ABJ",0,AY19*VLOOKUP($AY$3,'Maquette Prévisionnelle (V2018)'!$B$3:$L$69,11,FALSE)/IF(AY19="ABJ","",VLOOKUP($AY$3,'Maquette Prévisionnelle (V2018)'!$B$3:$L$69,11,FALSE)))</f>
        <v>10</v>
      </c>
      <c r="AY19" s="103">
        <v>10</v>
      </c>
    </row>
    <row r="20" spans="1:54" x14ac:dyDescent="0.2">
      <c r="A20" s="102" t="s">
        <v>123</v>
      </c>
      <c r="B20" s="102" t="s">
        <v>147</v>
      </c>
      <c r="C20" s="102" t="str">
        <f t="shared" si="1"/>
        <v>validation de droit</v>
      </c>
      <c r="D20" t="s">
        <v>158</v>
      </c>
      <c r="F20">
        <f t="shared" si="2"/>
        <v>2</v>
      </c>
      <c r="G20" s="107">
        <f t="shared" si="0"/>
        <v>10</v>
      </c>
      <c r="H20">
        <f xml:space="preserve">
(IF(I20="ABJ",0,I20*VLOOKUP($I$3,'Maquette Prévisionnelle (V2018)'!$B$3:$L$69,11,FALSE))
+IF(J20="ABJ",0,J20*VLOOKUP($J$3,'Maquette Prévisionnelle (V2018)'!$B$3:$L$69,11,FALSE))
+IF(K20="ABJ",0,K20*VLOOKUP($K$3,'Maquette Prévisionnelle (V2018)'!$B$3:$L$69,11,FALSE))
+IF(L20="ABJ",0,L20*VLOOKUP($L$3,'Maquette Prévisionnelle (V2018)'!$B$3:$L$69,11,FALSE))
+IF(M20="ABJ",0,M20*VLOOKUP($M$3,'Maquette Prévisionnelle (V2018)'!$B$3:$L$69,11,FALSE))
+IF(N20="ABJ",0,N20*VLOOKUP($N$3,'Maquette Prévisionnelle (V2018)'!$B$3:$L$69,11,FALSE))
+IF(O20="ABJ",0,O20*VLOOKUP($O$3,'Maquette Prévisionnelle (V2018)'!$B$3:$L$69,11,FALSE))
+IF(P20="ABJ",0,P20*VLOOKUP($P$3,'Maquette Prévisionnelle (V2018)'!$B$3:$L$69,11,FALSE))
+IF(Q20="ABJ",0,Q20*VLOOKUP($Q$3,'Maquette Prévisionnelle (V2018)'!$B$3:$L$69,11,FALSE))
+IF(R20="ABJ",0,R20*VLOOKUP($R$3,'Maquette Prévisionnelle (V2018)'!$B$3:$L$69,11,FALSE))
+IF(S20="ABJ",0,S20*VLOOKUP($S$3,'Maquette Prévisionnelle (V2018)'!$B$3:$L$69,11,FALSE)))
/
(IF(I20="ABJ",0,VLOOKUP($I$3,'Maquette Prévisionnelle (V2018)'!$B$3:$L$69,11,FALSE))
+IF(J20="ABJ",0,VLOOKUP($J$3,'Maquette Prévisionnelle (V2018)'!$B$3:$L$69,11,FALSE))
+IF(K20="ABJ",0,VLOOKUP($K$3,'Maquette Prévisionnelle (V2018)'!$B$3:$L$69,11,FALSE))
+IF(L20="ABJ",0,VLOOKUP($L$3,'Maquette Prévisionnelle (V2018)'!$B$3:$L$69,11,FALSE))
+IF(M20="ABJ",0,VLOOKUP($M$3,'Maquette Prévisionnelle (V2018)'!$B$3:$L$69,11,FALSE))
+IF(N20="ABJ",0,VLOOKUP($N$3,'Maquette Prévisionnelle (V2018)'!$B$3:$L$69,11,FALSE))
+IF(O20="ABJ",0,VLOOKUP($O$3,'Maquette Prévisionnelle (V2018)'!$B$3:$L$69,11,FALSE))
+IF(P20="ABJ",0,VLOOKUP($P$3,'Maquette Prévisionnelle (V2018)'!$B$3:$L$69,11,FALSE))
+IF(Q20="ABJ",0,VLOOKUP($Q$3,'Maquette Prévisionnelle (V2018)'!$B$3:$L$69,11,FALSE))
+IF(R20="ABJ",0,VLOOKUP($R$3,'Maquette Prévisionnelle (V2018)'!$B$3:$L$69,11,FALSE))
+IF(S20="ABJ",0,VLOOKUP($S$3,'Maquette Prévisionnelle (V2018)'!$B$3:$L$69,11,FALSE)))</f>
        <v>10</v>
      </c>
      <c r="I20" s="100">
        <v>10</v>
      </c>
      <c r="J20" s="100">
        <v>10</v>
      </c>
      <c r="K20" s="100">
        <v>10</v>
      </c>
      <c r="L20" s="100">
        <v>10</v>
      </c>
      <c r="M20" s="100">
        <v>10</v>
      </c>
      <c r="N20" s="100">
        <v>10</v>
      </c>
      <c r="O20" s="100">
        <v>10</v>
      </c>
      <c r="P20" s="100">
        <v>10</v>
      </c>
      <c r="Q20" s="100">
        <v>10</v>
      </c>
      <c r="R20" s="100">
        <v>10</v>
      </c>
      <c r="S20" s="100">
        <v>10</v>
      </c>
      <c r="T20" s="103">
        <f xml:space="preserve">
(IF(U20="ABJ",0,U20*VLOOKUP($U$3,'Maquette Prévisionnelle (V2018)'!$B$3:$L$69,11,FALSE))
+IF(V20="ABJ",0,V20*VLOOKUP($V$3,'Maquette Prévisionnelle (V2018)'!$B$3:$L$69,11,FALSE))
+IF(W20="ABJ",0,W20*VLOOKUP($W$3,'Maquette Prévisionnelle (V2018)'!$B$3:$L$69,11,FALSE))
+IF(X20="ABJ",0,X20*VLOOKUP($X$3,'Maquette Prévisionnelle (V2018)'!$B$3:$L$69,11,FALSE))
+IF(Y20="ABJ",0,Y20*VLOOKUP($Y$3,'Maquette Prévisionnelle (V2018)'!$B$3:$L$69,11,FALSE))
+IF(Z20="ABJ",0,Z20*VLOOKUP($Z$3,'Maquette Prévisionnelle (V2018)'!$B$3:$L$69,11,FALSE)))
/
(IF(U20="ABJ",0,VLOOKUP($U$3,'Maquette Prévisionnelle (V2018)'!$B$3:$L$69,11,FALSE))
+IF(V20="ABJ",0,VLOOKUP($V$3,'Maquette Prévisionnelle (V2018)'!$B$3:$L$69,11,FALSE))
+IF(W20="ABJ",0,VLOOKUP($W$3,'Maquette Prévisionnelle (V2018)'!$B$3:$L$69,11,FALSE))
+IF(X20="ABJ",0,VLOOKUP($X$3,'Maquette Prévisionnelle (V2018)'!$B$3:$L$69,11,FALSE))
+IF(Y20="ABJ",0,VLOOKUP($Y$3,'Maquette Prévisionnelle (V2018)'!$B$3:$L$69,11,FALSE))
+IF(Z20="ABJ",0,VLOOKUP($Z$3,'Maquette Prévisionnelle (V2018)'!$B$3:$L$69,11,FALSE)))</f>
        <v>10</v>
      </c>
      <c r="U20" s="100">
        <v>10</v>
      </c>
      <c r="V20" s="100">
        <v>10</v>
      </c>
      <c r="W20" s="100">
        <v>10</v>
      </c>
      <c r="X20" s="100">
        <v>10</v>
      </c>
      <c r="Y20" s="103">
        <v>10</v>
      </c>
      <c r="Z20" s="103">
        <v>10</v>
      </c>
      <c r="AA20" s="103">
        <f xml:space="preserve">
(IF(AB20="ABJ",0,AB20*VLOOKUP($AB$3,'Maquette Prévisionnelle (V2018)'!$B$3:$L$69,11,FALSE))
+IF(AC20="ABJ",0,AC20*VLOOKUP($AC$3,'Maquette Prévisionnelle (V2018)'!$B$3:$L$69,11,FALSE))
+IF(AD20="ABJ",0,AD20*VLOOKUP($AD$3,'Maquette Prévisionnelle (V2018)'!$B$3:$L$69,11,FALSE))
+IF(AE20="ABJ",0,AE20*VLOOKUP($AE$3,'Maquette Prévisionnelle (V2018)'!$B$3:$L$69,11,FALSE)))
/
(IF(AB20="ABJ",0,VLOOKUP($AB$3,'Maquette Prévisionnelle (V2018)'!$B$3:$L$69,11,FALSE))
+IF(AC20="ABJ",0,VLOOKUP($AC$3,'Maquette Prévisionnelle (V2018)'!$B$3:$L$69,11,FALSE))
+IF(AD20="ABJ",0,VLOOKUP($AD$3,'Maquette Prévisionnelle (V2018)'!$B$3:$L$69,11,FALSE))
+IF(AE20="ABJ",0,VLOOKUP($AE$3,'Maquette Prévisionnelle (V2018)'!$B$3:$L$69,11,FALSE)))</f>
        <v>10</v>
      </c>
      <c r="AB20" s="103">
        <v>10</v>
      </c>
      <c r="AC20" s="103">
        <v>10</v>
      </c>
      <c r="AD20" s="103">
        <v>10</v>
      </c>
      <c r="AE20" s="103">
        <v>10</v>
      </c>
      <c r="AF20" s="103">
        <f xml:space="preserve">
(IF(AG20="ABJ",0,AG20*VLOOKUP($AG$3,'Maquette Prévisionnelle (V2018)'!$B$3:$L$69,11,FALSE))
+IF(AH20="ABJ",0,AH20*VLOOKUP($AH$3,'Maquette Prévisionnelle (V2018)'!$B$3:$L$69,11,FALSE))
+IF(AI20="ABJ",0,AI20*VLOOKUP($AI$3,'Maquette Prévisionnelle (V2018)'!$B$3:$L$69,11,FALSE))
+IF(AJ20="ABJ",0,AJ20*VLOOKUP($AJ$3,'Maquette Prévisionnelle (V2018)'!$B$3:$L$69,11,FALSE))
+IF(AK20="ABJ",0,AK20*VLOOKUP($AK$3,'Maquette Prévisionnelle (V2018)'!$B$3:$L$69,11,FALSE))
+IF(AL20="ABJ",0,AL20*VLOOKUP($AL$3,'Maquette Prévisionnelle (V2018)'!$B$3:$L$69,11,FALSE))
+IF(AM20="ABJ",0,AM20*VLOOKUP($AM$3,'Maquette Prévisionnelle (V2018)'!$B$3:$L$69,11,FALSE))
+IF(AN20="ABJ",0,AN20*VLOOKUP($AN$3,'Maquette Prévisionnelle (V2018)'!$B$3:$L$69,11,FALSE)))
/
(IF(AG20="ABJ",0,VLOOKUP($AG$3,'Maquette Prévisionnelle (V2018)'!$B$3:$L$69,11,FALSE))
+IF(AH20="ABJ",0,VLOOKUP($AH$3,'Maquette Prévisionnelle (V2018)'!$B$3:$L$69,11,FALSE))
+IF(AI20="ABJ",0,VLOOKUP($AI$3,'Maquette Prévisionnelle (V2018)'!$B$3:$L$69,11,FALSE))
+IF(AJ20="ABJ",0,VLOOKUP($AJ$3,'Maquette Prévisionnelle (V2018)'!$B$3:$L$69,11,FALSE))
+IF(AK20="ABJ",0,VLOOKUP($AK$3,'Maquette Prévisionnelle (V2018)'!$B$3:$L$69,11,FALSE))
+IF(AL20="ABJ",0,VLOOKUP($AL$3,'Maquette Prévisionnelle (V2018)'!$B$3:$L$69,11,FALSE))
+IF(AM20="ABJ",0,VLOOKUP($AM$3,'Maquette Prévisionnelle (V2018)'!$B$3:$L$69,11,FALSE))
+IF(AN20="ABJ",0,VLOOKUP($AN$3,'Maquette Prévisionnelle (V2018)'!$B$3:$L$69,11,FALSE)))</f>
        <v>10</v>
      </c>
      <c r="AG20" s="103">
        <v>10</v>
      </c>
      <c r="AH20" s="103">
        <v>10</v>
      </c>
      <c r="AI20" s="103">
        <v>10</v>
      </c>
      <c r="AJ20" s="103">
        <v>10</v>
      </c>
      <c r="AK20" s="103">
        <v>10</v>
      </c>
      <c r="AL20" s="103">
        <v>10</v>
      </c>
      <c r="AM20" s="103">
        <v>10</v>
      </c>
      <c r="AN20" s="103">
        <v>10</v>
      </c>
      <c r="AO20" s="103">
        <f>(IF(AP20="ABJ",0,AP20*VLOOKUP($AP$3,'Maquette Prévisionnelle (V2018)'!$B$3:$L$69,11,FALSE))+IF(AQ20="ABJ",0,AQ20*VLOOKUP($AQ$3,'Maquette Prévisionnelle (V2018)'!$B$3:$L$69,11,FALSE)))/(IF(AP20="ABJ",0,VLOOKUP($AP$3,'Maquette Prévisionnelle (V2018)'!$B$3:$L$69,11,FALSE))+IF(AQ20="ABJ",0,VLOOKUP($AQ$3,'Maquette Prévisionnelle (V2018)'!$B$3:$L$69,11,FALSE)))</f>
        <v>10</v>
      </c>
      <c r="AP20" s="103">
        <v>10</v>
      </c>
      <c r="AQ20" s="103">
        <v>10</v>
      </c>
      <c r="AR20" s="103">
        <f>(IF(AS20="ABJ",0,AS20*VLOOKUP($AS$3,'Maquette Prévisionnelle (V2018)'!$B$3:$L$69,11,FALSE))
+IF(AT20="ABJ",0,AT20*VLOOKUP($AT$3,'Maquette Prévisionnelle (V2018)'!$B$3:$L$69,11,FALSE))
+IF(AU20="ABJ",0,AU20*VLOOKUP($AU$3,'Maquette Prévisionnelle (V2018)'!$B$3:$L$69,11,FALSE)))
/
(IF(AS20="ABJ",0,VLOOKUP($AS$3,'Maquette Prévisionnelle (V2018)'!$B$3:$L$69,11,FALSE))
+IF(AT20="ABJ",0,VLOOKUP($AT$3,'Maquette Prévisionnelle (V2018)'!$B$3:$L$69,11,FALSE))
+IF(AU20="ABJ",0,VLOOKUP($AU$3,'Maquette Prévisionnelle (V2018)'!$B$3:$L$69,11,FALSE)))</f>
        <v>10</v>
      </c>
      <c r="AS20" s="103">
        <v>10</v>
      </c>
      <c r="AT20" s="103">
        <v>10</v>
      </c>
      <c r="AU20" s="103">
        <v>10</v>
      </c>
      <c r="AV20" s="103">
        <f>IF(AW20="ABJ","",AW20*VLOOKUP($AW$3,'Maquette Prévisionnelle (V2018)'!$B$3:$L$69,11,FALSE)/IF(AW20="ABJ","",VLOOKUP($AW$3,'Maquette Prévisionnelle (V2018)'!$B$3:$L$69,11,FALSE)))</f>
        <v>10</v>
      </c>
      <c r="AW20" s="103">
        <v>10</v>
      </c>
      <c r="AX20" s="103">
        <f>IF(AY20="ABJ",0,AY20*VLOOKUP($AY$3,'Maquette Prévisionnelle (V2018)'!$B$3:$L$69,11,FALSE)/IF(AY20="ABJ","",VLOOKUP($AY$3,'Maquette Prévisionnelle (V2018)'!$B$3:$L$69,11,FALSE)))</f>
        <v>10</v>
      </c>
      <c r="AY20" s="103">
        <v>10</v>
      </c>
    </row>
    <row r="21" spans="1:54" x14ac:dyDescent="0.2">
      <c r="A21" s="102" t="s">
        <v>122</v>
      </c>
      <c r="B21" s="102" t="s">
        <v>146</v>
      </c>
      <c r="C21" s="102" t="str">
        <f t="shared" si="1"/>
        <v>validation de droit</v>
      </c>
      <c r="D21" t="s">
        <v>158</v>
      </c>
      <c r="F21">
        <f t="shared" si="2"/>
        <v>2</v>
      </c>
      <c r="G21" s="107">
        <f t="shared" si="0"/>
        <v>10</v>
      </c>
      <c r="H21">
        <f xml:space="preserve">
(IF(I21="ABJ",0,I21*VLOOKUP($I$3,'Maquette Prévisionnelle (V2018)'!$B$3:$L$69,11,FALSE))
+IF(J21="ABJ",0,J21*VLOOKUP($J$3,'Maquette Prévisionnelle (V2018)'!$B$3:$L$69,11,FALSE))
+IF(K21="ABJ",0,K21*VLOOKUP($K$3,'Maquette Prévisionnelle (V2018)'!$B$3:$L$69,11,FALSE))
+IF(L21="ABJ",0,L21*VLOOKUP($L$3,'Maquette Prévisionnelle (V2018)'!$B$3:$L$69,11,FALSE))
+IF(M21="ABJ",0,M21*VLOOKUP($M$3,'Maquette Prévisionnelle (V2018)'!$B$3:$L$69,11,FALSE))
+IF(N21="ABJ",0,N21*VLOOKUP($N$3,'Maquette Prévisionnelle (V2018)'!$B$3:$L$69,11,FALSE))
+IF(O21="ABJ",0,O21*VLOOKUP($O$3,'Maquette Prévisionnelle (V2018)'!$B$3:$L$69,11,FALSE))
+IF(P21="ABJ",0,P21*VLOOKUP($P$3,'Maquette Prévisionnelle (V2018)'!$B$3:$L$69,11,FALSE))
+IF(Q21="ABJ",0,Q21*VLOOKUP($Q$3,'Maquette Prévisionnelle (V2018)'!$B$3:$L$69,11,FALSE))
+IF(R21="ABJ",0,R21*VLOOKUP($R$3,'Maquette Prévisionnelle (V2018)'!$B$3:$L$69,11,FALSE))
+IF(S21="ABJ",0,S21*VLOOKUP($S$3,'Maquette Prévisionnelle (V2018)'!$B$3:$L$69,11,FALSE)))
/
(IF(I21="ABJ",0,VLOOKUP($I$3,'Maquette Prévisionnelle (V2018)'!$B$3:$L$69,11,FALSE))
+IF(J21="ABJ",0,VLOOKUP($J$3,'Maquette Prévisionnelle (V2018)'!$B$3:$L$69,11,FALSE))
+IF(K21="ABJ",0,VLOOKUP($K$3,'Maquette Prévisionnelle (V2018)'!$B$3:$L$69,11,FALSE))
+IF(L21="ABJ",0,VLOOKUP($L$3,'Maquette Prévisionnelle (V2018)'!$B$3:$L$69,11,FALSE))
+IF(M21="ABJ",0,VLOOKUP($M$3,'Maquette Prévisionnelle (V2018)'!$B$3:$L$69,11,FALSE))
+IF(N21="ABJ",0,VLOOKUP($N$3,'Maquette Prévisionnelle (V2018)'!$B$3:$L$69,11,FALSE))
+IF(O21="ABJ",0,VLOOKUP($O$3,'Maquette Prévisionnelle (V2018)'!$B$3:$L$69,11,FALSE))
+IF(P21="ABJ",0,VLOOKUP($P$3,'Maquette Prévisionnelle (V2018)'!$B$3:$L$69,11,FALSE))
+IF(Q21="ABJ",0,VLOOKUP($Q$3,'Maquette Prévisionnelle (V2018)'!$B$3:$L$69,11,FALSE))
+IF(R21="ABJ",0,VLOOKUP($R$3,'Maquette Prévisionnelle (V2018)'!$B$3:$L$69,11,FALSE))
+IF(S21="ABJ",0,VLOOKUP($S$3,'Maquette Prévisionnelle (V2018)'!$B$3:$L$69,11,FALSE)))</f>
        <v>10</v>
      </c>
      <c r="I21" s="100">
        <v>10</v>
      </c>
      <c r="J21" s="100">
        <v>10</v>
      </c>
      <c r="K21" s="100">
        <v>10</v>
      </c>
      <c r="L21" s="100">
        <v>10</v>
      </c>
      <c r="M21" s="100">
        <v>10</v>
      </c>
      <c r="N21" s="100">
        <v>10</v>
      </c>
      <c r="O21" s="100">
        <v>10</v>
      </c>
      <c r="P21" s="100">
        <v>10</v>
      </c>
      <c r="Q21" s="100">
        <v>10</v>
      </c>
      <c r="R21" s="100">
        <v>10</v>
      </c>
      <c r="S21" s="100">
        <v>10</v>
      </c>
      <c r="T21" s="103">
        <f xml:space="preserve">
(IF(U21="ABJ",0,U21*VLOOKUP($U$3,'Maquette Prévisionnelle (V2018)'!$B$3:$L$69,11,FALSE))
+IF(V21="ABJ",0,V21*VLOOKUP($V$3,'Maquette Prévisionnelle (V2018)'!$B$3:$L$69,11,FALSE))
+IF(W21="ABJ",0,W21*VLOOKUP($W$3,'Maquette Prévisionnelle (V2018)'!$B$3:$L$69,11,FALSE))
+IF(X21="ABJ",0,X21*VLOOKUP($X$3,'Maquette Prévisionnelle (V2018)'!$B$3:$L$69,11,FALSE))
+IF(Y21="ABJ",0,Y21*VLOOKUP($Y$3,'Maquette Prévisionnelle (V2018)'!$B$3:$L$69,11,FALSE))
+IF(Z21="ABJ",0,Z21*VLOOKUP($Z$3,'Maquette Prévisionnelle (V2018)'!$B$3:$L$69,11,FALSE)))
/
(IF(U21="ABJ",0,VLOOKUP($U$3,'Maquette Prévisionnelle (V2018)'!$B$3:$L$69,11,FALSE))
+IF(V21="ABJ",0,VLOOKUP($V$3,'Maquette Prévisionnelle (V2018)'!$B$3:$L$69,11,FALSE))
+IF(W21="ABJ",0,VLOOKUP($W$3,'Maquette Prévisionnelle (V2018)'!$B$3:$L$69,11,FALSE))
+IF(X21="ABJ",0,VLOOKUP($X$3,'Maquette Prévisionnelle (V2018)'!$B$3:$L$69,11,FALSE))
+IF(Y21="ABJ",0,VLOOKUP($Y$3,'Maquette Prévisionnelle (V2018)'!$B$3:$L$69,11,FALSE))
+IF(Z21="ABJ",0,VLOOKUP($Z$3,'Maquette Prévisionnelle (V2018)'!$B$3:$L$69,11,FALSE)))</f>
        <v>10</v>
      </c>
      <c r="U21" s="100">
        <v>10</v>
      </c>
      <c r="V21" s="100">
        <v>10</v>
      </c>
      <c r="W21" s="100">
        <v>10</v>
      </c>
      <c r="X21" s="100">
        <v>10</v>
      </c>
      <c r="Y21" s="103">
        <v>10</v>
      </c>
      <c r="Z21" s="103">
        <v>10</v>
      </c>
      <c r="AA21" s="103">
        <f xml:space="preserve">
(IF(AB21="ABJ",0,AB21*VLOOKUP($AB$3,'Maquette Prévisionnelle (V2018)'!$B$3:$L$69,11,FALSE))
+IF(AC21="ABJ",0,AC21*VLOOKUP($AC$3,'Maquette Prévisionnelle (V2018)'!$B$3:$L$69,11,FALSE))
+IF(AD21="ABJ",0,AD21*VLOOKUP($AD$3,'Maquette Prévisionnelle (V2018)'!$B$3:$L$69,11,FALSE))
+IF(AE21="ABJ",0,AE21*VLOOKUP($AE$3,'Maquette Prévisionnelle (V2018)'!$B$3:$L$69,11,FALSE)))
/
(IF(AB21="ABJ",0,VLOOKUP($AB$3,'Maquette Prévisionnelle (V2018)'!$B$3:$L$69,11,FALSE))
+IF(AC21="ABJ",0,VLOOKUP($AC$3,'Maquette Prévisionnelle (V2018)'!$B$3:$L$69,11,FALSE))
+IF(AD21="ABJ",0,VLOOKUP($AD$3,'Maquette Prévisionnelle (V2018)'!$B$3:$L$69,11,FALSE))
+IF(AE21="ABJ",0,VLOOKUP($AE$3,'Maquette Prévisionnelle (V2018)'!$B$3:$L$69,11,FALSE)))</f>
        <v>10</v>
      </c>
      <c r="AB21" s="103">
        <v>10</v>
      </c>
      <c r="AC21" s="103">
        <v>10</v>
      </c>
      <c r="AD21" s="103">
        <v>10</v>
      </c>
      <c r="AE21" s="103">
        <v>10</v>
      </c>
      <c r="AF21" s="103">
        <f xml:space="preserve">
(IF(AG21="ABJ",0,AG21*VLOOKUP($AG$3,'Maquette Prévisionnelle (V2018)'!$B$3:$L$69,11,FALSE))
+IF(AH21="ABJ",0,AH21*VLOOKUP($AH$3,'Maquette Prévisionnelle (V2018)'!$B$3:$L$69,11,FALSE))
+IF(AI21="ABJ",0,AI21*VLOOKUP($AI$3,'Maquette Prévisionnelle (V2018)'!$B$3:$L$69,11,FALSE))
+IF(AJ21="ABJ",0,AJ21*VLOOKUP($AJ$3,'Maquette Prévisionnelle (V2018)'!$B$3:$L$69,11,FALSE))
+IF(AK21="ABJ",0,AK21*VLOOKUP($AK$3,'Maquette Prévisionnelle (V2018)'!$B$3:$L$69,11,FALSE))
+IF(AL21="ABJ",0,AL21*VLOOKUP($AL$3,'Maquette Prévisionnelle (V2018)'!$B$3:$L$69,11,FALSE))
+IF(AM21="ABJ",0,AM21*VLOOKUP($AM$3,'Maquette Prévisionnelle (V2018)'!$B$3:$L$69,11,FALSE))
+IF(AN21="ABJ",0,AN21*VLOOKUP($AN$3,'Maquette Prévisionnelle (V2018)'!$B$3:$L$69,11,FALSE)))
/
(IF(AG21="ABJ",0,VLOOKUP($AG$3,'Maquette Prévisionnelle (V2018)'!$B$3:$L$69,11,FALSE))
+IF(AH21="ABJ",0,VLOOKUP($AH$3,'Maquette Prévisionnelle (V2018)'!$B$3:$L$69,11,FALSE))
+IF(AI21="ABJ",0,VLOOKUP($AI$3,'Maquette Prévisionnelle (V2018)'!$B$3:$L$69,11,FALSE))
+IF(AJ21="ABJ",0,VLOOKUP($AJ$3,'Maquette Prévisionnelle (V2018)'!$B$3:$L$69,11,FALSE))
+IF(AK21="ABJ",0,VLOOKUP($AK$3,'Maquette Prévisionnelle (V2018)'!$B$3:$L$69,11,FALSE))
+IF(AL21="ABJ",0,VLOOKUP($AL$3,'Maquette Prévisionnelle (V2018)'!$B$3:$L$69,11,FALSE))
+IF(AM21="ABJ",0,VLOOKUP($AM$3,'Maquette Prévisionnelle (V2018)'!$B$3:$L$69,11,FALSE))
+IF(AN21="ABJ",0,VLOOKUP($AN$3,'Maquette Prévisionnelle (V2018)'!$B$3:$L$69,11,FALSE)))</f>
        <v>10</v>
      </c>
      <c r="AG21" s="103">
        <v>10</v>
      </c>
      <c r="AH21" s="103">
        <v>10</v>
      </c>
      <c r="AI21" s="103">
        <v>10</v>
      </c>
      <c r="AJ21" s="103">
        <v>10</v>
      </c>
      <c r="AK21" s="103">
        <v>10</v>
      </c>
      <c r="AL21" s="103">
        <v>10</v>
      </c>
      <c r="AM21" s="103">
        <v>10</v>
      </c>
      <c r="AN21" s="103">
        <v>10</v>
      </c>
      <c r="AO21" s="103">
        <f>(IF(AP21="ABJ",0,AP21*VLOOKUP($AP$3,'Maquette Prévisionnelle (V2018)'!$B$3:$L$69,11,FALSE))+IF(AQ21="ABJ",0,AQ21*VLOOKUP($AQ$3,'Maquette Prévisionnelle (V2018)'!$B$3:$L$69,11,FALSE)))/(IF(AP21="ABJ",0,VLOOKUP($AP$3,'Maquette Prévisionnelle (V2018)'!$B$3:$L$69,11,FALSE))+IF(AQ21="ABJ",0,VLOOKUP($AQ$3,'Maquette Prévisionnelle (V2018)'!$B$3:$L$69,11,FALSE)))</f>
        <v>10</v>
      </c>
      <c r="AP21" s="103">
        <v>10</v>
      </c>
      <c r="AQ21" s="103">
        <v>10</v>
      </c>
      <c r="AR21" s="103">
        <f>(IF(AS21="ABJ",0,AS21*VLOOKUP($AS$3,'Maquette Prévisionnelle (V2018)'!$B$3:$L$69,11,FALSE))
+IF(AT21="ABJ",0,AT21*VLOOKUP($AT$3,'Maquette Prévisionnelle (V2018)'!$B$3:$L$69,11,FALSE))
+IF(AU21="ABJ",0,AU21*VLOOKUP($AU$3,'Maquette Prévisionnelle (V2018)'!$B$3:$L$69,11,FALSE)))
/
(IF(AS21="ABJ",0,VLOOKUP($AS$3,'Maquette Prévisionnelle (V2018)'!$B$3:$L$69,11,FALSE))
+IF(AT21="ABJ",0,VLOOKUP($AT$3,'Maquette Prévisionnelle (V2018)'!$B$3:$L$69,11,FALSE))
+IF(AU21="ABJ",0,VLOOKUP($AU$3,'Maquette Prévisionnelle (V2018)'!$B$3:$L$69,11,FALSE)))</f>
        <v>10</v>
      </c>
      <c r="AS21" s="103">
        <v>10</v>
      </c>
      <c r="AT21" s="103">
        <v>10</v>
      </c>
      <c r="AU21" s="103">
        <v>10</v>
      </c>
      <c r="AV21" s="103">
        <f>IF(AW21="ABJ","",AW21*VLOOKUP($AW$3,'Maquette Prévisionnelle (V2018)'!$B$3:$L$69,11,FALSE)/IF(AW21="ABJ","",VLOOKUP($AW$3,'Maquette Prévisionnelle (V2018)'!$B$3:$L$69,11,FALSE)))</f>
        <v>10</v>
      </c>
      <c r="AW21" s="103">
        <v>10</v>
      </c>
      <c r="AX21" s="103">
        <f>IF(AY21="ABJ",0,AY21*VLOOKUP($AY$3,'Maquette Prévisionnelle (V2018)'!$B$3:$L$69,11,FALSE)/IF(AY21="ABJ","",VLOOKUP($AY$3,'Maquette Prévisionnelle (V2018)'!$B$3:$L$69,11,FALSE)))</f>
        <v>10</v>
      </c>
      <c r="AY21" s="103">
        <v>10</v>
      </c>
      <c r="BB21" s="123"/>
    </row>
    <row r="22" spans="1:54" x14ac:dyDescent="0.2">
      <c r="A22" s="102" t="s">
        <v>119</v>
      </c>
      <c r="B22" s="102" t="s">
        <v>143</v>
      </c>
      <c r="C22" s="102" t="str">
        <f t="shared" si="1"/>
        <v>validation de droit</v>
      </c>
      <c r="D22" t="s">
        <v>158</v>
      </c>
      <c r="F22">
        <f t="shared" si="2"/>
        <v>2</v>
      </c>
      <c r="G22" s="107">
        <f t="shared" si="0"/>
        <v>10</v>
      </c>
      <c r="H22">
        <f xml:space="preserve">
(IF(I22="ABJ",0,I22*VLOOKUP($I$3,'Maquette Prévisionnelle (V2018)'!$B$3:$L$69,11,FALSE))
+IF(J22="ABJ",0,J22*VLOOKUP($J$3,'Maquette Prévisionnelle (V2018)'!$B$3:$L$69,11,FALSE))
+IF(K22="ABJ",0,K22*VLOOKUP($K$3,'Maquette Prévisionnelle (V2018)'!$B$3:$L$69,11,FALSE))
+IF(L22="ABJ",0,L22*VLOOKUP($L$3,'Maquette Prévisionnelle (V2018)'!$B$3:$L$69,11,FALSE))
+IF(M22="ABJ",0,M22*VLOOKUP($M$3,'Maquette Prévisionnelle (V2018)'!$B$3:$L$69,11,FALSE))
+IF(N22="ABJ",0,N22*VLOOKUP($N$3,'Maquette Prévisionnelle (V2018)'!$B$3:$L$69,11,FALSE))
+IF(O22="ABJ",0,O22*VLOOKUP($O$3,'Maquette Prévisionnelle (V2018)'!$B$3:$L$69,11,FALSE))
+IF(P22="ABJ",0,P22*VLOOKUP($P$3,'Maquette Prévisionnelle (V2018)'!$B$3:$L$69,11,FALSE))
+IF(Q22="ABJ",0,Q22*VLOOKUP($Q$3,'Maquette Prévisionnelle (V2018)'!$B$3:$L$69,11,FALSE))
+IF(R22="ABJ",0,R22*VLOOKUP($R$3,'Maquette Prévisionnelle (V2018)'!$B$3:$L$69,11,FALSE))
+IF(S22="ABJ",0,S22*VLOOKUP($S$3,'Maquette Prévisionnelle (V2018)'!$B$3:$L$69,11,FALSE)))
/
(IF(I22="ABJ",0,VLOOKUP($I$3,'Maquette Prévisionnelle (V2018)'!$B$3:$L$69,11,FALSE))
+IF(J22="ABJ",0,VLOOKUP($J$3,'Maquette Prévisionnelle (V2018)'!$B$3:$L$69,11,FALSE))
+IF(K22="ABJ",0,VLOOKUP($K$3,'Maquette Prévisionnelle (V2018)'!$B$3:$L$69,11,FALSE))
+IF(L22="ABJ",0,VLOOKUP($L$3,'Maquette Prévisionnelle (V2018)'!$B$3:$L$69,11,FALSE))
+IF(M22="ABJ",0,VLOOKUP($M$3,'Maquette Prévisionnelle (V2018)'!$B$3:$L$69,11,FALSE))
+IF(N22="ABJ",0,VLOOKUP($N$3,'Maquette Prévisionnelle (V2018)'!$B$3:$L$69,11,FALSE))
+IF(O22="ABJ",0,VLOOKUP($O$3,'Maquette Prévisionnelle (V2018)'!$B$3:$L$69,11,FALSE))
+IF(P22="ABJ",0,VLOOKUP($P$3,'Maquette Prévisionnelle (V2018)'!$B$3:$L$69,11,FALSE))
+IF(Q22="ABJ",0,VLOOKUP($Q$3,'Maquette Prévisionnelle (V2018)'!$B$3:$L$69,11,FALSE))
+IF(R22="ABJ",0,VLOOKUP($R$3,'Maquette Prévisionnelle (V2018)'!$B$3:$L$69,11,FALSE))
+IF(S22="ABJ",0,VLOOKUP($S$3,'Maquette Prévisionnelle (V2018)'!$B$3:$L$69,11,FALSE)))</f>
        <v>10</v>
      </c>
      <c r="I22" s="100">
        <v>10</v>
      </c>
      <c r="J22" s="100">
        <v>10</v>
      </c>
      <c r="K22" s="100">
        <v>10</v>
      </c>
      <c r="L22" s="100">
        <v>10</v>
      </c>
      <c r="M22" s="100">
        <v>10</v>
      </c>
      <c r="N22" s="100">
        <v>10</v>
      </c>
      <c r="O22" s="100">
        <v>10</v>
      </c>
      <c r="P22" s="100">
        <v>10</v>
      </c>
      <c r="Q22" s="100">
        <v>10</v>
      </c>
      <c r="R22" s="100">
        <v>10</v>
      </c>
      <c r="S22" s="100">
        <v>10</v>
      </c>
      <c r="T22" s="103">
        <f xml:space="preserve">
(IF(U22="ABJ",0,U22*VLOOKUP($U$3,'Maquette Prévisionnelle (V2018)'!$B$3:$L$69,11,FALSE))
+IF(V22="ABJ",0,V22*VLOOKUP($V$3,'Maquette Prévisionnelle (V2018)'!$B$3:$L$69,11,FALSE))
+IF(W22="ABJ",0,W22*VLOOKUP($W$3,'Maquette Prévisionnelle (V2018)'!$B$3:$L$69,11,FALSE))
+IF(X22="ABJ",0,X22*VLOOKUP($X$3,'Maquette Prévisionnelle (V2018)'!$B$3:$L$69,11,FALSE))
+IF(Y22="ABJ",0,Y22*VLOOKUP($Y$3,'Maquette Prévisionnelle (V2018)'!$B$3:$L$69,11,FALSE))
+IF(Z22="ABJ",0,Z22*VLOOKUP($Z$3,'Maquette Prévisionnelle (V2018)'!$B$3:$L$69,11,FALSE)))
/
(IF(U22="ABJ",0,VLOOKUP($U$3,'Maquette Prévisionnelle (V2018)'!$B$3:$L$69,11,FALSE))
+IF(V22="ABJ",0,VLOOKUP($V$3,'Maquette Prévisionnelle (V2018)'!$B$3:$L$69,11,FALSE))
+IF(W22="ABJ",0,VLOOKUP($W$3,'Maquette Prévisionnelle (V2018)'!$B$3:$L$69,11,FALSE))
+IF(X22="ABJ",0,VLOOKUP($X$3,'Maquette Prévisionnelle (V2018)'!$B$3:$L$69,11,FALSE))
+IF(Y22="ABJ",0,VLOOKUP($Y$3,'Maquette Prévisionnelle (V2018)'!$B$3:$L$69,11,FALSE))
+IF(Z22="ABJ",0,VLOOKUP($Z$3,'Maquette Prévisionnelle (V2018)'!$B$3:$L$69,11,FALSE)))</f>
        <v>10</v>
      </c>
      <c r="U22" s="100">
        <v>10</v>
      </c>
      <c r="V22" s="100">
        <v>10</v>
      </c>
      <c r="W22" s="100">
        <v>10</v>
      </c>
      <c r="X22" s="100">
        <v>10</v>
      </c>
      <c r="Y22" s="103">
        <v>10</v>
      </c>
      <c r="Z22" s="103">
        <v>10</v>
      </c>
      <c r="AA22" s="103">
        <f xml:space="preserve">
(IF(AB22="ABJ",0,AB22*VLOOKUP($AB$3,'Maquette Prévisionnelle (V2018)'!$B$3:$L$69,11,FALSE))
+IF(AC22="ABJ",0,AC22*VLOOKUP($AC$3,'Maquette Prévisionnelle (V2018)'!$B$3:$L$69,11,FALSE))
+IF(AD22="ABJ",0,AD22*VLOOKUP($AD$3,'Maquette Prévisionnelle (V2018)'!$B$3:$L$69,11,FALSE))
+IF(AE22="ABJ",0,AE22*VLOOKUP($AE$3,'Maquette Prévisionnelle (V2018)'!$B$3:$L$69,11,FALSE)))
/
(IF(AB22="ABJ",0,VLOOKUP($AB$3,'Maquette Prévisionnelle (V2018)'!$B$3:$L$69,11,FALSE))
+IF(AC22="ABJ",0,VLOOKUP($AC$3,'Maquette Prévisionnelle (V2018)'!$B$3:$L$69,11,FALSE))
+IF(AD22="ABJ",0,VLOOKUP($AD$3,'Maquette Prévisionnelle (V2018)'!$B$3:$L$69,11,FALSE))
+IF(AE22="ABJ",0,VLOOKUP($AE$3,'Maquette Prévisionnelle (V2018)'!$B$3:$L$69,11,FALSE)))</f>
        <v>10</v>
      </c>
      <c r="AB22" s="103">
        <v>10</v>
      </c>
      <c r="AC22" s="103">
        <v>10</v>
      </c>
      <c r="AD22" s="103">
        <v>10</v>
      </c>
      <c r="AE22" s="103">
        <v>10</v>
      </c>
      <c r="AF22" s="103">
        <f xml:space="preserve">
(IF(AG22="ABJ",0,AG22*VLOOKUP($AG$3,'Maquette Prévisionnelle (V2018)'!$B$3:$L$69,11,FALSE))
+IF(AH22="ABJ",0,AH22*VLOOKUP($AH$3,'Maquette Prévisionnelle (V2018)'!$B$3:$L$69,11,FALSE))
+IF(AI22="ABJ",0,AI22*VLOOKUP($AI$3,'Maquette Prévisionnelle (V2018)'!$B$3:$L$69,11,FALSE))
+IF(AJ22="ABJ",0,AJ22*VLOOKUP($AJ$3,'Maquette Prévisionnelle (V2018)'!$B$3:$L$69,11,FALSE))
+IF(AK22="ABJ",0,AK22*VLOOKUP($AK$3,'Maquette Prévisionnelle (V2018)'!$B$3:$L$69,11,FALSE))
+IF(AL22="ABJ",0,AL22*VLOOKUP($AL$3,'Maquette Prévisionnelle (V2018)'!$B$3:$L$69,11,FALSE))
+IF(AM22="ABJ",0,AM22*VLOOKUP($AM$3,'Maquette Prévisionnelle (V2018)'!$B$3:$L$69,11,FALSE))
+IF(AN22="ABJ",0,AN22*VLOOKUP($AN$3,'Maquette Prévisionnelle (V2018)'!$B$3:$L$69,11,FALSE)))
/
(IF(AG22="ABJ",0,VLOOKUP($AG$3,'Maquette Prévisionnelle (V2018)'!$B$3:$L$69,11,FALSE))
+IF(AH22="ABJ",0,VLOOKUP($AH$3,'Maquette Prévisionnelle (V2018)'!$B$3:$L$69,11,FALSE))
+IF(AI22="ABJ",0,VLOOKUP($AI$3,'Maquette Prévisionnelle (V2018)'!$B$3:$L$69,11,FALSE))
+IF(AJ22="ABJ",0,VLOOKUP($AJ$3,'Maquette Prévisionnelle (V2018)'!$B$3:$L$69,11,FALSE))
+IF(AK22="ABJ",0,VLOOKUP($AK$3,'Maquette Prévisionnelle (V2018)'!$B$3:$L$69,11,FALSE))
+IF(AL22="ABJ",0,VLOOKUP($AL$3,'Maquette Prévisionnelle (V2018)'!$B$3:$L$69,11,FALSE))
+IF(AM22="ABJ",0,VLOOKUP($AM$3,'Maquette Prévisionnelle (V2018)'!$B$3:$L$69,11,FALSE))
+IF(AN22="ABJ",0,VLOOKUP($AN$3,'Maquette Prévisionnelle (V2018)'!$B$3:$L$69,11,FALSE)))</f>
        <v>10</v>
      </c>
      <c r="AG22" s="103">
        <v>10</v>
      </c>
      <c r="AH22" s="103">
        <v>10</v>
      </c>
      <c r="AI22" s="103">
        <v>10</v>
      </c>
      <c r="AJ22" s="103">
        <v>10</v>
      </c>
      <c r="AK22" s="103">
        <v>10</v>
      </c>
      <c r="AL22" s="103">
        <v>10</v>
      </c>
      <c r="AM22" s="103">
        <v>10</v>
      </c>
      <c r="AN22" s="103">
        <v>10</v>
      </c>
      <c r="AO22" s="103">
        <f>(IF(AP22="ABJ",0,AP22*VLOOKUP($AP$3,'Maquette Prévisionnelle (V2018)'!$B$3:$L$69,11,FALSE))+IF(AQ22="ABJ",0,AQ22*VLOOKUP($AQ$3,'Maquette Prévisionnelle (V2018)'!$B$3:$L$69,11,FALSE)))/(IF(AP22="ABJ",0,VLOOKUP($AP$3,'Maquette Prévisionnelle (V2018)'!$B$3:$L$69,11,FALSE))+IF(AQ22="ABJ",0,VLOOKUP($AQ$3,'Maquette Prévisionnelle (V2018)'!$B$3:$L$69,11,FALSE)))</f>
        <v>10</v>
      </c>
      <c r="AP22" s="103">
        <v>10</v>
      </c>
      <c r="AQ22" s="103">
        <v>10</v>
      </c>
      <c r="AR22" s="103">
        <f>(IF(AS22="ABJ",0,AS22*VLOOKUP($AS$3,'Maquette Prévisionnelle (V2018)'!$B$3:$L$69,11,FALSE))
+IF(AT22="ABJ",0,AT22*VLOOKUP($AT$3,'Maquette Prévisionnelle (V2018)'!$B$3:$L$69,11,FALSE))
+IF(AU22="ABJ",0,AU22*VLOOKUP($AU$3,'Maquette Prévisionnelle (V2018)'!$B$3:$L$69,11,FALSE)))
/
(IF(AS22="ABJ",0,VLOOKUP($AS$3,'Maquette Prévisionnelle (V2018)'!$B$3:$L$69,11,FALSE))
+IF(AT22="ABJ",0,VLOOKUP($AT$3,'Maquette Prévisionnelle (V2018)'!$B$3:$L$69,11,FALSE))
+IF(AU22="ABJ",0,VLOOKUP($AU$3,'Maquette Prévisionnelle (V2018)'!$B$3:$L$69,11,FALSE)))</f>
        <v>10</v>
      </c>
      <c r="AS22" s="103">
        <v>10</v>
      </c>
      <c r="AT22" s="103">
        <v>10</v>
      </c>
      <c r="AU22" s="103">
        <v>10</v>
      </c>
      <c r="AV22" s="103">
        <f>IF(AW22="ABJ","",AW22*VLOOKUP($AW$3,'Maquette Prévisionnelle (V2018)'!$B$3:$L$69,11,FALSE)/IF(AW22="ABJ","",VLOOKUP($AW$3,'Maquette Prévisionnelle (V2018)'!$B$3:$L$69,11,FALSE)))</f>
        <v>10</v>
      </c>
      <c r="AW22" s="103">
        <v>10</v>
      </c>
      <c r="AX22" s="103">
        <f>IF(AY22="ABJ",0,AY22*VLOOKUP($AY$3,'Maquette Prévisionnelle (V2018)'!$B$3:$L$69,11,FALSE)/IF(AY22="ABJ","",VLOOKUP($AY$3,'Maquette Prévisionnelle (V2018)'!$B$3:$L$69,11,FALSE)))</f>
        <v>10</v>
      </c>
      <c r="AY22" s="103">
        <v>10</v>
      </c>
    </row>
    <row r="23" spans="1:54" x14ac:dyDescent="0.2">
      <c r="A23" s="102" t="s">
        <v>118</v>
      </c>
      <c r="B23" s="102" t="s">
        <v>142</v>
      </c>
      <c r="C23" s="102" t="str">
        <f t="shared" si="1"/>
        <v>validation de droit</v>
      </c>
      <c r="D23" t="s">
        <v>158</v>
      </c>
      <c r="F23">
        <f t="shared" si="2"/>
        <v>2</v>
      </c>
      <c r="G23" s="107">
        <f t="shared" si="0"/>
        <v>10</v>
      </c>
      <c r="H23">
        <f xml:space="preserve">
(IF(I23="ABJ",0,I23*VLOOKUP($I$3,'Maquette Prévisionnelle (V2018)'!$B$3:$L$69,11,FALSE))
+IF(J23="ABJ",0,J23*VLOOKUP($J$3,'Maquette Prévisionnelle (V2018)'!$B$3:$L$69,11,FALSE))
+IF(K23="ABJ",0,K23*VLOOKUP($K$3,'Maquette Prévisionnelle (V2018)'!$B$3:$L$69,11,FALSE))
+IF(L23="ABJ",0,L23*VLOOKUP($L$3,'Maquette Prévisionnelle (V2018)'!$B$3:$L$69,11,FALSE))
+IF(M23="ABJ",0,M23*VLOOKUP($M$3,'Maquette Prévisionnelle (V2018)'!$B$3:$L$69,11,FALSE))
+IF(N23="ABJ",0,N23*VLOOKUP($N$3,'Maquette Prévisionnelle (V2018)'!$B$3:$L$69,11,FALSE))
+IF(O23="ABJ",0,O23*VLOOKUP($O$3,'Maquette Prévisionnelle (V2018)'!$B$3:$L$69,11,FALSE))
+IF(P23="ABJ",0,P23*VLOOKUP($P$3,'Maquette Prévisionnelle (V2018)'!$B$3:$L$69,11,FALSE))
+IF(Q23="ABJ",0,Q23*VLOOKUP($Q$3,'Maquette Prévisionnelle (V2018)'!$B$3:$L$69,11,FALSE))
+IF(R23="ABJ",0,R23*VLOOKUP($R$3,'Maquette Prévisionnelle (V2018)'!$B$3:$L$69,11,FALSE))
+IF(S23="ABJ",0,S23*VLOOKUP($S$3,'Maquette Prévisionnelle (V2018)'!$B$3:$L$69,11,FALSE)))
/
(IF(I23="ABJ",0,VLOOKUP($I$3,'Maquette Prévisionnelle (V2018)'!$B$3:$L$69,11,FALSE))
+IF(J23="ABJ",0,VLOOKUP($J$3,'Maquette Prévisionnelle (V2018)'!$B$3:$L$69,11,FALSE))
+IF(K23="ABJ",0,VLOOKUP($K$3,'Maquette Prévisionnelle (V2018)'!$B$3:$L$69,11,FALSE))
+IF(L23="ABJ",0,VLOOKUP($L$3,'Maquette Prévisionnelle (V2018)'!$B$3:$L$69,11,FALSE))
+IF(M23="ABJ",0,VLOOKUP($M$3,'Maquette Prévisionnelle (V2018)'!$B$3:$L$69,11,FALSE))
+IF(N23="ABJ",0,VLOOKUP($N$3,'Maquette Prévisionnelle (V2018)'!$B$3:$L$69,11,FALSE))
+IF(O23="ABJ",0,VLOOKUP($O$3,'Maquette Prévisionnelle (V2018)'!$B$3:$L$69,11,FALSE))
+IF(P23="ABJ",0,VLOOKUP($P$3,'Maquette Prévisionnelle (V2018)'!$B$3:$L$69,11,FALSE))
+IF(Q23="ABJ",0,VLOOKUP($Q$3,'Maquette Prévisionnelle (V2018)'!$B$3:$L$69,11,FALSE))
+IF(R23="ABJ",0,VLOOKUP($R$3,'Maquette Prévisionnelle (V2018)'!$B$3:$L$69,11,FALSE))
+IF(S23="ABJ",0,VLOOKUP($S$3,'Maquette Prévisionnelle (V2018)'!$B$3:$L$69,11,FALSE)))</f>
        <v>10</v>
      </c>
      <c r="I23" s="100">
        <v>10</v>
      </c>
      <c r="J23" s="100">
        <v>10</v>
      </c>
      <c r="K23" s="100">
        <v>10</v>
      </c>
      <c r="L23" s="100">
        <v>10</v>
      </c>
      <c r="M23" s="100">
        <v>10</v>
      </c>
      <c r="N23" s="100">
        <v>10</v>
      </c>
      <c r="O23" s="100">
        <v>10</v>
      </c>
      <c r="P23" s="100">
        <v>10</v>
      </c>
      <c r="Q23" s="100">
        <v>10</v>
      </c>
      <c r="R23" s="100">
        <v>10</v>
      </c>
      <c r="S23" s="100">
        <v>10</v>
      </c>
      <c r="T23" s="103">
        <f xml:space="preserve">
(IF(U23="ABJ",0,U23*VLOOKUP($U$3,'Maquette Prévisionnelle (V2018)'!$B$3:$L$69,11,FALSE))
+IF(V23="ABJ",0,V23*VLOOKUP($V$3,'Maquette Prévisionnelle (V2018)'!$B$3:$L$69,11,FALSE))
+IF(W23="ABJ",0,W23*VLOOKUP($W$3,'Maquette Prévisionnelle (V2018)'!$B$3:$L$69,11,FALSE))
+IF(X23="ABJ",0,X23*VLOOKUP($X$3,'Maquette Prévisionnelle (V2018)'!$B$3:$L$69,11,FALSE))
+IF(Y23="ABJ",0,Y23*VLOOKUP($Y$3,'Maquette Prévisionnelle (V2018)'!$B$3:$L$69,11,FALSE))
+IF(Z23="ABJ",0,Z23*VLOOKUP($Z$3,'Maquette Prévisionnelle (V2018)'!$B$3:$L$69,11,FALSE)))
/
(IF(U23="ABJ",0,VLOOKUP($U$3,'Maquette Prévisionnelle (V2018)'!$B$3:$L$69,11,FALSE))
+IF(V23="ABJ",0,VLOOKUP($V$3,'Maquette Prévisionnelle (V2018)'!$B$3:$L$69,11,FALSE))
+IF(W23="ABJ",0,VLOOKUP($W$3,'Maquette Prévisionnelle (V2018)'!$B$3:$L$69,11,FALSE))
+IF(X23="ABJ",0,VLOOKUP($X$3,'Maquette Prévisionnelle (V2018)'!$B$3:$L$69,11,FALSE))
+IF(Y23="ABJ",0,VLOOKUP($Y$3,'Maquette Prévisionnelle (V2018)'!$B$3:$L$69,11,FALSE))
+IF(Z23="ABJ",0,VLOOKUP($Z$3,'Maquette Prévisionnelle (V2018)'!$B$3:$L$69,11,FALSE)))</f>
        <v>10</v>
      </c>
      <c r="U23" s="100">
        <v>10</v>
      </c>
      <c r="V23" s="100">
        <v>10</v>
      </c>
      <c r="W23" s="100">
        <v>10</v>
      </c>
      <c r="X23" s="100">
        <v>10</v>
      </c>
      <c r="Y23" s="103">
        <v>10</v>
      </c>
      <c r="Z23" s="103">
        <v>10</v>
      </c>
      <c r="AA23" s="103">
        <f xml:space="preserve">
(IF(AB23="ABJ",0,AB23*VLOOKUP($AB$3,'Maquette Prévisionnelle (V2018)'!$B$3:$L$69,11,FALSE))
+IF(AC23="ABJ",0,AC23*VLOOKUP($AC$3,'Maquette Prévisionnelle (V2018)'!$B$3:$L$69,11,FALSE))
+IF(AD23="ABJ",0,AD23*VLOOKUP($AD$3,'Maquette Prévisionnelle (V2018)'!$B$3:$L$69,11,FALSE))
+IF(AE23="ABJ",0,AE23*VLOOKUP($AE$3,'Maquette Prévisionnelle (V2018)'!$B$3:$L$69,11,FALSE)))
/
(IF(AB23="ABJ",0,VLOOKUP($AB$3,'Maquette Prévisionnelle (V2018)'!$B$3:$L$69,11,FALSE))
+IF(AC23="ABJ",0,VLOOKUP($AC$3,'Maquette Prévisionnelle (V2018)'!$B$3:$L$69,11,FALSE))
+IF(AD23="ABJ",0,VLOOKUP($AD$3,'Maquette Prévisionnelle (V2018)'!$B$3:$L$69,11,FALSE))
+IF(AE23="ABJ",0,VLOOKUP($AE$3,'Maquette Prévisionnelle (V2018)'!$B$3:$L$69,11,FALSE)))</f>
        <v>10</v>
      </c>
      <c r="AB23" s="103">
        <v>10</v>
      </c>
      <c r="AC23" s="103">
        <v>10</v>
      </c>
      <c r="AD23" s="103">
        <v>10</v>
      </c>
      <c r="AE23" s="103">
        <v>10</v>
      </c>
      <c r="AF23" s="103">
        <f xml:space="preserve">
(IF(AG23="ABJ",0,AG23*VLOOKUP($AG$3,'Maquette Prévisionnelle (V2018)'!$B$3:$L$69,11,FALSE))
+IF(AH23="ABJ",0,AH23*VLOOKUP($AH$3,'Maquette Prévisionnelle (V2018)'!$B$3:$L$69,11,FALSE))
+IF(AI23="ABJ",0,AI23*VLOOKUP($AI$3,'Maquette Prévisionnelle (V2018)'!$B$3:$L$69,11,FALSE))
+IF(AJ23="ABJ",0,AJ23*VLOOKUP($AJ$3,'Maquette Prévisionnelle (V2018)'!$B$3:$L$69,11,FALSE))
+IF(AK23="ABJ",0,AK23*VLOOKUP($AK$3,'Maquette Prévisionnelle (V2018)'!$B$3:$L$69,11,FALSE))
+IF(AL23="ABJ",0,AL23*VLOOKUP($AL$3,'Maquette Prévisionnelle (V2018)'!$B$3:$L$69,11,FALSE))
+IF(AM23="ABJ",0,AM23*VLOOKUP($AM$3,'Maquette Prévisionnelle (V2018)'!$B$3:$L$69,11,FALSE))
+IF(AN23="ABJ",0,AN23*VLOOKUP($AN$3,'Maquette Prévisionnelle (V2018)'!$B$3:$L$69,11,FALSE)))
/
(IF(AG23="ABJ",0,VLOOKUP($AG$3,'Maquette Prévisionnelle (V2018)'!$B$3:$L$69,11,FALSE))
+IF(AH23="ABJ",0,VLOOKUP($AH$3,'Maquette Prévisionnelle (V2018)'!$B$3:$L$69,11,FALSE))
+IF(AI23="ABJ",0,VLOOKUP($AI$3,'Maquette Prévisionnelle (V2018)'!$B$3:$L$69,11,FALSE))
+IF(AJ23="ABJ",0,VLOOKUP($AJ$3,'Maquette Prévisionnelle (V2018)'!$B$3:$L$69,11,FALSE))
+IF(AK23="ABJ",0,VLOOKUP($AK$3,'Maquette Prévisionnelle (V2018)'!$B$3:$L$69,11,FALSE))
+IF(AL23="ABJ",0,VLOOKUP($AL$3,'Maquette Prévisionnelle (V2018)'!$B$3:$L$69,11,FALSE))
+IF(AM23="ABJ",0,VLOOKUP($AM$3,'Maquette Prévisionnelle (V2018)'!$B$3:$L$69,11,FALSE))
+IF(AN23="ABJ",0,VLOOKUP($AN$3,'Maquette Prévisionnelle (V2018)'!$B$3:$L$69,11,FALSE)))</f>
        <v>10</v>
      </c>
      <c r="AG23" s="103">
        <v>10</v>
      </c>
      <c r="AH23" s="103">
        <v>10</v>
      </c>
      <c r="AI23" s="103">
        <v>10</v>
      </c>
      <c r="AJ23" s="103">
        <v>10</v>
      </c>
      <c r="AK23" s="103">
        <v>10</v>
      </c>
      <c r="AL23" s="103">
        <v>10</v>
      </c>
      <c r="AM23" s="103">
        <v>10</v>
      </c>
      <c r="AN23" s="103">
        <v>10</v>
      </c>
      <c r="AO23" s="103">
        <f>(IF(AP23="ABJ",0,AP23*VLOOKUP($AP$3,'Maquette Prévisionnelle (V2018)'!$B$3:$L$69,11,FALSE))+IF(AQ23="ABJ",0,AQ23*VLOOKUP($AQ$3,'Maquette Prévisionnelle (V2018)'!$B$3:$L$69,11,FALSE)))/(IF(AP23="ABJ",0,VLOOKUP($AP$3,'Maquette Prévisionnelle (V2018)'!$B$3:$L$69,11,FALSE))+IF(AQ23="ABJ",0,VLOOKUP($AQ$3,'Maquette Prévisionnelle (V2018)'!$B$3:$L$69,11,FALSE)))</f>
        <v>10</v>
      </c>
      <c r="AP23" s="103">
        <v>10</v>
      </c>
      <c r="AQ23" s="103">
        <v>10</v>
      </c>
      <c r="AR23" s="103">
        <f>(IF(AS23="ABJ",0,AS23*VLOOKUP($AS$3,'Maquette Prévisionnelle (V2018)'!$B$3:$L$69,11,FALSE))
+IF(AT23="ABJ",0,AT23*VLOOKUP($AT$3,'Maquette Prévisionnelle (V2018)'!$B$3:$L$69,11,FALSE))
+IF(AU23="ABJ",0,AU23*VLOOKUP($AU$3,'Maquette Prévisionnelle (V2018)'!$B$3:$L$69,11,FALSE)))
/
(IF(AS23="ABJ",0,VLOOKUP($AS$3,'Maquette Prévisionnelle (V2018)'!$B$3:$L$69,11,FALSE))
+IF(AT23="ABJ",0,VLOOKUP($AT$3,'Maquette Prévisionnelle (V2018)'!$B$3:$L$69,11,FALSE))
+IF(AU23="ABJ",0,VLOOKUP($AU$3,'Maquette Prévisionnelle (V2018)'!$B$3:$L$69,11,FALSE)))</f>
        <v>10</v>
      </c>
      <c r="AS23" s="103">
        <v>10</v>
      </c>
      <c r="AT23" s="103">
        <v>10</v>
      </c>
      <c r="AU23" s="103">
        <v>10</v>
      </c>
      <c r="AV23" s="103">
        <f>IF(AW23="ABJ","",AW23*VLOOKUP($AW$3,'Maquette Prévisionnelle (V2018)'!$B$3:$L$69,11,FALSE)/IF(AW23="ABJ","",VLOOKUP($AW$3,'Maquette Prévisionnelle (V2018)'!$B$3:$L$69,11,FALSE)))</f>
        <v>10</v>
      </c>
      <c r="AW23" s="103">
        <v>10</v>
      </c>
      <c r="AX23" s="103">
        <f>IF(AY23="ABJ",0,AY23*VLOOKUP($AY$3,'Maquette Prévisionnelle (V2018)'!$B$3:$L$69,11,FALSE)/IF(AY23="ABJ","",VLOOKUP($AY$3,'Maquette Prévisionnelle (V2018)'!$B$3:$L$69,11,FALSE)))</f>
        <v>10</v>
      </c>
      <c r="AY23" s="103">
        <v>10</v>
      </c>
    </row>
    <row r="24" spans="1:54" x14ac:dyDescent="0.2">
      <c r="A24" s="102" t="s">
        <v>117</v>
      </c>
      <c r="B24" s="102" t="s">
        <v>141</v>
      </c>
      <c r="C24" s="102" t="str">
        <f t="shared" si="1"/>
        <v>validation de droit</v>
      </c>
      <c r="D24" t="s">
        <v>158</v>
      </c>
      <c r="F24">
        <f t="shared" si="2"/>
        <v>2</v>
      </c>
      <c r="G24" s="107">
        <f t="shared" si="0"/>
        <v>10</v>
      </c>
      <c r="H24">
        <f xml:space="preserve">
(IF(I24="ABJ",0,I24*VLOOKUP($I$3,'Maquette Prévisionnelle (V2018)'!$B$3:$L$69,11,FALSE))
+IF(J24="ABJ",0,J24*VLOOKUP($J$3,'Maquette Prévisionnelle (V2018)'!$B$3:$L$69,11,FALSE))
+IF(K24="ABJ",0,K24*VLOOKUP($K$3,'Maquette Prévisionnelle (V2018)'!$B$3:$L$69,11,FALSE))
+IF(L24="ABJ",0,L24*VLOOKUP($L$3,'Maquette Prévisionnelle (V2018)'!$B$3:$L$69,11,FALSE))
+IF(M24="ABJ",0,M24*VLOOKUP($M$3,'Maquette Prévisionnelle (V2018)'!$B$3:$L$69,11,FALSE))
+IF(N24="ABJ",0,N24*VLOOKUP($N$3,'Maquette Prévisionnelle (V2018)'!$B$3:$L$69,11,FALSE))
+IF(O24="ABJ",0,O24*VLOOKUP($O$3,'Maquette Prévisionnelle (V2018)'!$B$3:$L$69,11,FALSE))
+IF(P24="ABJ",0,P24*VLOOKUP($P$3,'Maquette Prévisionnelle (V2018)'!$B$3:$L$69,11,FALSE))
+IF(Q24="ABJ",0,Q24*VLOOKUP($Q$3,'Maquette Prévisionnelle (V2018)'!$B$3:$L$69,11,FALSE))
+IF(R24="ABJ",0,R24*VLOOKUP($R$3,'Maquette Prévisionnelle (V2018)'!$B$3:$L$69,11,FALSE))
+IF(S24="ABJ",0,S24*VLOOKUP($S$3,'Maquette Prévisionnelle (V2018)'!$B$3:$L$69,11,FALSE)))
/
(IF(I24="ABJ",0,VLOOKUP($I$3,'Maquette Prévisionnelle (V2018)'!$B$3:$L$69,11,FALSE))
+IF(J24="ABJ",0,VLOOKUP($J$3,'Maquette Prévisionnelle (V2018)'!$B$3:$L$69,11,FALSE))
+IF(K24="ABJ",0,VLOOKUP($K$3,'Maquette Prévisionnelle (V2018)'!$B$3:$L$69,11,FALSE))
+IF(L24="ABJ",0,VLOOKUP($L$3,'Maquette Prévisionnelle (V2018)'!$B$3:$L$69,11,FALSE))
+IF(M24="ABJ",0,VLOOKUP($M$3,'Maquette Prévisionnelle (V2018)'!$B$3:$L$69,11,FALSE))
+IF(N24="ABJ",0,VLOOKUP($N$3,'Maquette Prévisionnelle (V2018)'!$B$3:$L$69,11,FALSE))
+IF(O24="ABJ",0,VLOOKUP($O$3,'Maquette Prévisionnelle (V2018)'!$B$3:$L$69,11,FALSE))
+IF(P24="ABJ",0,VLOOKUP($P$3,'Maquette Prévisionnelle (V2018)'!$B$3:$L$69,11,FALSE))
+IF(Q24="ABJ",0,VLOOKUP($Q$3,'Maquette Prévisionnelle (V2018)'!$B$3:$L$69,11,FALSE))
+IF(R24="ABJ",0,VLOOKUP($R$3,'Maquette Prévisionnelle (V2018)'!$B$3:$L$69,11,FALSE))
+IF(S24="ABJ",0,VLOOKUP($S$3,'Maquette Prévisionnelle (V2018)'!$B$3:$L$69,11,FALSE)))</f>
        <v>10</v>
      </c>
      <c r="I24" s="100">
        <v>10</v>
      </c>
      <c r="J24" s="100">
        <v>10</v>
      </c>
      <c r="K24" s="100">
        <v>10</v>
      </c>
      <c r="L24" s="100">
        <v>10</v>
      </c>
      <c r="M24" s="100">
        <v>10</v>
      </c>
      <c r="N24" s="100">
        <v>10</v>
      </c>
      <c r="O24" s="100">
        <v>10</v>
      </c>
      <c r="P24" s="100">
        <v>10</v>
      </c>
      <c r="Q24" s="100">
        <v>10</v>
      </c>
      <c r="R24" s="100">
        <v>10</v>
      </c>
      <c r="S24" s="100">
        <v>10</v>
      </c>
      <c r="T24" s="103">
        <f xml:space="preserve">
(IF(U24="ABJ",0,U24*VLOOKUP($U$3,'Maquette Prévisionnelle (V2018)'!$B$3:$L$69,11,FALSE))
+IF(V24="ABJ",0,V24*VLOOKUP($V$3,'Maquette Prévisionnelle (V2018)'!$B$3:$L$69,11,FALSE))
+IF(W24="ABJ",0,W24*VLOOKUP($W$3,'Maquette Prévisionnelle (V2018)'!$B$3:$L$69,11,FALSE))
+IF(X24="ABJ",0,X24*VLOOKUP($X$3,'Maquette Prévisionnelle (V2018)'!$B$3:$L$69,11,FALSE))
+IF(Y24="ABJ",0,Y24*VLOOKUP($Y$3,'Maquette Prévisionnelle (V2018)'!$B$3:$L$69,11,FALSE))
+IF(Z24="ABJ",0,Z24*VLOOKUP($Z$3,'Maquette Prévisionnelle (V2018)'!$B$3:$L$69,11,FALSE)))
/
(IF(U24="ABJ",0,VLOOKUP($U$3,'Maquette Prévisionnelle (V2018)'!$B$3:$L$69,11,FALSE))
+IF(V24="ABJ",0,VLOOKUP($V$3,'Maquette Prévisionnelle (V2018)'!$B$3:$L$69,11,FALSE))
+IF(W24="ABJ",0,VLOOKUP($W$3,'Maquette Prévisionnelle (V2018)'!$B$3:$L$69,11,FALSE))
+IF(X24="ABJ",0,VLOOKUP($X$3,'Maquette Prévisionnelle (V2018)'!$B$3:$L$69,11,FALSE))
+IF(Y24="ABJ",0,VLOOKUP($Y$3,'Maquette Prévisionnelle (V2018)'!$B$3:$L$69,11,FALSE))
+IF(Z24="ABJ",0,VLOOKUP($Z$3,'Maquette Prévisionnelle (V2018)'!$B$3:$L$69,11,FALSE)))</f>
        <v>10</v>
      </c>
      <c r="U24" s="100">
        <v>10</v>
      </c>
      <c r="V24" s="100">
        <v>10</v>
      </c>
      <c r="W24" s="100">
        <v>10</v>
      </c>
      <c r="X24" s="100">
        <v>10</v>
      </c>
      <c r="Y24" s="103">
        <v>10</v>
      </c>
      <c r="Z24" s="103">
        <v>10</v>
      </c>
      <c r="AA24" s="103">
        <f xml:space="preserve">
(IF(AB24="ABJ",0,AB24*VLOOKUP($AB$3,'Maquette Prévisionnelle (V2018)'!$B$3:$L$69,11,FALSE))
+IF(AC24="ABJ",0,AC24*VLOOKUP($AC$3,'Maquette Prévisionnelle (V2018)'!$B$3:$L$69,11,FALSE))
+IF(AD24="ABJ",0,AD24*VLOOKUP($AD$3,'Maquette Prévisionnelle (V2018)'!$B$3:$L$69,11,FALSE))
+IF(AE24="ABJ",0,AE24*VLOOKUP($AE$3,'Maquette Prévisionnelle (V2018)'!$B$3:$L$69,11,FALSE)))
/
(IF(AB24="ABJ",0,VLOOKUP($AB$3,'Maquette Prévisionnelle (V2018)'!$B$3:$L$69,11,FALSE))
+IF(AC24="ABJ",0,VLOOKUP($AC$3,'Maquette Prévisionnelle (V2018)'!$B$3:$L$69,11,FALSE))
+IF(AD24="ABJ",0,VLOOKUP($AD$3,'Maquette Prévisionnelle (V2018)'!$B$3:$L$69,11,FALSE))
+IF(AE24="ABJ",0,VLOOKUP($AE$3,'Maquette Prévisionnelle (V2018)'!$B$3:$L$69,11,FALSE)))</f>
        <v>10</v>
      </c>
      <c r="AB24" s="103">
        <v>10</v>
      </c>
      <c r="AC24" s="103">
        <v>10</v>
      </c>
      <c r="AD24" s="103">
        <v>10</v>
      </c>
      <c r="AE24" s="103">
        <v>10</v>
      </c>
      <c r="AF24" s="103">
        <f xml:space="preserve">
(IF(AG24="ABJ",0,AG24*VLOOKUP($AG$3,'Maquette Prévisionnelle (V2018)'!$B$3:$L$69,11,FALSE))
+IF(AH24="ABJ",0,AH24*VLOOKUP($AH$3,'Maquette Prévisionnelle (V2018)'!$B$3:$L$69,11,FALSE))
+IF(AI24="ABJ",0,AI24*VLOOKUP($AI$3,'Maquette Prévisionnelle (V2018)'!$B$3:$L$69,11,FALSE))
+IF(AJ24="ABJ",0,AJ24*VLOOKUP($AJ$3,'Maquette Prévisionnelle (V2018)'!$B$3:$L$69,11,FALSE))
+IF(AK24="ABJ",0,AK24*VLOOKUP($AK$3,'Maquette Prévisionnelle (V2018)'!$B$3:$L$69,11,FALSE))
+IF(AL24="ABJ",0,AL24*VLOOKUP($AL$3,'Maquette Prévisionnelle (V2018)'!$B$3:$L$69,11,FALSE))
+IF(AM24="ABJ",0,AM24*VLOOKUP($AM$3,'Maquette Prévisionnelle (V2018)'!$B$3:$L$69,11,FALSE))
+IF(AN24="ABJ",0,AN24*VLOOKUP($AN$3,'Maquette Prévisionnelle (V2018)'!$B$3:$L$69,11,FALSE)))
/
(IF(AG24="ABJ",0,VLOOKUP($AG$3,'Maquette Prévisionnelle (V2018)'!$B$3:$L$69,11,FALSE))
+IF(AH24="ABJ",0,VLOOKUP($AH$3,'Maquette Prévisionnelle (V2018)'!$B$3:$L$69,11,FALSE))
+IF(AI24="ABJ",0,VLOOKUP($AI$3,'Maquette Prévisionnelle (V2018)'!$B$3:$L$69,11,FALSE))
+IF(AJ24="ABJ",0,VLOOKUP($AJ$3,'Maquette Prévisionnelle (V2018)'!$B$3:$L$69,11,FALSE))
+IF(AK24="ABJ",0,VLOOKUP($AK$3,'Maquette Prévisionnelle (V2018)'!$B$3:$L$69,11,FALSE))
+IF(AL24="ABJ",0,VLOOKUP($AL$3,'Maquette Prévisionnelle (V2018)'!$B$3:$L$69,11,FALSE))
+IF(AM24="ABJ",0,VLOOKUP($AM$3,'Maquette Prévisionnelle (V2018)'!$B$3:$L$69,11,FALSE))
+IF(AN24="ABJ",0,VLOOKUP($AN$3,'Maquette Prévisionnelle (V2018)'!$B$3:$L$69,11,FALSE)))</f>
        <v>10</v>
      </c>
      <c r="AG24" s="103">
        <v>10</v>
      </c>
      <c r="AH24" s="103">
        <v>10</v>
      </c>
      <c r="AI24" s="103">
        <v>10</v>
      </c>
      <c r="AJ24" s="103">
        <v>10</v>
      </c>
      <c r="AK24" s="103">
        <v>10</v>
      </c>
      <c r="AL24" s="103">
        <v>10</v>
      </c>
      <c r="AM24" s="103">
        <v>10</v>
      </c>
      <c r="AN24" s="103">
        <v>10</v>
      </c>
      <c r="AO24" s="103">
        <f>(IF(AP24="ABJ",0,AP24*VLOOKUP($AP$3,'Maquette Prévisionnelle (V2018)'!$B$3:$L$69,11,FALSE))+IF(AQ24="ABJ",0,AQ24*VLOOKUP($AQ$3,'Maquette Prévisionnelle (V2018)'!$B$3:$L$69,11,FALSE)))/(IF(AP24="ABJ",0,VLOOKUP($AP$3,'Maquette Prévisionnelle (V2018)'!$B$3:$L$69,11,FALSE))+IF(AQ24="ABJ",0,VLOOKUP($AQ$3,'Maquette Prévisionnelle (V2018)'!$B$3:$L$69,11,FALSE)))</f>
        <v>10</v>
      </c>
      <c r="AP24" s="103">
        <v>10</v>
      </c>
      <c r="AQ24" s="103">
        <v>10</v>
      </c>
      <c r="AR24" s="103">
        <f>(IF(AS24="ABJ",0,AS24*VLOOKUP($AS$3,'Maquette Prévisionnelle (V2018)'!$B$3:$L$69,11,FALSE))
+IF(AT24="ABJ",0,AT24*VLOOKUP($AT$3,'Maquette Prévisionnelle (V2018)'!$B$3:$L$69,11,FALSE))
+IF(AU24="ABJ",0,AU24*VLOOKUP($AU$3,'Maquette Prévisionnelle (V2018)'!$B$3:$L$69,11,FALSE)))
/
(IF(AS24="ABJ",0,VLOOKUP($AS$3,'Maquette Prévisionnelle (V2018)'!$B$3:$L$69,11,FALSE))
+IF(AT24="ABJ",0,VLOOKUP($AT$3,'Maquette Prévisionnelle (V2018)'!$B$3:$L$69,11,FALSE))
+IF(AU24="ABJ",0,VLOOKUP($AU$3,'Maquette Prévisionnelle (V2018)'!$B$3:$L$69,11,FALSE)))</f>
        <v>10</v>
      </c>
      <c r="AS24" s="103">
        <v>10</v>
      </c>
      <c r="AT24" s="103">
        <v>10</v>
      </c>
      <c r="AU24" s="103">
        <v>10</v>
      </c>
      <c r="AV24" s="103">
        <f>IF(AW24="ABJ","",AW24*VLOOKUP($AW$3,'Maquette Prévisionnelle (V2018)'!$B$3:$L$69,11,FALSE)/IF(AW24="ABJ","",VLOOKUP($AW$3,'Maquette Prévisionnelle (V2018)'!$B$3:$L$69,11,FALSE)))</f>
        <v>10</v>
      </c>
      <c r="AW24" s="103">
        <v>10</v>
      </c>
      <c r="AX24" s="103">
        <f>IF(AY24="ABJ",0,AY24*VLOOKUP($AY$3,'Maquette Prévisionnelle (V2018)'!$B$3:$L$69,11,FALSE)/IF(AY24="ABJ","",VLOOKUP($AY$3,'Maquette Prévisionnelle (V2018)'!$B$3:$L$69,11,FALSE)))</f>
        <v>10</v>
      </c>
      <c r="AY24" s="103">
        <v>10</v>
      </c>
    </row>
    <row r="25" spans="1:54" x14ac:dyDescent="0.2">
      <c r="A25" s="102" t="s">
        <v>115</v>
      </c>
      <c r="B25" s="102" t="s">
        <v>139</v>
      </c>
      <c r="C25" s="102" t="str">
        <f t="shared" si="1"/>
        <v>validation de droit</v>
      </c>
      <c r="D25" t="s">
        <v>158</v>
      </c>
      <c r="F25">
        <f t="shared" si="2"/>
        <v>2</v>
      </c>
      <c r="G25" s="107">
        <f t="shared" si="0"/>
        <v>10</v>
      </c>
      <c r="H25">
        <f xml:space="preserve">
(IF(I25="ABJ",0,I25*VLOOKUP($I$3,'Maquette Prévisionnelle (V2018)'!$B$3:$L$69,11,FALSE))
+IF(J25="ABJ",0,J25*VLOOKUP($J$3,'Maquette Prévisionnelle (V2018)'!$B$3:$L$69,11,FALSE))
+IF(K25="ABJ",0,K25*VLOOKUP($K$3,'Maquette Prévisionnelle (V2018)'!$B$3:$L$69,11,FALSE))
+IF(L25="ABJ",0,L25*VLOOKUP($L$3,'Maquette Prévisionnelle (V2018)'!$B$3:$L$69,11,FALSE))
+IF(M25="ABJ",0,M25*VLOOKUP($M$3,'Maquette Prévisionnelle (V2018)'!$B$3:$L$69,11,FALSE))
+IF(N25="ABJ",0,N25*VLOOKUP($N$3,'Maquette Prévisionnelle (V2018)'!$B$3:$L$69,11,FALSE))
+IF(O25="ABJ",0,O25*VLOOKUP($O$3,'Maquette Prévisionnelle (V2018)'!$B$3:$L$69,11,FALSE))
+IF(P25="ABJ",0,P25*VLOOKUP($P$3,'Maquette Prévisionnelle (V2018)'!$B$3:$L$69,11,FALSE))
+IF(Q25="ABJ",0,Q25*VLOOKUP($Q$3,'Maquette Prévisionnelle (V2018)'!$B$3:$L$69,11,FALSE))
+IF(R25="ABJ",0,R25*VLOOKUP($R$3,'Maquette Prévisionnelle (V2018)'!$B$3:$L$69,11,FALSE))
+IF(S25="ABJ",0,S25*VLOOKUP($S$3,'Maquette Prévisionnelle (V2018)'!$B$3:$L$69,11,FALSE)))
/
(IF(I25="ABJ",0,VLOOKUP($I$3,'Maquette Prévisionnelle (V2018)'!$B$3:$L$69,11,FALSE))
+IF(J25="ABJ",0,VLOOKUP($J$3,'Maquette Prévisionnelle (V2018)'!$B$3:$L$69,11,FALSE))
+IF(K25="ABJ",0,VLOOKUP($K$3,'Maquette Prévisionnelle (V2018)'!$B$3:$L$69,11,FALSE))
+IF(L25="ABJ",0,VLOOKUP($L$3,'Maquette Prévisionnelle (V2018)'!$B$3:$L$69,11,FALSE))
+IF(M25="ABJ",0,VLOOKUP($M$3,'Maquette Prévisionnelle (V2018)'!$B$3:$L$69,11,FALSE))
+IF(N25="ABJ",0,VLOOKUP($N$3,'Maquette Prévisionnelle (V2018)'!$B$3:$L$69,11,FALSE))
+IF(O25="ABJ",0,VLOOKUP($O$3,'Maquette Prévisionnelle (V2018)'!$B$3:$L$69,11,FALSE))
+IF(P25="ABJ",0,VLOOKUP($P$3,'Maquette Prévisionnelle (V2018)'!$B$3:$L$69,11,FALSE))
+IF(Q25="ABJ",0,VLOOKUP($Q$3,'Maquette Prévisionnelle (V2018)'!$B$3:$L$69,11,FALSE))
+IF(R25="ABJ",0,VLOOKUP($R$3,'Maquette Prévisionnelle (V2018)'!$B$3:$L$69,11,FALSE))
+IF(S25="ABJ",0,VLOOKUP($S$3,'Maquette Prévisionnelle (V2018)'!$B$3:$L$69,11,FALSE)))</f>
        <v>10</v>
      </c>
      <c r="I25" s="100">
        <v>10</v>
      </c>
      <c r="J25" s="100">
        <v>10</v>
      </c>
      <c r="K25" s="100">
        <v>10</v>
      </c>
      <c r="L25" s="100">
        <v>10</v>
      </c>
      <c r="M25" s="100">
        <v>10</v>
      </c>
      <c r="N25" s="100">
        <v>10</v>
      </c>
      <c r="O25" s="100">
        <v>10</v>
      </c>
      <c r="P25" s="100">
        <v>10</v>
      </c>
      <c r="Q25" s="100">
        <v>10</v>
      </c>
      <c r="R25" s="100">
        <v>10</v>
      </c>
      <c r="S25" s="100">
        <v>10</v>
      </c>
      <c r="T25" s="103">
        <f xml:space="preserve">
(IF(U25="ABJ",0,U25*VLOOKUP($U$3,'Maquette Prévisionnelle (V2018)'!$B$3:$L$69,11,FALSE))
+IF(V25="ABJ",0,V25*VLOOKUP($V$3,'Maquette Prévisionnelle (V2018)'!$B$3:$L$69,11,FALSE))
+IF(W25="ABJ",0,W25*VLOOKUP($W$3,'Maquette Prévisionnelle (V2018)'!$B$3:$L$69,11,FALSE))
+IF(X25="ABJ",0,X25*VLOOKUP($X$3,'Maquette Prévisionnelle (V2018)'!$B$3:$L$69,11,FALSE))
+IF(Y25="ABJ",0,Y25*VLOOKUP($Y$3,'Maquette Prévisionnelle (V2018)'!$B$3:$L$69,11,FALSE))
+IF(Z25="ABJ",0,Z25*VLOOKUP($Z$3,'Maquette Prévisionnelle (V2018)'!$B$3:$L$69,11,FALSE)))
/
(IF(U25="ABJ",0,VLOOKUP($U$3,'Maquette Prévisionnelle (V2018)'!$B$3:$L$69,11,FALSE))
+IF(V25="ABJ",0,VLOOKUP($V$3,'Maquette Prévisionnelle (V2018)'!$B$3:$L$69,11,FALSE))
+IF(W25="ABJ",0,VLOOKUP($W$3,'Maquette Prévisionnelle (V2018)'!$B$3:$L$69,11,FALSE))
+IF(X25="ABJ",0,VLOOKUP($X$3,'Maquette Prévisionnelle (V2018)'!$B$3:$L$69,11,FALSE))
+IF(Y25="ABJ",0,VLOOKUP($Y$3,'Maquette Prévisionnelle (V2018)'!$B$3:$L$69,11,FALSE))
+IF(Z25="ABJ",0,VLOOKUP($Z$3,'Maquette Prévisionnelle (V2018)'!$B$3:$L$69,11,FALSE)))</f>
        <v>10</v>
      </c>
      <c r="U25" s="100">
        <v>10</v>
      </c>
      <c r="V25" s="100">
        <v>10</v>
      </c>
      <c r="W25" s="100">
        <v>10</v>
      </c>
      <c r="X25" s="100">
        <v>10</v>
      </c>
      <c r="Y25" s="103">
        <v>10</v>
      </c>
      <c r="Z25" s="103">
        <v>10</v>
      </c>
      <c r="AA25" s="103">
        <f xml:space="preserve">
(IF(AB25="ABJ",0,AB25*VLOOKUP($AB$3,'Maquette Prévisionnelle (V2018)'!$B$3:$L$69,11,FALSE))
+IF(AC25="ABJ",0,AC25*VLOOKUP($AC$3,'Maquette Prévisionnelle (V2018)'!$B$3:$L$69,11,FALSE))
+IF(AD25="ABJ",0,AD25*VLOOKUP($AD$3,'Maquette Prévisionnelle (V2018)'!$B$3:$L$69,11,FALSE))
+IF(AE25="ABJ",0,AE25*VLOOKUP($AE$3,'Maquette Prévisionnelle (V2018)'!$B$3:$L$69,11,FALSE)))
/
(IF(AB25="ABJ",0,VLOOKUP($AB$3,'Maquette Prévisionnelle (V2018)'!$B$3:$L$69,11,FALSE))
+IF(AC25="ABJ",0,VLOOKUP($AC$3,'Maquette Prévisionnelle (V2018)'!$B$3:$L$69,11,FALSE))
+IF(AD25="ABJ",0,VLOOKUP($AD$3,'Maquette Prévisionnelle (V2018)'!$B$3:$L$69,11,FALSE))
+IF(AE25="ABJ",0,VLOOKUP($AE$3,'Maquette Prévisionnelle (V2018)'!$B$3:$L$69,11,FALSE)))</f>
        <v>10</v>
      </c>
      <c r="AB25" s="103">
        <v>10</v>
      </c>
      <c r="AC25" s="103">
        <v>10</v>
      </c>
      <c r="AD25" s="103">
        <v>10</v>
      </c>
      <c r="AE25" s="103">
        <v>10</v>
      </c>
      <c r="AF25" s="103">
        <f xml:space="preserve">
(IF(AG25="ABJ",0,AG25*VLOOKUP($AG$3,'Maquette Prévisionnelle (V2018)'!$B$3:$L$69,11,FALSE))
+IF(AH25="ABJ",0,AH25*VLOOKUP($AH$3,'Maquette Prévisionnelle (V2018)'!$B$3:$L$69,11,FALSE))
+IF(AI25="ABJ",0,AI25*VLOOKUP($AI$3,'Maquette Prévisionnelle (V2018)'!$B$3:$L$69,11,FALSE))
+IF(AJ25="ABJ",0,AJ25*VLOOKUP($AJ$3,'Maquette Prévisionnelle (V2018)'!$B$3:$L$69,11,FALSE))
+IF(AK25="ABJ",0,AK25*VLOOKUP($AK$3,'Maquette Prévisionnelle (V2018)'!$B$3:$L$69,11,FALSE))
+IF(AL25="ABJ",0,AL25*VLOOKUP($AL$3,'Maquette Prévisionnelle (V2018)'!$B$3:$L$69,11,FALSE))
+IF(AM25="ABJ",0,AM25*VLOOKUP($AM$3,'Maquette Prévisionnelle (V2018)'!$B$3:$L$69,11,FALSE))
+IF(AN25="ABJ",0,AN25*VLOOKUP($AN$3,'Maquette Prévisionnelle (V2018)'!$B$3:$L$69,11,FALSE)))
/
(IF(AG25="ABJ",0,VLOOKUP($AG$3,'Maquette Prévisionnelle (V2018)'!$B$3:$L$69,11,FALSE))
+IF(AH25="ABJ",0,VLOOKUP($AH$3,'Maquette Prévisionnelle (V2018)'!$B$3:$L$69,11,FALSE))
+IF(AI25="ABJ",0,VLOOKUP($AI$3,'Maquette Prévisionnelle (V2018)'!$B$3:$L$69,11,FALSE))
+IF(AJ25="ABJ",0,VLOOKUP($AJ$3,'Maquette Prévisionnelle (V2018)'!$B$3:$L$69,11,FALSE))
+IF(AK25="ABJ",0,VLOOKUP($AK$3,'Maquette Prévisionnelle (V2018)'!$B$3:$L$69,11,FALSE))
+IF(AL25="ABJ",0,VLOOKUP($AL$3,'Maquette Prévisionnelle (V2018)'!$B$3:$L$69,11,FALSE))
+IF(AM25="ABJ",0,VLOOKUP($AM$3,'Maquette Prévisionnelle (V2018)'!$B$3:$L$69,11,FALSE))
+IF(AN25="ABJ",0,VLOOKUP($AN$3,'Maquette Prévisionnelle (V2018)'!$B$3:$L$69,11,FALSE)))</f>
        <v>10</v>
      </c>
      <c r="AG25" s="103">
        <v>10</v>
      </c>
      <c r="AH25" s="103">
        <v>10</v>
      </c>
      <c r="AI25" s="103">
        <v>10</v>
      </c>
      <c r="AJ25" s="103">
        <v>10</v>
      </c>
      <c r="AK25" s="103">
        <v>10</v>
      </c>
      <c r="AL25" s="103">
        <v>10</v>
      </c>
      <c r="AM25" s="103">
        <v>10</v>
      </c>
      <c r="AN25" s="103">
        <v>10</v>
      </c>
      <c r="AO25" s="103">
        <f>(IF(AP25="ABJ",0,AP25*VLOOKUP($AP$3,'Maquette Prévisionnelle (V2018)'!$B$3:$L$69,11,FALSE))+IF(AQ25="ABJ",0,AQ25*VLOOKUP($AQ$3,'Maquette Prévisionnelle (V2018)'!$B$3:$L$69,11,FALSE)))/(IF(AP25="ABJ",0,VLOOKUP($AP$3,'Maquette Prévisionnelle (V2018)'!$B$3:$L$69,11,FALSE))+IF(AQ25="ABJ",0,VLOOKUP($AQ$3,'Maquette Prévisionnelle (V2018)'!$B$3:$L$69,11,FALSE)))</f>
        <v>10</v>
      </c>
      <c r="AP25" s="103">
        <v>10</v>
      </c>
      <c r="AQ25" s="103">
        <v>10</v>
      </c>
      <c r="AR25" s="103">
        <f>(IF(AS25="ABJ",0,AS25*VLOOKUP($AS$3,'Maquette Prévisionnelle (V2018)'!$B$3:$L$69,11,FALSE))
+IF(AT25="ABJ",0,AT25*VLOOKUP($AT$3,'Maquette Prévisionnelle (V2018)'!$B$3:$L$69,11,FALSE))
+IF(AU25="ABJ",0,AU25*VLOOKUP($AU$3,'Maquette Prévisionnelle (V2018)'!$B$3:$L$69,11,FALSE)))
/
(IF(AS25="ABJ",0,VLOOKUP($AS$3,'Maquette Prévisionnelle (V2018)'!$B$3:$L$69,11,FALSE))
+IF(AT25="ABJ",0,VLOOKUP($AT$3,'Maquette Prévisionnelle (V2018)'!$B$3:$L$69,11,FALSE))
+IF(AU25="ABJ",0,VLOOKUP($AU$3,'Maquette Prévisionnelle (V2018)'!$B$3:$L$69,11,FALSE)))</f>
        <v>10</v>
      </c>
      <c r="AS25" s="103">
        <v>10</v>
      </c>
      <c r="AT25" s="103">
        <v>10</v>
      </c>
      <c r="AU25" s="103">
        <v>10</v>
      </c>
      <c r="AV25" s="103">
        <f>IF(AW25="ABJ","",AW25*VLOOKUP($AW$3,'Maquette Prévisionnelle (V2018)'!$B$3:$L$69,11,FALSE)/IF(AW25="ABJ","",VLOOKUP($AW$3,'Maquette Prévisionnelle (V2018)'!$B$3:$L$69,11,FALSE)))</f>
        <v>10</v>
      </c>
      <c r="AW25" s="103">
        <v>10</v>
      </c>
      <c r="AX25" s="103">
        <f>IF(AY25="ABJ",0,AY25*VLOOKUP($AY$3,'Maquette Prévisionnelle (V2018)'!$B$3:$L$69,11,FALSE)/IF(AY25="ABJ","",VLOOKUP($AY$3,'Maquette Prévisionnelle (V2018)'!$B$3:$L$69,11,FALSE)))</f>
        <v>10</v>
      </c>
      <c r="AY25" s="103">
        <v>10</v>
      </c>
    </row>
    <row r="26" spans="1:54" x14ac:dyDescent="0.2">
      <c r="A26" s="102" t="s">
        <v>107</v>
      </c>
      <c r="B26" s="102" t="s">
        <v>131</v>
      </c>
      <c r="C26" s="102" t="str">
        <f t="shared" si="1"/>
        <v>validation de droit</v>
      </c>
      <c r="D26" t="s">
        <v>158</v>
      </c>
      <c r="F26">
        <f t="shared" si="2"/>
        <v>2</v>
      </c>
      <c r="G26" s="107">
        <f t="shared" si="0"/>
        <v>10</v>
      </c>
      <c r="H26">
        <f xml:space="preserve">
(IF(I26="ABJ",0,I26*VLOOKUP($I$3,'Maquette Prévisionnelle (V2018)'!$B$3:$L$69,11,FALSE))
+IF(J26="ABJ",0,J26*VLOOKUP($J$3,'Maquette Prévisionnelle (V2018)'!$B$3:$L$69,11,FALSE))
+IF(K26="ABJ",0,K26*VLOOKUP($K$3,'Maquette Prévisionnelle (V2018)'!$B$3:$L$69,11,FALSE))
+IF(L26="ABJ",0,L26*VLOOKUP($L$3,'Maquette Prévisionnelle (V2018)'!$B$3:$L$69,11,FALSE))
+IF(M26="ABJ",0,M26*VLOOKUP($M$3,'Maquette Prévisionnelle (V2018)'!$B$3:$L$69,11,FALSE))
+IF(N26="ABJ",0,N26*VLOOKUP($N$3,'Maquette Prévisionnelle (V2018)'!$B$3:$L$69,11,FALSE))
+IF(O26="ABJ",0,O26*VLOOKUP($O$3,'Maquette Prévisionnelle (V2018)'!$B$3:$L$69,11,FALSE))
+IF(P26="ABJ",0,P26*VLOOKUP($P$3,'Maquette Prévisionnelle (V2018)'!$B$3:$L$69,11,FALSE))
+IF(Q26="ABJ",0,Q26*VLOOKUP($Q$3,'Maquette Prévisionnelle (V2018)'!$B$3:$L$69,11,FALSE))
+IF(R26="ABJ",0,R26*VLOOKUP($R$3,'Maquette Prévisionnelle (V2018)'!$B$3:$L$69,11,FALSE))
+IF(S26="ABJ",0,S26*VLOOKUP($S$3,'Maquette Prévisionnelle (V2018)'!$B$3:$L$69,11,FALSE)))
/
(IF(I26="ABJ",0,VLOOKUP($I$3,'Maquette Prévisionnelle (V2018)'!$B$3:$L$69,11,FALSE))
+IF(J26="ABJ",0,VLOOKUP($J$3,'Maquette Prévisionnelle (V2018)'!$B$3:$L$69,11,FALSE))
+IF(K26="ABJ",0,VLOOKUP($K$3,'Maquette Prévisionnelle (V2018)'!$B$3:$L$69,11,FALSE))
+IF(L26="ABJ",0,VLOOKUP($L$3,'Maquette Prévisionnelle (V2018)'!$B$3:$L$69,11,FALSE))
+IF(M26="ABJ",0,VLOOKUP($M$3,'Maquette Prévisionnelle (V2018)'!$B$3:$L$69,11,FALSE))
+IF(N26="ABJ",0,VLOOKUP($N$3,'Maquette Prévisionnelle (V2018)'!$B$3:$L$69,11,FALSE))
+IF(O26="ABJ",0,VLOOKUP($O$3,'Maquette Prévisionnelle (V2018)'!$B$3:$L$69,11,FALSE))
+IF(P26="ABJ",0,VLOOKUP($P$3,'Maquette Prévisionnelle (V2018)'!$B$3:$L$69,11,FALSE))
+IF(Q26="ABJ",0,VLOOKUP($Q$3,'Maquette Prévisionnelle (V2018)'!$B$3:$L$69,11,FALSE))
+IF(R26="ABJ",0,VLOOKUP($R$3,'Maquette Prévisionnelle (V2018)'!$B$3:$L$69,11,FALSE))
+IF(S26="ABJ",0,VLOOKUP($S$3,'Maquette Prévisionnelle (V2018)'!$B$3:$L$69,11,FALSE)))</f>
        <v>10</v>
      </c>
      <c r="I26" s="100">
        <v>10</v>
      </c>
      <c r="J26" s="100">
        <v>10</v>
      </c>
      <c r="K26" s="100">
        <v>10</v>
      </c>
      <c r="L26" s="100">
        <v>10</v>
      </c>
      <c r="M26" s="100">
        <v>10</v>
      </c>
      <c r="N26" s="100">
        <v>10</v>
      </c>
      <c r="O26" s="100">
        <v>10</v>
      </c>
      <c r="P26" s="100">
        <v>10</v>
      </c>
      <c r="Q26" s="100">
        <v>10</v>
      </c>
      <c r="R26" s="100">
        <v>10</v>
      </c>
      <c r="S26" s="100">
        <v>10</v>
      </c>
      <c r="T26" s="103">
        <f xml:space="preserve">
(IF(U26="ABJ",0,U26*VLOOKUP($U$3,'Maquette Prévisionnelle (V2018)'!$B$3:$L$69,11,FALSE))
+IF(V26="ABJ",0,V26*VLOOKUP($V$3,'Maquette Prévisionnelle (V2018)'!$B$3:$L$69,11,FALSE))
+IF(W26="ABJ",0,W26*VLOOKUP($W$3,'Maquette Prévisionnelle (V2018)'!$B$3:$L$69,11,FALSE))
+IF(X26="ABJ",0,X26*VLOOKUP($X$3,'Maquette Prévisionnelle (V2018)'!$B$3:$L$69,11,FALSE))
+IF(Y26="ABJ",0,Y26*VLOOKUP($Y$3,'Maquette Prévisionnelle (V2018)'!$B$3:$L$69,11,FALSE))
+IF(Z26="ABJ",0,Z26*VLOOKUP($Z$3,'Maquette Prévisionnelle (V2018)'!$B$3:$L$69,11,FALSE)))
/
(IF(U26="ABJ",0,VLOOKUP($U$3,'Maquette Prévisionnelle (V2018)'!$B$3:$L$69,11,FALSE))
+IF(V26="ABJ",0,VLOOKUP($V$3,'Maquette Prévisionnelle (V2018)'!$B$3:$L$69,11,FALSE))
+IF(W26="ABJ",0,VLOOKUP($W$3,'Maquette Prévisionnelle (V2018)'!$B$3:$L$69,11,FALSE))
+IF(X26="ABJ",0,VLOOKUP($X$3,'Maquette Prévisionnelle (V2018)'!$B$3:$L$69,11,FALSE))
+IF(Y26="ABJ",0,VLOOKUP($Y$3,'Maquette Prévisionnelle (V2018)'!$B$3:$L$69,11,FALSE))
+IF(Z26="ABJ",0,VLOOKUP($Z$3,'Maquette Prévisionnelle (V2018)'!$B$3:$L$69,11,FALSE)))</f>
        <v>10</v>
      </c>
      <c r="U26" s="100">
        <v>10</v>
      </c>
      <c r="V26" s="100">
        <v>10</v>
      </c>
      <c r="W26" s="100">
        <v>10</v>
      </c>
      <c r="X26" s="100">
        <v>10</v>
      </c>
      <c r="Y26" s="103">
        <v>10</v>
      </c>
      <c r="Z26" s="103">
        <v>10</v>
      </c>
      <c r="AA26" s="103">
        <f xml:space="preserve">
(IF(AB26="ABJ",0,AB26*VLOOKUP($AB$3,'Maquette Prévisionnelle (V2018)'!$B$3:$L$69,11,FALSE))
+IF(AC26="ABJ",0,AC26*VLOOKUP($AC$3,'Maquette Prévisionnelle (V2018)'!$B$3:$L$69,11,FALSE))
+IF(AD26="ABJ",0,AD26*VLOOKUP($AD$3,'Maquette Prévisionnelle (V2018)'!$B$3:$L$69,11,FALSE))
+IF(AE26="ABJ",0,AE26*VLOOKUP($AE$3,'Maquette Prévisionnelle (V2018)'!$B$3:$L$69,11,FALSE)))
/
(IF(AB26="ABJ",0,VLOOKUP($AB$3,'Maquette Prévisionnelle (V2018)'!$B$3:$L$69,11,FALSE))
+IF(AC26="ABJ",0,VLOOKUP($AC$3,'Maquette Prévisionnelle (V2018)'!$B$3:$L$69,11,FALSE))
+IF(AD26="ABJ",0,VLOOKUP($AD$3,'Maquette Prévisionnelle (V2018)'!$B$3:$L$69,11,FALSE))
+IF(AE26="ABJ",0,VLOOKUP($AE$3,'Maquette Prévisionnelle (V2018)'!$B$3:$L$69,11,FALSE)))</f>
        <v>10</v>
      </c>
      <c r="AB26" s="103">
        <v>10</v>
      </c>
      <c r="AC26" s="103">
        <v>10</v>
      </c>
      <c r="AD26" s="103">
        <v>10</v>
      </c>
      <c r="AE26" s="103">
        <v>10</v>
      </c>
      <c r="AF26" s="103">
        <f xml:space="preserve">
(IF(AG26="ABJ",0,AG26*VLOOKUP($AG$3,'Maquette Prévisionnelle (V2018)'!$B$3:$L$69,11,FALSE))
+IF(AH26="ABJ",0,AH26*VLOOKUP($AH$3,'Maquette Prévisionnelle (V2018)'!$B$3:$L$69,11,FALSE))
+IF(AI26="ABJ",0,AI26*VLOOKUP($AI$3,'Maquette Prévisionnelle (V2018)'!$B$3:$L$69,11,FALSE))
+IF(AJ26="ABJ",0,AJ26*VLOOKUP($AJ$3,'Maquette Prévisionnelle (V2018)'!$B$3:$L$69,11,FALSE))
+IF(AK26="ABJ",0,AK26*VLOOKUP($AK$3,'Maquette Prévisionnelle (V2018)'!$B$3:$L$69,11,FALSE))
+IF(AL26="ABJ",0,AL26*VLOOKUP($AL$3,'Maquette Prévisionnelle (V2018)'!$B$3:$L$69,11,FALSE))
+IF(AM26="ABJ",0,AM26*VLOOKUP($AM$3,'Maquette Prévisionnelle (V2018)'!$B$3:$L$69,11,FALSE))
+IF(AN26="ABJ",0,AN26*VLOOKUP($AN$3,'Maquette Prévisionnelle (V2018)'!$B$3:$L$69,11,FALSE)))
/
(IF(AG26="ABJ",0,VLOOKUP($AG$3,'Maquette Prévisionnelle (V2018)'!$B$3:$L$69,11,FALSE))
+IF(AH26="ABJ",0,VLOOKUP($AH$3,'Maquette Prévisionnelle (V2018)'!$B$3:$L$69,11,FALSE))
+IF(AI26="ABJ",0,VLOOKUP($AI$3,'Maquette Prévisionnelle (V2018)'!$B$3:$L$69,11,FALSE))
+IF(AJ26="ABJ",0,VLOOKUP($AJ$3,'Maquette Prévisionnelle (V2018)'!$B$3:$L$69,11,FALSE))
+IF(AK26="ABJ",0,VLOOKUP($AK$3,'Maquette Prévisionnelle (V2018)'!$B$3:$L$69,11,FALSE))
+IF(AL26="ABJ",0,VLOOKUP($AL$3,'Maquette Prévisionnelle (V2018)'!$B$3:$L$69,11,FALSE))
+IF(AM26="ABJ",0,VLOOKUP($AM$3,'Maquette Prévisionnelle (V2018)'!$B$3:$L$69,11,FALSE))
+IF(AN26="ABJ",0,VLOOKUP($AN$3,'Maquette Prévisionnelle (V2018)'!$B$3:$L$69,11,FALSE)))</f>
        <v>10</v>
      </c>
      <c r="AG26" s="103">
        <v>10</v>
      </c>
      <c r="AH26" s="103">
        <v>10</v>
      </c>
      <c r="AI26" s="103">
        <v>10</v>
      </c>
      <c r="AJ26" s="103">
        <v>10</v>
      </c>
      <c r="AK26" s="103">
        <v>10</v>
      </c>
      <c r="AL26" s="103">
        <v>10</v>
      </c>
      <c r="AM26" s="103">
        <v>10</v>
      </c>
      <c r="AN26" s="103">
        <v>10</v>
      </c>
      <c r="AO26" s="103">
        <f>(IF(AP26="ABJ",0,AP26*VLOOKUP($AP$3,'Maquette Prévisionnelle (V2018)'!$B$3:$L$69,11,FALSE))+IF(AQ26="ABJ",0,AQ26*VLOOKUP($AQ$3,'Maquette Prévisionnelle (V2018)'!$B$3:$L$69,11,FALSE)))/(IF(AP26="ABJ",0,VLOOKUP($AP$3,'Maquette Prévisionnelle (V2018)'!$B$3:$L$69,11,FALSE))+IF(AQ26="ABJ",0,VLOOKUP($AQ$3,'Maquette Prévisionnelle (V2018)'!$B$3:$L$69,11,FALSE)))</f>
        <v>10</v>
      </c>
      <c r="AP26" s="103">
        <v>10</v>
      </c>
      <c r="AQ26" s="103">
        <v>10</v>
      </c>
      <c r="AR26" s="103">
        <f>(IF(AS26="ABJ",0,AS26*VLOOKUP($AS$3,'Maquette Prévisionnelle (V2018)'!$B$3:$L$69,11,FALSE))
+IF(AT26="ABJ",0,AT26*VLOOKUP($AT$3,'Maquette Prévisionnelle (V2018)'!$B$3:$L$69,11,FALSE))
+IF(AU26="ABJ",0,AU26*VLOOKUP($AU$3,'Maquette Prévisionnelle (V2018)'!$B$3:$L$69,11,FALSE)))
/
(IF(AS26="ABJ",0,VLOOKUP($AS$3,'Maquette Prévisionnelle (V2018)'!$B$3:$L$69,11,FALSE))
+IF(AT26="ABJ",0,VLOOKUP($AT$3,'Maquette Prévisionnelle (V2018)'!$B$3:$L$69,11,FALSE))
+IF(AU26="ABJ",0,VLOOKUP($AU$3,'Maquette Prévisionnelle (V2018)'!$B$3:$L$69,11,FALSE)))</f>
        <v>10</v>
      </c>
      <c r="AS26" s="103">
        <v>10</v>
      </c>
      <c r="AT26" s="103">
        <v>10</v>
      </c>
      <c r="AU26" s="103">
        <v>10</v>
      </c>
      <c r="AV26" s="103">
        <f>IF(AW26="ABJ","",AW26*VLOOKUP($AW$3,'Maquette Prévisionnelle (V2018)'!$B$3:$L$69,11,FALSE)/IF(AW26="ABJ","",VLOOKUP($AW$3,'Maquette Prévisionnelle (V2018)'!$B$3:$L$69,11,FALSE)))</f>
        <v>10</v>
      </c>
      <c r="AW26" s="103">
        <v>10</v>
      </c>
      <c r="AX26" s="103">
        <f>IF(AY26="ABJ",0,AY26*VLOOKUP($AY$3,'Maquette Prévisionnelle (V2018)'!$B$3:$L$69,11,FALSE)/IF(AY26="ABJ","",VLOOKUP($AY$3,'Maquette Prévisionnelle (V2018)'!$B$3:$L$69,11,FALSE)))</f>
        <v>10</v>
      </c>
      <c r="AY26" s="103">
        <v>10</v>
      </c>
    </row>
    <row r="27" spans="1:54" x14ac:dyDescent="0.2">
      <c r="A27" s="102" t="s">
        <v>106</v>
      </c>
      <c r="B27" s="102" t="s">
        <v>130</v>
      </c>
      <c r="C27" s="102" t="str">
        <f t="shared" si="1"/>
        <v>validation de droit</v>
      </c>
      <c r="D27" t="s">
        <v>158</v>
      </c>
      <c r="F27">
        <f t="shared" si="2"/>
        <v>2</v>
      </c>
      <c r="G27" s="107">
        <f t="shared" si="0"/>
        <v>10</v>
      </c>
      <c r="H27">
        <f xml:space="preserve">
(IF(I27="ABJ",0,I27*VLOOKUP($I$3,'Maquette Prévisionnelle (V2018)'!$B$3:$L$69,11,FALSE))
+IF(J27="ABJ",0,J27*VLOOKUP($J$3,'Maquette Prévisionnelle (V2018)'!$B$3:$L$69,11,FALSE))
+IF(K27="ABJ",0,K27*VLOOKUP($K$3,'Maquette Prévisionnelle (V2018)'!$B$3:$L$69,11,FALSE))
+IF(L27="ABJ",0,L27*VLOOKUP($L$3,'Maquette Prévisionnelle (V2018)'!$B$3:$L$69,11,FALSE))
+IF(M27="ABJ",0,M27*VLOOKUP($M$3,'Maquette Prévisionnelle (V2018)'!$B$3:$L$69,11,FALSE))
+IF(N27="ABJ",0,N27*VLOOKUP($N$3,'Maquette Prévisionnelle (V2018)'!$B$3:$L$69,11,FALSE))
+IF(O27="ABJ",0,O27*VLOOKUP($O$3,'Maquette Prévisionnelle (V2018)'!$B$3:$L$69,11,FALSE))
+IF(P27="ABJ",0,P27*VLOOKUP($P$3,'Maquette Prévisionnelle (V2018)'!$B$3:$L$69,11,FALSE))
+IF(Q27="ABJ",0,Q27*VLOOKUP($Q$3,'Maquette Prévisionnelle (V2018)'!$B$3:$L$69,11,FALSE))
+IF(R27="ABJ",0,R27*VLOOKUP($R$3,'Maquette Prévisionnelle (V2018)'!$B$3:$L$69,11,FALSE))
+IF(S27="ABJ",0,S27*VLOOKUP($S$3,'Maquette Prévisionnelle (V2018)'!$B$3:$L$69,11,FALSE)))
/
(IF(I27="ABJ",0,VLOOKUP($I$3,'Maquette Prévisionnelle (V2018)'!$B$3:$L$69,11,FALSE))
+IF(J27="ABJ",0,VLOOKUP($J$3,'Maquette Prévisionnelle (V2018)'!$B$3:$L$69,11,FALSE))
+IF(K27="ABJ",0,VLOOKUP($K$3,'Maquette Prévisionnelle (V2018)'!$B$3:$L$69,11,FALSE))
+IF(L27="ABJ",0,VLOOKUP($L$3,'Maquette Prévisionnelle (V2018)'!$B$3:$L$69,11,FALSE))
+IF(M27="ABJ",0,VLOOKUP($M$3,'Maquette Prévisionnelle (V2018)'!$B$3:$L$69,11,FALSE))
+IF(N27="ABJ",0,VLOOKUP($N$3,'Maquette Prévisionnelle (V2018)'!$B$3:$L$69,11,FALSE))
+IF(O27="ABJ",0,VLOOKUP($O$3,'Maquette Prévisionnelle (V2018)'!$B$3:$L$69,11,FALSE))
+IF(P27="ABJ",0,VLOOKUP($P$3,'Maquette Prévisionnelle (V2018)'!$B$3:$L$69,11,FALSE))
+IF(Q27="ABJ",0,VLOOKUP($Q$3,'Maquette Prévisionnelle (V2018)'!$B$3:$L$69,11,FALSE))
+IF(R27="ABJ",0,VLOOKUP($R$3,'Maquette Prévisionnelle (V2018)'!$B$3:$L$69,11,FALSE))
+IF(S27="ABJ",0,VLOOKUP($S$3,'Maquette Prévisionnelle (V2018)'!$B$3:$L$69,11,FALSE)))</f>
        <v>10</v>
      </c>
      <c r="I27" s="100">
        <v>10</v>
      </c>
      <c r="J27" s="100">
        <v>10</v>
      </c>
      <c r="K27" s="100">
        <v>10</v>
      </c>
      <c r="L27" s="100">
        <v>10</v>
      </c>
      <c r="M27" s="100">
        <v>10</v>
      </c>
      <c r="N27" s="100">
        <v>10</v>
      </c>
      <c r="O27" s="100">
        <v>10</v>
      </c>
      <c r="P27" s="100">
        <v>10</v>
      </c>
      <c r="Q27" s="100">
        <v>10</v>
      </c>
      <c r="R27" s="100">
        <v>10</v>
      </c>
      <c r="S27" s="100">
        <v>10</v>
      </c>
      <c r="T27" s="103">
        <f xml:space="preserve">
(IF(U27="ABJ",0,U27*VLOOKUP($U$3,'Maquette Prévisionnelle (V2018)'!$B$3:$L$69,11,FALSE))
+IF(V27="ABJ",0,V27*VLOOKUP($V$3,'Maquette Prévisionnelle (V2018)'!$B$3:$L$69,11,FALSE))
+IF(W27="ABJ",0,W27*VLOOKUP($W$3,'Maquette Prévisionnelle (V2018)'!$B$3:$L$69,11,FALSE))
+IF(X27="ABJ",0,X27*VLOOKUP($X$3,'Maquette Prévisionnelle (V2018)'!$B$3:$L$69,11,FALSE))
+IF(Y27="ABJ",0,Y27*VLOOKUP($Y$3,'Maquette Prévisionnelle (V2018)'!$B$3:$L$69,11,FALSE))
+IF(Z27="ABJ",0,Z27*VLOOKUP($Z$3,'Maquette Prévisionnelle (V2018)'!$B$3:$L$69,11,FALSE)))
/
(IF(U27="ABJ",0,VLOOKUP($U$3,'Maquette Prévisionnelle (V2018)'!$B$3:$L$69,11,FALSE))
+IF(V27="ABJ",0,VLOOKUP($V$3,'Maquette Prévisionnelle (V2018)'!$B$3:$L$69,11,FALSE))
+IF(W27="ABJ",0,VLOOKUP($W$3,'Maquette Prévisionnelle (V2018)'!$B$3:$L$69,11,FALSE))
+IF(X27="ABJ",0,VLOOKUP($X$3,'Maquette Prévisionnelle (V2018)'!$B$3:$L$69,11,FALSE))
+IF(Y27="ABJ",0,VLOOKUP($Y$3,'Maquette Prévisionnelle (V2018)'!$B$3:$L$69,11,FALSE))
+IF(Z27="ABJ",0,VLOOKUP($Z$3,'Maquette Prévisionnelle (V2018)'!$B$3:$L$69,11,FALSE)))</f>
        <v>10</v>
      </c>
      <c r="U27" s="100">
        <v>10</v>
      </c>
      <c r="V27" s="100">
        <v>10</v>
      </c>
      <c r="W27" s="100">
        <v>10</v>
      </c>
      <c r="X27" s="100">
        <v>10</v>
      </c>
      <c r="Y27" s="103">
        <v>10</v>
      </c>
      <c r="Z27" s="103">
        <v>10</v>
      </c>
      <c r="AA27" s="103">
        <f xml:space="preserve">
(IF(AB27="ABJ",0,AB27*VLOOKUP($AB$3,'Maquette Prévisionnelle (V2018)'!$B$3:$L$69,11,FALSE))
+IF(AC27="ABJ",0,AC27*VLOOKUP($AC$3,'Maquette Prévisionnelle (V2018)'!$B$3:$L$69,11,FALSE))
+IF(AD27="ABJ",0,AD27*VLOOKUP($AD$3,'Maquette Prévisionnelle (V2018)'!$B$3:$L$69,11,FALSE))
+IF(AE27="ABJ",0,AE27*VLOOKUP($AE$3,'Maquette Prévisionnelle (V2018)'!$B$3:$L$69,11,FALSE)))
/
(IF(AB27="ABJ",0,VLOOKUP($AB$3,'Maquette Prévisionnelle (V2018)'!$B$3:$L$69,11,FALSE))
+IF(AC27="ABJ",0,VLOOKUP($AC$3,'Maquette Prévisionnelle (V2018)'!$B$3:$L$69,11,FALSE))
+IF(AD27="ABJ",0,VLOOKUP($AD$3,'Maquette Prévisionnelle (V2018)'!$B$3:$L$69,11,FALSE))
+IF(AE27="ABJ",0,VLOOKUP($AE$3,'Maquette Prévisionnelle (V2018)'!$B$3:$L$69,11,FALSE)))</f>
        <v>10</v>
      </c>
      <c r="AB27" s="103">
        <v>10</v>
      </c>
      <c r="AC27" s="103">
        <v>10</v>
      </c>
      <c r="AD27" s="103">
        <v>10</v>
      </c>
      <c r="AE27" s="103">
        <v>10</v>
      </c>
      <c r="AF27" s="103">
        <f xml:space="preserve">
(IF(AG27="ABJ",0,AG27*VLOOKUP($AG$3,'Maquette Prévisionnelle (V2018)'!$B$3:$L$69,11,FALSE))
+IF(AH27="ABJ",0,AH27*VLOOKUP($AH$3,'Maquette Prévisionnelle (V2018)'!$B$3:$L$69,11,FALSE))
+IF(AI27="ABJ",0,AI27*VLOOKUP($AI$3,'Maquette Prévisionnelle (V2018)'!$B$3:$L$69,11,FALSE))
+IF(AJ27="ABJ",0,AJ27*VLOOKUP($AJ$3,'Maquette Prévisionnelle (V2018)'!$B$3:$L$69,11,FALSE))
+IF(AK27="ABJ",0,AK27*VLOOKUP($AK$3,'Maquette Prévisionnelle (V2018)'!$B$3:$L$69,11,FALSE))
+IF(AL27="ABJ",0,AL27*VLOOKUP($AL$3,'Maquette Prévisionnelle (V2018)'!$B$3:$L$69,11,FALSE))
+IF(AM27="ABJ",0,AM27*VLOOKUP($AM$3,'Maquette Prévisionnelle (V2018)'!$B$3:$L$69,11,FALSE))
+IF(AN27="ABJ",0,AN27*VLOOKUP($AN$3,'Maquette Prévisionnelle (V2018)'!$B$3:$L$69,11,FALSE)))
/
(IF(AG27="ABJ",0,VLOOKUP($AG$3,'Maquette Prévisionnelle (V2018)'!$B$3:$L$69,11,FALSE))
+IF(AH27="ABJ",0,VLOOKUP($AH$3,'Maquette Prévisionnelle (V2018)'!$B$3:$L$69,11,FALSE))
+IF(AI27="ABJ",0,VLOOKUP($AI$3,'Maquette Prévisionnelle (V2018)'!$B$3:$L$69,11,FALSE))
+IF(AJ27="ABJ",0,VLOOKUP($AJ$3,'Maquette Prévisionnelle (V2018)'!$B$3:$L$69,11,FALSE))
+IF(AK27="ABJ",0,VLOOKUP($AK$3,'Maquette Prévisionnelle (V2018)'!$B$3:$L$69,11,FALSE))
+IF(AL27="ABJ",0,VLOOKUP($AL$3,'Maquette Prévisionnelle (V2018)'!$B$3:$L$69,11,FALSE))
+IF(AM27="ABJ",0,VLOOKUP($AM$3,'Maquette Prévisionnelle (V2018)'!$B$3:$L$69,11,FALSE))
+IF(AN27="ABJ",0,VLOOKUP($AN$3,'Maquette Prévisionnelle (V2018)'!$B$3:$L$69,11,FALSE)))</f>
        <v>10</v>
      </c>
      <c r="AG27" s="103">
        <v>10</v>
      </c>
      <c r="AH27" s="103">
        <v>10</v>
      </c>
      <c r="AI27" s="103">
        <v>10</v>
      </c>
      <c r="AJ27" s="103">
        <v>10</v>
      </c>
      <c r="AK27" s="103">
        <v>10</v>
      </c>
      <c r="AL27" s="103">
        <v>10</v>
      </c>
      <c r="AM27" s="103">
        <v>10</v>
      </c>
      <c r="AN27" s="103">
        <v>10</v>
      </c>
      <c r="AO27" s="103">
        <f>(IF(AP27="ABJ",0,AP27*VLOOKUP($AP$3,'Maquette Prévisionnelle (V2018)'!$B$3:$L$69,11,FALSE))+IF(AQ27="ABJ",0,AQ27*VLOOKUP($AQ$3,'Maquette Prévisionnelle (V2018)'!$B$3:$L$69,11,FALSE)))/(IF(AP27="ABJ",0,VLOOKUP($AP$3,'Maquette Prévisionnelle (V2018)'!$B$3:$L$69,11,FALSE))+IF(AQ27="ABJ",0,VLOOKUP($AQ$3,'Maquette Prévisionnelle (V2018)'!$B$3:$L$69,11,FALSE)))</f>
        <v>10</v>
      </c>
      <c r="AP27" s="103">
        <v>10</v>
      </c>
      <c r="AQ27" s="103">
        <v>10</v>
      </c>
      <c r="AR27" s="103">
        <f>(IF(AS27="ABJ",0,AS27*VLOOKUP($AS$3,'Maquette Prévisionnelle (V2018)'!$B$3:$L$69,11,FALSE))
+IF(AT27="ABJ",0,AT27*VLOOKUP($AT$3,'Maquette Prévisionnelle (V2018)'!$B$3:$L$69,11,FALSE))
+IF(AU27="ABJ",0,AU27*VLOOKUP($AU$3,'Maquette Prévisionnelle (V2018)'!$B$3:$L$69,11,FALSE)))
/
(IF(AS27="ABJ",0,VLOOKUP($AS$3,'Maquette Prévisionnelle (V2018)'!$B$3:$L$69,11,FALSE))
+IF(AT27="ABJ",0,VLOOKUP($AT$3,'Maquette Prévisionnelle (V2018)'!$B$3:$L$69,11,FALSE))
+IF(AU27="ABJ",0,VLOOKUP($AU$3,'Maquette Prévisionnelle (V2018)'!$B$3:$L$69,11,FALSE)))</f>
        <v>10</v>
      </c>
      <c r="AS27" s="103">
        <v>10</v>
      </c>
      <c r="AT27" s="103">
        <v>10</v>
      </c>
      <c r="AU27" s="103">
        <v>10</v>
      </c>
      <c r="AV27" s="103">
        <f>IF(AW27="ABJ","",AW27*VLOOKUP($AW$3,'Maquette Prévisionnelle (V2018)'!$B$3:$L$69,11,FALSE)/IF(AW27="ABJ","",VLOOKUP($AW$3,'Maquette Prévisionnelle (V2018)'!$B$3:$L$69,11,FALSE)))</f>
        <v>10</v>
      </c>
      <c r="AW27" s="103">
        <v>10</v>
      </c>
      <c r="AX27" s="103">
        <f>IF(AY27="ABJ",0,AY27*VLOOKUP($AY$3,'Maquette Prévisionnelle (V2018)'!$B$3:$L$69,11,FALSE)/IF(AY27="ABJ","",VLOOKUP($AY$3,'Maquette Prévisionnelle (V2018)'!$B$3:$L$69,11,FALSE)))</f>
        <v>10</v>
      </c>
      <c r="AY27" s="103">
        <v>10</v>
      </c>
    </row>
    <row r="28" spans="1:54" s="97" customFormat="1" x14ac:dyDescent="0.2">
      <c r="E28" s="122"/>
      <c r="P28" s="104"/>
      <c r="Q28" s="104"/>
      <c r="R28" s="104"/>
      <c r="S28" s="104"/>
      <c r="T28" s="104"/>
      <c r="U28" s="104"/>
      <c r="V28" s="104"/>
      <c r="W28" s="104"/>
      <c r="X28" s="104"/>
      <c r="Y28" s="104"/>
      <c r="Z28" s="104"/>
      <c r="AA28" s="104"/>
      <c r="AB28" s="104"/>
      <c r="AC28" s="104"/>
      <c r="AD28" s="104"/>
      <c r="AE28" s="104"/>
      <c r="AF28" s="104"/>
      <c r="AG28" s="104"/>
      <c r="AH28" s="104"/>
      <c r="AI28" s="104"/>
      <c r="AJ28" s="104"/>
      <c r="AK28" s="104"/>
      <c r="AL28" s="104"/>
      <c r="AM28" s="104"/>
      <c r="AN28" s="104"/>
      <c r="AO28" s="104"/>
      <c r="AP28" s="104"/>
      <c r="AQ28" s="104"/>
      <c r="AR28" s="104"/>
      <c r="AS28" s="104"/>
      <c r="AT28" s="104"/>
      <c r="AU28" s="104"/>
      <c r="AV28" s="104"/>
      <c r="AW28" s="104"/>
      <c r="AX28" s="104"/>
      <c r="AY28" s="104"/>
    </row>
    <row r="29" spans="1:54" x14ac:dyDescent="0.2">
      <c r="F29" s="96" t="s">
        <v>162</v>
      </c>
      <c r="G29" s="106">
        <f>AVERAGE(G4:G27)</f>
        <v>10.00144675925926</v>
      </c>
      <c r="H29" s="46">
        <f>AVERAGE(H4:H27)</f>
        <v>10.011574074074074</v>
      </c>
      <c r="I29" s="46">
        <f>AVERAGE(I4:I27)</f>
        <v>10</v>
      </c>
      <c r="J29" s="46">
        <f t="shared" ref="J29:AY29" si="3">AVERAGE(J4:J27)</f>
        <v>10</v>
      </c>
      <c r="K29" s="46">
        <f t="shared" si="3"/>
        <v>10</v>
      </c>
      <c r="L29" s="46">
        <f t="shared" si="3"/>
        <v>10</v>
      </c>
      <c r="M29" s="46">
        <f t="shared" si="3"/>
        <v>10.208333333333334</v>
      </c>
      <c r="N29" s="46">
        <f t="shared" si="3"/>
        <v>10</v>
      </c>
      <c r="O29" s="46">
        <f t="shared" si="3"/>
        <v>10</v>
      </c>
      <c r="P29" s="46">
        <f t="shared" si="3"/>
        <v>10</v>
      </c>
      <c r="Q29" s="46">
        <f t="shared" si="3"/>
        <v>10</v>
      </c>
      <c r="R29" s="46">
        <f t="shared" si="3"/>
        <v>10</v>
      </c>
      <c r="S29" s="46">
        <f t="shared" si="3"/>
        <v>10</v>
      </c>
      <c r="T29" s="46">
        <f t="shared" si="3"/>
        <v>10</v>
      </c>
      <c r="U29" s="46">
        <f t="shared" si="3"/>
        <v>10</v>
      </c>
      <c r="V29" s="46">
        <f t="shared" si="3"/>
        <v>10</v>
      </c>
      <c r="W29" s="46">
        <f t="shared" si="3"/>
        <v>10</v>
      </c>
      <c r="X29" s="46">
        <f t="shared" si="3"/>
        <v>10</v>
      </c>
      <c r="Y29" s="46">
        <f t="shared" si="3"/>
        <v>10</v>
      </c>
      <c r="Z29" s="46">
        <f t="shared" si="3"/>
        <v>10</v>
      </c>
      <c r="AA29" s="46">
        <f t="shared" si="3"/>
        <v>10</v>
      </c>
      <c r="AB29" s="46">
        <f t="shared" si="3"/>
        <v>10</v>
      </c>
      <c r="AC29" s="46">
        <f t="shared" si="3"/>
        <v>10</v>
      </c>
      <c r="AD29" s="46">
        <f t="shared" si="3"/>
        <v>10</v>
      </c>
      <c r="AE29" s="46">
        <f t="shared" si="3"/>
        <v>10</v>
      </c>
      <c r="AF29" s="46">
        <f t="shared" si="3"/>
        <v>10</v>
      </c>
      <c r="AG29" s="46">
        <f t="shared" si="3"/>
        <v>10</v>
      </c>
      <c r="AH29" s="46">
        <f t="shared" si="3"/>
        <v>10</v>
      </c>
      <c r="AI29" s="46">
        <f t="shared" si="3"/>
        <v>10</v>
      </c>
      <c r="AJ29" s="46">
        <f t="shared" si="3"/>
        <v>10</v>
      </c>
      <c r="AK29" s="46">
        <f t="shared" si="3"/>
        <v>10</v>
      </c>
      <c r="AL29" s="46">
        <f t="shared" si="3"/>
        <v>10</v>
      </c>
      <c r="AM29" s="46">
        <f t="shared" si="3"/>
        <v>10</v>
      </c>
      <c r="AN29" s="46">
        <f t="shared" si="3"/>
        <v>10</v>
      </c>
      <c r="AO29" s="46">
        <f t="shared" si="3"/>
        <v>10</v>
      </c>
      <c r="AP29" s="46">
        <f t="shared" si="3"/>
        <v>10</v>
      </c>
      <c r="AQ29" s="46">
        <f t="shared" si="3"/>
        <v>10</v>
      </c>
      <c r="AR29" s="46">
        <f t="shared" si="3"/>
        <v>10</v>
      </c>
      <c r="AS29" s="46">
        <f t="shared" si="3"/>
        <v>10</v>
      </c>
      <c r="AT29" s="46">
        <f t="shared" si="3"/>
        <v>10</v>
      </c>
      <c r="AU29" s="46">
        <f t="shared" si="3"/>
        <v>10</v>
      </c>
      <c r="AV29" s="46">
        <f t="shared" si="3"/>
        <v>10</v>
      </c>
      <c r="AW29" s="46">
        <f t="shared" si="3"/>
        <v>10</v>
      </c>
      <c r="AX29" s="46">
        <f t="shared" si="3"/>
        <v>10</v>
      </c>
      <c r="AY29" s="46">
        <f t="shared" si="3"/>
        <v>10</v>
      </c>
    </row>
    <row r="30" spans="1:54" x14ac:dyDescent="0.2">
      <c r="F30" s="95" t="s">
        <v>161</v>
      </c>
      <c r="G30" s="46">
        <f>MIN(G4:G27)</f>
        <v>10</v>
      </c>
      <c r="H30" s="46">
        <f t="shared" ref="H30:AY30" si="4">MIN(H4:H27)</f>
        <v>10</v>
      </c>
      <c r="I30" s="46">
        <f t="shared" si="4"/>
        <v>10</v>
      </c>
      <c r="J30" s="46">
        <f t="shared" si="4"/>
        <v>10</v>
      </c>
      <c r="K30" s="46">
        <f t="shared" si="4"/>
        <v>10</v>
      </c>
      <c r="L30" s="46">
        <f t="shared" si="4"/>
        <v>10</v>
      </c>
      <c r="M30" s="46">
        <f t="shared" si="4"/>
        <v>10</v>
      </c>
      <c r="N30" s="46">
        <f t="shared" si="4"/>
        <v>10</v>
      </c>
      <c r="O30" s="46">
        <f t="shared" si="4"/>
        <v>10</v>
      </c>
      <c r="P30" s="105">
        <f t="shared" si="4"/>
        <v>10</v>
      </c>
      <c r="Q30" s="105">
        <f t="shared" si="4"/>
        <v>10</v>
      </c>
      <c r="R30" s="105">
        <f t="shared" si="4"/>
        <v>10</v>
      </c>
      <c r="S30" s="105">
        <f t="shared" si="4"/>
        <v>10</v>
      </c>
      <c r="T30" s="105">
        <f t="shared" si="4"/>
        <v>10</v>
      </c>
      <c r="U30" s="105">
        <f t="shared" si="4"/>
        <v>10</v>
      </c>
      <c r="V30" s="105">
        <f t="shared" si="4"/>
        <v>10</v>
      </c>
      <c r="W30" s="105">
        <f t="shared" si="4"/>
        <v>10</v>
      </c>
      <c r="X30" s="105">
        <f t="shared" si="4"/>
        <v>10</v>
      </c>
      <c r="Y30" s="105">
        <f t="shared" si="4"/>
        <v>10</v>
      </c>
      <c r="Z30" s="105">
        <f t="shared" si="4"/>
        <v>10</v>
      </c>
      <c r="AA30" s="105">
        <f t="shared" si="4"/>
        <v>10</v>
      </c>
      <c r="AB30" s="105">
        <f t="shared" si="4"/>
        <v>10</v>
      </c>
      <c r="AC30" s="105">
        <f t="shared" si="4"/>
        <v>10</v>
      </c>
      <c r="AD30" s="105">
        <f t="shared" si="4"/>
        <v>10</v>
      </c>
      <c r="AE30" s="105">
        <f t="shared" si="4"/>
        <v>10</v>
      </c>
      <c r="AF30" s="105">
        <f t="shared" si="4"/>
        <v>10</v>
      </c>
      <c r="AG30" s="105">
        <f t="shared" si="4"/>
        <v>10</v>
      </c>
      <c r="AH30" s="105">
        <f t="shared" si="4"/>
        <v>10</v>
      </c>
      <c r="AI30" s="105">
        <f t="shared" si="4"/>
        <v>10</v>
      </c>
      <c r="AJ30" s="105">
        <f t="shared" si="4"/>
        <v>10</v>
      </c>
      <c r="AK30" s="105">
        <f t="shared" si="4"/>
        <v>10</v>
      </c>
      <c r="AL30" s="105">
        <f t="shared" si="4"/>
        <v>10</v>
      </c>
      <c r="AM30" s="105">
        <f t="shared" si="4"/>
        <v>10</v>
      </c>
      <c r="AN30" s="105">
        <f t="shared" si="4"/>
        <v>10</v>
      </c>
      <c r="AO30" s="105">
        <f t="shared" si="4"/>
        <v>10</v>
      </c>
      <c r="AP30" s="105">
        <f t="shared" si="4"/>
        <v>10</v>
      </c>
      <c r="AQ30" s="105">
        <f t="shared" si="4"/>
        <v>10</v>
      </c>
      <c r="AR30" s="105">
        <f t="shared" si="4"/>
        <v>10</v>
      </c>
      <c r="AS30" s="105">
        <f t="shared" si="4"/>
        <v>10</v>
      </c>
      <c r="AT30" s="105">
        <f t="shared" si="4"/>
        <v>10</v>
      </c>
      <c r="AU30" s="105">
        <f t="shared" si="4"/>
        <v>10</v>
      </c>
      <c r="AV30" s="105">
        <f t="shared" si="4"/>
        <v>10</v>
      </c>
      <c r="AW30" s="105">
        <f t="shared" si="4"/>
        <v>10</v>
      </c>
      <c r="AX30" s="105">
        <f t="shared" si="4"/>
        <v>10</v>
      </c>
      <c r="AY30" s="105">
        <f t="shared" si="4"/>
        <v>10</v>
      </c>
    </row>
    <row r="31" spans="1:54" x14ac:dyDescent="0.2">
      <c r="F31" s="95" t="s">
        <v>160</v>
      </c>
      <c r="G31" s="46">
        <f>MAX(G4:G27)</f>
        <v>10.034722222222221</v>
      </c>
      <c r="H31" s="46">
        <f t="shared" ref="H31:AY31" si="5">MAX(H4:H27)</f>
        <v>10.277777777777779</v>
      </c>
      <c r="I31" s="46">
        <f t="shared" si="5"/>
        <v>10</v>
      </c>
      <c r="J31" s="46">
        <f t="shared" si="5"/>
        <v>10</v>
      </c>
      <c r="K31" s="46">
        <f t="shared" si="5"/>
        <v>10</v>
      </c>
      <c r="L31" s="46">
        <f t="shared" si="5"/>
        <v>10</v>
      </c>
      <c r="M31" s="46">
        <f t="shared" si="5"/>
        <v>15</v>
      </c>
      <c r="N31" s="46">
        <f t="shared" si="5"/>
        <v>10</v>
      </c>
      <c r="O31" s="46">
        <f t="shared" si="5"/>
        <v>10</v>
      </c>
      <c r="P31" s="105">
        <f t="shared" si="5"/>
        <v>10</v>
      </c>
      <c r="Q31" s="105">
        <f t="shared" si="5"/>
        <v>10</v>
      </c>
      <c r="R31" s="105">
        <f t="shared" si="5"/>
        <v>10</v>
      </c>
      <c r="S31" s="105">
        <f t="shared" si="5"/>
        <v>10</v>
      </c>
      <c r="T31" s="105">
        <f t="shared" si="5"/>
        <v>10</v>
      </c>
      <c r="U31" s="105">
        <f t="shared" si="5"/>
        <v>10</v>
      </c>
      <c r="V31" s="105">
        <f t="shared" si="5"/>
        <v>10</v>
      </c>
      <c r="W31" s="105">
        <f t="shared" si="5"/>
        <v>10</v>
      </c>
      <c r="X31" s="105">
        <f t="shared" si="5"/>
        <v>10</v>
      </c>
      <c r="Y31" s="105">
        <f t="shared" si="5"/>
        <v>10</v>
      </c>
      <c r="Z31" s="105">
        <f t="shared" si="5"/>
        <v>10</v>
      </c>
      <c r="AA31" s="105">
        <f t="shared" si="5"/>
        <v>10</v>
      </c>
      <c r="AB31" s="105">
        <f t="shared" si="5"/>
        <v>10</v>
      </c>
      <c r="AC31" s="105">
        <f t="shared" si="5"/>
        <v>10</v>
      </c>
      <c r="AD31" s="105">
        <f t="shared" si="5"/>
        <v>10</v>
      </c>
      <c r="AE31" s="105">
        <f t="shared" si="5"/>
        <v>10</v>
      </c>
      <c r="AF31" s="105">
        <f t="shared" si="5"/>
        <v>10</v>
      </c>
      <c r="AG31" s="105">
        <f t="shared" si="5"/>
        <v>10</v>
      </c>
      <c r="AH31" s="105">
        <f t="shared" si="5"/>
        <v>10</v>
      </c>
      <c r="AI31" s="105">
        <f t="shared" si="5"/>
        <v>10</v>
      </c>
      <c r="AJ31" s="105">
        <f t="shared" si="5"/>
        <v>10</v>
      </c>
      <c r="AK31" s="105">
        <f t="shared" si="5"/>
        <v>10</v>
      </c>
      <c r="AL31" s="105">
        <f t="shared" si="5"/>
        <v>10</v>
      </c>
      <c r="AM31" s="105">
        <f t="shared" si="5"/>
        <v>10</v>
      </c>
      <c r="AN31" s="105">
        <f t="shared" si="5"/>
        <v>10</v>
      </c>
      <c r="AO31" s="105">
        <f t="shared" si="5"/>
        <v>10</v>
      </c>
      <c r="AP31" s="105">
        <f t="shared" si="5"/>
        <v>10</v>
      </c>
      <c r="AQ31" s="105">
        <f t="shared" si="5"/>
        <v>10</v>
      </c>
      <c r="AR31" s="105">
        <f t="shared" si="5"/>
        <v>10</v>
      </c>
      <c r="AS31" s="105">
        <f t="shared" si="5"/>
        <v>10</v>
      </c>
      <c r="AT31" s="105">
        <f t="shared" si="5"/>
        <v>10</v>
      </c>
      <c r="AU31" s="105">
        <f t="shared" si="5"/>
        <v>10</v>
      </c>
      <c r="AV31" s="105">
        <f t="shared" si="5"/>
        <v>10</v>
      </c>
      <c r="AW31" s="105">
        <f t="shared" si="5"/>
        <v>10</v>
      </c>
      <c r="AX31" s="105">
        <f t="shared" si="5"/>
        <v>10</v>
      </c>
      <c r="AY31" s="105">
        <f t="shared" si="5"/>
        <v>10</v>
      </c>
    </row>
    <row r="32" spans="1:54" x14ac:dyDescent="0.2">
      <c r="F32" s="95" t="s">
        <v>159</v>
      </c>
      <c r="G32" s="46">
        <f>STDEV(G4:G27)</f>
        <v>7.087643931664128E-3</v>
      </c>
      <c r="H32" s="46">
        <f t="shared" ref="H32:AY32" si="6">STDEV(H4:H27)</f>
        <v>5.6701151453314474E-2</v>
      </c>
      <c r="I32" s="46">
        <f t="shared" si="6"/>
        <v>0</v>
      </c>
      <c r="J32" s="46">
        <f t="shared" si="6"/>
        <v>0</v>
      </c>
      <c r="K32" s="46">
        <f t="shared" si="6"/>
        <v>0</v>
      </c>
      <c r="L32" s="46">
        <f t="shared" si="6"/>
        <v>0</v>
      </c>
      <c r="M32" s="46">
        <f t="shared" si="6"/>
        <v>1.0206207261596578</v>
      </c>
      <c r="N32" s="46">
        <f t="shared" si="6"/>
        <v>0</v>
      </c>
      <c r="O32" s="46">
        <f t="shared" si="6"/>
        <v>0</v>
      </c>
      <c r="P32" s="105">
        <f t="shared" si="6"/>
        <v>0</v>
      </c>
      <c r="Q32" s="105">
        <f t="shared" si="6"/>
        <v>0</v>
      </c>
      <c r="R32" s="105">
        <f t="shared" si="6"/>
        <v>0</v>
      </c>
      <c r="S32" s="105">
        <f t="shared" si="6"/>
        <v>0</v>
      </c>
      <c r="T32" s="105">
        <f t="shared" si="6"/>
        <v>0</v>
      </c>
      <c r="U32" s="105">
        <f t="shared" si="6"/>
        <v>0</v>
      </c>
      <c r="V32" s="105">
        <f t="shared" si="6"/>
        <v>0</v>
      </c>
      <c r="W32" s="105">
        <f t="shared" si="6"/>
        <v>0</v>
      </c>
      <c r="X32" s="105">
        <f t="shared" si="6"/>
        <v>0</v>
      </c>
      <c r="Y32" s="105">
        <f t="shared" si="6"/>
        <v>0</v>
      </c>
      <c r="Z32" s="105">
        <f t="shared" si="6"/>
        <v>0</v>
      </c>
      <c r="AA32" s="105">
        <f t="shared" si="6"/>
        <v>0</v>
      </c>
      <c r="AB32" s="105">
        <f t="shared" si="6"/>
        <v>0</v>
      </c>
      <c r="AC32" s="105">
        <f t="shared" si="6"/>
        <v>0</v>
      </c>
      <c r="AD32" s="105">
        <f t="shared" si="6"/>
        <v>0</v>
      </c>
      <c r="AE32" s="105">
        <f t="shared" si="6"/>
        <v>0</v>
      </c>
      <c r="AF32" s="105">
        <f t="shared" si="6"/>
        <v>0</v>
      </c>
      <c r="AG32" s="105">
        <f t="shared" si="6"/>
        <v>0</v>
      </c>
      <c r="AH32" s="105">
        <f t="shared" si="6"/>
        <v>0</v>
      </c>
      <c r="AI32" s="105">
        <f t="shared" si="6"/>
        <v>0</v>
      </c>
      <c r="AJ32" s="105">
        <f t="shared" si="6"/>
        <v>0</v>
      </c>
      <c r="AK32" s="105">
        <f t="shared" si="6"/>
        <v>0</v>
      </c>
      <c r="AL32" s="105">
        <f t="shared" si="6"/>
        <v>0</v>
      </c>
      <c r="AM32" s="105">
        <f t="shared" si="6"/>
        <v>0</v>
      </c>
      <c r="AN32" s="105">
        <f t="shared" si="6"/>
        <v>0</v>
      </c>
      <c r="AO32" s="105">
        <f t="shared" si="6"/>
        <v>0</v>
      </c>
      <c r="AP32" s="105">
        <f t="shared" si="6"/>
        <v>0</v>
      </c>
      <c r="AQ32" s="105">
        <f t="shared" si="6"/>
        <v>0</v>
      </c>
      <c r="AR32" s="105">
        <f t="shared" si="6"/>
        <v>0</v>
      </c>
      <c r="AS32" s="105">
        <f t="shared" si="6"/>
        <v>0</v>
      </c>
      <c r="AT32" s="105">
        <f t="shared" si="6"/>
        <v>0</v>
      </c>
      <c r="AU32" s="105">
        <f t="shared" si="6"/>
        <v>0</v>
      </c>
      <c r="AV32" s="105">
        <f t="shared" si="6"/>
        <v>0</v>
      </c>
      <c r="AW32" s="105">
        <f t="shared" si="6"/>
        <v>0</v>
      </c>
      <c r="AX32" s="105">
        <f t="shared" si="6"/>
        <v>0</v>
      </c>
      <c r="AY32" s="105">
        <f t="shared" si="6"/>
        <v>0</v>
      </c>
    </row>
  </sheetData>
  <sortState ref="A4:AY27">
    <sortCondition ref="F4"/>
  </sortState>
  <conditionalFormatting sqref="U4:Z27 AB4:AE27 AG4:AN27 AP4:AQ27 AS4:AU27 AW4:AW27 AY4:AY27 I4:S27">
    <cfRule type="cellIs" dxfId="1238" priority="1271" operator="between">
      <formula>10</formula>
      <formula>20</formula>
    </cfRule>
    <cfRule type="cellIs" dxfId="1237" priority="1272" operator="lessThan">
      <formula>10</formula>
    </cfRule>
  </conditionalFormatting>
  <conditionalFormatting sqref="I4:I27">
    <cfRule type="top10" dxfId="1236" priority="1268" rank="3"/>
  </conditionalFormatting>
  <conditionalFormatting sqref="J4:J27">
    <cfRule type="top10" dxfId="1235" priority="1267" rank="3"/>
  </conditionalFormatting>
  <conditionalFormatting sqref="K4:K27">
    <cfRule type="top10" dxfId="1234" priority="1266" rank="3"/>
  </conditionalFormatting>
  <conditionalFormatting sqref="L4:O27">
    <cfRule type="top10" dxfId="1233" priority="1265" rank="3"/>
  </conditionalFormatting>
  <conditionalFormatting sqref="M4:M27">
    <cfRule type="top10" dxfId="1232" priority="1264" rank="3"/>
  </conditionalFormatting>
  <conditionalFormatting sqref="N4:N27">
    <cfRule type="top10" dxfId="1231" priority="1263" rank="3"/>
  </conditionalFormatting>
  <conditionalFormatting sqref="O4:O27">
    <cfRule type="top10" dxfId="1230" priority="1262" rank="3"/>
  </conditionalFormatting>
  <conditionalFormatting sqref="P4:P27">
    <cfRule type="top10" dxfId="1229" priority="1261" rank="3"/>
  </conditionalFormatting>
  <conditionalFormatting sqref="Q4:Q27">
    <cfRule type="top10" dxfId="1228" priority="1260" rank="3"/>
  </conditionalFormatting>
  <conditionalFormatting sqref="R4:R27">
    <cfRule type="top10" dxfId="1227" priority="1259" rank="3"/>
  </conditionalFormatting>
  <conditionalFormatting sqref="S4:S27">
    <cfRule type="top10" dxfId="1226" priority="1258" rank="3"/>
  </conditionalFormatting>
  <conditionalFormatting sqref="U4:U27">
    <cfRule type="top10" dxfId="1225" priority="1257" rank="3"/>
  </conditionalFormatting>
  <conditionalFormatting sqref="W4:Y4 V4:X27 Y5:Y27">
    <cfRule type="top10" dxfId="1224" priority="1256" rank="3"/>
  </conditionalFormatting>
  <conditionalFormatting sqref="W4:W27">
    <cfRule type="top10" dxfId="1223" priority="1255" rank="3"/>
  </conditionalFormatting>
  <conditionalFormatting sqref="X4:X27">
    <cfRule type="top10" dxfId="1222" priority="1254" rank="3"/>
  </conditionalFormatting>
  <conditionalFormatting sqref="Y4:Y27">
    <cfRule type="top10" dxfId="1221" priority="1253" rank="3"/>
  </conditionalFormatting>
  <conditionalFormatting sqref="Y4:Y27">
    <cfRule type="top10" dxfId="1220" priority="1252" rank="3"/>
  </conditionalFormatting>
  <conditionalFormatting sqref="Z4:Z27">
    <cfRule type="top10" dxfId="1219" priority="1251" rank="3"/>
  </conditionalFormatting>
  <conditionalFormatting sqref="Z4:Z27">
    <cfRule type="top10" dxfId="1218" priority="1250" rank="3"/>
  </conditionalFormatting>
  <conditionalFormatting sqref="Y4:Y27">
    <cfRule type="top10" dxfId="1217" priority="1249" rank="3"/>
  </conditionalFormatting>
  <conditionalFormatting sqref="AB4:AB27">
    <cfRule type="top10" dxfId="1216" priority="1245" rank="3"/>
  </conditionalFormatting>
  <conditionalFormatting sqref="AB4:AB27">
    <cfRule type="top10" dxfId="1215" priority="1244" rank="3"/>
  </conditionalFormatting>
  <conditionalFormatting sqref="AB4:AB27">
    <cfRule type="top10" dxfId="1214" priority="1243" rank="3"/>
  </conditionalFormatting>
  <conditionalFormatting sqref="AC4:AC27">
    <cfRule type="top10" dxfId="1213" priority="1242" rank="3"/>
  </conditionalFormatting>
  <conditionalFormatting sqref="AC4:AC27">
    <cfRule type="top10" dxfId="1212" priority="1241" rank="3"/>
  </conditionalFormatting>
  <conditionalFormatting sqref="AC4:AC27">
    <cfRule type="top10" dxfId="1211" priority="1240" rank="3"/>
  </conditionalFormatting>
  <conditionalFormatting sqref="AD4:AD27">
    <cfRule type="top10" dxfId="1210" priority="1236" rank="3"/>
  </conditionalFormatting>
  <conditionalFormatting sqref="AD4:AD27">
    <cfRule type="top10" dxfId="1209" priority="1235" rank="3"/>
  </conditionalFormatting>
  <conditionalFormatting sqref="AD4:AD27">
    <cfRule type="top10" dxfId="1208" priority="1234" rank="3"/>
  </conditionalFormatting>
  <conditionalFormatting sqref="AE4:AE27">
    <cfRule type="top10" dxfId="1207" priority="1233" rank="3"/>
  </conditionalFormatting>
  <conditionalFormatting sqref="AE4:AE27">
    <cfRule type="top10" dxfId="1206" priority="1232" rank="3"/>
  </conditionalFormatting>
  <conditionalFormatting sqref="AE4:AE27">
    <cfRule type="top10" dxfId="1205" priority="1231" rank="3"/>
  </conditionalFormatting>
  <conditionalFormatting sqref="AG4:AG27">
    <cfRule type="top10" dxfId="1204" priority="1230" rank="3"/>
  </conditionalFormatting>
  <conditionalFormatting sqref="AG4:AG27">
    <cfRule type="top10" dxfId="1203" priority="1229" rank="3"/>
  </conditionalFormatting>
  <conditionalFormatting sqref="AG4:AG27">
    <cfRule type="top10" dxfId="1202" priority="1228" rank="3"/>
  </conditionalFormatting>
  <conditionalFormatting sqref="AH4:AH27">
    <cfRule type="top10" dxfId="1201" priority="1227" rank="3"/>
  </conditionalFormatting>
  <conditionalFormatting sqref="AH4:AH27">
    <cfRule type="top10" dxfId="1200" priority="1226" rank="3"/>
  </conditionalFormatting>
  <conditionalFormatting sqref="AH4:AH27">
    <cfRule type="top10" dxfId="1199" priority="1225" rank="3"/>
  </conditionalFormatting>
  <conditionalFormatting sqref="AI4:AI27">
    <cfRule type="top10" dxfId="1198" priority="1224" rank="3"/>
  </conditionalFormatting>
  <conditionalFormatting sqref="AI4:AI27">
    <cfRule type="top10" dxfId="1197" priority="1223" rank="3"/>
  </conditionalFormatting>
  <conditionalFormatting sqref="AI4:AI27">
    <cfRule type="top10" dxfId="1196" priority="1222" rank="3"/>
  </conditionalFormatting>
  <conditionalFormatting sqref="AJ4:AJ27">
    <cfRule type="top10" dxfId="1195" priority="1221" rank="3"/>
  </conditionalFormatting>
  <conditionalFormatting sqref="AJ4:AJ27">
    <cfRule type="top10" dxfId="1194" priority="1220" rank="3"/>
  </conditionalFormatting>
  <conditionalFormatting sqref="AJ4:AJ27">
    <cfRule type="top10" dxfId="1193" priority="1219" rank="3"/>
  </conditionalFormatting>
  <conditionalFormatting sqref="AK4:AK27">
    <cfRule type="top10" dxfId="1192" priority="1218" rank="3"/>
  </conditionalFormatting>
  <conditionalFormatting sqref="AK4:AK27">
    <cfRule type="top10" dxfId="1191" priority="1217" rank="3"/>
  </conditionalFormatting>
  <conditionalFormatting sqref="AK4:AK27">
    <cfRule type="top10" dxfId="1190" priority="1216" rank="3"/>
  </conditionalFormatting>
  <conditionalFormatting sqref="AL4:AL27">
    <cfRule type="top10" dxfId="1189" priority="1215" rank="3"/>
  </conditionalFormatting>
  <conditionalFormatting sqref="AL4:AL27">
    <cfRule type="top10" dxfId="1188" priority="1214" rank="3"/>
  </conditionalFormatting>
  <conditionalFormatting sqref="AL4:AL27">
    <cfRule type="top10" dxfId="1187" priority="1213" rank="3"/>
  </conditionalFormatting>
  <conditionalFormatting sqref="AM4:AM27">
    <cfRule type="top10" dxfId="1186" priority="1212" rank="3"/>
  </conditionalFormatting>
  <conditionalFormatting sqref="AM4:AM27">
    <cfRule type="top10" dxfId="1185" priority="1211" rank="3"/>
  </conditionalFormatting>
  <conditionalFormatting sqref="AM4:AM27">
    <cfRule type="top10" dxfId="1184" priority="1210" rank="3"/>
  </conditionalFormatting>
  <conditionalFormatting sqref="AN4:AN27">
    <cfRule type="top10" dxfId="1183" priority="1209" rank="3"/>
  </conditionalFormatting>
  <conditionalFormatting sqref="AN4:AN27">
    <cfRule type="top10" dxfId="1182" priority="1208" rank="3"/>
  </conditionalFormatting>
  <conditionalFormatting sqref="AN4:AN27">
    <cfRule type="top10" dxfId="1181" priority="1207" rank="3"/>
  </conditionalFormatting>
  <conditionalFormatting sqref="AP4:AP27">
    <cfRule type="top10" dxfId="1180" priority="1206" rank="3"/>
  </conditionalFormatting>
  <conditionalFormatting sqref="AP4:AP27">
    <cfRule type="top10" dxfId="1179" priority="1205" rank="3"/>
  </conditionalFormatting>
  <conditionalFormatting sqref="AP4:AP27">
    <cfRule type="top10" dxfId="1178" priority="1204" rank="3"/>
  </conditionalFormatting>
  <conditionalFormatting sqref="AQ4:AQ27">
    <cfRule type="top10" dxfId="1177" priority="1203" rank="3"/>
  </conditionalFormatting>
  <conditionalFormatting sqref="AQ4:AQ27">
    <cfRule type="top10" dxfId="1176" priority="1202" rank="3"/>
  </conditionalFormatting>
  <conditionalFormatting sqref="AQ4:AQ27">
    <cfRule type="top10" dxfId="1175" priority="1201" rank="3"/>
  </conditionalFormatting>
  <conditionalFormatting sqref="AS4:AS27">
    <cfRule type="top10" dxfId="1174" priority="1197" rank="3"/>
  </conditionalFormatting>
  <conditionalFormatting sqref="AS4:AS27">
    <cfRule type="top10" dxfId="1173" priority="1196" rank="3"/>
  </conditionalFormatting>
  <conditionalFormatting sqref="AS4:AS27">
    <cfRule type="top10" dxfId="1172" priority="1195" rank="3"/>
  </conditionalFormatting>
  <conditionalFormatting sqref="AT4:AT27">
    <cfRule type="top10" dxfId="1171" priority="1194" rank="3"/>
  </conditionalFormatting>
  <conditionalFormatting sqref="AT4:AT27">
    <cfRule type="top10" dxfId="1170" priority="1193" rank="3"/>
  </conditionalFormatting>
  <conditionalFormatting sqref="AT4:AT27">
    <cfRule type="top10" dxfId="1169" priority="1192" rank="3"/>
  </conditionalFormatting>
  <conditionalFormatting sqref="AU4:AU27">
    <cfRule type="top10" dxfId="1168" priority="1188" rank="3"/>
  </conditionalFormatting>
  <conditionalFormatting sqref="AU4:AU27">
    <cfRule type="top10" dxfId="1167" priority="1187" rank="3"/>
  </conditionalFormatting>
  <conditionalFormatting sqref="AU4:AU27">
    <cfRule type="top10" dxfId="1166" priority="1186" rank="3"/>
  </conditionalFormatting>
  <conditionalFormatting sqref="AW4:AW27">
    <cfRule type="top10" dxfId="1165" priority="1185" rank="3"/>
  </conditionalFormatting>
  <conditionalFormatting sqref="AW4:AW27">
    <cfRule type="top10" dxfId="1164" priority="1184" rank="3"/>
  </conditionalFormatting>
  <conditionalFormatting sqref="AW4:AW27">
    <cfRule type="top10" dxfId="1163" priority="1183" rank="3"/>
  </conditionalFormatting>
  <conditionalFormatting sqref="AY4:AY27">
    <cfRule type="top10" dxfId="1162" priority="1182" rank="3"/>
  </conditionalFormatting>
  <conditionalFormatting sqref="AY4:AY27">
    <cfRule type="top10" dxfId="1161" priority="1181" rank="3"/>
  </conditionalFormatting>
  <conditionalFormatting sqref="AY4:AY27">
    <cfRule type="top10" dxfId="1160" priority="1180" rank="3"/>
  </conditionalFormatting>
  <conditionalFormatting sqref="A4:B4">
    <cfRule type="expression" dxfId="1159" priority="1163">
      <formula>$C$4="ne valide pas de droit"</formula>
    </cfRule>
  </conditionalFormatting>
  <conditionalFormatting sqref="A5:B5">
    <cfRule type="expression" dxfId="1158" priority="1160">
      <formula>$C$5="ne valide pas de droit"</formula>
    </cfRule>
  </conditionalFormatting>
  <conditionalFormatting sqref="A6:B6">
    <cfRule type="expression" dxfId="1157" priority="1159">
      <formula>$C$4:$C$27="ne valide pas de droit"</formula>
    </cfRule>
  </conditionalFormatting>
  <conditionalFormatting sqref="A7:B7">
    <cfRule type="cellIs" dxfId="1156" priority="1155" stopIfTrue="1" operator="equal">
      <formula>"ne valide pas de droit"</formula>
    </cfRule>
    <cfRule type="expression" dxfId="1155" priority="1157">
      <formula>$C$7="ne valide pas de droit"</formula>
    </cfRule>
  </conditionalFormatting>
  <conditionalFormatting sqref="A8:B8">
    <cfRule type="expression" dxfId="1154" priority="1158">
      <formula>$C$8="ne valide pas de droit"</formula>
    </cfRule>
  </conditionalFormatting>
  <conditionalFormatting sqref="A9:B9">
    <cfRule type="expression" dxfId="1153" priority="1154">
      <formula>$C$9="ne valide pas de droit"</formula>
    </cfRule>
  </conditionalFormatting>
  <conditionalFormatting sqref="A10:B10">
    <cfRule type="expression" dxfId="1152" priority="1153">
      <formula>$C$10="ne valide pas de droit"</formula>
    </cfRule>
  </conditionalFormatting>
  <conditionalFormatting sqref="A11:B11">
    <cfRule type="expression" dxfId="1151" priority="1152">
      <formula>$C$11="ne valide pas de droit"</formula>
    </cfRule>
  </conditionalFormatting>
  <conditionalFormatting sqref="A12:B12">
    <cfRule type="expression" dxfId="1150" priority="1151">
      <formula>$C$12="ne valide pas de droit"</formula>
    </cfRule>
  </conditionalFormatting>
  <conditionalFormatting sqref="A13:B13">
    <cfRule type="expression" dxfId="1149" priority="1150">
      <formula>$C$13="ne valide pas de droit"</formula>
    </cfRule>
  </conditionalFormatting>
  <conditionalFormatting sqref="A14:B14">
    <cfRule type="expression" dxfId="1148" priority="1149">
      <formula>$C$14="ne valide pas de droit"</formula>
    </cfRule>
  </conditionalFormatting>
  <conditionalFormatting sqref="A15:B15">
    <cfRule type="expression" dxfId="1147" priority="1148">
      <formula>$C$15="ne valide pas de droit"</formula>
    </cfRule>
  </conditionalFormatting>
  <conditionalFormatting sqref="A16:B16">
    <cfRule type="expression" dxfId="1146" priority="1147">
      <formula>$C$16="ne valide pas de droit"</formula>
    </cfRule>
  </conditionalFormatting>
  <conditionalFormatting sqref="A17:B17">
    <cfRule type="expression" dxfId="1145" priority="1146">
      <formula>$C$17="ne valide pas de droit"</formula>
    </cfRule>
  </conditionalFormatting>
  <conditionalFormatting sqref="A18:B18">
    <cfRule type="expression" dxfId="1144" priority="1145">
      <formula>$C$18="ne valide pas de droit"</formula>
    </cfRule>
  </conditionalFormatting>
  <conditionalFormatting sqref="A19:B19">
    <cfRule type="expression" dxfId="1143" priority="1144">
      <formula>$C$19="ne valide pas de droit"</formula>
    </cfRule>
  </conditionalFormatting>
  <conditionalFormatting sqref="A20:B20">
    <cfRule type="expression" dxfId="1142" priority="1143">
      <formula>$C$20="ne valide pas de droit"</formula>
    </cfRule>
  </conditionalFormatting>
  <conditionalFormatting sqref="A21:B21">
    <cfRule type="expression" dxfId="1141" priority="1142">
      <formula>$C$21="ne valide pas de droit"</formula>
    </cfRule>
  </conditionalFormatting>
  <conditionalFormatting sqref="A22:B22">
    <cfRule type="expression" dxfId="1140" priority="1141">
      <formula>$C$22="ne valide pas de droit"</formula>
    </cfRule>
  </conditionalFormatting>
  <conditionalFormatting sqref="A23:B23">
    <cfRule type="expression" dxfId="1139" priority="1140">
      <formula>$C$23="ne valide pas de droit"</formula>
    </cfRule>
  </conditionalFormatting>
  <conditionalFormatting sqref="A24:B24">
    <cfRule type="expression" dxfId="1138" priority="1139">
      <formula>$C$24="ne valide pas de droit"</formula>
    </cfRule>
  </conditionalFormatting>
  <conditionalFormatting sqref="A25:B25">
    <cfRule type="expression" dxfId="1137" priority="1138">
      <formula>$C$25="ne valide pas de droit"</formula>
    </cfRule>
  </conditionalFormatting>
  <conditionalFormatting sqref="A26:B26">
    <cfRule type="expression" dxfId="1136" priority="1137">
      <formula>$C$26="ne valide pas de droit"</formula>
    </cfRule>
  </conditionalFormatting>
  <conditionalFormatting sqref="A27:B27">
    <cfRule type="expression" dxfId="1135" priority="1136">
      <formula>$C$27="ne valide pas de droit"</formula>
    </cfRule>
  </conditionalFormatting>
  <conditionalFormatting sqref="O4:O27">
    <cfRule type="top10" dxfId="1134" priority="1135" rank="3"/>
  </conditionalFormatting>
  <conditionalFormatting sqref="P4:P27">
    <cfRule type="top10" dxfId="1133" priority="1134" rank="3"/>
  </conditionalFormatting>
  <conditionalFormatting sqref="P4:P27">
    <cfRule type="top10" dxfId="1132" priority="1133" rank="3"/>
  </conditionalFormatting>
  <conditionalFormatting sqref="Q4:Q27">
    <cfRule type="top10" dxfId="1131" priority="1132" rank="3"/>
  </conditionalFormatting>
  <conditionalFormatting sqref="Q4:Q27">
    <cfRule type="top10" dxfId="1130" priority="1131" rank="3"/>
  </conditionalFormatting>
  <conditionalFormatting sqref="Q4:Q27">
    <cfRule type="top10" dxfId="1129" priority="1130" rank="3"/>
  </conditionalFormatting>
  <conditionalFormatting sqref="R4:R27">
    <cfRule type="top10" dxfId="1128" priority="1129" rank="3"/>
  </conditionalFormatting>
  <conditionalFormatting sqref="R4:R27">
    <cfRule type="top10" dxfId="1127" priority="1128" rank="3"/>
  </conditionalFormatting>
  <conditionalFormatting sqref="R4:R27">
    <cfRule type="top10" dxfId="1126" priority="1127" rank="3"/>
  </conditionalFormatting>
  <conditionalFormatting sqref="R4:R27">
    <cfRule type="top10" dxfId="1125" priority="1126" rank="3"/>
  </conditionalFormatting>
  <conditionalFormatting sqref="S4:S27">
    <cfRule type="top10" dxfId="1124" priority="1125" rank="3"/>
  </conditionalFormatting>
  <conditionalFormatting sqref="S4:S27">
    <cfRule type="top10" dxfId="1123" priority="1124" rank="3"/>
  </conditionalFormatting>
  <conditionalFormatting sqref="S4:S27">
    <cfRule type="top10" dxfId="1122" priority="1123" rank="3"/>
  </conditionalFormatting>
  <conditionalFormatting sqref="S4:S27">
    <cfRule type="top10" dxfId="1121" priority="1122" rank="3"/>
  </conditionalFormatting>
  <conditionalFormatting sqref="S4:S27">
    <cfRule type="top10" dxfId="1120" priority="1121" rank="3"/>
  </conditionalFormatting>
  <conditionalFormatting sqref="U4:U27">
    <cfRule type="top10" dxfId="1119" priority="1120" rank="3"/>
  </conditionalFormatting>
  <conditionalFormatting sqref="U4:U27">
    <cfRule type="top10" dxfId="1118" priority="1119" rank="3"/>
  </conditionalFormatting>
  <conditionalFormatting sqref="U4:U27">
    <cfRule type="top10" dxfId="1117" priority="1118" rank="3"/>
  </conditionalFormatting>
  <conditionalFormatting sqref="U4:U27">
    <cfRule type="top10" dxfId="1116" priority="1117" rank="3"/>
  </conditionalFormatting>
  <conditionalFormatting sqref="U4:U27">
    <cfRule type="top10" dxfId="1115" priority="1116" rank="3"/>
  </conditionalFormatting>
  <conditionalFormatting sqref="U4:U27">
    <cfRule type="top10" dxfId="1114" priority="1115" rank="3"/>
  </conditionalFormatting>
  <conditionalFormatting sqref="W4:Y4">
    <cfRule type="top10" dxfId="1113" priority="1114" rank="3"/>
  </conditionalFormatting>
  <conditionalFormatting sqref="W4:Y4">
    <cfRule type="top10" dxfId="1112" priority="1113" rank="3"/>
  </conditionalFormatting>
  <conditionalFormatting sqref="W4:Y4">
    <cfRule type="top10" dxfId="1111" priority="1112" rank="3"/>
  </conditionalFormatting>
  <conditionalFormatting sqref="W4:Y4">
    <cfRule type="top10" dxfId="1110" priority="1111" rank="3"/>
  </conditionalFormatting>
  <conditionalFormatting sqref="W4:Y4">
    <cfRule type="top10" dxfId="1109" priority="1110" rank="3"/>
  </conditionalFormatting>
  <conditionalFormatting sqref="W4:Y4">
    <cfRule type="top10" dxfId="1108" priority="1109" rank="3"/>
  </conditionalFormatting>
  <conditionalFormatting sqref="W4:Y4 V4:X27 Y5:Y27">
    <cfRule type="top10" dxfId="1107" priority="1108" rank="3"/>
  </conditionalFormatting>
  <conditionalFormatting sqref="W4:W27">
    <cfRule type="top10" dxfId="1106" priority="1107" rank="3"/>
  </conditionalFormatting>
  <conditionalFormatting sqref="W4:W27">
    <cfRule type="top10" dxfId="1105" priority="1106" rank="3"/>
  </conditionalFormatting>
  <conditionalFormatting sqref="W4:W27">
    <cfRule type="top10" dxfId="1104" priority="1105" rank="3"/>
  </conditionalFormatting>
  <conditionalFormatting sqref="W4:W27">
    <cfRule type="top10" dxfId="1103" priority="1104" rank="3"/>
  </conditionalFormatting>
  <conditionalFormatting sqref="W4:W27">
    <cfRule type="top10" dxfId="1102" priority="1103" rank="3"/>
  </conditionalFormatting>
  <conditionalFormatting sqref="W4:W27">
    <cfRule type="top10" dxfId="1101" priority="1102" rank="3"/>
  </conditionalFormatting>
  <conditionalFormatting sqref="W4:W27">
    <cfRule type="top10" dxfId="1100" priority="1101" rank="3"/>
  </conditionalFormatting>
  <conditionalFormatting sqref="W4:W27">
    <cfRule type="top10" dxfId="1099" priority="1100" rank="3"/>
  </conditionalFormatting>
  <conditionalFormatting sqref="X4:X27">
    <cfRule type="top10" dxfId="1098" priority="1099" rank="3"/>
  </conditionalFormatting>
  <conditionalFormatting sqref="X4:X27">
    <cfRule type="top10" dxfId="1097" priority="1098" rank="3"/>
  </conditionalFormatting>
  <conditionalFormatting sqref="X4:X27">
    <cfRule type="top10" dxfId="1096" priority="1097" rank="3"/>
  </conditionalFormatting>
  <conditionalFormatting sqref="X4:X27">
    <cfRule type="top10" dxfId="1095" priority="1096" rank="3"/>
  </conditionalFormatting>
  <conditionalFormatting sqref="X4:X27">
    <cfRule type="top10" dxfId="1094" priority="1095" rank="3"/>
  </conditionalFormatting>
  <conditionalFormatting sqref="X4:X27">
    <cfRule type="top10" dxfId="1093" priority="1094" rank="3"/>
  </conditionalFormatting>
  <conditionalFormatting sqref="X4:X27">
    <cfRule type="top10" dxfId="1092" priority="1093" rank="3"/>
  </conditionalFormatting>
  <conditionalFormatting sqref="X4:X27">
    <cfRule type="top10" dxfId="1091" priority="1092" rank="3"/>
  </conditionalFormatting>
  <conditionalFormatting sqref="X4:X27">
    <cfRule type="top10" dxfId="1090" priority="1091" rank="3"/>
  </conditionalFormatting>
  <conditionalFormatting sqref="Y4:Y27">
    <cfRule type="top10" dxfId="1089" priority="1090" rank="3"/>
  </conditionalFormatting>
  <conditionalFormatting sqref="Y4:Y27">
    <cfRule type="top10" dxfId="1088" priority="1089" rank="3"/>
  </conditionalFormatting>
  <conditionalFormatting sqref="Y4:Y27">
    <cfRule type="top10" dxfId="1087" priority="1088" rank="3"/>
  </conditionalFormatting>
  <conditionalFormatting sqref="Y4:Y27">
    <cfRule type="top10" dxfId="1086" priority="1087" rank="3"/>
  </conditionalFormatting>
  <conditionalFormatting sqref="Y4:Y27">
    <cfRule type="top10" dxfId="1085" priority="1086" rank="3"/>
  </conditionalFormatting>
  <conditionalFormatting sqref="Y4:Y27">
    <cfRule type="top10" dxfId="1084" priority="1085" rank="3"/>
  </conditionalFormatting>
  <conditionalFormatting sqref="Y4:Y27">
    <cfRule type="top10" dxfId="1083" priority="1084" rank="3"/>
  </conditionalFormatting>
  <conditionalFormatting sqref="Y4:Y27">
    <cfRule type="top10" dxfId="1082" priority="1083" rank="3"/>
  </conditionalFormatting>
  <conditionalFormatting sqref="Y4:Y27">
    <cfRule type="top10" dxfId="1081" priority="1082" rank="3"/>
  </conditionalFormatting>
  <conditionalFormatting sqref="Y4:Y27">
    <cfRule type="top10" dxfId="1080" priority="1081" rank="3"/>
  </conditionalFormatting>
  <conditionalFormatting sqref="Y4:Y27">
    <cfRule type="top10" dxfId="1079" priority="1080" rank="3"/>
  </conditionalFormatting>
  <conditionalFormatting sqref="Y4:Y27">
    <cfRule type="top10" dxfId="1078" priority="1079" rank="3"/>
  </conditionalFormatting>
  <conditionalFormatting sqref="Y4:Y27">
    <cfRule type="top10" dxfId="1077" priority="1078" rank="3"/>
  </conditionalFormatting>
  <conditionalFormatting sqref="Z4:Z27">
    <cfRule type="top10" dxfId="1076" priority="1077" rank="3"/>
  </conditionalFormatting>
  <conditionalFormatting sqref="Z4:Z27">
    <cfRule type="top10" dxfId="1075" priority="1076" rank="3"/>
  </conditionalFormatting>
  <conditionalFormatting sqref="Z4:Z27">
    <cfRule type="top10" dxfId="1074" priority="1075" rank="3"/>
  </conditionalFormatting>
  <conditionalFormatting sqref="Z4:Z27">
    <cfRule type="top10" dxfId="1073" priority="1074" rank="3"/>
  </conditionalFormatting>
  <conditionalFormatting sqref="Z4:Z27">
    <cfRule type="top10" dxfId="1072" priority="1073" rank="3"/>
  </conditionalFormatting>
  <conditionalFormatting sqref="Z4:Z27">
    <cfRule type="top10" dxfId="1071" priority="1072" rank="3"/>
  </conditionalFormatting>
  <conditionalFormatting sqref="Z4:Z27">
    <cfRule type="top10" dxfId="1070" priority="1071" rank="3"/>
  </conditionalFormatting>
  <conditionalFormatting sqref="Z4:Z27">
    <cfRule type="top10" dxfId="1069" priority="1070" rank="3"/>
  </conditionalFormatting>
  <conditionalFormatting sqref="Z4:Z27">
    <cfRule type="top10" dxfId="1068" priority="1069" rank="3"/>
  </conditionalFormatting>
  <conditionalFormatting sqref="Z4:Z27">
    <cfRule type="top10" dxfId="1067" priority="1068" rank="3"/>
  </conditionalFormatting>
  <conditionalFormatting sqref="Z4:Z27">
    <cfRule type="top10" dxfId="1066" priority="1067" rank="3"/>
  </conditionalFormatting>
  <conditionalFormatting sqref="Z4:Z27">
    <cfRule type="top10" dxfId="1065" priority="1066" rank="3"/>
  </conditionalFormatting>
  <conditionalFormatting sqref="Z4:Z27">
    <cfRule type="top10" dxfId="1064" priority="1065" rank="3"/>
  </conditionalFormatting>
  <conditionalFormatting sqref="Z4:Z27">
    <cfRule type="top10" dxfId="1063" priority="1064" rank="3"/>
  </conditionalFormatting>
  <conditionalFormatting sqref="Z4:Z27">
    <cfRule type="top10" dxfId="1062" priority="1063" rank="3"/>
  </conditionalFormatting>
  <conditionalFormatting sqref="Z4:Z27">
    <cfRule type="top10" dxfId="1061" priority="1062" rank="3"/>
  </conditionalFormatting>
  <conditionalFormatting sqref="AB4:AB27">
    <cfRule type="top10" dxfId="1060" priority="1061" rank="3"/>
  </conditionalFormatting>
  <conditionalFormatting sqref="AB4:AB27">
    <cfRule type="top10" dxfId="1059" priority="1060" rank="3"/>
  </conditionalFormatting>
  <conditionalFormatting sqref="AB4:AB27">
    <cfRule type="top10" dxfId="1058" priority="1059" rank="3"/>
  </conditionalFormatting>
  <conditionalFormatting sqref="AB4:AB27">
    <cfRule type="top10" dxfId="1057" priority="1058" rank="3"/>
  </conditionalFormatting>
  <conditionalFormatting sqref="AB4:AB27">
    <cfRule type="top10" dxfId="1056" priority="1057" rank="3"/>
  </conditionalFormatting>
  <conditionalFormatting sqref="AB4:AB27">
    <cfRule type="top10" dxfId="1055" priority="1056" rank="3"/>
  </conditionalFormatting>
  <conditionalFormatting sqref="AB4:AB27">
    <cfRule type="top10" dxfId="1054" priority="1055" rank="3"/>
  </conditionalFormatting>
  <conditionalFormatting sqref="AB4:AB27">
    <cfRule type="top10" dxfId="1053" priority="1054" rank="3"/>
  </conditionalFormatting>
  <conditionalFormatting sqref="AB4:AB27">
    <cfRule type="top10" dxfId="1052" priority="1053" rank="3"/>
  </conditionalFormatting>
  <conditionalFormatting sqref="AB4:AB27">
    <cfRule type="top10" dxfId="1051" priority="1052" rank="3"/>
  </conditionalFormatting>
  <conditionalFormatting sqref="AB4:AB27">
    <cfRule type="top10" dxfId="1050" priority="1051" rank="3"/>
  </conditionalFormatting>
  <conditionalFormatting sqref="AB4:AB27">
    <cfRule type="top10" dxfId="1049" priority="1050" rank="3"/>
  </conditionalFormatting>
  <conditionalFormatting sqref="AB4:AB27">
    <cfRule type="top10" dxfId="1048" priority="1049" rank="3"/>
  </conditionalFormatting>
  <conditionalFormatting sqref="AB4:AB27">
    <cfRule type="top10" dxfId="1047" priority="1048" rank="3"/>
  </conditionalFormatting>
  <conditionalFormatting sqref="AB4:AB27">
    <cfRule type="top10" dxfId="1046" priority="1047" rank="3"/>
  </conditionalFormatting>
  <conditionalFormatting sqref="AB4:AB27">
    <cfRule type="top10" dxfId="1045" priority="1046" rank="3"/>
  </conditionalFormatting>
  <conditionalFormatting sqref="AB4:AB27">
    <cfRule type="top10" dxfId="1044" priority="1045" rank="3"/>
  </conditionalFormatting>
  <conditionalFormatting sqref="AB4:AB27">
    <cfRule type="top10" dxfId="1043" priority="1044" rank="3"/>
  </conditionalFormatting>
  <conditionalFormatting sqref="AC4:AC27">
    <cfRule type="top10" dxfId="1042" priority="1043" rank="3"/>
  </conditionalFormatting>
  <conditionalFormatting sqref="AC4:AC27">
    <cfRule type="top10" dxfId="1041" priority="1042" rank="3"/>
  </conditionalFormatting>
  <conditionalFormatting sqref="AC4:AC27">
    <cfRule type="top10" dxfId="1040" priority="1041" rank="3"/>
  </conditionalFormatting>
  <conditionalFormatting sqref="AC4:AC27">
    <cfRule type="top10" dxfId="1039" priority="1040" rank="3"/>
  </conditionalFormatting>
  <conditionalFormatting sqref="AC4:AC27">
    <cfRule type="top10" dxfId="1038" priority="1039" rank="3"/>
  </conditionalFormatting>
  <conditionalFormatting sqref="AC4:AC27">
    <cfRule type="top10" dxfId="1037" priority="1038" rank="3"/>
  </conditionalFormatting>
  <conditionalFormatting sqref="AC4:AC27">
    <cfRule type="top10" dxfId="1036" priority="1037" rank="3"/>
  </conditionalFormatting>
  <conditionalFormatting sqref="AC4:AC27">
    <cfRule type="top10" dxfId="1035" priority="1036" rank="3"/>
  </conditionalFormatting>
  <conditionalFormatting sqref="AC4:AC27">
    <cfRule type="top10" dxfId="1034" priority="1035" rank="3"/>
  </conditionalFormatting>
  <conditionalFormatting sqref="AC4:AC27">
    <cfRule type="top10" dxfId="1033" priority="1034" rank="3"/>
  </conditionalFormatting>
  <conditionalFormatting sqref="AC4:AC27">
    <cfRule type="top10" dxfId="1032" priority="1033" rank="3"/>
  </conditionalFormatting>
  <conditionalFormatting sqref="AC4:AC27">
    <cfRule type="top10" dxfId="1031" priority="1032" rank="3"/>
  </conditionalFormatting>
  <conditionalFormatting sqref="AC4:AC27">
    <cfRule type="top10" dxfId="1030" priority="1031" rank="3"/>
  </conditionalFormatting>
  <conditionalFormatting sqref="AC4:AC27">
    <cfRule type="top10" dxfId="1029" priority="1030" rank="3"/>
  </conditionalFormatting>
  <conditionalFormatting sqref="AC4:AC27">
    <cfRule type="top10" dxfId="1028" priority="1029" rank="3"/>
  </conditionalFormatting>
  <conditionalFormatting sqref="AC4:AC27">
    <cfRule type="top10" dxfId="1027" priority="1028" rank="3"/>
  </conditionalFormatting>
  <conditionalFormatting sqref="AC4:AC27">
    <cfRule type="top10" dxfId="1026" priority="1027" rank="3"/>
  </conditionalFormatting>
  <conditionalFormatting sqref="AC4:AC27">
    <cfRule type="top10" dxfId="1025" priority="1026" rank="3"/>
  </conditionalFormatting>
  <conditionalFormatting sqref="AC4:AC27">
    <cfRule type="top10" dxfId="1024" priority="1025" rank="3"/>
  </conditionalFormatting>
  <conditionalFormatting sqref="AC4:AC27">
    <cfRule type="top10" dxfId="1023" priority="1024" rank="3"/>
  </conditionalFormatting>
  <conditionalFormatting sqref="AC4:AC27">
    <cfRule type="top10" dxfId="1022" priority="1023" rank="3"/>
  </conditionalFormatting>
  <conditionalFormatting sqref="AD4:AD27">
    <cfRule type="top10" dxfId="1021" priority="1022" rank="3"/>
  </conditionalFormatting>
  <conditionalFormatting sqref="AD4:AD27">
    <cfRule type="top10" dxfId="1020" priority="1021" rank="3"/>
  </conditionalFormatting>
  <conditionalFormatting sqref="AD4:AD27">
    <cfRule type="top10" dxfId="1019" priority="1020" rank="3"/>
  </conditionalFormatting>
  <conditionalFormatting sqref="AD4:AD27">
    <cfRule type="top10" dxfId="1018" priority="1019" rank="3"/>
  </conditionalFormatting>
  <conditionalFormatting sqref="AD4:AD27">
    <cfRule type="top10" dxfId="1017" priority="1018" rank="3"/>
  </conditionalFormatting>
  <conditionalFormatting sqref="AD4:AD27">
    <cfRule type="top10" dxfId="1016" priority="1017" rank="3"/>
  </conditionalFormatting>
  <conditionalFormatting sqref="AD4:AD27">
    <cfRule type="top10" dxfId="1015" priority="1016" rank="3"/>
  </conditionalFormatting>
  <conditionalFormatting sqref="AD4:AD27">
    <cfRule type="top10" dxfId="1014" priority="1015" rank="3"/>
  </conditionalFormatting>
  <conditionalFormatting sqref="AD4:AD27">
    <cfRule type="top10" dxfId="1013" priority="1014" rank="3"/>
  </conditionalFormatting>
  <conditionalFormatting sqref="AD4:AD27">
    <cfRule type="top10" dxfId="1012" priority="1013" rank="3"/>
  </conditionalFormatting>
  <conditionalFormatting sqref="AD4:AD27">
    <cfRule type="top10" dxfId="1011" priority="1012" rank="3"/>
  </conditionalFormatting>
  <conditionalFormatting sqref="AD4:AD27">
    <cfRule type="top10" dxfId="1010" priority="1011" rank="3"/>
  </conditionalFormatting>
  <conditionalFormatting sqref="AD4:AD27">
    <cfRule type="top10" dxfId="1009" priority="1010" rank="3"/>
  </conditionalFormatting>
  <conditionalFormatting sqref="AD4:AD27">
    <cfRule type="top10" dxfId="1008" priority="1009" rank="3"/>
  </conditionalFormatting>
  <conditionalFormatting sqref="AD4:AD27">
    <cfRule type="top10" dxfId="1007" priority="1008" rank="3"/>
  </conditionalFormatting>
  <conditionalFormatting sqref="AD4:AD27">
    <cfRule type="top10" dxfId="1006" priority="1007" rank="3"/>
  </conditionalFormatting>
  <conditionalFormatting sqref="AD4:AD27">
    <cfRule type="top10" dxfId="1005" priority="1006" rank="3"/>
  </conditionalFormatting>
  <conditionalFormatting sqref="AD4:AD27">
    <cfRule type="top10" dxfId="1004" priority="1005" rank="3"/>
  </conditionalFormatting>
  <conditionalFormatting sqref="AD4:AD27">
    <cfRule type="top10" dxfId="1003" priority="1004" rank="3"/>
  </conditionalFormatting>
  <conditionalFormatting sqref="AD4:AD27">
    <cfRule type="top10" dxfId="1002" priority="1003" rank="3"/>
  </conditionalFormatting>
  <conditionalFormatting sqref="AD4:AD27">
    <cfRule type="top10" dxfId="1001" priority="1002" rank="3"/>
  </conditionalFormatting>
  <conditionalFormatting sqref="AD4:AD27">
    <cfRule type="top10" dxfId="1000" priority="1001" rank="3"/>
  </conditionalFormatting>
  <conditionalFormatting sqref="AD4:AD27">
    <cfRule type="top10" dxfId="999" priority="1000" rank="3"/>
  </conditionalFormatting>
  <conditionalFormatting sqref="AD4:AD27">
    <cfRule type="top10" dxfId="998" priority="999" rank="3"/>
  </conditionalFormatting>
  <conditionalFormatting sqref="AE4:AE27">
    <cfRule type="top10" dxfId="997" priority="998" rank="3"/>
  </conditionalFormatting>
  <conditionalFormatting sqref="AE4:AE27">
    <cfRule type="top10" dxfId="996" priority="997" rank="3"/>
  </conditionalFormatting>
  <conditionalFormatting sqref="AE4:AE27">
    <cfRule type="top10" dxfId="995" priority="996" rank="3"/>
  </conditionalFormatting>
  <conditionalFormatting sqref="AE4:AE27">
    <cfRule type="top10" dxfId="994" priority="995" rank="3"/>
  </conditionalFormatting>
  <conditionalFormatting sqref="AE4:AE27">
    <cfRule type="top10" dxfId="993" priority="994" rank="3"/>
  </conditionalFormatting>
  <conditionalFormatting sqref="AE4:AE27">
    <cfRule type="top10" dxfId="992" priority="993" rank="3"/>
  </conditionalFormatting>
  <conditionalFormatting sqref="AE4:AE27">
    <cfRule type="top10" dxfId="991" priority="992" rank="3"/>
  </conditionalFormatting>
  <conditionalFormatting sqref="AE4:AE27">
    <cfRule type="top10" dxfId="990" priority="991" rank="3"/>
  </conditionalFormatting>
  <conditionalFormatting sqref="AE4:AE27">
    <cfRule type="top10" dxfId="989" priority="990" rank="3"/>
  </conditionalFormatting>
  <conditionalFormatting sqref="AE4:AE27">
    <cfRule type="top10" dxfId="988" priority="989" rank="3"/>
  </conditionalFormatting>
  <conditionalFormatting sqref="AE4:AE27">
    <cfRule type="top10" dxfId="987" priority="988" rank="3"/>
  </conditionalFormatting>
  <conditionalFormatting sqref="AE4:AE27">
    <cfRule type="top10" dxfId="986" priority="987" rank="3"/>
  </conditionalFormatting>
  <conditionalFormatting sqref="AE4:AE27">
    <cfRule type="top10" dxfId="985" priority="986" rank="3"/>
  </conditionalFormatting>
  <conditionalFormatting sqref="AE4:AE27">
    <cfRule type="top10" dxfId="984" priority="985" rank="3"/>
  </conditionalFormatting>
  <conditionalFormatting sqref="AE4:AE27">
    <cfRule type="top10" dxfId="983" priority="984" rank="3"/>
  </conditionalFormatting>
  <conditionalFormatting sqref="AE4:AE27">
    <cfRule type="top10" dxfId="982" priority="983" rank="3"/>
  </conditionalFormatting>
  <conditionalFormatting sqref="AE4:AE27">
    <cfRule type="top10" dxfId="981" priority="982" rank="3"/>
  </conditionalFormatting>
  <conditionalFormatting sqref="AE4:AE27">
    <cfRule type="top10" dxfId="980" priority="981" rank="3"/>
  </conditionalFormatting>
  <conditionalFormatting sqref="AE4:AE27">
    <cfRule type="top10" dxfId="979" priority="980" rank="3"/>
  </conditionalFormatting>
  <conditionalFormatting sqref="AE4:AE27">
    <cfRule type="top10" dxfId="978" priority="979" rank="3"/>
  </conditionalFormatting>
  <conditionalFormatting sqref="AE4:AE27">
    <cfRule type="top10" dxfId="977" priority="978" rank="3"/>
  </conditionalFormatting>
  <conditionalFormatting sqref="AE4:AE27">
    <cfRule type="top10" dxfId="976" priority="977" rank="3"/>
  </conditionalFormatting>
  <conditionalFormatting sqref="AE4:AE27">
    <cfRule type="top10" dxfId="975" priority="976" rank="3"/>
  </conditionalFormatting>
  <conditionalFormatting sqref="AE4:AE27">
    <cfRule type="top10" dxfId="974" priority="975" rank="3"/>
  </conditionalFormatting>
  <conditionalFormatting sqref="AE4:AE27">
    <cfRule type="top10" dxfId="973" priority="974" rank="3"/>
  </conditionalFormatting>
  <conditionalFormatting sqref="AE4:AE27">
    <cfRule type="top10" dxfId="972" priority="973" rank="3"/>
  </conditionalFormatting>
  <conditionalFormatting sqref="AE4:AE27">
    <cfRule type="top10" dxfId="971" priority="972" rank="3"/>
  </conditionalFormatting>
  <conditionalFormatting sqref="AG4:AG27">
    <cfRule type="top10" dxfId="970" priority="971" rank="3"/>
  </conditionalFormatting>
  <conditionalFormatting sqref="AG4:AG27">
    <cfRule type="top10" dxfId="969" priority="970" rank="3"/>
  </conditionalFormatting>
  <conditionalFormatting sqref="AG4:AG27">
    <cfRule type="top10" dxfId="968" priority="969" rank="3"/>
  </conditionalFormatting>
  <conditionalFormatting sqref="AG4:AG27">
    <cfRule type="top10" dxfId="967" priority="968" rank="3"/>
  </conditionalFormatting>
  <conditionalFormatting sqref="AG4:AG27">
    <cfRule type="top10" dxfId="966" priority="967" rank="3"/>
  </conditionalFormatting>
  <conditionalFormatting sqref="AG4:AG27">
    <cfRule type="top10" dxfId="965" priority="966" rank="3"/>
  </conditionalFormatting>
  <conditionalFormatting sqref="AG4:AG27">
    <cfRule type="top10" dxfId="964" priority="965" rank="3"/>
  </conditionalFormatting>
  <conditionalFormatting sqref="AG4:AG27">
    <cfRule type="top10" dxfId="963" priority="964" rank="3"/>
  </conditionalFormatting>
  <conditionalFormatting sqref="AG4:AG27">
    <cfRule type="top10" dxfId="962" priority="963" rank="3"/>
  </conditionalFormatting>
  <conditionalFormatting sqref="AG4:AG27">
    <cfRule type="top10" dxfId="961" priority="962" rank="3"/>
  </conditionalFormatting>
  <conditionalFormatting sqref="AG4:AG27">
    <cfRule type="top10" dxfId="960" priority="961" rank="3"/>
  </conditionalFormatting>
  <conditionalFormatting sqref="AG4:AG27">
    <cfRule type="top10" dxfId="959" priority="960" rank="3"/>
  </conditionalFormatting>
  <conditionalFormatting sqref="AG4:AG27">
    <cfRule type="top10" dxfId="958" priority="959" rank="3"/>
  </conditionalFormatting>
  <conditionalFormatting sqref="AG4:AG27">
    <cfRule type="top10" dxfId="957" priority="958" rank="3"/>
  </conditionalFormatting>
  <conditionalFormatting sqref="AG4:AG27">
    <cfRule type="top10" dxfId="956" priority="957" rank="3"/>
  </conditionalFormatting>
  <conditionalFormatting sqref="AG4:AG27">
    <cfRule type="top10" dxfId="955" priority="956" rank="3"/>
  </conditionalFormatting>
  <conditionalFormatting sqref="AG4:AG27">
    <cfRule type="top10" dxfId="954" priority="955" rank="3"/>
  </conditionalFormatting>
  <conditionalFormatting sqref="AG4:AG27">
    <cfRule type="top10" dxfId="953" priority="954" rank="3"/>
  </conditionalFormatting>
  <conditionalFormatting sqref="AG4:AG27">
    <cfRule type="top10" dxfId="952" priority="953" rank="3"/>
  </conditionalFormatting>
  <conditionalFormatting sqref="AG4:AG27">
    <cfRule type="top10" dxfId="951" priority="952" rank="3"/>
  </conditionalFormatting>
  <conditionalFormatting sqref="AG4:AG27">
    <cfRule type="top10" dxfId="950" priority="951" rank="3"/>
  </conditionalFormatting>
  <conditionalFormatting sqref="AG4:AG27">
    <cfRule type="top10" dxfId="949" priority="950" rank="3"/>
  </conditionalFormatting>
  <conditionalFormatting sqref="AG4:AG27">
    <cfRule type="top10" dxfId="948" priority="949" rank="3"/>
  </conditionalFormatting>
  <conditionalFormatting sqref="AG4:AG27">
    <cfRule type="top10" dxfId="947" priority="948" rank="3"/>
  </conditionalFormatting>
  <conditionalFormatting sqref="AG4:AG27">
    <cfRule type="top10" dxfId="946" priority="947" rank="3"/>
  </conditionalFormatting>
  <conditionalFormatting sqref="AG4:AG27">
    <cfRule type="top10" dxfId="945" priority="946" rank="3"/>
  </conditionalFormatting>
  <conditionalFormatting sqref="AG4:AG27">
    <cfRule type="top10" dxfId="944" priority="945" rank="3"/>
  </conditionalFormatting>
  <conditionalFormatting sqref="AG4:AG27">
    <cfRule type="top10" dxfId="943" priority="944" rank="3"/>
  </conditionalFormatting>
  <conditionalFormatting sqref="AG4:AG27">
    <cfRule type="top10" dxfId="942" priority="943" rank="3"/>
  </conditionalFormatting>
  <conditionalFormatting sqref="AG4:AG27">
    <cfRule type="top10" dxfId="941" priority="942" rank="3"/>
  </conditionalFormatting>
  <conditionalFormatting sqref="AH4:AH27">
    <cfRule type="top10" dxfId="940" priority="941" rank="3"/>
  </conditionalFormatting>
  <conditionalFormatting sqref="AH4:AH27">
    <cfRule type="top10" dxfId="939" priority="940" rank="3"/>
  </conditionalFormatting>
  <conditionalFormatting sqref="AH4:AH27">
    <cfRule type="top10" dxfId="938" priority="939" rank="3"/>
  </conditionalFormatting>
  <conditionalFormatting sqref="AH4:AH27">
    <cfRule type="top10" dxfId="937" priority="938" rank="3"/>
  </conditionalFormatting>
  <conditionalFormatting sqref="AH4:AH27">
    <cfRule type="top10" dxfId="936" priority="937" rank="3"/>
  </conditionalFormatting>
  <conditionalFormatting sqref="AH4:AH27">
    <cfRule type="top10" dxfId="935" priority="936" rank="3"/>
  </conditionalFormatting>
  <conditionalFormatting sqref="AH4:AH27">
    <cfRule type="top10" dxfId="934" priority="935" rank="3"/>
  </conditionalFormatting>
  <conditionalFormatting sqref="AH4:AH27">
    <cfRule type="top10" dxfId="933" priority="934" rank="3"/>
  </conditionalFormatting>
  <conditionalFormatting sqref="AH4:AH27">
    <cfRule type="top10" dxfId="932" priority="933" rank="3"/>
  </conditionalFormatting>
  <conditionalFormatting sqref="AH4:AH27">
    <cfRule type="top10" dxfId="931" priority="932" rank="3"/>
  </conditionalFormatting>
  <conditionalFormatting sqref="AH4:AH27">
    <cfRule type="top10" dxfId="930" priority="931" rank="3"/>
  </conditionalFormatting>
  <conditionalFormatting sqref="AH4:AH27">
    <cfRule type="top10" dxfId="929" priority="930" rank="3"/>
  </conditionalFormatting>
  <conditionalFormatting sqref="AH4:AH27">
    <cfRule type="top10" dxfId="928" priority="929" rank="3"/>
  </conditionalFormatting>
  <conditionalFormatting sqref="AH4:AH27">
    <cfRule type="top10" dxfId="927" priority="928" rank="3"/>
  </conditionalFormatting>
  <conditionalFormatting sqref="AH4:AH27">
    <cfRule type="top10" dxfId="926" priority="927" rank="3"/>
  </conditionalFormatting>
  <conditionalFormatting sqref="AH4:AH27">
    <cfRule type="top10" dxfId="925" priority="926" rank="3"/>
  </conditionalFormatting>
  <conditionalFormatting sqref="AH4:AH27">
    <cfRule type="top10" dxfId="924" priority="925" rank="3"/>
  </conditionalFormatting>
  <conditionalFormatting sqref="AH4:AH27">
    <cfRule type="top10" dxfId="923" priority="924" rank="3"/>
  </conditionalFormatting>
  <conditionalFormatting sqref="AH4:AH27">
    <cfRule type="top10" dxfId="922" priority="923" rank="3"/>
  </conditionalFormatting>
  <conditionalFormatting sqref="AH4:AH27">
    <cfRule type="top10" dxfId="921" priority="922" rank="3"/>
  </conditionalFormatting>
  <conditionalFormatting sqref="AH4:AH27">
    <cfRule type="top10" dxfId="920" priority="921" rank="3"/>
  </conditionalFormatting>
  <conditionalFormatting sqref="AH4:AH27">
    <cfRule type="top10" dxfId="919" priority="920" rank="3"/>
  </conditionalFormatting>
  <conditionalFormatting sqref="AH4:AH27">
    <cfRule type="top10" dxfId="918" priority="919" rank="3"/>
  </conditionalFormatting>
  <conditionalFormatting sqref="AH4:AH27">
    <cfRule type="top10" dxfId="917" priority="918" rank="3"/>
  </conditionalFormatting>
  <conditionalFormatting sqref="AH4:AH27">
    <cfRule type="top10" dxfId="916" priority="917" rank="3"/>
  </conditionalFormatting>
  <conditionalFormatting sqref="AH4:AH27">
    <cfRule type="top10" dxfId="915" priority="916" rank="3"/>
  </conditionalFormatting>
  <conditionalFormatting sqref="AH4:AH27">
    <cfRule type="top10" dxfId="914" priority="915" rank="3"/>
  </conditionalFormatting>
  <conditionalFormatting sqref="AH4:AH27">
    <cfRule type="top10" dxfId="913" priority="914" rank="3"/>
  </conditionalFormatting>
  <conditionalFormatting sqref="AH4:AH27">
    <cfRule type="top10" dxfId="912" priority="913" rank="3"/>
  </conditionalFormatting>
  <conditionalFormatting sqref="AH4:AH27">
    <cfRule type="top10" dxfId="911" priority="912" rank="3"/>
  </conditionalFormatting>
  <conditionalFormatting sqref="AH4:AH27">
    <cfRule type="top10" dxfId="910" priority="911" rank="3"/>
  </conditionalFormatting>
  <conditionalFormatting sqref="AH4:AH27">
    <cfRule type="top10" dxfId="909" priority="910" rank="3"/>
  </conditionalFormatting>
  <conditionalFormatting sqref="AH4:AH27">
    <cfRule type="top10" dxfId="908" priority="909" rank="3"/>
  </conditionalFormatting>
  <conditionalFormatting sqref="AI4:AI27">
    <cfRule type="top10" dxfId="907" priority="908" rank="3"/>
  </conditionalFormatting>
  <conditionalFormatting sqref="AI4:AI27">
    <cfRule type="top10" dxfId="906" priority="907" rank="3"/>
  </conditionalFormatting>
  <conditionalFormatting sqref="AI4:AI27">
    <cfRule type="top10" dxfId="905" priority="906" rank="3"/>
  </conditionalFormatting>
  <conditionalFormatting sqref="AI4:AI27">
    <cfRule type="top10" dxfId="904" priority="905" rank="3"/>
  </conditionalFormatting>
  <conditionalFormatting sqref="AI4:AI27">
    <cfRule type="top10" dxfId="903" priority="904" rank="3"/>
  </conditionalFormatting>
  <conditionalFormatting sqref="AI4:AI27">
    <cfRule type="top10" dxfId="902" priority="903" rank="3"/>
  </conditionalFormatting>
  <conditionalFormatting sqref="AI4:AI27">
    <cfRule type="top10" dxfId="901" priority="902" rank="3"/>
  </conditionalFormatting>
  <conditionalFormatting sqref="AI4:AI27">
    <cfRule type="top10" dxfId="900" priority="901" rank="3"/>
  </conditionalFormatting>
  <conditionalFormatting sqref="AI4:AI27">
    <cfRule type="top10" dxfId="899" priority="900" rank="3"/>
  </conditionalFormatting>
  <conditionalFormatting sqref="AI4:AI27">
    <cfRule type="top10" dxfId="898" priority="899" rank="3"/>
  </conditionalFormatting>
  <conditionalFormatting sqref="AI4:AI27">
    <cfRule type="top10" dxfId="897" priority="898" rank="3"/>
  </conditionalFormatting>
  <conditionalFormatting sqref="AI4:AI27">
    <cfRule type="top10" dxfId="896" priority="897" rank="3"/>
  </conditionalFormatting>
  <conditionalFormatting sqref="AI4:AI27">
    <cfRule type="top10" dxfId="895" priority="896" rank="3"/>
  </conditionalFormatting>
  <conditionalFormatting sqref="AI4:AI27">
    <cfRule type="top10" dxfId="894" priority="895" rank="3"/>
  </conditionalFormatting>
  <conditionalFormatting sqref="AI4:AI27">
    <cfRule type="top10" dxfId="893" priority="894" rank="3"/>
  </conditionalFormatting>
  <conditionalFormatting sqref="AI4:AI27">
    <cfRule type="top10" dxfId="892" priority="893" rank="3"/>
  </conditionalFormatting>
  <conditionalFormatting sqref="AI4:AI27">
    <cfRule type="top10" dxfId="891" priority="892" rank="3"/>
  </conditionalFormatting>
  <conditionalFormatting sqref="AI4:AI27">
    <cfRule type="top10" dxfId="890" priority="891" rank="3"/>
  </conditionalFormatting>
  <conditionalFormatting sqref="AI4:AI27">
    <cfRule type="top10" dxfId="889" priority="890" rank="3"/>
  </conditionalFormatting>
  <conditionalFormatting sqref="AI4:AI27">
    <cfRule type="top10" dxfId="888" priority="889" rank="3"/>
  </conditionalFormatting>
  <conditionalFormatting sqref="AI4:AI27">
    <cfRule type="top10" dxfId="887" priority="888" rank="3"/>
  </conditionalFormatting>
  <conditionalFormatting sqref="AI4:AI27">
    <cfRule type="top10" dxfId="886" priority="887" rank="3"/>
  </conditionalFormatting>
  <conditionalFormatting sqref="AI4:AI27">
    <cfRule type="top10" dxfId="885" priority="886" rank="3"/>
  </conditionalFormatting>
  <conditionalFormatting sqref="AI4:AI27">
    <cfRule type="top10" dxfId="884" priority="885" rank="3"/>
  </conditionalFormatting>
  <conditionalFormatting sqref="AI4:AI27">
    <cfRule type="top10" dxfId="883" priority="884" rank="3"/>
  </conditionalFormatting>
  <conditionalFormatting sqref="AI4:AI27">
    <cfRule type="top10" dxfId="882" priority="883" rank="3"/>
  </conditionalFormatting>
  <conditionalFormatting sqref="AI4:AI27">
    <cfRule type="top10" dxfId="881" priority="882" rank="3"/>
  </conditionalFormatting>
  <conditionalFormatting sqref="AI4:AI27">
    <cfRule type="top10" dxfId="880" priority="881" rank="3"/>
  </conditionalFormatting>
  <conditionalFormatting sqref="AI4:AI27">
    <cfRule type="top10" dxfId="879" priority="880" rank="3"/>
  </conditionalFormatting>
  <conditionalFormatting sqref="AI4:AI27">
    <cfRule type="top10" dxfId="878" priority="879" rank="3"/>
  </conditionalFormatting>
  <conditionalFormatting sqref="AI4:AI27">
    <cfRule type="top10" dxfId="877" priority="878" rank="3"/>
  </conditionalFormatting>
  <conditionalFormatting sqref="AI4:AI27">
    <cfRule type="top10" dxfId="876" priority="877" rank="3"/>
  </conditionalFormatting>
  <conditionalFormatting sqref="AI4:AI27">
    <cfRule type="top10" dxfId="875" priority="876" rank="3"/>
  </conditionalFormatting>
  <conditionalFormatting sqref="AI4:AI27">
    <cfRule type="top10" dxfId="874" priority="875" rank="3"/>
  </conditionalFormatting>
  <conditionalFormatting sqref="AI4:AI27">
    <cfRule type="top10" dxfId="873" priority="874" rank="3"/>
  </conditionalFormatting>
  <conditionalFormatting sqref="AI4:AI27">
    <cfRule type="top10" dxfId="872" priority="873" rank="3"/>
  </conditionalFormatting>
  <conditionalFormatting sqref="AJ4:AJ27">
    <cfRule type="top10" dxfId="871" priority="872" rank="3"/>
  </conditionalFormatting>
  <conditionalFormatting sqref="AJ4:AJ27">
    <cfRule type="top10" dxfId="870" priority="871" rank="3"/>
  </conditionalFormatting>
  <conditionalFormatting sqref="AJ4:AJ27">
    <cfRule type="top10" dxfId="869" priority="870" rank="3"/>
  </conditionalFormatting>
  <conditionalFormatting sqref="AJ4:AJ27">
    <cfRule type="top10" dxfId="868" priority="869" rank="3"/>
  </conditionalFormatting>
  <conditionalFormatting sqref="AJ4:AJ27">
    <cfRule type="top10" dxfId="867" priority="868" rank="3"/>
  </conditionalFormatting>
  <conditionalFormatting sqref="AJ4:AJ27">
    <cfRule type="top10" dxfId="866" priority="867" rank="3"/>
  </conditionalFormatting>
  <conditionalFormatting sqref="AJ4:AJ27">
    <cfRule type="top10" dxfId="865" priority="866" rank="3"/>
  </conditionalFormatting>
  <conditionalFormatting sqref="AJ4:AJ27">
    <cfRule type="top10" dxfId="864" priority="865" rank="3"/>
  </conditionalFormatting>
  <conditionalFormatting sqref="AJ4:AJ27">
    <cfRule type="top10" dxfId="863" priority="864" rank="3"/>
  </conditionalFormatting>
  <conditionalFormatting sqref="AJ4:AJ27">
    <cfRule type="top10" dxfId="862" priority="863" rank="3"/>
  </conditionalFormatting>
  <conditionalFormatting sqref="AJ4:AJ27">
    <cfRule type="top10" dxfId="861" priority="862" rank="3"/>
  </conditionalFormatting>
  <conditionalFormatting sqref="AJ4:AJ27">
    <cfRule type="top10" dxfId="860" priority="861" rank="3"/>
  </conditionalFormatting>
  <conditionalFormatting sqref="AJ4:AJ27">
    <cfRule type="top10" dxfId="859" priority="860" rank="3"/>
  </conditionalFormatting>
  <conditionalFormatting sqref="AJ4:AJ27">
    <cfRule type="top10" dxfId="858" priority="859" rank="3"/>
  </conditionalFormatting>
  <conditionalFormatting sqref="AJ4:AJ27">
    <cfRule type="top10" dxfId="857" priority="858" rank="3"/>
  </conditionalFormatting>
  <conditionalFormatting sqref="AJ4:AJ27">
    <cfRule type="top10" dxfId="856" priority="857" rank="3"/>
  </conditionalFormatting>
  <conditionalFormatting sqref="AJ4:AJ27">
    <cfRule type="top10" dxfId="855" priority="856" rank="3"/>
  </conditionalFormatting>
  <conditionalFormatting sqref="AJ4:AJ27">
    <cfRule type="top10" dxfId="854" priority="855" rank="3"/>
  </conditionalFormatting>
  <conditionalFormatting sqref="AJ4:AJ27">
    <cfRule type="top10" dxfId="853" priority="854" rank="3"/>
  </conditionalFormatting>
  <conditionalFormatting sqref="AJ4:AJ27">
    <cfRule type="top10" dxfId="852" priority="853" rank="3"/>
  </conditionalFormatting>
  <conditionalFormatting sqref="AJ4:AJ27">
    <cfRule type="top10" dxfId="851" priority="852" rank="3"/>
  </conditionalFormatting>
  <conditionalFormatting sqref="AJ4:AJ27">
    <cfRule type="top10" dxfId="850" priority="851" rank="3"/>
  </conditionalFormatting>
  <conditionalFormatting sqref="AJ4:AJ27">
    <cfRule type="top10" dxfId="849" priority="850" rank="3"/>
  </conditionalFormatting>
  <conditionalFormatting sqref="AJ4:AJ27">
    <cfRule type="top10" dxfId="848" priority="849" rank="3"/>
  </conditionalFormatting>
  <conditionalFormatting sqref="AJ4:AJ27">
    <cfRule type="top10" dxfId="847" priority="848" rank="3"/>
  </conditionalFormatting>
  <conditionalFormatting sqref="AJ4:AJ27">
    <cfRule type="top10" dxfId="846" priority="847" rank="3"/>
  </conditionalFormatting>
  <conditionalFormatting sqref="AJ4:AJ27">
    <cfRule type="top10" dxfId="845" priority="846" rank="3"/>
  </conditionalFormatting>
  <conditionalFormatting sqref="AJ4:AJ27">
    <cfRule type="top10" dxfId="844" priority="845" rank="3"/>
  </conditionalFormatting>
  <conditionalFormatting sqref="AJ4:AJ27">
    <cfRule type="top10" dxfId="843" priority="844" rank="3"/>
  </conditionalFormatting>
  <conditionalFormatting sqref="AJ4:AJ27">
    <cfRule type="top10" dxfId="842" priority="843" rank="3"/>
  </conditionalFormatting>
  <conditionalFormatting sqref="AJ4:AJ27">
    <cfRule type="top10" dxfId="841" priority="842" rank="3"/>
  </conditionalFormatting>
  <conditionalFormatting sqref="AJ4:AJ27">
    <cfRule type="top10" dxfId="840" priority="841" rank="3"/>
  </conditionalFormatting>
  <conditionalFormatting sqref="AJ4:AJ27">
    <cfRule type="top10" dxfId="839" priority="840" rank="3"/>
  </conditionalFormatting>
  <conditionalFormatting sqref="AJ4:AJ27">
    <cfRule type="top10" dxfId="838" priority="839" rank="3"/>
  </conditionalFormatting>
  <conditionalFormatting sqref="AJ4:AJ27">
    <cfRule type="top10" dxfId="837" priority="838" rank="3"/>
  </conditionalFormatting>
  <conditionalFormatting sqref="AJ4:AJ27">
    <cfRule type="top10" dxfId="836" priority="837" rank="3"/>
  </conditionalFormatting>
  <conditionalFormatting sqref="AJ4:AJ27">
    <cfRule type="top10" dxfId="835" priority="836" rank="3"/>
  </conditionalFormatting>
  <conditionalFormatting sqref="AJ4:AJ27">
    <cfRule type="top10" dxfId="834" priority="835" rank="3"/>
  </conditionalFormatting>
  <conditionalFormatting sqref="AJ4:AJ27">
    <cfRule type="top10" dxfId="833" priority="834" rank="3"/>
  </conditionalFormatting>
  <conditionalFormatting sqref="AK4:AK27">
    <cfRule type="top10" dxfId="832" priority="833" rank="3"/>
  </conditionalFormatting>
  <conditionalFormatting sqref="AK4:AK27">
    <cfRule type="top10" dxfId="831" priority="832" rank="3"/>
  </conditionalFormatting>
  <conditionalFormatting sqref="AK4:AK27">
    <cfRule type="top10" dxfId="830" priority="831" rank="3"/>
  </conditionalFormatting>
  <conditionalFormatting sqref="AK4:AK27">
    <cfRule type="top10" dxfId="829" priority="830" rank="3"/>
  </conditionalFormatting>
  <conditionalFormatting sqref="AK4:AK27">
    <cfRule type="top10" dxfId="828" priority="829" rank="3"/>
  </conditionalFormatting>
  <conditionalFormatting sqref="AK4:AK27">
    <cfRule type="top10" dxfId="827" priority="828" rank="3"/>
  </conditionalFormatting>
  <conditionalFormatting sqref="AK4:AK27">
    <cfRule type="top10" dxfId="826" priority="827" rank="3"/>
  </conditionalFormatting>
  <conditionalFormatting sqref="AK4:AK27">
    <cfRule type="top10" dxfId="825" priority="826" rank="3"/>
  </conditionalFormatting>
  <conditionalFormatting sqref="AK4:AK27">
    <cfRule type="top10" dxfId="824" priority="825" rank="3"/>
  </conditionalFormatting>
  <conditionalFormatting sqref="AK4:AK27">
    <cfRule type="top10" dxfId="823" priority="824" rank="3"/>
  </conditionalFormatting>
  <conditionalFormatting sqref="AK4:AK27">
    <cfRule type="top10" dxfId="822" priority="823" rank="3"/>
  </conditionalFormatting>
  <conditionalFormatting sqref="AK4:AK27">
    <cfRule type="top10" dxfId="821" priority="822" rank="3"/>
  </conditionalFormatting>
  <conditionalFormatting sqref="AK4:AK27">
    <cfRule type="top10" dxfId="820" priority="821" rank="3"/>
  </conditionalFormatting>
  <conditionalFormatting sqref="AK4:AK27">
    <cfRule type="top10" dxfId="819" priority="820" rank="3"/>
  </conditionalFormatting>
  <conditionalFormatting sqref="AK4:AK27">
    <cfRule type="top10" dxfId="818" priority="819" rank="3"/>
  </conditionalFormatting>
  <conditionalFormatting sqref="AK4:AK27">
    <cfRule type="top10" dxfId="817" priority="818" rank="3"/>
  </conditionalFormatting>
  <conditionalFormatting sqref="AK4:AK27">
    <cfRule type="top10" dxfId="816" priority="817" rank="3"/>
  </conditionalFormatting>
  <conditionalFormatting sqref="AK4:AK27">
    <cfRule type="top10" dxfId="815" priority="816" rank="3"/>
  </conditionalFormatting>
  <conditionalFormatting sqref="AK4:AK27">
    <cfRule type="top10" dxfId="814" priority="815" rank="3"/>
  </conditionalFormatting>
  <conditionalFormatting sqref="AK4:AK27">
    <cfRule type="top10" dxfId="813" priority="814" rank="3"/>
  </conditionalFormatting>
  <conditionalFormatting sqref="AK4:AK27">
    <cfRule type="top10" dxfId="812" priority="813" rank="3"/>
  </conditionalFormatting>
  <conditionalFormatting sqref="AK4:AK27">
    <cfRule type="top10" dxfId="811" priority="812" rank="3"/>
  </conditionalFormatting>
  <conditionalFormatting sqref="AK4:AK27">
    <cfRule type="top10" dxfId="810" priority="811" rank="3"/>
  </conditionalFormatting>
  <conditionalFormatting sqref="AK4:AK27">
    <cfRule type="top10" dxfId="809" priority="810" rank="3"/>
  </conditionalFormatting>
  <conditionalFormatting sqref="AK4:AK27">
    <cfRule type="top10" dxfId="808" priority="809" rank="3"/>
  </conditionalFormatting>
  <conditionalFormatting sqref="AK4:AK27">
    <cfRule type="top10" dxfId="807" priority="808" rank="3"/>
  </conditionalFormatting>
  <conditionalFormatting sqref="AK4:AK27">
    <cfRule type="top10" dxfId="806" priority="807" rank="3"/>
  </conditionalFormatting>
  <conditionalFormatting sqref="AK4:AK27">
    <cfRule type="top10" dxfId="805" priority="806" rank="3"/>
  </conditionalFormatting>
  <conditionalFormatting sqref="AK4:AK27">
    <cfRule type="top10" dxfId="804" priority="805" rank="3"/>
  </conditionalFormatting>
  <conditionalFormatting sqref="AK4:AK27">
    <cfRule type="top10" dxfId="803" priority="804" rank="3"/>
  </conditionalFormatting>
  <conditionalFormatting sqref="AK4:AK27">
    <cfRule type="top10" dxfId="802" priority="803" rank="3"/>
  </conditionalFormatting>
  <conditionalFormatting sqref="AK4:AK27">
    <cfRule type="top10" dxfId="801" priority="802" rank="3"/>
  </conditionalFormatting>
  <conditionalFormatting sqref="AK4:AK27">
    <cfRule type="top10" dxfId="800" priority="801" rank="3"/>
  </conditionalFormatting>
  <conditionalFormatting sqref="AK4:AK27">
    <cfRule type="top10" dxfId="799" priority="800" rank="3"/>
  </conditionalFormatting>
  <conditionalFormatting sqref="AK4:AK27">
    <cfRule type="top10" dxfId="798" priority="799" rank="3"/>
  </conditionalFormatting>
  <conditionalFormatting sqref="AK4:AK27">
    <cfRule type="top10" dxfId="797" priority="798" rank="3"/>
  </conditionalFormatting>
  <conditionalFormatting sqref="AK4:AK27">
    <cfRule type="top10" dxfId="796" priority="797" rank="3"/>
  </conditionalFormatting>
  <conditionalFormatting sqref="AK4:AK27">
    <cfRule type="top10" dxfId="795" priority="796" rank="3"/>
  </conditionalFormatting>
  <conditionalFormatting sqref="AK4:AK27">
    <cfRule type="top10" dxfId="794" priority="795" rank="3"/>
  </conditionalFormatting>
  <conditionalFormatting sqref="AK4:AK27">
    <cfRule type="top10" dxfId="793" priority="794" rank="3"/>
  </conditionalFormatting>
  <conditionalFormatting sqref="AK4:AK27">
    <cfRule type="top10" dxfId="792" priority="793" rank="3"/>
  </conditionalFormatting>
  <conditionalFormatting sqref="AK4:AK27">
    <cfRule type="top10" dxfId="791" priority="792" rank="3"/>
  </conditionalFormatting>
  <conditionalFormatting sqref="AL4:AL27">
    <cfRule type="top10" dxfId="790" priority="791" rank="3"/>
  </conditionalFormatting>
  <conditionalFormatting sqref="AL4:AL27">
    <cfRule type="top10" dxfId="789" priority="790" rank="3"/>
  </conditionalFormatting>
  <conditionalFormatting sqref="AL4:AL27">
    <cfRule type="top10" dxfId="788" priority="789" rank="3"/>
  </conditionalFormatting>
  <conditionalFormatting sqref="AL4:AL27">
    <cfRule type="top10" dxfId="787" priority="788" rank="3"/>
  </conditionalFormatting>
  <conditionalFormatting sqref="AL4:AL27">
    <cfRule type="top10" dxfId="786" priority="787" rank="3"/>
  </conditionalFormatting>
  <conditionalFormatting sqref="AL4:AL27">
    <cfRule type="top10" dxfId="785" priority="786" rank="3"/>
  </conditionalFormatting>
  <conditionalFormatting sqref="AL4:AL27">
    <cfRule type="top10" dxfId="784" priority="785" rank="3"/>
  </conditionalFormatting>
  <conditionalFormatting sqref="AL4:AL27">
    <cfRule type="top10" dxfId="783" priority="784" rank="3"/>
  </conditionalFormatting>
  <conditionalFormatting sqref="AL4:AL27">
    <cfRule type="top10" dxfId="782" priority="783" rank="3"/>
  </conditionalFormatting>
  <conditionalFormatting sqref="AL4:AL27">
    <cfRule type="top10" dxfId="781" priority="782" rank="3"/>
  </conditionalFormatting>
  <conditionalFormatting sqref="AL4:AL27">
    <cfRule type="top10" dxfId="780" priority="781" rank="3"/>
  </conditionalFormatting>
  <conditionalFormatting sqref="AL4:AL27">
    <cfRule type="top10" dxfId="779" priority="780" rank="3"/>
  </conditionalFormatting>
  <conditionalFormatting sqref="AL4:AL27">
    <cfRule type="top10" dxfId="778" priority="779" rank="3"/>
  </conditionalFormatting>
  <conditionalFormatting sqref="AL4:AL27">
    <cfRule type="top10" dxfId="777" priority="778" rank="3"/>
  </conditionalFormatting>
  <conditionalFormatting sqref="AL4:AL27">
    <cfRule type="top10" dxfId="776" priority="777" rank="3"/>
  </conditionalFormatting>
  <conditionalFormatting sqref="AL4:AL27">
    <cfRule type="top10" dxfId="775" priority="776" rank="3"/>
  </conditionalFormatting>
  <conditionalFormatting sqref="AL4:AL27">
    <cfRule type="top10" dxfId="774" priority="775" rank="3"/>
  </conditionalFormatting>
  <conditionalFormatting sqref="AL4:AL27">
    <cfRule type="top10" dxfId="773" priority="774" rank="3"/>
  </conditionalFormatting>
  <conditionalFormatting sqref="AL4:AL27">
    <cfRule type="top10" dxfId="772" priority="773" rank="3"/>
  </conditionalFormatting>
  <conditionalFormatting sqref="AL4:AL27">
    <cfRule type="top10" dxfId="771" priority="772" rank="3"/>
  </conditionalFormatting>
  <conditionalFormatting sqref="AL4:AL27">
    <cfRule type="top10" dxfId="770" priority="771" rank="3"/>
  </conditionalFormatting>
  <conditionalFormatting sqref="AL4:AL27">
    <cfRule type="top10" dxfId="769" priority="770" rank="3"/>
  </conditionalFormatting>
  <conditionalFormatting sqref="AL4:AL27">
    <cfRule type="top10" dxfId="768" priority="769" rank="3"/>
  </conditionalFormatting>
  <conditionalFormatting sqref="AL4:AL27">
    <cfRule type="top10" dxfId="767" priority="768" rank="3"/>
  </conditionalFormatting>
  <conditionalFormatting sqref="AL4:AL27">
    <cfRule type="top10" dxfId="766" priority="767" rank="3"/>
  </conditionalFormatting>
  <conditionalFormatting sqref="AL4:AL27">
    <cfRule type="top10" dxfId="765" priority="766" rank="3"/>
  </conditionalFormatting>
  <conditionalFormatting sqref="AL4:AL27">
    <cfRule type="top10" dxfId="764" priority="765" rank="3"/>
  </conditionalFormatting>
  <conditionalFormatting sqref="AL4:AL27">
    <cfRule type="top10" dxfId="763" priority="764" rank="3"/>
  </conditionalFormatting>
  <conditionalFormatting sqref="AL4:AL27">
    <cfRule type="top10" dxfId="762" priority="763" rank="3"/>
  </conditionalFormatting>
  <conditionalFormatting sqref="AL4:AL27">
    <cfRule type="top10" dxfId="761" priority="762" rank="3"/>
  </conditionalFormatting>
  <conditionalFormatting sqref="AL4:AL27">
    <cfRule type="top10" dxfId="760" priority="761" rank="3"/>
  </conditionalFormatting>
  <conditionalFormatting sqref="AL4:AL27">
    <cfRule type="top10" dxfId="759" priority="760" rank="3"/>
  </conditionalFormatting>
  <conditionalFormatting sqref="AL4:AL27">
    <cfRule type="top10" dxfId="758" priority="759" rank="3"/>
  </conditionalFormatting>
  <conditionalFormatting sqref="AL4:AL27">
    <cfRule type="top10" dxfId="757" priority="758" rank="3"/>
  </conditionalFormatting>
  <conditionalFormatting sqref="AL4:AL27">
    <cfRule type="top10" dxfId="756" priority="757" rank="3"/>
  </conditionalFormatting>
  <conditionalFormatting sqref="AL4:AL27">
    <cfRule type="top10" dxfId="755" priority="756" rank="3"/>
  </conditionalFormatting>
  <conditionalFormatting sqref="AL4:AL27">
    <cfRule type="top10" dxfId="754" priority="755" rank="3"/>
  </conditionalFormatting>
  <conditionalFormatting sqref="AL4:AL27">
    <cfRule type="top10" dxfId="753" priority="754" rank="3"/>
  </conditionalFormatting>
  <conditionalFormatting sqref="AL4:AL27">
    <cfRule type="top10" dxfId="752" priority="753" rank="3"/>
  </conditionalFormatting>
  <conditionalFormatting sqref="AL4:AL27">
    <cfRule type="top10" dxfId="751" priority="752" rank="3"/>
  </conditionalFormatting>
  <conditionalFormatting sqref="AL4:AL27">
    <cfRule type="top10" dxfId="750" priority="751" rank="3"/>
  </conditionalFormatting>
  <conditionalFormatting sqref="AL4:AL27">
    <cfRule type="top10" dxfId="749" priority="750" rank="3"/>
  </conditionalFormatting>
  <conditionalFormatting sqref="AL4:AL27">
    <cfRule type="top10" dxfId="748" priority="749" rank="3"/>
  </conditionalFormatting>
  <conditionalFormatting sqref="AL4:AL27">
    <cfRule type="top10" dxfId="747" priority="748" rank="3"/>
  </conditionalFormatting>
  <conditionalFormatting sqref="AL4:AL27">
    <cfRule type="top10" dxfId="746" priority="747" rank="3"/>
  </conditionalFormatting>
  <conditionalFormatting sqref="AM4:AM27">
    <cfRule type="top10" dxfId="745" priority="746" rank="3"/>
  </conditionalFormatting>
  <conditionalFormatting sqref="AM4:AM27">
    <cfRule type="top10" dxfId="744" priority="745" rank="3"/>
  </conditionalFormatting>
  <conditionalFormatting sqref="AM4:AM27">
    <cfRule type="top10" dxfId="743" priority="744" rank="3"/>
  </conditionalFormatting>
  <conditionalFormatting sqref="AM4:AM27">
    <cfRule type="top10" dxfId="742" priority="743" rank="3"/>
  </conditionalFormatting>
  <conditionalFormatting sqref="AM4:AM27">
    <cfRule type="top10" dxfId="741" priority="742" rank="3"/>
  </conditionalFormatting>
  <conditionalFormatting sqref="AM4:AM27">
    <cfRule type="top10" dxfId="740" priority="741" rank="3"/>
  </conditionalFormatting>
  <conditionalFormatting sqref="AM4:AM27">
    <cfRule type="top10" dxfId="739" priority="740" rank="3"/>
  </conditionalFormatting>
  <conditionalFormatting sqref="AM4:AM27">
    <cfRule type="top10" dxfId="738" priority="739" rank="3"/>
  </conditionalFormatting>
  <conditionalFormatting sqref="AM4:AM27">
    <cfRule type="top10" dxfId="737" priority="738" rank="3"/>
  </conditionalFormatting>
  <conditionalFormatting sqref="AM4:AM27">
    <cfRule type="top10" dxfId="736" priority="737" rank="3"/>
  </conditionalFormatting>
  <conditionalFormatting sqref="AM4:AM27">
    <cfRule type="top10" dxfId="735" priority="736" rank="3"/>
  </conditionalFormatting>
  <conditionalFormatting sqref="AM4:AM27">
    <cfRule type="top10" dxfId="734" priority="735" rank="3"/>
  </conditionalFormatting>
  <conditionalFormatting sqref="AM4:AM27">
    <cfRule type="top10" dxfId="733" priority="734" rank="3"/>
  </conditionalFormatting>
  <conditionalFormatting sqref="AM4:AM27">
    <cfRule type="top10" dxfId="732" priority="733" rank="3"/>
  </conditionalFormatting>
  <conditionalFormatting sqref="AM4:AM27">
    <cfRule type="top10" dxfId="731" priority="732" rank="3"/>
  </conditionalFormatting>
  <conditionalFormatting sqref="AM4:AM27">
    <cfRule type="top10" dxfId="730" priority="731" rank="3"/>
  </conditionalFormatting>
  <conditionalFormatting sqref="AM4:AM27">
    <cfRule type="top10" dxfId="729" priority="730" rank="3"/>
  </conditionalFormatting>
  <conditionalFormatting sqref="AM4:AM27">
    <cfRule type="top10" dxfId="728" priority="729" rank="3"/>
  </conditionalFormatting>
  <conditionalFormatting sqref="AM4:AM27">
    <cfRule type="top10" dxfId="727" priority="728" rank="3"/>
  </conditionalFormatting>
  <conditionalFormatting sqref="AM4:AM27">
    <cfRule type="top10" dxfId="726" priority="727" rank="3"/>
  </conditionalFormatting>
  <conditionalFormatting sqref="AM4:AM27">
    <cfRule type="top10" dxfId="725" priority="726" rank="3"/>
  </conditionalFormatting>
  <conditionalFormatting sqref="AM4:AM27">
    <cfRule type="top10" dxfId="724" priority="725" rank="3"/>
  </conditionalFormatting>
  <conditionalFormatting sqref="AM4:AM27">
    <cfRule type="top10" dxfId="723" priority="724" rank="3"/>
  </conditionalFormatting>
  <conditionalFormatting sqref="AM4:AM27">
    <cfRule type="top10" dxfId="722" priority="723" rank="3"/>
  </conditionalFormatting>
  <conditionalFormatting sqref="AM4:AM27">
    <cfRule type="top10" dxfId="721" priority="722" rank="3"/>
  </conditionalFormatting>
  <conditionalFormatting sqref="AM4:AM27">
    <cfRule type="top10" dxfId="720" priority="721" rank="3"/>
  </conditionalFormatting>
  <conditionalFormatting sqref="AM4:AM27">
    <cfRule type="top10" dxfId="719" priority="720" rank="3"/>
  </conditionalFormatting>
  <conditionalFormatting sqref="AM4:AM27">
    <cfRule type="top10" dxfId="718" priority="719" rank="3"/>
  </conditionalFormatting>
  <conditionalFormatting sqref="AM4:AM27">
    <cfRule type="top10" dxfId="717" priority="718" rank="3"/>
  </conditionalFormatting>
  <conditionalFormatting sqref="AM4:AM27">
    <cfRule type="top10" dxfId="716" priority="717" rank="3"/>
  </conditionalFormatting>
  <conditionalFormatting sqref="AM4:AM27">
    <cfRule type="top10" dxfId="715" priority="716" rank="3"/>
  </conditionalFormatting>
  <conditionalFormatting sqref="AM4:AM27">
    <cfRule type="top10" dxfId="714" priority="715" rank="3"/>
  </conditionalFormatting>
  <conditionalFormatting sqref="AM4:AM27">
    <cfRule type="top10" dxfId="713" priority="714" rank="3"/>
  </conditionalFormatting>
  <conditionalFormatting sqref="AM4:AM27">
    <cfRule type="top10" dxfId="712" priority="713" rank="3"/>
  </conditionalFormatting>
  <conditionalFormatting sqref="AM4:AM27">
    <cfRule type="top10" dxfId="711" priority="712" rank="3"/>
  </conditionalFormatting>
  <conditionalFormatting sqref="AM4:AM27">
    <cfRule type="top10" dxfId="710" priority="711" rank="3"/>
  </conditionalFormatting>
  <conditionalFormatting sqref="AM4:AM27">
    <cfRule type="top10" dxfId="709" priority="710" rank="3"/>
  </conditionalFormatting>
  <conditionalFormatting sqref="AM4:AM27">
    <cfRule type="top10" dxfId="708" priority="709" rank="3"/>
  </conditionalFormatting>
  <conditionalFormatting sqref="AM4:AM27">
    <cfRule type="top10" dxfId="707" priority="708" rank="3"/>
  </conditionalFormatting>
  <conditionalFormatting sqref="AM4:AM27">
    <cfRule type="top10" dxfId="706" priority="707" rank="3"/>
  </conditionalFormatting>
  <conditionalFormatting sqref="AM4:AM27">
    <cfRule type="top10" dxfId="705" priority="706" rank="3"/>
  </conditionalFormatting>
  <conditionalFormatting sqref="AM4:AM27">
    <cfRule type="top10" dxfId="704" priority="705" rank="3"/>
  </conditionalFormatting>
  <conditionalFormatting sqref="AM4:AM27">
    <cfRule type="top10" dxfId="703" priority="704" rank="3"/>
  </conditionalFormatting>
  <conditionalFormatting sqref="AM4:AM27">
    <cfRule type="top10" dxfId="702" priority="703" rank="3"/>
  </conditionalFormatting>
  <conditionalFormatting sqref="AM4:AM27">
    <cfRule type="top10" dxfId="701" priority="702" rank="3"/>
  </conditionalFormatting>
  <conditionalFormatting sqref="AM4:AM27">
    <cfRule type="top10" dxfId="700" priority="701" rank="3"/>
  </conditionalFormatting>
  <conditionalFormatting sqref="AM4:AM27">
    <cfRule type="top10" dxfId="699" priority="700" rank="3"/>
  </conditionalFormatting>
  <conditionalFormatting sqref="AM4:AM27">
    <cfRule type="top10" dxfId="698" priority="699" rank="3"/>
  </conditionalFormatting>
  <conditionalFormatting sqref="AN4:AN27">
    <cfRule type="top10" dxfId="697" priority="698" rank="3"/>
  </conditionalFormatting>
  <conditionalFormatting sqref="AN4:AN27">
    <cfRule type="top10" dxfId="696" priority="697" rank="3"/>
  </conditionalFormatting>
  <conditionalFormatting sqref="AN4:AN27">
    <cfRule type="top10" dxfId="695" priority="696" rank="3"/>
  </conditionalFormatting>
  <conditionalFormatting sqref="AN4:AN27">
    <cfRule type="top10" dxfId="694" priority="695" rank="3"/>
  </conditionalFormatting>
  <conditionalFormatting sqref="AN4:AN27">
    <cfRule type="top10" dxfId="693" priority="694" rank="3"/>
  </conditionalFormatting>
  <conditionalFormatting sqref="AN4:AN27">
    <cfRule type="top10" dxfId="692" priority="693" rank="3"/>
  </conditionalFormatting>
  <conditionalFormatting sqref="AN4:AN27">
    <cfRule type="top10" dxfId="691" priority="692" rank="3"/>
  </conditionalFormatting>
  <conditionalFormatting sqref="AN4:AN27">
    <cfRule type="top10" dxfId="690" priority="691" rank="3"/>
  </conditionalFormatting>
  <conditionalFormatting sqref="AN4:AN27">
    <cfRule type="top10" dxfId="689" priority="690" rank="3"/>
  </conditionalFormatting>
  <conditionalFormatting sqref="AN4:AN27">
    <cfRule type="top10" dxfId="688" priority="689" rank="3"/>
  </conditionalFormatting>
  <conditionalFormatting sqref="AN4:AN27">
    <cfRule type="top10" dxfId="687" priority="688" rank="3"/>
  </conditionalFormatting>
  <conditionalFormatting sqref="AN4:AN27">
    <cfRule type="top10" dxfId="686" priority="687" rank="3"/>
  </conditionalFormatting>
  <conditionalFormatting sqref="AN4:AN27">
    <cfRule type="top10" dxfId="685" priority="686" rank="3"/>
  </conditionalFormatting>
  <conditionalFormatting sqref="AN4:AN27">
    <cfRule type="top10" dxfId="684" priority="685" rank="3"/>
  </conditionalFormatting>
  <conditionalFormatting sqref="AN4:AN27">
    <cfRule type="top10" dxfId="683" priority="684" rank="3"/>
  </conditionalFormatting>
  <conditionalFormatting sqref="AN4:AN27">
    <cfRule type="top10" dxfId="682" priority="683" rank="3"/>
  </conditionalFormatting>
  <conditionalFormatting sqref="AN4:AN27">
    <cfRule type="top10" dxfId="681" priority="682" rank="3"/>
  </conditionalFormatting>
  <conditionalFormatting sqref="AN4:AN27">
    <cfRule type="top10" dxfId="680" priority="681" rank="3"/>
  </conditionalFormatting>
  <conditionalFormatting sqref="AN4:AN27">
    <cfRule type="top10" dxfId="679" priority="680" rank="3"/>
  </conditionalFormatting>
  <conditionalFormatting sqref="AN4:AN27">
    <cfRule type="top10" dxfId="678" priority="679" rank="3"/>
  </conditionalFormatting>
  <conditionalFormatting sqref="AN4:AN27">
    <cfRule type="top10" dxfId="677" priority="678" rank="3"/>
  </conditionalFormatting>
  <conditionalFormatting sqref="AN4:AN27">
    <cfRule type="top10" dxfId="676" priority="677" rank="3"/>
  </conditionalFormatting>
  <conditionalFormatting sqref="AN4:AN27">
    <cfRule type="top10" dxfId="675" priority="676" rank="3"/>
  </conditionalFormatting>
  <conditionalFormatting sqref="AN4:AN27">
    <cfRule type="top10" dxfId="674" priority="675" rank="3"/>
  </conditionalFormatting>
  <conditionalFormatting sqref="AN4:AN27">
    <cfRule type="top10" dxfId="673" priority="674" rank="3"/>
  </conditionalFormatting>
  <conditionalFormatting sqref="AN4:AN27">
    <cfRule type="top10" dxfId="672" priority="673" rank="3"/>
  </conditionalFormatting>
  <conditionalFormatting sqref="AN4:AN27">
    <cfRule type="top10" dxfId="671" priority="672" rank="3"/>
  </conditionalFormatting>
  <conditionalFormatting sqref="AN4:AN27">
    <cfRule type="top10" dxfId="670" priority="671" rank="3"/>
  </conditionalFormatting>
  <conditionalFormatting sqref="AN4:AN27">
    <cfRule type="top10" dxfId="669" priority="670" rank="3"/>
  </conditionalFormatting>
  <conditionalFormatting sqref="AN4:AN27">
    <cfRule type="top10" dxfId="668" priority="669" rank="3"/>
  </conditionalFormatting>
  <conditionalFormatting sqref="AN4:AN27">
    <cfRule type="top10" dxfId="667" priority="668" rank="3"/>
  </conditionalFormatting>
  <conditionalFormatting sqref="AN4:AN27">
    <cfRule type="top10" dxfId="666" priority="667" rank="3"/>
  </conditionalFormatting>
  <conditionalFormatting sqref="AN4:AN27">
    <cfRule type="top10" dxfId="665" priority="666" rank="3"/>
  </conditionalFormatting>
  <conditionalFormatting sqref="AN4:AN27">
    <cfRule type="top10" dxfId="664" priority="665" rank="3"/>
  </conditionalFormatting>
  <conditionalFormatting sqref="AN4:AN27">
    <cfRule type="top10" dxfId="663" priority="664" rank="3"/>
  </conditionalFormatting>
  <conditionalFormatting sqref="AN4:AN27">
    <cfRule type="top10" dxfId="662" priority="663" rank="3"/>
  </conditionalFormatting>
  <conditionalFormatting sqref="AN4:AN27">
    <cfRule type="top10" dxfId="661" priority="662" rank="3"/>
  </conditionalFormatting>
  <conditionalFormatting sqref="AN4:AN27">
    <cfRule type="top10" dxfId="660" priority="661" rank="3"/>
  </conditionalFormatting>
  <conditionalFormatting sqref="AN4:AN27">
    <cfRule type="top10" dxfId="659" priority="660" rank="3"/>
  </conditionalFormatting>
  <conditionalFormatting sqref="AN4:AN27">
    <cfRule type="top10" dxfId="658" priority="659" rank="3"/>
  </conditionalFormatting>
  <conditionalFormatting sqref="AN4:AN27">
    <cfRule type="top10" dxfId="657" priority="658" rank="3"/>
  </conditionalFormatting>
  <conditionalFormatting sqref="AN4:AN27">
    <cfRule type="top10" dxfId="656" priority="657" rank="3"/>
  </conditionalFormatting>
  <conditionalFormatting sqref="AN4:AN27">
    <cfRule type="top10" dxfId="655" priority="656" rank="3"/>
  </conditionalFormatting>
  <conditionalFormatting sqref="AN4:AN27">
    <cfRule type="top10" dxfId="654" priority="655" rank="3"/>
  </conditionalFormatting>
  <conditionalFormatting sqref="AN4:AN27">
    <cfRule type="top10" dxfId="653" priority="654" rank="3"/>
  </conditionalFormatting>
  <conditionalFormatting sqref="AN4:AN27">
    <cfRule type="top10" dxfId="652" priority="653" rank="3"/>
  </conditionalFormatting>
  <conditionalFormatting sqref="AN4:AN27">
    <cfRule type="top10" dxfId="651" priority="652" rank="3"/>
  </conditionalFormatting>
  <conditionalFormatting sqref="AN4:AN27">
    <cfRule type="top10" dxfId="650" priority="651" rank="3"/>
  </conditionalFormatting>
  <conditionalFormatting sqref="AN4:AN27">
    <cfRule type="top10" dxfId="649" priority="650" rank="3"/>
  </conditionalFormatting>
  <conditionalFormatting sqref="AN4:AN27">
    <cfRule type="top10" dxfId="648" priority="649" rank="3"/>
  </conditionalFormatting>
  <conditionalFormatting sqref="AN4:AN27">
    <cfRule type="top10" dxfId="647" priority="648" rank="3"/>
  </conditionalFormatting>
  <conditionalFormatting sqref="AP4:AP27">
    <cfRule type="top10" dxfId="646" priority="647" rank="3"/>
  </conditionalFormatting>
  <conditionalFormatting sqref="AP4:AP27">
    <cfRule type="top10" dxfId="645" priority="646" rank="3"/>
  </conditionalFormatting>
  <conditionalFormatting sqref="AP4:AP27">
    <cfRule type="top10" dxfId="644" priority="645" rank="3"/>
  </conditionalFormatting>
  <conditionalFormatting sqref="AP4:AP27">
    <cfRule type="top10" dxfId="643" priority="644" rank="3"/>
  </conditionalFormatting>
  <conditionalFormatting sqref="AP4:AP27">
    <cfRule type="top10" dxfId="642" priority="643" rank="3"/>
  </conditionalFormatting>
  <conditionalFormatting sqref="AP4:AP27">
    <cfRule type="top10" dxfId="641" priority="642" rank="3"/>
  </conditionalFormatting>
  <conditionalFormatting sqref="AP4:AP27">
    <cfRule type="top10" dxfId="640" priority="641" rank="3"/>
  </conditionalFormatting>
  <conditionalFormatting sqref="AP4:AP27">
    <cfRule type="top10" dxfId="639" priority="640" rank="3"/>
  </conditionalFormatting>
  <conditionalFormatting sqref="AP4:AP27">
    <cfRule type="top10" dxfId="638" priority="639" rank="3"/>
  </conditionalFormatting>
  <conditionalFormatting sqref="AP4:AP27">
    <cfRule type="top10" dxfId="637" priority="638" rank="3"/>
  </conditionalFormatting>
  <conditionalFormatting sqref="AP4:AP27">
    <cfRule type="top10" dxfId="636" priority="637" rank="3"/>
  </conditionalFormatting>
  <conditionalFormatting sqref="AP4:AP27">
    <cfRule type="top10" dxfId="635" priority="636" rank="3"/>
  </conditionalFormatting>
  <conditionalFormatting sqref="AP4:AP27">
    <cfRule type="top10" dxfId="634" priority="635" rank="3"/>
  </conditionalFormatting>
  <conditionalFormatting sqref="AP4:AP27">
    <cfRule type="top10" dxfId="633" priority="634" rank="3"/>
  </conditionalFormatting>
  <conditionalFormatting sqref="AP4:AP27">
    <cfRule type="top10" dxfId="632" priority="633" rank="3"/>
  </conditionalFormatting>
  <conditionalFormatting sqref="AP4:AP27">
    <cfRule type="top10" dxfId="631" priority="632" rank="3"/>
  </conditionalFormatting>
  <conditionalFormatting sqref="AP4:AP27">
    <cfRule type="top10" dxfId="630" priority="631" rank="3"/>
  </conditionalFormatting>
  <conditionalFormatting sqref="AP4:AP27">
    <cfRule type="top10" dxfId="629" priority="630" rank="3"/>
  </conditionalFormatting>
  <conditionalFormatting sqref="AP4:AP27">
    <cfRule type="top10" dxfId="628" priority="629" rank="3"/>
  </conditionalFormatting>
  <conditionalFormatting sqref="AP4:AP27">
    <cfRule type="top10" dxfId="627" priority="628" rank="3"/>
  </conditionalFormatting>
  <conditionalFormatting sqref="AP4:AP27">
    <cfRule type="top10" dxfId="626" priority="627" rank="3"/>
  </conditionalFormatting>
  <conditionalFormatting sqref="AP4:AP27">
    <cfRule type="top10" dxfId="625" priority="626" rank="3"/>
  </conditionalFormatting>
  <conditionalFormatting sqref="AP4:AP27">
    <cfRule type="top10" dxfId="624" priority="625" rank="3"/>
  </conditionalFormatting>
  <conditionalFormatting sqref="AP4:AP27">
    <cfRule type="top10" dxfId="623" priority="624" rank="3"/>
  </conditionalFormatting>
  <conditionalFormatting sqref="AP4:AP27">
    <cfRule type="top10" dxfId="622" priority="623" rank="3"/>
  </conditionalFormatting>
  <conditionalFormatting sqref="AP4:AP27">
    <cfRule type="top10" dxfId="621" priority="622" rank="3"/>
  </conditionalFormatting>
  <conditionalFormatting sqref="AP4:AP27">
    <cfRule type="top10" dxfId="620" priority="621" rank="3"/>
  </conditionalFormatting>
  <conditionalFormatting sqref="AP4:AP27">
    <cfRule type="top10" dxfId="619" priority="620" rank="3"/>
  </conditionalFormatting>
  <conditionalFormatting sqref="AP4:AP27">
    <cfRule type="top10" dxfId="618" priority="619" rank="3"/>
  </conditionalFormatting>
  <conditionalFormatting sqref="AP4:AP27">
    <cfRule type="top10" dxfId="617" priority="618" rank="3"/>
  </conditionalFormatting>
  <conditionalFormatting sqref="AP4:AP27">
    <cfRule type="top10" dxfId="616" priority="617" rank="3"/>
  </conditionalFormatting>
  <conditionalFormatting sqref="AP4:AP27">
    <cfRule type="top10" dxfId="615" priority="616" rank="3"/>
  </conditionalFormatting>
  <conditionalFormatting sqref="AP4:AP27">
    <cfRule type="top10" dxfId="614" priority="615" rank="3"/>
  </conditionalFormatting>
  <conditionalFormatting sqref="AP4:AP27">
    <cfRule type="top10" dxfId="613" priority="614" rank="3"/>
  </conditionalFormatting>
  <conditionalFormatting sqref="AP4:AP27">
    <cfRule type="top10" dxfId="612" priority="613" rank="3"/>
  </conditionalFormatting>
  <conditionalFormatting sqref="AP4:AP27">
    <cfRule type="top10" dxfId="611" priority="612" rank="3"/>
  </conditionalFormatting>
  <conditionalFormatting sqref="AP4:AP27">
    <cfRule type="top10" dxfId="610" priority="611" rank="3"/>
  </conditionalFormatting>
  <conditionalFormatting sqref="AP4:AP27">
    <cfRule type="top10" dxfId="609" priority="610" rank="3"/>
  </conditionalFormatting>
  <conditionalFormatting sqref="AP4:AP27">
    <cfRule type="top10" dxfId="608" priority="609" rank="3"/>
  </conditionalFormatting>
  <conditionalFormatting sqref="AP4:AP27">
    <cfRule type="top10" dxfId="607" priority="608" rank="3"/>
  </conditionalFormatting>
  <conditionalFormatting sqref="AP4:AP27">
    <cfRule type="top10" dxfId="606" priority="607" rank="3"/>
  </conditionalFormatting>
  <conditionalFormatting sqref="AP4:AP27">
    <cfRule type="top10" dxfId="605" priority="606" rank="3"/>
  </conditionalFormatting>
  <conditionalFormatting sqref="AP4:AP27">
    <cfRule type="top10" dxfId="604" priority="605" rank="3"/>
  </conditionalFormatting>
  <conditionalFormatting sqref="AP4:AP27">
    <cfRule type="top10" dxfId="603" priority="604" rank="3"/>
  </conditionalFormatting>
  <conditionalFormatting sqref="AP4:AP27">
    <cfRule type="top10" dxfId="602" priority="603" rank="3"/>
  </conditionalFormatting>
  <conditionalFormatting sqref="AP4:AP27">
    <cfRule type="top10" dxfId="601" priority="602" rank="3"/>
  </conditionalFormatting>
  <conditionalFormatting sqref="AP4:AP27">
    <cfRule type="top10" dxfId="600" priority="601" rank="3"/>
  </conditionalFormatting>
  <conditionalFormatting sqref="AP4:AP27">
    <cfRule type="top10" dxfId="599" priority="600" rank="3"/>
  </conditionalFormatting>
  <conditionalFormatting sqref="AP4:AP27">
    <cfRule type="top10" dxfId="598" priority="599" rank="3"/>
  </conditionalFormatting>
  <conditionalFormatting sqref="AP4:AP27">
    <cfRule type="top10" dxfId="597" priority="598" rank="3"/>
  </conditionalFormatting>
  <conditionalFormatting sqref="AP4:AP27">
    <cfRule type="top10" dxfId="596" priority="597" rank="3"/>
  </conditionalFormatting>
  <conditionalFormatting sqref="AP4:AP27">
    <cfRule type="top10" dxfId="595" priority="596" rank="3"/>
  </conditionalFormatting>
  <conditionalFormatting sqref="AP4:AP27">
    <cfRule type="top10" dxfId="594" priority="595" rank="3"/>
  </conditionalFormatting>
  <conditionalFormatting sqref="AP4:AP27">
    <cfRule type="top10" dxfId="593" priority="594" rank="3"/>
  </conditionalFormatting>
  <conditionalFormatting sqref="AQ4:AQ27">
    <cfRule type="top10" dxfId="592" priority="593" rank="3"/>
  </conditionalFormatting>
  <conditionalFormatting sqref="AQ4:AQ27">
    <cfRule type="top10" dxfId="591" priority="592" rank="3"/>
  </conditionalFormatting>
  <conditionalFormatting sqref="AQ4:AQ27">
    <cfRule type="top10" dxfId="590" priority="591" rank="3"/>
  </conditionalFormatting>
  <conditionalFormatting sqref="AQ4:AQ27">
    <cfRule type="top10" dxfId="589" priority="590" rank="3"/>
  </conditionalFormatting>
  <conditionalFormatting sqref="AQ4:AQ27">
    <cfRule type="top10" dxfId="588" priority="589" rank="3"/>
  </conditionalFormatting>
  <conditionalFormatting sqref="AQ4:AQ27">
    <cfRule type="top10" dxfId="587" priority="588" rank="3"/>
  </conditionalFormatting>
  <conditionalFormatting sqref="AQ4:AQ27">
    <cfRule type="top10" dxfId="586" priority="587" rank="3"/>
  </conditionalFormatting>
  <conditionalFormatting sqref="AQ4:AQ27">
    <cfRule type="top10" dxfId="585" priority="586" rank="3"/>
  </conditionalFormatting>
  <conditionalFormatting sqref="AQ4:AQ27">
    <cfRule type="top10" dxfId="584" priority="585" rank="3"/>
  </conditionalFormatting>
  <conditionalFormatting sqref="AQ4:AQ27">
    <cfRule type="top10" dxfId="583" priority="584" rank="3"/>
  </conditionalFormatting>
  <conditionalFormatting sqref="AQ4:AQ27">
    <cfRule type="top10" dxfId="582" priority="583" rank="3"/>
  </conditionalFormatting>
  <conditionalFormatting sqref="AQ4:AQ27">
    <cfRule type="top10" dxfId="581" priority="582" rank="3"/>
  </conditionalFormatting>
  <conditionalFormatting sqref="AQ4:AQ27">
    <cfRule type="top10" dxfId="580" priority="581" rank="3"/>
  </conditionalFormatting>
  <conditionalFormatting sqref="AQ4:AQ27">
    <cfRule type="top10" dxfId="579" priority="580" rank="3"/>
  </conditionalFormatting>
  <conditionalFormatting sqref="AQ4:AQ27">
    <cfRule type="top10" dxfId="578" priority="579" rank="3"/>
  </conditionalFormatting>
  <conditionalFormatting sqref="AQ4:AQ27">
    <cfRule type="top10" dxfId="577" priority="578" rank="3"/>
  </conditionalFormatting>
  <conditionalFormatting sqref="AQ4:AQ27">
    <cfRule type="top10" dxfId="576" priority="577" rank="3"/>
  </conditionalFormatting>
  <conditionalFormatting sqref="AQ4:AQ27">
    <cfRule type="top10" dxfId="575" priority="576" rank="3"/>
  </conditionalFormatting>
  <conditionalFormatting sqref="AQ4:AQ27">
    <cfRule type="top10" dxfId="574" priority="575" rank="3"/>
  </conditionalFormatting>
  <conditionalFormatting sqref="AQ4:AQ27">
    <cfRule type="top10" dxfId="573" priority="574" rank="3"/>
  </conditionalFormatting>
  <conditionalFormatting sqref="AQ4:AQ27">
    <cfRule type="top10" dxfId="572" priority="573" rank="3"/>
  </conditionalFormatting>
  <conditionalFormatting sqref="AQ4:AQ27">
    <cfRule type="top10" dxfId="571" priority="572" rank="3"/>
  </conditionalFormatting>
  <conditionalFormatting sqref="AQ4:AQ27">
    <cfRule type="top10" dxfId="570" priority="571" rank="3"/>
  </conditionalFormatting>
  <conditionalFormatting sqref="AQ4:AQ27">
    <cfRule type="top10" dxfId="569" priority="570" rank="3"/>
  </conditionalFormatting>
  <conditionalFormatting sqref="AQ4:AQ27">
    <cfRule type="top10" dxfId="568" priority="569" rank="3"/>
  </conditionalFormatting>
  <conditionalFormatting sqref="AQ4:AQ27">
    <cfRule type="top10" dxfId="567" priority="568" rank="3"/>
  </conditionalFormatting>
  <conditionalFormatting sqref="AQ4:AQ27">
    <cfRule type="top10" dxfId="566" priority="567" rank="3"/>
  </conditionalFormatting>
  <conditionalFormatting sqref="AQ4:AQ27">
    <cfRule type="top10" dxfId="565" priority="566" rank="3"/>
  </conditionalFormatting>
  <conditionalFormatting sqref="AQ4:AQ27">
    <cfRule type="top10" dxfId="564" priority="565" rank="3"/>
  </conditionalFormatting>
  <conditionalFormatting sqref="AQ4:AQ27">
    <cfRule type="top10" dxfId="563" priority="564" rank="3"/>
  </conditionalFormatting>
  <conditionalFormatting sqref="AQ4:AQ27">
    <cfRule type="top10" dxfId="562" priority="563" rank="3"/>
  </conditionalFormatting>
  <conditionalFormatting sqref="AQ4:AQ27">
    <cfRule type="top10" dxfId="561" priority="562" rank="3"/>
  </conditionalFormatting>
  <conditionalFormatting sqref="AQ4:AQ27">
    <cfRule type="top10" dxfId="560" priority="561" rank="3"/>
  </conditionalFormatting>
  <conditionalFormatting sqref="AQ4:AQ27">
    <cfRule type="top10" dxfId="559" priority="560" rank="3"/>
  </conditionalFormatting>
  <conditionalFormatting sqref="AQ4:AQ27">
    <cfRule type="top10" dxfId="558" priority="559" rank="3"/>
  </conditionalFormatting>
  <conditionalFormatting sqref="AQ4:AQ27">
    <cfRule type="top10" dxfId="557" priority="558" rank="3"/>
  </conditionalFormatting>
  <conditionalFormatting sqref="AQ4:AQ27">
    <cfRule type="top10" dxfId="556" priority="557" rank="3"/>
  </conditionalFormatting>
  <conditionalFormatting sqref="AQ4:AQ27">
    <cfRule type="top10" dxfId="555" priority="556" rank="3"/>
  </conditionalFormatting>
  <conditionalFormatting sqref="AQ4:AQ27">
    <cfRule type="top10" dxfId="554" priority="555" rank="3"/>
  </conditionalFormatting>
  <conditionalFormatting sqref="AQ4:AQ27">
    <cfRule type="top10" dxfId="553" priority="554" rank="3"/>
  </conditionalFormatting>
  <conditionalFormatting sqref="AQ4:AQ27">
    <cfRule type="top10" dxfId="552" priority="553" rank="3"/>
  </conditionalFormatting>
  <conditionalFormatting sqref="AQ4:AQ27">
    <cfRule type="top10" dxfId="551" priority="552" rank="3"/>
  </conditionalFormatting>
  <conditionalFormatting sqref="AQ4:AQ27">
    <cfRule type="top10" dxfId="550" priority="551" rank="3"/>
  </conditionalFormatting>
  <conditionalFormatting sqref="AQ4:AQ27">
    <cfRule type="top10" dxfId="549" priority="550" rank="3"/>
  </conditionalFormatting>
  <conditionalFormatting sqref="AQ4:AQ27">
    <cfRule type="top10" dxfId="548" priority="549" rank="3"/>
  </conditionalFormatting>
  <conditionalFormatting sqref="AQ4:AQ27">
    <cfRule type="top10" dxfId="547" priority="548" rank="3"/>
  </conditionalFormatting>
  <conditionalFormatting sqref="AQ4:AQ27">
    <cfRule type="top10" dxfId="546" priority="547" rank="3"/>
  </conditionalFormatting>
  <conditionalFormatting sqref="AQ4:AQ27">
    <cfRule type="top10" dxfId="545" priority="546" rank="3"/>
  </conditionalFormatting>
  <conditionalFormatting sqref="AQ4:AQ27">
    <cfRule type="top10" dxfId="544" priority="545" rank="3"/>
  </conditionalFormatting>
  <conditionalFormatting sqref="AQ4:AQ27">
    <cfRule type="top10" dxfId="543" priority="544" rank="3"/>
  </conditionalFormatting>
  <conditionalFormatting sqref="AQ4:AQ27">
    <cfRule type="top10" dxfId="542" priority="543" rank="3"/>
  </conditionalFormatting>
  <conditionalFormatting sqref="AQ4:AQ27">
    <cfRule type="top10" dxfId="541" priority="542" rank="3"/>
  </conditionalFormatting>
  <conditionalFormatting sqref="AQ4:AQ27">
    <cfRule type="top10" dxfId="540" priority="541" rank="3"/>
  </conditionalFormatting>
  <conditionalFormatting sqref="AQ4:AQ27">
    <cfRule type="top10" dxfId="539" priority="540" rank="3"/>
  </conditionalFormatting>
  <conditionalFormatting sqref="AQ4:AQ27">
    <cfRule type="top10" dxfId="538" priority="539" rank="3"/>
  </conditionalFormatting>
  <conditionalFormatting sqref="AQ4:AQ27">
    <cfRule type="top10" dxfId="537" priority="538" rank="3"/>
  </conditionalFormatting>
  <conditionalFormatting sqref="AQ4:AQ27">
    <cfRule type="top10" dxfId="536" priority="537" rank="3"/>
  </conditionalFormatting>
  <conditionalFormatting sqref="AS4:AS27">
    <cfRule type="top10" dxfId="535" priority="536" rank="3"/>
  </conditionalFormatting>
  <conditionalFormatting sqref="AS4:AS27">
    <cfRule type="top10" dxfId="534" priority="535" rank="3"/>
  </conditionalFormatting>
  <conditionalFormatting sqref="AS4:AS27">
    <cfRule type="top10" dxfId="533" priority="534" rank="3"/>
  </conditionalFormatting>
  <conditionalFormatting sqref="AS4:AS27">
    <cfRule type="top10" dxfId="532" priority="533" rank="3"/>
  </conditionalFormatting>
  <conditionalFormatting sqref="AS4:AS27">
    <cfRule type="top10" dxfId="531" priority="532" rank="3"/>
  </conditionalFormatting>
  <conditionalFormatting sqref="AS4:AS27">
    <cfRule type="top10" dxfId="530" priority="531" rank="3"/>
  </conditionalFormatting>
  <conditionalFormatting sqref="AS4:AS27">
    <cfRule type="top10" dxfId="529" priority="530" rank="3"/>
  </conditionalFormatting>
  <conditionalFormatting sqref="AS4:AS27">
    <cfRule type="top10" dxfId="528" priority="529" rank="3"/>
  </conditionalFormatting>
  <conditionalFormatting sqref="AS4:AS27">
    <cfRule type="top10" dxfId="527" priority="528" rank="3"/>
  </conditionalFormatting>
  <conditionalFormatting sqref="AS4:AS27">
    <cfRule type="top10" dxfId="526" priority="527" rank="3"/>
  </conditionalFormatting>
  <conditionalFormatting sqref="AS4:AS27">
    <cfRule type="top10" dxfId="525" priority="526" rank="3"/>
  </conditionalFormatting>
  <conditionalFormatting sqref="AS4:AS27">
    <cfRule type="top10" dxfId="524" priority="525" rank="3"/>
  </conditionalFormatting>
  <conditionalFormatting sqref="AS4:AS27">
    <cfRule type="top10" dxfId="523" priority="524" rank="3"/>
  </conditionalFormatting>
  <conditionalFormatting sqref="AS4:AS27">
    <cfRule type="top10" dxfId="522" priority="523" rank="3"/>
  </conditionalFormatting>
  <conditionalFormatting sqref="AS4:AS27">
    <cfRule type="top10" dxfId="521" priority="522" rank="3"/>
  </conditionalFormatting>
  <conditionalFormatting sqref="AS4:AS27">
    <cfRule type="top10" dxfId="520" priority="521" rank="3"/>
  </conditionalFormatting>
  <conditionalFormatting sqref="AS4:AS27">
    <cfRule type="top10" dxfId="519" priority="520" rank="3"/>
  </conditionalFormatting>
  <conditionalFormatting sqref="AS4:AS27">
    <cfRule type="top10" dxfId="518" priority="519" rank="3"/>
  </conditionalFormatting>
  <conditionalFormatting sqref="AS4:AS27">
    <cfRule type="top10" dxfId="517" priority="518" rank="3"/>
  </conditionalFormatting>
  <conditionalFormatting sqref="AS4:AS27">
    <cfRule type="top10" dxfId="516" priority="517" rank="3"/>
  </conditionalFormatting>
  <conditionalFormatting sqref="AS4:AS27">
    <cfRule type="top10" dxfId="515" priority="516" rank="3"/>
  </conditionalFormatting>
  <conditionalFormatting sqref="AS4:AS27">
    <cfRule type="top10" dxfId="514" priority="515" rank="3"/>
  </conditionalFormatting>
  <conditionalFormatting sqref="AS4:AS27">
    <cfRule type="top10" dxfId="513" priority="514" rank="3"/>
  </conditionalFormatting>
  <conditionalFormatting sqref="AS4:AS27">
    <cfRule type="top10" dxfId="512" priority="513" rank="3"/>
  </conditionalFormatting>
  <conditionalFormatting sqref="AS4:AS27">
    <cfRule type="top10" dxfId="511" priority="512" rank="3"/>
  </conditionalFormatting>
  <conditionalFormatting sqref="AS4:AS27">
    <cfRule type="top10" dxfId="510" priority="511" rank="3"/>
  </conditionalFormatting>
  <conditionalFormatting sqref="AS4:AS27">
    <cfRule type="top10" dxfId="509" priority="510" rank="3"/>
  </conditionalFormatting>
  <conditionalFormatting sqref="AS4:AS27">
    <cfRule type="top10" dxfId="508" priority="509" rank="3"/>
  </conditionalFormatting>
  <conditionalFormatting sqref="AS4:AS27">
    <cfRule type="top10" dxfId="507" priority="508" rank="3"/>
  </conditionalFormatting>
  <conditionalFormatting sqref="AS4:AS27">
    <cfRule type="top10" dxfId="506" priority="507" rank="3"/>
  </conditionalFormatting>
  <conditionalFormatting sqref="AS4:AS27">
    <cfRule type="top10" dxfId="505" priority="506" rank="3"/>
  </conditionalFormatting>
  <conditionalFormatting sqref="AS4:AS27">
    <cfRule type="top10" dxfId="504" priority="505" rank="3"/>
  </conditionalFormatting>
  <conditionalFormatting sqref="AS4:AS27">
    <cfRule type="top10" dxfId="503" priority="504" rank="3"/>
  </conditionalFormatting>
  <conditionalFormatting sqref="AS4:AS27">
    <cfRule type="top10" dxfId="502" priority="503" rank="3"/>
  </conditionalFormatting>
  <conditionalFormatting sqref="AS4:AS27">
    <cfRule type="top10" dxfId="501" priority="502" rank="3"/>
  </conditionalFormatting>
  <conditionalFormatting sqref="AS4:AS27">
    <cfRule type="top10" dxfId="500" priority="501" rank="3"/>
  </conditionalFormatting>
  <conditionalFormatting sqref="AS4:AS27">
    <cfRule type="top10" dxfId="499" priority="500" rank="3"/>
  </conditionalFormatting>
  <conditionalFormatting sqref="AS4:AS27">
    <cfRule type="top10" dxfId="498" priority="499" rank="3"/>
  </conditionalFormatting>
  <conditionalFormatting sqref="AS4:AS27">
    <cfRule type="top10" dxfId="497" priority="498" rank="3"/>
  </conditionalFormatting>
  <conditionalFormatting sqref="AS4:AS27">
    <cfRule type="top10" dxfId="496" priority="497" rank="3"/>
  </conditionalFormatting>
  <conditionalFormatting sqref="AS4:AS27">
    <cfRule type="top10" dxfId="495" priority="496" rank="3"/>
  </conditionalFormatting>
  <conditionalFormatting sqref="AS4:AS27">
    <cfRule type="top10" dxfId="494" priority="495" rank="3"/>
  </conditionalFormatting>
  <conditionalFormatting sqref="AS4:AS27">
    <cfRule type="top10" dxfId="493" priority="494" rank="3"/>
  </conditionalFormatting>
  <conditionalFormatting sqref="AS4:AS27">
    <cfRule type="top10" dxfId="492" priority="493" rank="3"/>
  </conditionalFormatting>
  <conditionalFormatting sqref="AS4:AS27">
    <cfRule type="top10" dxfId="491" priority="492" rank="3"/>
  </conditionalFormatting>
  <conditionalFormatting sqref="AS4:AS27">
    <cfRule type="top10" dxfId="490" priority="491" rank="3"/>
  </conditionalFormatting>
  <conditionalFormatting sqref="AS4:AS27">
    <cfRule type="top10" dxfId="489" priority="490" rank="3"/>
  </conditionalFormatting>
  <conditionalFormatting sqref="AS4:AS27">
    <cfRule type="top10" dxfId="488" priority="489" rank="3"/>
  </conditionalFormatting>
  <conditionalFormatting sqref="AS4:AS27">
    <cfRule type="top10" dxfId="487" priority="488" rank="3"/>
  </conditionalFormatting>
  <conditionalFormatting sqref="AS4:AS27">
    <cfRule type="top10" dxfId="486" priority="487" rank="3"/>
  </conditionalFormatting>
  <conditionalFormatting sqref="AS4:AS27">
    <cfRule type="top10" dxfId="485" priority="486" rank="3"/>
  </conditionalFormatting>
  <conditionalFormatting sqref="AS4:AS27">
    <cfRule type="top10" dxfId="484" priority="485" rank="3"/>
  </conditionalFormatting>
  <conditionalFormatting sqref="AS4:AS27">
    <cfRule type="top10" dxfId="483" priority="484" rank="3"/>
  </conditionalFormatting>
  <conditionalFormatting sqref="AS4:AS27">
    <cfRule type="top10" dxfId="482" priority="483" rank="3"/>
  </conditionalFormatting>
  <conditionalFormatting sqref="AS4:AS27">
    <cfRule type="top10" dxfId="481" priority="482" rank="3"/>
  </conditionalFormatting>
  <conditionalFormatting sqref="AS4:AS27">
    <cfRule type="top10" dxfId="480" priority="481" rank="3"/>
  </conditionalFormatting>
  <conditionalFormatting sqref="AS4:AS27">
    <cfRule type="top10" dxfId="479" priority="480" rank="3"/>
  </conditionalFormatting>
  <conditionalFormatting sqref="AS4:AS27">
    <cfRule type="top10" dxfId="478" priority="479" rank="3"/>
  </conditionalFormatting>
  <conditionalFormatting sqref="AS4:AS27">
    <cfRule type="top10" dxfId="477" priority="478" rank="3"/>
  </conditionalFormatting>
  <conditionalFormatting sqref="AS4:AS27">
    <cfRule type="top10" dxfId="476" priority="477" rank="3"/>
  </conditionalFormatting>
  <conditionalFormatting sqref="AT4:AT27">
    <cfRule type="top10" dxfId="475" priority="476" rank="3"/>
  </conditionalFormatting>
  <conditionalFormatting sqref="AT4:AT27">
    <cfRule type="top10" dxfId="474" priority="475" rank="3"/>
  </conditionalFormatting>
  <conditionalFormatting sqref="AT4:AT27">
    <cfRule type="top10" dxfId="473" priority="474" rank="3"/>
  </conditionalFormatting>
  <conditionalFormatting sqref="AT4:AT27">
    <cfRule type="top10" dxfId="472" priority="473" rank="3"/>
  </conditionalFormatting>
  <conditionalFormatting sqref="AT4:AT27">
    <cfRule type="top10" dxfId="471" priority="472" rank="3"/>
  </conditionalFormatting>
  <conditionalFormatting sqref="AT4:AT27">
    <cfRule type="top10" dxfId="470" priority="471" rank="3"/>
  </conditionalFormatting>
  <conditionalFormatting sqref="AT4:AT27">
    <cfRule type="top10" dxfId="469" priority="470" rank="3"/>
  </conditionalFormatting>
  <conditionalFormatting sqref="AT4:AT27">
    <cfRule type="top10" dxfId="468" priority="469" rank="3"/>
  </conditionalFormatting>
  <conditionalFormatting sqref="AT4:AT27">
    <cfRule type="top10" dxfId="467" priority="468" rank="3"/>
  </conditionalFormatting>
  <conditionalFormatting sqref="AT4:AT27">
    <cfRule type="top10" dxfId="466" priority="467" rank="3"/>
  </conditionalFormatting>
  <conditionalFormatting sqref="AT4:AT27">
    <cfRule type="top10" dxfId="465" priority="466" rank="3"/>
  </conditionalFormatting>
  <conditionalFormatting sqref="AT4:AT27">
    <cfRule type="top10" dxfId="464" priority="465" rank="3"/>
  </conditionalFormatting>
  <conditionalFormatting sqref="AT4:AT27">
    <cfRule type="top10" dxfId="463" priority="464" rank="3"/>
  </conditionalFormatting>
  <conditionalFormatting sqref="AT4:AT27">
    <cfRule type="top10" dxfId="462" priority="463" rank="3"/>
  </conditionalFormatting>
  <conditionalFormatting sqref="AT4:AT27">
    <cfRule type="top10" dxfId="461" priority="462" rank="3"/>
  </conditionalFormatting>
  <conditionalFormatting sqref="AT4:AT27">
    <cfRule type="top10" dxfId="460" priority="461" rank="3"/>
  </conditionalFormatting>
  <conditionalFormatting sqref="AT4:AT27">
    <cfRule type="top10" dxfId="459" priority="460" rank="3"/>
  </conditionalFormatting>
  <conditionalFormatting sqref="AT4:AT27">
    <cfRule type="top10" dxfId="458" priority="459" rank="3"/>
  </conditionalFormatting>
  <conditionalFormatting sqref="AT4:AT27">
    <cfRule type="top10" dxfId="457" priority="458" rank="3"/>
  </conditionalFormatting>
  <conditionalFormatting sqref="AT4:AT27">
    <cfRule type="top10" dxfId="456" priority="457" rank="3"/>
  </conditionalFormatting>
  <conditionalFormatting sqref="AT4:AT27">
    <cfRule type="top10" dxfId="455" priority="456" rank="3"/>
  </conditionalFormatting>
  <conditionalFormatting sqref="AT4:AT27">
    <cfRule type="top10" dxfId="454" priority="455" rank="3"/>
  </conditionalFormatting>
  <conditionalFormatting sqref="AT4:AT27">
    <cfRule type="top10" dxfId="453" priority="454" rank="3"/>
  </conditionalFormatting>
  <conditionalFormatting sqref="AT4:AT27">
    <cfRule type="top10" dxfId="452" priority="453" rank="3"/>
  </conditionalFormatting>
  <conditionalFormatting sqref="AT4:AT27">
    <cfRule type="top10" dxfId="451" priority="452" rank="3"/>
  </conditionalFormatting>
  <conditionalFormatting sqref="AT4:AT27">
    <cfRule type="top10" dxfId="450" priority="451" rank="3"/>
  </conditionalFormatting>
  <conditionalFormatting sqref="AT4:AT27">
    <cfRule type="top10" dxfId="449" priority="450" rank="3"/>
  </conditionalFormatting>
  <conditionalFormatting sqref="AT4:AT27">
    <cfRule type="top10" dxfId="448" priority="449" rank="3"/>
  </conditionalFormatting>
  <conditionalFormatting sqref="AT4:AT27">
    <cfRule type="top10" dxfId="447" priority="448" rank="3"/>
  </conditionalFormatting>
  <conditionalFormatting sqref="AT4:AT27">
    <cfRule type="top10" dxfId="446" priority="447" rank="3"/>
  </conditionalFormatting>
  <conditionalFormatting sqref="AT4:AT27">
    <cfRule type="top10" dxfId="445" priority="446" rank="3"/>
  </conditionalFormatting>
  <conditionalFormatting sqref="AT4:AT27">
    <cfRule type="top10" dxfId="444" priority="445" rank="3"/>
  </conditionalFormatting>
  <conditionalFormatting sqref="AT4:AT27">
    <cfRule type="top10" dxfId="443" priority="444" rank="3"/>
  </conditionalFormatting>
  <conditionalFormatting sqref="AT4:AT27">
    <cfRule type="top10" dxfId="442" priority="443" rank="3"/>
  </conditionalFormatting>
  <conditionalFormatting sqref="AT4:AT27">
    <cfRule type="top10" dxfId="441" priority="442" rank="3"/>
  </conditionalFormatting>
  <conditionalFormatting sqref="AT4:AT27">
    <cfRule type="top10" dxfId="440" priority="441" rank="3"/>
  </conditionalFormatting>
  <conditionalFormatting sqref="AT4:AT27">
    <cfRule type="top10" dxfId="439" priority="440" rank="3"/>
  </conditionalFormatting>
  <conditionalFormatting sqref="AT4:AT27">
    <cfRule type="top10" dxfId="438" priority="439" rank="3"/>
  </conditionalFormatting>
  <conditionalFormatting sqref="AT4:AT27">
    <cfRule type="top10" dxfId="437" priority="438" rank="3"/>
  </conditionalFormatting>
  <conditionalFormatting sqref="AT4:AT27">
    <cfRule type="top10" dxfId="436" priority="437" rank="3"/>
  </conditionalFormatting>
  <conditionalFormatting sqref="AT4:AT27">
    <cfRule type="top10" dxfId="435" priority="436" rank="3"/>
  </conditionalFormatting>
  <conditionalFormatting sqref="AT4:AT27">
    <cfRule type="top10" dxfId="434" priority="435" rank="3"/>
  </conditionalFormatting>
  <conditionalFormatting sqref="AT4:AT27">
    <cfRule type="top10" dxfId="433" priority="434" rank="3"/>
  </conditionalFormatting>
  <conditionalFormatting sqref="AT4:AT27">
    <cfRule type="top10" dxfId="432" priority="433" rank="3"/>
  </conditionalFormatting>
  <conditionalFormatting sqref="AT4:AT27">
    <cfRule type="top10" dxfId="431" priority="432" rank="3"/>
  </conditionalFormatting>
  <conditionalFormatting sqref="AT4:AT27">
    <cfRule type="top10" dxfId="430" priority="431" rank="3"/>
  </conditionalFormatting>
  <conditionalFormatting sqref="AT4:AT27">
    <cfRule type="top10" dxfId="429" priority="430" rank="3"/>
  </conditionalFormatting>
  <conditionalFormatting sqref="AT4:AT27">
    <cfRule type="top10" dxfId="428" priority="429" rank="3"/>
  </conditionalFormatting>
  <conditionalFormatting sqref="AT4:AT27">
    <cfRule type="top10" dxfId="427" priority="428" rank="3"/>
  </conditionalFormatting>
  <conditionalFormatting sqref="AT4:AT27">
    <cfRule type="top10" dxfId="426" priority="427" rank="3"/>
  </conditionalFormatting>
  <conditionalFormatting sqref="AT4:AT27">
    <cfRule type="top10" dxfId="425" priority="426" rank="3"/>
  </conditionalFormatting>
  <conditionalFormatting sqref="AT4:AT27">
    <cfRule type="top10" dxfId="424" priority="425" rank="3"/>
  </conditionalFormatting>
  <conditionalFormatting sqref="AT4:AT27">
    <cfRule type="top10" dxfId="423" priority="424" rank="3"/>
  </conditionalFormatting>
  <conditionalFormatting sqref="AT4:AT27">
    <cfRule type="top10" dxfId="422" priority="423" rank="3"/>
  </conditionalFormatting>
  <conditionalFormatting sqref="AT4:AT27">
    <cfRule type="top10" dxfId="421" priority="422" rank="3"/>
  </conditionalFormatting>
  <conditionalFormatting sqref="AT4:AT27">
    <cfRule type="top10" dxfId="420" priority="421" rank="3"/>
  </conditionalFormatting>
  <conditionalFormatting sqref="AT4:AT27">
    <cfRule type="top10" dxfId="419" priority="420" rank="3"/>
  </conditionalFormatting>
  <conditionalFormatting sqref="AT4:AT27">
    <cfRule type="top10" dxfId="418" priority="419" rank="3"/>
  </conditionalFormatting>
  <conditionalFormatting sqref="AT4:AT27">
    <cfRule type="top10" dxfId="417" priority="418" rank="3"/>
  </conditionalFormatting>
  <conditionalFormatting sqref="AT4:AT27">
    <cfRule type="top10" dxfId="416" priority="417" rank="3"/>
  </conditionalFormatting>
  <conditionalFormatting sqref="AT4:AT27">
    <cfRule type="top10" dxfId="415" priority="416" rank="3"/>
  </conditionalFormatting>
  <conditionalFormatting sqref="AT4:AT27">
    <cfRule type="top10" dxfId="414" priority="415" rank="3"/>
  </conditionalFormatting>
  <conditionalFormatting sqref="AT4:AT27">
    <cfRule type="top10" dxfId="413" priority="414" rank="3"/>
  </conditionalFormatting>
  <conditionalFormatting sqref="AU4:AU27">
    <cfRule type="top10" dxfId="412" priority="413" rank="3"/>
  </conditionalFormatting>
  <conditionalFormatting sqref="AU4:AU27">
    <cfRule type="top10" dxfId="411" priority="412" rank="3"/>
  </conditionalFormatting>
  <conditionalFormatting sqref="AU4:AU27">
    <cfRule type="top10" dxfId="410" priority="411" rank="3"/>
  </conditionalFormatting>
  <conditionalFormatting sqref="AU4:AU27">
    <cfRule type="top10" dxfId="409" priority="410" rank="3"/>
  </conditionalFormatting>
  <conditionalFormatting sqref="AU4:AU27">
    <cfRule type="top10" dxfId="408" priority="409" rank="3"/>
  </conditionalFormatting>
  <conditionalFormatting sqref="AU4:AU27">
    <cfRule type="top10" dxfId="407" priority="408" rank="3"/>
  </conditionalFormatting>
  <conditionalFormatting sqref="AU4:AU27">
    <cfRule type="top10" dxfId="406" priority="407" rank="3"/>
  </conditionalFormatting>
  <conditionalFormatting sqref="AU4:AU27">
    <cfRule type="top10" dxfId="405" priority="406" rank="3"/>
  </conditionalFormatting>
  <conditionalFormatting sqref="AU4:AU27">
    <cfRule type="top10" dxfId="404" priority="405" rank="3"/>
  </conditionalFormatting>
  <conditionalFormatting sqref="AU4:AU27">
    <cfRule type="top10" dxfId="403" priority="404" rank="3"/>
  </conditionalFormatting>
  <conditionalFormatting sqref="AU4:AU27">
    <cfRule type="top10" dxfId="402" priority="403" rank="3"/>
  </conditionalFormatting>
  <conditionalFormatting sqref="AU4:AU27">
    <cfRule type="top10" dxfId="401" priority="402" rank="3"/>
  </conditionalFormatting>
  <conditionalFormatting sqref="AU4:AU27">
    <cfRule type="top10" dxfId="400" priority="401" rank="3"/>
  </conditionalFormatting>
  <conditionalFormatting sqref="AU4:AU27">
    <cfRule type="top10" dxfId="399" priority="400" rank="3"/>
  </conditionalFormatting>
  <conditionalFormatting sqref="AU4:AU27">
    <cfRule type="top10" dxfId="398" priority="399" rank="3"/>
  </conditionalFormatting>
  <conditionalFormatting sqref="AU4:AU27">
    <cfRule type="top10" dxfId="397" priority="398" rank="3"/>
  </conditionalFormatting>
  <conditionalFormatting sqref="AU4:AU27">
    <cfRule type="top10" dxfId="396" priority="397" rank="3"/>
  </conditionalFormatting>
  <conditionalFormatting sqref="AU4:AU27">
    <cfRule type="top10" dxfId="395" priority="396" rank="3"/>
  </conditionalFormatting>
  <conditionalFormatting sqref="AU4:AU27">
    <cfRule type="top10" dxfId="394" priority="395" rank="3"/>
  </conditionalFormatting>
  <conditionalFormatting sqref="AU4:AU27">
    <cfRule type="top10" dxfId="393" priority="394" rank="3"/>
  </conditionalFormatting>
  <conditionalFormatting sqref="AU4:AU27">
    <cfRule type="top10" dxfId="392" priority="393" rank="3"/>
  </conditionalFormatting>
  <conditionalFormatting sqref="AU4:AU27">
    <cfRule type="top10" dxfId="391" priority="392" rank="3"/>
  </conditionalFormatting>
  <conditionalFormatting sqref="AU4:AU27">
    <cfRule type="top10" dxfId="390" priority="391" rank="3"/>
  </conditionalFormatting>
  <conditionalFormatting sqref="AU4:AU27">
    <cfRule type="top10" dxfId="389" priority="390" rank="3"/>
  </conditionalFormatting>
  <conditionalFormatting sqref="AU4:AU27">
    <cfRule type="top10" dxfId="388" priority="389" rank="3"/>
  </conditionalFormatting>
  <conditionalFormatting sqref="AU4:AU27">
    <cfRule type="top10" dxfId="387" priority="388" rank="3"/>
  </conditionalFormatting>
  <conditionalFormatting sqref="AU4:AU27">
    <cfRule type="top10" dxfId="386" priority="387" rank="3"/>
  </conditionalFormatting>
  <conditionalFormatting sqref="AU4:AU27">
    <cfRule type="top10" dxfId="385" priority="386" rank="3"/>
  </conditionalFormatting>
  <conditionalFormatting sqref="AU4:AU27">
    <cfRule type="top10" dxfId="384" priority="385" rank="3"/>
  </conditionalFormatting>
  <conditionalFormatting sqref="AU4:AU27">
    <cfRule type="top10" dxfId="383" priority="384" rank="3"/>
  </conditionalFormatting>
  <conditionalFormatting sqref="AU4:AU27">
    <cfRule type="top10" dxfId="382" priority="383" rank="3"/>
  </conditionalFormatting>
  <conditionalFormatting sqref="AU4:AU27">
    <cfRule type="top10" dxfId="381" priority="382" rank="3"/>
  </conditionalFormatting>
  <conditionalFormatting sqref="AU4:AU27">
    <cfRule type="top10" dxfId="380" priority="381" rank="3"/>
  </conditionalFormatting>
  <conditionalFormatting sqref="AU4:AU27">
    <cfRule type="top10" dxfId="379" priority="380" rank="3"/>
  </conditionalFormatting>
  <conditionalFormatting sqref="AU4:AU27">
    <cfRule type="top10" dxfId="378" priority="379" rank="3"/>
  </conditionalFormatting>
  <conditionalFormatting sqref="AU4:AU27">
    <cfRule type="top10" dxfId="377" priority="378" rank="3"/>
  </conditionalFormatting>
  <conditionalFormatting sqref="AU4:AU27">
    <cfRule type="top10" dxfId="376" priority="377" rank="3"/>
  </conditionalFormatting>
  <conditionalFormatting sqref="AU4:AU27">
    <cfRule type="top10" dxfId="375" priority="376" rank="3"/>
  </conditionalFormatting>
  <conditionalFormatting sqref="AU4:AU27">
    <cfRule type="top10" dxfId="374" priority="375" rank="3"/>
  </conditionalFormatting>
  <conditionalFormatting sqref="AU4:AU27">
    <cfRule type="top10" dxfId="373" priority="374" rank="3"/>
  </conditionalFormatting>
  <conditionalFormatting sqref="AU4:AU27">
    <cfRule type="top10" dxfId="372" priority="373" rank="3"/>
  </conditionalFormatting>
  <conditionalFormatting sqref="AU4:AU27">
    <cfRule type="top10" dxfId="371" priority="372" rank="3"/>
  </conditionalFormatting>
  <conditionalFormatting sqref="AU4:AU27">
    <cfRule type="top10" dxfId="370" priority="371" rank="3"/>
  </conditionalFormatting>
  <conditionalFormatting sqref="AU4:AU27">
    <cfRule type="top10" dxfId="369" priority="370" rank="3"/>
  </conditionalFormatting>
  <conditionalFormatting sqref="AU4:AU27">
    <cfRule type="top10" dxfId="368" priority="369" rank="3"/>
  </conditionalFormatting>
  <conditionalFormatting sqref="AU4:AU27">
    <cfRule type="top10" dxfId="367" priority="368" rank="3"/>
  </conditionalFormatting>
  <conditionalFormatting sqref="AU4:AU27">
    <cfRule type="top10" dxfId="366" priority="367" rank="3"/>
  </conditionalFormatting>
  <conditionalFormatting sqref="AU4:AU27">
    <cfRule type="top10" dxfId="365" priority="366" rank="3"/>
  </conditionalFormatting>
  <conditionalFormatting sqref="AU4:AU27">
    <cfRule type="top10" dxfId="364" priority="365" rank="3"/>
  </conditionalFormatting>
  <conditionalFormatting sqref="AU4:AU27">
    <cfRule type="top10" dxfId="363" priority="364" rank="3"/>
  </conditionalFormatting>
  <conditionalFormatting sqref="AU4:AU27">
    <cfRule type="top10" dxfId="362" priority="363" rank="3"/>
  </conditionalFormatting>
  <conditionalFormatting sqref="AU4:AU27">
    <cfRule type="top10" dxfId="361" priority="362" rank="3"/>
  </conditionalFormatting>
  <conditionalFormatting sqref="AU4:AU27">
    <cfRule type="top10" dxfId="360" priority="361" rank="3"/>
  </conditionalFormatting>
  <conditionalFormatting sqref="AU4:AU27">
    <cfRule type="top10" dxfId="359" priority="360" rank="3"/>
  </conditionalFormatting>
  <conditionalFormatting sqref="AU4:AU27">
    <cfRule type="top10" dxfId="358" priority="359" rank="3"/>
  </conditionalFormatting>
  <conditionalFormatting sqref="AU4:AU27">
    <cfRule type="top10" dxfId="357" priority="358" rank="3"/>
  </conditionalFormatting>
  <conditionalFormatting sqref="AU4:AU27">
    <cfRule type="top10" dxfId="356" priority="357" rank="3"/>
  </conditionalFormatting>
  <conditionalFormatting sqref="AU4:AU27">
    <cfRule type="top10" dxfId="355" priority="356" rank="3"/>
  </conditionalFormatting>
  <conditionalFormatting sqref="AU4:AU27">
    <cfRule type="top10" dxfId="354" priority="355" rank="3"/>
  </conditionalFormatting>
  <conditionalFormatting sqref="AU4:AU27">
    <cfRule type="top10" dxfId="353" priority="354" rank="3"/>
  </conditionalFormatting>
  <conditionalFormatting sqref="AU4:AU27">
    <cfRule type="top10" dxfId="352" priority="353" rank="3"/>
  </conditionalFormatting>
  <conditionalFormatting sqref="AU4:AU27">
    <cfRule type="top10" dxfId="351" priority="352" rank="3"/>
  </conditionalFormatting>
  <conditionalFormatting sqref="AU4:AU27">
    <cfRule type="top10" dxfId="350" priority="351" rank="3"/>
  </conditionalFormatting>
  <conditionalFormatting sqref="AU4:AU27">
    <cfRule type="top10" dxfId="349" priority="350" rank="3"/>
  </conditionalFormatting>
  <conditionalFormatting sqref="AU4:AU27">
    <cfRule type="top10" dxfId="348" priority="349" rank="3"/>
  </conditionalFormatting>
  <conditionalFormatting sqref="AU4:AU27">
    <cfRule type="top10" dxfId="347" priority="348" rank="3"/>
  </conditionalFormatting>
  <conditionalFormatting sqref="AW4:AW27">
    <cfRule type="top10" dxfId="346" priority="347" rank="3"/>
  </conditionalFormatting>
  <conditionalFormatting sqref="AW4:AW27">
    <cfRule type="top10" dxfId="345" priority="346" rank="3"/>
  </conditionalFormatting>
  <conditionalFormatting sqref="AW4:AW27">
    <cfRule type="top10" dxfId="344" priority="345" rank="3"/>
  </conditionalFormatting>
  <conditionalFormatting sqref="AW4:AW27">
    <cfRule type="top10" dxfId="343" priority="344" rank="3"/>
  </conditionalFormatting>
  <conditionalFormatting sqref="AW4:AW27">
    <cfRule type="top10" dxfId="342" priority="343" rank="3"/>
  </conditionalFormatting>
  <conditionalFormatting sqref="AW4:AW27">
    <cfRule type="top10" dxfId="341" priority="342" rank="3"/>
  </conditionalFormatting>
  <conditionalFormatting sqref="AW4:AW27">
    <cfRule type="top10" dxfId="340" priority="341" rank="3"/>
  </conditionalFormatting>
  <conditionalFormatting sqref="AW4:AW27">
    <cfRule type="top10" dxfId="339" priority="340" rank="3"/>
  </conditionalFormatting>
  <conditionalFormatting sqref="AW4:AW27">
    <cfRule type="top10" dxfId="338" priority="339" rank="3"/>
  </conditionalFormatting>
  <conditionalFormatting sqref="AW4:AW27">
    <cfRule type="top10" dxfId="337" priority="338" rank="3"/>
  </conditionalFormatting>
  <conditionalFormatting sqref="AW4:AW27">
    <cfRule type="top10" dxfId="336" priority="337" rank="3"/>
  </conditionalFormatting>
  <conditionalFormatting sqref="AW4:AW27">
    <cfRule type="top10" dxfId="335" priority="336" rank="3"/>
  </conditionalFormatting>
  <conditionalFormatting sqref="AW4:AW27">
    <cfRule type="top10" dxfId="334" priority="335" rank="3"/>
  </conditionalFormatting>
  <conditionalFormatting sqref="AW4:AW27">
    <cfRule type="top10" dxfId="333" priority="334" rank="3"/>
  </conditionalFormatting>
  <conditionalFormatting sqref="AW4:AW27">
    <cfRule type="top10" dxfId="332" priority="333" rank="3"/>
  </conditionalFormatting>
  <conditionalFormatting sqref="AW4:AW27">
    <cfRule type="top10" dxfId="331" priority="332" rank="3"/>
  </conditionalFormatting>
  <conditionalFormatting sqref="AW4:AW27">
    <cfRule type="top10" dxfId="330" priority="331" rank="3"/>
  </conditionalFormatting>
  <conditionalFormatting sqref="AW4:AW27">
    <cfRule type="top10" dxfId="329" priority="330" rank="3"/>
  </conditionalFormatting>
  <conditionalFormatting sqref="AW4:AW27">
    <cfRule type="top10" dxfId="328" priority="329" rank="3"/>
  </conditionalFormatting>
  <conditionalFormatting sqref="AW4:AW27">
    <cfRule type="top10" dxfId="327" priority="328" rank="3"/>
  </conditionalFormatting>
  <conditionalFormatting sqref="AW4:AW27">
    <cfRule type="top10" dxfId="326" priority="327" rank="3"/>
  </conditionalFormatting>
  <conditionalFormatting sqref="AW4:AW27">
    <cfRule type="top10" dxfId="325" priority="326" rank="3"/>
  </conditionalFormatting>
  <conditionalFormatting sqref="AW4:AW27">
    <cfRule type="top10" dxfId="324" priority="325" rank="3"/>
  </conditionalFormatting>
  <conditionalFormatting sqref="AW4:AW27">
    <cfRule type="top10" dxfId="323" priority="324" rank="3"/>
  </conditionalFormatting>
  <conditionalFormatting sqref="AW4:AW27">
    <cfRule type="top10" dxfId="322" priority="323" rank="3"/>
  </conditionalFormatting>
  <conditionalFormatting sqref="AW4:AW27">
    <cfRule type="top10" dxfId="321" priority="322" rank="3"/>
  </conditionalFormatting>
  <conditionalFormatting sqref="AW4:AW27">
    <cfRule type="top10" dxfId="320" priority="321" rank="3"/>
  </conditionalFormatting>
  <conditionalFormatting sqref="AW4:AW27">
    <cfRule type="top10" dxfId="319" priority="320" rank="3"/>
  </conditionalFormatting>
  <conditionalFormatting sqref="AW4:AW27">
    <cfRule type="top10" dxfId="318" priority="319" rank="3"/>
  </conditionalFormatting>
  <conditionalFormatting sqref="AW4:AW27">
    <cfRule type="top10" dxfId="317" priority="318" rank="3"/>
  </conditionalFormatting>
  <conditionalFormatting sqref="AW4:AW27">
    <cfRule type="top10" dxfId="316" priority="317" rank="3"/>
  </conditionalFormatting>
  <conditionalFormatting sqref="AW4:AW27">
    <cfRule type="top10" dxfId="315" priority="316" rank="3"/>
  </conditionalFormatting>
  <conditionalFormatting sqref="AW4:AW27">
    <cfRule type="top10" dxfId="314" priority="315" rank="3"/>
  </conditionalFormatting>
  <conditionalFormatting sqref="AW4:AW27">
    <cfRule type="top10" dxfId="313" priority="314" rank="3"/>
  </conditionalFormatting>
  <conditionalFormatting sqref="AW4:AW27">
    <cfRule type="top10" dxfId="312" priority="313" rank="3"/>
  </conditionalFormatting>
  <conditionalFormatting sqref="AW4:AW27">
    <cfRule type="top10" dxfId="311" priority="312" rank="3"/>
  </conditionalFormatting>
  <conditionalFormatting sqref="AW4:AW27">
    <cfRule type="top10" dxfId="310" priority="311" rank="3"/>
  </conditionalFormatting>
  <conditionalFormatting sqref="AW4:AW27">
    <cfRule type="top10" dxfId="309" priority="310" rank="3"/>
  </conditionalFormatting>
  <conditionalFormatting sqref="AW4:AW27">
    <cfRule type="top10" dxfId="308" priority="309" rank="3"/>
  </conditionalFormatting>
  <conditionalFormatting sqref="AW4:AW27">
    <cfRule type="top10" dxfId="307" priority="308" rank="3"/>
  </conditionalFormatting>
  <conditionalFormatting sqref="AW4:AW27">
    <cfRule type="top10" dxfId="306" priority="307" rank="3"/>
  </conditionalFormatting>
  <conditionalFormatting sqref="AW4:AW27">
    <cfRule type="top10" dxfId="305" priority="306" rank="3"/>
  </conditionalFormatting>
  <conditionalFormatting sqref="AW4:AW27">
    <cfRule type="top10" dxfId="304" priority="305" rank="3"/>
  </conditionalFormatting>
  <conditionalFormatting sqref="AW4:AW27">
    <cfRule type="top10" dxfId="303" priority="304" rank="3"/>
  </conditionalFormatting>
  <conditionalFormatting sqref="AW4:AW27">
    <cfRule type="top10" dxfId="302" priority="303" rank="3"/>
  </conditionalFormatting>
  <conditionalFormatting sqref="AW4:AW27">
    <cfRule type="top10" dxfId="301" priority="302" rank="3"/>
  </conditionalFormatting>
  <conditionalFormatting sqref="AW4:AW27">
    <cfRule type="top10" dxfId="300" priority="301" rank="3"/>
  </conditionalFormatting>
  <conditionalFormatting sqref="AW4:AW27">
    <cfRule type="top10" dxfId="299" priority="300" rank="3"/>
  </conditionalFormatting>
  <conditionalFormatting sqref="AW4:AW27">
    <cfRule type="top10" dxfId="298" priority="299" rank="3"/>
  </conditionalFormatting>
  <conditionalFormatting sqref="AW4:AW27">
    <cfRule type="top10" dxfId="297" priority="298" rank="3"/>
  </conditionalFormatting>
  <conditionalFormatting sqref="AW4:AW27">
    <cfRule type="top10" dxfId="296" priority="297" rank="3"/>
  </conditionalFormatting>
  <conditionalFormatting sqref="AW4:AW27">
    <cfRule type="top10" dxfId="295" priority="296" rank="3"/>
  </conditionalFormatting>
  <conditionalFormatting sqref="AW4:AW27">
    <cfRule type="top10" dxfId="294" priority="295" rank="3"/>
  </conditionalFormatting>
  <conditionalFormatting sqref="AW4:AW27">
    <cfRule type="top10" dxfId="293" priority="294" rank="3"/>
  </conditionalFormatting>
  <conditionalFormatting sqref="AW4:AW27">
    <cfRule type="top10" dxfId="292" priority="293" rank="3"/>
  </conditionalFormatting>
  <conditionalFormatting sqref="AW4:AW27">
    <cfRule type="top10" dxfId="291" priority="292" rank="3"/>
  </conditionalFormatting>
  <conditionalFormatting sqref="AW4:AW27">
    <cfRule type="top10" dxfId="290" priority="291" rank="3"/>
  </conditionalFormatting>
  <conditionalFormatting sqref="AW4:AW27">
    <cfRule type="top10" dxfId="289" priority="290" rank="3"/>
  </conditionalFormatting>
  <conditionalFormatting sqref="AW4:AW27">
    <cfRule type="top10" dxfId="288" priority="289" rank="3"/>
  </conditionalFormatting>
  <conditionalFormatting sqref="AW4:AW27">
    <cfRule type="top10" dxfId="287" priority="288" rank="3"/>
  </conditionalFormatting>
  <conditionalFormatting sqref="AW4:AW27">
    <cfRule type="top10" dxfId="286" priority="287" rank="3"/>
  </conditionalFormatting>
  <conditionalFormatting sqref="AW4:AW27">
    <cfRule type="top10" dxfId="285" priority="286" rank="3"/>
  </conditionalFormatting>
  <conditionalFormatting sqref="AW4:AW27">
    <cfRule type="top10" dxfId="284" priority="285" rank="3"/>
  </conditionalFormatting>
  <conditionalFormatting sqref="AW4:AW27">
    <cfRule type="top10" dxfId="283" priority="284" rank="3"/>
  </conditionalFormatting>
  <conditionalFormatting sqref="AW4:AW27">
    <cfRule type="top10" dxfId="282" priority="283" rank="3"/>
  </conditionalFormatting>
  <conditionalFormatting sqref="AW4:AW27">
    <cfRule type="top10" dxfId="281" priority="282" rank="3"/>
  </conditionalFormatting>
  <conditionalFormatting sqref="AW4:AW27">
    <cfRule type="top10" dxfId="280" priority="281" rank="3"/>
  </conditionalFormatting>
  <conditionalFormatting sqref="AW4:AW27">
    <cfRule type="top10" dxfId="279" priority="280" rank="3"/>
  </conditionalFormatting>
  <conditionalFormatting sqref="AW4:AW27">
    <cfRule type="top10" dxfId="278" priority="279" rank="3"/>
  </conditionalFormatting>
  <conditionalFormatting sqref="AY4:AY27">
    <cfRule type="top10" dxfId="277" priority="278" rank="3"/>
  </conditionalFormatting>
  <conditionalFormatting sqref="AY4:AY27">
    <cfRule type="top10" dxfId="276" priority="277" rank="3"/>
  </conditionalFormatting>
  <conditionalFormatting sqref="AY4:AY27">
    <cfRule type="top10" dxfId="275" priority="276" rank="3"/>
  </conditionalFormatting>
  <conditionalFormatting sqref="AY4:AY27">
    <cfRule type="top10" dxfId="274" priority="275" rank="3"/>
  </conditionalFormatting>
  <conditionalFormatting sqref="AY4:AY27">
    <cfRule type="top10" dxfId="273" priority="274" rank="3"/>
  </conditionalFormatting>
  <conditionalFormatting sqref="AY4:AY27">
    <cfRule type="top10" dxfId="272" priority="273" rank="3"/>
  </conditionalFormatting>
  <conditionalFormatting sqref="AY4:AY27">
    <cfRule type="top10" dxfId="271" priority="272" rank="3"/>
  </conditionalFormatting>
  <conditionalFormatting sqref="AY4:AY27">
    <cfRule type="top10" dxfId="270" priority="271" rank="3"/>
  </conditionalFormatting>
  <conditionalFormatting sqref="AY4:AY27">
    <cfRule type="top10" dxfId="269" priority="270" rank="3"/>
  </conditionalFormatting>
  <conditionalFormatting sqref="AY4:AY27">
    <cfRule type="top10" dxfId="268" priority="269" rank="3"/>
  </conditionalFormatting>
  <conditionalFormatting sqref="AY4:AY27">
    <cfRule type="top10" dxfId="267" priority="268" rank="3"/>
  </conditionalFormatting>
  <conditionalFormatting sqref="AY4:AY27">
    <cfRule type="top10" dxfId="266" priority="267" rank="3"/>
  </conditionalFormatting>
  <conditionalFormatting sqref="AY4:AY27">
    <cfRule type="top10" dxfId="265" priority="266" rank="3"/>
  </conditionalFormatting>
  <conditionalFormatting sqref="AY4:AY27">
    <cfRule type="top10" dxfId="264" priority="265" rank="3"/>
  </conditionalFormatting>
  <conditionalFormatting sqref="AY4:AY27">
    <cfRule type="top10" dxfId="263" priority="264" rank="3"/>
  </conditionalFormatting>
  <conditionalFormatting sqref="AY4:AY27">
    <cfRule type="top10" dxfId="262" priority="263" rank="3"/>
  </conditionalFormatting>
  <conditionalFormatting sqref="AY4:AY27">
    <cfRule type="top10" dxfId="261" priority="262" rank="3"/>
  </conditionalFormatting>
  <conditionalFormatting sqref="AY4:AY27">
    <cfRule type="top10" dxfId="260" priority="261" rank="3"/>
  </conditionalFormatting>
  <conditionalFormatting sqref="AY4:AY27">
    <cfRule type="top10" dxfId="259" priority="260" rank="3"/>
  </conditionalFormatting>
  <conditionalFormatting sqref="AY4:AY27">
    <cfRule type="top10" dxfId="258" priority="259" rank="3"/>
  </conditionalFormatting>
  <conditionalFormatting sqref="AY4:AY27">
    <cfRule type="top10" dxfId="257" priority="258" rank="3"/>
  </conditionalFormatting>
  <conditionalFormatting sqref="AY4:AY27">
    <cfRule type="top10" dxfId="256" priority="257" rank="3"/>
  </conditionalFormatting>
  <conditionalFormatting sqref="AY4:AY27">
    <cfRule type="top10" dxfId="255" priority="256" rank="3"/>
  </conditionalFormatting>
  <conditionalFormatting sqref="AY4:AY27">
    <cfRule type="top10" dxfId="254" priority="255" rank="3"/>
  </conditionalFormatting>
  <conditionalFormatting sqref="AY4:AY27">
    <cfRule type="top10" dxfId="253" priority="254" rank="3"/>
  </conditionalFormatting>
  <conditionalFormatting sqref="AY4:AY27">
    <cfRule type="top10" dxfId="252" priority="253" rank="3"/>
  </conditionalFormatting>
  <conditionalFormatting sqref="AY4:AY27">
    <cfRule type="top10" dxfId="251" priority="252" rank="3"/>
  </conditionalFormatting>
  <conditionalFormatting sqref="AY4:AY27">
    <cfRule type="top10" dxfId="250" priority="251" rank="3"/>
  </conditionalFormatting>
  <conditionalFormatting sqref="AY4:AY27">
    <cfRule type="top10" dxfId="249" priority="250" rank="3"/>
  </conditionalFormatting>
  <conditionalFormatting sqref="AY4:AY27">
    <cfRule type="top10" dxfId="248" priority="249" rank="3"/>
  </conditionalFormatting>
  <conditionalFormatting sqref="AY4:AY27">
    <cfRule type="top10" dxfId="247" priority="248" rank="3"/>
  </conditionalFormatting>
  <conditionalFormatting sqref="AY4:AY27">
    <cfRule type="top10" dxfId="246" priority="247" rank="3"/>
  </conditionalFormatting>
  <conditionalFormatting sqref="AY4:AY27">
    <cfRule type="top10" dxfId="245" priority="246" rank="3"/>
  </conditionalFormatting>
  <conditionalFormatting sqref="AY4:AY27">
    <cfRule type="top10" dxfId="244" priority="245" rank="3"/>
  </conditionalFormatting>
  <conditionalFormatting sqref="AY4:AY27">
    <cfRule type="top10" dxfId="243" priority="244" rank="3"/>
  </conditionalFormatting>
  <conditionalFormatting sqref="AY4:AY27">
    <cfRule type="top10" dxfId="242" priority="243" rank="3"/>
  </conditionalFormatting>
  <conditionalFormatting sqref="AY4:AY27">
    <cfRule type="top10" dxfId="241" priority="242" rank="3"/>
  </conditionalFormatting>
  <conditionalFormatting sqref="AY4:AY27">
    <cfRule type="top10" dxfId="240" priority="241" rank="3"/>
  </conditionalFormatting>
  <conditionalFormatting sqref="AY4:AY27">
    <cfRule type="top10" dxfId="239" priority="240" rank="3"/>
  </conditionalFormatting>
  <conditionalFormatting sqref="AY4:AY27">
    <cfRule type="top10" dxfId="238" priority="239" rank="3"/>
  </conditionalFormatting>
  <conditionalFormatting sqref="AY4:AY27">
    <cfRule type="top10" dxfId="237" priority="238" rank="3"/>
  </conditionalFormatting>
  <conditionalFormatting sqref="AY4:AY27">
    <cfRule type="top10" dxfId="236" priority="237" rank="3"/>
  </conditionalFormatting>
  <conditionalFormatting sqref="AY4:AY27">
    <cfRule type="top10" dxfId="235" priority="236" rank="3"/>
  </conditionalFormatting>
  <conditionalFormatting sqref="AY4:AY27">
    <cfRule type="top10" dxfId="234" priority="235" rank="3"/>
  </conditionalFormatting>
  <conditionalFormatting sqref="AY4:AY27">
    <cfRule type="top10" dxfId="233" priority="234" rank="3"/>
  </conditionalFormatting>
  <conditionalFormatting sqref="AY4:AY27">
    <cfRule type="top10" dxfId="232" priority="233" rank="3"/>
  </conditionalFormatting>
  <conditionalFormatting sqref="AY4:AY27">
    <cfRule type="top10" dxfId="231" priority="232" rank="3"/>
  </conditionalFormatting>
  <conditionalFormatting sqref="AY4:AY27">
    <cfRule type="top10" dxfId="230" priority="231" rank="3"/>
  </conditionalFormatting>
  <conditionalFormatting sqref="AY4:AY27">
    <cfRule type="top10" dxfId="229" priority="230" rank="3"/>
  </conditionalFormatting>
  <conditionalFormatting sqref="AY4:AY27">
    <cfRule type="top10" dxfId="228" priority="229" rank="3"/>
  </conditionalFormatting>
  <conditionalFormatting sqref="AY4:AY27">
    <cfRule type="top10" dxfId="227" priority="228" rank="3"/>
  </conditionalFormatting>
  <conditionalFormatting sqref="AY4:AY27">
    <cfRule type="top10" dxfId="226" priority="227" rank="3"/>
  </conditionalFormatting>
  <conditionalFormatting sqref="AY4:AY27">
    <cfRule type="top10" dxfId="225" priority="226" rank="3"/>
  </conditionalFormatting>
  <conditionalFormatting sqref="AY4:AY27">
    <cfRule type="top10" dxfId="224" priority="225" rank="3"/>
  </conditionalFormatting>
  <conditionalFormatting sqref="AY4:AY27">
    <cfRule type="top10" dxfId="223" priority="224" rank="3"/>
  </conditionalFormatting>
  <conditionalFormatting sqref="AY4:AY27">
    <cfRule type="top10" dxfId="222" priority="223" rank="3"/>
  </conditionalFormatting>
  <conditionalFormatting sqref="AY4:AY27">
    <cfRule type="top10" dxfId="221" priority="222" rank="3"/>
  </conditionalFormatting>
  <conditionalFormatting sqref="AY4:AY27">
    <cfRule type="top10" dxfId="220" priority="221" rank="3"/>
  </conditionalFormatting>
  <conditionalFormatting sqref="AY4:AY27">
    <cfRule type="top10" dxfId="219" priority="220" rank="3"/>
  </conditionalFormatting>
  <conditionalFormatting sqref="AY4:AY27">
    <cfRule type="top10" dxfId="218" priority="219" rank="3"/>
  </conditionalFormatting>
  <conditionalFormatting sqref="AY4:AY27">
    <cfRule type="top10" dxfId="217" priority="218" rank="3"/>
  </conditionalFormatting>
  <conditionalFormatting sqref="AY4:AY27">
    <cfRule type="top10" dxfId="216" priority="217" rank="3"/>
  </conditionalFormatting>
  <conditionalFormatting sqref="AY4:AY27">
    <cfRule type="top10" dxfId="215" priority="216" rank="3"/>
  </conditionalFormatting>
  <conditionalFormatting sqref="AY4:AY27">
    <cfRule type="top10" dxfId="214" priority="215" rank="3"/>
  </conditionalFormatting>
  <conditionalFormatting sqref="AY4:AY27">
    <cfRule type="top10" dxfId="213" priority="214" rank="3"/>
  </conditionalFormatting>
  <conditionalFormatting sqref="AY4:AY27">
    <cfRule type="top10" dxfId="212" priority="213" rank="3"/>
  </conditionalFormatting>
  <conditionalFormatting sqref="AY4:AY27">
    <cfRule type="top10" dxfId="211" priority="212" rank="3"/>
  </conditionalFormatting>
  <conditionalFormatting sqref="AY4:AY27">
    <cfRule type="top10" dxfId="210" priority="211" rank="3"/>
  </conditionalFormatting>
  <conditionalFormatting sqref="AY4:AY27">
    <cfRule type="top10" dxfId="209" priority="210" rank="3"/>
  </conditionalFormatting>
  <conditionalFormatting sqref="AY4:AY27">
    <cfRule type="top10" dxfId="208" priority="209" rank="3"/>
  </conditionalFormatting>
  <conditionalFormatting sqref="AY4:AY27">
    <cfRule type="top10" dxfId="207" priority="208" rank="3"/>
  </conditionalFormatting>
  <conditionalFormatting sqref="AY4:AY27">
    <cfRule type="top10" dxfId="206" priority="207" rank="3"/>
  </conditionalFormatting>
  <conditionalFormatting sqref="J4:K27">
    <cfRule type="top10" dxfId="205" priority="206" rank="3"/>
  </conditionalFormatting>
  <conditionalFormatting sqref="K4:K27">
    <cfRule type="top10" dxfId="204" priority="205" rank="3"/>
  </conditionalFormatting>
  <conditionalFormatting sqref="K4:K27">
    <cfRule type="top10" dxfId="203" priority="204" rank="3"/>
  </conditionalFormatting>
  <conditionalFormatting sqref="L4:L27">
    <cfRule type="top10" dxfId="202" priority="203" rank="3"/>
  </conditionalFormatting>
  <conditionalFormatting sqref="L4:L27">
    <cfRule type="top10" dxfId="201" priority="202" rank="3"/>
  </conditionalFormatting>
  <conditionalFormatting sqref="L4:L27">
    <cfRule type="top10" dxfId="200" priority="201" rank="3"/>
  </conditionalFormatting>
  <conditionalFormatting sqref="M4:M27">
    <cfRule type="top10" dxfId="199" priority="200" rank="3"/>
  </conditionalFormatting>
  <conditionalFormatting sqref="M4:M27">
    <cfRule type="top10" dxfId="198" priority="199" rank="3"/>
  </conditionalFormatting>
  <conditionalFormatting sqref="M4:M27">
    <cfRule type="top10" dxfId="197" priority="198" rank="3"/>
  </conditionalFormatting>
  <conditionalFormatting sqref="N4:N27">
    <cfRule type="top10" dxfId="196" priority="197" rank="3"/>
  </conditionalFormatting>
  <conditionalFormatting sqref="N4:N27">
    <cfRule type="top10" dxfId="195" priority="196" rank="3"/>
  </conditionalFormatting>
  <conditionalFormatting sqref="N4:N27">
    <cfRule type="top10" dxfId="194" priority="195" rank="3"/>
  </conditionalFormatting>
  <conditionalFormatting sqref="N4:N27">
    <cfRule type="top10" dxfId="193" priority="194" rank="3"/>
  </conditionalFormatting>
  <conditionalFormatting sqref="O4:O27">
    <cfRule type="top10" dxfId="192" priority="193" rank="3"/>
  </conditionalFormatting>
  <conditionalFormatting sqref="O4:O27">
    <cfRule type="top10" dxfId="191" priority="192" rank="3"/>
  </conditionalFormatting>
  <conditionalFormatting sqref="O4:O27">
    <cfRule type="top10" dxfId="190" priority="191" rank="3"/>
  </conditionalFormatting>
  <conditionalFormatting sqref="O4:O27">
    <cfRule type="top10" dxfId="189" priority="190" rank="3"/>
  </conditionalFormatting>
  <conditionalFormatting sqref="O4:O27">
    <cfRule type="top10" dxfId="188" priority="189" rank="3"/>
  </conditionalFormatting>
  <conditionalFormatting sqref="P4:P27">
    <cfRule type="top10" dxfId="187" priority="188" rank="3"/>
  </conditionalFormatting>
  <conditionalFormatting sqref="P4:P27">
    <cfRule type="top10" dxfId="186" priority="187" rank="3"/>
  </conditionalFormatting>
  <conditionalFormatting sqref="P4:P27">
    <cfRule type="top10" dxfId="185" priority="186" rank="3"/>
  </conditionalFormatting>
  <conditionalFormatting sqref="P4:P27">
    <cfRule type="top10" dxfId="184" priority="185" rank="3"/>
  </conditionalFormatting>
  <conditionalFormatting sqref="P4:P27">
    <cfRule type="top10" dxfId="183" priority="184" rank="3"/>
  </conditionalFormatting>
  <conditionalFormatting sqref="P4:P27">
    <cfRule type="top10" dxfId="182" priority="183" rank="3"/>
  </conditionalFormatting>
  <conditionalFormatting sqref="P4:P27">
    <cfRule type="top10" dxfId="181" priority="182" rank="3"/>
  </conditionalFormatting>
  <conditionalFormatting sqref="P4:P27">
    <cfRule type="top10" dxfId="180" priority="181" rank="3"/>
  </conditionalFormatting>
  <conditionalFormatting sqref="Q4:Q27">
    <cfRule type="top10" dxfId="179" priority="180" rank="3"/>
  </conditionalFormatting>
  <conditionalFormatting sqref="Q4:Q27">
    <cfRule type="top10" dxfId="178" priority="179" rank="3"/>
  </conditionalFormatting>
  <conditionalFormatting sqref="Q4:Q27">
    <cfRule type="top10" dxfId="177" priority="178" rank="3"/>
  </conditionalFormatting>
  <conditionalFormatting sqref="Q4:Q27">
    <cfRule type="top10" dxfId="176" priority="177" rank="3"/>
  </conditionalFormatting>
  <conditionalFormatting sqref="Q4:Q27">
    <cfRule type="top10" dxfId="175" priority="176" rank="3"/>
  </conditionalFormatting>
  <conditionalFormatting sqref="Q4:Q27">
    <cfRule type="top10" dxfId="174" priority="175" rank="3"/>
  </conditionalFormatting>
  <conditionalFormatting sqref="Q4:Q27">
    <cfRule type="top10" dxfId="173" priority="174" rank="3"/>
  </conditionalFormatting>
  <conditionalFormatting sqref="Q4:Q27">
    <cfRule type="top10" dxfId="172" priority="173" rank="3"/>
  </conditionalFormatting>
  <conditionalFormatting sqref="Q4:Q27">
    <cfRule type="top10" dxfId="171" priority="172" rank="3"/>
  </conditionalFormatting>
  <conditionalFormatting sqref="Q4:Q27">
    <cfRule type="top10" dxfId="170" priority="171" rank="3"/>
  </conditionalFormatting>
  <conditionalFormatting sqref="Q4:Q27">
    <cfRule type="top10" dxfId="169" priority="170" rank="3"/>
  </conditionalFormatting>
  <conditionalFormatting sqref="R4:R27">
    <cfRule type="top10" dxfId="168" priority="169" rank="3"/>
  </conditionalFormatting>
  <conditionalFormatting sqref="R4:R27">
    <cfRule type="top10" dxfId="167" priority="168" rank="3"/>
  </conditionalFormatting>
  <conditionalFormatting sqref="R4:R27">
    <cfRule type="top10" dxfId="166" priority="167" rank="3"/>
  </conditionalFormatting>
  <conditionalFormatting sqref="R4:R27">
    <cfRule type="top10" dxfId="165" priority="166" rank="3"/>
  </conditionalFormatting>
  <conditionalFormatting sqref="R4:R27">
    <cfRule type="top10" dxfId="164" priority="165" rank="3"/>
  </conditionalFormatting>
  <conditionalFormatting sqref="R4:R27">
    <cfRule type="top10" dxfId="163" priority="164" rank="3"/>
  </conditionalFormatting>
  <conditionalFormatting sqref="R4:R27">
    <cfRule type="top10" dxfId="162" priority="163" rank="3"/>
  </conditionalFormatting>
  <conditionalFormatting sqref="R4:R27">
    <cfRule type="top10" dxfId="161" priority="162" rank="3"/>
  </conditionalFormatting>
  <conditionalFormatting sqref="R4:R27">
    <cfRule type="top10" dxfId="160" priority="161" rank="3"/>
  </conditionalFormatting>
  <conditionalFormatting sqref="R4:R27">
    <cfRule type="top10" dxfId="159" priority="160" rank="3"/>
  </conditionalFormatting>
  <conditionalFormatting sqref="R4:R27">
    <cfRule type="top10" dxfId="158" priority="159" rank="3"/>
  </conditionalFormatting>
  <conditionalFormatting sqref="R4:R27">
    <cfRule type="top10" dxfId="157" priority="158" rank="3"/>
  </conditionalFormatting>
  <conditionalFormatting sqref="R4:R27">
    <cfRule type="top10" dxfId="156" priority="157" rank="3"/>
  </conditionalFormatting>
  <conditionalFormatting sqref="R4:R27">
    <cfRule type="top10" dxfId="155" priority="156" rank="3"/>
  </conditionalFormatting>
  <conditionalFormatting sqref="R4:R27">
    <cfRule type="top10" dxfId="154" priority="155" rank="3"/>
  </conditionalFormatting>
  <conditionalFormatting sqref="S4:S27">
    <cfRule type="top10" dxfId="153" priority="154" rank="3"/>
  </conditionalFormatting>
  <conditionalFormatting sqref="S4:S27">
    <cfRule type="top10" dxfId="152" priority="153" rank="3"/>
  </conditionalFormatting>
  <conditionalFormatting sqref="S4:S27">
    <cfRule type="top10" dxfId="151" priority="152" rank="3"/>
  </conditionalFormatting>
  <conditionalFormatting sqref="S4:S27">
    <cfRule type="top10" dxfId="150" priority="151" rank="3"/>
  </conditionalFormatting>
  <conditionalFormatting sqref="S4:S27">
    <cfRule type="top10" dxfId="149" priority="150" rank="3"/>
  </conditionalFormatting>
  <conditionalFormatting sqref="S4:S27">
    <cfRule type="top10" dxfId="148" priority="149" rank="3"/>
  </conditionalFormatting>
  <conditionalFormatting sqref="S4:S27">
    <cfRule type="top10" dxfId="147" priority="148" rank="3"/>
  </conditionalFormatting>
  <conditionalFormatting sqref="S4:S27">
    <cfRule type="top10" dxfId="146" priority="147" rank="3"/>
  </conditionalFormatting>
  <conditionalFormatting sqref="S4:S27">
    <cfRule type="top10" dxfId="145" priority="146" rank="3"/>
  </conditionalFormatting>
  <conditionalFormatting sqref="S4:S27">
    <cfRule type="top10" dxfId="144" priority="145" rank="3"/>
  </conditionalFormatting>
  <conditionalFormatting sqref="S4:S27">
    <cfRule type="top10" dxfId="143" priority="144" rank="3"/>
  </conditionalFormatting>
  <conditionalFormatting sqref="S4:S27">
    <cfRule type="top10" dxfId="142" priority="143" rank="3"/>
  </conditionalFormatting>
  <conditionalFormatting sqref="S4:S27">
    <cfRule type="top10" dxfId="141" priority="142" rank="3"/>
  </conditionalFormatting>
  <conditionalFormatting sqref="S4:S27">
    <cfRule type="top10" dxfId="140" priority="141" rank="3"/>
  </conditionalFormatting>
  <conditionalFormatting sqref="S4:S27">
    <cfRule type="top10" dxfId="139" priority="140" rank="3"/>
  </conditionalFormatting>
  <conditionalFormatting sqref="S4:S27">
    <cfRule type="top10" dxfId="138" priority="139" rank="3"/>
  </conditionalFormatting>
  <conditionalFormatting sqref="S4:S27">
    <cfRule type="top10" dxfId="137" priority="138" rank="3"/>
  </conditionalFormatting>
  <conditionalFormatting sqref="S4:S27">
    <cfRule type="top10" dxfId="136" priority="137" rank="3"/>
  </conditionalFormatting>
  <conditionalFormatting sqref="S4:S27">
    <cfRule type="top10" dxfId="135" priority="136" rank="3"/>
  </conditionalFormatting>
  <conditionalFormatting sqref="S4:S27">
    <cfRule type="top10" dxfId="134" priority="135" rank="3"/>
  </conditionalFormatting>
  <conditionalFormatting sqref="U4:U27">
    <cfRule type="top10" dxfId="133" priority="134" rank="3"/>
  </conditionalFormatting>
  <conditionalFormatting sqref="U4:U27">
    <cfRule type="top10" dxfId="132" priority="133" rank="3"/>
  </conditionalFormatting>
  <conditionalFormatting sqref="U4:U27">
    <cfRule type="top10" dxfId="131" priority="132" rank="3"/>
  </conditionalFormatting>
  <conditionalFormatting sqref="U4:U27">
    <cfRule type="top10" dxfId="130" priority="131" rank="3"/>
  </conditionalFormatting>
  <conditionalFormatting sqref="U4:U27">
    <cfRule type="top10" dxfId="129" priority="130" rank="3"/>
  </conditionalFormatting>
  <conditionalFormatting sqref="U4:U27">
    <cfRule type="top10" dxfId="128" priority="129" rank="3"/>
  </conditionalFormatting>
  <conditionalFormatting sqref="U4:U27">
    <cfRule type="top10" dxfId="127" priority="128" rank="3"/>
  </conditionalFormatting>
  <conditionalFormatting sqref="U4:U27">
    <cfRule type="top10" dxfId="126" priority="127" rank="3"/>
  </conditionalFormatting>
  <conditionalFormatting sqref="U4:U27">
    <cfRule type="top10" dxfId="125" priority="126" rank="3"/>
  </conditionalFormatting>
  <conditionalFormatting sqref="U4:U27">
    <cfRule type="top10" dxfId="124" priority="125" rank="3"/>
  </conditionalFormatting>
  <conditionalFormatting sqref="U4:U27">
    <cfRule type="top10" dxfId="123" priority="124" rank="3"/>
  </conditionalFormatting>
  <conditionalFormatting sqref="U4:U27">
    <cfRule type="top10" dxfId="122" priority="123" rank="3"/>
  </conditionalFormatting>
  <conditionalFormatting sqref="U4:U27">
    <cfRule type="top10" dxfId="121" priority="122" rank="3"/>
  </conditionalFormatting>
  <conditionalFormatting sqref="U4:U27">
    <cfRule type="top10" dxfId="120" priority="121" rank="3"/>
  </conditionalFormatting>
  <conditionalFormatting sqref="U4:U27">
    <cfRule type="top10" dxfId="119" priority="120" rank="3"/>
  </conditionalFormatting>
  <conditionalFormatting sqref="U4:U27">
    <cfRule type="top10" dxfId="118" priority="119" rank="3"/>
  </conditionalFormatting>
  <conditionalFormatting sqref="U4:U27">
    <cfRule type="top10" dxfId="117" priority="118" rank="3"/>
  </conditionalFormatting>
  <conditionalFormatting sqref="U4:U27">
    <cfRule type="top10" dxfId="116" priority="117" rank="3"/>
  </conditionalFormatting>
  <conditionalFormatting sqref="U4:U27">
    <cfRule type="top10" dxfId="115" priority="116" rank="3"/>
  </conditionalFormatting>
  <conditionalFormatting sqref="U4:U27">
    <cfRule type="top10" dxfId="114" priority="115" rank="3"/>
  </conditionalFormatting>
  <conditionalFormatting sqref="U4:U27">
    <cfRule type="top10" dxfId="113" priority="114" rank="3"/>
  </conditionalFormatting>
  <conditionalFormatting sqref="U4:U27">
    <cfRule type="top10" dxfId="112" priority="113" rank="3"/>
  </conditionalFormatting>
  <conditionalFormatting sqref="U4:U27">
    <cfRule type="top10" dxfId="111" priority="112" rank="3"/>
  </conditionalFormatting>
  <conditionalFormatting sqref="U4:U27">
    <cfRule type="top10" dxfId="110" priority="111" rank="3"/>
  </conditionalFormatting>
  <conditionalFormatting sqref="U4:U27">
    <cfRule type="top10" dxfId="109" priority="110" rank="3"/>
  </conditionalFormatting>
  <conditionalFormatting sqref="U4:U27">
    <cfRule type="top10" dxfId="108" priority="109" rank="3"/>
  </conditionalFormatting>
  <conditionalFormatting sqref="V4:V27">
    <cfRule type="top10" dxfId="107" priority="108" rank="3"/>
  </conditionalFormatting>
  <conditionalFormatting sqref="V4:V27">
    <cfRule type="top10" dxfId="106" priority="107" rank="3"/>
  </conditionalFormatting>
  <conditionalFormatting sqref="V4:V27">
    <cfRule type="top10" dxfId="105" priority="106" rank="3"/>
  </conditionalFormatting>
  <conditionalFormatting sqref="V4:V27">
    <cfRule type="top10" dxfId="104" priority="105" rank="3"/>
  </conditionalFormatting>
  <conditionalFormatting sqref="V4:V27">
    <cfRule type="top10" dxfId="103" priority="104" rank="3"/>
  </conditionalFormatting>
  <conditionalFormatting sqref="V4:V27">
    <cfRule type="top10" dxfId="102" priority="103" rank="3"/>
  </conditionalFormatting>
  <conditionalFormatting sqref="V4:V27">
    <cfRule type="top10" dxfId="101" priority="102" rank="3"/>
  </conditionalFormatting>
  <conditionalFormatting sqref="V4:V27">
    <cfRule type="top10" dxfId="100" priority="101" rank="3"/>
  </conditionalFormatting>
  <conditionalFormatting sqref="V4:V27">
    <cfRule type="top10" dxfId="99" priority="100" rank="3"/>
  </conditionalFormatting>
  <conditionalFormatting sqref="V4:V27">
    <cfRule type="top10" dxfId="98" priority="99" rank="3"/>
  </conditionalFormatting>
  <conditionalFormatting sqref="V4:V27">
    <cfRule type="top10" dxfId="97" priority="98" rank="3"/>
  </conditionalFormatting>
  <conditionalFormatting sqref="V4:V27">
    <cfRule type="top10" dxfId="96" priority="97" rank="3"/>
  </conditionalFormatting>
  <conditionalFormatting sqref="V4:V27">
    <cfRule type="top10" dxfId="95" priority="96" rank="3"/>
  </conditionalFormatting>
  <conditionalFormatting sqref="V4:V27">
    <cfRule type="top10" dxfId="94" priority="95" rank="3"/>
  </conditionalFormatting>
  <conditionalFormatting sqref="V4:V27">
    <cfRule type="top10" dxfId="93" priority="94" rank="3"/>
  </conditionalFormatting>
  <conditionalFormatting sqref="V4:V27">
    <cfRule type="top10" dxfId="92" priority="93" rank="3"/>
  </conditionalFormatting>
  <conditionalFormatting sqref="V4:V27">
    <cfRule type="top10" dxfId="91" priority="92" rank="3"/>
  </conditionalFormatting>
  <conditionalFormatting sqref="V4:V27">
    <cfRule type="top10" dxfId="90" priority="91" rank="3"/>
  </conditionalFormatting>
  <conditionalFormatting sqref="V4:V27">
    <cfRule type="top10" dxfId="89" priority="90" rank="3"/>
  </conditionalFormatting>
  <conditionalFormatting sqref="V4:V27">
    <cfRule type="top10" dxfId="88" priority="89" rank="3"/>
  </conditionalFormatting>
  <conditionalFormatting sqref="V4:V27">
    <cfRule type="top10" dxfId="87" priority="88" rank="3"/>
  </conditionalFormatting>
  <conditionalFormatting sqref="V4:V27">
    <cfRule type="top10" dxfId="86" priority="87" rank="3"/>
  </conditionalFormatting>
  <conditionalFormatting sqref="V4:V27">
    <cfRule type="top10" dxfId="85" priority="86" rank="3"/>
  </conditionalFormatting>
  <conditionalFormatting sqref="V4:V27">
    <cfRule type="top10" dxfId="84" priority="85" rank="3"/>
  </conditionalFormatting>
  <conditionalFormatting sqref="V4:V27">
    <cfRule type="top10" dxfId="83" priority="84" rank="3"/>
  </conditionalFormatting>
  <conditionalFormatting sqref="V4:V27">
    <cfRule type="top10" dxfId="82" priority="83" rank="3"/>
  </conditionalFormatting>
  <conditionalFormatting sqref="V4:V27">
    <cfRule type="top10" dxfId="81" priority="82" rank="3"/>
  </conditionalFormatting>
  <conditionalFormatting sqref="V4:V27">
    <cfRule type="top10" dxfId="80" priority="81" rank="3"/>
  </conditionalFormatting>
  <conditionalFormatting sqref="V4:V27">
    <cfRule type="top10" dxfId="79" priority="80" rank="3"/>
  </conditionalFormatting>
  <conditionalFormatting sqref="V4:V27">
    <cfRule type="top10" dxfId="78" priority="79" rank="3"/>
  </conditionalFormatting>
  <conditionalFormatting sqref="V4:V27">
    <cfRule type="top10" dxfId="77" priority="78" rank="3"/>
  </conditionalFormatting>
  <conditionalFormatting sqref="V4:V27">
    <cfRule type="top10" dxfId="76" priority="77" rank="3"/>
  </conditionalFormatting>
  <conditionalFormatting sqref="V4:V27">
    <cfRule type="top10" dxfId="75" priority="76" rank="3"/>
  </conditionalFormatting>
  <conditionalFormatting sqref="W4:W27">
    <cfRule type="top10" dxfId="74" priority="75" rank="3"/>
  </conditionalFormatting>
  <conditionalFormatting sqref="W4:W27">
    <cfRule type="top10" dxfId="73" priority="74" rank="3"/>
  </conditionalFormatting>
  <conditionalFormatting sqref="W4:W27">
    <cfRule type="top10" dxfId="72" priority="73" rank="3"/>
  </conditionalFormatting>
  <conditionalFormatting sqref="W4:W27">
    <cfRule type="top10" dxfId="71" priority="72" rank="3"/>
  </conditionalFormatting>
  <conditionalFormatting sqref="W4:W27">
    <cfRule type="top10" dxfId="70" priority="71" rank="3"/>
  </conditionalFormatting>
  <conditionalFormatting sqref="W4:W27">
    <cfRule type="top10" dxfId="69" priority="70" rank="3"/>
  </conditionalFormatting>
  <conditionalFormatting sqref="W4:W27">
    <cfRule type="top10" dxfId="68" priority="69" rank="3"/>
  </conditionalFormatting>
  <conditionalFormatting sqref="W4:W27">
    <cfRule type="top10" dxfId="67" priority="68" rank="3"/>
  </conditionalFormatting>
  <conditionalFormatting sqref="W4:W27">
    <cfRule type="top10" dxfId="66" priority="67" rank="3"/>
  </conditionalFormatting>
  <conditionalFormatting sqref="W4:W27">
    <cfRule type="top10" dxfId="65" priority="66" rank="3"/>
  </conditionalFormatting>
  <conditionalFormatting sqref="W4:W27">
    <cfRule type="top10" dxfId="64" priority="65" rank="3"/>
  </conditionalFormatting>
  <conditionalFormatting sqref="W4:W27">
    <cfRule type="top10" dxfId="63" priority="64" rank="3"/>
  </conditionalFormatting>
  <conditionalFormatting sqref="W4:W27">
    <cfRule type="top10" dxfId="62" priority="63" rank="3"/>
  </conditionalFormatting>
  <conditionalFormatting sqref="W4:W27">
    <cfRule type="top10" dxfId="61" priority="62" rank="3"/>
  </conditionalFormatting>
  <conditionalFormatting sqref="W4:W27">
    <cfRule type="top10" dxfId="60" priority="61" rank="3"/>
  </conditionalFormatting>
  <conditionalFormatting sqref="W4:W27">
    <cfRule type="top10" dxfId="59" priority="60" rank="3"/>
  </conditionalFormatting>
  <conditionalFormatting sqref="W4:W27">
    <cfRule type="top10" dxfId="58" priority="59" rank="3"/>
  </conditionalFormatting>
  <conditionalFormatting sqref="W4:W27">
    <cfRule type="top10" dxfId="57" priority="58" rank="3"/>
  </conditionalFormatting>
  <conditionalFormatting sqref="W4:W27">
    <cfRule type="top10" dxfId="56" priority="57" rank="3"/>
  </conditionalFormatting>
  <conditionalFormatting sqref="W4:W27">
    <cfRule type="top10" dxfId="55" priority="56" rank="3"/>
  </conditionalFormatting>
  <conditionalFormatting sqref="W4:W27">
    <cfRule type="top10" dxfId="54" priority="55" rank="3"/>
  </conditionalFormatting>
  <conditionalFormatting sqref="W4:W27">
    <cfRule type="top10" dxfId="53" priority="54" rank="3"/>
  </conditionalFormatting>
  <conditionalFormatting sqref="W4:W27">
    <cfRule type="top10" dxfId="52" priority="53" rank="3"/>
  </conditionalFormatting>
  <conditionalFormatting sqref="W4:W27">
    <cfRule type="top10" dxfId="51" priority="52" rank="3"/>
  </conditionalFormatting>
  <conditionalFormatting sqref="W4:W27">
    <cfRule type="top10" dxfId="50" priority="51" rank="3"/>
  </conditionalFormatting>
  <conditionalFormatting sqref="W4:W27">
    <cfRule type="top10" dxfId="49" priority="50" rank="3"/>
  </conditionalFormatting>
  <conditionalFormatting sqref="W4:W27">
    <cfRule type="top10" dxfId="48" priority="49" rank="3"/>
  </conditionalFormatting>
  <conditionalFormatting sqref="W4:W27">
    <cfRule type="top10" dxfId="47" priority="48" rank="3"/>
  </conditionalFormatting>
  <conditionalFormatting sqref="W4:W27">
    <cfRule type="top10" dxfId="46" priority="47" rank="3"/>
  </conditionalFormatting>
  <conditionalFormatting sqref="W4:W27">
    <cfRule type="top10" dxfId="45" priority="46" rank="3"/>
  </conditionalFormatting>
  <conditionalFormatting sqref="W4:W27">
    <cfRule type="top10" dxfId="44" priority="45" rank="3"/>
  </conditionalFormatting>
  <conditionalFormatting sqref="W4:W27">
    <cfRule type="top10" dxfId="43" priority="44" rank="3"/>
  </conditionalFormatting>
  <conditionalFormatting sqref="W4:W27">
    <cfRule type="top10" dxfId="42" priority="43" rank="3"/>
  </conditionalFormatting>
  <conditionalFormatting sqref="X4:X27">
    <cfRule type="top10" dxfId="41" priority="42" rank="3"/>
  </conditionalFormatting>
  <conditionalFormatting sqref="X4:X27">
    <cfRule type="top10" dxfId="40" priority="41" rank="3"/>
  </conditionalFormatting>
  <conditionalFormatting sqref="X4:X27">
    <cfRule type="top10" dxfId="39" priority="40" rank="3"/>
  </conditionalFormatting>
  <conditionalFormatting sqref="X4:X27">
    <cfRule type="top10" dxfId="38" priority="39" rank="3"/>
  </conditionalFormatting>
  <conditionalFormatting sqref="X4:X27">
    <cfRule type="top10" dxfId="37" priority="38" rank="3"/>
  </conditionalFormatting>
  <conditionalFormatting sqref="X4:X27">
    <cfRule type="top10" dxfId="36" priority="37" rank="3"/>
  </conditionalFormatting>
  <conditionalFormatting sqref="X4:X27">
    <cfRule type="top10" dxfId="35" priority="36" rank="3"/>
  </conditionalFormatting>
  <conditionalFormatting sqref="X4:X27">
    <cfRule type="top10" dxfId="34" priority="35" rank="3"/>
  </conditionalFormatting>
  <conditionalFormatting sqref="X4:X27">
    <cfRule type="top10" dxfId="33" priority="34" rank="3"/>
  </conditionalFormatting>
  <conditionalFormatting sqref="X4:X27">
    <cfRule type="top10" dxfId="32" priority="33" rank="3"/>
  </conditionalFormatting>
  <conditionalFormatting sqref="X4:X27">
    <cfRule type="top10" dxfId="31" priority="32" rank="3"/>
  </conditionalFormatting>
  <conditionalFormatting sqref="X4:X27">
    <cfRule type="top10" dxfId="30" priority="31" rank="3"/>
  </conditionalFormatting>
  <conditionalFormatting sqref="X4:X27">
    <cfRule type="top10" dxfId="29" priority="30" rank="3"/>
  </conditionalFormatting>
  <conditionalFormatting sqref="X4:X27">
    <cfRule type="top10" dxfId="28" priority="29" rank="3"/>
  </conditionalFormatting>
  <conditionalFormatting sqref="X4:X27">
    <cfRule type="top10" dxfId="27" priority="28" rank="3"/>
  </conditionalFormatting>
  <conditionalFormatting sqref="X4:X27">
    <cfRule type="top10" dxfId="26" priority="27" rank="3"/>
  </conditionalFormatting>
  <conditionalFormatting sqref="X4:X27">
    <cfRule type="top10" dxfId="25" priority="26" rank="3"/>
  </conditionalFormatting>
  <conditionalFormatting sqref="X4:X27">
    <cfRule type="top10" dxfId="24" priority="25" rank="3"/>
  </conditionalFormatting>
  <conditionalFormatting sqref="X4:X27">
    <cfRule type="top10" dxfId="23" priority="24" rank="3"/>
  </conditionalFormatting>
  <conditionalFormatting sqref="X4:X27">
    <cfRule type="top10" dxfId="22" priority="23" rank="3"/>
  </conditionalFormatting>
  <conditionalFormatting sqref="X4:X27">
    <cfRule type="top10" dxfId="21" priority="22" rank="3"/>
  </conditionalFormatting>
  <conditionalFormatting sqref="X4:X27">
    <cfRule type="top10" dxfId="20" priority="21" rank="3"/>
  </conditionalFormatting>
  <conditionalFormatting sqref="X4:X27">
    <cfRule type="top10" dxfId="19" priority="20" rank="3"/>
  </conditionalFormatting>
  <conditionalFormatting sqref="X4:X27">
    <cfRule type="top10" dxfId="18" priority="19" rank="3"/>
  </conditionalFormatting>
  <conditionalFormatting sqref="X4:X27">
    <cfRule type="top10" dxfId="17" priority="18" rank="3"/>
  </conditionalFormatting>
  <conditionalFormatting sqref="X4:X27">
    <cfRule type="top10" dxfId="16" priority="17" rank="3"/>
  </conditionalFormatting>
  <conditionalFormatting sqref="X4:X27">
    <cfRule type="top10" dxfId="15" priority="16" rank="3"/>
  </conditionalFormatting>
  <conditionalFormatting sqref="X4:X27">
    <cfRule type="top10" dxfId="14" priority="15" rank="3"/>
  </conditionalFormatting>
  <conditionalFormatting sqref="X4:X27">
    <cfRule type="top10" dxfId="13" priority="14" rank="3"/>
  </conditionalFormatting>
  <conditionalFormatting sqref="X4:X27">
    <cfRule type="top10" dxfId="12" priority="13" rank="3"/>
  </conditionalFormatting>
  <conditionalFormatting sqref="X4:X27">
    <cfRule type="top10" dxfId="11" priority="12" rank="3"/>
  </conditionalFormatting>
  <conditionalFormatting sqref="X4:X27">
    <cfRule type="top10" dxfId="10" priority="11" rank="3"/>
  </conditionalFormatting>
  <conditionalFormatting sqref="X4:X27">
    <cfRule type="top10" dxfId="9" priority="10" rank="3"/>
  </conditionalFormatting>
  <conditionalFormatting sqref="X4:X27">
    <cfRule type="top10" dxfId="8" priority="9" rank="3"/>
  </conditionalFormatting>
  <conditionalFormatting sqref="X4:X27">
    <cfRule type="top10" dxfId="7" priority="8" rank="3"/>
  </conditionalFormatting>
  <conditionalFormatting sqref="X4:X27">
    <cfRule type="top10" dxfId="6" priority="7" rank="3"/>
  </conditionalFormatting>
  <conditionalFormatting sqref="X4:X27">
    <cfRule type="top10" dxfId="5" priority="6" rank="3"/>
  </conditionalFormatting>
  <conditionalFormatting sqref="X4:X27">
    <cfRule type="top10" dxfId="4" priority="5" rank="3"/>
  </conditionalFormatting>
  <conditionalFormatting sqref="X4:X27">
    <cfRule type="top10" dxfId="3" priority="4" rank="3"/>
  </conditionalFormatting>
  <conditionalFormatting sqref="X4:X27">
    <cfRule type="top10" dxfId="2" priority="3" rank="3"/>
  </conditionalFormatting>
  <conditionalFormatting sqref="X4:X27">
    <cfRule type="top10" dxfId="1" priority="2" rank="3"/>
  </conditionalFormatting>
  <conditionalFormatting sqref="X4:X27">
    <cfRule type="top10" dxfId="0" priority="1" rank="3"/>
  </conditionalFormatting>
  <dataValidations count="2">
    <dataValidation type="list" allowBlank="1" showInputMessage="1" showErrorMessage="1" sqref="BA5" xr:uid="{F6401FF1-D9C2-440B-909F-062509FA5522}">
      <formula1>"Outils transversaux QSE, Anglais, Communication et connaissance des entreprises, Projet tutoré, Stage, Management qualité, Management sécurité, Management Environnemental et Développement durable"</formula1>
    </dataValidation>
    <dataValidation type="list" allowBlank="1" showInputMessage="1" showErrorMessage="1" sqref="D4:D27" xr:uid="{AB7F37D9-542B-4031-B19B-128AF00CF48D}">
      <formula1>"Validation, Redoublement, Réorientation"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4DE1ED-2348-46ED-95E9-9F3E9B9B2289}">
  <sheetPr codeName="Feuil4"/>
  <dimension ref="A1:H25"/>
  <sheetViews>
    <sheetView workbookViewId="0">
      <selection activeCell="G1" sqref="G1:G1048576"/>
    </sheetView>
  </sheetViews>
  <sheetFormatPr baseColWidth="10" defaultRowHeight="12.75" x14ac:dyDescent="0.2"/>
  <cols>
    <col min="2" max="2" width="12.7109375" customWidth="1"/>
  </cols>
  <sheetData>
    <row r="1" spans="1:8" ht="252.75" x14ac:dyDescent="0.2">
      <c r="A1" s="98" t="e">
        <f>'Notes et résultats'!#REF!</f>
        <v>#REF!</v>
      </c>
      <c r="B1" s="98" t="str">
        <f>'Notes et résultats'!A3</f>
        <v>NOM</v>
      </c>
      <c r="C1" s="99" t="str">
        <f>'Notes et résultats'!B3</f>
        <v>Prénom</v>
      </c>
      <c r="D1" s="99" t="str">
        <f>'Notes et résultats'!C3</f>
        <v>Validation de droit ou pas</v>
      </c>
      <c r="E1" s="99" t="str">
        <f>'Notes et résultats'!D3</f>
        <v>Avis définitif du jury</v>
      </c>
      <c r="F1" s="99" t="str">
        <f>'Notes et résultats'!F3</f>
        <v>Classement des étudiants par rapport à la moyenne Gle</v>
      </c>
      <c r="G1" s="99" t="str">
        <f>'Notes et résultats'!G3</f>
        <v>Moyenne Générale</v>
      </c>
      <c r="H1" s="88"/>
    </row>
    <row r="2" spans="1:8" x14ac:dyDescent="0.2">
      <c r="A2" s="95" t="e">
        <f>'Notes et résultats'!#REF!</f>
        <v>#REF!</v>
      </c>
      <c r="B2" s="46" t="str">
        <f>'Notes et résultats'!A4</f>
        <v>Étudiant7</v>
      </c>
      <c r="C2" s="46" t="str">
        <f>'Notes et résultats'!B4</f>
        <v>Prn7</v>
      </c>
      <c r="D2" s="46" t="str">
        <f>'Notes et résultats'!C4</f>
        <v>validation de droit</v>
      </c>
      <c r="E2" s="46" t="str">
        <f>'Notes et résultats'!D4</f>
        <v>Validation</v>
      </c>
      <c r="F2" s="46">
        <f>'Notes et résultats'!F4</f>
        <v>2</v>
      </c>
      <c r="G2" s="46">
        <f>'Notes et résultats'!G4</f>
        <v>10</v>
      </c>
    </row>
    <row r="3" spans="1:8" x14ac:dyDescent="0.2">
      <c r="A3" s="108" t="e">
        <f>'Notes et résultats'!#REF!</f>
        <v>#REF!</v>
      </c>
      <c r="B3" s="46" t="str">
        <f>'Notes et résultats'!A5</f>
        <v>Étudiant1</v>
      </c>
      <c r="C3" s="46" t="str">
        <f>'Notes et résultats'!B5</f>
        <v>Prn1</v>
      </c>
      <c r="D3" s="46" t="str">
        <f>'Notes et résultats'!C5</f>
        <v>validation de droit</v>
      </c>
      <c r="E3" s="46" t="str">
        <f>'Notes et résultats'!D5</f>
        <v>Validation</v>
      </c>
      <c r="F3" s="46">
        <f>'Notes et résultats'!F5</f>
        <v>1</v>
      </c>
      <c r="G3" s="46">
        <f>'Notes et résultats'!G5</f>
        <v>10.034722222222221</v>
      </c>
    </row>
    <row r="4" spans="1:8" x14ac:dyDescent="0.2">
      <c r="A4" s="46" t="e">
        <f>'Notes et résultats'!#REF!</f>
        <v>#REF!</v>
      </c>
      <c r="B4" s="46" t="str">
        <f>'Notes et résultats'!A6</f>
        <v>Étudiant6</v>
      </c>
      <c r="C4" s="46" t="str">
        <f>'Notes et résultats'!B6</f>
        <v>Prn6</v>
      </c>
      <c r="D4" s="46" t="str">
        <f>'Notes et résultats'!C6</f>
        <v>validation de droit</v>
      </c>
      <c r="E4" s="46" t="str">
        <f>'Notes et résultats'!D6</f>
        <v>Validation</v>
      </c>
      <c r="F4" s="46">
        <f>'Notes et résultats'!F6</f>
        <v>2</v>
      </c>
      <c r="G4" s="46">
        <f>'Notes et résultats'!G6</f>
        <v>10</v>
      </c>
    </row>
    <row r="5" spans="1:8" x14ac:dyDescent="0.2">
      <c r="A5" s="46" t="e">
        <f>'Notes et résultats'!#REF!</f>
        <v>#REF!</v>
      </c>
      <c r="B5" s="46" t="str">
        <f>'Notes et résultats'!A7</f>
        <v>Étudiant13</v>
      </c>
      <c r="C5" s="46" t="str">
        <f>'Notes et résultats'!B7</f>
        <v>Prn13</v>
      </c>
      <c r="D5" s="46" t="str">
        <f>'Notes et résultats'!C7</f>
        <v>validation de droit</v>
      </c>
      <c r="E5" s="46" t="str">
        <f>'Notes et résultats'!D7</f>
        <v>Validation</v>
      </c>
      <c r="F5" s="46">
        <f>'Notes et résultats'!F7</f>
        <v>2</v>
      </c>
      <c r="G5" s="46">
        <f>'Notes et résultats'!G7</f>
        <v>10</v>
      </c>
    </row>
    <row r="6" spans="1:8" x14ac:dyDescent="0.2">
      <c r="A6" s="46" t="e">
        <f>'Notes et résultats'!#REF!</f>
        <v>#REF!</v>
      </c>
      <c r="B6" s="46" t="str">
        <f>'Notes et résultats'!A8</f>
        <v>Étudiant21</v>
      </c>
      <c r="C6" s="46" t="str">
        <f>'Notes et résultats'!B8</f>
        <v>Prn21</v>
      </c>
      <c r="D6" s="46" t="str">
        <f>'Notes et résultats'!C8</f>
        <v>validation de droit</v>
      </c>
      <c r="E6" s="46" t="str">
        <f>'Notes et résultats'!D8</f>
        <v>Validation</v>
      </c>
      <c r="F6" s="46">
        <f>'Notes et résultats'!F8</f>
        <v>2</v>
      </c>
      <c r="G6" s="46">
        <f>'Notes et résultats'!G8</f>
        <v>10</v>
      </c>
    </row>
    <row r="7" spans="1:8" x14ac:dyDescent="0.2">
      <c r="A7" s="46" t="e">
        <f>'Notes et résultats'!#REF!</f>
        <v>#REF!</v>
      </c>
      <c r="B7" s="46" t="str">
        <f>'Notes et résultats'!A9</f>
        <v>Étudiant24</v>
      </c>
      <c r="C7" s="46" t="str">
        <f>'Notes et résultats'!B9</f>
        <v>Prn24</v>
      </c>
      <c r="D7" s="46" t="str">
        <f>'Notes et résultats'!C9</f>
        <v>validation de droit</v>
      </c>
      <c r="E7" s="46" t="str">
        <f>'Notes et résultats'!D9</f>
        <v>Validation</v>
      </c>
      <c r="F7" s="46">
        <f>'Notes et résultats'!F9</f>
        <v>2</v>
      </c>
      <c r="G7" s="46">
        <f>'Notes et résultats'!G9</f>
        <v>10</v>
      </c>
    </row>
    <row r="8" spans="1:8" x14ac:dyDescent="0.2">
      <c r="A8" s="46" t="e">
        <f>'Notes et résultats'!#REF!</f>
        <v>#REF!</v>
      </c>
      <c r="B8" s="46" t="str">
        <f>'Notes et résultats'!A10</f>
        <v>Étudiant18</v>
      </c>
      <c r="C8" s="46" t="str">
        <f>'Notes et résultats'!B10</f>
        <v>Prn18</v>
      </c>
      <c r="D8" s="46" t="str">
        <f>'Notes et résultats'!C10</f>
        <v>validation de droit</v>
      </c>
      <c r="E8" s="46" t="str">
        <f>'Notes et résultats'!D10</f>
        <v>Validation</v>
      </c>
      <c r="F8" s="46">
        <f>'Notes et résultats'!F10</f>
        <v>2</v>
      </c>
      <c r="G8" s="46">
        <f>'Notes et résultats'!G10</f>
        <v>10</v>
      </c>
    </row>
    <row r="9" spans="1:8" x14ac:dyDescent="0.2">
      <c r="A9" s="46" t="e">
        <f>'Notes et résultats'!#REF!</f>
        <v>#REF!</v>
      </c>
      <c r="B9" s="46" t="str">
        <f>'Notes et résultats'!A11</f>
        <v>Étudiant11</v>
      </c>
      <c r="C9" s="46" t="str">
        <f>'Notes et résultats'!B11</f>
        <v>Prn11</v>
      </c>
      <c r="D9" s="46" t="str">
        <f>'Notes et résultats'!C11</f>
        <v>validation de droit</v>
      </c>
      <c r="E9" s="46" t="str">
        <f>'Notes et résultats'!D11</f>
        <v>Validation</v>
      </c>
      <c r="F9" s="46">
        <f>'Notes et résultats'!F11</f>
        <v>2</v>
      </c>
      <c r="G9" s="46">
        <f>'Notes et résultats'!G11</f>
        <v>10</v>
      </c>
    </row>
    <row r="10" spans="1:8" x14ac:dyDescent="0.2">
      <c r="A10" s="46" t="e">
        <f>'Notes et résultats'!#REF!</f>
        <v>#REF!</v>
      </c>
      <c r="B10" s="46" t="str">
        <f>'Notes et résultats'!A12</f>
        <v>Étudiant8</v>
      </c>
      <c r="C10" s="46" t="str">
        <f>'Notes et résultats'!B12</f>
        <v>Prn8</v>
      </c>
      <c r="D10" s="46" t="str">
        <f>'Notes et résultats'!C12</f>
        <v>validation de droit</v>
      </c>
      <c r="E10" s="46" t="str">
        <f>'Notes et résultats'!D12</f>
        <v>Validation</v>
      </c>
      <c r="F10" s="46">
        <f>'Notes et résultats'!F12</f>
        <v>2</v>
      </c>
      <c r="G10" s="46">
        <f>'Notes et résultats'!G12</f>
        <v>10</v>
      </c>
    </row>
    <row r="11" spans="1:8" x14ac:dyDescent="0.2">
      <c r="A11" s="46" t="e">
        <f>'Notes et résultats'!#REF!</f>
        <v>#REF!</v>
      </c>
      <c r="B11" s="46" t="str">
        <f>'Notes et résultats'!A13</f>
        <v>Étudiant9</v>
      </c>
      <c r="C11" s="46" t="str">
        <f>'Notes et résultats'!B13</f>
        <v>Prn9</v>
      </c>
      <c r="D11" s="46" t="str">
        <f>'Notes et résultats'!C13</f>
        <v>validation de droit</v>
      </c>
      <c r="E11" s="46" t="str">
        <f>'Notes et résultats'!D13</f>
        <v>Validation</v>
      </c>
      <c r="F11" s="46">
        <f>'Notes et résultats'!F13</f>
        <v>2</v>
      </c>
      <c r="G11" s="46">
        <f>'Notes et résultats'!G13</f>
        <v>10</v>
      </c>
    </row>
    <row r="12" spans="1:8" x14ac:dyDescent="0.2">
      <c r="A12" s="46" t="e">
        <f>'Notes et résultats'!#REF!</f>
        <v>#REF!</v>
      </c>
      <c r="B12" s="46" t="str">
        <f>'Notes et résultats'!A14</f>
        <v>Étudiant10</v>
      </c>
      <c r="C12" s="46" t="str">
        <f>'Notes et résultats'!B14</f>
        <v>Prn10</v>
      </c>
      <c r="D12" s="46" t="str">
        <f>'Notes et résultats'!C14</f>
        <v>validation de droit</v>
      </c>
      <c r="E12" s="46" t="str">
        <f>'Notes et résultats'!D14</f>
        <v>Validation</v>
      </c>
      <c r="F12" s="46">
        <f>'Notes et résultats'!F14</f>
        <v>2</v>
      </c>
      <c r="G12" s="46">
        <f>'Notes et résultats'!G14</f>
        <v>10</v>
      </c>
    </row>
    <row r="13" spans="1:8" x14ac:dyDescent="0.2">
      <c r="A13" s="46" t="e">
        <f>'Notes et résultats'!#REF!</f>
        <v>#REF!</v>
      </c>
      <c r="B13" s="46" t="str">
        <f>'Notes et résultats'!A15</f>
        <v>Étudiant2</v>
      </c>
      <c r="C13" s="46" t="str">
        <f>'Notes et résultats'!B15</f>
        <v>Prn2</v>
      </c>
      <c r="D13" s="46" t="str">
        <f>'Notes et résultats'!C15</f>
        <v>validation de droit</v>
      </c>
      <c r="E13" s="46" t="str">
        <f>'Notes et résultats'!D15</f>
        <v>Validation</v>
      </c>
      <c r="F13" s="46">
        <f>'Notes et résultats'!F15</f>
        <v>2</v>
      </c>
      <c r="G13" s="46">
        <f>'Notes et résultats'!G15</f>
        <v>10</v>
      </c>
    </row>
    <row r="14" spans="1:8" x14ac:dyDescent="0.2">
      <c r="A14" s="46" t="e">
        <f>'Notes et résultats'!#REF!</f>
        <v>#REF!</v>
      </c>
      <c r="B14" s="46" t="str">
        <f>'Notes et résultats'!A16</f>
        <v>Étudiant17</v>
      </c>
      <c r="C14" s="46" t="str">
        <f>'Notes et résultats'!B16</f>
        <v>Prn17</v>
      </c>
      <c r="D14" s="46" t="str">
        <f>'Notes et résultats'!C16</f>
        <v>validation de droit</v>
      </c>
      <c r="E14" s="46" t="str">
        <f>'Notes et résultats'!D16</f>
        <v>Validation</v>
      </c>
      <c r="F14" s="46">
        <f>'Notes et résultats'!F16</f>
        <v>2</v>
      </c>
      <c r="G14" s="46">
        <f>'Notes et résultats'!G16</f>
        <v>10</v>
      </c>
    </row>
    <row r="15" spans="1:8" x14ac:dyDescent="0.2">
      <c r="A15" s="46" t="e">
        <f>'Notes et résultats'!#REF!</f>
        <v>#REF!</v>
      </c>
      <c r="B15" s="46" t="str">
        <f>'Notes et résultats'!A17</f>
        <v>Étudiant5</v>
      </c>
      <c r="C15" s="46" t="str">
        <f>'Notes et résultats'!B17</f>
        <v>Prn5</v>
      </c>
      <c r="D15" s="46" t="str">
        <f>'Notes et résultats'!C17</f>
        <v>validation de droit</v>
      </c>
      <c r="E15" s="46" t="str">
        <f>'Notes et résultats'!D17</f>
        <v>Validation</v>
      </c>
      <c r="F15" s="46">
        <f>'Notes et résultats'!F17</f>
        <v>2</v>
      </c>
      <c r="G15" s="46">
        <f>'Notes et résultats'!G17</f>
        <v>10</v>
      </c>
    </row>
    <row r="16" spans="1:8" x14ac:dyDescent="0.2">
      <c r="A16" s="46" t="e">
        <f>'Notes et résultats'!#REF!</f>
        <v>#REF!</v>
      </c>
      <c r="B16" s="46" t="str">
        <f>'Notes et résultats'!A18</f>
        <v>Étudiant23</v>
      </c>
      <c r="C16" s="46" t="str">
        <f>'Notes et résultats'!B18</f>
        <v>Prn23</v>
      </c>
      <c r="D16" s="46" t="str">
        <f>'Notes et résultats'!C18</f>
        <v>validation de droit</v>
      </c>
      <c r="E16" s="46" t="str">
        <f>'Notes et résultats'!D18</f>
        <v>Validation</v>
      </c>
      <c r="F16" s="46">
        <f>'Notes et résultats'!F18</f>
        <v>2</v>
      </c>
      <c r="G16" s="46">
        <f>'Notes et résultats'!G18</f>
        <v>10</v>
      </c>
    </row>
    <row r="17" spans="1:7" x14ac:dyDescent="0.2">
      <c r="A17" s="46" t="e">
        <f>'Notes et résultats'!#REF!</f>
        <v>#REF!</v>
      </c>
      <c r="B17" s="46" t="str">
        <f>'Notes et résultats'!A19</f>
        <v>Étudiant22</v>
      </c>
      <c r="C17" s="46" t="str">
        <f>'Notes et résultats'!B19</f>
        <v>Prn22</v>
      </c>
      <c r="D17" s="46" t="str">
        <f>'Notes et résultats'!C19</f>
        <v>validation de droit</v>
      </c>
      <c r="E17" s="46" t="str">
        <f>'Notes et résultats'!D19</f>
        <v>Validation</v>
      </c>
      <c r="F17" s="46">
        <f>'Notes et résultats'!F19</f>
        <v>2</v>
      </c>
      <c r="G17" s="46">
        <f>'Notes et résultats'!G19</f>
        <v>10</v>
      </c>
    </row>
    <row r="18" spans="1:7" x14ac:dyDescent="0.2">
      <c r="A18" s="46" t="e">
        <f>'Notes et résultats'!#REF!</f>
        <v>#REF!</v>
      </c>
      <c r="B18" s="46" t="str">
        <f>'Notes et résultats'!A20</f>
        <v>Étudiant20</v>
      </c>
      <c r="C18" s="46" t="str">
        <f>'Notes et résultats'!B20</f>
        <v>Prn20</v>
      </c>
      <c r="D18" s="46" t="str">
        <f>'Notes et résultats'!C20</f>
        <v>validation de droit</v>
      </c>
      <c r="E18" s="46" t="str">
        <f>'Notes et résultats'!D20</f>
        <v>Validation</v>
      </c>
      <c r="F18" s="46">
        <f>'Notes et résultats'!F20</f>
        <v>2</v>
      </c>
      <c r="G18" s="46">
        <f>'Notes et résultats'!G20</f>
        <v>10</v>
      </c>
    </row>
    <row r="19" spans="1:7" x14ac:dyDescent="0.2">
      <c r="A19" s="46" t="e">
        <f>'Notes et résultats'!#REF!</f>
        <v>#REF!</v>
      </c>
      <c r="B19" s="46" t="str">
        <f>'Notes et résultats'!A21</f>
        <v>Étudiant19</v>
      </c>
      <c r="C19" s="46" t="str">
        <f>'Notes et résultats'!B21</f>
        <v>Prn19</v>
      </c>
      <c r="D19" s="46" t="str">
        <f>'Notes et résultats'!C21</f>
        <v>validation de droit</v>
      </c>
      <c r="E19" s="46" t="str">
        <f>'Notes et résultats'!D21</f>
        <v>Validation</v>
      </c>
      <c r="F19" s="46">
        <f>'Notes et résultats'!F21</f>
        <v>2</v>
      </c>
      <c r="G19" s="46">
        <f>'Notes et résultats'!G21</f>
        <v>10</v>
      </c>
    </row>
    <row r="20" spans="1:7" x14ac:dyDescent="0.2">
      <c r="A20" s="46" t="e">
        <f>'Notes et résultats'!#REF!</f>
        <v>#REF!</v>
      </c>
      <c r="B20" s="46" t="str">
        <f>'Notes et résultats'!A22</f>
        <v>Étudiant16</v>
      </c>
      <c r="C20" s="46" t="str">
        <f>'Notes et résultats'!B22</f>
        <v>Prn16</v>
      </c>
      <c r="D20" s="46" t="str">
        <f>'Notes et résultats'!C22</f>
        <v>validation de droit</v>
      </c>
      <c r="E20" s="46" t="str">
        <f>'Notes et résultats'!D22</f>
        <v>Validation</v>
      </c>
      <c r="F20" s="46">
        <f>'Notes et résultats'!F22</f>
        <v>2</v>
      </c>
      <c r="G20" s="46">
        <f>'Notes et résultats'!G22</f>
        <v>10</v>
      </c>
    </row>
    <row r="21" spans="1:7" x14ac:dyDescent="0.2">
      <c r="A21" s="46" t="e">
        <f>'Notes et résultats'!#REF!</f>
        <v>#REF!</v>
      </c>
      <c r="B21" s="46" t="str">
        <f>'Notes et résultats'!A23</f>
        <v>Étudiant15</v>
      </c>
      <c r="C21" s="46" t="str">
        <f>'Notes et résultats'!B23</f>
        <v>Prn15</v>
      </c>
      <c r="D21" s="46" t="str">
        <f>'Notes et résultats'!C23</f>
        <v>validation de droit</v>
      </c>
      <c r="E21" s="46" t="str">
        <f>'Notes et résultats'!D23</f>
        <v>Validation</v>
      </c>
      <c r="F21" s="46">
        <f>'Notes et résultats'!F23</f>
        <v>2</v>
      </c>
      <c r="G21" s="46">
        <f>'Notes et résultats'!G23</f>
        <v>10</v>
      </c>
    </row>
    <row r="22" spans="1:7" x14ac:dyDescent="0.2">
      <c r="A22" s="46" t="e">
        <f>'Notes et résultats'!#REF!</f>
        <v>#REF!</v>
      </c>
      <c r="B22" s="46" t="str">
        <f>'Notes et résultats'!A24</f>
        <v>Étudiant14</v>
      </c>
      <c r="C22" s="46" t="str">
        <f>'Notes et résultats'!B24</f>
        <v>Prn14</v>
      </c>
      <c r="D22" s="46" t="str">
        <f>'Notes et résultats'!C24</f>
        <v>validation de droit</v>
      </c>
      <c r="E22" s="46" t="str">
        <f>'Notes et résultats'!D24</f>
        <v>Validation</v>
      </c>
      <c r="F22" s="46">
        <f>'Notes et résultats'!F24</f>
        <v>2</v>
      </c>
      <c r="G22" s="46">
        <f>'Notes et résultats'!G24</f>
        <v>10</v>
      </c>
    </row>
    <row r="23" spans="1:7" x14ac:dyDescent="0.2">
      <c r="A23" s="46" t="e">
        <f>'Notes et résultats'!#REF!</f>
        <v>#REF!</v>
      </c>
      <c r="B23" s="46" t="str">
        <f>'Notes et résultats'!A25</f>
        <v>Étudiant12</v>
      </c>
      <c r="C23" s="46" t="str">
        <f>'Notes et résultats'!B25</f>
        <v>Prn12</v>
      </c>
      <c r="D23" s="46" t="str">
        <f>'Notes et résultats'!C25</f>
        <v>validation de droit</v>
      </c>
      <c r="E23" s="46" t="str">
        <f>'Notes et résultats'!D25</f>
        <v>Validation</v>
      </c>
      <c r="F23" s="46">
        <f>'Notes et résultats'!F25</f>
        <v>2</v>
      </c>
      <c r="G23" s="46">
        <f>'Notes et résultats'!G25</f>
        <v>10</v>
      </c>
    </row>
    <row r="24" spans="1:7" x14ac:dyDescent="0.2">
      <c r="A24" s="46" t="e">
        <f>'Notes et résultats'!#REF!</f>
        <v>#REF!</v>
      </c>
      <c r="B24" s="46" t="str">
        <f>'Notes et résultats'!A26</f>
        <v>Étudiant4</v>
      </c>
      <c r="C24" s="46" t="str">
        <f>'Notes et résultats'!B26</f>
        <v>Prn4</v>
      </c>
      <c r="D24" s="46" t="str">
        <f>'Notes et résultats'!C26</f>
        <v>validation de droit</v>
      </c>
      <c r="E24" s="46" t="str">
        <f>'Notes et résultats'!D26</f>
        <v>Validation</v>
      </c>
      <c r="F24" s="46">
        <f>'Notes et résultats'!F26</f>
        <v>2</v>
      </c>
      <c r="G24" s="46">
        <f>'Notes et résultats'!G26</f>
        <v>10</v>
      </c>
    </row>
    <row r="25" spans="1:7" x14ac:dyDescent="0.2">
      <c r="A25" s="46" t="e">
        <f>'Notes et résultats'!#REF!</f>
        <v>#REF!</v>
      </c>
      <c r="B25" s="46" t="str">
        <f>'Notes et résultats'!A27</f>
        <v>Étudiant3</v>
      </c>
      <c r="C25" s="46" t="str">
        <f>'Notes et résultats'!B27</f>
        <v>Prn3</v>
      </c>
      <c r="D25" s="46" t="str">
        <f>'Notes et résultats'!C27</f>
        <v>validation de droit</v>
      </c>
      <c r="E25" s="46" t="str">
        <f>'Notes et résultats'!D27</f>
        <v>Validation</v>
      </c>
      <c r="F25" s="46">
        <f>'Notes et résultats'!F27</f>
        <v>2</v>
      </c>
      <c r="G25" s="46">
        <f>'Notes et résultats'!G27</f>
        <v>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B02766-76F9-4EBB-8A7C-37F546484BE3}">
  <sheetPr codeName="Feuil5"/>
  <dimension ref="A1:G57"/>
  <sheetViews>
    <sheetView workbookViewId="0">
      <selection activeCell="D3" sqref="D3"/>
    </sheetView>
  </sheetViews>
  <sheetFormatPr baseColWidth="10" defaultColWidth="10.7109375" defaultRowHeight="12.75" x14ac:dyDescent="0.2"/>
  <cols>
    <col min="1" max="1" width="5.5703125" style="109" customWidth="1"/>
    <col min="2" max="2" width="15.42578125" style="109" customWidth="1"/>
    <col min="3" max="3" width="13.42578125" style="109" customWidth="1"/>
    <col min="4" max="4" width="10.7109375" style="109"/>
    <col min="5" max="5" width="8.7109375" style="109" customWidth="1"/>
    <col min="6" max="16384" width="10.7109375" style="109"/>
  </cols>
  <sheetData>
    <row r="1" spans="1:7" ht="24" customHeight="1" x14ac:dyDescent="0.2"/>
    <row r="2" spans="1:7" x14ac:dyDescent="0.2">
      <c r="A2" s="110"/>
    </row>
    <row r="3" spans="1:7" ht="15.75" x14ac:dyDescent="0.25">
      <c r="A3" s="110" t="s">
        <v>164</v>
      </c>
      <c r="B3" s="111" t="s">
        <v>105</v>
      </c>
      <c r="C3" s="110" t="s">
        <v>153</v>
      </c>
      <c r="D3" s="111" t="str">
        <f>VLOOKUP(B3,'[1]Notes et résultats'!A:BB,2,FALSE)</f>
        <v>Prn2</v>
      </c>
    </row>
    <row r="4" spans="1:7" x14ac:dyDescent="0.2">
      <c r="A4" s="110" t="s">
        <v>165</v>
      </c>
      <c r="C4" s="110" t="s">
        <v>166</v>
      </c>
    </row>
    <row r="6" spans="1:7" x14ac:dyDescent="0.2">
      <c r="A6" s="110" t="s">
        <v>167</v>
      </c>
      <c r="C6" s="112" t="str">
        <f>VLOOKUP(B3,'[1]Notes et résultats'!A:BB,5,FALSE)&amp;"ième /"&amp;COUNTA('[1]Notes et résultats'!E4:E27)</f>
        <v>24ième /24</v>
      </c>
    </row>
    <row r="7" spans="1:7" ht="14.25" x14ac:dyDescent="0.2">
      <c r="F7" s="113" t="s">
        <v>168</v>
      </c>
    </row>
    <row r="8" spans="1:7" x14ac:dyDescent="0.2">
      <c r="A8" s="114" t="s">
        <v>66</v>
      </c>
      <c r="F8" s="115">
        <f>VLOOKUP($B$3,'[1]Notes et résultats'!A:BB,'[1]Liste de choix'!B7,FALSE)</f>
        <v>8.2777777777777786</v>
      </c>
      <c r="G8" s="110" t="s">
        <v>169</v>
      </c>
    </row>
    <row r="9" spans="1:7" x14ac:dyDescent="0.2">
      <c r="B9" s="109" t="s">
        <v>0</v>
      </c>
      <c r="F9" s="116">
        <f>VLOOKUP($B$3,'[1]Notes et résultats'!A:BB,'[1]Liste de choix'!B8,FALSE)</f>
        <v>2</v>
      </c>
      <c r="G9" s="110" t="s">
        <v>169</v>
      </c>
    </row>
    <row r="10" spans="1:7" x14ac:dyDescent="0.2">
      <c r="B10" s="109" t="s">
        <v>32</v>
      </c>
      <c r="F10" s="116">
        <f>VLOOKUP($B$3,'[1]Notes et résultats'!A:BB,'[1]Liste de choix'!B9,FALSE)</f>
        <v>5</v>
      </c>
      <c r="G10" s="110" t="s">
        <v>169</v>
      </c>
    </row>
    <row r="11" spans="1:7" x14ac:dyDescent="0.2">
      <c r="B11" s="109" t="s">
        <v>47</v>
      </c>
      <c r="F11" s="116">
        <f>VLOOKUP($B$3,'[1]Notes et résultats'!A:BB,'[1]Liste de choix'!B10,FALSE)</f>
        <v>10</v>
      </c>
      <c r="G11" s="110" t="s">
        <v>169</v>
      </c>
    </row>
    <row r="12" spans="1:7" x14ac:dyDescent="0.2">
      <c r="B12" s="109" t="s">
        <v>46</v>
      </c>
      <c r="F12" s="116">
        <f>VLOOKUP($B$3,'[1]Notes et résultats'!A:BB,'[1]Liste de choix'!B11,FALSE)</f>
        <v>10</v>
      </c>
      <c r="G12" s="110" t="s">
        <v>169</v>
      </c>
    </row>
    <row r="13" spans="1:7" x14ac:dyDescent="0.2">
      <c r="B13" s="109" t="s">
        <v>80</v>
      </c>
      <c r="F13" s="116">
        <f>VLOOKUP($B$3,'[1]Notes et résultats'!A:BB,'[1]Liste de choix'!B12,FALSE)</f>
        <v>10</v>
      </c>
      <c r="G13" s="110" t="s">
        <v>169</v>
      </c>
    </row>
    <row r="14" spans="1:7" x14ac:dyDescent="0.2">
      <c r="B14" s="109" t="s">
        <v>41</v>
      </c>
      <c r="F14" s="116">
        <f>VLOOKUP($B$3,'[1]Notes et résultats'!A:BB,'[1]Liste de choix'!B13,FALSE)</f>
        <v>10</v>
      </c>
      <c r="G14" s="110" t="s">
        <v>169</v>
      </c>
    </row>
    <row r="15" spans="1:7" x14ac:dyDescent="0.2">
      <c r="B15" s="109" t="s">
        <v>38</v>
      </c>
      <c r="F15" s="116">
        <f>VLOOKUP($B$3,'[1]Notes et résultats'!A:BB,'[1]Liste de choix'!B14,FALSE)</f>
        <v>10</v>
      </c>
      <c r="G15" s="110" t="s">
        <v>169</v>
      </c>
    </row>
    <row r="16" spans="1:7" x14ac:dyDescent="0.2">
      <c r="B16" s="109" t="s">
        <v>9</v>
      </c>
      <c r="F16" s="116">
        <f>VLOOKUP($B$3,'[1]Notes et résultats'!A:BB,'[1]Liste de choix'!B15,FALSE)</f>
        <v>10</v>
      </c>
      <c r="G16" s="110" t="s">
        <v>169</v>
      </c>
    </row>
    <row r="17" spans="1:7" x14ac:dyDescent="0.2">
      <c r="B17" s="109" t="s">
        <v>72</v>
      </c>
      <c r="F17" s="116">
        <f>VLOOKUP($B$3,'[1]Notes et résultats'!A:BB,'[1]Liste de choix'!B16,FALSE)</f>
        <v>10</v>
      </c>
      <c r="G17" s="110" t="s">
        <v>169</v>
      </c>
    </row>
    <row r="18" spans="1:7" x14ac:dyDescent="0.2">
      <c r="B18" s="109" t="s">
        <v>74</v>
      </c>
      <c r="F18" s="116">
        <f>VLOOKUP($B$3,'[1]Notes et résultats'!A:BB,'[1]Liste de choix'!B17,FALSE)</f>
        <v>10</v>
      </c>
      <c r="G18" s="110" t="s">
        <v>169</v>
      </c>
    </row>
    <row r="19" spans="1:7" x14ac:dyDescent="0.2">
      <c r="B19" s="109" t="s">
        <v>73</v>
      </c>
      <c r="F19" s="116">
        <f>VLOOKUP($B$3,'[1]Notes et résultats'!A:BB,'[1]Liste de choix'!B18,FALSE)</f>
        <v>10</v>
      </c>
      <c r="G19" s="110" t="s">
        <v>169</v>
      </c>
    </row>
    <row r="20" spans="1:7" x14ac:dyDescent="0.2">
      <c r="A20" s="114" t="s">
        <v>68</v>
      </c>
      <c r="F20" s="117">
        <f>VLOOKUP($B$3,'[1]Notes et résultats'!A:BB,'[1]Liste de choix'!B19,FALSE)</f>
        <v>8.8333333333333339</v>
      </c>
      <c r="G20" s="110" t="s">
        <v>169</v>
      </c>
    </row>
    <row r="21" spans="1:7" x14ac:dyDescent="0.2">
      <c r="B21" s="109" t="s">
        <v>63</v>
      </c>
      <c r="F21" s="116">
        <f>VLOOKUP($B$3,'[1]Notes et résultats'!A:BB,'[1]Liste de choix'!B20,FALSE)</f>
        <v>10</v>
      </c>
      <c r="G21" s="110" t="s">
        <v>169</v>
      </c>
    </row>
    <row r="22" spans="1:7" x14ac:dyDescent="0.2">
      <c r="B22" s="109" t="s">
        <v>18</v>
      </c>
      <c r="F22" s="116">
        <f>VLOOKUP($B$3,'[1]Notes et résultats'!A:BB,'[1]Liste de choix'!B21,FALSE)</f>
        <v>3</v>
      </c>
      <c r="G22" s="110" t="s">
        <v>169</v>
      </c>
    </row>
    <row r="23" spans="1:7" x14ac:dyDescent="0.2">
      <c r="B23" s="109" t="s">
        <v>87</v>
      </c>
      <c r="F23" s="116">
        <f>VLOOKUP($B$3,'[1]Notes et résultats'!A:BB,'[1]Liste de choix'!B22,FALSE)</f>
        <v>10</v>
      </c>
      <c r="G23" s="110" t="s">
        <v>169</v>
      </c>
    </row>
    <row r="24" spans="1:7" x14ac:dyDescent="0.2">
      <c r="B24" s="109" t="s">
        <v>49</v>
      </c>
      <c r="F24" s="116">
        <f>VLOOKUP($B$3,'[1]Notes et résultats'!A:BB,'[1]Liste de choix'!B23,FALSE)</f>
        <v>10</v>
      </c>
      <c r="G24" s="110" t="s">
        <v>169</v>
      </c>
    </row>
    <row r="25" spans="1:7" x14ac:dyDescent="0.2">
      <c r="B25" s="109" t="s">
        <v>19</v>
      </c>
      <c r="F25" s="116">
        <f>VLOOKUP($B$3,'[1]Notes et résultats'!A:BB,'[1]Liste de choix'!B24,FALSE)</f>
        <v>10</v>
      </c>
      <c r="G25" s="110" t="s">
        <v>169</v>
      </c>
    </row>
    <row r="26" spans="1:7" x14ac:dyDescent="0.2">
      <c r="B26" s="109" t="s">
        <v>42</v>
      </c>
      <c r="F26" s="116">
        <f>VLOOKUP($B$3,'[1]Notes et résultats'!A:BB,'[1]Liste de choix'!B25,FALSE)</f>
        <v>10</v>
      </c>
      <c r="G26" s="110" t="s">
        <v>169</v>
      </c>
    </row>
    <row r="27" spans="1:7" x14ac:dyDescent="0.2">
      <c r="B27" s="109" t="s">
        <v>81</v>
      </c>
      <c r="F27" s="116">
        <f>VLOOKUP($B$3,'[1]Notes et résultats'!A:BB,'[1]Liste de choix'!B26,FALSE)</f>
        <v>10</v>
      </c>
      <c r="G27" s="110" t="s">
        <v>169</v>
      </c>
    </row>
    <row r="28" spans="1:7" x14ac:dyDescent="0.2">
      <c r="A28" s="114" t="s">
        <v>70</v>
      </c>
      <c r="F28" s="117">
        <f>VLOOKUP($B$3,'[1]Notes et résultats'!A:BB,'[1]Liste de choix'!B27,FALSE)</f>
        <v>9.5333333333333332</v>
      </c>
      <c r="G28" s="110" t="s">
        <v>169</v>
      </c>
    </row>
    <row r="29" spans="1:7" x14ac:dyDescent="0.2">
      <c r="B29" s="109" t="s">
        <v>20</v>
      </c>
      <c r="F29" s="116">
        <f>VLOOKUP($B$3,'[1]Notes et résultats'!A:BB,'[1]Liste de choix'!B28,FALSE)</f>
        <v>8.6</v>
      </c>
      <c r="G29" s="110" t="s">
        <v>169</v>
      </c>
    </row>
    <row r="30" spans="1:7" x14ac:dyDescent="0.2">
      <c r="B30" s="109" t="s">
        <v>17</v>
      </c>
      <c r="F30" s="116">
        <f>VLOOKUP($B$3,'[1]Notes et résultats'!A:BB,'[1]Liste de choix'!B29,FALSE)</f>
        <v>10</v>
      </c>
      <c r="G30" s="110" t="s">
        <v>169</v>
      </c>
    </row>
    <row r="31" spans="1:7" x14ac:dyDescent="0.2">
      <c r="B31" s="109" t="s">
        <v>44</v>
      </c>
      <c r="F31" s="116">
        <f>VLOOKUP($B$3,'[1]Notes et résultats'!A:BB,'[1]Liste de choix'!B30,FALSE)</f>
        <v>10</v>
      </c>
      <c r="G31" s="110" t="s">
        <v>169</v>
      </c>
    </row>
    <row r="32" spans="1:7" x14ac:dyDescent="0.2">
      <c r="B32" s="109" t="s">
        <v>43</v>
      </c>
      <c r="F32" s="116">
        <f>VLOOKUP($B$3,'[1]Notes et résultats'!A:BB,'[1]Liste de choix'!B31,FALSE)</f>
        <v>10</v>
      </c>
      <c r="G32" s="110" t="s">
        <v>169</v>
      </c>
    </row>
    <row r="33" spans="1:7" x14ac:dyDescent="0.2">
      <c r="B33" s="109" t="s">
        <v>93</v>
      </c>
      <c r="F33" s="116">
        <f>VLOOKUP($B$3,'[1]Notes et résultats'!A:BB,'[1]Liste de choix'!B32,FALSE)</f>
        <v>10</v>
      </c>
      <c r="G33" s="110" t="s">
        <v>169</v>
      </c>
    </row>
    <row r="34" spans="1:7" x14ac:dyDescent="0.2">
      <c r="A34" s="114" t="s">
        <v>75</v>
      </c>
      <c r="F34" s="117">
        <f>VLOOKUP($B$3,'[1]Notes et résultats'!A:BB,'[1]Liste de choix'!B33,FALSE)</f>
        <v>10</v>
      </c>
      <c r="G34" s="110" t="s">
        <v>169</v>
      </c>
    </row>
    <row r="35" spans="1:7" x14ac:dyDescent="0.2">
      <c r="B35" s="109" t="s">
        <v>24</v>
      </c>
      <c r="F35" s="116">
        <f>VLOOKUP($B$3,'[1]Notes et résultats'!A:BB,'[1]Liste de choix'!B34,FALSE)</f>
        <v>10</v>
      </c>
      <c r="G35" s="110" t="s">
        <v>169</v>
      </c>
    </row>
    <row r="36" spans="1:7" x14ac:dyDescent="0.2">
      <c r="B36" s="109" t="s">
        <v>2</v>
      </c>
      <c r="F36" s="116">
        <f>VLOOKUP($B$3,'[1]Notes et résultats'!A:BB,'[1]Liste de choix'!B35,FALSE)</f>
        <v>10</v>
      </c>
      <c r="G36" s="110" t="s">
        <v>169</v>
      </c>
    </row>
    <row r="37" spans="1:7" x14ac:dyDescent="0.2">
      <c r="B37" s="109" t="s">
        <v>3</v>
      </c>
      <c r="F37" s="116">
        <f>VLOOKUP($B$3,'[1]Notes et résultats'!A:BB,'[1]Liste de choix'!B36,FALSE)</f>
        <v>10</v>
      </c>
      <c r="G37" s="110" t="s">
        <v>169</v>
      </c>
    </row>
    <row r="38" spans="1:7" x14ac:dyDescent="0.2">
      <c r="B38" s="109" t="s">
        <v>25</v>
      </c>
      <c r="F38" s="116">
        <f>VLOOKUP($B$3,'[1]Notes et résultats'!A:BB,'[1]Liste de choix'!B37,FALSE)</f>
        <v>10</v>
      </c>
      <c r="G38" s="110" t="s">
        <v>169</v>
      </c>
    </row>
    <row r="39" spans="1:7" x14ac:dyDescent="0.2">
      <c r="B39" s="109" t="s">
        <v>95</v>
      </c>
      <c r="F39" s="116">
        <f>VLOOKUP($B$3,'[1]Notes et résultats'!A:BB,'[1]Liste de choix'!B38,FALSE)</f>
        <v>10</v>
      </c>
      <c r="G39" s="110" t="s">
        <v>169</v>
      </c>
    </row>
    <row r="40" spans="1:7" x14ac:dyDescent="0.2">
      <c r="B40" s="109" t="s">
        <v>39</v>
      </c>
      <c r="F40" s="116">
        <f>VLOOKUP($B$3,'[1]Notes et résultats'!A:BB,'[1]Liste de choix'!B39,FALSE)</f>
        <v>10</v>
      </c>
      <c r="G40" s="110" t="s">
        <v>169</v>
      </c>
    </row>
    <row r="41" spans="1:7" x14ac:dyDescent="0.2">
      <c r="B41" s="109" t="s">
        <v>97</v>
      </c>
      <c r="F41" s="116">
        <f>VLOOKUP($B$3,'[1]Notes et résultats'!A:BB,'[1]Liste de choix'!B40,FALSE)</f>
        <v>10</v>
      </c>
      <c r="G41" s="110" t="s">
        <v>169</v>
      </c>
    </row>
    <row r="42" spans="1:7" x14ac:dyDescent="0.2">
      <c r="B42" s="109" t="s">
        <v>35</v>
      </c>
      <c r="F42" s="116">
        <f>VLOOKUP($B$3,'[1]Notes et résultats'!A:BB,'[1]Liste de choix'!B41,FALSE)</f>
        <v>10</v>
      </c>
      <c r="G42" s="110" t="s">
        <v>169</v>
      </c>
    </row>
    <row r="43" spans="1:7" x14ac:dyDescent="0.2">
      <c r="A43" s="114" t="s">
        <v>92</v>
      </c>
      <c r="F43" s="117">
        <f>VLOOKUP($B$3,'[1]Notes et résultats'!A:BB,'[1]Liste de choix'!B42,FALSE)</f>
        <v>10</v>
      </c>
      <c r="G43" s="110" t="s">
        <v>169</v>
      </c>
    </row>
    <row r="44" spans="1:7" x14ac:dyDescent="0.2">
      <c r="B44" s="109" t="s">
        <v>26</v>
      </c>
      <c r="F44" s="116">
        <f>VLOOKUP($B$3,'[1]Notes et résultats'!A:BB,'[1]Liste de choix'!B43,FALSE)</f>
        <v>10</v>
      </c>
      <c r="G44" s="110" t="s">
        <v>169</v>
      </c>
    </row>
    <row r="45" spans="1:7" x14ac:dyDescent="0.2">
      <c r="B45" s="109" t="s">
        <v>79</v>
      </c>
      <c r="F45" s="116">
        <f>VLOOKUP($B$3,'[1]Notes et résultats'!A:BB,'[1]Liste de choix'!B44,FALSE)</f>
        <v>10</v>
      </c>
      <c r="G45" s="110" t="s">
        <v>169</v>
      </c>
    </row>
    <row r="46" spans="1:7" x14ac:dyDescent="0.2">
      <c r="A46" s="114" t="s">
        <v>78</v>
      </c>
      <c r="F46" s="117">
        <f>VLOOKUP($B$3,'[1]Notes et résultats'!A:BB,'[1]Liste de choix'!B45,FALSE)</f>
        <v>10</v>
      </c>
      <c r="G46" s="110" t="s">
        <v>169</v>
      </c>
    </row>
    <row r="47" spans="1:7" x14ac:dyDescent="0.2">
      <c r="B47" s="109" t="s">
        <v>1</v>
      </c>
      <c r="F47" s="116">
        <f>VLOOKUP($B$3,'[1]Notes et résultats'!A:BB,'[1]Liste de choix'!B46,FALSE)</f>
        <v>0</v>
      </c>
      <c r="G47" s="110" t="s">
        <v>169</v>
      </c>
    </row>
    <row r="48" spans="1:7" x14ac:dyDescent="0.2">
      <c r="B48" s="109" t="s">
        <v>5</v>
      </c>
      <c r="F48" s="116">
        <f>VLOOKUP($B$3,'[1]Notes et résultats'!A:BB,'[1]Liste de choix'!B47,FALSE)</f>
        <v>10</v>
      </c>
      <c r="G48" s="110" t="s">
        <v>169</v>
      </c>
    </row>
    <row r="49" spans="1:7" x14ac:dyDescent="0.2">
      <c r="B49" s="109" t="s">
        <v>98</v>
      </c>
      <c r="F49" s="116">
        <f>VLOOKUP($B$3,'[1]Notes et résultats'!A:BB,'[1]Liste de choix'!B48,FALSE)</f>
        <v>10</v>
      </c>
      <c r="G49" s="110" t="s">
        <v>169</v>
      </c>
    </row>
    <row r="50" spans="1:7" x14ac:dyDescent="0.2">
      <c r="B50" s="109" t="s">
        <v>86</v>
      </c>
      <c r="F50" s="116">
        <f>VLOOKUP($B$3,'[1]Notes et résultats'!A:BB,'[1]Liste de choix'!B49,FALSE)</f>
        <v>0</v>
      </c>
      <c r="G50" s="110" t="s">
        <v>169</v>
      </c>
    </row>
    <row r="51" spans="1:7" x14ac:dyDescent="0.2">
      <c r="B51" s="109" t="s">
        <v>37</v>
      </c>
      <c r="F51" s="116">
        <f>VLOOKUP($B$3,'[1]Notes et résultats'!A:BB,'[1]Liste de choix'!B50,FALSE)</f>
        <v>10</v>
      </c>
      <c r="G51" s="110" t="s">
        <v>169</v>
      </c>
    </row>
    <row r="52" spans="1:7" x14ac:dyDescent="0.2">
      <c r="A52" s="114" t="s">
        <v>13</v>
      </c>
      <c r="F52" s="117">
        <f>VLOOKUP($B$3,'[1]Notes et résultats'!A:BB,51,FALSE)</f>
        <v>9</v>
      </c>
      <c r="G52" s="110" t="s">
        <v>169</v>
      </c>
    </row>
    <row r="53" spans="1:7" x14ac:dyDescent="0.2">
      <c r="A53" s="114" t="s">
        <v>15</v>
      </c>
      <c r="F53" s="117">
        <f>VLOOKUP($B$3,'[1]Notes et résultats'!A:BB,53,FALSE)</f>
        <v>10</v>
      </c>
      <c r="G53" s="110" t="s">
        <v>169</v>
      </c>
    </row>
    <row r="55" spans="1:7" x14ac:dyDescent="0.2">
      <c r="A55" s="110" t="s">
        <v>170</v>
      </c>
      <c r="C55" s="118" t="str">
        <f>ROUND(VLOOKUP(B3,'[1]Notes et résultats'!A:BB,6,FALSE),2)&amp;" / 20"</f>
        <v>9,46 / 20</v>
      </c>
    </row>
    <row r="57" spans="1:7" x14ac:dyDescent="0.2">
      <c r="A57" s="110" t="s">
        <v>157</v>
      </c>
      <c r="C57" s="114" t="str">
        <f>IF(E57="Validation","ADMIS","NON ADMIS")</f>
        <v>NON ADMIS</v>
      </c>
      <c r="E57" s="109" t="str">
        <f>VLOOKUP(B3,'[1]Notes et résultats'!A:BB,4,FALSE)</f>
        <v>Redoublement</v>
      </c>
    </row>
  </sheetData>
  <pageMargins left="0.7" right="0.7" top="0.75" bottom="0.75" header="0.3" footer="0.3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Choix nom étudiant" xr:uid="{89F9393D-8957-4680-A22F-321198DC07D0}">
          <x14:formula1>
            <xm:f>'C:\Users\SIBA Martine\OneDrive\[Elsa_maquette-LP-AQSE-18-19-principale.xlsx]Notes et résultats'!#REF!</xm:f>
          </x14:formula1>
          <xm:sqref>B3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36600-D0DD-4101-9FBA-AE7723DFAA9D}">
  <sheetPr codeName="Feuil6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Maquette Prévisionnelle (V2018)</vt:lpstr>
      <vt:lpstr>Notes et résultats</vt:lpstr>
      <vt:lpstr>Histogramme</vt:lpstr>
      <vt:lpstr>Résultats Individuels</vt:lpstr>
      <vt:lpstr>Feuil1</vt:lpstr>
      <vt:lpstr>'Maquette Prévisionnelle (V2018)'!Zone_d_impression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PINEAU</dc:creator>
  <cp:lastModifiedBy>SIBA Martine</cp:lastModifiedBy>
  <cp:lastPrinted>2018-06-14T07:26:54Z</cp:lastPrinted>
  <dcterms:created xsi:type="dcterms:W3CDTF">2001-07-09T13:02:41Z</dcterms:created>
  <dcterms:modified xsi:type="dcterms:W3CDTF">2019-01-15T19:47:22Z</dcterms:modified>
</cp:coreProperties>
</file>