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-120" yWindow="-120" windowWidth="20730" windowHeight="11160" tabRatio="672" activeTab="1"/>
  </bookViews>
  <sheets>
    <sheet name="BD" sheetId="7" r:id="rId1"/>
    <sheet name="recap" sheetId="10" r:id="rId2"/>
    <sheet name="data" sheetId="9" r:id="rId3"/>
  </sheets>
  <externalReferences>
    <externalReference r:id="rId4"/>
  </externalReferences>
  <definedNames>
    <definedName name="JFP">[1]JFP!$D$2:$E$14</definedName>
  </definedName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20" i="7"/>
  <c r="W86" l="1"/>
  <c r="Q86"/>
  <c r="Z50"/>
  <c r="T50"/>
  <c r="N50"/>
  <c r="N49"/>
  <c r="J14"/>
  <c r="L14" s="1"/>
  <c r="J13"/>
  <c r="L13" s="1"/>
  <c r="J12"/>
  <c r="L12" s="1"/>
  <c r="J11"/>
  <c r="L11" s="1"/>
  <c r="J10"/>
  <c r="L10" s="1"/>
  <c r="J7"/>
  <c r="L7" s="1"/>
  <c r="J6"/>
  <c r="L6" s="1"/>
  <c r="J4"/>
  <c r="J9" s="1"/>
  <c r="L9" s="1"/>
  <c r="J3"/>
  <c r="L3" s="1"/>
  <c r="D2" i="10"/>
  <c r="E2"/>
  <c r="D3"/>
  <c r="J10"/>
  <c r="C2"/>
  <c r="F2"/>
  <c r="G2"/>
  <c r="C3"/>
  <c r="E3"/>
  <c r="F3"/>
  <c r="G3"/>
  <c r="C4"/>
  <c r="D4"/>
  <c r="E4"/>
  <c r="F4"/>
  <c r="G4"/>
  <c r="C5"/>
  <c r="D5"/>
  <c r="E5"/>
  <c r="F5"/>
  <c r="G5"/>
  <c r="V55" i="7" l="1"/>
  <c r="V56" s="1"/>
  <c r="P55"/>
  <c r="P56" s="1"/>
  <c r="J55"/>
  <c r="J56" s="1"/>
  <c r="M19"/>
  <c r="M20" s="1"/>
  <c r="S19"/>
  <c r="S20" s="1"/>
  <c r="Y19"/>
  <c r="Y20" s="1"/>
  <c r="S55"/>
  <c r="S56" s="1"/>
  <c r="J19"/>
  <c r="J20" s="1"/>
  <c r="P19"/>
  <c r="P20" s="1"/>
  <c r="V19"/>
  <c r="V20" s="1"/>
  <c r="M55"/>
  <c r="M56" s="1"/>
  <c r="Y55"/>
  <c r="Y56" s="1"/>
  <c r="J5"/>
  <c r="L5" s="1"/>
  <c r="J8"/>
  <c r="L8" s="1"/>
  <c r="D9" i="10"/>
  <c r="M57" i="7" l="1"/>
  <c r="N56"/>
  <c r="P21"/>
  <c r="Q20"/>
  <c r="S57"/>
  <c r="T56"/>
  <c r="S21"/>
  <c r="T20"/>
  <c r="J57"/>
  <c r="K56"/>
  <c r="V57"/>
  <c r="W56"/>
  <c r="Y57"/>
  <c r="Z56"/>
  <c r="V21"/>
  <c r="W20"/>
  <c r="J21"/>
  <c r="Y21"/>
  <c r="Z20"/>
  <c r="M21"/>
  <c r="N20"/>
  <c r="P57"/>
  <c r="Q56"/>
  <c r="N10" i="10"/>
  <c r="F10"/>
  <c r="J11"/>
  <c r="N11"/>
  <c r="F11"/>
  <c r="J12"/>
  <c r="N12"/>
  <c r="F12"/>
  <c r="D10"/>
  <c r="H10"/>
  <c r="H11"/>
  <c r="D12"/>
  <c r="M10"/>
  <c r="I10"/>
  <c r="E11"/>
  <c r="M12"/>
  <c r="K10"/>
  <c r="C10"/>
  <c r="G10"/>
  <c r="K11"/>
  <c r="C11"/>
  <c r="G11"/>
  <c r="K12"/>
  <c r="C12"/>
  <c r="G12"/>
  <c r="L10"/>
  <c r="L11"/>
  <c r="D11"/>
  <c r="L12"/>
  <c r="H12"/>
  <c r="E10"/>
  <c r="M11"/>
  <c r="I11"/>
  <c r="E12"/>
  <c r="I12"/>
  <c r="L9"/>
  <c r="K9"/>
  <c r="G9"/>
  <c r="C9"/>
  <c r="J9"/>
  <c r="F9"/>
  <c r="N9"/>
  <c r="I9"/>
  <c r="E9"/>
  <c r="M9"/>
  <c r="H9"/>
  <c r="P58" i="7" l="1"/>
  <c r="Q57"/>
  <c r="M22"/>
  <c r="N21"/>
  <c r="Y22"/>
  <c r="Z21"/>
  <c r="J22"/>
  <c r="V22"/>
  <c r="W21"/>
  <c r="Y58"/>
  <c r="Z57"/>
  <c r="V58"/>
  <c r="W57"/>
  <c r="J58"/>
  <c r="K57"/>
  <c r="S22"/>
  <c r="T21"/>
  <c r="S58"/>
  <c r="T57"/>
  <c r="P22"/>
  <c r="Q21"/>
  <c r="M58"/>
  <c r="N57"/>
  <c r="O9" i="10"/>
  <c r="O12"/>
  <c r="O10"/>
  <c r="O11"/>
  <c r="E13"/>
  <c r="D13"/>
  <c r="I13"/>
  <c r="C13"/>
  <c r="H13"/>
  <c r="G13"/>
  <c r="F13"/>
  <c r="N13"/>
  <c r="J13"/>
  <c r="M13"/>
  <c r="K13"/>
  <c r="L13"/>
  <c r="M59" i="7" l="1"/>
  <c r="N58"/>
  <c r="P23"/>
  <c r="Q22"/>
  <c r="S59"/>
  <c r="T58"/>
  <c r="S23"/>
  <c r="T22"/>
  <c r="J59"/>
  <c r="K58"/>
  <c r="V59"/>
  <c r="W58"/>
  <c r="Y59"/>
  <c r="Z58"/>
  <c r="V23"/>
  <c r="W22"/>
  <c r="J23"/>
  <c r="Y23"/>
  <c r="Z22"/>
  <c r="M23"/>
  <c r="N22"/>
  <c r="P59"/>
  <c r="Q58"/>
  <c r="O13" i="10"/>
  <c r="P60" i="7" l="1"/>
  <c r="Q59"/>
  <c r="M24"/>
  <c r="N23"/>
  <c r="Y24"/>
  <c r="Z23"/>
  <c r="J24"/>
  <c r="V24"/>
  <c r="W23"/>
  <c r="Y60"/>
  <c r="Z59"/>
  <c r="V60"/>
  <c r="W59"/>
  <c r="J60"/>
  <c r="K59"/>
  <c r="S24"/>
  <c r="T23"/>
  <c r="S60"/>
  <c r="T59"/>
  <c r="P24"/>
  <c r="Q23"/>
  <c r="M60"/>
  <c r="N59"/>
  <c r="M61" l="1"/>
  <c r="N60"/>
  <c r="P25"/>
  <c r="Q24"/>
  <c r="S61"/>
  <c r="T60"/>
  <c r="S25"/>
  <c r="T24"/>
  <c r="J61"/>
  <c r="K60"/>
  <c r="V61"/>
  <c r="W60"/>
  <c r="Y61"/>
  <c r="Z60"/>
  <c r="V25"/>
  <c r="W24"/>
  <c r="J25"/>
  <c r="Y25"/>
  <c r="Z24"/>
  <c r="M25"/>
  <c r="N24"/>
  <c r="P61"/>
  <c r="Q60"/>
  <c r="P62" l="1"/>
  <c r="Q61"/>
  <c r="M26"/>
  <c r="N25"/>
  <c r="Y26"/>
  <c r="Z25"/>
  <c r="J26"/>
  <c r="V26"/>
  <c r="W25"/>
  <c r="Y62"/>
  <c r="Z61"/>
  <c r="V62"/>
  <c r="W61"/>
  <c r="J62"/>
  <c r="K61"/>
  <c r="S26"/>
  <c r="T25"/>
  <c r="S62"/>
  <c r="T61"/>
  <c r="P26"/>
  <c r="Q25"/>
  <c r="M62"/>
  <c r="N61"/>
  <c r="M63" l="1"/>
  <c r="N62"/>
  <c r="P27"/>
  <c r="Q26"/>
  <c r="S63"/>
  <c r="T62"/>
  <c r="S27"/>
  <c r="T26"/>
  <c r="J63"/>
  <c r="K62"/>
  <c r="V63"/>
  <c r="W62"/>
  <c r="Y63"/>
  <c r="Z62"/>
  <c r="V27"/>
  <c r="W26"/>
  <c r="J27"/>
  <c r="K26"/>
  <c r="Y27"/>
  <c r="Z26"/>
  <c r="M27"/>
  <c r="N26"/>
  <c r="P63"/>
  <c r="Q62"/>
  <c r="P64" l="1"/>
  <c r="Q63"/>
  <c r="M28"/>
  <c r="N27"/>
  <c r="Y28"/>
  <c r="Z27"/>
  <c r="J28"/>
  <c r="K27"/>
  <c r="V28"/>
  <c r="W27"/>
  <c r="Y64"/>
  <c r="Z63"/>
  <c r="V64"/>
  <c r="W63"/>
  <c r="J64"/>
  <c r="K63"/>
  <c r="S28"/>
  <c r="T27"/>
  <c r="S64"/>
  <c r="T63"/>
  <c r="P28"/>
  <c r="Q27"/>
  <c r="M64"/>
  <c r="N63"/>
  <c r="M65" l="1"/>
  <c r="N64"/>
  <c r="P29"/>
  <c r="Q28"/>
  <c r="S65"/>
  <c r="T64"/>
  <c r="S29"/>
  <c r="T28"/>
  <c r="J65"/>
  <c r="K64"/>
  <c r="V65"/>
  <c r="W64"/>
  <c r="Y65"/>
  <c r="Z64"/>
  <c r="V29"/>
  <c r="W28"/>
  <c r="J29"/>
  <c r="K28"/>
  <c r="Y29"/>
  <c r="Z28"/>
  <c r="M29"/>
  <c r="N28"/>
  <c r="P65"/>
  <c r="Q64"/>
  <c r="P66" l="1"/>
  <c r="Q65"/>
  <c r="M30"/>
  <c r="N29"/>
  <c r="Y30"/>
  <c r="Z29"/>
  <c r="J30"/>
  <c r="K29"/>
  <c r="V30"/>
  <c r="W29"/>
  <c r="Y66"/>
  <c r="Z65"/>
  <c r="V66"/>
  <c r="W65"/>
  <c r="J66"/>
  <c r="K65"/>
  <c r="S30"/>
  <c r="T29"/>
  <c r="S66"/>
  <c r="T65"/>
  <c r="P30"/>
  <c r="Q29"/>
  <c r="M66"/>
  <c r="N65"/>
  <c r="M67" l="1"/>
  <c r="N66"/>
  <c r="P31"/>
  <c r="Q30"/>
  <c r="S67"/>
  <c r="T66"/>
  <c r="S31"/>
  <c r="T30"/>
  <c r="J67"/>
  <c r="K66"/>
  <c r="V67"/>
  <c r="W66"/>
  <c r="Y67"/>
  <c r="Z66"/>
  <c r="V31"/>
  <c r="W30"/>
  <c r="J31"/>
  <c r="K30"/>
  <c r="Y31"/>
  <c r="Z30"/>
  <c r="M31"/>
  <c r="N30"/>
  <c r="P67"/>
  <c r="Q66"/>
  <c r="P68" l="1"/>
  <c r="Q67"/>
  <c r="M32"/>
  <c r="N31"/>
  <c r="Y32"/>
  <c r="Z31"/>
  <c r="J32"/>
  <c r="K31"/>
  <c r="V32"/>
  <c r="W31"/>
  <c r="Y68"/>
  <c r="Z67"/>
  <c r="V68"/>
  <c r="W67"/>
  <c r="J68"/>
  <c r="K67"/>
  <c r="S32"/>
  <c r="T31"/>
  <c r="S68"/>
  <c r="T67"/>
  <c r="P32"/>
  <c r="Q31"/>
  <c r="M68"/>
  <c r="N67"/>
  <c r="M69" l="1"/>
  <c r="N68"/>
  <c r="P33"/>
  <c r="Q32"/>
  <c r="S69"/>
  <c r="T68"/>
  <c r="S33"/>
  <c r="T32"/>
  <c r="J69"/>
  <c r="K68"/>
  <c r="V69"/>
  <c r="W68"/>
  <c r="Y69"/>
  <c r="Z68"/>
  <c r="V33"/>
  <c r="W32"/>
  <c r="J33"/>
  <c r="K32"/>
  <c r="Y33"/>
  <c r="Z32"/>
  <c r="M33"/>
  <c r="N32"/>
  <c r="P69"/>
  <c r="Q68"/>
  <c r="P70" l="1"/>
  <c r="Q69"/>
  <c r="M34"/>
  <c r="N33"/>
  <c r="Y34"/>
  <c r="Z33"/>
  <c r="J34"/>
  <c r="K33"/>
  <c r="V34"/>
  <c r="W33"/>
  <c r="Y70"/>
  <c r="Z69"/>
  <c r="V70"/>
  <c r="W69"/>
  <c r="J70"/>
  <c r="K69"/>
  <c r="S34"/>
  <c r="T33"/>
  <c r="S70"/>
  <c r="T69"/>
  <c r="P34"/>
  <c r="Q33"/>
  <c r="M70"/>
  <c r="N69"/>
  <c r="M71" l="1"/>
  <c r="N70"/>
  <c r="P35"/>
  <c r="Q34"/>
  <c r="S71"/>
  <c r="T70"/>
  <c r="S35"/>
  <c r="T34"/>
  <c r="J71"/>
  <c r="K70"/>
  <c r="V71"/>
  <c r="W70"/>
  <c r="Y71"/>
  <c r="Z70"/>
  <c r="V35"/>
  <c r="W34"/>
  <c r="J35"/>
  <c r="K34"/>
  <c r="Y35"/>
  <c r="Z34"/>
  <c r="M35"/>
  <c r="N34"/>
  <c r="P71"/>
  <c r="Q70"/>
  <c r="P72" l="1"/>
  <c r="Q71"/>
  <c r="M36"/>
  <c r="N35"/>
  <c r="Y36"/>
  <c r="Z35"/>
  <c r="J36"/>
  <c r="K35"/>
  <c r="V36"/>
  <c r="W35"/>
  <c r="Y72"/>
  <c r="Z71"/>
  <c r="V72"/>
  <c r="W71"/>
  <c r="J72"/>
  <c r="K71"/>
  <c r="S36"/>
  <c r="T35"/>
  <c r="S72"/>
  <c r="T71"/>
  <c r="P36"/>
  <c r="Q35"/>
  <c r="M72"/>
  <c r="N71"/>
  <c r="M73" l="1"/>
  <c r="N72"/>
  <c r="P37"/>
  <c r="Q36"/>
  <c r="S73"/>
  <c r="T72"/>
  <c r="S37"/>
  <c r="T36"/>
  <c r="J73"/>
  <c r="K72"/>
  <c r="V73"/>
  <c r="W72"/>
  <c r="Y73"/>
  <c r="Z72"/>
  <c r="V37"/>
  <c r="W36"/>
  <c r="J37"/>
  <c r="K36"/>
  <c r="Y37"/>
  <c r="Z36"/>
  <c r="M37"/>
  <c r="N36"/>
  <c r="P73"/>
  <c r="Q72"/>
  <c r="P74" l="1"/>
  <c r="Q73"/>
  <c r="M38"/>
  <c r="N37"/>
  <c r="Y38"/>
  <c r="Z37"/>
  <c r="J38"/>
  <c r="K37"/>
  <c r="V38"/>
  <c r="W37"/>
  <c r="Y74"/>
  <c r="Z73"/>
  <c r="V74"/>
  <c r="W73"/>
  <c r="J74"/>
  <c r="K73"/>
  <c r="S38"/>
  <c r="T37"/>
  <c r="S74"/>
  <c r="T73"/>
  <c r="P38"/>
  <c r="Q37"/>
  <c r="M74"/>
  <c r="N73"/>
  <c r="M75" l="1"/>
  <c r="N74"/>
  <c r="P39"/>
  <c r="Q38"/>
  <c r="S75"/>
  <c r="T74"/>
  <c r="S39"/>
  <c r="T38"/>
  <c r="J75"/>
  <c r="K74"/>
  <c r="V75"/>
  <c r="W74"/>
  <c r="Y75"/>
  <c r="Z74"/>
  <c r="V39"/>
  <c r="W38"/>
  <c r="J39"/>
  <c r="K38"/>
  <c r="Y39"/>
  <c r="Z38"/>
  <c r="M39"/>
  <c r="N38"/>
  <c r="P75"/>
  <c r="Q74"/>
  <c r="P76" l="1"/>
  <c r="Q75"/>
  <c r="M40"/>
  <c r="N39"/>
  <c r="Y40"/>
  <c r="Z39"/>
  <c r="J40"/>
  <c r="K39"/>
  <c r="V40"/>
  <c r="W39"/>
  <c r="Y76"/>
  <c r="Z75"/>
  <c r="V76"/>
  <c r="W75"/>
  <c r="J76"/>
  <c r="K75"/>
  <c r="S40"/>
  <c r="T39"/>
  <c r="S76"/>
  <c r="T75"/>
  <c r="P40"/>
  <c r="Q39"/>
  <c r="M76"/>
  <c r="N75"/>
  <c r="M77" l="1"/>
  <c r="N76"/>
  <c r="P41"/>
  <c r="Q40"/>
  <c r="S77"/>
  <c r="T76"/>
  <c r="S41"/>
  <c r="T40"/>
  <c r="J77"/>
  <c r="K76"/>
  <c r="V77"/>
  <c r="W76"/>
  <c r="Y77"/>
  <c r="Z76"/>
  <c r="V41"/>
  <c r="W40"/>
  <c r="J41"/>
  <c r="K40"/>
  <c r="Y41"/>
  <c r="Z40"/>
  <c r="M41"/>
  <c r="N40"/>
  <c r="P77"/>
  <c r="Q76"/>
  <c r="P78" l="1"/>
  <c r="Q77"/>
  <c r="M42"/>
  <c r="N41"/>
  <c r="Y42"/>
  <c r="Z41"/>
  <c r="J42"/>
  <c r="K41"/>
  <c r="V42"/>
  <c r="W41"/>
  <c r="Y78"/>
  <c r="Z77"/>
  <c r="V78"/>
  <c r="W77"/>
  <c r="J78"/>
  <c r="K77"/>
  <c r="S42"/>
  <c r="T41"/>
  <c r="S78"/>
  <c r="T77"/>
  <c r="P42"/>
  <c r="Q41"/>
  <c r="M78"/>
  <c r="N77"/>
  <c r="M79" l="1"/>
  <c r="N78"/>
  <c r="P43"/>
  <c r="Q42"/>
  <c r="S79"/>
  <c r="T78"/>
  <c r="S43"/>
  <c r="T42"/>
  <c r="J79"/>
  <c r="K78"/>
  <c r="V79"/>
  <c r="W78"/>
  <c r="Y79"/>
  <c r="Z78"/>
  <c r="V43"/>
  <c r="W42"/>
  <c r="J43"/>
  <c r="K42"/>
  <c r="Y43"/>
  <c r="Z42"/>
  <c r="M43"/>
  <c r="N42"/>
  <c r="P79"/>
  <c r="Q78"/>
  <c r="P80" l="1"/>
  <c r="Q79"/>
  <c r="M44"/>
  <c r="N43"/>
  <c r="Y44"/>
  <c r="Z43"/>
  <c r="J44"/>
  <c r="K43"/>
  <c r="V44"/>
  <c r="W43"/>
  <c r="Y80"/>
  <c r="Z79"/>
  <c r="V80"/>
  <c r="W79"/>
  <c r="J80"/>
  <c r="K79"/>
  <c r="S44"/>
  <c r="T43"/>
  <c r="S80"/>
  <c r="T79"/>
  <c r="P44"/>
  <c r="Q43"/>
  <c r="M80"/>
  <c r="N79"/>
  <c r="M81" l="1"/>
  <c r="N80"/>
  <c r="P45"/>
  <c r="Q44"/>
  <c r="S81"/>
  <c r="T80"/>
  <c r="S45"/>
  <c r="T44"/>
  <c r="J81"/>
  <c r="K80"/>
  <c r="V81"/>
  <c r="W80"/>
  <c r="Y81"/>
  <c r="Z80"/>
  <c r="V45"/>
  <c r="W44"/>
  <c r="J45"/>
  <c r="K44"/>
  <c r="Y45"/>
  <c r="Z44"/>
  <c r="M45"/>
  <c r="N44"/>
  <c r="P81"/>
  <c r="Q80"/>
  <c r="P82" l="1"/>
  <c r="Q81"/>
  <c r="M46"/>
  <c r="N45"/>
  <c r="Y46"/>
  <c r="Z45"/>
  <c r="J46"/>
  <c r="K45"/>
  <c r="V46"/>
  <c r="W45"/>
  <c r="Y82"/>
  <c r="Z81"/>
  <c r="V82"/>
  <c r="W81"/>
  <c r="J82"/>
  <c r="K81"/>
  <c r="S46"/>
  <c r="T45"/>
  <c r="S82"/>
  <c r="T81"/>
  <c r="P46"/>
  <c r="Q45"/>
  <c r="M82"/>
  <c r="N81"/>
  <c r="M83" l="1"/>
  <c r="N82"/>
  <c r="P47"/>
  <c r="Q46"/>
  <c r="S83"/>
  <c r="T82"/>
  <c r="S47"/>
  <c r="T46"/>
  <c r="J83"/>
  <c r="K82"/>
  <c r="V83"/>
  <c r="W82"/>
  <c r="Y83"/>
  <c r="Z82"/>
  <c r="V47"/>
  <c r="W46"/>
  <c r="J47"/>
  <c r="K46"/>
  <c r="Y47"/>
  <c r="Z46"/>
  <c r="M47"/>
  <c r="N46"/>
  <c r="P83"/>
  <c r="Q82"/>
  <c r="P84" l="1"/>
  <c r="Q83"/>
  <c r="M48"/>
  <c r="N48" s="1"/>
  <c r="N47"/>
  <c r="M52"/>
  <c r="Y48"/>
  <c r="Z47"/>
  <c r="J48"/>
  <c r="K47"/>
  <c r="V48"/>
  <c r="W47"/>
  <c r="Y84"/>
  <c r="Z83"/>
  <c r="V84"/>
  <c r="W83"/>
  <c r="J84"/>
  <c r="K83"/>
  <c r="S48"/>
  <c r="T47"/>
  <c r="S84"/>
  <c r="T83"/>
  <c r="P48"/>
  <c r="Q47"/>
  <c r="M84"/>
  <c r="N83"/>
  <c r="M85" l="1"/>
  <c r="N84"/>
  <c r="P49"/>
  <c r="Q48"/>
  <c r="V85"/>
  <c r="W85" s="1"/>
  <c r="W84"/>
  <c r="S49"/>
  <c r="T48"/>
  <c r="J85"/>
  <c r="K84"/>
  <c r="J49"/>
  <c r="K48"/>
  <c r="Y49"/>
  <c r="Z48"/>
  <c r="V88"/>
  <c r="S85"/>
  <c r="T84"/>
  <c r="Y85"/>
  <c r="Z84"/>
  <c r="V49"/>
  <c r="W48"/>
  <c r="P85"/>
  <c r="Q84"/>
  <c r="Q85" l="1"/>
  <c r="P88"/>
  <c r="W49"/>
  <c r="V50"/>
  <c r="W50" s="1"/>
  <c r="Y86"/>
  <c r="Z86" s="1"/>
  <c r="Z85"/>
  <c r="Y88"/>
  <c r="S86"/>
  <c r="T86" s="1"/>
  <c r="T85"/>
  <c r="Z49"/>
  <c r="Y52"/>
  <c r="J50"/>
  <c r="K50" s="1"/>
  <c r="K49"/>
  <c r="J52"/>
  <c r="J86"/>
  <c r="K86" s="1"/>
  <c r="K85"/>
  <c r="J88"/>
  <c r="T49"/>
  <c r="S52"/>
  <c r="P50"/>
  <c r="Q49"/>
  <c r="M86"/>
  <c r="N86" s="1"/>
  <c r="N85"/>
  <c r="M88"/>
  <c r="S88"/>
  <c r="V52"/>
  <c r="Q50" l="1"/>
  <c r="P52"/>
</calcChain>
</file>

<file path=xl/comments1.xml><?xml version="1.0" encoding="utf-8"?>
<comments xmlns="http://schemas.openxmlformats.org/spreadsheetml/2006/main">
  <authors>
    <author>franck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code</t>
        </r>
      </text>
    </comment>
    <comment ref="B1" authorId="0">
      <text>
        <r>
          <rPr>
            <b/>
            <sz val="9"/>
            <color indexed="81"/>
            <rFont val="Tahoma"/>
            <family val="2"/>
          </rPr>
          <t>prénom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nom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<sst xmlns="http://schemas.openxmlformats.org/spreadsheetml/2006/main" count="93" uniqueCount="44">
  <si>
    <t>Types</t>
  </si>
  <si>
    <t>Code</t>
  </si>
  <si>
    <t>mois</t>
  </si>
  <si>
    <t>Mois</t>
  </si>
  <si>
    <t>total</t>
  </si>
  <si>
    <t>R</t>
  </si>
  <si>
    <t>B</t>
  </si>
  <si>
    <t>C</t>
  </si>
  <si>
    <t>E</t>
  </si>
  <si>
    <t>Nom</t>
  </si>
  <si>
    <t>Prénom</t>
  </si>
  <si>
    <t>Date début</t>
  </si>
  <si>
    <t>Duree</t>
  </si>
  <si>
    <t>Type</t>
  </si>
  <si>
    <t>HSJ</t>
  </si>
  <si>
    <t>PPH</t>
  </si>
  <si>
    <t>MARTIN</t>
  </si>
  <si>
    <t>PAUL</t>
  </si>
  <si>
    <t>HENRY</t>
  </si>
  <si>
    <t>DUJARDIN</t>
  </si>
  <si>
    <t>MATTEO</t>
  </si>
  <si>
    <t xml:space="preserve">PAUL </t>
  </si>
  <si>
    <t>HSF</t>
  </si>
  <si>
    <t>HSE</t>
  </si>
  <si>
    <t>HSI</t>
  </si>
  <si>
    <t>HEURE SUP JOUR</t>
  </si>
  <si>
    <t>HEURE SUP FERIE</t>
  </si>
  <si>
    <t>HEURE SUP EXCEPT</t>
  </si>
  <si>
    <t>HEURE SUP INVENTAIRE</t>
  </si>
  <si>
    <t>DATE_JF</t>
  </si>
  <si>
    <t>JF</t>
  </si>
  <si>
    <t>JF en semaine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</si>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</sst>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>
  <numFmts count="4">
    <numFmt numFmtId="164" formatCode="0.0"/>
    <numFmt numFmtId="165" formatCode="ddd\ dd/mm/yyyy"/>
    <numFmt numFmtId="166" formatCode="[$-40C]mmmm\-yy;@"/>
    <numFmt numFmtId="167" formatCode="ddd\ dd"/>
  </numFmts>
  <fonts count="1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b/>
      <sz val="10"/>
      <color rgb="FFFFFFFF"/>
      <name val="Calibri"/>
      <family val="2"/>
    </font>
    <font>
      <b/>
      <sz val="11"/>
      <color indexed="8"/>
      <name val="Calibri"/>
      <family val="2"/>
    </font>
    <font>
      <sz val="10"/>
      <color theme="1" tint="4.9989318521683403E-2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49BFD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indexed="64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6" fillId="6" borderId="0" xfId="0" applyFont="1" applyFill="1" applyAlignment="1">
      <alignment horizontal="center" wrapText="1"/>
    </xf>
    <xf numFmtId="0" fontId="6" fillId="6" borderId="0" xfId="0" applyFont="1" applyFill="1" applyAlignment="1">
      <alignment horizont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7" borderId="0" xfId="0" applyFill="1" applyAlignment="1">
      <alignment horizontal="center" vertical="center"/>
    </xf>
    <xf numFmtId="14" fontId="4" fillId="0" borderId="0" xfId="0" applyNumberFormat="1" applyFont="1" applyFill="1" applyBorder="1"/>
    <xf numFmtId="14" fontId="0" fillId="0" borderId="0" xfId="0" quotePrefix="1" applyNumberFormat="1"/>
    <xf numFmtId="14" fontId="1" fillId="0" borderId="0" xfId="0" applyNumberFormat="1" applyFont="1"/>
    <xf numFmtId="0" fontId="0" fillId="8" borderId="0" xfId="0" applyFill="1" applyAlignment="1">
      <alignment horizontal="center" vertical="center"/>
    </xf>
    <xf numFmtId="0" fontId="8" fillId="9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10" borderId="0" xfId="0" applyFill="1"/>
    <xf numFmtId="164" fontId="0" fillId="0" borderId="0" xfId="0" applyNumberFormat="1"/>
    <xf numFmtId="0" fontId="0" fillId="0" borderId="0" xfId="0" applyFill="1"/>
    <xf numFmtId="0" fontId="5" fillId="4" borderId="0" xfId="0" applyFont="1" applyFill="1" applyAlignment="1">
      <alignment horizontal="center" vertical="center"/>
    </xf>
    <xf numFmtId="0" fontId="0" fillId="11" borderId="1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0" xfId="0" applyFill="1" applyBorder="1" applyAlignment="1">
      <alignment horizontal="center"/>
    </xf>
    <xf numFmtId="0" fontId="0" fillId="11" borderId="0" xfId="0" applyFill="1" applyAlignment="1">
      <alignment horizontal="center"/>
    </xf>
    <xf numFmtId="0" fontId="0" fillId="11" borderId="0" xfId="0" applyFill="1"/>
    <xf numFmtId="164" fontId="9" fillId="11" borderId="0" xfId="0" applyNumberFormat="1" applyFont="1" applyFill="1" applyAlignment="1">
      <alignment horizontal="center"/>
    </xf>
    <xf numFmtId="0" fontId="9" fillId="11" borderId="0" xfId="0" applyFont="1" applyFill="1" applyAlignment="1">
      <alignment horizontal="center"/>
    </xf>
    <xf numFmtId="1" fontId="0" fillId="11" borderId="1" xfId="0" applyNumberFormat="1" applyFont="1" applyFill="1" applyBorder="1" applyAlignment="1">
      <alignment horizontal="center"/>
    </xf>
    <xf numFmtId="1" fontId="9" fillId="11" borderId="1" xfId="0" applyNumberFormat="1" applyFont="1" applyFill="1" applyBorder="1" applyAlignment="1">
      <alignment horizontal="center"/>
    </xf>
    <xf numFmtId="1" fontId="1" fillId="11" borderId="1" xfId="0" applyNumberFormat="1" applyFont="1" applyFill="1" applyBorder="1" applyAlignment="1">
      <alignment horizontal="center"/>
    </xf>
    <xf numFmtId="1" fontId="0" fillId="11" borderId="1" xfId="0" applyNumberFormat="1" applyFill="1" applyBorder="1" applyAlignment="1">
      <alignment horizontal="center"/>
    </xf>
    <xf numFmtId="1" fontId="0" fillId="0" borderId="1" xfId="0" applyNumberFormat="1" applyFon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" fontId="9" fillId="0" borderId="0" xfId="0" applyNumberFormat="1" applyFont="1" applyAlignment="1">
      <alignment horizontal="center"/>
    </xf>
    <xf numFmtId="0" fontId="0" fillId="12" borderId="0" xfId="0" applyFill="1"/>
    <xf numFmtId="0" fontId="0" fillId="6" borderId="0" xfId="0" applyFill="1"/>
    <xf numFmtId="0" fontId="0" fillId="13" borderId="0" xfId="0" applyFill="1" applyAlignment="1">
      <alignment horizontal="center" vertical="center"/>
    </xf>
    <xf numFmtId="0" fontId="0" fillId="14" borderId="0" xfId="0" applyFill="1" applyAlignment="1">
      <alignment horizontal="center" vertical="center"/>
    </xf>
    <xf numFmtId="0" fontId="7" fillId="11" borderId="0" xfId="0" applyFont="1" applyFill="1" applyAlignment="1">
      <alignment horizontal="center" vertical="center"/>
    </xf>
    <xf numFmtId="0" fontId="13" fillId="7" borderId="0" xfId="0" applyFont="1" applyFill="1" applyBorder="1" applyAlignment="1">
      <alignment horizontal="center"/>
    </xf>
    <xf numFmtId="0" fontId="14" fillId="7" borderId="0" xfId="0" applyFont="1" applyFill="1" applyBorder="1" applyAlignment="1">
      <alignment horizontal="center"/>
    </xf>
    <xf numFmtId="0" fontId="15" fillId="0" borderId="0" xfId="0" applyFont="1" applyBorder="1" applyAlignment="1">
      <alignment horizontal="center"/>
    </xf>
    <xf numFmtId="165" fontId="15" fillId="0" borderId="0" xfId="0" applyNumberFormat="1" applyFont="1" applyBorder="1" applyAlignment="1">
      <alignment horizontal="center"/>
    </xf>
    <xf numFmtId="165" fontId="14" fillId="15" borderId="0" xfId="0" applyNumberFormat="1" applyFont="1" applyFill="1" applyBorder="1" applyAlignment="1">
      <alignment horizontal="center"/>
    </xf>
    <xf numFmtId="0" fontId="12" fillId="16" borderId="4" xfId="0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Font="1" applyAlignment="1">
      <alignment horizontal="left"/>
    </xf>
    <xf numFmtId="166" fontId="9" fillId="7" borderId="5" xfId="0" quotePrefix="1" applyNumberFormat="1" applyFont="1" applyFill="1" applyBorder="1" applyAlignment="1">
      <alignment horizontal="center" vertical="center"/>
    </xf>
    <xf numFmtId="166" fontId="9" fillId="7" borderId="6" xfId="0" quotePrefix="1" applyNumberFormat="1" applyFont="1" applyFill="1" applyBorder="1" applyAlignment="1">
      <alignment horizontal="center" vertical="center"/>
    </xf>
    <xf numFmtId="166" fontId="9" fillId="7" borderId="7" xfId="0" quotePrefix="1" applyNumberFormat="1" applyFont="1" applyFill="1" applyBorder="1" applyAlignment="1">
      <alignment horizontal="center" vertical="center"/>
    </xf>
    <xf numFmtId="167" fontId="0" fillId="17" borderId="8" xfId="0" quotePrefix="1" applyNumberFormat="1" applyFont="1" applyFill="1" applyBorder="1" applyAlignment="1">
      <alignment horizontal="right" vertical="center"/>
    </xf>
    <xf numFmtId="0" fontId="0" fillId="17" borderId="9" xfId="0" applyFont="1" applyFill="1" applyBorder="1" applyAlignment="1">
      <alignment horizontal="left" vertical="center"/>
    </xf>
    <xf numFmtId="0" fontId="0" fillId="17" borderId="10" xfId="0" applyFont="1" applyFill="1" applyBorder="1" applyAlignment="1">
      <alignment horizontal="left" vertical="center"/>
    </xf>
    <xf numFmtId="0" fontId="0" fillId="17" borderId="11" xfId="0" applyFont="1" applyFill="1" applyBorder="1" applyAlignment="1">
      <alignment horizontal="left" vertical="center"/>
    </xf>
    <xf numFmtId="0" fontId="0" fillId="17" borderId="12" xfId="0" applyFont="1" applyFill="1" applyBorder="1" applyAlignment="1">
      <alignment horizontal="left" vertical="center"/>
    </xf>
    <xf numFmtId="0" fontId="9" fillId="0" borderId="0" xfId="0" applyFont="1" applyAlignment="1">
      <alignment horizontal="right"/>
    </xf>
  </cellXfs>
  <cellStyles count="1">
    <cellStyle name="Normal" xfId="0" builtinId="0"/>
  </cellStyles>
  <dxfs count="1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4" tint="0.79998168889431442"/>
      </font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39994506668294322"/>
        </patternFill>
      </fill>
    </dxf>
    <dxf>
      <fill>
        <patternFill>
          <bgColor rgb="FF00B0F0"/>
        </patternFill>
      </fill>
    </dxf>
    <dxf>
      <fill>
        <patternFill>
          <bgColor theme="2" tint="-9.9948118533890809E-2"/>
        </patternFill>
      </fill>
    </dxf>
    <dxf>
      <font>
        <color theme="0"/>
      </font>
      <fill>
        <patternFill>
          <fgColor theme="0"/>
          <bgColor rgb="FFC00000"/>
        </patternFill>
      </fill>
    </dxf>
    <dxf>
      <font>
        <color theme="0"/>
      </font>
      <fill>
        <patternFill>
          <fgColor theme="0"/>
          <bgColor theme="1" tint="0.499984740745262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9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CECFF"/>
      <color rgb="FF49BFD7"/>
      <color rgb="FFFFFF99"/>
      <color rgb="FFFFFFCC"/>
      <color rgb="FF00CCFF"/>
      <color rgb="FFCCCCFF"/>
      <color rgb="FF66CCFF"/>
      <color rgb="FFFFCC99"/>
      <color rgb="FFFFCC66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6</xdr:row>
      <xdr:rowOff>95250</xdr:rowOff>
    </xdr:from>
    <xdr:to>
      <xdr:col>0</xdr:col>
      <xdr:colOff>1285875</xdr:colOff>
      <xdr:row>7</xdr:row>
      <xdr:rowOff>190500</xdr:rowOff>
    </xdr:to>
    <xdr:sp macro="[0]!sold_nom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/>
      </xdr:nvSpPr>
      <xdr:spPr>
        <a:xfrm>
          <a:off x="95251" y="1981200"/>
          <a:ext cx="1190624" cy="285750"/>
        </a:xfrm>
        <a:prstGeom prst="round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Soldes par nom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ndree/Downloads/VENDREDI%20ET%20JOURS%20FERIES%20(3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alendrier"/>
      <sheetName val="JFP"/>
    </sheetNames>
    <sheetDataSet>
      <sheetData sheetId="0"/>
      <sheetData sheetId="1">
        <row r="1">
          <cell r="B1" t="str">
            <v>DATE_JF</v>
          </cell>
          <cell r="C1" t="str">
            <v>JF</v>
          </cell>
          <cell r="E1"/>
        </row>
        <row r="2">
          <cell r="B2">
            <v>43466</v>
          </cell>
          <cell r="C2" t="str">
            <v>Premier de l'AN</v>
          </cell>
          <cell r="D2">
            <v>43466</v>
          </cell>
          <cell r="E2"/>
        </row>
        <row r="3">
          <cell r="B3">
            <v>43576</v>
          </cell>
          <cell r="C3" t="str">
            <v>Pâques</v>
          </cell>
          <cell r="E3"/>
        </row>
        <row r="4">
          <cell r="B4">
            <v>43577</v>
          </cell>
          <cell r="C4" t="str">
            <v>Lundi de Pâques</v>
          </cell>
          <cell r="D4">
            <v>43577</v>
          </cell>
          <cell r="E4"/>
        </row>
        <row r="5">
          <cell r="B5">
            <v>43586</v>
          </cell>
          <cell r="C5" t="str">
            <v>Fête du travail</v>
          </cell>
          <cell r="D5">
            <v>43586</v>
          </cell>
          <cell r="E5"/>
        </row>
        <row r="6">
          <cell r="B6">
            <v>43593</v>
          </cell>
          <cell r="C6" t="str">
            <v>Victoire de 1945</v>
          </cell>
          <cell r="D6">
            <v>43593</v>
          </cell>
          <cell r="E6"/>
        </row>
        <row r="7">
          <cell r="B7">
            <v>43615</v>
          </cell>
          <cell r="C7" t="str">
            <v>Ascension</v>
          </cell>
          <cell r="D7">
            <v>43615</v>
          </cell>
          <cell r="E7"/>
        </row>
        <row r="8">
          <cell r="B8">
            <v>43626</v>
          </cell>
          <cell r="C8" t="str">
            <v>Pentecôte</v>
          </cell>
          <cell r="D8">
            <v>43626</v>
          </cell>
          <cell r="E8"/>
        </row>
        <row r="9">
          <cell r="B9">
            <v>43660</v>
          </cell>
          <cell r="C9" t="str">
            <v>Fête nationale</v>
          </cell>
          <cell r="D9">
            <v>0</v>
          </cell>
          <cell r="E9"/>
        </row>
        <row r="10">
          <cell r="B10">
            <v>43692</v>
          </cell>
          <cell r="C10" t="str">
            <v>Assomption</v>
          </cell>
          <cell r="D10">
            <v>43692</v>
          </cell>
          <cell r="E10"/>
        </row>
        <row r="11">
          <cell r="B11">
            <v>43770</v>
          </cell>
          <cell r="C11" t="str">
            <v>Toussaint</v>
          </cell>
          <cell r="D11">
            <v>43770</v>
          </cell>
          <cell r="E11"/>
        </row>
        <row r="12">
          <cell r="B12">
            <v>43780</v>
          </cell>
          <cell r="C12" t="str">
            <v>Armistice</v>
          </cell>
          <cell r="D12">
            <v>43780</v>
          </cell>
          <cell r="E12"/>
        </row>
        <row r="13">
          <cell r="B13">
            <v>43824</v>
          </cell>
          <cell r="C13" t="str">
            <v>Noël</v>
          </cell>
          <cell r="D13">
            <v>43824</v>
          </cell>
          <cell r="E13"/>
        </row>
        <row r="14">
          <cell r="E14"/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>
    <tabColor rgb="FFFF0000"/>
  </sheetPr>
  <dimension ref="A1:AA88"/>
  <sheetViews>
    <sheetView showGridLines="0" workbookViewId="0">
      <pane ySplit="1" topLeftCell="A2" activePane="bottomLeft" state="frozen"/>
      <selection pane="bottomLeft" activeCell="E13" sqref="E13"/>
    </sheetView>
  </sheetViews>
  <sheetFormatPr baseColWidth="10" defaultRowHeight="15"/>
  <cols>
    <col min="1" max="1" width="10.85546875" style="2" customWidth="1"/>
    <col min="2" max="2" width="13.85546875" style="2" customWidth="1"/>
    <col min="3" max="3" width="12.7109375" style="2" customWidth="1"/>
    <col min="4" max="4" width="10.7109375" style="2" customWidth="1"/>
    <col min="5" max="5" width="12.140625" style="15" customWidth="1"/>
    <col min="6" max="6" width="9.85546875" style="15" customWidth="1"/>
    <col min="7" max="7" width="8.7109375" style="15" customWidth="1"/>
    <col min="10" max="10" width="18.140625" customWidth="1"/>
    <col min="11" max="11" width="18.5703125" customWidth="1"/>
    <col min="12" max="12" width="20.5703125" customWidth="1"/>
  </cols>
  <sheetData>
    <row r="1" spans="1:12" ht="37.5" customHeight="1">
      <c r="A1" s="21" t="s">
        <v>1</v>
      </c>
      <c r="B1" s="21" t="s">
        <v>10</v>
      </c>
      <c r="C1" s="21" t="s">
        <v>9</v>
      </c>
      <c r="D1" s="21" t="s">
        <v>11</v>
      </c>
      <c r="E1" s="21" t="s">
        <v>12</v>
      </c>
      <c r="F1" s="21" t="s">
        <v>13</v>
      </c>
      <c r="G1" s="21" t="s">
        <v>3</v>
      </c>
    </row>
    <row r="2" spans="1:12">
      <c r="A2" s="2" t="s">
        <v>15</v>
      </c>
      <c r="B2" s="2" t="s">
        <v>7</v>
      </c>
      <c r="C2" s="2" t="s">
        <v>16</v>
      </c>
      <c r="D2" s="11">
        <v>43692</v>
      </c>
      <c r="E2" s="15">
        <v>1111</v>
      </c>
      <c r="F2" s="15" t="s">
        <v>22</v>
      </c>
      <c r="G2" s="15">
        <v>8</v>
      </c>
      <c r="I2" s="42">
        <v>2019</v>
      </c>
      <c r="J2" s="43" t="s">
        <v>29</v>
      </c>
      <c r="K2" s="43" t="s">
        <v>30</v>
      </c>
      <c r="L2" s="43" t="s">
        <v>31</v>
      </c>
    </row>
    <row r="3" spans="1:12">
      <c r="A3" s="2" t="s">
        <v>15</v>
      </c>
      <c r="B3" s="2" t="s">
        <v>7</v>
      </c>
      <c r="C3" s="2" t="s">
        <v>17</v>
      </c>
      <c r="D3" s="11">
        <v>43694</v>
      </c>
      <c r="E3" s="15">
        <v>2222</v>
      </c>
      <c r="F3" s="15" t="s">
        <v>22</v>
      </c>
      <c r="G3" s="15">
        <v>8</v>
      </c>
      <c r="I3" s="44"/>
      <c r="J3" s="45">
        <f>DATE(I2,1,1)</f>
        <v>43466</v>
      </c>
      <c r="K3" s="44" t="s">
        <v>32</v>
      </c>
      <c r="L3" s="46">
        <f t="shared" ref="L3:L14" si="0">IF(OR(WEEKDAY(J3)=1,WEEKDAY(J3)=7),,J3)</f>
        <v>43466</v>
      </c>
    </row>
    <row r="4" spans="1:12">
      <c r="A4" s="2" t="s">
        <v>15</v>
      </c>
      <c r="B4" s="2" t="s">
        <v>7</v>
      </c>
      <c r="C4" s="2" t="s">
        <v>17</v>
      </c>
      <c r="D4" s="11">
        <v>43695</v>
      </c>
      <c r="E4" s="15">
        <v>3333</v>
      </c>
      <c r="F4" s="15" t="s">
        <v>14</v>
      </c>
      <c r="G4" s="15">
        <v>8</v>
      </c>
      <c r="I4" s="44"/>
      <c r="J4" s="45">
        <f>DATE(I2,IF((25-MOD((11*MOD(I2-1900,19)+4-INT((7*MOD(I2-1900,19)+1)/19)),29)-MOD(I2-1900+INT((I2-1900)/4)+31-MOD((11*MOD(I2-1900,19)+4-INT((7*MOD(I2-1900,19)+1)/19)),29),7))&gt;0,4,3),IF((25-MOD((11*MOD(I2-1900,19)+4-INT((7*MOD(I2-1900,19)+1)/19)),29)-MOD(I2-1900+INT((I2-1900)/4)+31-MOD((11*MOD(I2-1900,19)+4-INT((7*MOD(I2-1900,19)+1)/19)),29),7))&gt;0,(25-MOD((11*MOD(I2-1900,19)+4-INT((7*MOD(I2-1900,19)+1)/19)),29)-MOD(I2-1900+INT((I2-1900)/4)+31-MOD((11*MOD(I2-1900,19)+4-INT((7*MOD(I2-1900,19)+1)/19)),29),7)),31+(25-MOD((11*MOD(I2-1900,19)+4-INT((7*MOD(I2-1900,19)+1)/19)),29)-MOD(I2-1900+INT((I2-1900)/4)+31-MOD((11*MOD(I2-1900,19)+4-INT((7*MOD(I2-1900,19)+1)/19)),29),7))))</f>
        <v>43576</v>
      </c>
      <c r="K4" s="44" t="s">
        <v>33</v>
      </c>
      <c r="L4" s="46"/>
    </row>
    <row r="5" spans="1:12">
      <c r="A5" s="2" t="s">
        <v>15</v>
      </c>
      <c r="B5" s="2" t="s">
        <v>7</v>
      </c>
      <c r="C5" s="2" t="s">
        <v>18</v>
      </c>
      <c r="D5" s="11">
        <v>43694</v>
      </c>
      <c r="E5" s="15">
        <v>4444</v>
      </c>
      <c r="F5" s="15" t="s">
        <v>14</v>
      </c>
      <c r="G5" s="15">
        <v>8</v>
      </c>
      <c r="I5" s="44"/>
      <c r="J5" s="45">
        <f>J4+1</f>
        <v>43577</v>
      </c>
      <c r="K5" s="44" t="s">
        <v>34</v>
      </c>
      <c r="L5" s="46">
        <f t="shared" si="0"/>
        <v>43577</v>
      </c>
    </row>
    <row r="6" spans="1:12">
      <c r="A6" s="2" t="s">
        <v>15</v>
      </c>
      <c r="B6" s="2" t="s">
        <v>7</v>
      </c>
      <c r="C6" s="2" t="s">
        <v>19</v>
      </c>
      <c r="D6" s="11">
        <v>43694</v>
      </c>
      <c r="E6" s="15">
        <v>5555</v>
      </c>
      <c r="F6" s="15" t="s">
        <v>14</v>
      </c>
      <c r="G6" s="15">
        <v>8</v>
      </c>
      <c r="I6" s="44"/>
      <c r="J6" s="45">
        <f>DATE(I2,5,1)</f>
        <v>43586</v>
      </c>
      <c r="K6" s="44" t="s">
        <v>35</v>
      </c>
      <c r="L6" s="46">
        <f t="shared" si="0"/>
        <v>43586</v>
      </c>
    </row>
    <row r="7" spans="1:12">
      <c r="A7" s="2" t="s">
        <v>15</v>
      </c>
      <c r="B7" s="2" t="s">
        <v>7</v>
      </c>
      <c r="C7" s="2" t="s">
        <v>20</v>
      </c>
      <c r="D7" s="11">
        <v>43708</v>
      </c>
      <c r="E7" s="15">
        <v>6666</v>
      </c>
      <c r="F7" s="15" t="s">
        <v>22</v>
      </c>
      <c r="G7" s="15">
        <v>8</v>
      </c>
      <c r="I7" s="44"/>
      <c r="J7" s="45">
        <f>DATE(I2,5,8)</f>
        <v>43593</v>
      </c>
      <c r="K7" s="44" t="s">
        <v>36</v>
      </c>
      <c r="L7" s="46">
        <f t="shared" si="0"/>
        <v>43593</v>
      </c>
    </row>
    <row r="8" spans="1:12">
      <c r="I8" s="44"/>
      <c r="J8" s="45">
        <f>J4+39</f>
        <v>43615</v>
      </c>
      <c r="K8" s="44" t="s">
        <v>37</v>
      </c>
      <c r="L8" s="46">
        <f t="shared" si="0"/>
        <v>43615</v>
      </c>
    </row>
    <row r="9" spans="1:12">
      <c r="I9" s="44"/>
      <c r="J9" s="45">
        <f>J4+50</f>
        <v>43626</v>
      </c>
      <c r="K9" s="44" t="s">
        <v>38</v>
      </c>
      <c r="L9" s="46">
        <f t="shared" si="0"/>
        <v>43626</v>
      </c>
    </row>
    <row r="10" spans="1:12">
      <c r="I10" s="44"/>
      <c r="J10" s="45">
        <f>DATE(I2,7,14)</f>
        <v>43660</v>
      </c>
      <c r="K10" s="44" t="s">
        <v>39</v>
      </c>
      <c r="L10" s="46">
        <f t="shared" si="0"/>
        <v>0</v>
      </c>
    </row>
    <row r="11" spans="1:12">
      <c r="I11" s="44"/>
      <c r="J11" s="45">
        <f>DATE(I2,8,15)</f>
        <v>43692</v>
      </c>
      <c r="K11" s="44" t="s">
        <v>40</v>
      </c>
      <c r="L11" s="46">
        <f t="shared" si="0"/>
        <v>43692</v>
      </c>
    </row>
    <row r="12" spans="1:12">
      <c r="I12" s="44"/>
      <c r="J12" s="45">
        <f>DATE(I2,11,1)</f>
        <v>43770</v>
      </c>
      <c r="K12" s="44" t="s">
        <v>41</v>
      </c>
      <c r="L12" s="46">
        <f t="shared" si="0"/>
        <v>43770</v>
      </c>
    </row>
    <row r="13" spans="1:12">
      <c r="I13" s="44"/>
      <c r="J13" s="45">
        <f>DATE(I2,11,11)</f>
        <v>43780</v>
      </c>
      <c r="K13" s="44" t="s">
        <v>42</v>
      </c>
      <c r="L13" s="46">
        <f t="shared" si="0"/>
        <v>43780</v>
      </c>
    </row>
    <row r="14" spans="1:12">
      <c r="I14" s="44"/>
      <c r="J14" s="45">
        <f>DATE(I2,12,25)</f>
        <v>43824</v>
      </c>
      <c r="K14" s="44" t="s">
        <v>43</v>
      </c>
      <c r="L14" s="46">
        <f t="shared" si="0"/>
        <v>43824</v>
      </c>
    </row>
    <row r="17" spans="9:27">
      <c r="I17" s="47">
        <v>2019</v>
      </c>
      <c r="J17" s="48"/>
      <c r="K17" s="48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48"/>
      <c r="X17" s="48"/>
      <c r="Y17" s="49"/>
      <c r="Z17" s="50"/>
      <c r="AA17" s="48"/>
    </row>
    <row r="18" spans="9:27">
      <c r="I18" s="50"/>
      <c r="J18" s="49">
        <v>1</v>
      </c>
      <c r="K18" s="50"/>
      <c r="L18" s="50"/>
      <c r="M18" s="49">
        <v>2</v>
      </c>
      <c r="N18" s="50"/>
      <c r="O18" s="50"/>
      <c r="P18" s="49">
        <v>3</v>
      </c>
      <c r="Q18" s="50"/>
      <c r="R18" s="50"/>
      <c r="S18" s="49">
        <v>4</v>
      </c>
      <c r="T18" s="50"/>
      <c r="U18" s="50"/>
      <c r="V18" s="49">
        <v>5</v>
      </c>
      <c r="W18" s="50"/>
      <c r="X18" s="50"/>
      <c r="Y18" s="49">
        <v>6</v>
      </c>
      <c r="Z18" s="50"/>
      <c r="AA18" s="50"/>
    </row>
    <row r="19" spans="9:27">
      <c r="I19" s="49"/>
      <c r="J19" s="51">
        <f>DATE(I17,J18,1)</f>
        <v>43466</v>
      </c>
      <c r="K19" s="52"/>
      <c r="L19" s="53"/>
      <c r="M19" s="51">
        <f>DATE(I17,M18,1)</f>
        <v>43497</v>
      </c>
      <c r="N19" s="52"/>
      <c r="O19" s="53"/>
      <c r="P19" s="51">
        <f>DATE(I17,P18,1)</f>
        <v>43525</v>
      </c>
      <c r="Q19" s="52"/>
      <c r="R19" s="53"/>
      <c r="S19" s="51">
        <f>DATE(I17,S18,1)</f>
        <v>43556</v>
      </c>
      <c r="T19" s="52"/>
      <c r="U19" s="53"/>
      <c r="V19" s="51">
        <f>DATE(I17,V18,1)</f>
        <v>43586</v>
      </c>
      <c r="W19" s="52"/>
      <c r="X19" s="53"/>
      <c r="Y19" s="51">
        <f>DATE(I17,Y18,1)</f>
        <v>43617</v>
      </c>
      <c r="Z19" s="52"/>
      <c r="AA19" s="53"/>
    </row>
    <row r="20" spans="9:27">
      <c r="I20" s="50"/>
      <c r="J20" s="54">
        <f>+J19</f>
        <v>43466</v>
      </c>
      <c r="K20" s="55" t="str">
        <f>IF(J20="","",IFERROR(VLOOKUP(J20,BD!$J:$K,2,0),IF(WEEKDAY(J20,2)=6,"sam",""))&amp;IF(COUNTIF(BD!$M:$M,J20),BD!$M$1,""))</f>
        <v>Premier de l'AN</v>
      </c>
      <c r="L20" s="56"/>
      <c r="M20" s="54">
        <f>+M19</f>
        <v>43497</v>
      </c>
      <c r="N20" s="55" t="str">
        <f>IF(M20="","",IFERROR(VLOOKUP(M20,[1]JFP!$B:$C,2,0),IF(WEEKDAY(M20,2)=5,"ven",""))&amp;IF(COUNTIF([1]JFP!$E:$E,M20),[1]JFP!$E$1,""))</f>
        <v>ven</v>
      </c>
      <c r="O20" s="56"/>
      <c r="P20" s="54">
        <f>+P19</f>
        <v>43525</v>
      </c>
      <c r="Q20" s="55" t="str">
        <f>IF(P20="","",IFERROR(VLOOKUP(P20,[1]JFP!$B:$C,2,0),IF(WEEKDAY(P20,2)=5,"ven",""))&amp;IF(COUNTIF([1]JFP!$E:$E,P20),[1]JFP!$E$1,""))</f>
        <v>ven</v>
      </c>
      <c r="R20" s="56"/>
      <c r="S20" s="54">
        <f>+S19</f>
        <v>43556</v>
      </c>
      <c r="T20" s="55" t="str">
        <f>IF(S20="","",IFERROR(VLOOKUP(S20,[1]JFP!$B:$C,2,0),IF(WEEKDAY(S20,2)=5,"ven",""))&amp;IF(COUNTIF([1]JFP!$E:$E,S20),[1]JFP!$E$1,""))</f>
        <v/>
      </c>
      <c r="U20" s="56"/>
      <c r="V20" s="54">
        <f>+V19</f>
        <v>43586</v>
      </c>
      <c r="W20" s="55" t="str">
        <f>IF(V20="","",IFERROR(VLOOKUP(V20,[1]JFP!$B:$C,2,0),IF(WEEKDAY(V20,2)=5,"ven",""))&amp;IF(COUNTIF([1]JFP!$E:$E,V20),[1]JFP!$E$1,""))</f>
        <v>Fête du travail</v>
      </c>
      <c r="X20" s="56"/>
      <c r="Y20" s="54">
        <f>+Y19</f>
        <v>43617</v>
      </c>
      <c r="Z20" s="55" t="str">
        <f>IF(Y20="","",IFERROR(VLOOKUP(Y20,[1]JFP!$B:$C,2,0),IF(WEEKDAY(Y20,2)=5,"ven",""))&amp;IF(COUNTIF([1]JFP!$E:$E,Y20),[1]JFP!$E$1,""))</f>
        <v/>
      </c>
      <c r="AA20" s="56"/>
    </row>
    <row r="21" spans="9:27">
      <c r="I21" s="50"/>
      <c r="J21" s="54">
        <f>J20+1</f>
        <v>43467</v>
      </c>
      <c r="K21" s="55"/>
      <c r="L21" s="57"/>
      <c r="M21" s="54">
        <f>M20+1</f>
        <v>43498</v>
      </c>
      <c r="N21" s="55" t="str">
        <f>IF(M21="","",IFERROR(VLOOKUP(M21,[1]JFP!$B:$C,2,0),IF(WEEKDAY(M21,2)=5,"ven",""))&amp;IF(COUNTIF([1]JFP!$E:$E,M21),[1]JFP!$E$1,""))</f>
        <v/>
      </c>
      <c r="O21" s="57"/>
      <c r="P21" s="54">
        <f>P20+1</f>
        <v>43526</v>
      </c>
      <c r="Q21" s="55" t="str">
        <f>IF(P21="","",IFERROR(VLOOKUP(P21,[1]JFP!$B:$C,2,0),IF(WEEKDAY(P21,2)=5,"ven",""))&amp;IF(COUNTIF([1]JFP!$E:$E,P21),[1]JFP!$E$1,""))</f>
        <v/>
      </c>
      <c r="R21" s="57"/>
      <c r="S21" s="54">
        <f>S20+1</f>
        <v>43557</v>
      </c>
      <c r="T21" s="55" t="str">
        <f>IF(S21="","",IFERROR(VLOOKUP(S21,[1]JFP!$B:$C,2,0),IF(WEEKDAY(S21,2)=5,"ven",""))&amp;IF(COUNTIF([1]JFP!$E:$E,S21),[1]JFP!$E$1,""))</f>
        <v/>
      </c>
      <c r="U21" s="57"/>
      <c r="V21" s="54">
        <f>V20+1</f>
        <v>43587</v>
      </c>
      <c r="W21" s="55" t="str">
        <f>IF(V21="","",IFERROR(VLOOKUP(V21,[1]JFP!$B:$C,2,0),IF(WEEKDAY(V21,2)=5,"ven",""))&amp;IF(COUNTIF([1]JFP!$E:$E,V21),[1]JFP!$E$1,""))</f>
        <v/>
      </c>
      <c r="X21" s="57"/>
      <c r="Y21" s="54">
        <f>Y20+1</f>
        <v>43618</v>
      </c>
      <c r="Z21" s="55" t="str">
        <f>IF(Y21="","",IFERROR(VLOOKUP(Y21,[1]JFP!$B:$C,2,0),IF(WEEKDAY(Y21,2)=5,"ven",""))&amp;IF(COUNTIF([1]JFP!$E:$E,Y21),[1]JFP!$E$1,""))</f>
        <v/>
      </c>
      <c r="AA21" s="57"/>
    </row>
    <row r="22" spans="9:27">
      <c r="I22" s="50"/>
      <c r="J22" s="54">
        <f t="shared" ref="J22:J50" si="1">J21+1</f>
        <v>43468</v>
      </c>
      <c r="K22" s="55"/>
      <c r="L22" s="57"/>
      <c r="M22" s="54">
        <f t="shared" ref="M22:M47" si="2">M21+1</f>
        <v>43499</v>
      </c>
      <c r="N22" s="55" t="str">
        <f>IF(M22="","",IFERROR(VLOOKUP(M22,[1]JFP!$B:$C,2,0),IF(WEEKDAY(M22,2)=5,"ven",""))&amp;IF(COUNTIF([1]JFP!$E:$E,M22),[1]JFP!$E$1,""))</f>
        <v/>
      </c>
      <c r="O22" s="57"/>
      <c r="P22" s="54">
        <f t="shared" ref="P22:P50" si="3">P21+1</f>
        <v>43527</v>
      </c>
      <c r="Q22" s="55" t="str">
        <f>IF(P22="","",IFERROR(VLOOKUP(P22,[1]JFP!$B:$C,2,0),IF(WEEKDAY(P22,2)=5,"ven",""))&amp;IF(COUNTIF([1]JFP!$E:$E,P22),[1]JFP!$E$1,""))</f>
        <v/>
      </c>
      <c r="R22" s="57"/>
      <c r="S22" s="54">
        <f t="shared" ref="S22:S49" si="4">S21+1</f>
        <v>43558</v>
      </c>
      <c r="T22" s="55" t="str">
        <f>IF(S22="","",IFERROR(VLOOKUP(S22,[1]JFP!$B:$C,2,0),IF(WEEKDAY(S22,2)=5,"ven",""))&amp;IF(COUNTIF([1]JFP!$E:$E,S22),[1]JFP!$E$1,""))</f>
        <v/>
      </c>
      <c r="U22" s="57"/>
      <c r="V22" s="54">
        <f t="shared" ref="V22:V50" si="5">V21+1</f>
        <v>43588</v>
      </c>
      <c r="W22" s="55" t="str">
        <f>IF(V22="","",IFERROR(VLOOKUP(V22,[1]JFP!$B:$C,2,0),IF(WEEKDAY(V22,2)=5,"ven",""))&amp;IF(COUNTIF([1]JFP!$E:$E,V22),[1]JFP!$E$1,""))</f>
        <v>ven</v>
      </c>
      <c r="X22" s="57"/>
      <c r="Y22" s="54">
        <f t="shared" ref="Y22:Y49" si="6">Y21+1</f>
        <v>43619</v>
      </c>
      <c r="Z22" s="55" t="str">
        <f>IF(Y22="","",IFERROR(VLOOKUP(Y22,[1]JFP!$B:$C,2,0),IF(WEEKDAY(Y22,2)=5,"ven",""))&amp;IF(COUNTIF([1]JFP!$E:$E,Y22),[1]JFP!$E$1,""))</f>
        <v/>
      </c>
      <c r="AA22" s="57"/>
    </row>
    <row r="23" spans="9:27">
      <c r="I23" s="50"/>
      <c r="J23" s="54">
        <f t="shared" si="1"/>
        <v>43469</v>
      </c>
      <c r="K23" s="55"/>
      <c r="L23" s="57"/>
      <c r="M23" s="54">
        <f t="shared" si="2"/>
        <v>43500</v>
      </c>
      <c r="N23" s="55" t="str">
        <f>IF(M23="","",IFERROR(VLOOKUP(M23,[1]JFP!$B:$C,2,0),IF(WEEKDAY(M23,2)=5,"ven",""))&amp;IF(COUNTIF([1]JFP!$E:$E,M23),[1]JFP!$E$1,""))</f>
        <v/>
      </c>
      <c r="O23" s="57"/>
      <c r="P23" s="54">
        <f t="shared" si="3"/>
        <v>43528</v>
      </c>
      <c r="Q23" s="55" t="str">
        <f>IF(P23="","",IFERROR(VLOOKUP(P23,[1]JFP!$B:$C,2,0),IF(WEEKDAY(P23,2)=5,"ven",""))&amp;IF(COUNTIF([1]JFP!$E:$E,P23),[1]JFP!$E$1,""))</f>
        <v/>
      </c>
      <c r="R23" s="57"/>
      <c r="S23" s="54">
        <f t="shared" si="4"/>
        <v>43559</v>
      </c>
      <c r="T23" s="55" t="str">
        <f>IF(S23="","",IFERROR(VLOOKUP(S23,[1]JFP!$B:$C,2,0),IF(WEEKDAY(S23,2)=5,"ven",""))&amp;IF(COUNTIF([1]JFP!$E:$E,S23),[1]JFP!$E$1,""))</f>
        <v/>
      </c>
      <c r="U23" s="57"/>
      <c r="V23" s="54">
        <f t="shared" si="5"/>
        <v>43589</v>
      </c>
      <c r="W23" s="55" t="str">
        <f>IF(V23="","",IFERROR(VLOOKUP(V23,[1]JFP!$B:$C,2,0),IF(WEEKDAY(V23,2)=5,"ven",""))&amp;IF(COUNTIF([1]JFP!$E:$E,V23),[1]JFP!$E$1,""))</f>
        <v/>
      </c>
      <c r="X23" s="57"/>
      <c r="Y23" s="54">
        <f t="shared" si="6"/>
        <v>43620</v>
      </c>
      <c r="Z23" s="55" t="str">
        <f>IF(Y23="","",IFERROR(VLOOKUP(Y23,[1]JFP!$B:$C,2,0),IF(WEEKDAY(Y23,2)=5,"ven",""))&amp;IF(COUNTIF([1]JFP!$E:$E,Y23),[1]JFP!$E$1,""))</f>
        <v/>
      </c>
      <c r="AA23" s="57"/>
    </row>
    <row r="24" spans="9:27">
      <c r="I24" s="50"/>
      <c r="J24" s="54">
        <f t="shared" si="1"/>
        <v>43470</v>
      </c>
      <c r="K24" s="55"/>
      <c r="L24" s="57"/>
      <c r="M24" s="54">
        <f t="shared" si="2"/>
        <v>43501</v>
      </c>
      <c r="N24" s="55" t="str">
        <f>IF(M24="","",IFERROR(VLOOKUP(M24,[1]JFP!$B:$C,2,0),IF(WEEKDAY(M24,2)=5,"ven",""))&amp;IF(COUNTIF([1]JFP!$E:$E,M24),[1]JFP!$E$1,""))</f>
        <v/>
      </c>
      <c r="O24" s="57"/>
      <c r="P24" s="54">
        <f t="shared" si="3"/>
        <v>43529</v>
      </c>
      <c r="Q24" s="55" t="str">
        <f>IF(P24="","",IFERROR(VLOOKUP(P24,[1]JFP!$B:$C,2,0),IF(WEEKDAY(P24,2)=5,"ven",""))&amp;IF(COUNTIF([1]JFP!$E:$E,P24),[1]JFP!$E$1,""))</f>
        <v/>
      </c>
      <c r="R24" s="57"/>
      <c r="S24" s="54">
        <f t="shared" si="4"/>
        <v>43560</v>
      </c>
      <c r="T24" s="55" t="str">
        <f>IF(S24="","",IFERROR(VLOOKUP(S24,[1]JFP!$B:$C,2,0),IF(WEEKDAY(S24,2)=5,"ven",""))&amp;IF(COUNTIF([1]JFP!$E:$E,S24),[1]JFP!$E$1,""))</f>
        <v>ven</v>
      </c>
      <c r="U24" s="57"/>
      <c r="V24" s="54">
        <f t="shared" si="5"/>
        <v>43590</v>
      </c>
      <c r="W24" s="55" t="str">
        <f>IF(V24="","",IFERROR(VLOOKUP(V24,[1]JFP!$B:$C,2,0),IF(WEEKDAY(V24,2)=5,"ven",""))&amp;IF(COUNTIF([1]JFP!$E:$E,V24),[1]JFP!$E$1,""))</f>
        <v/>
      </c>
      <c r="X24" s="57"/>
      <c r="Y24" s="54">
        <f t="shared" si="6"/>
        <v>43621</v>
      </c>
      <c r="Z24" s="55" t="str">
        <f>IF(Y24="","",IFERROR(VLOOKUP(Y24,[1]JFP!$B:$C,2,0),IF(WEEKDAY(Y24,2)=5,"ven",""))&amp;IF(COUNTIF([1]JFP!$E:$E,Y24),[1]JFP!$E$1,""))</f>
        <v/>
      </c>
      <c r="AA24" s="57"/>
    </row>
    <row r="25" spans="9:27">
      <c r="I25" s="50"/>
      <c r="J25" s="54">
        <f t="shared" si="1"/>
        <v>43471</v>
      </c>
      <c r="K25" s="55"/>
      <c r="L25" s="57"/>
      <c r="M25" s="54">
        <f t="shared" si="2"/>
        <v>43502</v>
      </c>
      <c r="N25" s="55" t="str">
        <f>IF(M25="","",IFERROR(VLOOKUP(M25,[1]JFP!$B:$C,2,0),IF(WEEKDAY(M25,2)=5,"ven",""))&amp;IF(COUNTIF([1]JFP!$E:$E,M25),[1]JFP!$E$1,""))</f>
        <v/>
      </c>
      <c r="O25" s="57"/>
      <c r="P25" s="54">
        <f t="shared" si="3"/>
        <v>43530</v>
      </c>
      <c r="Q25" s="55" t="str">
        <f>IF(P25="","",IFERROR(VLOOKUP(P25,[1]JFP!$B:$C,2,0),IF(WEEKDAY(P25,2)=5,"ven",""))&amp;IF(COUNTIF([1]JFP!$E:$E,P25),[1]JFP!$E$1,""))</f>
        <v/>
      </c>
      <c r="R25" s="57"/>
      <c r="S25" s="54">
        <f t="shared" si="4"/>
        <v>43561</v>
      </c>
      <c r="T25" s="55" t="str">
        <f>IF(S25="","",IFERROR(VLOOKUP(S25,[1]JFP!$B:$C,2,0),IF(WEEKDAY(S25,2)=5,"ven",""))&amp;IF(COUNTIF([1]JFP!$E:$E,S25),[1]JFP!$E$1,""))</f>
        <v/>
      </c>
      <c r="U25" s="57"/>
      <c r="V25" s="54">
        <f t="shared" si="5"/>
        <v>43591</v>
      </c>
      <c r="W25" s="55" t="str">
        <f>IF(V25="","",IFERROR(VLOOKUP(V25,[1]JFP!$B:$C,2,0),IF(WEEKDAY(V25,2)=5,"ven",""))&amp;IF(COUNTIF([1]JFP!$E:$E,V25),[1]JFP!$E$1,""))</f>
        <v/>
      </c>
      <c r="X25" s="57"/>
      <c r="Y25" s="54">
        <f t="shared" si="6"/>
        <v>43622</v>
      </c>
      <c r="Z25" s="55" t="str">
        <f>IF(Y25="","",IFERROR(VLOOKUP(Y25,[1]JFP!$B:$C,2,0),IF(WEEKDAY(Y25,2)=5,"ven",""))&amp;IF(COUNTIF([1]JFP!$E:$E,Y25),[1]JFP!$E$1,""))</f>
        <v/>
      </c>
      <c r="AA25" s="57"/>
    </row>
    <row r="26" spans="9:27">
      <c r="I26" s="50"/>
      <c r="J26" s="54">
        <f t="shared" si="1"/>
        <v>43472</v>
      </c>
      <c r="K26" s="55" t="str">
        <f>IF(J26="","",IFERROR(VLOOKUP(J26,[1]JFP!$B:$C,2,0),IF(WEEKDAY(J26,2)=5,"ven",""))&amp;IF(COUNTIF([1]JFP!$E:$E,J26),[1]JFP!$E$1,""))</f>
        <v/>
      </c>
      <c r="L26" s="57"/>
      <c r="M26" s="54">
        <f t="shared" si="2"/>
        <v>43503</v>
      </c>
      <c r="N26" s="55" t="str">
        <f>IF(M26="","",IFERROR(VLOOKUP(M26,[1]JFP!$B:$C,2,0),IF(WEEKDAY(M26,2)=5,"ven",""))&amp;IF(COUNTIF([1]JFP!$E:$E,M26),[1]JFP!$E$1,""))</f>
        <v/>
      </c>
      <c r="O26" s="57"/>
      <c r="P26" s="54">
        <f t="shared" si="3"/>
        <v>43531</v>
      </c>
      <c r="Q26" s="55" t="str">
        <f>IF(P26="","",IFERROR(VLOOKUP(P26,[1]JFP!$B:$C,2,0),IF(WEEKDAY(P26,2)=5,"ven",""))&amp;IF(COUNTIF([1]JFP!$E:$E,P26),[1]JFP!$E$1,""))</f>
        <v/>
      </c>
      <c r="R26" s="57"/>
      <c r="S26" s="54">
        <f t="shared" si="4"/>
        <v>43562</v>
      </c>
      <c r="T26" s="55" t="str">
        <f>IF(S26="","",IFERROR(VLOOKUP(S26,[1]JFP!$B:$C,2,0),IF(WEEKDAY(S26,2)=5,"ven",""))&amp;IF(COUNTIF([1]JFP!$E:$E,S26),[1]JFP!$E$1,""))</f>
        <v/>
      </c>
      <c r="U26" s="57"/>
      <c r="V26" s="54">
        <f t="shared" si="5"/>
        <v>43592</v>
      </c>
      <c r="W26" s="55" t="str">
        <f>IF(V26="","",IFERROR(VLOOKUP(V26,[1]JFP!$B:$C,2,0),IF(WEEKDAY(V26,2)=5,"ven",""))&amp;IF(COUNTIF([1]JFP!$E:$E,V26),[1]JFP!$E$1,""))</f>
        <v/>
      </c>
      <c r="X26" s="57"/>
      <c r="Y26" s="54">
        <f t="shared" si="6"/>
        <v>43623</v>
      </c>
      <c r="Z26" s="55" t="str">
        <f>IF(Y26="","",IFERROR(VLOOKUP(Y26,[1]JFP!$B:$C,2,0),IF(WEEKDAY(Y26,2)=5,"ven",""))&amp;IF(COUNTIF([1]JFP!$E:$E,Y26),[1]JFP!$E$1,""))</f>
        <v>ven</v>
      </c>
      <c r="AA26" s="57"/>
    </row>
    <row r="27" spans="9:27">
      <c r="I27" s="50"/>
      <c r="J27" s="54">
        <f t="shared" si="1"/>
        <v>43473</v>
      </c>
      <c r="K27" s="55" t="str">
        <f>IF(J27="","",IFERROR(VLOOKUP(J27,[1]JFP!$B:$C,2,0),IF(WEEKDAY(J27,2)=5,"ven",""))&amp;IF(COUNTIF([1]JFP!$E:$E,J27),[1]JFP!$E$1,""))</f>
        <v/>
      </c>
      <c r="L27" s="57"/>
      <c r="M27" s="54">
        <f t="shared" si="2"/>
        <v>43504</v>
      </c>
      <c r="N27" s="55" t="str">
        <f>IF(M27="","",IFERROR(VLOOKUP(M27,[1]JFP!$B:$C,2,0),IF(WEEKDAY(M27,2)=5,"ven",""))&amp;IF(COUNTIF([1]JFP!$E:$E,M27),[1]JFP!$E$1,""))</f>
        <v>ven</v>
      </c>
      <c r="O27" s="57"/>
      <c r="P27" s="54">
        <f t="shared" si="3"/>
        <v>43532</v>
      </c>
      <c r="Q27" s="55" t="str">
        <f>IF(P27="","",IFERROR(VLOOKUP(P27,[1]JFP!$B:$C,2,0),IF(WEEKDAY(P27,2)=5,"ven",""))&amp;IF(COUNTIF([1]JFP!$E:$E,P27),[1]JFP!$E$1,""))</f>
        <v>ven</v>
      </c>
      <c r="R27" s="57"/>
      <c r="S27" s="54">
        <f t="shared" si="4"/>
        <v>43563</v>
      </c>
      <c r="T27" s="55" t="str">
        <f>IF(S27="","",IFERROR(VLOOKUP(S27,[1]JFP!$B:$C,2,0),IF(WEEKDAY(S27,2)=5,"ven",""))&amp;IF(COUNTIF([1]JFP!$E:$E,S27),[1]JFP!$E$1,""))</f>
        <v/>
      </c>
      <c r="U27" s="57"/>
      <c r="V27" s="54">
        <f t="shared" si="5"/>
        <v>43593</v>
      </c>
      <c r="W27" s="55" t="str">
        <f>IF(V27="","",IFERROR(VLOOKUP(V27,[1]JFP!$B:$C,2,0),IF(WEEKDAY(V27,2)=5,"ven",""))&amp;IF(COUNTIF([1]JFP!$E:$E,V27),[1]JFP!$E$1,""))</f>
        <v>Victoire de 1945</v>
      </c>
      <c r="X27" s="57"/>
      <c r="Y27" s="54">
        <f t="shared" si="6"/>
        <v>43624</v>
      </c>
      <c r="Z27" s="55" t="str">
        <f>IF(Y27="","",IFERROR(VLOOKUP(Y27,[1]JFP!$B:$C,2,0),IF(WEEKDAY(Y27,2)=5,"ven",""))&amp;IF(COUNTIF([1]JFP!$E:$E,Y27),[1]JFP!$E$1,""))</f>
        <v/>
      </c>
      <c r="AA27" s="57"/>
    </row>
    <row r="28" spans="9:27">
      <c r="I28" s="50"/>
      <c r="J28" s="54">
        <f t="shared" si="1"/>
        <v>43474</v>
      </c>
      <c r="K28" s="55" t="str">
        <f>IF(J28="","",IFERROR(VLOOKUP(J28,[1]JFP!$B:$C,2,0),IF(WEEKDAY(J28,2)=5,"ven",""))&amp;IF(COUNTIF([1]JFP!$E:$E,J28),[1]JFP!$E$1,""))</f>
        <v/>
      </c>
      <c r="L28" s="57"/>
      <c r="M28" s="54">
        <f t="shared" si="2"/>
        <v>43505</v>
      </c>
      <c r="N28" s="55" t="str">
        <f>IF(M28="","",IFERROR(VLOOKUP(M28,[1]JFP!$B:$C,2,0),IF(WEEKDAY(M28,2)=5,"ven",""))&amp;IF(COUNTIF([1]JFP!$E:$E,M28),[1]JFP!$E$1,""))</f>
        <v/>
      </c>
      <c r="O28" s="57"/>
      <c r="P28" s="54">
        <f t="shared" si="3"/>
        <v>43533</v>
      </c>
      <c r="Q28" s="55" t="str">
        <f>IF(P28="","",IFERROR(VLOOKUP(P28,[1]JFP!$B:$C,2,0),IF(WEEKDAY(P28,2)=5,"ven",""))&amp;IF(COUNTIF([1]JFP!$E:$E,P28),[1]JFP!$E$1,""))</f>
        <v/>
      </c>
      <c r="R28" s="57"/>
      <c r="S28" s="54">
        <f t="shared" si="4"/>
        <v>43564</v>
      </c>
      <c r="T28" s="55" t="str">
        <f>IF(S28="","",IFERROR(VLOOKUP(S28,[1]JFP!$B:$C,2,0),IF(WEEKDAY(S28,2)=5,"ven",""))&amp;IF(COUNTIF([1]JFP!$E:$E,S28),[1]JFP!$E$1,""))</f>
        <v/>
      </c>
      <c r="U28" s="57"/>
      <c r="V28" s="54">
        <f t="shared" si="5"/>
        <v>43594</v>
      </c>
      <c r="W28" s="55" t="str">
        <f>IF(V28="","",IFERROR(VLOOKUP(V28,[1]JFP!$B:$C,2,0),IF(WEEKDAY(V28,2)=5,"ven",""))&amp;IF(COUNTIF([1]JFP!$E:$E,V28),[1]JFP!$E$1,""))</f>
        <v/>
      </c>
      <c r="X28" s="57"/>
      <c r="Y28" s="54">
        <f t="shared" si="6"/>
        <v>43625</v>
      </c>
      <c r="Z28" s="55" t="str">
        <f>IF(Y28="","",IFERROR(VLOOKUP(Y28,[1]JFP!$B:$C,2,0),IF(WEEKDAY(Y28,2)=5,"ven",""))&amp;IF(COUNTIF([1]JFP!$E:$E,Y28),[1]JFP!$E$1,""))</f>
        <v/>
      </c>
      <c r="AA28" s="57"/>
    </row>
    <row r="29" spans="9:27">
      <c r="I29" s="50"/>
      <c r="J29" s="54">
        <f t="shared" si="1"/>
        <v>43475</v>
      </c>
      <c r="K29" s="55" t="str">
        <f>IF(J29="","",IFERROR(VLOOKUP(J29,[1]JFP!$B:$C,2,0),IF(WEEKDAY(J29,2)=5,"ven",""))&amp;IF(COUNTIF([1]JFP!$E:$E,J29),[1]JFP!$E$1,""))</f>
        <v/>
      </c>
      <c r="L29" s="57"/>
      <c r="M29" s="54">
        <f t="shared" si="2"/>
        <v>43506</v>
      </c>
      <c r="N29" s="55" t="str">
        <f>IF(M29="","",IFERROR(VLOOKUP(M29,[1]JFP!$B:$C,2,0),IF(WEEKDAY(M29,2)=5,"ven",""))&amp;IF(COUNTIF([1]JFP!$E:$E,M29),[1]JFP!$E$1,""))</f>
        <v/>
      </c>
      <c r="O29" s="57"/>
      <c r="P29" s="54">
        <f t="shared" si="3"/>
        <v>43534</v>
      </c>
      <c r="Q29" s="55" t="str">
        <f>IF(P29="","",IFERROR(VLOOKUP(P29,[1]JFP!$B:$C,2,0),IF(WEEKDAY(P29,2)=5,"ven",""))&amp;IF(COUNTIF([1]JFP!$E:$E,P29),[1]JFP!$E$1,""))</f>
        <v/>
      </c>
      <c r="R29" s="57"/>
      <c r="S29" s="54">
        <f t="shared" si="4"/>
        <v>43565</v>
      </c>
      <c r="T29" s="55" t="str">
        <f>IF(S29="","",IFERROR(VLOOKUP(S29,[1]JFP!$B:$C,2,0),IF(WEEKDAY(S29,2)=5,"ven",""))&amp;IF(COUNTIF([1]JFP!$E:$E,S29),[1]JFP!$E$1,""))</f>
        <v/>
      </c>
      <c r="U29" s="57"/>
      <c r="V29" s="54">
        <f t="shared" si="5"/>
        <v>43595</v>
      </c>
      <c r="W29" s="55" t="str">
        <f>IF(V29="","",IFERROR(VLOOKUP(V29,[1]JFP!$B:$C,2,0),IF(WEEKDAY(V29,2)=5,"ven",""))&amp;IF(COUNTIF([1]JFP!$E:$E,V29),[1]JFP!$E$1,""))</f>
        <v>ven</v>
      </c>
      <c r="X29" s="57"/>
      <c r="Y29" s="54">
        <f t="shared" si="6"/>
        <v>43626</v>
      </c>
      <c r="Z29" s="55" t="str">
        <f>IF(Y29="","",IFERROR(VLOOKUP(Y29,[1]JFP!$B:$C,2,0),IF(WEEKDAY(Y29,2)=5,"ven",""))&amp;IF(COUNTIF([1]JFP!$E:$E,Y29),[1]JFP!$E$1,""))</f>
        <v>Pentecôte</v>
      </c>
      <c r="AA29" s="57"/>
    </row>
    <row r="30" spans="9:27">
      <c r="I30" s="50"/>
      <c r="J30" s="54">
        <f t="shared" si="1"/>
        <v>43476</v>
      </c>
      <c r="K30" s="55" t="str">
        <f>IF(J30="","",IFERROR(VLOOKUP(J30,[1]JFP!$B:$C,2,0),IF(WEEKDAY(J30,2)=5,"ven",""))&amp;IF(COUNTIF([1]JFP!$E:$E,J30),[1]JFP!$E$1,""))</f>
        <v>ven</v>
      </c>
      <c r="L30" s="57"/>
      <c r="M30" s="54">
        <f t="shared" si="2"/>
        <v>43507</v>
      </c>
      <c r="N30" s="55" t="str">
        <f>IF(M30="","",IFERROR(VLOOKUP(M30,[1]JFP!$B:$C,2,0),IF(WEEKDAY(M30,2)=5,"ven",""))&amp;IF(COUNTIF([1]JFP!$E:$E,M30),[1]JFP!$E$1,""))</f>
        <v/>
      </c>
      <c r="O30" s="57"/>
      <c r="P30" s="54">
        <f t="shared" si="3"/>
        <v>43535</v>
      </c>
      <c r="Q30" s="55" t="str">
        <f>IF(P30="","",IFERROR(VLOOKUP(P30,[1]JFP!$B:$C,2,0),IF(WEEKDAY(P30,2)=5,"ven",""))&amp;IF(COUNTIF([1]JFP!$E:$E,P30),[1]JFP!$E$1,""))</f>
        <v/>
      </c>
      <c r="R30" s="57"/>
      <c r="S30" s="54">
        <f t="shared" si="4"/>
        <v>43566</v>
      </c>
      <c r="T30" s="55" t="str">
        <f>IF(S30="","",IFERROR(VLOOKUP(S30,[1]JFP!$B:$C,2,0),IF(WEEKDAY(S30,2)=5,"ven",""))&amp;IF(COUNTIF([1]JFP!$E:$E,S30),[1]JFP!$E$1,""))</f>
        <v/>
      </c>
      <c r="U30" s="57"/>
      <c r="V30" s="54">
        <f t="shared" si="5"/>
        <v>43596</v>
      </c>
      <c r="W30" s="55" t="str">
        <f>IF(V30="","",IFERROR(VLOOKUP(V30,[1]JFP!$B:$C,2,0),IF(WEEKDAY(V30,2)=5,"ven",""))&amp;IF(COUNTIF([1]JFP!$E:$E,V30),[1]JFP!$E$1,""))</f>
        <v/>
      </c>
      <c r="X30" s="57"/>
      <c r="Y30" s="54">
        <f t="shared" si="6"/>
        <v>43627</v>
      </c>
      <c r="Z30" s="55" t="str">
        <f>IF(Y30="","",IFERROR(VLOOKUP(Y30,[1]JFP!$B:$C,2,0),IF(WEEKDAY(Y30,2)=5,"ven",""))&amp;IF(COUNTIF([1]JFP!$E:$E,Y30),[1]JFP!$E$1,""))</f>
        <v/>
      </c>
      <c r="AA30" s="57"/>
    </row>
    <row r="31" spans="9:27">
      <c r="I31" s="50"/>
      <c r="J31" s="54">
        <f t="shared" si="1"/>
        <v>43477</v>
      </c>
      <c r="K31" s="55" t="str">
        <f>IF(J31="","",IFERROR(VLOOKUP(J31,[1]JFP!$B:$C,2,0),IF(WEEKDAY(J31,2)=5,"ven",""))&amp;IF(COUNTIF([1]JFP!$E:$E,J31),[1]JFP!$E$1,""))</f>
        <v/>
      </c>
      <c r="L31" s="57"/>
      <c r="M31" s="54">
        <f t="shared" si="2"/>
        <v>43508</v>
      </c>
      <c r="N31" s="55" t="str">
        <f>IF(M31="","",IFERROR(VLOOKUP(M31,[1]JFP!$B:$C,2,0),IF(WEEKDAY(M31,2)=5,"ven",""))&amp;IF(COUNTIF([1]JFP!$E:$E,M31),[1]JFP!$E$1,""))</f>
        <v/>
      </c>
      <c r="O31" s="57"/>
      <c r="P31" s="54">
        <f t="shared" si="3"/>
        <v>43536</v>
      </c>
      <c r="Q31" s="55" t="str">
        <f>IF(P31="","",IFERROR(VLOOKUP(P31,[1]JFP!$B:$C,2,0),IF(WEEKDAY(P31,2)=5,"ven",""))&amp;IF(COUNTIF([1]JFP!$E:$E,P31),[1]JFP!$E$1,""))</f>
        <v/>
      </c>
      <c r="R31" s="57"/>
      <c r="S31" s="54">
        <f t="shared" si="4"/>
        <v>43567</v>
      </c>
      <c r="T31" s="55" t="str">
        <f>IF(S31="","",IFERROR(VLOOKUP(S31,[1]JFP!$B:$C,2,0),IF(WEEKDAY(S31,2)=5,"ven",""))&amp;IF(COUNTIF([1]JFP!$E:$E,S31),[1]JFP!$E$1,""))</f>
        <v>ven</v>
      </c>
      <c r="U31" s="57"/>
      <c r="V31" s="54">
        <f t="shared" si="5"/>
        <v>43597</v>
      </c>
      <c r="W31" s="55" t="str">
        <f>IF(V31="","",IFERROR(VLOOKUP(V31,[1]JFP!$B:$C,2,0),IF(WEEKDAY(V31,2)=5,"ven",""))&amp;IF(COUNTIF([1]JFP!$E:$E,V31),[1]JFP!$E$1,""))</f>
        <v/>
      </c>
      <c r="X31" s="57"/>
      <c r="Y31" s="54">
        <f t="shared" si="6"/>
        <v>43628</v>
      </c>
      <c r="Z31" s="55" t="str">
        <f>IF(Y31="","",IFERROR(VLOOKUP(Y31,[1]JFP!$B:$C,2,0),IF(WEEKDAY(Y31,2)=5,"ven",""))&amp;IF(COUNTIF([1]JFP!$E:$E,Y31),[1]JFP!$E$1,""))</f>
        <v/>
      </c>
      <c r="AA31" s="57"/>
    </row>
    <row r="32" spans="9:27">
      <c r="I32" s="50"/>
      <c r="J32" s="54">
        <f t="shared" si="1"/>
        <v>43478</v>
      </c>
      <c r="K32" s="55" t="str">
        <f>IF(J32="","",IFERROR(VLOOKUP(J32,[1]JFP!$B:$C,2,0),IF(WEEKDAY(J32,2)=5,"ven",""))&amp;IF(COUNTIF([1]JFP!$E:$E,J32),[1]JFP!$E$1,""))</f>
        <v/>
      </c>
      <c r="L32" s="57"/>
      <c r="M32" s="54">
        <f t="shared" si="2"/>
        <v>43509</v>
      </c>
      <c r="N32" s="55" t="str">
        <f>IF(M32="","",IFERROR(VLOOKUP(M32,[1]JFP!$B:$C,2,0),IF(WEEKDAY(M32,2)=5,"ven",""))&amp;IF(COUNTIF([1]JFP!$E:$E,M32),[1]JFP!$E$1,""))</f>
        <v/>
      </c>
      <c r="O32" s="57"/>
      <c r="P32" s="54">
        <f t="shared" si="3"/>
        <v>43537</v>
      </c>
      <c r="Q32" s="55" t="str">
        <f>IF(P32="","",IFERROR(VLOOKUP(P32,[1]JFP!$B:$C,2,0),IF(WEEKDAY(P32,2)=5,"ven",""))&amp;IF(COUNTIF([1]JFP!$E:$E,P32),[1]JFP!$E$1,""))</f>
        <v/>
      </c>
      <c r="R32" s="57"/>
      <c r="S32" s="54">
        <f t="shared" si="4"/>
        <v>43568</v>
      </c>
      <c r="T32" s="55" t="str">
        <f>IF(S32="","",IFERROR(VLOOKUP(S32,[1]JFP!$B:$C,2,0),IF(WEEKDAY(S32,2)=5,"ven",""))&amp;IF(COUNTIF([1]JFP!$E:$E,S32),[1]JFP!$E$1,""))</f>
        <v/>
      </c>
      <c r="U32" s="57"/>
      <c r="V32" s="54">
        <f t="shared" si="5"/>
        <v>43598</v>
      </c>
      <c r="W32" s="55" t="str">
        <f>IF(V32="","",IFERROR(VLOOKUP(V32,[1]JFP!$B:$C,2,0),IF(WEEKDAY(V32,2)=5,"ven",""))&amp;IF(COUNTIF([1]JFP!$E:$E,V32),[1]JFP!$E$1,""))</f>
        <v/>
      </c>
      <c r="X32" s="57"/>
      <c r="Y32" s="54">
        <f t="shared" si="6"/>
        <v>43629</v>
      </c>
      <c r="Z32" s="55" t="str">
        <f>IF(Y32="","",IFERROR(VLOOKUP(Y32,[1]JFP!$B:$C,2,0),IF(WEEKDAY(Y32,2)=5,"ven",""))&amp;IF(COUNTIF([1]JFP!$E:$E,Y32),[1]JFP!$E$1,""))</f>
        <v/>
      </c>
      <c r="AA32" s="57"/>
    </row>
    <row r="33" spans="9:27">
      <c r="I33" s="50"/>
      <c r="J33" s="54">
        <f t="shared" si="1"/>
        <v>43479</v>
      </c>
      <c r="K33" s="55" t="str">
        <f>IF(J33="","",IFERROR(VLOOKUP(J33,[1]JFP!$B:$C,2,0),IF(WEEKDAY(J33,2)=5,"ven",""))&amp;IF(COUNTIF([1]JFP!$E:$E,J33),[1]JFP!$E$1,""))</f>
        <v/>
      </c>
      <c r="L33" s="57"/>
      <c r="M33" s="54">
        <f t="shared" si="2"/>
        <v>43510</v>
      </c>
      <c r="N33" s="55" t="str">
        <f>IF(M33="","",IFERROR(VLOOKUP(M33,[1]JFP!$B:$C,2,0),IF(WEEKDAY(M33,2)=5,"ven",""))&amp;IF(COUNTIF([1]JFP!$E:$E,M33),[1]JFP!$E$1,""))</f>
        <v/>
      </c>
      <c r="O33" s="57"/>
      <c r="P33" s="54">
        <f t="shared" si="3"/>
        <v>43538</v>
      </c>
      <c r="Q33" s="55" t="str">
        <f>IF(P33="","",IFERROR(VLOOKUP(P33,[1]JFP!$B:$C,2,0),IF(WEEKDAY(P33,2)=5,"ven",""))&amp;IF(COUNTIF([1]JFP!$E:$E,P33),[1]JFP!$E$1,""))</f>
        <v/>
      </c>
      <c r="R33" s="57"/>
      <c r="S33" s="54">
        <f t="shared" si="4"/>
        <v>43569</v>
      </c>
      <c r="T33" s="55" t="str">
        <f>IF(S33="","",IFERROR(VLOOKUP(S33,[1]JFP!$B:$C,2,0),IF(WEEKDAY(S33,2)=5,"ven",""))&amp;IF(COUNTIF([1]JFP!$E:$E,S33),[1]JFP!$E$1,""))</f>
        <v/>
      </c>
      <c r="U33" s="57"/>
      <c r="V33" s="54">
        <f t="shared" si="5"/>
        <v>43599</v>
      </c>
      <c r="W33" s="55" t="str">
        <f>IF(V33="","",IFERROR(VLOOKUP(V33,[1]JFP!$B:$C,2,0),IF(WEEKDAY(V33,2)=5,"ven",""))&amp;IF(COUNTIF([1]JFP!$E:$E,V33),[1]JFP!$E$1,""))</f>
        <v/>
      </c>
      <c r="X33" s="57"/>
      <c r="Y33" s="54">
        <f t="shared" si="6"/>
        <v>43630</v>
      </c>
      <c r="Z33" s="55" t="str">
        <f>IF(Y33="","",IFERROR(VLOOKUP(Y33,[1]JFP!$B:$C,2,0),IF(WEEKDAY(Y33,2)=5,"ven",""))&amp;IF(COUNTIF([1]JFP!$E:$E,Y33),[1]JFP!$E$1,""))</f>
        <v>ven</v>
      </c>
      <c r="AA33" s="57"/>
    </row>
    <row r="34" spans="9:27">
      <c r="I34" s="50"/>
      <c r="J34" s="54">
        <f t="shared" si="1"/>
        <v>43480</v>
      </c>
      <c r="K34" s="55" t="str">
        <f>IF(J34="","",IFERROR(VLOOKUP(J34,[1]JFP!$B:$C,2,0),IF(WEEKDAY(J34,2)=5,"ven",""))&amp;IF(COUNTIF([1]JFP!$E:$E,J34),[1]JFP!$E$1,""))</f>
        <v/>
      </c>
      <c r="L34" s="57"/>
      <c r="M34" s="54">
        <f t="shared" si="2"/>
        <v>43511</v>
      </c>
      <c r="N34" s="55" t="str">
        <f>IF(M34="","",IFERROR(VLOOKUP(M34,[1]JFP!$B:$C,2,0),IF(WEEKDAY(M34,2)=5,"ven",""))&amp;IF(COUNTIF([1]JFP!$E:$E,M34),[1]JFP!$E$1,""))</f>
        <v>ven</v>
      </c>
      <c r="O34" s="57"/>
      <c r="P34" s="54">
        <f t="shared" si="3"/>
        <v>43539</v>
      </c>
      <c r="Q34" s="55" t="str">
        <f>IF(P34="","",IFERROR(VLOOKUP(P34,[1]JFP!$B:$C,2,0),IF(WEEKDAY(P34,2)=5,"ven",""))&amp;IF(COUNTIF([1]JFP!$E:$E,P34),[1]JFP!$E$1,""))</f>
        <v>ven</v>
      </c>
      <c r="R34" s="57"/>
      <c r="S34" s="54">
        <f t="shared" si="4"/>
        <v>43570</v>
      </c>
      <c r="T34" s="55" t="str">
        <f>IF(S34="","",IFERROR(VLOOKUP(S34,[1]JFP!$B:$C,2,0),IF(WEEKDAY(S34,2)=5,"ven",""))&amp;IF(COUNTIF([1]JFP!$E:$E,S34),[1]JFP!$E$1,""))</f>
        <v/>
      </c>
      <c r="U34" s="57"/>
      <c r="V34" s="54">
        <f t="shared" si="5"/>
        <v>43600</v>
      </c>
      <c r="W34" s="55" t="str">
        <f>IF(V34="","",IFERROR(VLOOKUP(V34,[1]JFP!$B:$C,2,0),IF(WEEKDAY(V34,2)=5,"ven",""))&amp;IF(COUNTIF([1]JFP!$E:$E,V34),[1]JFP!$E$1,""))</f>
        <v/>
      </c>
      <c r="X34" s="57"/>
      <c r="Y34" s="54">
        <f t="shared" si="6"/>
        <v>43631</v>
      </c>
      <c r="Z34" s="55" t="str">
        <f>IF(Y34="","",IFERROR(VLOOKUP(Y34,[1]JFP!$B:$C,2,0),IF(WEEKDAY(Y34,2)=5,"ven",""))&amp;IF(COUNTIF([1]JFP!$E:$E,Y34),[1]JFP!$E$1,""))</f>
        <v/>
      </c>
      <c r="AA34" s="57"/>
    </row>
    <row r="35" spans="9:27">
      <c r="I35" s="50"/>
      <c r="J35" s="54">
        <f t="shared" si="1"/>
        <v>43481</v>
      </c>
      <c r="K35" s="55" t="str">
        <f>IF(J35="","",IFERROR(VLOOKUP(J35,[1]JFP!$B:$C,2,0),IF(WEEKDAY(J35,2)=5,"ven",""))&amp;IF(COUNTIF([1]JFP!$E:$E,J35),[1]JFP!$E$1,""))</f>
        <v/>
      </c>
      <c r="L35" s="57"/>
      <c r="M35" s="54">
        <f t="shared" si="2"/>
        <v>43512</v>
      </c>
      <c r="N35" s="55" t="str">
        <f>IF(M35="","",IFERROR(VLOOKUP(M35,[1]JFP!$B:$C,2,0),IF(WEEKDAY(M35,2)=5,"ven",""))&amp;IF(COUNTIF([1]JFP!$E:$E,M35),[1]JFP!$E$1,""))</f>
        <v/>
      </c>
      <c r="O35" s="57"/>
      <c r="P35" s="54">
        <f t="shared" si="3"/>
        <v>43540</v>
      </c>
      <c r="Q35" s="55" t="str">
        <f>IF(P35="","",IFERROR(VLOOKUP(P35,[1]JFP!$B:$C,2,0),IF(WEEKDAY(P35,2)=5,"ven",""))&amp;IF(COUNTIF([1]JFP!$E:$E,P35),[1]JFP!$E$1,""))</f>
        <v/>
      </c>
      <c r="R35" s="57"/>
      <c r="S35" s="54">
        <f t="shared" si="4"/>
        <v>43571</v>
      </c>
      <c r="T35" s="55" t="str">
        <f>IF(S35="","",IFERROR(VLOOKUP(S35,[1]JFP!$B:$C,2,0),IF(WEEKDAY(S35,2)=5,"ven",""))&amp;IF(COUNTIF([1]JFP!$E:$E,S35),[1]JFP!$E$1,""))</f>
        <v/>
      </c>
      <c r="U35" s="57"/>
      <c r="V35" s="54">
        <f t="shared" si="5"/>
        <v>43601</v>
      </c>
      <c r="W35" s="55" t="str">
        <f>IF(V35="","",IFERROR(VLOOKUP(V35,[1]JFP!$B:$C,2,0),IF(WEEKDAY(V35,2)=5,"ven",""))&amp;IF(COUNTIF([1]JFP!$E:$E,V35),[1]JFP!$E$1,""))</f>
        <v/>
      </c>
      <c r="X35" s="57"/>
      <c r="Y35" s="54">
        <f t="shared" si="6"/>
        <v>43632</v>
      </c>
      <c r="Z35" s="55" t="str">
        <f>IF(Y35="","",IFERROR(VLOOKUP(Y35,[1]JFP!$B:$C,2,0),IF(WEEKDAY(Y35,2)=5,"ven",""))&amp;IF(COUNTIF([1]JFP!$E:$E,Y35),[1]JFP!$E$1,""))</f>
        <v/>
      </c>
      <c r="AA35" s="57"/>
    </row>
    <row r="36" spans="9:27">
      <c r="I36" s="50"/>
      <c r="J36" s="54">
        <f t="shared" si="1"/>
        <v>43482</v>
      </c>
      <c r="K36" s="55" t="str">
        <f>IF(J36="","",IFERROR(VLOOKUP(J36,[1]JFP!$B:$C,2,0),IF(WEEKDAY(J36,2)=5,"ven",""))&amp;IF(COUNTIF([1]JFP!$E:$E,J36),[1]JFP!$E$1,""))</f>
        <v/>
      </c>
      <c r="L36" s="57"/>
      <c r="M36" s="54">
        <f t="shared" si="2"/>
        <v>43513</v>
      </c>
      <c r="N36" s="55" t="str">
        <f>IF(M36="","",IFERROR(VLOOKUP(M36,[1]JFP!$B:$C,2,0),IF(WEEKDAY(M36,2)=5,"ven",""))&amp;IF(COUNTIF([1]JFP!$E:$E,M36),[1]JFP!$E$1,""))</f>
        <v/>
      </c>
      <c r="O36" s="57"/>
      <c r="P36" s="54">
        <f t="shared" si="3"/>
        <v>43541</v>
      </c>
      <c r="Q36" s="55" t="str">
        <f>IF(P36="","",IFERROR(VLOOKUP(P36,[1]JFP!$B:$C,2,0),IF(WEEKDAY(P36,2)=5,"ven",""))&amp;IF(COUNTIF([1]JFP!$E:$E,P36),[1]JFP!$E$1,""))</f>
        <v/>
      </c>
      <c r="R36" s="57"/>
      <c r="S36" s="54">
        <f t="shared" si="4"/>
        <v>43572</v>
      </c>
      <c r="T36" s="55" t="str">
        <f>IF(S36="","",IFERROR(VLOOKUP(S36,[1]JFP!$B:$C,2,0),IF(WEEKDAY(S36,2)=5,"ven",""))&amp;IF(COUNTIF([1]JFP!$E:$E,S36),[1]JFP!$E$1,""))</f>
        <v/>
      </c>
      <c r="U36" s="57"/>
      <c r="V36" s="54">
        <f t="shared" si="5"/>
        <v>43602</v>
      </c>
      <c r="W36" s="55" t="str">
        <f>IF(V36="","",IFERROR(VLOOKUP(V36,[1]JFP!$B:$C,2,0),IF(WEEKDAY(V36,2)=5,"ven",""))&amp;IF(COUNTIF([1]JFP!$E:$E,V36),[1]JFP!$E$1,""))</f>
        <v>ven</v>
      </c>
      <c r="X36" s="57"/>
      <c r="Y36" s="54">
        <f t="shared" si="6"/>
        <v>43633</v>
      </c>
      <c r="Z36" s="55" t="str">
        <f>IF(Y36="","",IFERROR(VLOOKUP(Y36,[1]JFP!$B:$C,2,0),IF(WEEKDAY(Y36,2)=5,"ven",""))&amp;IF(COUNTIF([1]JFP!$E:$E,Y36),[1]JFP!$E$1,""))</f>
        <v/>
      </c>
      <c r="AA36" s="57"/>
    </row>
    <row r="37" spans="9:27">
      <c r="I37" s="50"/>
      <c r="J37" s="54">
        <f t="shared" si="1"/>
        <v>43483</v>
      </c>
      <c r="K37" s="55" t="str">
        <f>IF(J37="","",IFERROR(VLOOKUP(J37,[1]JFP!$B:$C,2,0),IF(WEEKDAY(J37,2)=5,"ven",""))&amp;IF(COUNTIF([1]JFP!$E:$E,J37),[1]JFP!$E$1,""))</f>
        <v>ven</v>
      </c>
      <c r="L37" s="57"/>
      <c r="M37" s="54">
        <f t="shared" si="2"/>
        <v>43514</v>
      </c>
      <c r="N37" s="55" t="str">
        <f>IF(M37="","",IFERROR(VLOOKUP(M37,[1]JFP!$B:$C,2,0),IF(WEEKDAY(M37,2)=5,"ven",""))&amp;IF(COUNTIF([1]JFP!$E:$E,M37),[1]JFP!$E$1,""))</f>
        <v/>
      </c>
      <c r="O37" s="57"/>
      <c r="P37" s="54">
        <f t="shared" si="3"/>
        <v>43542</v>
      </c>
      <c r="Q37" s="55" t="str">
        <f>IF(P37="","",IFERROR(VLOOKUP(P37,[1]JFP!$B:$C,2,0),IF(WEEKDAY(P37,2)=5,"ven",""))&amp;IF(COUNTIF([1]JFP!$E:$E,P37),[1]JFP!$E$1,""))</f>
        <v/>
      </c>
      <c r="R37" s="57"/>
      <c r="S37" s="54">
        <f t="shared" si="4"/>
        <v>43573</v>
      </c>
      <c r="T37" s="55" t="str">
        <f>IF(S37="","",IFERROR(VLOOKUP(S37,[1]JFP!$B:$C,2,0),IF(WEEKDAY(S37,2)=5,"ven",""))&amp;IF(COUNTIF([1]JFP!$E:$E,S37),[1]JFP!$E$1,""))</f>
        <v/>
      </c>
      <c r="U37" s="57"/>
      <c r="V37" s="54">
        <f t="shared" si="5"/>
        <v>43603</v>
      </c>
      <c r="W37" s="55" t="str">
        <f>IF(V37="","",IFERROR(VLOOKUP(V37,[1]JFP!$B:$C,2,0),IF(WEEKDAY(V37,2)=5,"ven",""))&amp;IF(COUNTIF([1]JFP!$E:$E,V37),[1]JFP!$E$1,""))</f>
        <v/>
      </c>
      <c r="X37" s="57"/>
      <c r="Y37" s="54">
        <f t="shared" si="6"/>
        <v>43634</v>
      </c>
      <c r="Z37" s="55" t="str">
        <f>IF(Y37="","",IFERROR(VLOOKUP(Y37,[1]JFP!$B:$C,2,0),IF(WEEKDAY(Y37,2)=5,"ven",""))&amp;IF(COUNTIF([1]JFP!$E:$E,Y37),[1]JFP!$E$1,""))</f>
        <v/>
      </c>
      <c r="AA37" s="57"/>
    </row>
    <row r="38" spans="9:27">
      <c r="I38" s="50"/>
      <c r="J38" s="54">
        <f t="shared" si="1"/>
        <v>43484</v>
      </c>
      <c r="K38" s="55" t="str">
        <f>IF(J38="","",IFERROR(VLOOKUP(J38,[1]JFP!$B:$C,2,0),IF(WEEKDAY(J38,2)=5,"ven",""))&amp;IF(COUNTIF([1]JFP!$E:$E,J38),[1]JFP!$E$1,""))</f>
        <v/>
      </c>
      <c r="L38" s="57"/>
      <c r="M38" s="54">
        <f t="shared" si="2"/>
        <v>43515</v>
      </c>
      <c r="N38" s="55" t="str">
        <f>IF(M38="","",IFERROR(VLOOKUP(M38,[1]JFP!$B:$C,2,0),IF(WEEKDAY(M38,2)=5,"ven",""))&amp;IF(COUNTIF([1]JFP!$E:$E,M38),[1]JFP!$E$1,""))</f>
        <v/>
      </c>
      <c r="O38" s="57"/>
      <c r="P38" s="54">
        <f t="shared" si="3"/>
        <v>43543</v>
      </c>
      <c r="Q38" s="55" t="str">
        <f>IF(P38="","",IFERROR(VLOOKUP(P38,[1]JFP!$B:$C,2,0),IF(WEEKDAY(P38,2)=5,"ven",""))&amp;IF(COUNTIF([1]JFP!$E:$E,P38),[1]JFP!$E$1,""))</f>
        <v/>
      </c>
      <c r="R38" s="57"/>
      <c r="S38" s="54">
        <f t="shared" si="4"/>
        <v>43574</v>
      </c>
      <c r="T38" s="55" t="str">
        <f>IF(S38="","",IFERROR(VLOOKUP(S38,[1]JFP!$B:$C,2,0),IF(WEEKDAY(S38,2)=5,"ven",""))&amp;IF(COUNTIF([1]JFP!$E:$E,S38),[1]JFP!$E$1,""))</f>
        <v>ven</v>
      </c>
      <c r="U38" s="57"/>
      <c r="V38" s="54">
        <f t="shared" si="5"/>
        <v>43604</v>
      </c>
      <c r="W38" s="55" t="str">
        <f>IF(V38="","",IFERROR(VLOOKUP(V38,[1]JFP!$B:$C,2,0),IF(WEEKDAY(V38,2)=5,"ven",""))&amp;IF(COUNTIF([1]JFP!$E:$E,V38),[1]JFP!$E$1,""))</f>
        <v/>
      </c>
      <c r="X38" s="57"/>
      <c r="Y38" s="54">
        <f t="shared" si="6"/>
        <v>43635</v>
      </c>
      <c r="Z38" s="55" t="str">
        <f>IF(Y38="","",IFERROR(VLOOKUP(Y38,[1]JFP!$B:$C,2,0),IF(WEEKDAY(Y38,2)=5,"ven",""))&amp;IF(COUNTIF([1]JFP!$E:$E,Y38),[1]JFP!$E$1,""))</f>
        <v/>
      </c>
      <c r="AA38" s="57"/>
    </row>
    <row r="39" spans="9:27">
      <c r="I39" s="50"/>
      <c r="J39" s="54">
        <f t="shared" si="1"/>
        <v>43485</v>
      </c>
      <c r="K39" s="55" t="str">
        <f>IF(J39="","",IFERROR(VLOOKUP(J39,[1]JFP!$B:$C,2,0),IF(WEEKDAY(J39,2)=5,"ven",""))&amp;IF(COUNTIF([1]JFP!$E:$E,J39),[1]JFP!$E$1,""))</f>
        <v/>
      </c>
      <c r="L39" s="57"/>
      <c r="M39" s="54">
        <f t="shared" si="2"/>
        <v>43516</v>
      </c>
      <c r="N39" s="55" t="str">
        <f>IF(M39="","",IFERROR(VLOOKUP(M39,[1]JFP!$B:$C,2,0),IF(WEEKDAY(M39,2)=5,"ven",""))&amp;IF(COUNTIF([1]JFP!$E:$E,M39),[1]JFP!$E$1,""))</f>
        <v/>
      </c>
      <c r="O39" s="57"/>
      <c r="P39" s="54">
        <f t="shared" si="3"/>
        <v>43544</v>
      </c>
      <c r="Q39" s="55" t="str">
        <f>IF(P39="","",IFERROR(VLOOKUP(P39,[1]JFP!$B:$C,2,0),IF(WEEKDAY(P39,2)=5,"ven",""))&amp;IF(COUNTIF([1]JFP!$E:$E,P39),[1]JFP!$E$1,""))</f>
        <v/>
      </c>
      <c r="R39" s="57"/>
      <c r="S39" s="54">
        <f t="shared" si="4"/>
        <v>43575</v>
      </c>
      <c r="T39" s="55" t="str">
        <f>IF(S39="","",IFERROR(VLOOKUP(S39,[1]JFP!$B:$C,2,0),IF(WEEKDAY(S39,2)=5,"ven",""))&amp;IF(COUNTIF([1]JFP!$E:$E,S39),[1]JFP!$E$1,""))</f>
        <v/>
      </c>
      <c r="U39" s="57"/>
      <c r="V39" s="54">
        <f t="shared" si="5"/>
        <v>43605</v>
      </c>
      <c r="W39" s="55" t="str">
        <f>IF(V39="","",IFERROR(VLOOKUP(V39,[1]JFP!$B:$C,2,0),IF(WEEKDAY(V39,2)=5,"ven",""))&amp;IF(COUNTIF([1]JFP!$E:$E,V39),[1]JFP!$E$1,""))</f>
        <v/>
      </c>
      <c r="X39" s="57"/>
      <c r="Y39" s="54">
        <f t="shared" si="6"/>
        <v>43636</v>
      </c>
      <c r="Z39" s="55" t="str">
        <f>IF(Y39="","",IFERROR(VLOOKUP(Y39,[1]JFP!$B:$C,2,0),IF(WEEKDAY(Y39,2)=5,"ven",""))&amp;IF(COUNTIF([1]JFP!$E:$E,Y39),[1]JFP!$E$1,""))</f>
        <v/>
      </c>
      <c r="AA39" s="57"/>
    </row>
    <row r="40" spans="9:27">
      <c r="I40" s="50"/>
      <c r="J40" s="54">
        <f t="shared" si="1"/>
        <v>43486</v>
      </c>
      <c r="K40" s="55" t="str">
        <f>IF(J40="","",IFERROR(VLOOKUP(J40,[1]JFP!$B:$C,2,0),IF(WEEKDAY(J40,2)=5,"ven",""))&amp;IF(COUNTIF([1]JFP!$E:$E,J40),[1]JFP!$E$1,""))</f>
        <v/>
      </c>
      <c r="L40" s="57"/>
      <c r="M40" s="54">
        <f t="shared" si="2"/>
        <v>43517</v>
      </c>
      <c r="N40" s="55" t="str">
        <f>IF(M40="","",IFERROR(VLOOKUP(M40,[1]JFP!$B:$C,2,0),IF(WEEKDAY(M40,2)=5,"ven",""))&amp;IF(COUNTIF([1]JFP!$E:$E,M40),[1]JFP!$E$1,""))</f>
        <v/>
      </c>
      <c r="O40" s="57"/>
      <c r="P40" s="54">
        <f t="shared" si="3"/>
        <v>43545</v>
      </c>
      <c r="Q40" s="55" t="str">
        <f>IF(P40="","",IFERROR(VLOOKUP(P40,[1]JFP!$B:$C,2,0),IF(WEEKDAY(P40,2)=5,"ven",""))&amp;IF(COUNTIF([1]JFP!$E:$E,P40),[1]JFP!$E$1,""))</f>
        <v/>
      </c>
      <c r="R40" s="57"/>
      <c r="S40" s="54">
        <f t="shared" si="4"/>
        <v>43576</v>
      </c>
      <c r="T40" s="55" t="str">
        <f>IF(S40="","",IFERROR(VLOOKUP(S40,[1]JFP!$B:$C,2,0),IF(WEEKDAY(S40,2)=5,"ven",""))&amp;IF(COUNTIF([1]JFP!$E:$E,S40),[1]JFP!$E$1,""))</f>
        <v>Pâques</v>
      </c>
      <c r="U40" s="57"/>
      <c r="V40" s="54">
        <f t="shared" si="5"/>
        <v>43606</v>
      </c>
      <c r="W40" s="55" t="str">
        <f>IF(V40="","",IFERROR(VLOOKUP(V40,[1]JFP!$B:$C,2,0),IF(WEEKDAY(V40,2)=5,"ven",""))&amp;IF(COUNTIF([1]JFP!$E:$E,V40),[1]JFP!$E$1,""))</f>
        <v/>
      </c>
      <c r="X40" s="57"/>
      <c r="Y40" s="54">
        <f t="shared" si="6"/>
        <v>43637</v>
      </c>
      <c r="Z40" s="55" t="str">
        <f>IF(Y40="","",IFERROR(VLOOKUP(Y40,[1]JFP!$B:$C,2,0),IF(WEEKDAY(Y40,2)=5,"ven",""))&amp;IF(COUNTIF([1]JFP!$E:$E,Y40),[1]JFP!$E$1,""))</f>
        <v>ven</v>
      </c>
      <c r="AA40" s="57"/>
    </row>
    <row r="41" spans="9:27">
      <c r="I41" s="50"/>
      <c r="J41" s="54">
        <f t="shared" si="1"/>
        <v>43487</v>
      </c>
      <c r="K41" s="55" t="str">
        <f>IF(J41="","",IFERROR(VLOOKUP(J41,[1]JFP!$B:$C,2,0),IF(WEEKDAY(J41,2)=5,"ven",""))&amp;IF(COUNTIF([1]JFP!$E:$E,J41),[1]JFP!$E$1,""))</f>
        <v/>
      </c>
      <c r="L41" s="57"/>
      <c r="M41" s="54">
        <f t="shared" si="2"/>
        <v>43518</v>
      </c>
      <c r="N41" s="55" t="str">
        <f>IF(M41="","",IFERROR(VLOOKUP(M41,[1]JFP!$B:$C,2,0),IF(WEEKDAY(M41,2)=5,"ven",""))&amp;IF(COUNTIF([1]JFP!$E:$E,M41),[1]JFP!$E$1,""))</f>
        <v>ven</v>
      </c>
      <c r="O41" s="57"/>
      <c r="P41" s="54">
        <f t="shared" si="3"/>
        <v>43546</v>
      </c>
      <c r="Q41" s="55" t="str">
        <f>IF(P41="","",IFERROR(VLOOKUP(P41,[1]JFP!$B:$C,2,0),IF(WEEKDAY(P41,2)=5,"ven",""))&amp;IF(COUNTIF([1]JFP!$E:$E,P41),[1]JFP!$E$1,""))</f>
        <v>ven</v>
      </c>
      <c r="R41" s="57"/>
      <c r="S41" s="54">
        <f t="shared" si="4"/>
        <v>43577</v>
      </c>
      <c r="T41" s="55" t="str">
        <f>IF(S41="","",IFERROR(VLOOKUP(S41,[1]JFP!$B:$C,2,0),IF(WEEKDAY(S41,2)=5,"ven",""))&amp;IF(COUNTIF([1]JFP!$E:$E,S41),[1]JFP!$E$1,""))</f>
        <v>Lundi de Pâques</v>
      </c>
      <c r="U41" s="57"/>
      <c r="V41" s="54">
        <f t="shared" si="5"/>
        <v>43607</v>
      </c>
      <c r="W41" s="55" t="str">
        <f>IF(V41="","",IFERROR(VLOOKUP(V41,[1]JFP!$B:$C,2,0),IF(WEEKDAY(V41,2)=5,"ven",""))&amp;IF(COUNTIF([1]JFP!$E:$E,V41),[1]JFP!$E$1,""))</f>
        <v/>
      </c>
      <c r="X41" s="57"/>
      <c r="Y41" s="54">
        <f t="shared" si="6"/>
        <v>43638</v>
      </c>
      <c r="Z41" s="55" t="str">
        <f>IF(Y41="","",IFERROR(VLOOKUP(Y41,[1]JFP!$B:$C,2,0),IF(WEEKDAY(Y41,2)=5,"ven",""))&amp;IF(COUNTIF([1]JFP!$E:$E,Y41),[1]JFP!$E$1,""))</f>
        <v/>
      </c>
      <c r="AA41" s="57"/>
    </row>
    <row r="42" spans="9:27">
      <c r="I42" s="50"/>
      <c r="J42" s="54">
        <f t="shared" si="1"/>
        <v>43488</v>
      </c>
      <c r="K42" s="55" t="str">
        <f>IF(J42="","",IFERROR(VLOOKUP(J42,[1]JFP!$B:$C,2,0),IF(WEEKDAY(J42,2)=5,"ven",""))&amp;IF(COUNTIF([1]JFP!$E:$E,J42),[1]JFP!$E$1,""))</f>
        <v/>
      </c>
      <c r="L42" s="57"/>
      <c r="M42" s="54">
        <f t="shared" si="2"/>
        <v>43519</v>
      </c>
      <c r="N42" s="55" t="str">
        <f>IF(M42="","",IFERROR(VLOOKUP(M42,[1]JFP!$B:$C,2,0),IF(WEEKDAY(M42,2)=5,"ven",""))&amp;IF(COUNTIF([1]JFP!$E:$E,M42),[1]JFP!$E$1,""))</f>
        <v/>
      </c>
      <c r="O42" s="57"/>
      <c r="P42" s="54">
        <f t="shared" si="3"/>
        <v>43547</v>
      </c>
      <c r="Q42" s="55" t="str">
        <f>IF(P42="","",IFERROR(VLOOKUP(P42,[1]JFP!$B:$C,2,0),IF(WEEKDAY(P42,2)=5,"ven",""))&amp;IF(COUNTIF([1]JFP!$E:$E,P42),[1]JFP!$E$1,""))</f>
        <v/>
      </c>
      <c r="R42" s="57"/>
      <c r="S42" s="54">
        <f t="shared" si="4"/>
        <v>43578</v>
      </c>
      <c r="T42" s="55" t="str">
        <f>IF(S42="","",IFERROR(VLOOKUP(S42,[1]JFP!$B:$C,2,0),IF(WEEKDAY(S42,2)=5,"ven",""))&amp;IF(COUNTIF([1]JFP!$E:$E,S42),[1]JFP!$E$1,""))</f>
        <v/>
      </c>
      <c r="U42" s="57"/>
      <c r="V42" s="54">
        <f t="shared" si="5"/>
        <v>43608</v>
      </c>
      <c r="W42" s="55" t="str">
        <f>IF(V42="","",IFERROR(VLOOKUP(V42,[1]JFP!$B:$C,2,0),IF(WEEKDAY(V42,2)=5,"ven",""))&amp;IF(COUNTIF([1]JFP!$E:$E,V42),[1]JFP!$E$1,""))</f>
        <v/>
      </c>
      <c r="X42" s="57"/>
      <c r="Y42" s="54">
        <f t="shared" si="6"/>
        <v>43639</v>
      </c>
      <c r="Z42" s="55" t="str">
        <f>IF(Y42="","",IFERROR(VLOOKUP(Y42,[1]JFP!$B:$C,2,0),IF(WEEKDAY(Y42,2)=5,"ven",""))&amp;IF(COUNTIF([1]JFP!$E:$E,Y42),[1]JFP!$E$1,""))</f>
        <v/>
      </c>
      <c r="AA42" s="57"/>
    </row>
    <row r="43" spans="9:27">
      <c r="I43" s="50"/>
      <c r="J43" s="54">
        <f t="shared" si="1"/>
        <v>43489</v>
      </c>
      <c r="K43" s="55" t="str">
        <f>IF(J43="","",IFERROR(VLOOKUP(J43,[1]JFP!$B:$C,2,0),IF(WEEKDAY(J43,2)=5,"ven",""))&amp;IF(COUNTIF([1]JFP!$E:$E,J43),[1]JFP!$E$1,""))</f>
        <v/>
      </c>
      <c r="L43" s="57"/>
      <c r="M43" s="54">
        <f t="shared" si="2"/>
        <v>43520</v>
      </c>
      <c r="N43" s="55" t="str">
        <f>IF(M43="","",IFERROR(VLOOKUP(M43,[1]JFP!$B:$C,2,0),IF(WEEKDAY(M43,2)=5,"ven",""))&amp;IF(COUNTIF([1]JFP!$E:$E,M43),[1]JFP!$E$1,""))</f>
        <v/>
      </c>
      <c r="O43" s="57"/>
      <c r="P43" s="54">
        <f t="shared" si="3"/>
        <v>43548</v>
      </c>
      <c r="Q43" s="55" t="str">
        <f>IF(P43="","",IFERROR(VLOOKUP(P43,[1]JFP!$B:$C,2,0),IF(WEEKDAY(P43,2)=5,"ven",""))&amp;IF(COUNTIF([1]JFP!$E:$E,P43),[1]JFP!$E$1,""))</f>
        <v/>
      </c>
      <c r="R43" s="57"/>
      <c r="S43" s="54">
        <f t="shared" si="4"/>
        <v>43579</v>
      </c>
      <c r="T43" s="55" t="str">
        <f>IF(S43="","",IFERROR(VLOOKUP(S43,[1]JFP!$B:$C,2,0),IF(WEEKDAY(S43,2)=5,"ven",""))&amp;IF(COUNTIF([1]JFP!$E:$E,S43),[1]JFP!$E$1,""))</f>
        <v/>
      </c>
      <c r="U43" s="57"/>
      <c r="V43" s="54">
        <f t="shared" si="5"/>
        <v>43609</v>
      </c>
      <c r="W43" s="55" t="str">
        <f>IF(V43="","",IFERROR(VLOOKUP(V43,[1]JFP!$B:$C,2,0),IF(WEEKDAY(V43,2)=5,"ven",""))&amp;IF(COUNTIF([1]JFP!$E:$E,V43),[1]JFP!$E$1,""))</f>
        <v>ven</v>
      </c>
      <c r="X43" s="57"/>
      <c r="Y43" s="54">
        <f t="shared" si="6"/>
        <v>43640</v>
      </c>
      <c r="Z43" s="55" t="str">
        <f>IF(Y43="","",IFERROR(VLOOKUP(Y43,[1]JFP!$B:$C,2,0),IF(WEEKDAY(Y43,2)=5,"ven",""))&amp;IF(COUNTIF([1]JFP!$E:$E,Y43),[1]JFP!$E$1,""))</f>
        <v/>
      </c>
      <c r="AA43" s="57"/>
    </row>
    <row r="44" spans="9:27">
      <c r="I44" s="50"/>
      <c r="J44" s="54">
        <f t="shared" si="1"/>
        <v>43490</v>
      </c>
      <c r="K44" s="55" t="str">
        <f>IF(J44="","",IFERROR(VLOOKUP(J44,[1]JFP!$B:$C,2,0),IF(WEEKDAY(J44,2)=5,"ven",""))&amp;IF(COUNTIF([1]JFP!$E:$E,J44),[1]JFP!$E$1,""))</f>
        <v>ven</v>
      </c>
      <c r="L44" s="57"/>
      <c r="M44" s="54">
        <f t="shared" si="2"/>
        <v>43521</v>
      </c>
      <c r="N44" s="55" t="str">
        <f>IF(M44="","",IFERROR(VLOOKUP(M44,[1]JFP!$B:$C,2,0),IF(WEEKDAY(M44,2)=5,"ven",""))&amp;IF(COUNTIF([1]JFP!$E:$E,M44),[1]JFP!$E$1,""))</f>
        <v/>
      </c>
      <c r="O44" s="57"/>
      <c r="P44" s="54">
        <f t="shared" si="3"/>
        <v>43549</v>
      </c>
      <c r="Q44" s="55" t="str">
        <f>IF(P44="","",IFERROR(VLOOKUP(P44,[1]JFP!$B:$C,2,0),IF(WEEKDAY(P44,2)=5,"ven",""))&amp;IF(COUNTIF([1]JFP!$E:$E,P44),[1]JFP!$E$1,""))</f>
        <v/>
      </c>
      <c r="R44" s="57"/>
      <c r="S44" s="54">
        <f t="shared" si="4"/>
        <v>43580</v>
      </c>
      <c r="T44" s="55" t="str">
        <f>IF(S44="","",IFERROR(VLOOKUP(S44,[1]JFP!$B:$C,2,0),IF(WEEKDAY(S44,2)=5,"ven",""))&amp;IF(COUNTIF([1]JFP!$E:$E,S44),[1]JFP!$E$1,""))</f>
        <v/>
      </c>
      <c r="U44" s="57"/>
      <c r="V44" s="54">
        <f t="shared" si="5"/>
        <v>43610</v>
      </c>
      <c r="W44" s="55" t="str">
        <f>IF(V44="","",IFERROR(VLOOKUP(V44,[1]JFP!$B:$C,2,0),IF(WEEKDAY(V44,2)=5,"ven",""))&amp;IF(COUNTIF([1]JFP!$E:$E,V44),[1]JFP!$E$1,""))</f>
        <v/>
      </c>
      <c r="X44" s="57"/>
      <c r="Y44" s="54">
        <f t="shared" si="6"/>
        <v>43641</v>
      </c>
      <c r="Z44" s="55" t="str">
        <f>IF(Y44="","",IFERROR(VLOOKUP(Y44,[1]JFP!$B:$C,2,0),IF(WEEKDAY(Y44,2)=5,"ven",""))&amp;IF(COUNTIF([1]JFP!$E:$E,Y44),[1]JFP!$E$1,""))</f>
        <v/>
      </c>
      <c r="AA44" s="57"/>
    </row>
    <row r="45" spans="9:27">
      <c r="I45" s="50"/>
      <c r="J45" s="54">
        <f t="shared" si="1"/>
        <v>43491</v>
      </c>
      <c r="K45" s="55" t="str">
        <f>IF(J45="","",IFERROR(VLOOKUP(J45,[1]JFP!$B:$C,2,0),IF(WEEKDAY(J45,2)=5,"ven",""))&amp;IF(COUNTIF([1]JFP!$E:$E,J45),[1]JFP!$E$1,""))</f>
        <v/>
      </c>
      <c r="L45" s="57"/>
      <c r="M45" s="54">
        <f t="shared" si="2"/>
        <v>43522</v>
      </c>
      <c r="N45" s="55" t="str">
        <f>IF(M45="","",IFERROR(VLOOKUP(M45,[1]JFP!$B:$C,2,0),IF(WEEKDAY(M45,2)=5,"ven",""))&amp;IF(COUNTIF([1]JFP!$E:$E,M45),[1]JFP!$E$1,""))</f>
        <v/>
      </c>
      <c r="O45" s="57"/>
      <c r="P45" s="54">
        <f t="shared" si="3"/>
        <v>43550</v>
      </c>
      <c r="Q45" s="55" t="str">
        <f>IF(P45="","",IFERROR(VLOOKUP(P45,[1]JFP!$B:$C,2,0),IF(WEEKDAY(P45,2)=5,"ven",""))&amp;IF(COUNTIF([1]JFP!$E:$E,P45),[1]JFP!$E$1,""))</f>
        <v/>
      </c>
      <c r="R45" s="57"/>
      <c r="S45" s="54">
        <f t="shared" si="4"/>
        <v>43581</v>
      </c>
      <c r="T45" s="55" t="str">
        <f>IF(S45="","",IFERROR(VLOOKUP(S45,[1]JFP!$B:$C,2,0),IF(WEEKDAY(S45,2)=5,"ven",""))&amp;IF(COUNTIF([1]JFP!$E:$E,S45),[1]JFP!$E$1,""))</f>
        <v>ven</v>
      </c>
      <c r="U45" s="57"/>
      <c r="V45" s="54">
        <f t="shared" si="5"/>
        <v>43611</v>
      </c>
      <c r="W45" s="55" t="str">
        <f>IF(V45="","",IFERROR(VLOOKUP(V45,[1]JFP!$B:$C,2,0),IF(WEEKDAY(V45,2)=5,"ven",""))&amp;IF(COUNTIF([1]JFP!$E:$E,V45),[1]JFP!$E$1,""))</f>
        <v/>
      </c>
      <c r="X45" s="57"/>
      <c r="Y45" s="54">
        <f t="shared" si="6"/>
        <v>43642</v>
      </c>
      <c r="Z45" s="55" t="str">
        <f>IF(Y45="","",IFERROR(VLOOKUP(Y45,[1]JFP!$B:$C,2,0),IF(WEEKDAY(Y45,2)=5,"ven",""))&amp;IF(COUNTIF([1]JFP!$E:$E,Y45),[1]JFP!$E$1,""))</f>
        <v/>
      </c>
      <c r="AA45" s="57"/>
    </row>
    <row r="46" spans="9:27">
      <c r="I46" s="50"/>
      <c r="J46" s="54">
        <f t="shared" si="1"/>
        <v>43492</v>
      </c>
      <c r="K46" s="55" t="str">
        <f>IF(J46="","",IFERROR(VLOOKUP(J46,[1]JFP!$B:$C,2,0),IF(WEEKDAY(J46,2)=5,"ven",""))&amp;IF(COUNTIF([1]JFP!$E:$E,J46),[1]JFP!$E$1,""))</f>
        <v/>
      </c>
      <c r="L46" s="57"/>
      <c r="M46" s="54">
        <f t="shared" si="2"/>
        <v>43523</v>
      </c>
      <c r="N46" s="55" t="str">
        <f>IF(M46="","",IFERROR(VLOOKUP(M46,[1]JFP!$B:$C,2,0),IF(WEEKDAY(M46,2)=5,"ven",""))&amp;IF(COUNTIF([1]JFP!$E:$E,M46),[1]JFP!$E$1,""))</f>
        <v/>
      </c>
      <c r="O46" s="57"/>
      <c r="P46" s="54">
        <f t="shared" si="3"/>
        <v>43551</v>
      </c>
      <c r="Q46" s="55" t="str">
        <f>IF(P46="","",IFERROR(VLOOKUP(P46,[1]JFP!$B:$C,2,0),IF(WEEKDAY(P46,2)=5,"ven",""))&amp;IF(COUNTIF([1]JFP!$E:$E,P46),[1]JFP!$E$1,""))</f>
        <v/>
      </c>
      <c r="R46" s="57"/>
      <c r="S46" s="54">
        <f t="shared" si="4"/>
        <v>43582</v>
      </c>
      <c r="T46" s="55" t="str">
        <f>IF(S46="","",IFERROR(VLOOKUP(S46,[1]JFP!$B:$C,2,0),IF(WEEKDAY(S46,2)=5,"ven",""))&amp;IF(COUNTIF([1]JFP!$E:$E,S46),[1]JFP!$E$1,""))</f>
        <v/>
      </c>
      <c r="U46" s="57"/>
      <c r="V46" s="54">
        <f t="shared" si="5"/>
        <v>43612</v>
      </c>
      <c r="W46" s="55" t="str">
        <f>IF(V46="","",IFERROR(VLOOKUP(V46,[1]JFP!$B:$C,2,0),IF(WEEKDAY(V46,2)=5,"ven",""))&amp;IF(COUNTIF([1]JFP!$E:$E,V46),[1]JFP!$E$1,""))</f>
        <v/>
      </c>
      <c r="X46" s="57"/>
      <c r="Y46" s="54">
        <f t="shared" si="6"/>
        <v>43643</v>
      </c>
      <c r="Z46" s="55" t="str">
        <f>IF(Y46="","",IFERROR(VLOOKUP(Y46,[1]JFP!$B:$C,2,0),IF(WEEKDAY(Y46,2)=5,"ven",""))&amp;IF(COUNTIF([1]JFP!$E:$E,Y46),[1]JFP!$E$1,""))</f>
        <v/>
      </c>
      <c r="AA46" s="57"/>
    </row>
    <row r="47" spans="9:27">
      <c r="I47" s="50"/>
      <c r="J47" s="54">
        <f t="shared" si="1"/>
        <v>43493</v>
      </c>
      <c r="K47" s="55" t="str">
        <f>IF(J47="","",IFERROR(VLOOKUP(J47,[1]JFP!$B:$C,2,0),IF(WEEKDAY(J47,2)=5,"ven",""))&amp;IF(COUNTIF([1]JFP!$E:$E,J47),[1]JFP!$E$1,""))</f>
        <v/>
      </c>
      <c r="L47" s="57"/>
      <c r="M47" s="54">
        <f t="shared" si="2"/>
        <v>43524</v>
      </c>
      <c r="N47" s="55" t="str">
        <f>IF(M47="","",IFERROR(VLOOKUP(M47,[1]JFP!$B:$C,2,0),IF(WEEKDAY(M47,2)=5,"ven",""))&amp;IF(COUNTIF([1]JFP!$E:$E,M47),[1]JFP!$E$1,""))</f>
        <v/>
      </c>
      <c r="O47" s="57"/>
      <c r="P47" s="54">
        <f t="shared" si="3"/>
        <v>43552</v>
      </c>
      <c r="Q47" s="55" t="str">
        <f>IF(P47="","",IFERROR(VLOOKUP(P47,[1]JFP!$B:$C,2,0),IF(WEEKDAY(P47,2)=5,"ven",""))&amp;IF(COUNTIF([1]JFP!$E:$E,P47),[1]JFP!$E$1,""))</f>
        <v/>
      </c>
      <c r="R47" s="57"/>
      <c r="S47" s="54">
        <f t="shared" si="4"/>
        <v>43583</v>
      </c>
      <c r="T47" s="55" t="str">
        <f>IF(S47="","",IFERROR(VLOOKUP(S47,[1]JFP!$B:$C,2,0),IF(WEEKDAY(S47,2)=5,"ven",""))&amp;IF(COUNTIF([1]JFP!$E:$E,S47),[1]JFP!$E$1,""))</f>
        <v/>
      </c>
      <c r="U47" s="57"/>
      <c r="V47" s="54">
        <f t="shared" si="5"/>
        <v>43613</v>
      </c>
      <c r="W47" s="55" t="str">
        <f>IF(V47="","",IFERROR(VLOOKUP(V47,[1]JFP!$B:$C,2,0),IF(WEEKDAY(V47,2)=5,"ven",""))&amp;IF(COUNTIF([1]JFP!$E:$E,V47),[1]JFP!$E$1,""))</f>
        <v/>
      </c>
      <c r="X47" s="57"/>
      <c r="Y47" s="54">
        <f t="shared" si="6"/>
        <v>43644</v>
      </c>
      <c r="Z47" s="55" t="str">
        <f>IF(Y47="","",IFERROR(VLOOKUP(Y47,[1]JFP!$B:$C,2,0),IF(WEEKDAY(Y47,2)=5,"ven",""))&amp;IF(COUNTIF([1]JFP!$E:$E,Y47),[1]JFP!$E$1,""))</f>
        <v>ven</v>
      </c>
      <c r="AA47" s="57"/>
    </row>
    <row r="48" spans="9:27">
      <c r="I48" s="50"/>
      <c r="J48" s="54">
        <f t="shared" si="1"/>
        <v>43494</v>
      </c>
      <c r="K48" s="55" t="str">
        <f>IF(J48="","",IFERROR(VLOOKUP(J48,[1]JFP!$B:$C,2,0),IF(WEEKDAY(J48,2)=5,"ven",""))&amp;IF(COUNTIF([1]JFP!$E:$E,J48),[1]JFP!$E$1,""))</f>
        <v/>
      </c>
      <c r="L48" s="57"/>
      <c r="M48" s="54" t="str">
        <f>IF(DAY(M47+1)=1,"",M47+1)</f>
        <v/>
      </c>
      <c r="N48" s="55" t="str">
        <f>IF(M48="","",IFERROR(VLOOKUP(M48,[1]JFP!$B:$C,2,0),IF(WEEKDAY(M48,2)=5,"ven",""))&amp;IF(COUNTIF([1]JFP!$E:$E,M48),[1]JFP!$E$1,""))</f>
        <v/>
      </c>
      <c r="O48" s="57"/>
      <c r="P48" s="54">
        <f t="shared" si="3"/>
        <v>43553</v>
      </c>
      <c r="Q48" s="55" t="str">
        <f>IF(P48="","",IFERROR(VLOOKUP(P48,[1]JFP!$B:$C,2,0),IF(WEEKDAY(P48,2)=5,"ven",""))&amp;IF(COUNTIF([1]JFP!$E:$E,P48),[1]JFP!$E$1,""))</f>
        <v>ven</v>
      </c>
      <c r="R48" s="57"/>
      <c r="S48" s="54">
        <f t="shared" si="4"/>
        <v>43584</v>
      </c>
      <c r="T48" s="55" t="str">
        <f>IF(S48="","",IFERROR(VLOOKUP(S48,[1]JFP!$B:$C,2,0),IF(WEEKDAY(S48,2)=5,"ven",""))&amp;IF(COUNTIF([1]JFP!$E:$E,S48),[1]JFP!$E$1,""))</f>
        <v/>
      </c>
      <c r="U48" s="57"/>
      <c r="V48" s="54">
        <f t="shared" si="5"/>
        <v>43614</v>
      </c>
      <c r="W48" s="55" t="str">
        <f>IF(V48="","",IFERROR(VLOOKUP(V48,[1]JFP!$B:$C,2,0),IF(WEEKDAY(V48,2)=5,"ven",""))&amp;IF(COUNTIF([1]JFP!$E:$E,V48),[1]JFP!$E$1,""))</f>
        <v/>
      </c>
      <c r="X48" s="57"/>
      <c r="Y48" s="54">
        <f t="shared" si="6"/>
        <v>43645</v>
      </c>
      <c r="Z48" s="55" t="str">
        <f>IF(Y48="","",IFERROR(VLOOKUP(Y48,[1]JFP!$B:$C,2,0),IF(WEEKDAY(Y48,2)=5,"ven",""))&amp;IF(COUNTIF([1]JFP!$E:$E,Y48),[1]JFP!$E$1,""))</f>
        <v/>
      </c>
      <c r="AA48" s="57"/>
    </row>
    <row r="49" spans="9:27">
      <c r="I49" s="50"/>
      <c r="J49" s="54">
        <f t="shared" si="1"/>
        <v>43495</v>
      </c>
      <c r="K49" s="55" t="str">
        <f>IF(J49="","",IFERROR(VLOOKUP(J49,[1]JFP!$B:$C,2,0),IF(WEEKDAY(J49,2)=5,"ven",""))&amp;IF(COUNTIF([1]JFP!$E:$E,J49),[1]JFP!$E$1,""))</f>
        <v/>
      </c>
      <c r="L49" s="57"/>
      <c r="M49" s="54"/>
      <c r="N49" s="55" t="str">
        <f>IF(M49="","",IFERROR(VLOOKUP(M49,[1]JFP!$B:$C,2,0),IF(WEEKDAY(M49,2)=5,"ven",""))&amp;IF(COUNTIF([1]JFP!$E:$E,M49),[1]JFP!$E$1,""))</f>
        <v/>
      </c>
      <c r="O49" s="57"/>
      <c r="P49" s="54">
        <f t="shared" si="3"/>
        <v>43554</v>
      </c>
      <c r="Q49" s="55" t="str">
        <f>IF(P49="","",IFERROR(VLOOKUP(P49,[1]JFP!$B:$C,2,0),IF(WEEKDAY(P49,2)=5,"ven",""))&amp;IF(COUNTIF([1]JFP!$E:$E,P49),[1]JFP!$E$1,""))</f>
        <v/>
      </c>
      <c r="R49" s="57"/>
      <c r="S49" s="54">
        <f t="shared" si="4"/>
        <v>43585</v>
      </c>
      <c r="T49" s="55" t="str">
        <f>IF(S49="","",IFERROR(VLOOKUP(S49,[1]JFP!$B:$C,2,0),IF(WEEKDAY(S49,2)=5,"ven",""))&amp;IF(COUNTIF([1]JFP!$E:$E,S49),[1]JFP!$E$1,""))</f>
        <v/>
      </c>
      <c r="U49" s="57"/>
      <c r="V49" s="54">
        <f t="shared" si="5"/>
        <v>43615</v>
      </c>
      <c r="W49" s="55" t="str">
        <f>IF(V49="","",IFERROR(VLOOKUP(V49,[1]JFP!$B:$C,2,0),IF(WEEKDAY(V49,2)=5,"ven",""))&amp;IF(COUNTIF([1]JFP!$E:$E,V49),[1]JFP!$E$1,""))</f>
        <v>Ascension</v>
      </c>
      <c r="X49" s="57"/>
      <c r="Y49" s="54">
        <f t="shared" si="6"/>
        <v>43646</v>
      </c>
      <c r="Z49" s="55" t="str">
        <f>IF(Y49="","",IFERROR(VLOOKUP(Y49,[1]JFP!$B:$C,2,0),IF(WEEKDAY(Y49,2)=5,"ven",""))&amp;IF(COUNTIF([1]JFP!$E:$E,Y49),[1]JFP!$E$1,""))</f>
        <v/>
      </c>
      <c r="AA49" s="57"/>
    </row>
    <row r="50" spans="9:27">
      <c r="I50" s="50"/>
      <c r="J50" s="54">
        <f t="shared" si="1"/>
        <v>43496</v>
      </c>
      <c r="K50" s="55" t="str">
        <f>IF(J50="","",IFERROR(VLOOKUP(J50,[1]JFP!$B:$C,2,0),IF(WEEKDAY(J50,2)=5,"ven",""))&amp;IF(COUNTIF([1]JFP!$E:$E,J50),[1]JFP!$E$1,""))</f>
        <v/>
      </c>
      <c r="L50" s="58"/>
      <c r="M50" s="54"/>
      <c r="N50" s="55" t="str">
        <f>IF(M50="","",IFERROR(VLOOKUP(M50,[1]JFP!$B:$C,2,0),IF(WEEKDAY(M50,2)=5,"ven",""))&amp;IF(COUNTIF([1]JFP!$E:$E,M50),[1]JFP!$E$1,""))</f>
        <v/>
      </c>
      <c r="O50" s="58"/>
      <c r="P50" s="54">
        <f t="shared" si="3"/>
        <v>43555</v>
      </c>
      <c r="Q50" s="55" t="str">
        <f>IF(P50="","",IFERROR(VLOOKUP(P50,[1]JFP!$B:$C,2,0),IF(WEEKDAY(P50,2)=5,"ven",""))&amp;IF(COUNTIF([1]JFP!$E:$E,P50),[1]JFP!$E$1,""))</f>
        <v/>
      </c>
      <c r="R50" s="58"/>
      <c r="S50" s="54"/>
      <c r="T50" s="55" t="str">
        <f>IF(S50="","",IFERROR(VLOOKUP(S50,[1]JFP!$B:$C,2,0),IF(WEEKDAY(S50,2)=5,"ven",""))&amp;IF(COUNTIF([1]JFP!$E:$E,S50),[1]JFP!$E$1,""))</f>
        <v/>
      </c>
      <c r="U50" s="58"/>
      <c r="V50" s="54">
        <f t="shared" si="5"/>
        <v>43616</v>
      </c>
      <c r="W50" s="55" t="str">
        <f>IF(V50="","",IFERROR(VLOOKUP(V50,[1]JFP!$B:$C,2,0),IF(WEEKDAY(V50,2)=5,"ven",""))&amp;IF(COUNTIF([1]JFP!$E:$E,V50),[1]JFP!$E$1,""))</f>
        <v>ven</v>
      </c>
      <c r="X50" s="58"/>
      <c r="Y50" s="54"/>
      <c r="Z50" s="55" t="str">
        <f>IF(Y50="","",IFERROR(VLOOKUP(Y50,[1]JFP!$B:$C,2,0),IF(WEEKDAY(Y50,2)=5,"ven",""))&amp;IF(COUNTIF([1]JFP!$E:$E,Y50),[1]JFP!$E$1,""))</f>
        <v/>
      </c>
      <c r="AA50" s="58"/>
    </row>
    <row r="51" spans="9:27">
      <c r="I51" s="50"/>
      <c r="J51" s="49"/>
      <c r="K51" s="50"/>
      <c r="L51" s="50"/>
      <c r="M51" s="49"/>
      <c r="N51" s="50"/>
      <c r="O51" s="50"/>
      <c r="P51" s="49"/>
      <c r="Q51" s="50"/>
      <c r="R51" s="50"/>
      <c r="S51" s="49"/>
      <c r="T51" s="50"/>
      <c r="U51" s="50"/>
      <c r="V51" s="49"/>
      <c r="W51" s="50"/>
      <c r="X51" s="50"/>
      <c r="Y51" s="49"/>
      <c r="Z51" s="50"/>
      <c r="AA51" s="50"/>
    </row>
    <row r="52" spans="9:27">
      <c r="I52" s="50"/>
      <c r="J52" s="59">
        <f>NETWORKDAYS(J20,MAX(J47:J50),JFP
)</f>
        <v>22</v>
      </c>
      <c r="K52" s="59"/>
      <c r="L52" s="59"/>
      <c r="M52" s="59">
        <f>NETWORKDAYS(M20,MAX(M47:M50),JFP
)</f>
        <v>20</v>
      </c>
      <c r="N52" s="59"/>
      <c r="O52" s="59"/>
      <c r="P52" s="59">
        <f>NETWORKDAYS(P20,MAX(P47:P50),JFP
)</f>
        <v>21</v>
      </c>
      <c r="Q52" s="59"/>
      <c r="R52" s="59"/>
      <c r="S52" s="59">
        <f>NETWORKDAYS(S20,MAX(S47:S50),JFP
)</f>
        <v>21</v>
      </c>
      <c r="T52" s="59"/>
      <c r="U52" s="59"/>
      <c r="V52" s="59">
        <f>NETWORKDAYS(V20,MAX(V47:V50),JFP
)</f>
        <v>20</v>
      </c>
      <c r="W52" s="59"/>
      <c r="X52" s="59"/>
      <c r="Y52" s="59">
        <f>NETWORKDAYS(Y20,MAX(Y47:Y50),JFP
)</f>
        <v>19</v>
      </c>
      <c r="Z52" s="50"/>
      <c r="AA52" s="59"/>
    </row>
    <row r="53" spans="9:27">
      <c r="I53" s="50"/>
      <c r="J53" s="49"/>
      <c r="K53" s="50"/>
      <c r="L53" s="50"/>
      <c r="M53" s="49"/>
      <c r="N53" s="50"/>
      <c r="O53" s="50"/>
      <c r="P53" s="49"/>
      <c r="Q53" s="50"/>
      <c r="R53" s="50"/>
      <c r="S53" s="49"/>
      <c r="T53" s="50"/>
      <c r="U53" s="50"/>
      <c r="V53" s="49"/>
      <c r="W53" s="50"/>
      <c r="X53" s="50"/>
      <c r="Y53" s="49"/>
      <c r="Z53" s="50"/>
      <c r="AA53" s="50"/>
    </row>
    <row r="54" spans="9:27">
      <c r="I54" s="50"/>
      <c r="J54" s="49">
        <v>7</v>
      </c>
      <c r="K54" s="50"/>
      <c r="L54" s="50"/>
      <c r="M54" s="49">
        <v>8</v>
      </c>
      <c r="N54" s="50"/>
      <c r="O54" s="50"/>
      <c r="P54" s="49">
        <v>9</v>
      </c>
      <c r="Q54" s="50"/>
      <c r="R54" s="50"/>
      <c r="S54" s="49">
        <v>10</v>
      </c>
      <c r="T54" s="50"/>
      <c r="U54" s="50"/>
      <c r="V54" s="49">
        <v>11</v>
      </c>
      <c r="W54" s="50"/>
      <c r="X54" s="50"/>
      <c r="Y54" s="49">
        <v>12</v>
      </c>
      <c r="Z54" s="50"/>
      <c r="AA54" s="50"/>
    </row>
    <row r="55" spans="9:27">
      <c r="I55" s="50"/>
      <c r="J55" s="51">
        <f>DATE(I17,J54,1)</f>
        <v>43647</v>
      </c>
      <c r="K55" s="52"/>
      <c r="L55" s="53"/>
      <c r="M55" s="51">
        <f>DATE(I17,M54,1)</f>
        <v>43678</v>
      </c>
      <c r="N55" s="52"/>
      <c r="O55" s="53"/>
      <c r="P55" s="51">
        <f>DATE(I17,P54,1)</f>
        <v>43709</v>
      </c>
      <c r="Q55" s="52"/>
      <c r="R55" s="53"/>
      <c r="S55" s="51">
        <f>DATE(I17,S54,1)</f>
        <v>43739</v>
      </c>
      <c r="T55" s="52"/>
      <c r="U55" s="53"/>
      <c r="V55" s="51">
        <f>DATE(I17,V54,1)</f>
        <v>43770</v>
      </c>
      <c r="W55" s="52"/>
      <c r="X55" s="53"/>
      <c r="Y55" s="51">
        <f>DATE(I17,Y54,1)</f>
        <v>43800</v>
      </c>
      <c r="Z55" s="52"/>
      <c r="AA55" s="53"/>
    </row>
    <row r="56" spans="9:27">
      <c r="I56" s="50"/>
      <c r="J56" s="54">
        <f>+J55</f>
        <v>43647</v>
      </c>
      <c r="K56" s="55" t="str">
        <f>IF(J56="","",IFERROR(VLOOKUP(J56,[1]JFP!$B:$C,2,0),IF(WEEKDAY(J56,2)=5,"ven",""))&amp;IF(COUNTIF([1]JFP!$E:$E,J56),[1]JFP!$E$1,""))</f>
        <v/>
      </c>
      <c r="L56" s="56"/>
      <c r="M56" s="54">
        <f>+M55</f>
        <v>43678</v>
      </c>
      <c r="N56" s="55" t="str">
        <f>IF(M56="","",IFERROR(VLOOKUP(M56,[1]JFP!$B:$C,2,0),IF(WEEKDAY(M56,2)=5,"ven",""))&amp;IF(COUNTIF([1]JFP!$E:$E,M56),[1]JFP!$E$1,""))</f>
        <v/>
      </c>
      <c r="O56" s="56"/>
      <c r="P56" s="54">
        <f>+P55</f>
        <v>43709</v>
      </c>
      <c r="Q56" s="55" t="str">
        <f>IF(P56="","",IFERROR(VLOOKUP(P56,[1]JFP!$B:$C,2,0),IF(WEEKDAY(P56,2)=5,"ven",""))&amp;IF(COUNTIF([1]JFP!$E:$E,P56),[1]JFP!$E$1,""))</f>
        <v/>
      </c>
      <c r="R56" s="56"/>
      <c r="S56" s="54">
        <f>+S55</f>
        <v>43739</v>
      </c>
      <c r="T56" s="55" t="str">
        <f>IF(S56="","",IFERROR(VLOOKUP(S56,[1]JFP!$B:$C,2,0),IF(WEEKDAY(S56,2)=5,"ven",""))&amp;IF(COUNTIF([1]JFP!$E:$E,S56),[1]JFP!$E$1,""))</f>
        <v/>
      </c>
      <c r="U56" s="56"/>
      <c r="V56" s="54">
        <f>+V55</f>
        <v>43770</v>
      </c>
      <c r="W56" s="55" t="str">
        <f>IF(V56="","",IFERROR(VLOOKUP(V56,[1]JFP!$B:$C,2,0),IF(WEEKDAY(V56,2)=5,"ven",""))&amp;IF(COUNTIF([1]JFP!$E:$E,V56),[1]JFP!$E$1,""))</f>
        <v>Toussaint</v>
      </c>
      <c r="X56" s="56"/>
      <c r="Y56" s="54">
        <f>+Y55</f>
        <v>43800</v>
      </c>
      <c r="Z56" s="55" t="str">
        <f>IF(Y56="","",IFERROR(VLOOKUP(Y56,[1]JFP!$B:$C,2,0),IF(WEEKDAY(Y56,2)=5,"ven",""))&amp;IF(COUNTIF([1]JFP!$E:$E,Y56),[1]JFP!$E$1,""))</f>
        <v/>
      </c>
      <c r="AA56" s="56"/>
    </row>
    <row r="57" spans="9:27">
      <c r="I57" s="50"/>
      <c r="J57" s="54">
        <f>J56+1</f>
        <v>43648</v>
      </c>
      <c r="K57" s="55" t="str">
        <f>IF(J57="","",IFERROR(VLOOKUP(J57,[1]JFP!$B:$C,2,0),IF(WEEKDAY(J57,2)=5,"ven",""))&amp;IF(COUNTIF([1]JFP!$E:$E,J57),[1]JFP!$E$1,""))</f>
        <v/>
      </c>
      <c r="L57" s="57"/>
      <c r="M57" s="54">
        <f>M56+1</f>
        <v>43679</v>
      </c>
      <c r="N57" s="55" t="str">
        <f>IF(M57="","",IFERROR(VLOOKUP(M57,[1]JFP!$B:$C,2,0),IF(WEEKDAY(M57,2)=5,"ven",""))&amp;IF(COUNTIF([1]JFP!$E:$E,M57),[1]JFP!$E$1,""))</f>
        <v>ven</v>
      </c>
      <c r="O57" s="57"/>
      <c r="P57" s="54">
        <f>P56+1</f>
        <v>43710</v>
      </c>
      <c r="Q57" s="55" t="str">
        <f>IF(P57="","",IFERROR(VLOOKUP(P57,[1]JFP!$B:$C,2,0),IF(WEEKDAY(P57,2)=5,"ven",""))&amp;IF(COUNTIF([1]JFP!$E:$E,P57),[1]JFP!$E$1,""))</f>
        <v/>
      </c>
      <c r="R57" s="57"/>
      <c r="S57" s="54">
        <f>S56+1</f>
        <v>43740</v>
      </c>
      <c r="T57" s="55" t="str">
        <f>IF(S57="","",IFERROR(VLOOKUP(S57,[1]JFP!$B:$C,2,0),IF(WEEKDAY(S57,2)=5,"ven",""))&amp;IF(COUNTIF([1]JFP!$E:$E,S57),[1]JFP!$E$1,""))</f>
        <v/>
      </c>
      <c r="U57" s="57"/>
      <c r="V57" s="54">
        <f>V56+1</f>
        <v>43771</v>
      </c>
      <c r="W57" s="55" t="str">
        <f>IF(V57="","",IFERROR(VLOOKUP(V57,[1]JFP!$B:$C,2,0),IF(WEEKDAY(V57,2)=5,"ven",""))&amp;IF(COUNTIF([1]JFP!$E:$E,V57),[1]JFP!$E$1,""))</f>
        <v/>
      </c>
      <c r="X57" s="57"/>
      <c r="Y57" s="54">
        <f>Y56+1</f>
        <v>43801</v>
      </c>
      <c r="Z57" s="55" t="str">
        <f>IF(Y57="","",IFERROR(VLOOKUP(Y57,[1]JFP!$B:$C,2,0),IF(WEEKDAY(Y57,2)=5,"ven",""))&amp;IF(COUNTIF([1]JFP!$E:$E,Y57),[1]JFP!$E$1,""))</f>
        <v/>
      </c>
      <c r="AA57" s="57"/>
    </row>
    <row r="58" spans="9:27">
      <c r="I58" s="50"/>
      <c r="J58" s="54">
        <f t="shared" ref="J58:J86" si="7">J57+1</f>
        <v>43649</v>
      </c>
      <c r="K58" s="55" t="str">
        <f>IF(J58="","",IFERROR(VLOOKUP(J58,[1]JFP!$B:$C,2,0),IF(WEEKDAY(J58,2)=5,"ven",""))&amp;IF(COUNTIF([1]JFP!$E:$E,J58),[1]JFP!$E$1,""))</f>
        <v/>
      </c>
      <c r="L58" s="57"/>
      <c r="M58" s="54">
        <f t="shared" ref="M58:M86" si="8">M57+1</f>
        <v>43680</v>
      </c>
      <c r="N58" s="55" t="str">
        <f>IF(M58="","",IFERROR(VLOOKUP(M58,[1]JFP!$B:$C,2,0),IF(WEEKDAY(M58,2)=5,"ven",""))&amp;IF(COUNTIF([1]JFP!$E:$E,M58),[1]JFP!$E$1,""))</f>
        <v/>
      </c>
      <c r="O58" s="57"/>
      <c r="P58" s="54">
        <f t="shared" ref="P58:P85" si="9">P57+1</f>
        <v>43711</v>
      </c>
      <c r="Q58" s="55" t="str">
        <f>IF(P58="","",IFERROR(VLOOKUP(P58,[1]JFP!$B:$C,2,0),IF(WEEKDAY(P58,2)=5,"ven",""))&amp;IF(COUNTIF([1]JFP!$E:$E,P58),[1]JFP!$E$1,""))</f>
        <v/>
      </c>
      <c r="R58" s="57"/>
      <c r="S58" s="54">
        <f t="shared" ref="S58:S86" si="10">S57+1</f>
        <v>43741</v>
      </c>
      <c r="T58" s="55" t="str">
        <f>IF(S58="","",IFERROR(VLOOKUP(S58,[1]JFP!$B:$C,2,0),IF(WEEKDAY(S58,2)=5,"ven",""))&amp;IF(COUNTIF([1]JFP!$E:$E,S58),[1]JFP!$E$1,""))</f>
        <v/>
      </c>
      <c r="U58" s="57"/>
      <c r="V58" s="54">
        <f t="shared" ref="V58:V85" si="11">V57+1</f>
        <v>43772</v>
      </c>
      <c r="W58" s="55" t="str">
        <f>IF(V58="","",IFERROR(VLOOKUP(V58,[1]JFP!$B:$C,2,0),IF(WEEKDAY(V58,2)=5,"ven",""))&amp;IF(COUNTIF([1]JFP!$E:$E,V58),[1]JFP!$E$1,""))</f>
        <v/>
      </c>
      <c r="X58" s="57"/>
      <c r="Y58" s="54">
        <f t="shared" ref="Y58:Y86" si="12">Y57+1</f>
        <v>43802</v>
      </c>
      <c r="Z58" s="55" t="str">
        <f>IF(Y58="","",IFERROR(VLOOKUP(Y58,[1]JFP!$B:$C,2,0),IF(WEEKDAY(Y58,2)=5,"ven",""))&amp;IF(COUNTIF([1]JFP!$E:$E,Y58),[1]JFP!$E$1,""))</f>
        <v/>
      </c>
      <c r="AA58" s="57"/>
    </row>
    <row r="59" spans="9:27">
      <c r="I59" s="50"/>
      <c r="J59" s="54">
        <f t="shared" si="7"/>
        <v>43650</v>
      </c>
      <c r="K59" s="55" t="str">
        <f>IF(J59="","",IFERROR(VLOOKUP(J59,[1]JFP!$B:$C,2,0),IF(WEEKDAY(J59,2)=5,"ven",""))&amp;IF(COUNTIF([1]JFP!$E:$E,J59),[1]JFP!$E$1,""))</f>
        <v/>
      </c>
      <c r="L59" s="57"/>
      <c r="M59" s="54">
        <f t="shared" si="8"/>
        <v>43681</v>
      </c>
      <c r="N59" s="55" t="str">
        <f>IF(M59="","",IFERROR(VLOOKUP(M59,[1]JFP!$B:$C,2,0),IF(WEEKDAY(M59,2)=5,"ven",""))&amp;IF(COUNTIF([1]JFP!$E:$E,M59),[1]JFP!$E$1,""))</f>
        <v/>
      </c>
      <c r="O59" s="57"/>
      <c r="P59" s="54">
        <f t="shared" si="9"/>
        <v>43712</v>
      </c>
      <c r="Q59" s="55" t="str">
        <f>IF(P59="","",IFERROR(VLOOKUP(P59,[1]JFP!$B:$C,2,0),IF(WEEKDAY(P59,2)=5,"ven",""))&amp;IF(COUNTIF([1]JFP!$E:$E,P59),[1]JFP!$E$1,""))</f>
        <v/>
      </c>
      <c r="R59" s="57"/>
      <c r="S59" s="54">
        <f t="shared" si="10"/>
        <v>43742</v>
      </c>
      <c r="T59" s="55" t="str">
        <f>IF(S59="","",IFERROR(VLOOKUP(S59,[1]JFP!$B:$C,2,0),IF(WEEKDAY(S59,2)=5,"ven",""))&amp;IF(COUNTIF([1]JFP!$E:$E,S59),[1]JFP!$E$1,""))</f>
        <v>ven</v>
      </c>
      <c r="U59" s="57"/>
      <c r="V59" s="54">
        <f t="shared" si="11"/>
        <v>43773</v>
      </c>
      <c r="W59" s="55" t="str">
        <f>IF(V59="","",IFERROR(VLOOKUP(V59,[1]JFP!$B:$C,2,0),IF(WEEKDAY(V59,2)=5,"ven",""))&amp;IF(COUNTIF([1]JFP!$E:$E,V59),[1]JFP!$E$1,""))</f>
        <v/>
      </c>
      <c r="X59" s="57"/>
      <c r="Y59" s="54">
        <f t="shared" si="12"/>
        <v>43803</v>
      </c>
      <c r="Z59" s="55" t="str">
        <f>IF(Y59="","",IFERROR(VLOOKUP(Y59,[1]JFP!$B:$C,2,0),IF(WEEKDAY(Y59,2)=5,"ven",""))&amp;IF(COUNTIF([1]JFP!$E:$E,Y59),[1]JFP!$E$1,""))</f>
        <v/>
      </c>
      <c r="AA59" s="57"/>
    </row>
    <row r="60" spans="9:27">
      <c r="I60" s="50"/>
      <c r="J60" s="54">
        <f t="shared" si="7"/>
        <v>43651</v>
      </c>
      <c r="K60" s="55" t="str">
        <f>IF(J60="","",IFERROR(VLOOKUP(J60,[1]JFP!$B:$C,2,0),IF(WEEKDAY(J60,2)=5,"ven",""))&amp;IF(COUNTIF([1]JFP!$E:$E,J60),[1]JFP!$E$1,""))</f>
        <v>ven</v>
      </c>
      <c r="L60" s="57"/>
      <c r="M60" s="54">
        <f t="shared" si="8"/>
        <v>43682</v>
      </c>
      <c r="N60" s="55" t="str">
        <f>IF(M60="","",IFERROR(VLOOKUP(M60,[1]JFP!$B:$C,2,0),IF(WEEKDAY(M60,2)=5,"ven",""))&amp;IF(COUNTIF([1]JFP!$E:$E,M60),[1]JFP!$E$1,""))</f>
        <v/>
      </c>
      <c r="O60" s="57"/>
      <c r="P60" s="54">
        <f t="shared" si="9"/>
        <v>43713</v>
      </c>
      <c r="Q60" s="55" t="str">
        <f>IF(P60="","",IFERROR(VLOOKUP(P60,[1]JFP!$B:$C,2,0),IF(WEEKDAY(P60,2)=5,"ven",""))&amp;IF(COUNTIF([1]JFP!$E:$E,P60),[1]JFP!$E$1,""))</f>
        <v/>
      </c>
      <c r="R60" s="57"/>
      <c r="S60" s="54">
        <f t="shared" si="10"/>
        <v>43743</v>
      </c>
      <c r="T60" s="55" t="str">
        <f>IF(S60="","",IFERROR(VLOOKUP(S60,[1]JFP!$B:$C,2,0),IF(WEEKDAY(S60,2)=5,"ven",""))&amp;IF(COUNTIF([1]JFP!$E:$E,S60),[1]JFP!$E$1,""))</f>
        <v/>
      </c>
      <c r="U60" s="57"/>
      <c r="V60" s="54">
        <f t="shared" si="11"/>
        <v>43774</v>
      </c>
      <c r="W60" s="55" t="str">
        <f>IF(V60="","",IFERROR(VLOOKUP(V60,[1]JFP!$B:$C,2,0),IF(WEEKDAY(V60,2)=5,"ven",""))&amp;IF(COUNTIF([1]JFP!$E:$E,V60),[1]JFP!$E$1,""))</f>
        <v/>
      </c>
      <c r="X60" s="57"/>
      <c r="Y60" s="54">
        <f t="shared" si="12"/>
        <v>43804</v>
      </c>
      <c r="Z60" s="55" t="str">
        <f>IF(Y60="","",IFERROR(VLOOKUP(Y60,[1]JFP!$B:$C,2,0),IF(WEEKDAY(Y60,2)=5,"ven",""))&amp;IF(COUNTIF([1]JFP!$E:$E,Y60),[1]JFP!$E$1,""))</f>
        <v/>
      </c>
      <c r="AA60" s="57"/>
    </row>
    <row r="61" spans="9:27">
      <c r="I61" s="50"/>
      <c r="J61" s="54">
        <f t="shared" si="7"/>
        <v>43652</v>
      </c>
      <c r="K61" s="55" t="str">
        <f>IF(J61="","",IFERROR(VLOOKUP(J61,[1]JFP!$B:$C,2,0),IF(WEEKDAY(J61,2)=5,"ven",""))&amp;IF(COUNTIF([1]JFP!$E:$E,J61),[1]JFP!$E$1,""))</f>
        <v/>
      </c>
      <c r="L61" s="57"/>
      <c r="M61" s="54">
        <f t="shared" si="8"/>
        <v>43683</v>
      </c>
      <c r="N61" s="55" t="str">
        <f>IF(M61="","",IFERROR(VLOOKUP(M61,[1]JFP!$B:$C,2,0),IF(WEEKDAY(M61,2)=5,"ven",""))&amp;IF(COUNTIF([1]JFP!$E:$E,M61),[1]JFP!$E$1,""))</f>
        <v/>
      </c>
      <c r="O61" s="57"/>
      <c r="P61" s="54">
        <f t="shared" si="9"/>
        <v>43714</v>
      </c>
      <c r="Q61" s="55" t="str">
        <f>IF(P61="","",IFERROR(VLOOKUP(P61,[1]JFP!$B:$C,2,0),IF(WEEKDAY(P61,2)=5,"ven",""))&amp;IF(COUNTIF([1]JFP!$E:$E,P61),[1]JFP!$E$1,""))</f>
        <v>ven</v>
      </c>
      <c r="R61" s="57"/>
      <c r="S61" s="54">
        <f t="shared" si="10"/>
        <v>43744</v>
      </c>
      <c r="T61" s="55" t="str">
        <f>IF(S61="","",IFERROR(VLOOKUP(S61,[1]JFP!$B:$C,2,0),IF(WEEKDAY(S61,2)=5,"ven",""))&amp;IF(COUNTIF([1]JFP!$E:$E,S61),[1]JFP!$E$1,""))</f>
        <v/>
      </c>
      <c r="U61" s="57"/>
      <c r="V61" s="54">
        <f t="shared" si="11"/>
        <v>43775</v>
      </c>
      <c r="W61" s="55" t="str">
        <f>IF(V61="","",IFERROR(VLOOKUP(V61,[1]JFP!$B:$C,2,0),IF(WEEKDAY(V61,2)=5,"ven",""))&amp;IF(COUNTIF([1]JFP!$E:$E,V61),[1]JFP!$E$1,""))</f>
        <v/>
      </c>
      <c r="X61" s="57"/>
      <c r="Y61" s="54">
        <f t="shared" si="12"/>
        <v>43805</v>
      </c>
      <c r="Z61" s="55" t="str">
        <f>IF(Y61="","",IFERROR(VLOOKUP(Y61,[1]JFP!$B:$C,2,0),IF(WEEKDAY(Y61,2)=5,"ven",""))&amp;IF(COUNTIF([1]JFP!$E:$E,Y61),[1]JFP!$E$1,""))</f>
        <v>ven</v>
      </c>
      <c r="AA61" s="57"/>
    </row>
    <row r="62" spans="9:27">
      <c r="I62" s="50"/>
      <c r="J62" s="54">
        <f t="shared" si="7"/>
        <v>43653</v>
      </c>
      <c r="K62" s="55" t="str">
        <f>IF(J62="","",IFERROR(VLOOKUP(J62,[1]JFP!$B:$C,2,0),IF(WEEKDAY(J62,2)=5,"ven",""))&amp;IF(COUNTIF([1]JFP!$E:$E,J62),[1]JFP!$E$1,""))</f>
        <v/>
      </c>
      <c r="L62" s="57"/>
      <c r="M62" s="54">
        <f t="shared" si="8"/>
        <v>43684</v>
      </c>
      <c r="N62" s="55" t="str">
        <f>IF(M62="","",IFERROR(VLOOKUP(M62,[1]JFP!$B:$C,2,0),IF(WEEKDAY(M62,2)=5,"ven",""))&amp;IF(COUNTIF([1]JFP!$E:$E,M62),[1]JFP!$E$1,""))</f>
        <v/>
      </c>
      <c r="O62" s="57"/>
      <c r="P62" s="54">
        <f t="shared" si="9"/>
        <v>43715</v>
      </c>
      <c r="Q62" s="55" t="str">
        <f>IF(P62="","",IFERROR(VLOOKUP(P62,[1]JFP!$B:$C,2,0),IF(WEEKDAY(P62,2)=5,"ven",""))&amp;IF(COUNTIF([1]JFP!$E:$E,P62),[1]JFP!$E$1,""))</f>
        <v/>
      </c>
      <c r="R62" s="57"/>
      <c r="S62" s="54">
        <f t="shared" si="10"/>
        <v>43745</v>
      </c>
      <c r="T62" s="55" t="str">
        <f>IF(S62="","",IFERROR(VLOOKUP(S62,[1]JFP!$B:$C,2,0),IF(WEEKDAY(S62,2)=5,"ven",""))&amp;IF(COUNTIF([1]JFP!$E:$E,S62),[1]JFP!$E$1,""))</f>
        <v/>
      </c>
      <c r="U62" s="57"/>
      <c r="V62" s="54">
        <f t="shared" si="11"/>
        <v>43776</v>
      </c>
      <c r="W62" s="55" t="str">
        <f>IF(V62="","",IFERROR(VLOOKUP(V62,[1]JFP!$B:$C,2,0),IF(WEEKDAY(V62,2)=5,"ven",""))&amp;IF(COUNTIF([1]JFP!$E:$E,V62),[1]JFP!$E$1,""))</f>
        <v/>
      </c>
      <c r="X62" s="57"/>
      <c r="Y62" s="54">
        <f t="shared" si="12"/>
        <v>43806</v>
      </c>
      <c r="Z62" s="55" t="str">
        <f>IF(Y62="","",IFERROR(VLOOKUP(Y62,[1]JFP!$B:$C,2,0),IF(WEEKDAY(Y62,2)=5,"ven",""))&amp;IF(COUNTIF([1]JFP!$E:$E,Y62),[1]JFP!$E$1,""))</f>
        <v/>
      </c>
      <c r="AA62" s="57"/>
    </row>
    <row r="63" spans="9:27">
      <c r="I63" s="50"/>
      <c r="J63" s="54">
        <f t="shared" si="7"/>
        <v>43654</v>
      </c>
      <c r="K63" s="55" t="str">
        <f>IF(J63="","",IFERROR(VLOOKUP(J63,[1]JFP!$B:$C,2,0),IF(WEEKDAY(J63,2)=5,"ven",""))&amp;IF(COUNTIF([1]JFP!$E:$E,J63),[1]JFP!$E$1,""))</f>
        <v/>
      </c>
      <c r="L63" s="57"/>
      <c r="M63" s="54">
        <f t="shared" si="8"/>
        <v>43685</v>
      </c>
      <c r="N63" s="55" t="str">
        <f>IF(M63="","",IFERROR(VLOOKUP(M63,[1]JFP!$B:$C,2,0),IF(WEEKDAY(M63,2)=5,"ven",""))&amp;IF(COUNTIF([1]JFP!$E:$E,M63),[1]JFP!$E$1,""))</f>
        <v/>
      </c>
      <c r="O63" s="57"/>
      <c r="P63" s="54">
        <f t="shared" si="9"/>
        <v>43716</v>
      </c>
      <c r="Q63" s="55" t="str">
        <f>IF(P63="","",IFERROR(VLOOKUP(P63,[1]JFP!$B:$C,2,0),IF(WEEKDAY(P63,2)=5,"ven",""))&amp;IF(COUNTIF([1]JFP!$E:$E,P63),[1]JFP!$E$1,""))</f>
        <v/>
      </c>
      <c r="R63" s="57"/>
      <c r="S63" s="54">
        <f t="shared" si="10"/>
        <v>43746</v>
      </c>
      <c r="T63" s="55" t="str">
        <f>IF(S63="","",IFERROR(VLOOKUP(S63,[1]JFP!$B:$C,2,0),IF(WEEKDAY(S63,2)=5,"ven",""))&amp;IF(COUNTIF([1]JFP!$E:$E,S63),[1]JFP!$E$1,""))</f>
        <v/>
      </c>
      <c r="U63" s="57"/>
      <c r="V63" s="54">
        <f t="shared" si="11"/>
        <v>43777</v>
      </c>
      <c r="W63" s="55" t="str">
        <f>IF(V63="","",IFERROR(VLOOKUP(V63,[1]JFP!$B:$C,2,0),IF(WEEKDAY(V63,2)=5,"ven",""))&amp;IF(COUNTIF([1]JFP!$E:$E,V63),[1]JFP!$E$1,""))</f>
        <v>ven</v>
      </c>
      <c r="X63" s="57"/>
      <c r="Y63" s="54">
        <f t="shared" si="12"/>
        <v>43807</v>
      </c>
      <c r="Z63" s="55" t="str">
        <f>IF(Y63="","",IFERROR(VLOOKUP(Y63,[1]JFP!$B:$C,2,0),IF(WEEKDAY(Y63,2)=5,"ven",""))&amp;IF(COUNTIF([1]JFP!$E:$E,Y63),[1]JFP!$E$1,""))</f>
        <v/>
      </c>
      <c r="AA63" s="57"/>
    </row>
    <row r="64" spans="9:27">
      <c r="I64" s="50"/>
      <c r="J64" s="54">
        <f t="shared" si="7"/>
        <v>43655</v>
      </c>
      <c r="K64" s="55" t="str">
        <f>IF(J64="","",IFERROR(VLOOKUP(J64,[1]JFP!$B:$C,2,0),IF(WEEKDAY(J64,2)=5,"ven",""))&amp;IF(COUNTIF([1]JFP!$E:$E,J64),[1]JFP!$E$1,""))</f>
        <v/>
      </c>
      <c r="L64" s="57"/>
      <c r="M64" s="54">
        <f t="shared" si="8"/>
        <v>43686</v>
      </c>
      <c r="N64" s="55" t="str">
        <f>IF(M64="","",IFERROR(VLOOKUP(M64,[1]JFP!$B:$C,2,0),IF(WEEKDAY(M64,2)=5,"ven",""))&amp;IF(COUNTIF([1]JFP!$E:$E,M64),[1]JFP!$E$1,""))</f>
        <v>ven</v>
      </c>
      <c r="O64" s="57"/>
      <c r="P64" s="54">
        <f t="shared" si="9"/>
        <v>43717</v>
      </c>
      <c r="Q64" s="55" t="str">
        <f>IF(P64="","",IFERROR(VLOOKUP(P64,[1]JFP!$B:$C,2,0),IF(WEEKDAY(P64,2)=5,"ven",""))&amp;IF(COUNTIF([1]JFP!$E:$E,P64),[1]JFP!$E$1,""))</f>
        <v/>
      </c>
      <c r="R64" s="57"/>
      <c r="S64" s="54">
        <f t="shared" si="10"/>
        <v>43747</v>
      </c>
      <c r="T64" s="55" t="str">
        <f>IF(S64="","",IFERROR(VLOOKUP(S64,[1]JFP!$B:$C,2,0),IF(WEEKDAY(S64,2)=5,"ven",""))&amp;IF(COUNTIF([1]JFP!$E:$E,S64),[1]JFP!$E$1,""))</f>
        <v/>
      </c>
      <c r="U64" s="57"/>
      <c r="V64" s="54">
        <f t="shared" si="11"/>
        <v>43778</v>
      </c>
      <c r="W64" s="55" t="str">
        <f>IF(V64="","",IFERROR(VLOOKUP(V64,[1]JFP!$B:$C,2,0),IF(WEEKDAY(V64,2)=5,"ven",""))&amp;IF(COUNTIF([1]JFP!$E:$E,V64),[1]JFP!$E$1,""))</f>
        <v/>
      </c>
      <c r="X64" s="57"/>
      <c r="Y64" s="54">
        <f t="shared" si="12"/>
        <v>43808</v>
      </c>
      <c r="Z64" s="55" t="str">
        <f>IF(Y64="","",IFERROR(VLOOKUP(Y64,[1]JFP!$B:$C,2,0),IF(WEEKDAY(Y64,2)=5,"ven",""))&amp;IF(COUNTIF([1]JFP!$E:$E,Y64),[1]JFP!$E$1,""))</f>
        <v/>
      </c>
      <c r="AA64" s="57"/>
    </row>
    <row r="65" spans="9:27">
      <c r="I65" s="50"/>
      <c r="J65" s="54">
        <f t="shared" si="7"/>
        <v>43656</v>
      </c>
      <c r="K65" s="55" t="str">
        <f>IF(J65="","",IFERROR(VLOOKUP(J65,[1]JFP!$B:$C,2,0),IF(WEEKDAY(J65,2)=5,"ven",""))&amp;IF(COUNTIF([1]JFP!$E:$E,J65),[1]JFP!$E$1,""))</f>
        <v/>
      </c>
      <c r="L65" s="57"/>
      <c r="M65" s="54">
        <f t="shared" si="8"/>
        <v>43687</v>
      </c>
      <c r="N65" s="55" t="str">
        <f>IF(M65="","",IFERROR(VLOOKUP(M65,[1]JFP!$B:$C,2,0),IF(WEEKDAY(M65,2)=5,"ven",""))&amp;IF(COUNTIF([1]JFP!$E:$E,M65),[1]JFP!$E$1,""))</f>
        <v/>
      </c>
      <c r="O65" s="57"/>
      <c r="P65" s="54">
        <f t="shared" si="9"/>
        <v>43718</v>
      </c>
      <c r="Q65" s="55" t="str">
        <f>IF(P65="","",IFERROR(VLOOKUP(P65,[1]JFP!$B:$C,2,0),IF(WEEKDAY(P65,2)=5,"ven",""))&amp;IF(COUNTIF([1]JFP!$E:$E,P65),[1]JFP!$E$1,""))</f>
        <v/>
      </c>
      <c r="R65" s="57"/>
      <c r="S65" s="54">
        <f t="shared" si="10"/>
        <v>43748</v>
      </c>
      <c r="T65" s="55" t="str">
        <f>IF(S65="","",IFERROR(VLOOKUP(S65,[1]JFP!$B:$C,2,0),IF(WEEKDAY(S65,2)=5,"ven",""))&amp;IF(COUNTIF([1]JFP!$E:$E,S65),[1]JFP!$E$1,""))</f>
        <v/>
      </c>
      <c r="U65" s="57"/>
      <c r="V65" s="54">
        <f t="shared" si="11"/>
        <v>43779</v>
      </c>
      <c r="W65" s="55" t="str">
        <f>IF(V65="","",IFERROR(VLOOKUP(V65,[1]JFP!$B:$C,2,0),IF(WEEKDAY(V65,2)=5,"ven",""))&amp;IF(COUNTIF([1]JFP!$E:$E,V65),[1]JFP!$E$1,""))</f>
        <v/>
      </c>
      <c r="X65" s="57"/>
      <c r="Y65" s="54">
        <f t="shared" si="12"/>
        <v>43809</v>
      </c>
      <c r="Z65" s="55" t="str">
        <f>IF(Y65="","",IFERROR(VLOOKUP(Y65,[1]JFP!$B:$C,2,0),IF(WEEKDAY(Y65,2)=5,"ven",""))&amp;IF(COUNTIF([1]JFP!$E:$E,Y65),[1]JFP!$E$1,""))</f>
        <v/>
      </c>
      <c r="AA65" s="57"/>
    </row>
    <row r="66" spans="9:27">
      <c r="I66" s="50"/>
      <c r="J66" s="54">
        <f t="shared" si="7"/>
        <v>43657</v>
      </c>
      <c r="K66" s="55" t="str">
        <f>IF(J66="","",IFERROR(VLOOKUP(J66,[1]JFP!$B:$C,2,0),IF(WEEKDAY(J66,2)=5,"ven",""))&amp;IF(COUNTIF([1]JFP!$E:$E,J66),[1]JFP!$E$1,""))</f>
        <v/>
      </c>
      <c r="L66" s="57"/>
      <c r="M66" s="54">
        <f t="shared" si="8"/>
        <v>43688</v>
      </c>
      <c r="N66" s="55" t="str">
        <f>IF(M66="","",IFERROR(VLOOKUP(M66,[1]JFP!$B:$C,2,0),IF(WEEKDAY(M66,2)=5,"ven",""))&amp;IF(COUNTIF([1]JFP!$E:$E,M66),[1]JFP!$E$1,""))</f>
        <v/>
      </c>
      <c r="O66" s="57"/>
      <c r="P66" s="54">
        <f t="shared" si="9"/>
        <v>43719</v>
      </c>
      <c r="Q66" s="55" t="str">
        <f>IF(P66="","",IFERROR(VLOOKUP(P66,[1]JFP!$B:$C,2,0),IF(WEEKDAY(P66,2)=5,"ven",""))&amp;IF(COUNTIF([1]JFP!$E:$E,P66),[1]JFP!$E$1,""))</f>
        <v/>
      </c>
      <c r="R66" s="57"/>
      <c r="S66" s="54">
        <f t="shared" si="10"/>
        <v>43749</v>
      </c>
      <c r="T66" s="55" t="str">
        <f>IF(S66="","",IFERROR(VLOOKUP(S66,[1]JFP!$B:$C,2,0),IF(WEEKDAY(S66,2)=5,"ven",""))&amp;IF(COUNTIF([1]JFP!$E:$E,S66),[1]JFP!$E$1,""))</f>
        <v>ven</v>
      </c>
      <c r="U66" s="57"/>
      <c r="V66" s="54">
        <f t="shared" si="11"/>
        <v>43780</v>
      </c>
      <c r="W66" s="55" t="str">
        <f>IF(V66="","",IFERROR(VLOOKUP(V66,[1]JFP!$B:$C,2,0),IF(WEEKDAY(V66,2)=5,"ven",""))&amp;IF(COUNTIF([1]JFP!$E:$E,V66),[1]JFP!$E$1,""))</f>
        <v>Armistice</v>
      </c>
      <c r="X66" s="57"/>
      <c r="Y66" s="54">
        <f t="shared" si="12"/>
        <v>43810</v>
      </c>
      <c r="Z66" s="55" t="str">
        <f>IF(Y66="","",IFERROR(VLOOKUP(Y66,[1]JFP!$B:$C,2,0),IF(WEEKDAY(Y66,2)=5,"ven",""))&amp;IF(COUNTIF([1]JFP!$E:$E,Y66),[1]JFP!$E$1,""))</f>
        <v/>
      </c>
      <c r="AA66" s="57"/>
    </row>
    <row r="67" spans="9:27">
      <c r="I67" s="50"/>
      <c r="J67" s="54">
        <f t="shared" si="7"/>
        <v>43658</v>
      </c>
      <c r="K67" s="55" t="str">
        <f>IF(J67="","",IFERROR(VLOOKUP(J67,[1]JFP!$B:$C,2,0),IF(WEEKDAY(J67,2)=5,"ven",""))&amp;IF(COUNTIF([1]JFP!$E:$E,J67),[1]JFP!$E$1,""))</f>
        <v>ven</v>
      </c>
      <c r="L67" s="57"/>
      <c r="M67" s="54">
        <f t="shared" si="8"/>
        <v>43689</v>
      </c>
      <c r="N67" s="55" t="str">
        <f>IF(M67="","",IFERROR(VLOOKUP(M67,[1]JFP!$B:$C,2,0),IF(WEEKDAY(M67,2)=5,"ven",""))&amp;IF(COUNTIF([1]JFP!$E:$E,M67),[1]JFP!$E$1,""))</f>
        <v/>
      </c>
      <c r="O67" s="57"/>
      <c r="P67" s="54">
        <f t="shared" si="9"/>
        <v>43720</v>
      </c>
      <c r="Q67" s="55" t="str">
        <f>IF(P67="","",IFERROR(VLOOKUP(P67,[1]JFP!$B:$C,2,0),IF(WEEKDAY(P67,2)=5,"ven",""))&amp;IF(COUNTIF([1]JFP!$E:$E,P67),[1]JFP!$E$1,""))</f>
        <v/>
      </c>
      <c r="R67" s="57"/>
      <c r="S67" s="54">
        <f t="shared" si="10"/>
        <v>43750</v>
      </c>
      <c r="T67" s="55" t="str">
        <f>IF(S67="","",IFERROR(VLOOKUP(S67,[1]JFP!$B:$C,2,0),IF(WEEKDAY(S67,2)=5,"ven",""))&amp;IF(COUNTIF([1]JFP!$E:$E,S67),[1]JFP!$E$1,""))</f>
        <v/>
      </c>
      <c r="U67" s="57"/>
      <c r="V67" s="54">
        <f t="shared" si="11"/>
        <v>43781</v>
      </c>
      <c r="W67" s="55" t="str">
        <f>IF(V67="","",IFERROR(VLOOKUP(V67,[1]JFP!$B:$C,2,0),IF(WEEKDAY(V67,2)=5,"ven",""))&amp;IF(COUNTIF([1]JFP!$E:$E,V67),[1]JFP!$E$1,""))</f>
        <v/>
      </c>
      <c r="X67" s="57"/>
      <c r="Y67" s="54">
        <f t="shared" si="12"/>
        <v>43811</v>
      </c>
      <c r="Z67" s="55" t="str">
        <f>IF(Y67="","",IFERROR(VLOOKUP(Y67,[1]JFP!$B:$C,2,0),IF(WEEKDAY(Y67,2)=5,"ven",""))&amp;IF(COUNTIF([1]JFP!$E:$E,Y67),[1]JFP!$E$1,""))</f>
        <v/>
      </c>
      <c r="AA67" s="57"/>
    </row>
    <row r="68" spans="9:27">
      <c r="I68" s="50"/>
      <c r="J68" s="54">
        <f t="shared" si="7"/>
        <v>43659</v>
      </c>
      <c r="K68" s="55" t="str">
        <f>IF(J68="","",IFERROR(VLOOKUP(J68,[1]JFP!$B:$C,2,0),IF(WEEKDAY(J68,2)=5,"ven",""))&amp;IF(COUNTIF([1]JFP!$E:$E,J68),[1]JFP!$E$1,""))</f>
        <v/>
      </c>
      <c r="L68" s="57"/>
      <c r="M68" s="54">
        <f t="shared" si="8"/>
        <v>43690</v>
      </c>
      <c r="N68" s="55" t="str">
        <f>IF(M68="","",IFERROR(VLOOKUP(M68,[1]JFP!$B:$C,2,0),IF(WEEKDAY(M68,2)=5,"ven",""))&amp;IF(COUNTIF([1]JFP!$E:$E,M68),[1]JFP!$E$1,""))</f>
        <v/>
      </c>
      <c r="O68" s="57"/>
      <c r="P68" s="54">
        <f t="shared" si="9"/>
        <v>43721</v>
      </c>
      <c r="Q68" s="55" t="str">
        <f>IF(P68="","",IFERROR(VLOOKUP(P68,[1]JFP!$B:$C,2,0),IF(WEEKDAY(P68,2)=5,"ven",""))&amp;IF(COUNTIF([1]JFP!$E:$E,P68),[1]JFP!$E$1,""))</f>
        <v>ven</v>
      </c>
      <c r="R68" s="57"/>
      <c r="S68" s="54">
        <f t="shared" si="10"/>
        <v>43751</v>
      </c>
      <c r="T68" s="55" t="str">
        <f>IF(S68="","",IFERROR(VLOOKUP(S68,[1]JFP!$B:$C,2,0),IF(WEEKDAY(S68,2)=5,"ven",""))&amp;IF(COUNTIF([1]JFP!$E:$E,S68),[1]JFP!$E$1,""))</f>
        <v/>
      </c>
      <c r="U68" s="57"/>
      <c r="V68" s="54">
        <f t="shared" si="11"/>
        <v>43782</v>
      </c>
      <c r="W68" s="55" t="str">
        <f>IF(V68="","",IFERROR(VLOOKUP(V68,[1]JFP!$B:$C,2,0),IF(WEEKDAY(V68,2)=5,"ven",""))&amp;IF(COUNTIF([1]JFP!$E:$E,V68),[1]JFP!$E$1,""))</f>
        <v/>
      </c>
      <c r="X68" s="57"/>
      <c r="Y68" s="54">
        <f t="shared" si="12"/>
        <v>43812</v>
      </c>
      <c r="Z68" s="55" t="str">
        <f>IF(Y68="","",IFERROR(VLOOKUP(Y68,[1]JFP!$B:$C,2,0),IF(WEEKDAY(Y68,2)=5,"ven",""))&amp;IF(COUNTIF([1]JFP!$E:$E,Y68),[1]JFP!$E$1,""))</f>
        <v>ven</v>
      </c>
      <c r="AA68" s="57"/>
    </row>
    <row r="69" spans="9:27">
      <c r="I69" s="50"/>
      <c r="J69" s="54">
        <f t="shared" si="7"/>
        <v>43660</v>
      </c>
      <c r="K69" s="55" t="str">
        <f>IF(J69="","",IFERROR(VLOOKUP(J69,[1]JFP!$B:$C,2,0),IF(WEEKDAY(J69,2)=5,"ven",""))&amp;IF(COUNTIF([1]JFP!$E:$E,J69),[1]JFP!$E$1,""))</f>
        <v>Fête nationale</v>
      </c>
      <c r="L69" s="57"/>
      <c r="M69" s="54">
        <f t="shared" si="8"/>
        <v>43691</v>
      </c>
      <c r="N69" s="55" t="str">
        <f>IF(M69="","",IFERROR(VLOOKUP(M69,[1]JFP!$B:$C,2,0),IF(WEEKDAY(M69,2)=5,"ven",""))&amp;IF(COUNTIF([1]JFP!$E:$E,M69),[1]JFP!$E$1,""))</f>
        <v/>
      </c>
      <c r="O69" s="57"/>
      <c r="P69" s="54">
        <f t="shared" si="9"/>
        <v>43722</v>
      </c>
      <c r="Q69" s="55" t="str">
        <f>IF(P69="","",IFERROR(VLOOKUP(P69,[1]JFP!$B:$C,2,0),IF(WEEKDAY(P69,2)=5,"ven",""))&amp;IF(COUNTIF([1]JFP!$E:$E,P69),[1]JFP!$E$1,""))</f>
        <v/>
      </c>
      <c r="R69" s="57"/>
      <c r="S69" s="54">
        <f t="shared" si="10"/>
        <v>43752</v>
      </c>
      <c r="T69" s="55" t="str">
        <f>IF(S69="","",IFERROR(VLOOKUP(S69,[1]JFP!$B:$C,2,0),IF(WEEKDAY(S69,2)=5,"ven",""))&amp;IF(COUNTIF([1]JFP!$E:$E,S69),[1]JFP!$E$1,""))</f>
        <v/>
      </c>
      <c r="U69" s="57"/>
      <c r="V69" s="54">
        <f t="shared" si="11"/>
        <v>43783</v>
      </c>
      <c r="W69" s="55" t="str">
        <f>IF(V69="","",IFERROR(VLOOKUP(V69,[1]JFP!$B:$C,2,0),IF(WEEKDAY(V69,2)=5,"ven",""))&amp;IF(COUNTIF([1]JFP!$E:$E,V69),[1]JFP!$E$1,""))</f>
        <v/>
      </c>
      <c r="X69" s="57"/>
      <c r="Y69" s="54">
        <f t="shared" si="12"/>
        <v>43813</v>
      </c>
      <c r="Z69" s="55" t="str">
        <f>IF(Y69="","",IFERROR(VLOOKUP(Y69,[1]JFP!$B:$C,2,0),IF(WEEKDAY(Y69,2)=5,"ven",""))&amp;IF(COUNTIF([1]JFP!$E:$E,Y69),[1]JFP!$E$1,""))</f>
        <v/>
      </c>
      <c r="AA69" s="57"/>
    </row>
    <row r="70" spans="9:27">
      <c r="I70" s="50"/>
      <c r="J70" s="54">
        <f t="shared" si="7"/>
        <v>43661</v>
      </c>
      <c r="K70" s="55" t="str">
        <f>IF(J70="","",IFERROR(VLOOKUP(J70,[1]JFP!$B:$C,2,0),IF(WEEKDAY(J70,2)=5,"ven",""))&amp;IF(COUNTIF([1]JFP!$E:$E,J70),[1]JFP!$E$1,""))</f>
        <v/>
      </c>
      <c r="L70" s="57"/>
      <c r="M70" s="54">
        <f t="shared" si="8"/>
        <v>43692</v>
      </c>
      <c r="N70" s="55" t="str">
        <f>IF(M70="","",IFERROR(VLOOKUP(M70,[1]JFP!$B:$C,2,0),IF(WEEKDAY(M70,2)=5,"ven",""))&amp;IF(COUNTIF([1]JFP!$E:$E,M70),[1]JFP!$E$1,""))</f>
        <v>Assomption</v>
      </c>
      <c r="O70" s="57"/>
      <c r="P70" s="54">
        <f t="shared" si="9"/>
        <v>43723</v>
      </c>
      <c r="Q70" s="55" t="str">
        <f>IF(P70="","",IFERROR(VLOOKUP(P70,[1]JFP!$B:$C,2,0),IF(WEEKDAY(P70,2)=5,"ven",""))&amp;IF(COUNTIF([1]JFP!$E:$E,P70),[1]JFP!$E$1,""))</f>
        <v/>
      </c>
      <c r="R70" s="57"/>
      <c r="S70" s="54">
        <f t="shared" si="10"/>
        <v>43753</v>
      </c>
      <c r="T70" s="55" t="str">
        <f>IF(S70="","",IFERROR(VLOOKUP(S70,[1]JFP!$B:$C,2,0),IF(WEEKDAY(S70,2)=5,"ven",""))&amp;IF(COUNTIF([1]JFP!$E:$E,S70),[1]JFP!$E$1,""))</f>
        <v/>
      </c>
      <c r="U70" s="57"/>
      <c r="V70" s="54">
        <f t="shared" si="11"/>
        <v>43784</v>
      </c>
      <c r="W70" s="55" t="str">
        <f>IF(V70="","",IFERROR(VLOOKUP(V70,[1]JFP!$B:$C,2,0),IF(WEEKDAY(V70,2)=5,"ven",""))&amp;IF(COUNTIF([1]JFP!$E:$E,V70),[1]JFP!$E$1,""))</f>
        <v>ven</v>
      </c>
      <c r="X70" s="57"/>
      <c r="Y70" s="54">
        <f t="shared" si="12"/>
        <v>43814</v>
      </c>
      <c r="Z70" s="55" t="str">
        <f>IF(Y70="","",IFERROR(VLOOKUP(Y70,[1]JFP!$B:$C,2,0),IF(WEEKDAY(Y70,2)=5,"ven",""))&amp;IF(COUNTIF([1]JFP!$E:$E,Y70),[1]JFP!$E$1,""))</f>
        <v/>
      </c>
      <c r="AA70" s="57"/>
    </row>
    <row r="71" spans="9:27">
      <c r="I71" s="50"/>
      <c r="J71" s="54">
        <f t="shared" si="7"/>
        <v>43662</v>
      </c>
      <c r="K71" s="55" t="str">
        <f>IF(J71="","",IFERROR(VLOOKUP(J71,[1]JFP!$B:$C,2,0),IF(WEEKDAY(J71,2)=5,"ven",""))&amp;IF(COUNTIF([1]JFP!$E:$E,J71),[1]JFP!$E$1,""))</f>
        <v/>
      </c>
      <c r="L71" s="57"/>
      <c r="M71" s="54">
        <f t="shared" si="8"/>
        <v>43693</v>
      </c>
      <c r="N71" s="55" t="str">
        <f>IF(M71="","",IFERROR(VLOOKUP(M71,[1]JFP!$B:$C,2,0),IF(WEEKDAY(M71,2)=5,"ven",""))&amp;IF(COUNTIF([1]JFP!$E:$E,M71),[1]JFP!$E$1,""))</f>
        <v>ven</v>
      </c>
      <c r="O71" s="57"/>
      <c r="P71" s="54">
        <f t="shared" si="9"/>
        <v>43724</v>
      </c>
      <c r="Q71" s="55" t="str">
        <f>IF(P71="","",IFERROR(VLOOKUP(P71,[1]JFP!$B:$C,2,0),IF(WEEKDAY(P71,2)=5,"ven",""))&amp;IF(COUNTIF([1]JFP!$E:$E,P71),[1]JFP!$E$1,""))</f>
        <v/>
      </c>
      <c r="R71" s="57"/>
      <c r="S71" s="54">
        <f t="shared" si="10"/>
        <v>43754</v>
      </c>
      <c r="T71" s="55" t="str">
        <f>IF(S71="","",IFERROR(VLOOKUP(S71,[1]JFP!$B:$C,2,0),IF(WEEKDAY(S71,2)=5,"ven",""))&amp;IF(COUNTIF([1]JFP!$E:$E,S71),[1]JFP!$E$1,""))</f>
        <v/>
      </c>
      <c r="U71" s="57"/>
      <c r="V71" s="54">
        <f t="shared" si="11"/>
        <v>43785</v>
      </c>
      <c r="W71" s="55" t="str">
        <f>IF(V71="","",IFERROR(VLOOKUP(V71,[1]JFP!$B:$C,2,0),IF(WEEKDAY(V71,2)=5,"ven",""))&amp;IF(COUNTIF([1]JFP!$E:$E,V71),[1]JFP!$E$1,""))</f>
        <v/>
      </c>
      <c r="X71" s="57"/>
      <c r="Y71" s="54">
        <f t="shared" si="12"/>
        <v>43815</v>
      </c>
      <c r="Z71" s="55" t="str">
        <f>IF(Y71="","",IFERROR(VLOOKUP(Y71,[1]JFP!$B:$C,2,0),IF(WEEKDAY(Y71,2)=5,"ven",""))&amp;IF(COUNTIF([1]JFP!$E:$E,Y71),[1]JFP!$E$1,""))</f>
        <v/>
      </c>
      <c r="AA71" s="57"/>
    </row>
    <row r="72" spans="9:27">
      <c r="I72" s="50"/>
      <c r="J72" s="54">
        <f t="shared" si="7"/>
        <v>43663</v>
      </c>
      <c r="K72" s="55" t="str">
        <f>IF(J72="","",IFERROR(VLOOKUP(J72,[1]JFP!$B:$C,2,0),IF(WEEKDAY(J72,2)=5,"ven",""))&amp;IF(COUNTIF([1]JFP!$E:$E,J72),[1]JFP!$E$1,""))</f>
        <v/>
      </c>
      <c r="L72" s="57"/>
      <c r="M72" s="54">
        <f t="shared" si="8"/>
        <v>43694</v>
      </c>
      <c r="N72" s="55" t="str">
        <f>IF(M72="","",IFERROR(VLOOKUP(M72,[1]JFP!$B:$C,2,0),IF(WEEKDAY(M72,2)=5,"ven",""))&amp;IF(COUNTIF([1]JFP!$E:$E,M72),[1]JFP!$E$1,""))</f>
        <v/>
      </c>
      <c r="O72" s="57"/>
      <c r="P72" s="54">
        <f t="shared" si="9"/>
        <v>43725</v>
      </c>
      <c r="Q72" s="55" t="str">
        <f>IF(P72="","",IFERROR(VLOOKUP(P72,[1]JFP!$B:$C,2,0),IF(WEEKDAY(P72,2)=5,"ven",""))&amp;IF(COUNTIF([1]JFP!$E:$E,P72),[1]JFP!$E$1,""))</f>
        <v/>
      </c>
      <c r="R72" s="57"/>
      <c r="S72" s="54">
        <f t="shared" si="10"/>
        <v>43755</v>
      </c>
      <c r="T72" s="55" t="str">
        <f>IF(S72="","",IFERROR(VLOOKUP(S72,[1]JFP!$B:$C,2,0),IF(WEEKDAY(S72,2)=5,"ven",""))&amp;IF(COUNTIF([1]JFP!$E:$E,S72),[1]JFP!$E$1,""))</f>
        <v/>
      </c>
      <c r="U72" s="57"/>
      <c r="V72" s="54">
        <f t="shared" si="11"/>
        <v>43786</v>
      </c>
      <c r="W72" s="55" t="str">
        <f>IF(V72="","",IFERROR(VLOOKUP(V72,[1]JFP!$B:$C,2,0),IF(WEEKDAY(V72,2)=5,"ven",""))&amp;IF(COUNTIF([1]JFP!$E:$E,V72),[1]JFP!$E$1,""))</f>
        <v/>
      </c>
      <c r="X72" s="57"/>
      <c r="Y72" s="54">
        <f t="shared" si="12"/>
        <v>43816</v>
      </c>
      <c r="Z72" s="55" t="str">
        <f>IF(Y72="","",IFERROR(VLOOKUP(Y72,[1]JFP!$B:$C,2,0),IF(WEEKDAY(Y72,2)=5,"ven",""))&amp;IF(COUNTIF([1]JFP!$E:$E,Y72),[1]JFP!$E$1,""))</f>
        <v/>
      </c>
      <c r="AA72" s="57"/>
    </row>
    <row r="73" spans="9:27">
      <c r="I73" s="50"/>
      <c r="J73" s="54">
        <f t="shared" si="7"/>
        <v>43664</v>
      </c>
      <c r="K73" s="55" t="str">
        <f>IF(J73="","",IFERROR(VLOOKUP(J73,[1]JFP!$B:$C,2,0),IF(WEEKDAY(J73,2)=5,"ven",""))&amp;IF(COUNTIF([1]JFP!$E:$E,J73),[1]JFP!$E$1,""))</f>
        <v/>
      </c>
      <c r="L73" s="57"/>
      <c r="M73" s="54">
        <f t="shared" si="8"/>
        <v>43695</v>
      </c>
      <c r="N73" s="55" t="str">
        <f>IF(M73="","",IFERROR(VLOOKUP(M73,[1]JFP!$B:$C,2,0),IF(WEEKDAY(M73,2)=5,"ven",""))&amp;IF(COUNTIF([1]JFP!$E:$E,M73),[1]JFP!$E$1,""))</f>
        <v/>
      </c>
      <c r="O73" s="57"/>
      <c r="P73" s="54">
        <f t="shared" si="9"/>
        <v>43726</v>
      </c>
      <c r="Q73" s="55" t="str">
        <f>IF(P73="","",IFERROR(VLOOKUP(P73,[1]JFP!$B:$C,2,0),IF(WEEKDAY(P73,2)=5,"ven",""))&amp;IF(COUNTIF([1]JFP!$E:$E,P73),[1]JFP!$E$1,""))</f>
        <v/>
      </c>
      <c r="R73" s="57"/>
      <c r="S73" s="54">
        <f t="shared" si="10"/>
        <v>43756</v>
      </c>
      <c r="T73" s="55" t="str">
        <f>IF(S73="","",IFERROR(VLOOKUP(S73,[1]JFP!$B:$C,2,0),IF(WEEKDAY(S73,2)=5,"ven",""))&amp;IF(COUNTIF([1]JFP!$E:$E,S73),[1]JFP!$E$1,""))</f>
        <v>ven</v>
      </c>
      <c r="U73" s="57"/>
      <c r="V73" s="54">
        <f t="shared" si="11"/>
        <v>43787</v>
      </c>
      <c r="W73" s="55" t="str">
        <f>IF(V73="","",IFERROR(VLOOKUP(V73,[1]JFP!$B:$C,2,0),IF(WEEKDAY(V73,2)=5,"ven",""))&amp;IF(COUNTIF([1]JFP!$E:$E,V73),[1]JFP!$E$1,""))</f>
        <v/>
      </c>
      <c r="X73" s="57"/>
      <c r="Y73" s="54">
        <f t="shared" si="12"/>
        <v>43817</v>
      </c>
      <c r="Z73" s="55" t="str">
        <f>IF(Y73="","",IFERROR(VLOOKUP(Y73,[1]JFP!$B:$C,2,0),IF(WEEKDAY(Y73,2)=5,"ven",""))&amp;IF(COUNTIF([1]JFP!$E:$E,Y73),[1]JFP!$E$1,""))</f>
        <v/>
      </c>
      <c r="AA73" s="57"/>
    </row>
    <row r="74" spans="9:27">
      <c r="I74" s="50"/>
      <c r="J74" s="54">
        <f t="shared" si="7"/>
        <v>43665</v>
      </c>
      <c r="K74" s="55" t="str">
        <f>IF(J74="","",IFERROR(VLOOKUP(J74,[1]JFP!$B:$C,2,0),IF(WEEKDAY(J74,2)=5,"ven",""))&amp;IF(COUNTIF([1]JFP!$E:$E,J74),[1]JFP!$E$1,""))</f>
        <v>ven</v>
      </c>
      <c r="L74" s="57"/>
      <c r="M74" s="54">
        <f t="shared" si="8"/>
        <v>43696</v>
      </c>
      <c r="N74" s="55" t="str">
        <f>IF(M74="","",IFERROR(VLOOKUP(M74,[1]JFP!$B:$C,2,0),IF(WEEKDAY(M74,2)=5,"ven",""))&amp;IF(COUNTIF([1]JFP!$E:$E,M74),[1]JFP!$E$1,""))</f>
        <v/>
      </c>
      <c r="O74" s="57"/>
      <c r="P74" s="54">
        <f t="shared" si="9"/>
        <v>43727</v>
      </c>
      <c r="Q74" s="55" t="str">
        <f>IF(P74="","",IFERROR(VLOOKUP(P74,[1]JFP!$B:$C,2,0),IF(WEEKDAY(P74,2)=5,"ven",""))&amp;IF(COUNTIF([1]JFP!$E:$E,P74),[1]JFP!$E$1,""))</f>
        <v/>
      </c>
      <c r="R74" s="57"/>
      <c r="S74" s="54">
        <f t="shared" si="10"/>
        <v>43757</v>
      </c>
      <c r="T74" s="55" t="str">
        <f>IF(S74="","",IFERROR(VLOOKUP(S74,[1]JFP!$B:$C,2,0),IF(WEEKDAY(S74,2)=5,"ven",""))&amp;IF(COUNTIF([1]JFP!$E:$E,S74),[1]JFP!$E$1,""))</f>
        <v/>
      </c>
      <c r="U74" s="57"/>
      <c r="V74" s="54">
        <f t="shared" si="11"/>
        <v>43788</v>
      </c>
      <c r="W74" s="55" t="str">
        <f>IF(V74="","",IFERROR(VLOOKUP(V74,[1]JFP!$B:$C,2,0),IF(WEEKDAY(V74,2)=5,"ven",""))&amp;IF(COUNTIF([1]JFP!$E:$E,V74),[1]JFP!$E$1,""))</f>
        <v/>
      </c>
      <c r="X74" s="57"/>
      <c r="Y74" s="54">
        <f t="shared" si="12"/>
        <v>43818</v>
      </c>
      <c r="Z74" s="55" t="str">
        <f>IF(Y74="","",IFERROR(VLOOKUP(Y74,[1]JFP!$B:$C,2,0),IF(WEEKDAY(Y74,2)=5,"ven",""))&amp;IF(COUNTIF([1]JFP!$E:$E,Y74),[1]JFP!$E$1,""))</f>
        <v/>
      </c>
      <c r="AA74" s="57"/>
    </row>
    <row r="75" spans="9:27">
      <c r="I75" s="50"/>
      <c r="J75" s="54">
        <f t="shared" si="7"/>
        <v>43666</v>
      </c>
      <c r="K75" s="55" t="str">
        <f>IF(J75="","",IFERROR(VLOOKUP(J75,[1]JFP!$B:$C,2,0),IF(WEEKDAY(J75,2)=5,"ven",""))&amp;IF(COUNTIF([1]JFP!$E:$E,J75),[1]JFP!$E$1,""))</f>
        <v/>
      </c>
      <c r="L75" s="57"/>
      <c r="M75" s="54">
        <f t="shared" si="8"/>
        <v>43697</v>
      </c>
      <c r="N75" s="55" t="str">
        <f>IF(M75="","",IFERROR(VLOOKUP(M75,[1]JFP!$B:$C,2,0),IF(WEEKDAY(M75,2)=5,"ven",""))&amp;IF(COUNTIF([1]JFP!$E:$E,M75),[1]JFP!$E$1,""))</f>
        <v/>
      </c>
      <c r="O75" s="57"/>
      <c r="P75" s="54">
        <f t="shared" si="9"/>
        <v>43728</v>
      </c>
      <c r="Q75" s="55" t="str">
        <f>IF(P75="","",IFERROR(VLOOKUP(P75,[1]JFP!$B:$C,2,0),IF(WEEKDAY(P75,2)=5,"ven",""))&amp;IF(COUNTIF([1]JFP!$E:$E,P75),[1]JFP!$E$1,""))</f>
        <v>ven</v>
      </c>
      <c r="R75" s="57"/>
      <c r="S75" s="54">
        <f t="shared" si="10"/>
        <v>43758</v>
      </c>
      <c r="T75" s="55" t="str">
        <f>IF(S75="","",IFERROR(VLOOKUP(S75,[1]JFP!$B:$C,2,0),IF(WEEKDAY(S75,2)=5,"ven",""))&amp;IF(COUNTIF([1]JFP!$E:$E,S75),[1]JFP!$E$1,""))</f>
        <v/>
      </c>
      <c r="U75" s="57"/>
      <c r="V75" s="54">
        <f t="shared" si="11"/>
        <v>43789</v>
      </c>
      <c r="W75" s="55" t="str">
        <f>IF(V75="","",IFERROR(VLOOKUP(V75,[1]JFP!$B:$C,2,0),IF(WEEKDAY(V75,2)=5,"ven",""))&amp;IF(COUNTIF([1]JFP!$E:$E,V75),[1]JFP!$E$1,""))</f>
        <v/>
      </c>
      <c r="X75" s="57"/>
      <c r="Y75" s="54">
        <f t="shared" si="12"/>
        <v>43819</v>
      </c>
      <c r="Z75" s="55" t="str">
        <f>IF(Y75="","",IFERROR(VLOOKUP(Y75,[1]JFP!$B:$C,2,0),IF(WEEKDAY(Y75,2)=5,"ven",""))&amp;IF(COUNTIF([1]JFP!$E:$E,Y75),[1]JFP!$E$1,""))</f>
        <v>ven</v>
      </c>
      <c r="AA75" s="57"/>
    </row>
    <row r="76" spans="9:27">
      <c r="I76" s="50"/>
      <c r="J76" s="54">
        <f t="shared" si="7"/>
        <v>43667</v>
      </c>
      <c r="K76" s="55" t="str">
        <f>IF(J76="","",IFERROR(VLOOKUP(J76,[1]JFP!$B:$C,2,0),IF(WEEKDAY(J76,2)=5,"ven",""))&amp;IF(COUNTIF([1]JFP!$E:$E,J76),[1]JFP!$E$1,""))</f>
        <v/>
      </c>
      <c r="L76" s="57"/>
      <c r="M76" s="54">
        <f t="shared" si="8"/>
        <v>43698</v>
      </c>
      <c r="N76" s="55" t="str">
        <f>IF(M76="","",IFERROR(VLOOKUP(M76,[1]JFP!$B:$C,2,0),IF(WEEKDAY(M76,2)=5,"ven",""))&amp;IF(COUNTIF([1]JFP!$E:$E,M76),[1]JFP!$E$1,""))</f>
        <v/>
      </c>
      <c r="O76" s="57"/>
      <c r="P76" s="54">
        <f t="shared" si="9"/>
        <v>43729</v>
      </c>
      <c r="Q76" s="55" t="str">
        <f>IF(P76="","",IFERROR(VLOOKUP(P76,[1]JFP!$B:$C,2,0),IF(WEEKDAY(P76,2)=5,"ven",""))&amp;IF(COUNTIF([1]JFP!$E:$E,P76),[1]JFP!$E$1,""))</f>
        <v/>
      </c>
      <c r="R76" s="57"/>
      <c r="S76" s="54">
        <f t="shared" si="10"/>
        <v>43759</v>
      </c>
      <c r="T76" s="55" t="str">
        <f>IF(S76="","",IFERROR(VLOOKUP(S76,[1]JFP!$B:$C,2,0),IF(WEEKDAY(S76,2)=5,"ven",""))&amp;IF(COUNTIF([1]JFP!$E:$E,S76),[1]JFP!$E$1,""))</f>
        <v/>
      </c>
      <c r="U76" s="57"/>
      <c r="V76" s="54">
        <f t="shared" si="11"/>
        <v>43790</v>
      </c>
      <c r="W76" s="55" t="str">
        <f>IF(V76="","",IFERROR(VLOOKUP(V76,[1]JFP!$B:$C,2,0),IF(WEEKDAY(V76,2)=5,"ven",""))&amp;IF(COUNTIF([1]JFP!$E:$E,V76),[1]JFP!$E$1,""))</f>
        <v/>
      </c>
      <c r="X76" s="57"/>
      <c r="Y76" s="54">
        <f t="shared" si="12"/>
        <v>43820</v>
      </c>
      <c r="Z76" s="55" t="str">
        <f>IF(Y76="","",IFERROR(VLOOKUP(Y76,[1]JFP!$B:$C,2,0),IF(WEEKDAY(Y76,2)=5,"ven",""))&amp;IF(COUNTIF([1]JFP!$E:$E,Y76),[1]JFP!$E$1,""))</f>
        <v/>
      </c>
      <c r="AA76" s="57"/>
    </row>
    <row r="77" spans="9:27">
      <c r="I77" s="50"/>
      <c r="J77" s="54">
        <f t="shared" si="7"/>
        <v>43668</v>
      </c>
      <c r="K77" s="55" t="str">
        <f>IF(J77="","",IFERROR(VLOOKUP(J77,[1]JFP!$B:$C,2,0),IF(WEEKDAY(J77,2)=5,"ven",""))&amp;IF(COUNTIF([1]JFP!$E:$E,J77),[1]JFP!$E$1,""))</f>
        <v/>
      </c>
      <c r="L77" s="57"/>
      <c r="M77" s="54">
        <f t="shared" si="8"/>
        <v>43699</v>
      </c>
      <c r="N77" s="55" t="str">
        <f>IF(M77="","",IFERROR(VLOOKUP(M77,[1]JFP!$B:$C,2,0),IF(WEEKDAY(M77,2)=5,"ven",""))&amp;IF(COUNTIF([1]JFP!$E:$E,M77),[1]JFP!$E$1,""))</f>
        <v/>
      </c>
      <c r="O77" s="57"/>
      <c r="P77" s="54">
        <f t="shared" si="9"/>
        <v>43730</v>
      </c>
      <c r="Q77" s="55" t="str">
        <f>IF(P77="","",IFERROR(VLOOKUP(P77,[1]JFP!$B:$C,2,0),IF(WEEKDAY(P77,2)=5,"ven",""))&amp;IF(COUNTIF([1]JFP!$E:$E,P77),[1]JFP!$E$1,""))</f>
        <v/>
      </c>
      <c r="R77" s="57"/>
      <c r="S77" s="54">
        <f t="shared" si="10"/>
        <v>43760</v>
      </c>
      <c r="T77" s="55" t="str">
        <f>IF(S77="","",IFERROR(VLOOKUP(S77,[1]JFP!$B:$C,2,0),IF(WEEKDAY(S77,2)=5,"ven",""))&amp;IF(COUNTIF([1]JFP!$E:$E,S77),[1]JFP!$E$1,""))</f>
        <v/>
      </c>
      <c r="U77" s="57"/>
      <c r="V77" s="54">
        <f t="shared" si="11"/>
        <v>43791</v>
      </c>
      <c r="W77" s="55" t="str">
        <f>IF(V77="","",IFERROR(VLOOKUP(V77,[1]JFP!$B:$C,2,0),IF(WEEKDAY(V77,2)=5,"ven",""))&amp;IF(COUNTIF([1]JFP!$E:$E,V77),[1]JFP!$E$1,""))</f>
        <v>ven</v>
      </c>
      <c r="X77" s="57"/>
      <c r="Y77" s="54">
        <f t="shared" si="12"/>
        <v>43821</v>
      </c>
      <c r="Z77" s="55" t="str">
        <f>IF(Y77="","",IFERROR(VLOOKUP(Y77,[1]JFP!$B:$C,2,0),IF(WEEKDAY(Y77,2)=5,"ven",""))&amp;IF(COUNTIF([1]JFP!$E:$E,Y77),[1]JFP!$E$1,""))</f>
        <v/>
      </c>
      <c r="AA77" s="57"/>
    </row>
    <row r="78" spans="9:27">
      <c r="I78" s="50"/>
      <c r="J78" s="54">
        <f t="shared" si="7"/>
        <v>43669</v>
      </c>
      <c r="K78" s="55" t="str">
        <f>IF(J78="","",IFERROR(VLOOKUP(J78,[1]JFP!$B:$C,2,0),IF(WEEKDAY(J78,2)=5,"ven",""))&amp;IF(COUNTIF([1]JFP!$E:$E,J78),[1]JFP!$E$1,""))</f>
        <v/>
      </c>
      <c r="L78" s="57"/>
      <c r="M78" s="54">
        <f t="shared" si="8"/>
        <v>43700</v>
      </c>
      <c r="N78" s="55" t="str">
        <f>IF(M78="","",IFERROR(VLOOKUP(M78,[1]JFP!$B:$C,2,0),IF(WEEKDAY(M78,2)=5,"ven",""))&amp;IF(COUNTIF([1]JFP!$E:$E,M78),[1]JFP!$E$1,""))</f>
        <v>ven</v>
      </c>
      <c r="O78" s="57"/>
      <c r="P78" s="54">
        <f t="shared" si="9"/>
        <v>43731</v>
      </c>
      <c r="Q78" s="55" t="str">
        <f>IF(P78="","",IFERROR(VLOOKUP(P78,[1]JFP!$B:$C,2,0),IF(WEEKDAY(P78,2)=5,"ven",""))&amp;IF(COUNTIF([1]JFP!$E:$E,P78),[1]JFP!$E$1,""))</f>
        <v/>
      </c>
      <c r="R78" s="57"/>
      <c r="S78" s="54">
        <f t="shared" si="10"/>
        <v>43761</v>
      </c>
      <c r="T78" s="55" t="str">
        <f>IF(S78="","",IFERROR(VLOOKUP(S78,[1]JFP!$B:$C,2,0),IF(WEEKDAY(S78,2)=5,"ven",""))&amp;IF(COUNTIF([1]JFP!$E:$E,S78),[1]JFP!$E$1,""))</f>
        <v/>
      </c>
      <c r="U78" s="57"/>
      <c r="V78" s="54">
        <f t="shared" si="11"/>
        <v>43792</v>
      </c>
      <c r="W78" s="55" t="str">
        <f>IF(V78="","",IFERROR(VLOOKUP(V78,[1]JFP!$B:$C,2,0),IF(WEEKDAY(V78,2)=5,"ven",""))&amp;IF(COUNTIF([1]JFP!$E:$E,V78),[1]JFP!$E$1,""))</f>
        <v/>
      </c>
      <c r="X78" s="57"/>
      <c r="Y78" s="54">
        <f t="shared" si="12"/>
        <v>43822</v>
      </c>
      <c r="Z78" s="55" t="str">
        <f>IF(Y78="","",IFERROR(VLOOKUP(Y78,[1]JFP!$B:$C,2,0),IF(WEEKDAY(Y78,2)=5,"ven",""))&amp;IF(COUNTIF([1]JFP!$E:$E,Y78),[1]JFP!$E$1,""))</f>
        <v/>
      </c>
      <c r="AA78" s="57"/>
    </row>
    <row r="79" spans="9:27">
      <c r="I79" s="50"/>
      <c r="J79" s="54">
        <f t="shared" si="7"/>
        <v>43670</v>
      </c>
      <c r="K79" s="55" t="str">
        <f>IF(J79="","",IFERROR(VLOOKUP(J79,[1]JFP!$B:$C,2,0),IF(WEEKDAY(J79,2)=5,"ven",""))&amp;IF(COUNTIF([1]JFP!$E:$E,J79),[1]JFP!$E$1,""))</f>
        <v/>
      </c>
      <c r="L79" s="57"/>
      <c r="M79" s="54">
        <f t="shared" si="8"/>
        <v>43701</v>
      </c>
      <c r="N79" s="55" t="str">
        <f>IF(M79="","",IFERROR(VLOOKUP(M79,[1]JFP!$B:$C,2,0),IF(WEEKDAY(M79,2)=5,"ven",""))&amp;IF(COUNTIF([1]JFP!$E:$E,M79),[1]JFP!$E$1,""))</f>
        <v/>
      </c>
      <c r="O79" s="57"/>
      <c r="P79" s="54">
        <f t="shared" si="9"/>
        <v>43732</v>
      </c>
      <c r="Q79" s="55" t="str">
        <f>IF(P79="","",IFERROR(VLOOKUP(P79,[1]JFP!$B:$C,2,0),IF(WEEKDAY(P79,2)=5,"ven",""))&amp;IF(COUNTIF([1]JFP!$E:$E,P79),[1]JFP!$E$1,""))</f>
        <v/>
      </c>
      <c r="R79" s="57"/>
      <c r="S79" s="54">
        <f t="shared" si="10"/>
        <v>43762</v>
      </c>
      <c r="T79" s="55" t="str">
        <f>IF(S79="","",IFERROR(VLOOKUP(S79,[1]JFP!$B:$C,2,0),IF(WEEKDAY(S79,2)=5,"ven",""))&amp;IF(COUNTIF([1]JFP!$E:$E,S79),[1]JFP!$E$1,""))</f>
        <v/>
      </c>
      <c r="U79" s="57"/>
      <c r="V79" s="54">
        <f t="shared" si="11"/>
        <v>43793</v>
      </c>
      <c r="W79" s="55" t="str">
        <f>IF(V79="","",IFERROR(VLOOKUP(V79,[1]JFP!$B:$C,2,0),IF(WEEKDAY(V79,2)=5,"ven",""))&amp;IF(COUNTIF([1]JFP!$E:$E,V79),[1]JFP!$E$1,""))</f>
        <v/>
      </c>
      <c r="X79" s="57"/>
      <c r="Y79" s="54">
        <f t="shared" si="12"/>
        <v>43823</v>
      </c>
      <c r="Z79" s="55" t="str">
        <f>IF(Y79="","",IFERROR(VLOOKUP(Y79,[1]JFP!$B:$C,2,0),IF(WEEKDAY(Y79,2)=5,"ven",""))&amp;IF(COUNTIF([1]JFP!$E:$E,Y79),[1]JFP!$E$1,""))</f>
        <v/>
      </c>
      <c r="AA79" s="57"/>
    </row>
    <row r="80" spans="9:27">
      <c r="I80" s="50"/>
      <c r="J80" s="54">
        <f t="shared" si="7"/>
        <v>43671</v>
      </c>
      <c r="K80" s="55" t="str">
        <f>IF(J80="","",IFERROR(VLOOKUP(J80,[1]JFP!$B:$C,2,0),IF(WEEKDAY(J80,2)=5,"ven",""))&amp;IF(COUNTIF([1]JFP!$E:$E,J80),[1]JFP!$E$1,""))</f>
        <v/>
      </c>
      <c r="L80" s="57"/>
      <c r="M80" s="54">
        <f t="shared" si="8"/>
        <v>43702</v>
      </c>
      <c r="N80" s="55" t="str">
        <f>IF(M80="","",IFERROR(VLOOKUP(M80,[1]JFP!$B:$C,2,0),IF(WEEKDAY(M80,2)=5,"ven",""))&amp;IF(COUNTIF([1]JFP!$E:$E,M80),[1]JFP!$E$1,""))</f>
        <v/>
      </c>
      <c r="O80" s="57"/>
      <c r="P80" s="54">
        <f t="shared" si="9"/>
        <v>43733</v>
      </c>
      <c r="Q80" s="55" t="str">
        <f>IF(P80="","",IFERROR(VLOOKUP(P80,[1]JFP!$B:$C,2,0),IF(WEEKDAY(P80,2)=5,"ven",""))&amp;IF(COUNTIF([1]JFP!$E:$E,P80),[1]JFP!$E$1,""))</f>
        <v/>
      </c>
      <c r="R80" s="57"/>
      <c r="S80" s="54">
        <f t="shared" si="10"/>
        <v>43763</v>
      </c>
      <c r="T80" s="55" t="str">
        <f>IF(S80="","",IFERROR(VLOOKUP(S80,[1]JFP!$B:$C,2,0),IF(WEEKDAY(S80,2)=5,"ven",""))&amp;IF(COUNTIF([1]JFP!$E:$E,S80),[1]JFP!$E$1,""))</f>
        <v>ven</v>
      </c>
      <c r="U80" s="57"/>
      <c r="V80" s="54">
        <f t="shared" si="11"/>
        <v>43794</v>
      </c>
      <c r="W80" s="55" t="str">
        <f>IF(V80="","",IFERROR(VLOOKUP(V80,[1]JFP!$B:$C,2,0),IF(WEEKDAY(V80,2)=5,"ven",""))&amp;IF(COUNTIF([1]JFP!$E:$E,V80),[1]JFP!$E$1,""))</f>
        <v/>
      </c>
      <c r="X80" s="57"/>
      <c r="Y80" s="54">
        <f t="shared" si="12"/>
        <v>43824</v>
      </c>
      <c r="Z80" s="55" t="str">
        <f>IF(Y80="","",IFERROR(VLOOKUP(Y80,[1]JFP!$B:$C,2,0),IF(WEEKDAY(Y80,2)=5,"ven",""))&amp;IF(COUNTIF([1]JFP!$E:$E,Y80),[1]JFP!$E$1,""))</f>
        <v>Noël</v>
      </c>
      <c r="AA80" s="57"/>
    </row>
    <row r="81" spans="9:27">
      <c r="I81" s="50"/>
      <c r="J81" s="54">
        <f t="shared" si="7"/>
        <v>43672</v>
      </c>
      <c r="K81" s="55" t="str">
        <f>IF(J81="","",IFERROR(VLOOKUP(J81,[1]JFP!$B:$C,2,0),IF(WEEKDAY(J81,2)=5,"ven",""))&amp;IF(COUNTIF([1]JFP!$E:$E,J81),[1]JFP!$E$1,""))</f>
        <v>ven</v>
      </c>
      <c r="L81" s="57"/>
      <c r="M81" s="54">
        <f t="shared" si="8"/>
        <v>43703</v>
      </c>
      <c r="N81" s="55" t="str">
        <f>IF(M81="","",IFERROR(VLOOKUP(M81,[1]JFP!$B:$C,2,0),IF(WEEKDAY(M81,2)=5,"ven",""))&amp;IF(COUNTIF([1]JFP!$E:$E,M81),[1]JFP!$E$1,""))</f>
        <v/>
      </c>
      <c r="O81" s="57"/>
      <c r="P81" s="54">
        <f t="shared" si="9"/>
        <v>43734</v>
      </c>
      <c r="Q81" s="55" t="str">
        <f>IF(P81="","",IFERROR(VLOOKUP(P81,[1]JFP!$B:$C,2,0),IF(WEEKDAY(P81,2)=5,"ven",""))&amp;IF(COUNTIF([1]JFP!$E:$E,P81),[1]JFP!$E$1,""))</f>
        <v/>
      </c>
      <c r="R81" s="57"/>
      <c r="S81" s="54">
        <f t="shared" si="10"/>
        <v>43764</v>
      </c>
      <c r="T81" s="55" t="str">
        <f>IF(S81="","",IFERROR(VLOOKUP(S81,[1]JFP!$B:$C,2,0),IF(WEEKDAY(S81,2)=5,"ven",""))&amp;IF(COUNTIF([1]JFP!$E:$E,S81),[1]JFP!$E$1,""))</f>
        <v/>
      </c>
      <c r="U81" s="57"/>
      <c r="V81" s="54">
        <f t="shared" si="11"/>
        <v>43795</v>
      </c>
      <c r="W81" s="55" t="str">
        <f>IF(V81="","",IFERROR(VLOOKUP(V81,[1]JFP!$B:$C,2,0),IF(WEEKDAY(V81,2)=5,"ven",""))&amp;IF(COUNTIF([1]JFP!$E:$E,V81),[1]JFP!$E$1,""))</f>
        <v/>
      </c>
      <c r="X81" s="57"/>
      <c r="Y81" s="54">
        <f t="shared" si="12"/>
        <v>43825</v>
      </c>
      <c r="Z81" s="55" t="str">
        <f>IF(Y81="","",IFERROR(VLOOKUP(Y81,[1]JFP!$B:$C,2,0),IF(WEEKDAY(Y81,2)=5,"ven",""))&amp;IF(COUNTIF([1]JFP!$E:$E,Y81),[1]JFP!$E$1,""))</f>
        <v/>
      </c>
      <c r="AA81" s="57"/>
    </row>
    <row r="82" spans="9:27">
      <c r="I82" s="50"/>
      <c r="J82" s="54">
        <f t="shared" si="7"/>
        <v>43673</v>
      </c>
      <c r="K82" s="55" t="str">
        <f>IF(J82="","",IFERROR(VLOOKUP(J82,[1]JFP!$B:$C,2,0),IF(WEEKDAY(J82,2)=5,"ven",""))&amp;IF(COUNTIF([1]JFP!$E:$E,J82),[1]JFP!$E$1,""))</f>
        <v/>
      </c>
      <c r="L82" s="57"/>
      <c r="M82" s="54">
        <f t="shared" si="8"/>
        <v>43704</v>
      </c>
      <c r="N82" s="55" t="str">
        <f>IF(M82="","",IFERROR(VLOOKUP(M82,[1]JFP!$B:$C,2,0),IF(WEEKDAY(M82,2)=5,"ven",""))&amp;IF(COUNTIF([1]JFP!$E:$E,M82),[1]JFP!$E$1,""))</f>
        <v/>
      </c>
      <c r="O82" s="57"/>
      <c r="P82" s="54">
        <f t="shared" si="9"/>
        <v>43735</v>
      </c>
      <c r="Q82" s="55" t="str">
        <f>IF(P82="","",IFERROR(VLOOKUP(P82,[1]JFP!$B:$C,2,0),IF(WEEKDAY(P82,2)=5,"ven",""))&amp;IF(COUNTIF([1]JFP!$E:$E,P82),[1]JFP!$E$1,""))</f>
        <v>ven</v>
      </c>
      <c r="R82" s="57"/>
      <c r="S82" s="54">
        <f t="shared" si="10"/>
        <v>43765</v>
      </c>
      <c r="T82" s="55" t="str">
        <f>IF(S82="","",IFERROR(VLOOKUP(S82,[1]JFP!$B:$C,2,0),IF(WEEKDAY(S82,2)=5,"ven",""))&amp;IF(COUNTIF([1]JFP!$E:$E,S82),[1]JFP!$E$1,""))</f>
        <v/>
      </c>
      <c r="U82" s="57"/>
      <c r="V82" s="54">
        <f t="shared" si="11"/>
        <v>43796</v>
      </c>
      <c r="W82" s="55" t="str">
        <f>IF(V82="","",IFERROR(VLOOKUP(V82,[1]JFP!$B:$C,2,0),IF(WEEKDAY(V82,2)=5,"ven",""))&amp;IF(COUNTIF([1]JFP!$E:$E,V82),[1]JFP!$E$1,""))</f>
        <v/>
      </c>
      <c r="X82" s="57"/>
      <c r="Y82" s="54">
        <f t="shared" si="12"/>
        <v>43826</v>
      </c>
      <c r="Z82" s="55" t="str">
        <f>IF(Y82="","",IFERROR(VLOOKUP(Y82,[1]JFP!$B:$C,2,0),IF(WEEKDAY(Y82,2)=5,"ven",""))&amp;IF(COUNTIF([1]JFP!$E:$E,Y82),[1]JFP!$E$1,""))</f>
        <v>ven</v>
      </c>
      <c r="AA82" s="57"/>
    </row>
    <row r="83" spans="9:27">
      <c r="I83" s="50"/>
      <c r="J83" s="54">
        <f t="shared" si="7"/>
        <v>43674</v>
      </c>
      <c r="K83" s="55" t="str">
        <f>IF(J83="","",IFERROR(VLOOKUP(J83,[1]JFP!$B:$C,2,0),IF(WEEKDAY(J83,2)=5,"ven",""))&amp;IF(COUNTIF([1]JFP!$E:$E,J83),[1]JFP!$E$1,""))</f>
        <v/>
      </c>
      <c r="L83" s="57"/>
      <c r="M83" s="54">
        <f t="shared" si="8"/>
        <v>43705</v>
      </c>
      <c r="N83" s="55" t="str">
        <f>IF(M83="","",IFERROR(VLOOKUP(M83,[1]JFP!$B:$C,2,0),IF(WEEKDAY(M83,2)=5,"ven",""))&amp;IF(COUNTIF([1]JFP!$E:$E,M83),[1]JFP!$E$1,""))</f>
        <v/>
      </c>
      <c r="O83" s="57"/>
      <c r="P83" s="54">
        <f t="shared" si="9"/>
        <v>43736</v>
      </c>
      <c r="Q83" s="55" t="str">
        <f>IF(P83="","",IFERROR(VLOOKUP(P83,[1]JFP!$B:$C,2,0),IF(WEEKDAY(P83,2)=5,"ven",""))&amp;IF(COUNTIF([1]JFP!$E:$E,P83),[1]JFP!$E$1,""))</f>
        <v/>
      </c>
      <c r="R83" s="57"/>
      <c r="S83" s="54">
        <f t="shared" si="10"/>
        <v>43766</v>
      </c>
      <c r="T83" s="55" t="str">
        <f>IF(S83="","",IFERROR(VLOOKUP(S83,[1]JFP!$B:$C,2,0),IF(WEEKDAY(S83,2)=5,"ven",""))&amp;IF(COUNTIF([1]JFP!$E:$E,S83),[1]JFP!$E$1,""))</f>
        <v/>
      </c>
      <c r="U83" s="57"/>
      <c r="V83" s="54">
        <f t="shared" si="11"/>
        <v>43797</v>
      </c>
      <c r="W83" s="55" t="str">
        <f>IF(V83="","",IFERROR(VLOOKUP(V83,[1]JFP!$B:$C,2,0),IF(WEEKDAY(V83,2)=5,"ven",""))&amp;IF(COUNTIF([1]JFP!$E:$E,V83),[1]JFP!$E$1,""))</f>
        <v/>
      </c>
      <c r="X83" s="57"/>
      <c r="Y83" s="54">
        <f t="shared" si="12"/>
        <v>43827</v>
      </c>
      <c r="Z83" s="55" t="str">
        <f>IF(Y83="","",IFERROR(VLOOKUP(Y83,[1]JFP!$B:$C,2,0),IF(WEEKDAY(Y83,2)=5,"ven",""))&amp;IF(COUNTIF([1]JFP!$E:$E,Y83),[1]JFP!$E$1,""))</f>
        <v/>
      </c>
      <c r="AA83" s="57"/>
    </row>
    <row r="84" spans="9:27">
      <c r="I84" s="50"/>
      <c r="J84" s="54">
        <f t="shared" si="7"/>
        <v>43675</v>
      </c>
      <c r="K84" s="55" t="str">
        <f>IF(J84="","",IFERROR(VLOOKUP(J84,[1]JFP!$B:$C,2,0),IF(WEEKDAY(J84,2)=5,"ven",""))&amp;IF(COUNTIF([1]JFP!$E:$E,J84),[1]JFP!$E$1,""))</f>
        <v/>
      </c>
      <c r="L84" s="57"/>
      <c r="M84" s="54">
        <f t="shared" si="8"/>
        <v>43706</v>
      </c>
      <c r="N84" s="55" t="str">
        <f>IF(M84="","",IFERROR(VLOOKUP(M84,[1]JFP!$B:$C,2,0),IF(WEEKDAY(M84,2)=5,"ven",""))&amp;IF(COUNTIF([1]JFP!$E:$E,M84),[1]JFP!$E$1,""))</f>
        <v/>
      </c>
      <c r="O84" s="57"/>
      <c r="P84" s="54">
        <f t="shared" si="9"/>
        <v>43737</v>
      </c>
      <c r="Q84" s="55" t="str">
        <f>IF(P84="","",IFERROR(VLOOKUP(P84,[1]JFP!$B:$C,2,0),IF(WEEKDAY(P84,2)=5,"ven",""))&amp;IF(COUNTIF([1]JFP!$E:$E,P84),[1]JFP!$E$1,""))</f>
        <v/>
      </c>
      <c r="R84" s="57"/>
      <c r="S84" s="54">
        <f t="shared" si="10"/>
        <v>43767</v>
      </c>
      <c r="T84" s="55" t="str">
        <f>IF(S84="","",IFERROR(VLOOKUP(S84,[1]JFP!$B:$C,2,0),IF(WEEKDAY(S84,2)=5,"ven",""))&amp;IF(COUNTIF([1]JFP!$E:$E,S84),[1]JFP!$E$1,""))</f>
        <v/>
      </c>
      <c r="U84" s="57"/>
      <c r="V84" s="54">
        <f t="shared" si="11"/>
        <v>43798</v>
      </c>
      <c r="W84" s="55" t="str">
        <f>IF(V84="","",IFERROR(VLOOKUP(V84,[1]JFP!$B:$C,2,0),IF(WEEKDAY(V84,2)=5,"ven",""))&amp;IF(COUNTIF([1]JFP!$E:$E,V84),[1]JFP!$E$1,""))</f>
        <v>ven</v>
      </c>
      <c r="X84" s="57"/>
      <c r="Y84" s="54">
        <f t="shared" si="12"/>
        <v>43828</v>
      </c>
      <c r="Z84" s="55" t="str">
        <f>IF(Y84="","",IFERROR(VLOOKUP(Y84,[1]JFP!$B:$C,2,0),IF(WEEKDAY(Y84,2)=5,"ven",""))&amp;IF(COUNTIF([1]JFP!$E:$E,Y84),[1]JFP!$E$1,""))</f>
        <v/>
      </c>
      <c r="AA84" s="57"/>
    </row>
    <row r="85" spans="9:27">
      <c r="I85" s="50"/>
      <c r="J85" s="54">
        <f t="shared" si="7"/>
        <v>43676</v>
      </c>
      <c r="K85" s="55" t="str">
        <f>IF(J85="","",IFERROR(VLOOKUP(J85,[1]JFP!$B:$C,2,0),IF(WEEKDAY(J85,2)=5,"ven",""))&amp;IF(COUNTIF([1]JFP!$E:$E,J85),[1]JFP!$E$1,""))</f>
        <v/>
      </c>
      <c r="L85" s="57"/>
      <c r="M85" s="54">
        <f t="shared" si="8"/>
        <v>43707</v>
      </c>
      <c r="N85" s="55" t="str">
        <f>IF(M85="","",IFERROR(VLOOKUP(M85,[1]JFP!$B:$C,2,0),IF(WEEKDAY(M85,2)=5,"ven",""))&amp;IF(COUNTIF([1]JFP!$E:$E,M85),[1]JFP!$E$1,""))</f>
        <v>ven</v>
      </c>
      <c r="O85" s="57"/>
      <c r="P85" s="54">
        <f t="shared" si="9"/>
        <v>43738</v>
      </c>
      <c r="Q85" s="55" t="str">
        <f>IF(P85="","",IFERROR(VLOOKUP(P85,[1]JFP!$B:$C,2,0),IF(WEEKDAY(P85,2)=5,"ven",""))&amp;IF(COUNTIF([1]JFP!$E:$E,P85),[1]JFP!$E$1,""))</f>
        <v/>
      </c>
      <c r="R85" s="57"/>
      <c r="S85" s="54">
        <f t="shared" si="10"/>
        <v>43768</v>
      </c>
      <c r="T85" s="55" t="str">
        <f>IF(S85="","",IFERROR(VLOOKUP(S85,[1]JFP!$B:$C,2,0),IF(WEEKDAY(S85,2)=5,"ven",""))&amp;IF(COUNTIF([1]JFP!$E:$E,S85),[1]JFP!$E$1,""))</f>
        <v/>
      </c>
      <c r="U85" s="57"/>
      <c r="V85" s="54">
        <f t="shared" si="11"/>
        <v>43799</v>
      </c>
      <c r="W85" s="55" t="str">
        <f>IF(V85="","",IFERROR(VLOOKUP(V85,[1]JFP!$B:$C,2,0),IF(WEEKDAY(V85,2)=5,"ven",""))&amp;IF(COUNTIF([1]JFP!$E:$E,V85),[1]JFP!$E$1,""))</f>
        <v/>
      </c>
      <c r="X85" s="57"/>
      <c r="Y85" s="54">
        <f t="shared" si="12"/>
        <v>43829</v>
      </c>
      <c r="Z85" s="55" t="str">
        <f>IF(Y85="","",IFERROR(VLOOKUP(Y85,[1]JFP!$B:$C,2,0),IF(WEEKDAY(Y85,2)=5,"ven",""))&amp;IF(COUNTIF([1]JFP!$E:$E,Y85),[1]JFP!$E$1,""))</f>
        <v/>
      </c>
      <c r="AA85" s="57"/>
    </row>
    <row r="86" spans="9:27">
      <c r="I86" s="50"/>
      <c r="J86" s="54">
        <f t="shared" si="7"/>
        <v>43677</v>
      </c>
      <c r="K86" s="55" t="str">
        <f>IF(J86="","",IFERROR(VLOOKUP(J86,[1]JFP!$B:$C,2,0),IF(WEEKDAY(J86,2)=5,"ven",""))&amp;IF(COUNTIF([1]JFP!$E:$E,J86),[1]JFP!$E$1,""))</f>
        <v/>
      </c>
      <c r="L86" s="58"/>
      <c r="M86" s="54">
        <f t="shared" si="8"/>
        <v>43708</v>
      </c>
      <c r="N86" s="55" t="str">
        <f>IF(M86="","",IFERROR(VLOOKUP(M86,[1]JFP!$B:$C,2,0),IF(WEEKDAY(M86,2)=5,"ven",""))&amp;IF(COUNTIF([1]JFP!$E:$E,M86),[1]JFP!$E$1,""))</f>
        <v/>
      </c>
      <c r="O86" s="58"/>
      <c r="P86" s="54"/>
      <c r="Q86" s="55" t="str">
        <f>IF(P86="","",IFERROR(VLOOKUP(P86,[1]JFP!$B:$C,2,0),IF(WEEKDAY(P86,2)=5,"ven",""))&amp;IF(COUNTIF([1]JFP!$E:$E,P86),[1]JFP!$E$1,""))</f>
        <v/>
      </c>
      <c r="R86" s="58"/>
      <c r="S86" s="54">
        <f t="shared" si="10"/>
        <v>43769</v>
      </c>
      <c r="T86" s="55" t="str">
        <f>IF(S86="","",IFERROR(VLOOKUP(S86,[1]JFP!$B:$C,2,0),IF(WEEKDAY(S86,2)=5,"ven",""))&amp;IF(COUNTIF([1]JFP!$E:$E,S86),[1]JFP!$E$1,""))</f>
        <v/>
      </c>
      <c r="U86" s="58"/>
      <c r="V86" s="54"/>
      <c r="W86" s="55" t="str">
        <f>IF(V86="","",IFERROR(VLOOKUP(V86,[1]JFP!$B:$C,2,0),IF(WEEKDAY(V86,2)=5,"ven",""))&amp;IF(COUNTIF([1]JFP!$E:$E,V86),[1]JFP!$E$1,""))</f>
        <v/>
      </c>
      <c r="X86" s="58"/>
      <c r="Y86" s="54">
        <f t="shared" si="12"/>
        <v>43830</v>
      </c>
      <c r="Z86" s="55" t="str">
        <f>IF(Y86="","",IFERROR(VLOOKUP(Y86,[1]JFP!$B:$C,2,0),IF(WEEKDAY(Y86,2)=5,"ven",""))&amp;IF(COUNTIF([1]JFP!$E:$E,Y86),[1]JFP!$E$1,""))</f>
        <v/>
      </c>
      <c r="AA86" s="58"/>
    </row>
    <row r="87" spans="9:27">
      <c r="I87" s="50"/>
      <c r="J87" s="49"/>
      <c r="K87" s="50"/>
      <c r="L87" s="50"/>
      <c r="M87" s="49"/>
      <c r="N87" s="50"/>
      <c r="O87" s="50"/>
      <c r="P87" s="49"/>
      <c r="Q87" s="50"/>
      <c r="R87" s="50"/>
      <c r="S87" s="49"/>
      <c r="T87" s="50"/>
      <c r="U87" s="50"/>
      <c r="V87" s="49"/>
      <c r="W87" s="50"/>
      <c r="X87" s="50"/>
      <c r="Y87" s="49"/>
      <c r="Z87" s="50"/>
      <c r="AA87" s="50"/>
    </row>
    <row r="88" spans="9:27">
      <c r="I88" s="50"/>
      <c r="J88" s="59">
        <f>NETWORKDAYS(J56,MAX(J83:J86),JFP
)</f>
        <v>23</v>
      </c>
      <c r="K88" s="59"/>
      <c r="L88" s="59"/>
      <c r="M88" s="59">
        <f>NETWORKDAYS(M56,MAX(M83:M86),JFP
)</f>
        <v>21</v>
      </c>
      <c r="N88" s="59"/>
      <c r="O88" s="59"/>
      <c r="P88" s="59">
        <f>NETWORKDAYS(P56,MAX(P83:P86),JFP
)</f>
        <v>21</v>
      </c>
      <c r="Q88" s="59"/>
      <c r="R88" s="59"/>
      <c r="S88" s="59">
        <f>NETWORKDAYS(S56,MAX(S83:S86),JFP
)</f>
        <v>23</v>
      </c>
      <c r="T88" s="59"/>
      <c r="U88" s="59"/>
      <c r="V88" s="59">
        <f>NETWORKDAYS(V56,MAX(V83:V86),JFP
)</f>
        <v>19</v>
      </c>
      <c r="W88" s="59"/>
      <c r="X88" s="59"/>
      <c r="Y88" s="59">
        <f>NETWORKDAYS(Y56,MAX(Y83:Y86),JFP
)</f>
        <v>21</v>
      </c>
      <c r="Z88" s="50"/>
      <c r="AA88" s="59"/>
    </row>
  </sheetData>
  <sortState ref="A2:I92">
    <sortCondition ref="C2:C93"/>
    <sortCondition ref="D2:D93"/>
  </sortState>
  <mergeCells count="12">
    <mergeCell ref="J55:L55"/>
    <mergeCell ref="M55:O55"/>
    <mergeCell ref="P55:R55"/>
    <mergeCell ref="S55:U55"/>
    <mergeCell ref="V55:X55"/>
    <mergeCell ref="Y55:AA55"/>
    <mergeCell ref="J19:L19"/>
    <mergeCell ref="M19:O19"/>
    <mergeCell ref="P19:R19"/>
    <mergeCell ref="S19:U19"/>
    <mergeCell ref="V19:X19"/>
    <mergeCell ref="Y19:AA19"/>
  </mergeCells>
  <phoneticPr fontId="10" type="noConversion"/>
  <conditionalFormatting sqref="F2:F601">
    <cfRule type="containsText" dxfId="17" priority="6" operator="containsText" text="HSF">
      <formula>NOT(ISERROR(SEARCH("HSF",F2)))</formula>
    </cfRule>
  </conditionalFormatting>
  <conditionalFormatting sqref="L2:L14">
    <cfRule type="cellIs" dxfId="4" priority="5" operator="equal">
      <formula>0</formula>
    </cfRule>
  </conditionalFormatting>
  <conditionalFormatting sqref="J20:J50">
    <cfRule type="expression" dxfId="3" priority="4">
      <formula>K20&lt;&gt;""</formula>
    </cfRule>
  </conditionalFormatting>
  <conditionalFormatting sqref="M20:M50">
    <cfRule type="expression" dxfId="2" priority="3">
      <formula>N20&lt;&gt;""</formula>
    </cfRule>
  </conditionalFormatting>
  <conditionalFormatting sqref="Y20:Y50 V20:V50 S20:S50 P20:P50">
    <cfRule type="expression" dxfId="1" priority="2">
      <formula>Q20&lt;&gt;""</formula>
    </cfRule>
  </conditionalFormatting>
  <conditionalFormatting sqref="Y56:Y86 V56:V86 S56:S86 P56:P86 M56:M86 J56:J86">
    <cfRule type="expression" dxfId="0" priority="1">
      <formula>K56&lt;&gt;""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0">
    <tabColor rgb="FFFF0000"/>
  </sheetPr>
  <dimension ref="A1:DL13"/>
  <sheetViews>
    <sheetView showGridLines="0"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H20" sqref="H20"/>
    </sheetView>
  </sheetViews>
  <sheetFormatPr baseColWidth="10" defaultRowHeight="15"/>
  <cols>
    <col min="1" max="1" width="24.5703125" style="1" customWidth="1"/>
    <col min="2" max="2" width="8.5703125" customWidth="1"/>
    <col min="3" max="13" width="10" style="1" customWidth="1"/>
    <col min="14" max="16" width="10" customWidth="1"/>
  </cols>
  <sheetData>
    <row r="1" spans="1:116" ht="29.1" customHeight="1">
      <c r="A1" s="3" t="s">
        <v>0</v>
      </c>
      <c r="B1" s="4" t="s">
        <v>1</v>
      </c>
      <c r="C1" s="14" t="s">
        <v>16</v>
      </c>
      <c r="D1" s="14" t="s">
        <v>21</v>
      </c>
      <c r="E1" s="14" t="s">
        <v>20</v>
      </c>
      <c r="F1" s="14" t="s">
        <v>18</v>
      </c>
      <c r="G1" s="14" t="s">
        <v>19</v>
      </c>
      <c r="H1" s="14"/>
      <c r="I1" s="14"/>
      <c r="J1" s="14"/>
      <c r="K1" s="14"/>
      <c r="L1" s="14"/>
      <c r="M1" s="14"/>
      <c r="N1" s="38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E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CE1" s="37"/>
      <c r="CF1" s="37"/>
      <c r="CG1" s="37"/>
      <c r="CH1" s="37"/>
      <c r="CI1" s="37"/>
      <c r="CJ1" s="37"/>
      <c r="CK1" s="37"/>
      <c r="CL1" s="37"/>
      <c r="CM1" s="37"/>
      <c r="CN1" s="37"/>
      <c r="CO1" s="37"/>
      <c r="CP1" s="37"/>
      <c r="CQ1" s="37"/>
      <c r="CR1" s="37"/>
      <c r="CS1" s="37"/>
      <c r="CT1" s="37"/>
      <c r="CU1" s="37"/>
      <c r="CV1" s="37"/>
      <c r="CW1" s="37"/>
      <c r="CX1" s="37"/>
      <c r="CY1" s="37"/>
      <c r="CZ1" s="37"/>
    </row>
    <row r="2" spans="1:116">
      <c r="A2" s="5" t="s">
        <v>25</v>
      </c>
      <c r="B2" s="6" t="s">
        <v>14</v>
      </c>
      <c r="C2" s="22">
        <f>SUMIFS(BD!$E:$E,BD!$C:$C,C$1,BD!$F:$F,$B2)</f>
        <v>0</v>
      </c>
      <c r="D2" s="22">
        <f>SUMIFS(BD!$E:$E,BD!$C:$C,D$1,BD!$F:$F,$B2)</f>
        <v>0</v>
      </c>
      <c r="E2" s="22">
        <f>SUMIFS(BD!$E:$E,BD!$C:$C,E$1,BD!$F:$F,$B2)</f>
        <v>0</v>
      </c>
      <c r="F2" s="23">
        <f>SUMIFS(BD!$E:$E,BD!$C:$C,F$1,BD!$F:$F,$B2)</f>
        <v>4444</v>
      </c>
      <c r="G2" s="23">
        <f>SUMIFS(BD!$E:$E,BD!$C:$C,G$1,BD!$F:$F,$B2)</f>
        <v>5555</v>
      </c>
      <c r="H2" s="25"/>
      <c r="I2" s="25"/>
      <c r="J2" s="25"/>
      <c r="K2" s="25"/>
      <c r="L2" s="25"/>
      <c r="M2" s="25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  <c r="AH2" s="26"/>
      <c r="AI2" s="26"/>
      <c r="AJ2" s="26"/>
      <c r="AK2" s="26"/>
      <c r="AL2" s="26"/>
      <c r="AM2" s="26"/>
      <c r="AN2" s="26"/>
      <c r="AO2" s="26"/>
      <c r="AP2" s="26"/>
      <c r="AQ2" s="26"/>
      <c r="AR2" s="26"/>
      <c r="AS2" s="26"/>
      <c r="AT2" s="26"/>
      <c r="AU2" s="26"/>
      <c r="AV2" s="26"/>
      <c r="AW2" s="26"/>
      <c r="AX2" s="26"/>
      <c r="AY2" s="26"/>
      <c r="AZ2" s="26"/>
      <c r="BA2" s="26"/>
      <c r="BB2" s="26"/>
      <c r="BC2" s="26"/>
      <c r="BD2" s="26"/>
      <c r="BE2" s="26"/>
      <c r="BF2" s="26"/>
      <c r="BG2" s="26"/>
      <c r="BH2" s="26"/>
      <c r="BI2" s="26"/>
      <c r="BJ2" s="26"/>
      <c r="BK2" s="26"/>
      <c r="BL2" s="26"/>
      <c r="BM2" s="26"/>
      <c r="BN2" s="26"/>
      <c r="BO2" s="26"/>
      <c r="BP2" s="26"/>
      <c r="BQ2" s="26"/>
      <c r="BR2" s="26"/>
      <c r="BS2" s="26"/>
      <c r="BT2" s="26"/>
      <c r="BU2" s="26"/>
      <c r="BV2" s="26"/>
      <c r="BW2" s="26"/>
      <c r="BX2" s="26"/>
      <c r="BY2" s="26"/>
      <c r="BZ2" s="26"/>
      <c r="CA2" s="26"/>
      <c r="CB2" s="26"/>
      <c r="CC2" s="26"/>
      <c r="CD2" s="26"/>
      <c r="CE2" s="26"/>
      <c r="CF2" s="26"/>
      <c r="CG2" s="26"/>
      <c r="CH2" s="26"/>
      <c r="CI2" s="26"/>
      <c r="CJ2" s="26"/>
      <c r="CK2" s="26"/>
      <c r="CL2" s="26"/>
      <c r="CM2" s="26"/>
      <c r="CN2" s="26"/>
      <c r="CO2" s="26"/>
      <c r="CP2" s="26"/>
      <c r="CQ2" s="26"/>
      <c r="CR2" s="26"/>
      <c r="CS2" s="26"/>
      <c r="CT2" s="26"/>
      <c r="CU2" s="26"/>
      <c r="CV2" s="26"/>
      <c r="CW2" s="26"/>
      <c r="CX2" s="26"/>
      <c r="CY2" s="26"/>
      <c r="CZ2" s="26"/>
      <c r="DA2" s="26"/>
      <c r="DB2" s="26"/>
      <c r="DC2" s="26"/>
      <c r="DD2" s="26"/>
      <c r="DE2" s="26"/>
      <c r="DF2" s="26"/>
      <c r="DG2" s="26"/>
      <c r="DH2" s="26"/>
      <c r="DI2" s="20"/>
      <c r="DJ2" s="20"/>
      <c r="DK2" s="20"/>
      <c r="DL2" s="20"/>
    </row>
    <row r="3" spans="1:116">
      <c r="A3" s="5" t="s">
        <v>26</v>
      </c>
      <c r="B3" s="39" t="s">
        <v>22</v>
      </c>
      <c r="C3" s="23">
        <f>SUMIFS(BD!$E:$E,BD!$C:$C,C$1,BD!$F:$F,$B3)</f>
        <v>1111</v>
      </c>
      <c r="D3" s="23">
        <f>SUMIFS(BD!$E:$E,BD!$C:$C,D$1,BD!$F:$F,$B3)</f>
        <v>0</v>
      </c>
      <c r="E3" s="23">
        <f>SUMIFS(BD!$E:$E,BD!$C:$C,E$1,BD!$F:$F,$B3)</f>
        <v>6666</v>
      </c>
      <c r="F3" s="23">
        <f>SUMIFS(BD!$E:$E,BD!$C:$C,F$1,BD!$F:$F,$B3)</f>
        <v>0</v>
      </c>
      <c r="G3" s="23">
        <f>SUMIFS(BD!$E:$E,BD!$C:$C,G$1,BD!$F:$F,$B3)</f>
        <v>0</v>
      </c>
      <c r="H3" s="25"/>
      <c r="I3" s="25"/>
      <c r="J3" s="25"/>
      <c r="K3" s="25"/>
      <c r="L3" s="25"/>
      <c r="M3" s="25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  <c r="AT3" s="26"/>
      <c r="AU3" s="26"/>
      <c r="AV3" s="26"/>
      <c r="AW3" s="26"/>
      <c r="AX3" s="26"/>
      <c r="AY3" s="26"/>
      <c r="AZ3" s="26"/>
      <c r="BA3" s="26"/>
      <c r="BB3" s="26"/>
      <c r="BC3" s="26"/>
      <c r="BD3" s="26"/>
      <c r="BE3" s="26"/>
      <c r="BF3" s="26"/>
      <c r="BG3" s="26"/>
      <c r="BH3" s="26"/>
      <c r="BI3" s="26"/>
      <c r="BJ3" s="26"/>
      <c r="BK3" s="26"/>
      <c r="BL3" s="26"/>
      <c r="BM3" s="26"/>
      <c r="BN3" s="26"/>
      <c r="BO3" s="26"/>
      <c r="BP3" s="26"/>
      <c r="BQ3" s="26"/>
      <c r="BR3" s="26"/>
      <c r="BS3" s="26"/>
      <c r="BT3" s="26"/>
      <c r="BU3" s="26"/>
      <c r="BV3" s="26"/>
      <c r="BW3" s="26"/>
      <c r="BX3" s="26"/>
      <c r="BY3" s="26"/>
      <c r="BZ3" s="26"/>
      <c r="CA3" s="26"/>
      <c r="CB3" s="26"/>
      <c r="CC3" s="26"/>
      <c r="CD3" s="26"/>
      <c r="CE3" s="26"/>
      <c r="CF3" s="26"/>
      <c r="CG3" s="26"/>
      <c r="CH3" s="26"/>
      <c r="CI3" s="26"/>
      <c r="CJ3" s="26"/>
      <c r="CK3" s="26"/>
      <c r="CL3" s="26"/>
      <c r="CM3" s="26"/>
      <c r="CN3" s="26"/>
      <c r="CO3" s="26"/>
      <c r="CP3" s="26"/>
      <c r="CQ3" s="26"/>
      <c r="CR3" s="26"/>
      <c r="CS3" s="26"/>
      <c r="CT3" s="26"/>
      <c r="CU3" s="26"/>
      <c r="CV3" s="26"/>
      <c r="CW3" s="26"/>
      <c r="CX3" s="26"/>
      <c r="CY3" s="26"/>
      <c r="CZ3" s="26"/>
      <c r="DA3" s="26"/>
      <c r="DB3" s="26"/>
      <c r="DC3" s="26"/>
      <c r="DD3" s="26"/>
      <c r="DE3" s="26"/>
      <c r="DF3" s="26"/>
      <c r="DG3" s="26"/>
      <c r="DH3" s="26"/>
      <c r="DI3" s="20"/>
      <c r="DJ3" s="20"/>
      <c r="DK3" s="20"/>
      <c r="DL3" s="20"/>
    </row>
    <row r="4" spans="1:116">
      <c r="A4" s="5" t="s">
        <v>27</v>
      </c>
      <c r="B4" s="7" t="s">
        <v>23</v>
      </c>
      <c r="C4" s="23">
        <f>SUMIFS(BD!$E:$E,BD!$C:$C,C$1,BD!$F:$F,$B4)</f>
        <v>0</v>
      </c>
      <c r="D4" s="23">
        <f>SUMIFS(BD!$E:$E,BD!$C:$C,D$1,BD!$F:$F,$B4)</f>
        <v>0</v>
      </c>
      <c r="E4" s="23">
        <f>SUMIFS(BD!$E:$E,BD!$C:$C,E$1,BD!$F:$F,$B4)</f>
        <v>0</v>
      </c>
      <c r="F4" s="23">
        <f>SUMIFS(BD!$E:$E,BD!$C:$C,F$1,BD!$F:$F,$B4)</f>
        <v>0</v>
      </c>
      <c r="G4" s="23">
        <f>SUMIFS(BD!$E:$E,BD!$C:$C,G$1,BD!$F:$F,$B4)</f>
        <v>0</v>
      </c>
      <c r="H4" s="25"/>
      <c r="I4" s="25"/>
      <c r="J4" s="25"/>
      <c r="K4" s="25"/>
      <c r="L4" s="25"/>
      <c r="M4" s="25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26"/>
      <c r="AZ4" s="26"/>
      <c r="BA4" s="26"/>
      <c r="BB4" s="26"/>
      <c r="BC4" s="26"/>
      <c r="BD4" s="26"/>
      <c r="BE4" s="26"/>
      <c r="BF4" s="26"/>
      <c r="BG4" s="26"/>
      <c r="BH4" s="26"/>
      <c r="BI4" s="26"/>
      <c r="BJ4" s="26"/>
      <c r="BK4" s="26"/>
      <c r="BL4" s="26"/>
      <c r="BM4" s="26"/>
      <c r="BN4" s="26"/>
      <c r="BO4" s="26"/>
      <c r="BP4" s="26"/>
      <c r="BQ4" s="26"/>
      <c r="BR4" s="26"/>
      <c r="BS4" s="26"/>
      <c r="BT4" s="26"/>
      <c r="BU4" s="26"/>
      <c r="BV4" s="26"/>
      <c r="BW4" s="26"/>
      <c r="BX4" s="26"/>
      <c r="BY4" s="26"/>
      <c r="BZ4" s="26"/>
      <c r="CA4" s="26"/>
      <c r="CB4" s="26"/>
      <c r="CC4" s="26"/>
      <c r="CD4" s="26"/>
      <c r="CE4" s="26"/>
      <c r="CF4" s="26"/>
      <c r="CG4" s="26"/>
      <c r="CH4" s="26"/>
      <c r="CI4" s="26"/>
      <c r="CJ4" s="26"/>
      <c r="CK4" s="26"/>
      <c r="CL4" s="26"/>
      <c r="CM4" s="26"/>
      <c r="CN4" s="26"/>
      <c r="CO4" s="26"/>
      <c r="CP4" s="26"/>
      <c r="CQ4" s="26"/>
      <c r="CR4" s="26"/>
      <c r="CS4" s="26"/>
      <c r="CT4" s="26"/>
      <c r="CU4" s="26"/>
      <c r="CV4" s="26"/>
      <c r="CW4" s="26"/>
      <c r="CX4" s="26"/>
      <c r="CY4" s="26"/>
      <c r="CZ4" s="26"/>
      <c r="DA4" s="26"/>
      <c r="DB4" s="26"/>
      <c r="DC4" s="26"/>
      <c r="DD4" s="26"/>
      <c r="DE4" s="26"/>
      <c r="DF4" s="26"/>
      <c r="DG4" s="26"/>
      <c r="DH4" s="26"/>
      <c r="DI4" s="20"/>
      <c r="DJ4" s="20"/>
      <c r="DK4" s="20"/>
      <c r="DL4" s="20"/>
    </row>
    <row r="5" spans="1:116">
      <c r="A5" s="5" t="s">
        <v>28</v>
      </c>
      <c r="B5" s="40" t="s">
        <v>24</v>
      </c>
      <c r="C5" s="23">
        <f>SUMIFS(BD!$E:$E,BD!$C:$C,C$1,BD!$F:$F,$B5)</f>
        <v>0</v>
      </c>
      <c r="D5" s="23">
        <f>SUMIFS(BD!$E:$E,BD!$C:$C,D$1,BD!$F:$F,$B5)</f>
        <v>0</v>
      </c>
      <c r="E5" s="23">
        <f>SUMIFS(BD!$E:$E,BD!$C:$C,E$1,BD!$F:$F,$B5)</f>
        <v>0</v>
      </c>
      <c r="F5" s="23">
        <f>SUMIFS(BD!$E:$E,BD!$C:$C,F$1,BD!$F:$F,$B5)</f>
        <v>0</v>
      </c>
      <c r="G5" s="23">
        <f>SUMIFS(BD!$E:$E,BD!$C:$C,G$1,BD!$F:$F,$B5)</f>
        <v>0</v>
      </c>
      <c r="H5" s="25"/>
      <c r="I5" s="25"/>
      <c r="J5" s="25"/>
      <c r="K5" s="25"/>
      <c r="L5" s="25"/>
      <c r="M5" s="25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  <c r="AQ5" s="26"/>
      <c r="AR5" s="26"/>
      <c r="AS5" s="26"/>
      <c r="AT5" s="26"/>
      <c r="AU5" s="26"/>
      <c r="AV5" s="26"/>
      <c r="AW5" s="26"/>
      <c r="AX5" s="26"/>
      <c r="AY5" s="26"/>
      <c r="AZ5" s="26"/>
      <c r="BA5" s="26"/>
      <c r="BB5" s="26"/>
      <c r="BC5" s="26"/>
      <c r="BD5" s="26"/>
      <c r="BE5" s="26"/>
      <c r="BF5" s="26"/>
      <c r="BG5" s="26"/>
      <c r="BH5" s="26"/>
      <c r="BI5" s="26"/>
      <c r="BJ5" s="26"/>
      <c r="BK5" s="26"/>
      <c r="BL5" s="26"/>
      <c r="BM5" s="26"/>
      <c r="BN5" s="26"/>
      <c r="BO5" s="26"/>
      <c r="BP5" s="26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CJ5" s="26"/>
      <c r="CK5" s="26"/>
      <c r="CL5" s="26"/>
      <c r="CM5" s="26"/>
      <c r="CN5" s="26"/>
      <c r="CO5" s="26"/>
      <c r="CP5" s="26"/>
      <c r="CQ5" s="26"/>
      <c r="CR5" s="26"/>
      <c r="CS5" s="26"/>
      <c r="CT5" s="26"/>
      <c r="CU5" s="26"/>
      <c r="CV5" s="26"/>
      <c r="CW5" s="26"/>
      <c r="CX5" s="26"/>
      <c r="CY5" s="26"/>
      <c r="CZ5" s="26"/>
      <c r="DA5" s="26"/>
      <c r="DB5" s="26"/>
      <c r="DC5" s="26"/>
      <c r="DD5" s="26"/>
      <c r="DE5" s="26"/>
      <c r="DF5" s="26"/>
      <c r="DG5" s="26"/>
      <c r="DH5" s="26"/>
      <c r="DI5" s="20"/>
      <c r="DJ5" s="20"/>
      <c r="DK5" s="20"/>
      <c r="DL5" s="20"/>
    </row>
    <row r="6" spans="1:116">
      <c r="A6" s="5"/>
      <c r="B6" s="41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  <c r="BB6" s="26"/>
      <c r="BC6" s="26"/>
      <c r="BD6" s="26"/>
      <c r="BE6" s="26"/>
      <c r="BF6" s="26"/>
      <c r="BG6" s="26"/>
      <c r="BH6" s="26"/>
      <c r="BI6" s="26"/>
      <c r="BJ6" s="26"/>
      <c r="BK6" s="26"/>
      <c r="BL6" s="26"/>
      <c r="BM6" s="26"/>
      <c r="BN6" s="26"/>
      <c r="BO6" s="26"/>
      <c r="BP6" s="26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CJ6" s="26"/>
      <c r="CK6" s="26"/>
      <c r="CL6" s="26"/>
      <c r="CM6" s="26"/>
      <c r="CN6" s="26"/>
      <c r="CO6" s="26"/>
      <c r="CP6" s="26"/>
      <c r="CQ6" s="26"/>
      <c r="CR6" s="26"/>
      <c r="CS6" s="26"/>
      <c r="CT6" s="26"/>
      <c r="CU6" s="26"/>
      <c r="CV6" s="26"/>
      <c r="CW6" s="26"/>
      <c r="CX6" s="26"/>
      <c r="CY6" s="26"/>
      <c r="CZ6" s="26"/>
      <c r="DA6" s="26"/>
      <c r="DB6" s="26"/>
      <c r="DC6" s="26"/>
      <c r="DD6" s="26"/>
      <c r="DE6" s="26"/>
      <c r="DF6" s="26"/>
      <c r="DG6" s="26"/>
      <c r="DH6" s="26"/>
      <c r="DI6" s="20"/>
      <c r="DJ6" s="20"/>
      <c r="DK6" s="20"/>
      <c r="DL6" s="20"/>
    </row>
    <row r="7" spans="1:116">
      <c r="B7" s="26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6"/>
      <c r="O7" s="27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</row>
    <row r="8" spans="1:116" ht="21.75" customHeight="1">
      <c r="B8" s="25" t="s">
        <v>2</v>
      </c>
      <c r="C8" s="28">
        <v>1</v>
      </c>
      <c r="D8" s="28">
        <v>2</v>
      </c>
      <c r="E8" s="28">
        <v>3</v>
      </c>
      <c r="F8" s="28">
        <v>4</v>
      </c>
      <c r="G8" s="28">
        <v>5</v>
      </c>
      <c r="H8" s="28">
        <v>6</v>
      </c>
      <c r="I8" s="28">
        <v>7</v>
      </c>
      <c r="J8" s="28">
        <v>8</v>
      </c>
      <c r="K8" s="28">
        <v>9</v>
      </c>
      <c r="L8" s="28">
        <v>10</v>
      </c>
      <c r="M8" s="28">
        <v>11</v>
      </c>
      <c r="N8" s="28">
        <v>12</v>
      </c>
      <c r="O8" s="25" t="s">
        <v>4</v>
      </c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</row>
    <row r="9" spans="1:116">
      <c r="A9" s="5" t="s">
        <v>25</v>
      </c>
      <c r="B9" s="6" t="s">
        <v>14</v>
      </c>
      <c r="C9" s="29">
        <f>SUMIFS(BD!$E:$E,BD!$G:$G,C$8,BD!$F:$F,$B9)</f>
        <v>0</v>
      </c>
      <c r="D9" s="30">
        <f>SUMIFS(BD!$E:$E,BD!$G:$G,D$8,BD!$F:$F,$B9)</f>
        <v>0</v>
      </c>
      <c r="E9" s="31">
        <f>SUMIFS(BD!$E:$E,BD!$G:$G,E$8,BD!$F:$F,$B9)</f>
        <v>0</v>
      </c>
      <c r="F9" s="29">
        <f>SUMIFS(BD!$E:$E,BD!$G:$G,F$8,BD!$F:$F,$B9)</f>
        <v>0</v>
      </c>
      <c r="G9" s="29">
        <f>SUMIFS(BD!$E:$E,BD!$G:$G,G$8,BD!$F:$F,$B9)</f>
        <v>0</v>
      </c>
      <c r="H9" s="29">
        <f>SUMIFS(BD!$E:$E,BD!$G:$G,H$8,BD!$F:$F,$B9)</f>
        <v>0</v>
      </c>
      <c r="I9" s="32">
        <f>SUMIFS(BD!$E:$E,BD!$G:$G,I$8,BD!$F:$F,$B9)</f>
        <v>0</v>
      </c>
      <c r="J9" s="29">
        <f>SUMIFS(BD!$E:$E,BD!$G:$G,J$8,BD!$F:$F,$B9)</f>
        <v>13332</v>
      </c>
      <c r="K9" s="29">
        <f>SUMIFS(BD!$E:$E,BD!$G:$G,K$8,BD!$F:$F,$B9)</f>
        <v>0</v>
      </c>
      <c r="L9" s="29">
        <f>SUMIFS(BD!$E:$E,BD!$G:$G,L$8,BD!$F:$F,$B9)</f>
        <v>0</v>
      </c>
      <c r="M9" s="30">
        <f>SUMIFS(BD!$E:$E,BD!$G:$G,M$8,BD!$F:$F,$B9)</f>
        <v>0</v>
      </c>
      <c r="N9" s="29">
        <f>SUMIFS(BD!$E:$E,BD!$G:$G,N$8,BD!$F:$F,$B9)</f>
        <v>0</v>
      </c>
      <c r="O9" s="32">
        <f>SUM(C9:N9)</f>
        <v>13332</v>
      </c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</row>
    <row r="10" spans="1:116">
      <c r="A10" s="5" t="s">
        <v>26</v>
      </c>
      <c r="B10" s="39" t="s">
        <v>22</v>
      </c>
      <c r="C10" s="33">
        <f>SUMIFS(BD!$E:$E,BD!$G:$G,C$8,BD!$F:$F,$B10)</f>
        <v>0</v>
      </c>
      <c r="D10" s="33">
        <f>SUMIFS(BD!$E:$E,BD!$G:$G,D$8,BD!$F:$F,$B10)</f>
        <v>0</v>
      </c>
      <c r="E10" s="33">
        <f>SUMIFS(BD!$E:$E,BD!$G:$G,E$8,BD!$F:$F,$B10)</f>
        <v>0</v>
      </c>
      <c r="F10" s="33">
        <f>SUMIFS(BD!$E:$E,BD!$G:$G,F$8,BD!$F:$F,$B10)</f>
        <v>0</v>
      </c>
      <c r="G10" s="33">
        <f>SUMIFS(BD!$E:$E,BD!$G:$G,G$8,BD!$F:$F,$B10)</f>
        <v>0</v>
      </c>
      <c r="H10" s="33">
        <f>SUMIFS(BD!$E:$E,BD!$G:$G,H$8,BD!$F:$F,$B10)</f>
        <v>0</v>
      </c>
      <c r="I10" s="34">
        <f>SUMIFS(BD!$E:$E,BD!$G:$G,I$8,BD!$F:$F,$B10)</f>
        <v>0</v>
      </c>
      <c r="J10" s="34">
        <f>SUMIFS(BD!$E:$E,BD!$G:$G,J$8,BD!$F:$F,$B10)</f>
        <v>9999</v>
      </c>
      <c r="K10" s="33">
        <f>SUMIFS(BD!$E:$E,BD!$G:$G,K$8,BD!$F:$F,$B10)</f>
        <v>0</v>
      </c>
      <c r="L10" s="33">
        <f>SUMIFS(BD!$E:$E,BD!$G:$G,L$8,BD!$F:$F,$B10)</f>
        <v>0</v>
      </c>
      <c r="M10" s="33">
        <f>SUMIFS(BD!$E:$E,BD!$G:$G,M$8,BD!$F:$F,$B10)</f>
        <v>0</v>
      </c>
      <c r="N10" s="35">
        <f>SUMIFS(BD!$E:$E,BD!$G:$G,N$8,BD!$F:$F,$B10)</f>
        <v>0</v>
      </c>
      <c r="O10" s="34">
        <f t="shared" ref="O10:O12" si="0">SUM(C10:N10)</f>
        <v>9999</v>
      </c>
    </row>
    <row r="11" spans="1:116">
      <c r="A11" s="5" t="s">
        <v>27</v>
      </c>
      <c r="B11" s="7" t="s">
        <v>23</v>
      </c>
      <c r="C11" s="33">
        <f>SUMIFS(BD!$E:$E,BD!$G:$G,C$8,BD!$F:$F,$B11)</f>
        <v>0</v>
      </c>
      <c r="D11" s="33">
        <f>SUMIFS(BD!$E:$E,BD!$G:$G,D$8,BD!$F:$F,$B11)</f>
        <v>0</v>
      </c>
      <c r="E11" s="33">
        <f>SUMIFS(BD!$E:$E,BD!$G:$G,E$8,BD!$F:$F,$B11)</f>
        <v>0</v>
      </c>
      <c r="F11" s="33">
        <f>SUMIFS(BD!$E:$E,BD!$G:$G,F$8,BD!$F:$F,$B11)</f>
        <v>0</v>
      </c>
      <c r="G11" s="33">
        <f>SUMIFS(BD!$E:$E,BD!$G:$G,G$8,BD!$F:$F,$B11)</f>
        <v>0</v>
      </c>
      <c r="H11" s="33">
        <f>SUMIFS(BD!$E:$E,BD!$G:$G,H$8,BD!$F:$F,$B11)</f>
        <v>0</v>
      </c>
      <c r="I11" s="34">
        <f>SUMIFS(BD!$E:$E,BD!$G:$G,I$8,BD!$F:$F,$B11)</f>
        <v>0</v>
      </c>
      <c r="J11" s="33">
        <f>SUMIFS(BD!$E:$E,BD!$G:$G,J$8,BD!$F:$F,$B11)</f>
        <v>0</v>
      </c>
      <c r="K11" s="33">
        <f>SUMIFS(BD!$E:$E,BD!$G:$G,K$8,BD!$F:$F,$B11)</f>
        <v>0</v>
      </c>
      <c r="L11" s="33">
        <f>SUMIFS(BD!$E:$E,BD!$G:$G,L$8,BD!$F:$F,$B11)</f>
        <v>0</v>
      </c>
      <c r="M11" s="33">
        <f>SUMIFS(BD!$E:$E,BD!$G:$G,M$8,BD!$F:$F,$B11)</f>
        <v>0</v>
      </c>
      <c r="N11" s="33">
        <f>SUMIFS(BD!$E:$E,BD!$G:$G,N$8,BD!$F:$F,$B11)</f>
        <v>0</v>
      </c>
      <c r="O11" s="34">
        <f t="shared" si="0"/>
        <v>0</v>
      </c>
    </row>
    <row r="12" spans="1:116">
      <c r="A12" s="5" t="s">
        <v>28</v>
      </c>
      <c r="B12" s="8" t="s">
        <v>24</v>
      </c>
      <c r="C12" s="33">
        <f>SUMIFS(BD!$E:$E,BD!$G:$G,C$8,BD!$F:$F,$B12)</f>
        <v>0</v>
      </c>
      <c r="D12" s="33">
        <f>SUMIFS(BD!$E:$E,BD!$G:$G,D$8,BD!$F:$F,$B12)</f>
        <v>0</v>
      </c>
      <c r="E12" s="33">
        <f>SUMIFS(BD!$E:$E,BD!$G:$G,E$8,BD!$F:$F,$B12)</f>
        <v>0</v>
      </c>
      <c r="F12" s="33">
        <f>SUMIFS(BD!$E:$E,BD!$G:$G,F$8,BD!$F:$F,$B12)</f>
        <v>0</v>
      </c>
      <c r="G12" s="33">
        <f>SUMIFS(BD!$E:$E,BD!$G:$G,G$8,BD!$F:$F,$B12)</f>
        <v>0</v>
      </c>
      <c r="H12" s="33">
        <f>SUMIFS(BD!$E:$E,BD!$G:$G,H$8,BD!$F:$F,$B12)</f>
        <v>0</v>
      </c>
      <c r="I12" s="34">
        <f>SUMIFS(BD!$E:$E,BD!$G:$G,I$8,BD!$F:$F,$B12)</f>
        <v>0</v>
      </c>
      <c r="J12" s="33">
        <f>SUMIFS(BD!$E:$E,BD!$G:$G,J$8,BD!$F:$F,$B12)</f>
        <v>0</v>
      </c>
      <c r="K12" s="33">
        <f>SUMIFS(BD!$E:$E,BD!$G:$G,K$8,BD!$F:$F,$B12)</f>
        <v>0</v>
      </c>
      <c r="L12" s="33">
        <f>SUMIFS(BD!$E:$E,BD!$G:$G,L$8,BD!$F:$F,$B12)</f>
        <v>0</v>
      </c>
      <c r="M12" s="33">
        <f>SUMIFS(BD!$E:$E,BD!$G:$G,M$8,BD!$F:$F,$B12)</f>
        <v>0</v>
      </c>
      <c r="N12" s="33">
        <f>SUMIFS(BD!$E:$E,BD!$G:$G,N$8,BD!$F:$F,$B12)</f>
        <v>0</v>
      </c>
      <c r="O12" s="34">
        <f t="shared" si="0"/>
        <v>0</v>
      </c>
    </row>
    <row r="13" spans="1:116">
      <c r="C13" s="36">
        <f t="shared" ref="C13:O13" si="1">SUM(C9:C12)</f>
        <v>0</v>
      </c>
      <c r="D13" s="36">
        <f t="shared" si="1"/>
        <v>0</v>
      </c>
      <c r="E13" s="36">
        <f t="shared" si="1"/>
        <v>0</v>
      </c>
      <c r="F13" s="36">
        <f t="shared" si="1"/>
        <v>0</v>
      </c>
      <c r="G13" s="36">
        <f t="shared" si="1"/>
        <v>0</v>
      </c>
      <c r="H13" s="36">
        <f t="shared" si="1"/>
        <v>0</v>
      </c>
      <c r="I13" s="36">
        <f t="shared" si="1"/>
        <v>0</v>
      </c>
      <c r="J13" s="36">
        <f t="shared" si="1"/>
        <v>23331</v>
      </c>
      <c r="K13" s="36">
        <f t="shared" si="1"/>
        <v>0</v>
      </c>
      <c r="L13" s="36">
        <f t="shared" si="1"/>
        <v>0</v>
      </c>
      <c r="M13" s="36">
        <f t="shared" si="1"/>
        <v>0</v>
      </c>
      <c r="N13" s="36">
        <f t="shared" si="1"/>
        <v>0</v>
      </c>
      <c r="O13" s="36">
        <f t="shared" si="1"/>
        <v>23331</v>
      </c>
      <c r="P13" s="19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9">
    <tabColor rgb="FFFF0000"/>
  </sheetPr>
  <dimension ref="A1:G329"/>
  <sheetViews>
    <sheetView showGridLines="0" workbookViewId="0">
      <selection activeCell="F15" sqref="F15"/>
    </sheetView>
  </sheetViews>
  <sheetFormatPr baseColWidth="10" defaultRowHeight="15"/>
  <cols>
    <col min="1" max="1" width="10.7109375" bestFit="1" customWidth="1"/>
    <col min="2" max="2" width="12.85546875" customWidth="1"/>
    <col min="3" max="3" width="10.85546875" bestFit="1" customWidth="1"/>
    <col min="5" max="5" width="5.7109375" customWidth="1"/>
    <col min="6" max="6" width="20.7109375" customWidth="1"/>
    <col min="7" max="7" width="15.140625" customWidth="1"/>
  </cols>
  <sheetData>
    <row r="1" spans="1:7">
      <c r="A1" s="18" t="s">
        <v>15</v>
      </c>
      <c r="B1" s="18" t="s">
        <v>6</v>
      </c>
      <c r="C1" s="18" t="s">
        <v>16</v>
      </c>
      <c r="F1" s="9"/>
      <c r="G1" s="10"/>
    </row>
    <row r="2" spans="1:7">
      <c r="A2" s="18" t="s">
        <v>15</v>
      </c>
      <c r="B2" s="18" t="s">
        <v>7</v>
      </c>
      <c r="C2" s="18" t="s">
        <v>17</v>
      </c>
      <c r="F2" s="3" t="s">
        <v>0</v>
      </c>
      <c r="G2" s="4" t="s">
        <v>1</v>
      </c>
    </row>
    <row r="3" spans="1:7">
      <c r="A3" s="18" t="s">
        <v>15</v>
      </c>
      <c r="B3" s="18" t="s">
        <v>8</v>
      </c>
      <c r="C3" s="18" t="s">
        <v>18</v>
      </c>
      <c r="F3" s="6" t="s">
        <v>25</v>
      </c>
      <c r="G3" s="6" t="s">
        <v>14</v>
      </c>
    </row>
    <row r="4" spans="1:7">
      <c r="A4" s="18" t="s">
        <v>15</v>
      </c>
      <c r="B4" s="18" t="s">
        <v>5</v>
      </c>
      <c r="C4" s="18" t="s">
        <v>19</v>
      </c>
      <c r="F4" s="17" t="s">
        <v>26</v>
      </c>
      <c r="G4" s="16" t="s">
        <v>22</v>
      </c>
    </row>
    <row r="5" spans="1:7">
      <c r="A5" s="18"/>
      <c r="B5" s="18"/>
      <c r="C5" s="18"/>
      <c r="F5" s="13" t="s">
        <v>27</v>
      </c>
      <c r="G5" s="13" t="s">
        <v>23</v>
      </c>
    </row>
    <row r="6" spans="1:7">
      <c r="A6" s="18"/>
      <c r="B6" s="18"/>
      <c r="C6" s="18"/>
      <c r="F6" s="12" t="s">
        <v>28</v>
      </c>
      <c r="G6" s="12" t="s">
        <v>24</v>
      </c>
    </row>
    <row r="7" spans="1:7">
      <c r="F7" s="9"/>
      <c r="G7" s="10"/>
    </row>
    <row r="8" spans="1:7">
      <c r="F8" s="9"/>
      <c r="G8" s="10"/>
    </row>
    <row r="9" spans="1:7">
      <c r="F9" s="9"/>
      <c r="G9" s="10"/>
    </row>
    <row r="10" spans="1:7">
      <c r="F10" s="9"/>
      <c r="G10" s="10"/>
    </row>
    <row r="11" spans="1:7">
      <c r="F11" s="9"/>
      <c r="G11" s="10"/>
    </row>
    <row r="12" spans="1:7">
      <c r="F12" s="9"/>
      <c r="G12" s="10"/>
    </row>
    <row r="13" spans="1:7">
      <c r="F13" s="9"/>
      <c r="G13" s="10"/>
    </row>
    <row r="14" spans="1:7">
      <c r="F14" s="9"/>
      <c r="G14" s="10"/>
    </row>
    <row r="15" spans="1:7">
      <c r="F15" s="9"/>
      <c r="G15" s="10"/>
    </row>
    <row r="16" spans="1:7">
      <c r="F16" s="9"/>
      <c r="G16" s="10"/>
    </row>
    <row r="17" spans="6:7">
      <c r="F17" s="9"/>
      <c r="G17" s="10"/>
    </row>
    <row r="18" spans="6:7">
      <c r="F18" s="9"/>
      <c r="G18" s="10"/>
    </row>
    <row r="19" spans="6:7">
      <c r="F19" s="9"/>
      <c r="G19" s="10"/>
    </row>
    <row r="20" spans="6:7">
      <c r="F20" s="9"/>
      <c r="G20" s="10"/>
    </row>
    <row r="21" spans="6:7">
      <c r="F21" s="9"/>
      <c r="G21" s="10"/>
    </row>
    <row r="22" spans="6:7">
      <c r="F22" s="9"/>
      <c r="G22" s="10"/>
    </row>
    <row r="23" spans="6:7">
      <c r="F23" s="9"/>
      <c r="G23" s="10"/>
    </row>
    <row r="24" spans="6:7">
      <c r="F24" s="9"/>
      <c r="G24" s="10"/>
    </row>
    <row r="25" spans="6:7">
      <c r="F25" s="9"/>
      <c r="G25" s="10"/>
    </row>
    <row r="26" spans="6:7">
      <c r="F26" s="9"/>
      <c r="G26" s="10"/>
    </row>
    <row r="27" spans="6:7">
      <c r="F27" s="9"/>
      <c r="G27" s="10"/>
    </row>
    <row r="28" spans="6:7">
      <c r="F28" s="9"/>
      <c r="G28" s="10"/>
    </row>
    <row r="29" spans="6:7">
      <c r="F29" s="9"/>
      <c r="G29" s="10"/>
    </row>
    <row r="30" spans="6:7">
      <c r="F30" s="9"/>
      <c r="G30" s="10"/>
    </row>
    <row r="31" spans="6:7">
      <c r="F31" s="9"/>
      <c r="G31" s="10"/>
    </row>
    <row r="32" spans="6:7">
      <c r="F32" s="9"/>
      <c r="G32" s="10"/>
    </row>
    <row r="33" spans="6:7">
      <c r="F33" s="9"/>
      <c r="G33" s="10"/>
    </row>
    <row r="34" spans="6:7">
      <c r="F34" s="9"/>
      <c r="G34" s="10"/>
    </row>
    <row r="35" spans="6:7">
      <c r="F35" s="9"/>
      <c r="G35" s="10"/>
    </row>
    <row r="36" spans="6:7">
      <c r="F36" s="9"/>
      <c r="G36" s="10"/>
    </row>
    <row r="37" spans="6:7">
      <c r="F37" s="9"/>
      <c r="G37" s="10"/>
    </row>
    <row r="38" spans="6:7">
      <c r="F38" s="9"/>
      <c r="G38" s="10"/>
    </row>
    <row r="39" spans="6:7">
      <c r="F39" s="9"/>
      <c r="G39" s="10"/>
    </row>
    <row r="40" spans="6:7">
      <c r="F40" s="9"/>
      <c r="G40" s="10"/>
    </row>
    <row r="41" spans="6:7">
      <c r="F41" s="9"/>
      <c r="G41" s="10"/>
    </row>
    <row r="42" spans="6:7">
      <c r="F42" s="9"/>
      <c r="G42" s="10"/>
    </row>
    <row r="43" spans="6:7">
      <c r="F43" s="9"/>
      <c r="G43" s="10"/>
    </row>
    <row r="44" spans="6:7">
      <c r="F44" s="9"/>
      <c r="G44" s="10"/>
    </row>
    <row r="45" spans="6:7">
      <c r="F45" s="9"/>
      <c r="G45" s="10"/>
    </row>
    <row r="46" spans="6:7">
      <c r="F46" s="9"/>
      <c r="G46" s="10"/>
    </row>
    <row r="47" spans="6:7">
      <c r="F47" s="9"/>
      <c r="G47" s="10"/>
    </row>
    <row r="48" spans="6:7">
      <c r="F48" s="9"/>
      <c r="G48" s="10"/>
    </row>
    <row r="49" spans="6:7">
      <c r="F49" s="9"/>
      <c r="G49" s="10"/>
    </row>
    <row r="50" spans="6:7">
      <c r="F50" s="9"/>
      <c r="G50" s="10"/>
    </row>
    <row r="51" spans="6:7">
      <c r="F51" s="9"/>
      <c r="G51" s="10"/>
    </row>
    <row r="52" spans="6:7">
      <c r="F52" s="9"/>
      <c r="G52" s="10"/>
    </row>
    <row r="53" spans="6:7">
      <c r="F53" s="9"/>
      <c r="G53" s="10"/>
    </row>
    <row r="54" spans="6:7">
      <c r="F54" s="9"/>
      <c r="G54" s="10"/>
    </row>
    <row r="55" spans="6:7">
      <c r="F55" s="9"/>
      <c r="G55" s="10"/>
    </row>
    <row r="56" spans="6:7">
      <c r="F56" s="9"/>
      <c r="G56" s="10"/>
    </row>
    <row r="57" spans="6:7">
      <c r="F57" s="9"/>
      <c r="G57" s="10"/>
    </row>
    <row r="58" spans="6:7">
      <c r="F58" s="9"/>
      <c r="G58" s="10"/>
    </row>
    <row r="59" spans="6:7">
      <c r="F59" s="9"/>
      <c r="G59" s="10"/>
    </row>
    <row r="60" spans="6:7">
      <c r="F60" s="9"/>
      <c r="G60" s="10"/>
    </row>
    <row r="61" spans="6:7">
      <c r="F61" s="9"/>
      <c r="G61" s="10"/>
    </row>
    <row r="62" spans="6:7">
      <c r="F62" s="9"/>
      <c r="G62" s="10"/>
    </row>
    <row r="63" spans="6:7">
      <c r="F63" s="9"/>
      <c r="G63" s="10"/>
    </row>
    <row r="64" spans="6:7">
      <c r="F64" s="9"/>
      <c r="G64" s="10"/>
    </row>
    <row r="65" spans="6:7">
      <c r="F65" s="9"/>
      <c r="G65" s="10"/>
    </row>
    <row r="66" spans="6:7">
      <c r="F66" s="9"/>
      <c r="G66" s="10"/>
    </row>
    <row r="67" spans="6:7">
      <c r="F67" s="9"/>
      <c r="G67" s="10"/>
    </row>
    <row r="68" spans="6:7">
      <c r="F68" s="9"/>
      <c r="G68" s="10"/>
    </row>
    <row r="69" spans="6:7">
      <c r="F69" s="9"/>
      <c r="G69" s="10"/>
    </row>
    <row r="70" spans="6:7">
      <c r="F70" s="9"/>
      <c r="G70" s="10"/>
    </row>
    <row r="71" spans="6:7">
      <c r="F71" s="9"/>
      <c r="G71" s="10"/>
    </row>
    <row r="72" spans="6:7">
      <c r="F72" s="9"/>
      <c r="G72" s="10"/>
    </row>
    <row r="73" spans="6:7">
      <c r="F73" s="9"/>
      <c r="G73" s="10"/>
    </row>
    <row r="74" spans="6:7">
      <c r="F74" s="9"/>
      <c r="G74" s="10"/>
    </row>
    <row r="75" spans="6:7">
      <c r="F75" s="9"/>
      <c r="G75" s="10"/>
    </row>
    <row r="76" spans="6:7">
      <c r="F76" s="9"/>
      <c r="G76" s="10"/>
    </row>
    <row r="77" spans="6:7">
      <c r="F77" s="9"/>
      <c r="G77" s="10"/>
    </row>
    <row r="78" spans="6:7">
      <c r="F78" s="9"/>
      <c r="G78" s="10"/>
    </row>
    <row r="79" spans="6:7">
      <c r="F79" s="9"/>
      <c r="G79" s="10"/>
    </row>
    <row r="80" spans="6:7">
      <c r="F80" s="9"/>
      <c r="G80" s="10"/>
    </row>
    <row r="81" spans="6:7">
      <c r="F81" s="9"/>
      <c r="G81" s="10"/>
    </row>
    <row r="82" spans="6:7">
      <c r="F82" s="9"/>
      <c r="G82" s="10"/>
    </row>
    <row r="83" spans="6:7">
      <c r="F83" s="9"/>
      <c r="G83" s="10"/>
    </row>
    <row r="84" spans="6:7">
      <c r="F84" s="9"/>
      <c r="G84" s="10"/>
    </row>
    <row r="85" spans="6:7">
      <c r="F85" s="9"/>
      <c r="G85" s="10"/>
    </row>
    <row r="86" spans="6:7">
      <c r="F86" s="9"/>
      <c r="G86" s="10"/>
    </row>
    <row r="87" spans="6:7">
      <c r="F87" s="9"/>
      <c r="G87" s="10"/>
    </row>
    <row r="88" spans="6:7">
      <c r="F88" s="9"/>
      <c r="G88" s="10"/>
    </row>
    <row r="89" spans="6:7">
      <c r="F89" s="9"/>
      <c r="G89" s="10"/>
    </row>
    <row r="90" spans="6:7">
      <c r="F90" s="9"/>
      <c r="G90" s="10"/>
    </row>
    <row r="91" spans="6:7">
      <c r="F91" s="9"/>
      <c r="G91" s="10"/>
    </row>
    <row r="92" spans="6:7">
      <c r="F92" s="9"/>
      <c r="G92" s="10"/>
    </row>
    <row r="93" spans="6:7">
      <c r="F93" s="9"/>
      <c r="G93" s="10"/>
    </row>
    <row r="94" spans="6:7">
      <c r="F94" s="9"/>
      <c r="G94" s="10"/>
    </row>
    <row r="95" spans="6:7">
      <c r="F95" s="9"/>
      <c r="G95" s="10"/>
    </row>
    <row r="96" spans="6:7">
      <c r="F96" s="9"/>
      <c r="G96" s="10"/>
    </row>
    <row r="97" spans="6:7">
      <c r="F97" s="9"/>
      <c r="G97" s="10"/>
    </row>
    <row r="98" spans="6:7">
      <c r="F98" s="9"/>
      <c r="G98" s="10"/>
    </row>
    <row r="99" spans="6:7">
      <c r="F99" s="9"/>
      <c r="G99" s="10"/>
    </row>
    <row r="100" spans="6:7">
      <c r="F100" s="9"/>
      <c r="G100" s="10"/>
    </row>
    <row r="101" spans="6:7">
      <c r="F101" s="9"/>
      <c r="G101" s="10"/>
    </row>
    <row r="102" spans="6:7">
      <c r="F102" s="9"/>
      <c r="G102" s="10"/>
    </row>
    <row r="103" spans="6:7">
      <c r="F103" s="9"/>
      <c r="G103" s="10"/>
    </row>
    <row r="104" spans="6:7">
      <c r="F104" s="9"/>
      <c r="G104" s="10"/>
    </row>
    <row r="105" spans="6:7">
      <c r="F105" s="9"/>
      <c r="G105" s="10"/>
    </row>
    <row r="106" spans="6:7">
      <c r="F106" s="9"/>
      <c r="G106" s="10"/>
    </row>
    <row r="107" spans="6:7">
      <c r="F107" s="9"/>
      <c r="G107" s="10"/>
    </row>
    <row r="108" spans="6:7">
      <c r="F108" s="9"/>
      <c r="G108" s="10"/>
    </row>
    <row r="109" spans="6:7">
      <c r="F109" s="9"/>
      <c r="G109" s="10"/>
    </row>
    <row r="110" spans="6:7">
      <c r="F110" s="9"/>
      <c r="G110" s="10"/>
    </row>
    <row r="111" spans="6:7">
      <c r="F111" s="9"/>
      <c r="G111" s="10"/>
    </row>
    <row r="112" spans="6:7">
      <c r="F112" s="9"/>
      <c r="G112" s="10"/>
    </row>
    <row r="113" spans="6:7">
      <c r="F113" s="9"/>
      <c r="G113" s="10"/>
    </row>
    <row r="114" spans="6:7">
      <c r="F114" s="9"/>
      <c r="G114" s="10"/>
    </row>
    <row r="115" spans="6:7">
      <c r="F115" s="9"/>
    </row>
    <row r="116" spans="6:7">
      <c r="F116" s="9"/>
    </row>
    <row r="117" spans="6:7">
      <c r="F117" s="9"/>
    </row>
    <row r="118" spans="6:7">
      <c r="F118" s="9"/>
    </row>
    <row r="119" spans="6:7">
      <c r="F119" s="9"/>
    </row>
    <row r="120" spans="6:7">
      <c r="F120" s="9"/>
    </row>
    <row r="121" spans="6:7">
      <c r="F121" s="9"/>
    </row>
    <row r="122" spans="6:7">
      <c r="F122" s="9"/>
    </row>
    <row r="123" spans="6:7">
      <c r="F123" s="9"/>
    </row>
    <row r="124" spans="6:7">
      <c r="F124" s="9"/>
    </row>
    <row r="125" spans="6:7">
      <c r="F125" s="9"/>
    </row>
    <row r="126" spans="6:7">
      <c r="F126" s="9"/>
    </row>
    <row r="127" spans="6:7">
      <c r="F127" s="9"/>
    </row>
    <row r="128" spans="6:7">
      <c r="F128" s="9"/>
    </row>
    <row r="129" spans="6:6">
      <c r="F129" s="9"/>
    </row>
    <row r="130" spans="6:6">
      <c r="F130" s="9"/>
    </row>
    <row r="131" spans="6:6">
      <c r="F131" s="9"/>
    </row>
    <row r="132" spans="6:6">
      <c r="F132" s="9"/>
    </row>
    <row r="133" spans="6:6">
      <c r="F133" s="9"/>
    </row>
    <row r="134" spans="6:6">
      <c r="F134" s="9"/>
    </row>
    <row r="135" spans="6:6">
      <c r="F135" s="9"/>
    </row>
    <row r="136" spans="6:6">
      <c r="F136" s="9"/>
    </row>
    <row r="137" spans="6:6">
      <c r="F137" s="9"/>
    </row>
    <row r="138" spans="6:6">
      <c r="F138" s="9"/>
    </row>
    <row r="139" spans="6:6">
      <c r="F139" s="9"/>
    </row>
    <row r="140" spans="6:6">
      <c r="F140" s="9"/>
    </row>
    <row r="141" spans="6:6">
      <c r="F141" s="9"/>
    </row>
    <row r="142" spans="6:6">
      <c r="F142" s="9"/>
    </row>
    <row r="143" spans="6:6">
      <c r="F143" s="9"/>
    </row>
    <row r="144" spans="6:6">
      <c r="F144" s="9"/>
    </row>
    <row r="145" spans="6:6">
      <c r="F145" s="9"/>
    </row>
    <row r="146" spans="6:6">
      <c r="F146" s="9"/>
    </row>
    <row r="147" spans="6:6">
      <c r="F147" s="9"/>
    </row>
    <row r="148" spans="6:6">
      <c r="F148" s="9"/>
    </row>
    <row r="149" spans="6:6">
      <c r="F149" s="9"/>
    </row>
    <row r="150" spans="6:6">
      <c r="F150" s="9"/>
    </row>
    <row r="151" spans="6:6">
      <c r="F151" s="9"/>
    </row>
    <row r="152" spans="6:6">
      <c r="F152" s="9"/>
    </row>
    <row r="153" spans="6:6">
      <c r="F153" s="9"/>
    </row>
    <row r="154" spans="6:6">
      <c r="F154" s="9"/>
    </row>
    <row r="155" spans="6:6">
      <c r="F155" s="9"/>
    </row>
    <row r="156" spans="6:6">
      <c r="F156" s="9"/>
    </row>
    <row r="157" spans="6:6">
      <c r="F157" s="9"/>
    </row>
    <row r="158" spans="6:6">
      <c r="F158" s="9"/>
    </row>
    <row r="159" spans="6:6">
      <c r="F159" s="9"/>
    </row>
    <row r="160" spans="6:6">
      <c r="F160" s="9"/>
    </row>
    <row r="161" spans="6:6">
      <c r="F161" s="9"/>
    </row>
    <row r="162" spans="6:6">
      <c r="F162" s="9"/>
    </row>
    <row r="163" spans="6:6">
      <c r="F163" s="9"/>
    </row>
    <row r="164" spans="6:6">
      <c r="F164" s="9"/>
    </row>
    <row r="165" spans="6:6">
      <c r="F165" s="9"/>
    </row>
    <row r="166" spans="6:6">
      <c r="F166" s="9"/>
    </row>
    <row r="167" spans="6:6">
      <c r="F167" s="9"/>
    </row>
    <row r="168" spans="6:6">
      <c r="F168" s="9"/>
    </row>
    <row r="169" spans="6:6">
      <c r="F169" s="9"/>
    </row>
    <row r="170" spans="6:6">
      <c r="F170" s="9"/>
    </row>
    <row r="171" spans="6:6">
      <c r="F171" s="9"/>
    </row>
    <row r="172" spans="6:6">
      <c r="F172" s="9"/>
    </row>
    <row r="173" spans="6:6">
      <c r="F173" s="9"/>
    </row>
    <row r="174" spans="6:6">
      <c r="F174" s="9"/>
    </row>
    <row r="175" spans="6:6">
      <c r="F175" s="9"/>
    </row>
    <row r="176" spans="6:6">
      <c r="F176" s="9"/>
    </row>
    <row r="177" spans="6:6">
      <c r="F177" s="9"/>
    </row>
    <row r="178" spans="6:6">
      <c r="F178" s="9"/>
    </row>
    <row r="179" spans="6:6">
      <c r="F179" s="9"/>
    </row>
    <row r="180" spans="6:6">
      <c r="F180" s="9"/>
    </row>
    <row r="181" spans="6:6">
      <c r="F181" s="9"/>
    </row>
    <row r="182" spans="6:6">
      <c r="F182" s="9"/>
    </row>
    <row r="183" spans="6:6">
      <c r="F183" s="9"/>
    </row>
    <row r="184" spans="6:6">
      <c r="F184" s="9"/>
    </row>
    <row r="185" spans="6:6">
      <c r="F185" s="9"/>
    </row>
    <row r="186" spans="6:6">
      <c r="F186" s="9"/>
    </row>
    <row r="187" spans="6:6">
      <c r="F187" s="9"/>
    </row>
    <row r="188" spans="6:6">
      <c r="F188" s="9"/>
    </row>
    <row r="189" spans="6:6">
      <c r="F189" s="9"/>
    </row>
    <row r="190" spans="6:6">
      <c r="F190" s="9"/>
    </row>
    <row r="191" spans="6:6">
      <c r="F191" s="9"/>
    </row>
    <row r="192" spans="6:6">
      <c r="F192" s="9"/>
    </row>
    <row r="193" spans="6:6">
      <c r="F193" s="9"/>
    </row>
    <row r="194" spans="6:6">
      <c r="F194" s="9"/>
    </row>
    <row r="195" spans="6:6">
      <c r="F195" s="9"/>
    </row>
    <row r="196" spans="6:6">
      <c r="F196" s="9"/>
    </row>
    <row r="197" spans="6:6">
      <c r="F197" s="9"/>
    </row>
    <row r="198" spans="6:6">
      <c r="F198" s="9"/>
    </row>
    <row r="199" spans="6:6">
      <c r="F199" s="9"/>
    </row>
    <row r="200" spans="6:6">
      <c r="F200" s="9"/>
    </row>
    <row r="201" spans="6:6">
      <c r="F201" s="9"/>
    </row>
    <row r="202" spans="6:6">
      <c r="F202" s="9"/>
    </row>
    <row r="203" spans="6:6">
      <c r="F203" s="9"/>
    </row>
    <row r="204" spans="6:6">
      <c r="F204" s="9"/>
    </row>
    <row r="205" spans="6:6">
      <c r="F205" s="9"/>
    </row>
    <row r="206" spans="6:6">
      <c r="F206" s="9"/>
    </row>
    <row r="207" spans="6:6">
      <c r="F207" s="9"/>
    </row>
    <row r="208" spans="6:6">
      <c r="F208" s="9"/>
    </row>
    <row r="209" spans="6:6">
      <c r="F209" s="9"/>
    </row>
    <row r="210" spans="6:6">
      <c r="F210" s="9"/>
    </row>
    <row r="211" spans="6:6">
      <c r="F211" s="9"/>
    </row>
    <row r="212" spans="6:6">
      <c r="F212" s="9"/>
    </row>
    <row r="213" spans="6:6">
      <c r="F213" s="9"/>
    </row>
    <row r="214" spans="6:6">
      <c r="F214" s="9"/>
    </row>
    <row r="215" spans="6:6">
      <c r="F215" s="9"/>
    </row>
    <row r="216" spans="6:6">
      <c r="F216" s="9"/>
    </row>
    <row r="217" spans="6:6">
      <c r="F217" s="9"/>
    </row>
    <row r="218" spans="6:6">
      <c r="F218" s="9"/>
    </row>
    <row r="219" spans="6:6">
      <c r="F219" s="9"/>
    </row>
    <row r="220" spans="6:6">
      <c r="F220" s="9"/>
    </row>
    <row r="221" spans="6:6">
      <c r="F221" s="9"/>
    </row>
    <row r="222" spans="6:6">
      <c r="F222" s="9"/>
    </row>
    <row r="223" spans="6:6">
      <c r="F223" s="9"/>
    </row>
    <row r="224" spans="6:6">
      <c r="F224" s="9"/>
    </row>
    <row r="225" spans="6:6">
      <c r="F225" s="9"/>
    </row>
    <row r="226" spans="6:6">
      <c r="F226" s="9"/>
    </row>
    <row r="227" spans="6:6">
      <c r="F227" s="9"/>
    </row>
    <row r="228" spans="6:6">
      <c r="F228" s="9"/>
    </row>
    <row r="229" spans="6:6">
      <c r="F229" s="9"/>
    </row>
    <row r="230" spans="6:6">
      <c r="F230" s="9"/>
    </row>
    <row r="231" spans="6:6">
      <c r="F231" s="9"/>
    </row>
    <row r="232" spans="6:6">
      <c r="F232" s="9"/>
    </row>
    <row r="233" spans="6:6">
      <c r="F233" s="9"/>
    </row>
    <row r="234" spans="6:6">
      <c r="F234" s="9"/>
    </row>
    <row r="235" spans="6:6">
      <c r="F235" s="9"/>
    </row>
    <row r="236" spans="6:6">
      <c r="F236" s="9"/>
    </row>
    <row r="237" spans="6:6">
      <c r="F237" s="9"/>
    </row>
    <row r="238" spans="6:6">
      <c r="F238" s="9"/>
    </row>
    <row r="239" spans="6:6">
      <c r="F239" s="9"/>
    </row>
    <row r="240" spans="6:6">
      <c r="F240" s="9"/>
    </row>
    <row r="241" spans="6:6">
      <c r="F241" s="9"/>
    </row>
    <row r="242" spans="6:6">
      <c r="F242" s="9"/>
    </row>
    <row r="243" spans="6:6">
      <c r="F243" s="9"/>
    </row>
    <row r="244" spans="6:6">
      <c r="F244" s="9"/>
    </row>
    <row r="245" spans="6:6">
      <c r="F245" s="9"/>
    </row>
    <row r="246" spans="6:6">
      <c r="F246" s="9"/>
    </row>
    <row r="247" spans="6:6">
      <c r="F247" s="9"/>
    </row>
    <row r="248" spans="6:6">
      <c r="F248" s="9"/>
    </row>
    <row r="249" spans="6:6">
      <c r="F249" s="9"/>
    </row>
    <row r="250" spans="6:6">
      <c r="F250" s="9"/>
    </row>
    <row r="251" spans="6:6">
      <c r="F251" s="9"/>
    </row>
    <row r="252" spans="6:6">
      <c r="F252" s="9"/>
    </row>
    <row r="253" spans="6:6">
      <c r="F253" s="9"/>
    </row>
    <row r="254" spans="6:6">
      <c r="F254" s="9"/>
    </row>
    <row r="255" spans="6:6">
      <c r="F255" s="9"/>
    </row>
    <row r="256" spans="6:6">
      <c r="F256" s="9"/>
    </row>
    <row r="257" spans="6:6">
      <c r="F257" s="9"/>
    </row>
    <row r="258" spans="6:6">
      <c r="F258" s="9"/>
    </row>
    <row r="259" spans="6:6">
      <c r="F259" s="9"/>
    </row>
    <row r="260" spans="6:6">
      <c r="F260" s="9"/>
    </row>
    <row r="261" spans="6:6">
      <c r="F261" s="9"/>
    </row>
    <row r="262" spans="6:6">
      <c r="F262" s="9"/>
    </row>
    <row r="263" spans="6:6">
      <c r="F263" s="9"/>
    </row>
    <row r="264" spans="6:6">
      <c r="F264" s="9"/>
    </row>
    <row r="265" spans="6:6">
      <c r="F265" s="9"/>
    </row>
    <row r="266" spans="6:6">
      <c r="F266" s="9"/>
    </row>
    <row r="267" spans="6:6">
      <c r="F267" s="9"/>
    </row>
    <row r="268" spans="6:6">
      <c r="F268" s="9"/>
    </row>
    <row r="269" spans="6:6">
      <c r="F269" s="9"/>
    </row>
    <row r="270" spans="6:6">
      <c r="F270" s="9"/>
    </row>
    <row r="271" spans="6:6">
      <c r="F271" s="9"/>
    </row>
    <row r="272" spans="6:6">
      <c r="F272" s="9"/>
    </row>
    <row r="273" spans="6:6">
      <c r="F273" s="9"/>
    </row>
    <row r="274" spans="6:6">
      <c r="F274" s="9"/>
    </row>
    <row r="275" spans="6:6">
      <c r="F275" s="9"/>
    </row>
    <row r="276" spans="6:6">
      <c r="F276" s="9"/>
    </row>
    <row r="277" spans="6:6">
      <c r="F277" s="9"/>
    </row>
    <row r="278" spans="6:6">
      <c r="F278" s="9"/>
    </row>
    <row r="279" spans="6:6">
      <c r="F279" s="9"/>
    </row>
    <row r="280" spans="6:6">
      <c r="F280" s="9"/>
    </row>
    <row r="281" spans="6:6">
      <c r="F281" s="9"/>
    </row>
    <row r="282" spans="6:6">
      <c r="F282" s="9"/>
    </row>
    <row r="283" spans="6:6">
      <c r="F283" s="9"/>
    </row>
    <row r="284" spans="6:6">
      <c r="F284" s="9"/>
    </row>
    <row r="285" spans="6:6">
      <c r="F285" s="9"/>
    </row>
    <row r="286" spans="6:6">
      <c r="F286" s="9"/>
    </row>
    <row r="287" spans="6:6">
      <c r="F287" s="9"/>
    </row>
    <row r="288" spans="6:6">
      <c r="F288" s="9"/>
    </row>
    <row r="289" spans="6:6">
      <c r="F289" s="9"/>
    </row>
    <row r="290" spans="6:6">
      <c r="F290" s="9"/>
    </row>
    <row r="291" spans="6:6">
      <c r="F291" s="9"/>
    </row>
    <row r="292" spans="6:6">
      <c r="F292" s="9"/>
    </row>
    <row r="293" spans="6:6">
      <c r="F293" s="9"/>
    </row>
    <row r="294" spans="6:6">
      <c r="F294" s="9"/>
    </row>
    <row r="295" spans="6:6">
      <c r="F295" s="9"/>
    </row>
    <row r="296" spans="6:6">
      <c r="F296" s="9"/>
    </row>
    <row r="297" spans="6:6">
      <c r="F297" s="9"/>
    </row>
    <row r="298" spans="6:6">
      <c r="F298" s="9"/>
    </row>
    <row r="299" spans="6:6">
      <c r="F299" s="9"/>
    </row>
    <row r="300" spans="6:6">
      <c r="F300" s="9"/>
    </row>
    <row r="301" spans="6:6">
      <c r="F301" s="9"/>
    </row>
    <row r="302" spans="6:6">
      <c r="F302" s="9"/>
    </row>
    <row r="303" spans="6:6">
      <c r="F303" s="9"/>
    </row>
    <row r="304" spans="6:6">
      <c r="F304" s="9"/>
    </row>
    <row r="305" spans="6:6">
      <c r="F305" s="9"/>
    </row>
    <row r="306" spans="6:6">
      <c r="F306" s="9"/>
    </row>
    <row r="307" spans="6:6">
      <c r="F307" s="9"/>
    </row>
    <row r="308" spans="6:6">
      <c r="F308" s="9"/>
    </row>
    <row r="309" spans="6:6">
      <c r="F309" s="9"/>
    </row>
    <row r="310" spans="6:6">
      <c r="F310" s="9"/>
    </row>
    <row r="311" spans="6:6">
      <c r="F311" s="9"/>
    </row>
    <row r="312" spans="6:6">
      <c r="F312" s="9"/>
    </row>
    <row r="313" spans="6:6">
      <c r="F313" s="9"/>
    </row>
    <row r="314" spans="6:6">
      <c r="F314" s="9"/>
    </row>
    <row r="315" spans="6:6">
      <c r="F315" s="9"/>
    </row>
    <row r="316" spans="6:6">
      <c r="F316" s="9"/>
    </row>
    <row r="317" spans="6:6">
      <c r="F317" s="9"/>
    </row>
    <row r="318" spans="6:6">
      <c r="F318" s="9"/>
    </row>
    <row r="319" spans="6:6">
      <c r="F319" s="9"/>
    </row>
    <row r="320" spans="6:6">
      <c r="F320" s="9"/>
    </row>
    <row r="321" spans="6:6">
      <c r="F321" s="9"/>
    </row>
    <row r="322" spans="6:6">
      <c r="F322" s="9"/>
    </row>
    <row r="323" spans="6:6">
      <c r="F323" s="9"/>
    </row>
    <row r="324" spans="6:6">
      <c r="F324" s="9"/>
    </row>
    <row r="325" spans="6:6">
      <c r="F325" s="9"/>
    </row>
    <row r="326" spans="6:6">
      <c r="F326" s="9"/>
    </row>
    <row r="327" spans="6:6">
      <c r="F327" s="9"/>
    </row>
    <row r="328" spans="6:6">
      <c r="F328" s="9"/>
    </row>
    <row r="329" spans="6:6">
      <c r="F329" s="9"/>
    </row>
  </sheetData>
  <sortState ref="B137:E148">
    <sortCondition ref="B137:B148"/>
  </sortState>
  <phoneticPr fontId="10" type="noConversion"/>
  <conditionalFormatting sqref="F1 F7:F329">
    <cfRule type="timePeriod" dxfId="16" priority="71" timePeriod="today">
      <formula>FLOOR(F1,1)=TODAY()</formula>
    </cfRule>
  </conditionalFormatting>
  <conditionalFormatting sqref="F7:F113">
    <cfRule type="expression" dxfId="15" priority="480">
      <formula>WEEKDAY($A208,2)=1</formula>
    </cfRule>
    <cfRule type="expression" dxfId="14" priority="481">
      <formula>WEEKDAY($A208,2)&gt;6</formula>
    </cfRule>
  </conditionalFormatting>
  <conditionalFormatting sqref="F4:G4">
    <cfRule type="cellIs" dxfId="13" priority="70" operator="between">
      <formula>0.5</formula>
      <formula>1</formula>
    </cfRule>
  </conditionalFormatting>
  <conditionalFormatting sqref="F4:G4">
    <cfRule type="cellIs" dxfId="12" priority="62" operator="equal">
      <formula>"RTT"</formula>
    </cfRule>
    <cfRule type="cellIs" dxfId="11" priority="63" operator="equal">
      <formula>"M"</formula>
    </cfRule>
    <cfRule type="cellIs" dxfId="10" priority="64" operator="equal">
      <formula>"CSS"</formula>
    </cfRule>
    <cfRule type="cellIs" dxfId="9" priority="65" operator="equal">
      <formula>"P"</formula>
    </cfRule>
    <cfRule type="cellIs" dxfId="8" priority="66" operator="equal">
      <formula>"AM"</formula>
    </cfRule>
    <cfRule type="cellIs" dxfId="7" priority="67" operator="equal">
      <formula>"F"</formula>
    </cfRule>
  </conditionalFormatting>
  <conditionalFormatting sqref="F1">
    <cfRule type="expression" dxfId="6" priority="484">
      <formula>WEEKDAY($A177,2)=1</formula>
    </cfRule>
    <cfRule type="expression" dxfId="5" priority="485">
      <formula>WEEKDAY($A177,2)&gt;6</formula>
    </cfRule>
  </conditionalFormatting>
  <pageMargins left="0.7" right="0.7" top="0.75" bottom="0.75" header="0.3" footer="0.3"/>
  <pageSetup paperSize="9" orientation="portrait" verticalDpi="4294967293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</vt:lpstr>
      <vt:lpstr>recap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Pairaud</dc:creator>
  <cp:lastModifiedBy>Microsoft</cp:lastModifiedBy>
  <dcterms:created xsi:type="dcterms:W3CDTF">2018-08-13T07:35:04Z</dcterms:created>
  <dcterms:modified xsi:type="dcterms:W3CDTF">2019-11-10T20:50:24Z</dcterms:modified>
</cp:coreProperties>
</file>