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T:\Gest Atelier\ASSIT PROD\"/>
    </mc:Choice>
  </mc:AlternateContent>
  <xr:revisionPtr revIDLastSave="0" documentId="13_ncr:1_{DA471A87-9B20-4645-9551-FA2E3B3F725C}" xr6:coauthVersionLast="45" xr6:coauthVersionMax="45" xr10:uidLastSave="{00000000-0000-0000-0000-000000000000}"/>
  <bookViews>
    <workbookView xWindow="-120" yWindow="-120" windowWidth="25440" windowHeight="15390" xr2:uid="{FFFBB229-581A-408F-8B7E-619ADAD27AA1}"/>
  </bookViews>
  <sheets>
    <sheet name="Janvier" sheetId="1" r:id="rId1"/>
  </sheets>
  <externalReferences>
    <externalReference r:id="rId2"/>
    <externalReference r:id="rId3"/>
  </externalReferences>
  <definedNames>
    <definedName name="AnnéeCalendrier">Janvier!$AH$4</definedName>
    <definedName name="CléCongé">Janvier!$C$2</definedName>
    <definedName name="Clédemijournee">Janvier!$AG$2</definedName>
    <definedName name="CléException">Janvier!$AB$2</definedName>
    <definedName name="CléMaladie">Janvier!$J$2</definedName>
    <definedName name="CléPersonnalisée1">Janvier!$M$2</definedName>
    <definedName name="CléPersonnalisée2">Janvier!$R$2</definedName>
    <definedName name="CléPersonnalisée3">[1]Janvier!$X$2</definedName>
    <definedName name="CléPersonnel">Janvier!$F$2</definedName>
    <definedName name="CléRécupération">Janvier!$W$2</definedName>
    <definedName name="Etiquette_demijournee">Janvier!$AH$2</definedName>
    <definedName name="Etiquette_Exceptionnel">Janvier!$AC$2</definedName>
    <definedName name="Etiquette_Récupération">Janvier!$X$2</definedName>
    <definedName name="ÉtiquetteCléCongé">Janvier!$D$2</definedName>
    <definedName name="ÉtiquetteCléMaladie">Janvier!$K$2</definedName>
    <definedName name="ÉtiquetteCléPersonnalisée1">Janvier!$N$2</definedName>
    <definedName name="ÉtiquetteCléPersonnalisée2">Janvier!$S$2</definedName>
    <definedName name="ÉtiquetteCléPersonnel">Janvier!$G$2</definedName>
    <definedName name="_xlnm.Print_Titles" localSheetId="0">Janvier!$4:$6</definedName>
    <definedName name="Nom_clé">Janvier!$B$2</definedName>
    <definedName name="NomMois" localSheetId="0">Janvier!$B$4</definedName>
    <definedName name="Titre_Absence_Employé">Janvier!$B$1</definedName>
    <definedName name="Titre1">Janvier[[#Headers],[Nom de l’employé]]</definedName>
    <definedName name="Titre10">[2]!Octobre[[#Headers],[Nom de l’employé]]</definedName>
    <definedName name="Titre11">[2]!Novembre[[#Headers],[Nom de l’employé]]</definedName>
    <definedName name="Titre12">[2]!Décembre[[#Headers],[Nom de l’employé]]</definedName>
    <definedName name="Titre2">[2]!Février[[#Headers],[Nom de l’employé]]</definedName>
    <definedName name="Titre3">[2]!Mars[[#Headers],[Nom de l’employé]]</definedName>
    <definedName name="Titre4">[2]!Avril[[#Headers],[Nom de l’employé]]</definedName>
    <definedName name="Titre5">[2]!Mai[[#Headers],[Nom de l’employé]]</definedName>
    <definedName name="Titre6">[2]!Juin[[#Headers],[Nom de l’employé]]</definedName>
    <definedName name="Titre7">[2]!Juillet[[#Headers],[Nom de l’employé]]</definedName>
    <definedName name="Titre8">[2]!Août[[#Headers],[Nom de l’employé]]</definedName>
    <definedName name="Titre9">[2]!Septembre[[#Headers],[Nom de l’employé]]</definedName>
    <definedName name="TitreColonne13">[2]!NomEmployé[[#Headers],[Noms des employés]]</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H7" i="1" l="1"/>
  <c r="AH8" i="1"/>
  <c r="AH9" i="1"/>
  <c r="AH10" i="1"/>
  <c r="AH11" i="1"/>
  <c r="AH12" i="1"/>
  <c r="AH13" i="1"/>
  <c r="AH14" i="1"/>
  <c r="AH15" i="1"/>
  <c r="AH16" i="1"/>
  <c r="AH17" i="1"/>
  <c r="AH18" i="1"/>
  <c r="AH19" i="1"/>
  <c r="AH20" i="1"/>
  <c r="AH21" i="1"/>
  <c r="AH22" i="1"/>
  <c r="AH23" i="1"/>
  <c r="AH24" i="1"/>
  <c r="AH25" i="1"/>
  <c r="AH26" i="1"/>
  <c r="AH27" i="1"/>
  <c r="AH28" i="1"/>
  <c r="AH29" i="1"/>
  <c r="AH30" i="1"/>
  <c r="AH31" i="1"/>
  <c r="AH32" i="1"/>
  <c r="AH33" i="1"/>
  <c r="AH34" i="1"/>
  <c r="AH35" i="1"/>
  <c r="AH36" i="1"/>
  <c r="AH37" i="1"/>
  <c r="AH38" i="1"/>
  <c r="AH39" i="1"/>
  <c r="AH40" i="1"/>
  <c r="AH41" i="1"/>
  <c r="AH42" i="1"/>
  <c r="AH43" i="1"/>
  <c r="AH44" i="1"/>
  <c r="AH45" i="1"/>
  <c r="AH46" i="1"/>
  <c r="AH47" i="1"/>
  <c r="AH48" i="1"/>
  <c r="AH49" i="1"/>
  <c r="AH50" i="1"/>
  <c r="AH51" i="1"/>
  <c r="AH52" i="1"/>
  <c r="AH53" i="1"/>
  <c r="AH54" i="1"/>
  <c r="AH55" i="1"/>
  <c r="AH56" i="1"/>
  <c r="AH57" i="1"/>
  <c r="AH58" i="1"/>
  <c r="AH59" i="1"/>
  <c r="AH60" i="1"/>
  <c r="AH61" i="1"/>
  <c r="AH62" i="1"/>
  <c r="AH63" i="1"/>
  <c r="AH64" i="1"/>
  <c r="AH65" i="1"/>
  <c r="AH66" i="1"/>
  <c r="AH67" i="1"/>
  <c r="AH68" i="1"/>
  <c r="AH69" i="1"/>
  <c r="AH70" i="1"/>
  <c r="AH71" i="1"/>
  <c r="AH72" i="1"/>
  <c r="AH73" i="1"/>
  <c r="AH74" i="1"/>
  <c r="AH75" i="1"/>
  <c r="AG76" i="1" l="1"/>
  <c r="AF76" i="1"/>
  <c r="AE76" i="1"/>
  <c r="AD76" i="1"/>
  <c r="AC76" i="1"/>
  <c r="AB76" i="1"/>
  <c r="AA76" i="1"/>
  <c r="Z76" i="1"/>
  <c r="Y76" i="1"/>
  <c r="X76" i="1"/>
  <c r="W76" i="1"/>
  <c r="V76" i="1"/>
  <c r="U76" i="1"/>
  <c r="T76" i="1"/>
  <c r="S76" i="1"/>
  <c r="R76" i="1"/>
  <c r="Q76" i="1"/>
  <c r="P76" i="1"/>
  <c r="O76" i="1"/>
  <c r="N76" i="1"/>
  <c r="M76" i="1"/>
  <c r="L76" i="1"/>
  <c r="K76" i="1"/>
  <c r="J76" i="1"/>
  <c r="I76" i="1"/>
  <c r="H76" i="1"/>
  <c r="G76" i="1"/>
  <c r="F76" i="1"/>
  <c r="E76" i="1"/>
  <c r="D76" i="1"/>
  <c r="C76" i="1"/>
  <c r="B76" i="1"/>
  <c r="AG5" i="1"/>
  <c r="AF5" i="1"/>
  <c r="AE5" i="1"/>
  <c r="AD5" i="1"/>
  <c r="AC5" i="1"/>
  <c r="AB5" i="1"/>
  <c r="AA5" i="1"/>
  <c r="Z5" i="1"/>
  <c r="Y5" i="1"/>
  <c r="X5" i="1"/>
  <c r="W5" i="1"/>
  <c r="V5" i="1"/>
  <c r="U5" i="1"/>
  <c r="T5" i="1"/>
  <c r="S5" i="1"/>
  <c r="R5" i="1"/>
  <c r="Q5" i="1"/>
  <c r="P5" i="1"/>
  <c r="O5" i="1"/>
  <c r="N5" i="1"/>
  <c r="M5" i="1"/>
  <c r="L5" i="1"/>
  <c r="K5" i="1"/>
  <c r="J5" i="1"/>
  <c r="I5" i="1"/>
  <c r="H5" i="1"/>
  <c r="G5" i="1"/>
  <c r="F5" i="1"/>
  <c r="E5" i="1"/>
  <c r="D5" i="1"/>
  <c r="C5" i="1"/>
  <c r="AH76" i="1" l="1"/>
</calcChain>
</file>

<file path=xl/sharedStrings.xml><?xml version="1.0" encoding="utf-8"?>
<sst xmlns="http://schemas.openxmlformats.org/spreadsheetml/2006/main" count="58" uniqueCount="54">
  <si>
    <t>Calendrier des absences des employés</t>
  </si>
  <si>
    <t>Clé de motif d’absence</t>
  </si>
  <si>
    <t>C</t>
  </si>
  <si>
    <t>Congé</t>
  </si>
  <si>
    <t>R</t>
  </si>
  <si>
    <t>RTT</t>
  </si>
  <si>
    <t>M</t>
  </si>
  <si>
    <t>Maladie</t>
  </si>
  <si>
    <t>S</t>
  </si>
  <si>
    <t>Syndicat</t>
  </si>
  <si>
    <t>F</t>
  </si>
  <si>
    <t>Formation</t>
  </si>
  <si>
    <t>P</t>
  </si>
  <si>
    <t>Récupération</t>
  </si>
  <si>
    <t>E</t>
  </si>
  <si>
    <t>Exceptionnel</t>
  </si>
  <si>
    <t>Demi journée</t>
  </si>
  <si>
    <t>Entrez l’année :</t>
  </si>
  <si>
    <t>Janvier</t>
  </si>
  <si>
    <t>Dates d’absence</t>
  </si>
  <si>
    <t>Nom de l’employé</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</si>
  <si>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</si>
  <si>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</si>
  <si>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</si>
  <si>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</si>
  <si>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</si>
  <si>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</si>
  <si>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</si>
  <si>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</si>
  <si>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</si>
  <si>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</si>
  <si>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</si>
  <si>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</si>
  <si>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</si>
  <si>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</si>
  <si>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</si>
  <si>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</si>
  <si>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</si>
  <si>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</si>
  <si>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</si>
  <si>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</si>
  <si>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</si>
  <si>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</si>
  <si>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</si>
  <si>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</si>
  <si>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</si>
  <si>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</si>
  <si>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</si>
  <si>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</si>
  <si>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</si>
  <si>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</si>
  <si>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</si>
  <si>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Total des jours</t>
  </si>
  <si>
    <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</si>
</sst>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
    <numFmt numFmtId="165" formatCode="#&quot; &quot;?/2"/>
    <numFmt numFmtId="166" formatCode="0.00;[Red]0.00"/>
  </numFmts>
  <fonts count="6" x14ac:knownFonts="1">
    <font>
      <sz val="11"/>
      <color theme="1"/>
      <name val="Calibri"/>
      <family val="2"/>
      <scheme val="minor"/>
    </font>
    <font>
      <sz val="11"/>
      <color theme="1"/>
      <name val="Calibri"/>
      <family val="2"/>
      <scheme val="minor"/>
    </font>
    <font>
      <b/>
      <sz val="11"/>
      <color theme="1"/>
      <name val="Calibri"/>
      <family val="2"/>
      <scheme val="minor"/>
    </font>
    <font>
      <b/>
      <sz val="26"/>
      <color theme="3"/>
      <name val="Calibri"/>
      <family val="2"/>
      <scheme val="minor"/>
    </font>
    <font>
      <sz val="11"/>
      <color theme="4" tint="-0.499984740745262"/>
      <name val="Calibri"/>
      <family val="2"/>
      <scheme val="minor"/>
    </font>
    <font>
      <b/>
      <sz val="18"/>
      <color theme="4" tint="-0.24994659260841701"/>
      <name val="Calibri"/>
      <family val="2"/>
      <scheme val="minor"/>
    </font>
  </fonts>
  <fills count="12">
    <fill>
      <patternFill patternType="none"/>
    </fill>
    <fill>
      <patternFill patternType="gray125"/>
    </fill>
    <fill>
      <patternFill patternType="solid">
        <fgColor theme="5"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6" tint="0.59996337778862885"/>
        <bgColor indexed="64"/>
      </patternFill>
    </fill>
    <fill>
      <patternFill patternType="solid">
        <fgColor theme="4" tint="0.39994506668294322"/>
        <bgColor indexed="64"/>
      </patternFill>
    </fill>
    <fill>
      <patternFill patternType="solid">
        <fgColor theme="2"/>
        <bgColor indexed="64"/>
      </patternFill>
    </fill>
    <fill>
      <patternFill patternType="solid">
        <fgColor theme="7" tint="0.59996337778862885"/>
        <bgColor indexed="64"/>
      </patternFill>
    </fill>
    <fill>
      <patternFill patternType="solid">
        <fgColor rgb="FF00B0F0"/>
        <bgColor indexed="64"/>
      </patternFill>
    </fill>
    <fill>
      <patternFill patternType="solid">
        <fgColor rgb="FFD553BC"/>
        <bgColor indexed="64"/>
      </patternFill>
    </fill>
    <fill>
      <patternFill patternType="solid">
        <fgColor rgb="FFFFFF00"/>
        <bgColor indexed="64"/>
      </patternFill>
    </fill>
  </fills>
  <borders count="1">
    <border>
      <left/>
      <right/>
      <top/>
      <bottom/>
      <diagonal/>
    </border>
  </borders>
  <cellStyleXfs count="13">
    <xf numFmtId="0" fontId="0" fillId="0" borderId="0">
      <alignment horizontal="left" vertical="center"/>
    </xf>
    <xf numFmtId="0" fontId="3" fillId="0" borderId="0" applyNumberFormat="0" applyFill="0" applyBorder="0" applyProtection="0">
      <alignment vertical="top"/>
    </xf>
    <xf numFmtId="0" fontId="5" fillId="7" borderId="0" applyNumberFormat="0" applyBorder="0" applyProtection="0">
      <alignment horizontal="center" vertical="center"/>
    </xf>
    <xf numFmtId="0" fontId="2" fillId="5" borderId="0" applyNumberFormat="0" applyProtection="0">
      <alignment horizontal="right" vertical="center" indent="1"/>
    </xf>
    <xf numFmtId="1" fontId="1" fillId="0" borderId="0" applyFill="0" applyBorder="0" applyProtection="0">
      <alignment horizontal="center" vertical="center"/>
    </xf>
    <xf numFmtId="0" fontId="2" fillId="2" borderId="0" applyNumberFormat="0" applyBorder="0" applyAlignment="0" applyProtection="0"/>
    <xf numFmtId="0" fontId="1"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4" fillId="0" borderId="0">
      <alignment horizontal="center"/>
    </xf>
    <xf numFmtId="0" fontId="1" fillId="0" borderId="0" applyNumberFormat="0" applyFill="0" applyBorder="0">
      <alignment horizontal="left" vertical="center" wrapText="1" indent="2"/>
    </xf>
  </cellStyleXfs>
  <cellXfs count="34">
    <xf numFmtId="0" fontId="0" fillId="0" borderId="0" xfId="0">
      <alignment horizontal="left" vertical="center"/>
    </xf>
    <xf numFmtId="0" fontId="0" fillId="0" borderId="0" xfId="0" applyAlignment="1" applyProtection="1">
      <alignment horizontal="left" vertical="center" wrapText="1"/>
    </xf>
    <xf numFmtId="0" fontId="3" fillId="0" borderId="0" xfId="1" applyAlignment="1" applyProtection="1">
      <alignment vertical="top"/>
    </xf>
    <xf numFmtId="0" fontId="0" fillId="0" borderId="0" xfId="0" applyProtection="1">
      <alignment horizontal="left" vertical="center"/>
    </xf>
    <xf numFmtId="0" fontId="2" fillId="5" borderId="0" xfId="3" applyProtection="1">
      <alignment horizontal="right" vertical="center" indent="1"/>
    </xf>
    <xf numFmtId="0" fontId="2" fillId="6" borderId="0" xfId="10" applyAlignment="1" applyProtection="1">
      <alignment horizontal="center" vertical="center"/>
    </xf>
    <xf numFmtId="0" fontId="2" fillId="2" borderId="0" xfId="5" applyAlignment="1" applyProtection="1">
      <alignment horizontal="center" vertical="center"/>
    </xf>
    <xf numFmtId="0" fontId="2" fillId="3" borderId="0" xfId="7" applyFont="1" applyAlignment="1" applyProtection="1">
      <alignment horizontal="center" vertical="center"/>
    </xf>
    <xf numFmtId="164" fontId="2" fillId="8" borderId="0" xfId="8" applyNumberFormat="1" applyFont="1" applyAlignment="1" applyProtection="1">
      <alignment horizontal="center" vertical="center"/>
    </xf>
    <xf numFmtId="164" fontId="2" fillId="4" borderId="0" xfId="9" applyNumberFormat="1" applyFont="1" applyAlignment="1" applyProtection="1">
      <alignment horizontal="center" vertical="center"/>
    </xf>
    <xf numFmtId="164" fontId="2" fillId="9" borderId="0" xfId="9" applyNumberFormat="1" applyFont="1" applyFill="1" applyAlignment="1" applyProtection="1">
      <alignment horizontal="center" vertical="center"/>
    </xf>
    <xf numFmtId="164" fontId="2" fillId="10" borderId="0" xfId="9" applyNumberFormat="1" applyFont="1" applyFill="1" applyAlignment="1" applyProtection="1">
      <alignment horizontal="center" vertical="center"/>
    </xf>
    <xf numFmtId="165" fontId="2" fillId="11" borderId="0" xfId="9" applyNumberFormat="1" applyFont="1" applyFill="1" applyAlignment="1" applyProtection="1">
      <alignment horizontal="center" vertical="center"/>
    </xf>
    <xf numFmtId="0" fontId="5" fillId="7" borderId="0" xfId="2" applyProtection="1">
      <alignment horizontal="center" vertical="center"/>
    </xf>
    <xf numFmtId="0" fontId="0" fillId="0" borderId="0" xfId="0" applyAlignment="1" applyProtection="1">
      <alignment horizontal="center" vertical="center"/>
    </xf>
    <xf numFmtId="0" fontId="1" fillId="7" borderId="0" xfId="6" applyBorder="1" applyAlignment="1" applyProtection="1">
      <alignment horizontal="left" vertical="center" indent="1"/>
    </xf>
    <xf numFmtId="0" fontId="0" fillId="0" borderId="0" xfId="0" applyFont="1" applyFill="1" applyBorder="1" applyAlignment="1" applyProtection="1">
      <alignment horizontal="center" vertical="center"/>
    </xf>
    <xf numFmtId="0" fontId="1" fillId="0" borderId="0" xfId="12" applyFill="1" applyBorder="1">
      <alignment horizontal="left" vertical="center" wrapText="1" indent="2"/>
    </xf>
    <xf numFmtId="166" fontId="0" fillId="0" borderId="0" xfId="0" applyNumberFormat="1" applyFont="1" applyFill="1" applyBorder="1" applyAlignment="1" applyProtection="1">
      <alignment horizontal="center" vertical="center"/>
    </xf>
    <xf numFmtId="2" fontId="0" fillId="0" borderId="0" xfId="0" applyNumberFormat="1" applyFont="1" applyFill="1" applyBorder="1" applyAlignment="1" applyProtection="1">
      <alignment horizontal="center" vertical="center"/>
    </xf>
    <xf numFmtId="0" fontId="1" fillId="0" borderId="0" xfId="12" applyFill="1">
      <alignment horizontal="left" vertical="center" wrapText="1" indent="2"/>
    </xf>
    <xf numFmtId="0" fontId="0" fillId="0" borderId="0" xfId="0" applyFont="1" applyFill="1" applyBorder="1" applyAlignment="1" applyProtection="1">
      <alignment horizontal="left" vertical="center" indent="1"/>
    </xf>
    <xf numFmtId="164" fontId="0" fillId="0" borderId="0" xfId="0" applyNumberFormat="1" applyFont="1" applyFill="1" applyBorder="1" applyAlignment="1" applyProtection="1">
      <alignment horizontal="center" vertical="center"/>
    </xf>
    <xf numFmtId="16" fontId="0" fillId="0" borderId="0" xfId="0" applyNumberFormat="1" applyFont="1" applyFill="1" applyBorder="1" applyAlignment="1" applyProtection="1">
      <alignment horizontal="center" vertical="center"/>
    </xf>
    <xf numFmtId="0" fontId="0" fillId="7" borderId="0" xfId="6" applyFont="1" applyAlignment="1" applyProtection="1">
      <alignment horizontal="left" vertical="center"/>
    </xf>
    <xf numFmtId="0" fontId="1" fillId="7" borderId="0" xfId="6" applyAlignment="1" applyProtection="1">
      <alignment horizontal="left" vertical="center"/>
    </xf>
    <xf numFmtId="0" fontId="5" fillId="7" borderId="0" xfId="2" applyProtection="1">
      <alignment horizontal="center" vertical="center"/>
    </xf>
    <xf numFmtId="0" fontId="5" fillId="7" borderId="0" xfId="2" applyNumberFormat="1" applyProtection="1">
      <alignment horizontal="center" vertical="center"/>
    </xf>
    <xf numFmtId="0" fontId="0" fillId="0" borderId="0" xfId="0" applyNumberFormat="1" applyProtection="1">
      <alignment horizontal="left" vertical="center"/>
    </xf>
    <xf numFmtId="0" fontId="4" fillId="0" borderId="0" xfId="11" applyNumberFormat="1" applyProtection="1">
      <alignment horizontal="center"/>
    </xf>
    <xf numFmtId="0" fontId="0" fillId="0" borderId="0" xfId="6" applyNumberFormat="1" applyFont="1" applyFill="1" applyBorder="1" applyAlignment="1" applyProtection="1">
      <alignment horizontal="center" vertical="center"/>
    </xf>
    <xf numFmtId="0" fontId="1" fillId="0" borderId="0" xfId="4" applyNumberFormat="1" applyFill="1" applyBorder="1" applyAlignment="1" applyProtection="1">
      <alignment vertical="center"/>
    </xf>
    <xf numFmtId="0" fontId="0" fillId="0" borderId="0" xfId="0" applyNumberFormat="1" applyAlignment="1" applyProtection="1">
      <alignment vertical="center"/>
    </xf>
    <xf numFmtId="0" fontId="0" fillId="0" borderId="0" xfId="0" applyNumberFormat="1" applyFont="1" applyFill="1" applyBorder="1" applyAlignment="1" applyProtection="1">
      <alignment vertical="center"/>
    </xf>
  </cellXfs>
  <cellStyles count="13">
    <cellStyle name="20 % - Accent3" xfId="6" builtinId="38"/>
    <cellStyle name="40 % - Accent2" xfId="5" builtinId="35"/>
    <cellStyle name="40 % - Accent4" xfId="8" builtinId="43"/>
    <cellStyle name="40 % - Accent5" xfId="9" builtinId="47"/>
    <cellStyle name="40 % - Accent6" xfId="10" builtinId="51"/>
    <cellStyle name="60 % - Accent3" xfId="7" builtinId="40"/>
    <cellStyle name="Employé" xfId="12" xr:uid="{F8648D0E-F189-413B-A1FC-2512306BF352}"/>
    <cellStyle name="Étiquette" xfId="11" xr:uid="{B6026840-D64B-40D3-B9EC-F5B831B11F31}"/>
    <cellStyle name="Normal" xfId="0" builtinId="0"/>
    <cellStyle name="Titre" xfId="1" builtinId="15"/>
    <cellStyle name="Titre 2" xfId="2" builtinId="17"/>
    <cellStyle name="Titre 3" xfId="3" builtinId="18"/>
    <cellStyle name="Total" xfId="4" builtinId="25"/>
  </cellStyles>
  <dxfs count="89">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center" textRotation="0" wrapText="0" indent="0" justifyLastLine="0" shrinkToFit="0" readingOrder="0"/>
      <protection locked="1" hidden="0"/>
    </dxf>
    <dxf>
      <numFmt numFmtId="0" formatCode="General"/>
      <alignment horizontal="general"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ill>
        <patternFill patternType="none">
          <fgColor indexed="64"/>
          <bgColor indexed="65"/>
        </patternFill>
      </fill>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bgColor rgb="FF00B0F0"/>
        </patternFill>
      </fill>
    </dxf>
    <dxf>
      <fill>
        <patternFill>
          <bgColor rgb="FFD553BC"/>
        </patternFill>
      </fill>
    </dxf>
    <dxf>
      <fill>
        <patternFill patternType="solid">
          <bgColor rgb="FFFFFF00"/>
        </patternFill>
      </fill>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StyleMedium2" defaultPivotStyle="PivotStyleLight16">
    <tableStyle name="Tableau des absences des employés" pivot="0" count="13" xr9:uid="{00000000-0011-0000-FFFF-FFFF00000000}">
      <tableStyleElement type="wholeTable" dxfId="88"/>
      <tableStyleElement type="headerRow" dxfId="87"/>
      <tableStyleElement type="totalRow" dxfId="86"/>
      <tableStyleElement type="firstColumn" dxfId="85"/>
      <tableStyleElement type="lastColumn" dxfId="84"/>
      <tableStyleElement type="firstRowStripe" dxfId="83"/>
      <tableStyleElement type="secondRowStripe" dxfId="82"/>
      <tableStyleElement type="firstColumnStripe" dxfId="81"/>
      <tableStyleElement type="secondColumnStripe" dxfId="80"/>
      <tableStyleElement type="firstHeaderCell" dxfId="79"/>
      <tableStyleElement type="lastHeaderCell" dxfId="78"/>
      <tableStyleElement type="firstTotalCell" dxfId="77"/>
      <tableStyleElement type="lastTotalCell" dxfId="7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avina.elisabeth\Desktop\Calendrier%20des%20absences%20des%20employ&#233;s1(R&#233;cup&#233;ration%20automatique)%20brouillo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vina.elisabeth\Desktop\GESTION%20DES%20ABSENCES\Calendrier%20des%20absences%20des%20employ&#233;s%20NOUVEA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sheetName val="Noms des employés"/>
    </sheetNames>
    <sheetDataSet>
      <sheetData sheetId="0">
        <row r="2">
          <cell r="X2" t="str">
            <v>P</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sheetName val="Février"/>
      <sheetName val="Mars"/>
      <sheetName val="Avril"/>
      <sheetName val="Mai"/>
      <sheetName val="Juin"/>
      <sheetName val="Juillet"/>
      <sheetName val="Août"/>
      <sheetName val="Septembre"/>
      <sheetName val="Octobre"/>
      <sheetName val="Novembre"/>
      <sheetName val="Décembre"/>
      <sheetName val="Noms des employés"/>
      <sheetName val="Calendrier des absences des em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8F1CAD4-6C13-4ECE-888D-E233F20E0199}" name="Janvier" displayName="Janvier" ref="B6:AH76" totalsRowCount="1" headerRowDxfId="67" dataDxfId="66" totalsRowDxfId="65">
  <autoFilter ref="B6:AH75"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xr3:uid="{BD533328-6FAC-46D9-8C3E-DF71E810F919}" name="Nom de l’employé" totalsRowFunction="custom" dataDxfId="64" totalsRowDxfId="34" dataCellStyle="Employé">
      <totalsRowFormula>NomMois&amp;" Total"</totalsRowFormula>
    </tableColumn>
    <tableColumn id="2" xr3:uid="{C7D9CABE-54F9-42D2-A986-962829869C3D}" name="1" totalsRowFunction="custom" dataDxfId="63" totalsRowDxfId="33">
      <totalsRowFormula>SUBTOTAL(103,Janvier!$C$7:$C$75)</totalsRowFormula>
    </tableColumn>
    <tableColumn id="3" xr3:uid="{BF16DDBF-0C4F-44BF-8888-5DCD23E67187}" name="2" totalsRowFunction="custom" dataDxfId="62" totalsRowDxfId="32">
      <totalsRowFormula>SUBTOTAL(103,Janvier!$D$7:$D$75)</totalsRowFormula>
    </tableColumn>
    <tableColumn id="4" xr3:uid="{15613622-3DE4-43C1-B4F9-4CE8EBC5F08B}" name="3" totalsRowFunction="custom" dataDxfId="61" totalsRowDxfId="31">
      <totalsRowFormula>SUBTOTAL(103,Janvier!$E$7:$E$75)</totalsRowFormula>
    </tableColumn>
    <tableColumn id="5" xr3:uid="{2EB88AA3-D2E6-40DC-B531-9201AFB7BC36}" name="4" totalsRowFunction="custom" dataDxfId="60" totalsRowDxfId="30">
      <totalsRowFormula>SUBTOTAL(103,Janvier!$F$7:$F$75)</totalsRowFormula>
    </tableColumn>
    <tableColumn id="6" xr3:uid="{9A5E7466-5746-48C1-8019-5A4710500F7A}" name="5" totalsRowFunction="custom" totalsRowDxfId="29">
      <totalsRowFormula>SUBTOTAL(103,Janvier!$G$7:$G$75)</totalsRowFormula>
    </tableColumn>
    <tableColumn id="7" xr3:uid="{A3E3AE70-AF68-47F4-A906-C03AF570FBB3}" name="6" totalsRowFunction="custom" dataDxfId="59" totalsRowDxfId="28">
      <totalsRowFormula>SUBTOTAL(103,Janvier!$H$7:$H$75)</totalsRowFormula>
    </tableColumn>
    <tableColumn id="8" xr3:uid="{02603029-1DE7-43C6-A9EE-B71F5C6A8A12}" name="7" totalsRowFunction="custom" dataDxfId="58" totalsRowDxfId="27">
      <totalsRowFormula>SUBTOTAL(103,Janvier!$I$7:$I$75)</totalsRowFormula>
    </tableColumn>
    <tableColumn id="9" xr3:uid="{86C0C868-C3A4-4ACB-A892-FAD4A4981F13}" name="8" totalsRowFunction="custom" dataDxfId="57" totalsRowDxfId="26">
      <totalsRowFormula>SUBTOTAL(103,Janvier!$J$7:$J$75)</totalsRowFormula>
    </tableColumn>
    <tableColumn id="10" xr3:uid="{787226B5-BB0D-402A-910E-5CE68EF9CFEF}" name="9" totalsRowFunction="custom" dataDxfId="56" totalsRowDxfId="25">
      <totalsRowFormula>SUBTOTAL(103,Janvier!$K$7:$K$75)</totalsRowFormula>
    </tableColumn>
    <tableColumn id="11" xr3:uid="{5999C7BC-191D-4127-ADE4-772A4F384EB1}" name="10" totalsRowFunction="custom" dataDxfId="55" totalsRowDxfId="24">
      <totalsRowFormula>SUBTOTAL(103,Janvier!$L$7:$L$75)</totalsRowFormula>
    </tableColumn>
    <tableColumn id="12" xr3:uid="{4D64839E-87CB-4763-996D-B8393D9953E0}" name="11" totalsRowFunction="custom" dataDxfId="54" totalsRowDxfId="23">
      <totalsRowFormula>SUBTOTAL(103,Janvier!$M$7:$M$75)</totalsRowFormula>
    </tableColumn>
    <tableColumn id="13" xr3:uid="{5648F335-E300-4F7D-9990-2C77995061C7}" name="12" totalsRowFunction="custom" dataDxfId="53" totalsRowDxfId="22">
      <totalsRowFormula>SUBTOTAL(103,Janvier!$N$7:$N$75)</totalsRowFormula>
    </tableColumn>
    <tableColumn id="14" xr3:uid="{25D97722-74BE-4227-B6B6-F0EDDD3BA424}" name="13" totalsRowFunction="custom" dataDxfId="52" totalsRowDxfId="21">
      <totalsRowFormula>SUBTOTAL(103,Janvier!$O$7:$O$75)</totalsRowFormula>
    </tableColumn>
    <tableColumn id="15" xr3:uid="{02A1F72D-99DA-456E-81A6-9DEC8F3AD3C0}" name="14" totalsRowFunction="custom" dataDxfId="51" totalsRowDxfId="20">
      <totalsRowFormula>SUBTOTAL(103,Janvier!$P$7:$P$75)</totalsRowFormula>
    </tableColumn>
    <tableColumn id="16" xr3:uid="{CCE7750E-9A60-4FFB-A711-B550336C7476}" name="15" totalsRowFunction="custom" dataDxfId="50" totalsRowDxfId="19">
      <totalsRowFormula>SUBTOTAL(103,Janvier!$Q$7:$Q$75)</totalsRowFormula>
    </tableColumn>
    <tableColumn id="17" xr3:uid="{36A8548B-801D-4EA5-8721-1E8AB3178370}" name="16" totalsRowFunction="custom" dataDxfId="49" totalsRowDxfId="18">
      <totalsRowFormula>SUBTOTAL(103,Janvier!$R$7:$R$75)</totalsRowFormula>
    </tableColumn>
    <tableColumn id="18" xr3:uid="{41E46BC5-E529-4486-A3C4-2859D925A53F}" name="17" totalsRowFunction="custom" dataDxfId="48" totalsRowDxfId="17">
      <totalsRowFormula>SUBTOTAL(103,Janvier!$S$7:$S$75)</totalsRowFormula>
    </tableColumn>
    <tableColumn id="19" xr3:uid="{04A91522-1B9D-42FD-B365-5493C3C2E41B}" name="18" totalsRowFunction="custom" dataDxfId="47" totalsRowDxfId="16">
      <totalsRowFormula>SUBTOTAL(103,Janvier!$T$7:$T$75)</totalsRowFormula>
    </tableColumn>
    <tableColumn id="20" xr3:uid="{7A0A5814-870C-4C38-92DB-9BF212179A9A}" name="19" totalsRowFunction="custom" dataDxfId="46" totalsRowDxfId="15">
      <totalsRowFormula>SUBTOTAL(103,Janvier!$U$7:$U$75)</totalsRowFormula>
    </tableColumn>
    <tableColumn id="21" xr3:uid="{8F01C681-A8F3-4BFE-84AE-DA4647BD9048}" name="20" totalsRowFunction="custom" dataDxfId="45" totalsRowDxfId="14">
      <totalsRowFormula>SUBTOTAL(103,Janvier!$V$7:$V$75)</totalsRowFormula>
    </tableColumn>
    <tableColumn id="22" xr3:uid="{9B9E97A9-FBBF-4E76-8E31-96BED0840218}" name="21" totalsRowFunction="custom" dataDxfId="44" totalsRowDxfId="13">
      <totalsRowFormula>SUBTOTAL(103,Janvier!$W$7:$W$75)</totalsRowFormula>
    </tableColumn>
    <tableColumn id="23" xr3:uid="{6856498E-7AD1-4C33-92CA-9B67586C189E}" name="22" totalsRowFunction="custom" dataDxfId="43" totalsRowDxfId="12">
      <totalsRowFormula>SUBTOTAL(103,Janvier!$X$7:$X$75)</totalsRowFormula>
    </tableColumn>
    <tableColumn id="24" xr3:uid="{91564B44-9F50-49B1-A10E-CF5702DDD19A}" name="23" totalsRowFunction="custom" dataDxfId="42" totalsRowDxfId="11">
      <totalsRowFormula>SUBTOTAL(103,Janvier!$Y$7:$Y$75)</totalsRowFormula>
    </tableColumn>
    <tableColumn id="25" xr3:uid="{C15F5750-387C-4354-9D76-4619104A87C2}" name="24" totalsRowFunction="custom" dataDxfId="41" totalsRowDxfId="10">
      <totalsRowFormula>SUBTOTAL(103,Janvier!$Z$7:$Z$75)</totalsRowFormula>
    </tableColumn>
    <tableColumn id="26" xr3:uid="{E67A2CBE-5C9A-484F-978D-5826DD278AD1}" name="25" totalsRowFunction="custom" dataDxfId="40" totalsRowDxfId="9">
      <totalsRowFormula>SUBTOTAL(103,Janvier!$AA$7:$AA$75)</totalsRowFormula>
    </tableColumn>
    <tableColumn id="27" xr3:uid="{C3B7D2E0-A5FB-444B-9502-B0538895A3BA}" name="26" totalsRowFunction="custom" dataDxfId="39" totalsRowDxfId="8">
      <totalsRowFormula>SUBTOTAL(103,Janvier!$AB$7:$AB$75)</totalsRowFormula>
    </tableColumn>
    <tableColumn id="28" xr3:uid="{DF26BAF1-8067-4B9A-86AD-7A51EB48BB92}" name="27" totalsRowFunction="custom" dataDxfId="38" totalsRowDxfId="7">
      <totalsRowFormula>SUBTOTAL(103,Janvier!$AC$7:$AC$75)</totalsRowFormula>
    </tableColumn>
    <tableColumn id="29" xr3:uid="{11FFB9B0-4520-40F8-91B3-7E5F0F3EEC2B}" name="28" totalsRowFunction="custom" dataDxfId="37" totalsRowDxfId="6">
      <totalsRowFormula>SUBTOTAL(103,Janvier!$AD$7:$AD$75)</totalsRowFormula>
    </tableColumn>
    <tableColumn id="30" xr3:uid="{0B501E88-F0BC-4C7F-A042-F8CCC90FF759}" name="29" totalsRowFunction="custom" dataDxfId="36" totalsRowDxfId="5">
      <totalsRowFormula>SUBTOTAL(103,Janvier!$AE$7:$AE$75)</totalsRowFormula>
    </tableColumn>
    <tableColumn id="31" xr3:uid="{EF926FD3-7A4E-4982-BAD6-F458D19ADF20}" name="30" totalsRowFunction="custom" dataDxfId="35" totalsRowDxfId="4">
      <totalsRowFormula>SUBTOTAL(103,Janvier!$AF$7:$AF$75)</totalsRowFormula>
    </tableColumn>
    <tableColumn id="32" xr3:uid="{304196B2-5736-4C69-9A56-2429C84E89E8}" name="31" totalsRowFunction="custom" dataDxfId="2" totalsRowDxfId="3">
      <totalsRowFormula>SUBTOTAL(103,Janvier!$AG$7:$AG$75)</totalsRowFormula>
    </tableColumn>
    <tableColumn id="33" xr3:uid="{C5457F2C-35D9-44B1-AF0B-25A1FDBD5E0C}" name="Total des jours" totalsRowFunction="sum" dataDxfId="1" totalsRowDxfId="0">
      <calculatedColumnFormula>(COUNTIF(C7:AG7,"C")+COUNTIF(C7:AG7,"R")+COUNTIF(C7:AG7,"M")+COUNTIF(C7:AG7,"S")+COUNTIF(C7:AG7,"F")+COUNTIF(C7:AG7,"P")+COUNTIF(C7:AG7,"E")+SUMIF(C7:AG7,0.5,C7:AG7))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B78DB7-CC37-4DAB-8B7B-19E1354D894D}">
  <sheetPr>
    <tabColor theme="2" tint="-0.89999084444715716"/>
  </sheetPr>
  <dimension ref="A1:AK76"/>
  <sheetViews>
    <sheetView showGridLines="0" tabSelected="1" zoomScale="84" zoomScaleNormal="84" workbookViewId="0">
      <selection activeCell="AH1" sqref="AH1:AH1048576"/>
    </sheetView>
  </sheetViews>
  <sheetFormatPr baseColWidth="10" defaultColWidth="9.140625" defaultRowHeight="30" customHeight="1" x14ac:dyDescent="0.25"/>
  <cols>
    <col min="1" max="1" width="2.7109375" style="3" customWidth="1"/>
    <col min="2" max="2" width="25.7109375" style="3" customWidth="1"/>
    <col min="3" max="25" width="4.7109375" style="3" customWidth="1"/>
    <col min="26" max="26" width="4.42578125" style="3" customWidth="1"/>
    <col min="27" max="33" width="4.7109375" style="3" customWidth="1"/>
    <col min="34" max="34" width="13.5703125" style="28" customWidth="1"/>
    <col min="35" max="35" width="2.7109375" customWidth="1"/>
  </cols>
  <sheetData>
    <row r="1" spans="1:37" ht="50.1" customHeight="1" x14ac:dyDescent="0.25">
      <c r="A1" s="1"/>
      <c r="B1" s="2" t="s">
        <v>0</v>
      </c>
    </row>
    <row r="2" spans="1:37" ht="15" customHeight="1" x14ac:dyDescent="0.25">
      <c r="B2" s="4" t="s">
        <v>1</v>
      </c>
      <c r="C2" s="5" t="s">
        <v>2</v>
      </c>
      <c r="D2" s="25" t="s">
        <v>3</v>
      </c>
      <c r="E2" s="25"/>
      <c r="F2" s="6" t="s">
        <v>4</v>
      </c>
      <c r="G2" s="24" t="s">
        <v>5</v>
      </c>
      <c r="H2" s="25"/>
      <c r="I2" s="25"/>
      <c r="J2" s="7" t="s">
        <v>6</v>
      </c>
      <c r="K2" s="25" t="s">
        <v>7</v>
      </c>
      <c r="L2" s="25"/>
      <c r="M2" s="8" t="s">
        <v>8</v>
      </c>
      <c r="N2" s="24" t="s">
        <v>9</v>
      </c>
      <c r="O2" s="25"/>
      <c r="P2" s="25"/>
      <c r="Q2" s="25"/>
      <c r="R2" s="9" t="s">
        <v>10</v>
      </c>
      <c r="S2" s="24" t="s">
        <v>11</v>
      </c>
      <c r="T2" s="25"/>
      <c r="U2" s="25"/>
      <c r="V2" s="25"/>
      <c r="W2" s="10" t="s">
        <v>12</v>
      </c>
      <c r="X2" s="24" t="s">
        <v>13</v>
      </c>
      <c r="Y2" s="25"/>
      <c r="Z2" s="25"/>
      <c r="AA2" s="25"/>
      <c r="AB2" s="11" t="s">
        <v>14</v>
      </c>
      <c r="AC2" s="24" t="s">
        <v>15</v>
      </c>
      <c r="AD2" s="25"/>
      <c r="AE2" s="25"/>
      <c r="AF2" s="25"/>
      <c r="AG2" s="12">
        <v>0.5</v>
      </c>
      <c r="AH2" s="24" t="s">
        <v>16</v>
      </c>
      <c r="AI2" s="25"/>
      <c r="AJ2" s="25"/>
      <c r="AK2" s="25"/>
    </row>
    <row r="3" spans="1:37" ht="15" customHeight="1" x14ac:dyDescent="0.25">
      <c r="AH3" s="29" t="s">
        <v>17</v>
      </c>
    </row>
    <row r="4" spans="1:37" ht="30" customHeight="1" x14ac:dyDescent="0.25">
      <c r="B4" s="13" t="s">
        <v>18</v>
      </c>
      <c r="C4" s="26" t="s">
        <v>19</v>
      </c>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7">
        <v>2020</v>
      </c>
    </row>
    <row r="5" spans="1:37" ht="15" customHeight="1" x14ac:dyDescent="0.25">
      <c r="B5" s="13"/>
      <c r="C5" s="14" t="str">
        <f>TEXT(WEEKDAY(DATE(AnnéeCalendrier,1,1),1),"jjj")</f>
        <v>mer</v>
      </c>
      <c r="D5" s="14" t="str">
        <f>TEXT(WEEKDAY(DATE(AnnéeCalendrier,1,2),1),"jjj")</f>
        <v>jeu</v>
      </c>
      <c r="E5" s="14" t="str">
        <f>TEXT(WEEKDAY(DATE(AnnéeCalendrier,1,3),1),"jjj")</f>
        <v>ven</v>
      </c>
      <c r="F5" s="14" t="str">
        <f>TEXT(WEEKDAY(DATE(AnnéeCalendrier,1,4),1),"jjj")</f>
        <v>sam</v>
      </c>
      <c r="G5" s="14" t="str">
        <f>TEXT(WEEKDAY(DATE(AnnéeCalendrier,1,5),1),"jjj")</f>
        <v>dim</v>
      </c>
      <c r="H5" s="14" t="str">
        <f>TEXT(WEEKDAY(DATE(AnnéeCalendrier,1,6),1),"jjj")</f>
        <v>lun</v>
      </c>
      <c r="I5" s="14" t="str">
        <f>TEXT(WEEKDAY(DATE(AnnéeCalendrier,1,7),1),"jjj")</f>
        <v>mar</v>
      </c>
      <c r="J5" s="14" t="str">
        <f>TEXT(WEEKDAY(DATE(AnnéeCalendrier,1,8),1),"jjj")</f>
        <v>mer</v>
      </c>
      <c r="K5" s="14" t="str">
        <f>TEXT(WEEKDAY(DATE(AnnéeCalendrier,1,9),1),"jjj")</f>
        <v>jeu</v>
      </c>
      <c r="L5" s="14" t="str">
        <f>TEXT(WEEKDAY(DATE(AnnéeCalendrier,1,10),1),"jjj")</f>
        <v>ven</v>
      </c>
      <c r="M5" s="14" t="str">
        <f>TEXT(WEEKDAY(DATE(AnnéeCalendrier,1,11),1),"jjj")</f>
        <v>sam</v>
      </c>
      <c r="N5" s="14" t="str">
        <f>TEXT(WEEKDAY(DATE(AnnéeCalendrier,1,12),1),"jjj")</f>
        <v>dim</v>
      </c>
      <c r="O5" s="14" t="str">
        <f>TEXT(WEEKDAY(DATE(AnnéeCalendrier,1,13),1),"jjj")</f>
        <v>lun</v>
      </c>
      <c r="P5" s="14" t="str">
        <f>TEXT(WEEKDAY(DATE(AnnéeCalendrier,1,14),1),"jjj")</f>
        <v>mar</v>
      </c>
      <c r="Q5" s="14" t="str">
        <f>TEXT(WEEKDAY(DATE(AnnéeCalendrier,1,15),1),"jjj")</f>
        <v>mer</v>
      </c>
      <c r="R5" s="14" t="str">
        <f>TEXT(WEEKDAY(DATE(AnnéeCalendrier,1,16),1),"jjj")</f>
        <v>jeu</v>
      </c>
      <c r="S5" s="14" t="str">
        <f>TEXT(WEEKDAY(DATE(AnnéeCalendrier,1,17),1),"jjj")</f>
        <v>ven</v>
      </c>
      <c r="T5" s="14" t="str">
        <f>TEXT(WEEKDAY(DATE(AnnéeCalendrier,1,18),1),"jjj")</f>
        <v>sam</v>
      </c>
      <c r="U5" s="14" t="str">
        <f>TEXT(WEEKDAY(DATE(AnnéeCalendrier,1,19),1),"jjj")</f>
        <v>dim</v>
      </c>
      <c r="V5" s="14" t="str">
        <f>TEXT(WEEKDAY(DATE(AnnéeCalendrier,1,20),1),"jjj")</f>
        <v>lun</v>
      </c>
      <c r="W5" s="14" t="str">
        <f>TEXT(WEEKDAY(DATE(AnnéeCalendrier,1,21),1),"jjj")</f>
        <v>mar</v>
      </c>
      <c r="X5" s="14" t="str">
        <f>TEXT(WEEKDAY(DATE(AnnéeCalendrier,1,22),1),"jjj")</f>
        <v>mer</v>
      </c>
      <c r="Y5" s="14" t="str">
        <f>TEXT(WEEKDAY(DATE(AnnéeCalendrier,1,23),1),"jjj")</f>
        <v>jeu</v>
      </c>
      <c r="Z5" s="14" t="str">
        <f>TEXT(WEEKDAY(DATE(AnnéeCalendrier,1,24),1),"jjj")</f>
        <v>ven</v>
      </c>
      <c r="AA5" s="14" t="str">
        <f>TEXT(WEEKDAY(DATE(AnnéeCalendrier,1,25),1),"jjj")</f>
        <v>sam</v>
      </c>
      <c r="AB5" s="14" t="str">
        <f>TEXT(WEEKDAY(DATE(AnnéeCalendrier,1,26),1),"jjj")</f>
        <v>dim</v>
      </c>
      <c r="AC5" s="14" t="str">
        <f>TEXT(WEEKDAY(DATE(AnnéeCalendrier,1,27),1),"jjj")</f>
        <v>lun</v>
      </c>
      <c r="AD5" s="14" t="str">
        <f>TEXT(WEEKDAY(DATE(AnnéeCalendrier,1,28),1),"jjj")</f>
        <v>mar</v>
      </c>
      <c r="AE5" s="14" t="str">
        <f>TEXT(WEEKDAY(DATE(AnnéeCalendrier,1,29),1),"jjj")</f>
        <v>mer</v>
      </c>
      <c r="AF5" s="14" t="str">
        <f>TEXT(WEEKDAY(DATE(AnnéeCalendrier,1,30),1),"jjj")</f>
        <v>jeu</v>
      </c>
      <c r="AG5" s="14" t="str">
        <f>TEXT(WEEKDAY(DATE(AnnéeCalendrier,1,31),1),"jjj")</f>
        <v>ven</v>
      </c>
      <c r="AH5" s="27"/>
    </row>
    <row r="6" spans="1:37" ht="15" customHeight="1" x14ac:dyDescent="0.25">
      <c r="B6" s="15" t="s">
        <v>20</v>
      </c>
      <c r="C6" s="16" t="s">
        <v>21</v>
      </c>
      <c r="D6" s="16" t="s">
        <v>22</v>
      </c>
      <c r="E6" s="16" t="s">
        <v>23</v>
      </c>
      <c r="F6" s="16" t="s">
        <v>24</v>
      </c>
      <c r="G6" s="16" t="s">
        <v>25</v>
      </c>
      <c r="H6" s="16" t="s">
        <v>26</v>
      </c>
      <c r="I6" s="16" t="s">
        <v>27</v>
      </c>
      <c r="J6" s="16" t="s">
        <v>28</v>
      </c>
      <c r="K6" s="16" t="s">
        <v>29</v>
      </c>
      <c r="L6" s="16" t="s">
        <v>30</v>
      </c>
      <c r="M6" s="16" t="s">
        <v>31</v>
      </c>
      <c r="N6" s="16" t="s">
        <v>32</v>
      </c>
      <c r="O6" s="16" t="s">
        <v>33</v>
      </c>
      <c r="P6" s="16" t="s">
        <v>34</v>
      </c>
      <c r="Q6" s="16" t="s">
        <v>35</v>
      </c>
      <c r="R6" s="16" t="s">
        <v>36</v>
      </c>
      <c r="S6" s="16" t="s">
        <v>37</v>
      </c>
      <c r="T6" s="16" t="s">
        <v>38</v>
      </c>
      <c r="U6" s="16" t="s">
        <v>39</v>
      </c>
      <c r="V6" s="16" t="s">
        <v>40</v>
      </c>
      <c r="W6" s="16" t="s">
        <v>41</v>
      </c>
      <c r="X6" s="16" t="s">
        <v>42</v>
      </c>
      <c r="Y6" s="16" t="s">
        <v>43</v>
      </c>
      <c r="Z6" s="16" t="s">
        <v>44</v>
      </c>
      <c r="AA6" s="16" t="s">
        <v>45</v>
      </c>
      <c r="AB6" s="16" t="s">
        <v>46</v>
      </c>
      <c r="AC6" s="16" t="s">
        <v>47</v>
      </c>
      <c r="AD6" s="16" t="s">
        <v>48</v>
      </c>
      <c r="AE6" s="16" t="s">
        <v>49</v>
      </c>
      <c r="AF6" s="16" t="s">
        <v>50</v>
      </c>
      <c r="AG6" s="16" t="s">
        <v>51</v>
      </c>
      <c r="AH6" s="30" t="s">
        <v>52</v>
      </c>
    </row>
    <row r="7" spans="1:37" ht="30" customHeight="1" x14ac:dyDescent="0.25">
      <c r="B7" s="17"/>
      <c r="C7" s="16"/>
      <c r="D7" s="16"/>
      <c r="E7" s="16"/>
      <c r="F7" s="16"/>
      <c r="G7" s="16"/>
      <c r="H7" s="16"/>
      <c r="I7" s="16"/>
      <c r="J7" s="16"/>
      <c r="K7" s="16"/>
      <c r="L7" s="16"/>
      <c r="M7" s="16"/>
      <c r="N7" s="16"/>
      <c r="O7" s="16"/>
      <c r="P7" s="16"/>
      <c r="Q7" s="16"/>
      <c r="R7" s="16"/>
      <c r="S7" s="16"/>
      <c r="T7" s="16"/>
      <c r="U7" s="16"/>
      <c r="V7" s="16"/>
      <c r="W7" s="16">
        <v>0.5</v>
      </c>
      <c r="X7" s="16"/>
      <c r="Y7" s="16"/>
      <c r="Z7" s="23"/>
      <c r="AA7" s="16"/>
      <c r="AB7" s="16" t="s">
        <v>10</v>
      </c>
      <c r="AC7" s="16" t="s">
        <v>14</v>
      </c>
      <c r="AD7" s="18"/>
      <c r="AE7" s="16">
        <v>0.5</v>
      </c>
      <c r="AF7" s="16"/>
      <c r="AG7" s="16"/>
      <c r="AH7" s="31">
        <f t="shared" ref="AH7:AH38" si="0">(COUNTIF(C7:AG7,"C")+COUNTIF(C7:AG7,"R")+COUNTIF(C7:AG7,"M")+COUNTIF(C7:AG7,"S")+COUNTIF(C7:AG7,"F")+COUNTIF(C7:AG7,"P")+COUNTIF(C7:AG7,"E")+SUMIF(C7:AG7,0.5,C7:AG7))</f>
        <v>3</v>
      </c>
    </row>
    <row r="8" spans="1:37" ht="30" customHeight="1" x14ac:dyDescent="0.25">
      <c r="B8" s="17"/>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19"/>
      <c r="AF8" s="16"/>
      <c r="AG8" s="16"/>
      <c r="AH8" s="31">
        <f t="shared" si="0"/>
        <v>0</v>
      </c>
    </row>
    <row r="9" spans="1:37" ht="30" customHeight="1" x14ac:dyDescent="0.25">
      <c r="B9" s="17"/>
      <c r="C9" s="16"/>
      <c r="D9" s="16"/>
      <c r="E9" s="16"/>
      <c r="F9" s="16"/>
      <c r="G9" s="16"/>
      <c r="H9" s="16"/>
      <c r="I9" s="16"/>
      <c r="J9" s="16"/>
      <c r="K9" s="16"/>
      <c r="L9" s="16"/>
      <c r="M9" s="16"/>
      <c r="N9" s="16"/>
      <c r="O9" s="16"/>
      <c r="P9" s="16"/>
      <c r="Q9" s="16"/>
      <c r="R9" s="16"/>
      <c r="S9" s="16"/>
      <c r="T9" s="16"/>
      <c r="U9" s="16"/>
      <c r="V9" s="16"/>
      <c r="W9" s="16"/>
      <c r="X9" s="16"/>
      <c r="Y9" s="16"/>
      <c r="Z9" s="16"/>
      <c r="AA9" s="16"/>
      <c r="AB9" s="16"/>
      <c r="AC9" s="16" t="s">
        <v>14</v>
      </c>
      <c r="AD9" s="16">
        <v>0.5</v>
      </c>
      <c r="AE9" s="19"/>
      <c r="AF9" s="16"/>
      <c r="AG9" s="16"/>
      <c r="AH9" s="31">
        <f t="shared" si="0"/>
        <v>1.5</v>
      </c>
    </row>
    <row r="10" spans="1:37" ht="30" customHeight="1" x14ac:dyDescent="0.25">
      <c r="B10" s="17"/>
      <c r="C10" s="16"/>
      <c r="D10" s="16"/>
      <c r="E10" s="16"/>
      <c r="F10" s="16"/>
      <c r="G10" s="16"/>
      <c r="H10" s="16"/>
      <c r="I10" s="16"/>
      <c r="J10" s="16"/>
      <c r="K10" s="16"/>
      <c r="L10" s="16"/>
      <c r="M10" s="16"/>
      <c r="N10" s="16"/>
      <c r="O10" s="16"/>
      <c r="P10" s="16"/>
      <c r="Q10" s="16"/>
      <c r="R10" s="16"/>
      <c r="S10" s="16"/>
      <c r="T10" s="16"/>
      <c r="U10" s="16"/>
      <c r="V10" s="16" t="s">
        <v>53</v>
      </c>
      <c r="W10" s="16" t="s">
        <v>10</v>
      </c>
      <c r="X10" s="23"/>
      <c r="Y10" s="16"/>
      <c r="Z10" s="16"/>
      <c r="AA10" s="16"/>
      <c r="AB10" s="16"/>
      <c r="AC10" s="16"/>
      <c r="AD10" s="16"/>
      <c r="AE10" s="16"/>
      <c r="AF10" s="16"/>
      <c r="AG10" s="16"/>
      <c r="AH10" s="31">
        <f t="shared" si="0"/>
        <v>2</v>
      </c>
    </row>
    <row r="11" spans="1:37" ht="30" customHeight="1" x14ac:dyDescent="0.25">
      <c r="B11" s="17"/>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v>0.5</v>
      </c>
      <c r="AE11" s="16"/>
      <c r="AF11" s="16"/>
      <c r="AG11" s="16"/>
      <c r="AH11" s="31">
        <f t="shared" si="0"/>
        <v>0.5</v>
      </c>
    </row>
    <row r="12" spans="1:37" ht="30" customHeight="1" x14ac:dyDescent="0.25">
      <c r="B12" s="20"/>
      <c r="T12" s="3">
        <v>0.5</v>
      </c>
      <c r="Z12" s="3">
        <v>0.5</v>
      </c>
      <c r="AH12" s="32">
        <f t="shared" si="0"/>
        <v>1</v>
      </c>
    </row>
    <row r="13" spans="1:37" ht="30" customHeight="1" x14ac:dyDescent="0.25">
      <c r="B13" s="20"/>
      <c r="AH13" s="32">
        <f t="shared" si="0"/>
        <v>0</v>
      </c>
    </row>
    <row r="14" spans="1:37" ht="30" customHeight="1" x14ac:dyDescent="0.25">
      <c r="B14" s="20"/>
      <c r="AH14" s="32">
        <f t="shared" si="0"/>
        <v>0</v>
      </c>
    </row>
    <row r="15" spans="1:37" ht="30" customHeight="1" x14ac:dyDescent="0.25">
      <c r="B15" s="20"/>
      <c r="AH15" s="32">
        <f t="shared" si="0"/>
        <v>0</v>
      </c>
    </row>
    <row r="16" spans="1:37" ht="30" customHeight="1" x14ac:dyDescent="0.25">
      <c r="B16" s="20"/>
      <c r="AH16" s="32">
        <f t="shared" si="0"/>
        <v>0</v>
      </c>
    </row>
    <row r="17" spans="2:34" ht="30" customHeight="1" x14ac:dyDescent="0.25">
      <c r="B17" s="20"/>
      <c r="AH17" s="32">
        <f t="shared" si="0"/>
        <v>0</v>
      </c>
    </row>
    <row r="18" spans="2:34" ht="30" customHeight="1" x14ac:dyDescent="0.25">
      <c r="B18" s="20"/>
      <c r="AH18" s="32">
        <f t="shared" si="0"/>
        <v>0</v>
      </c>
    </row>
    <row r="19" spans="2:34" ht="30" customHeight="1" x14ac:dyDescent="0.25">
      <c r="B19" s="20"/>
      <c r="AH19" s="32">
        <f t="shared" si="0"/>
        <v>0</v>
      </c>
    </row>
    <row r="20" spans="2:34" ht="30" customHeight="1" x14ac:dyDescent="0.25">
      <c r="B20" s="20"/>
      <c r="AH20" s="32">
        <f t="shared" si="0"/>
        <v>0</v>
      </c>
    </row>
    <row r="21" spans="2:34" ht="30" customHeight="1" x14ac:dyDescent="0.25">
      <c r="B21" s="20"/>
      <c r="AH21" s="32">
        <f t="shared" si="0"/>
        <v>0</v>
      </c>
    </row>
    <row r="22" spans="2:34" ht="30" customHeight="1" x14ac:dyDescent="0.25">
      <c r="B22" s="20"/>
      <c r="AH22" s="32">
        <f t="shared" si="0"/>
        <v>0</v>
      </c>
    </row>
    <row r="23" spans="2:34" ht="30" customHeight="1" x14ac:dyDescent="0.25">
      <c r="B23" s="20"/>
      <c r="AH23" s="32">
        <f t="shared" si="0"/>
        <v>0</v>
      </c>
    </row>
    <row r="24" spans="2:34" ht="30" customHeight="1" x14ac:dyDescent="0.25">
      <c r="B24" s="20"/>
      <c r="AH24" s="32">
        <f t="shared" si="0"/>
        <v>0</v>
      </c>
    </row>
    <row r="25" spans="2:34" ht="30" customHeight="1" x14ac:dyDescent="0.25">
      <c r="B25" s="20"/>
      <c r="AH25" s="32">
        <f t="shared" si="0"/>
        <v>0</v>
      </c>
    </row>
    <row r="26" spans="2:34" ht="30" customHeight="1" x14ac:dyDescent="0.25">
      <c r="B26" s="20"/>
      <c r="AH26" s="32">
        <f t="shared" si="0"/>
        <v>0</v>
      </c>
    </row>
    <row r="27" spans="2:34" ht="30" customHeight="1" x14ac:dyDescent="0.25">
      <c r="B27" s="20"/>
      <c r="AH27" s="32">
        <f t="shared" si="0"/>
        <v>0</v>
      </c>
    </row>
    <row r="28" spans="2:34" ht="30" customHeight="1" x14ac:dyDescent="0.25">
      <c r="B28" s="20"/>
      <c r="AH28" s="32">
        <f t="shared" si="0"/>
        <v>0</v>
      </c>
    </row>
    <row r="29" spans="2:34" ht="30" customHeight="1" x14ac:dyDescent="0.25">
      <c r="B29" s="20"/>
      <c r="AH29" s="32">
        <f t="shared" si="0"/>
        <v>0</v>
      </c>
    </row>
    <row r="30" spans="2:34" ht="30" customHeight="1" x14ac:dyDescent="0.25">
      <c r="B30" s="20"/>
      <c r="AH30" s="32">
        <f t="shared" si="0"/>
        <v>0</v>
      </c>
    </row>
    <row r="31" spans="2:34" ht="30" customHeight="1" x14ac:dyDescent="0.25">
      <c r="B31" s="20"/>
      <c r="AH31" s="32">
        <f t="shared" si="0"/>
        <v>0</v>
      </c>
    </row>
    <row r="32" spans="2:34" ht="30" customHeight="1" x14ac:dyDescent="0.25">
      <c r="B32" s="20"/>
      <c r="AH32" s="32">
        <f t="shared" si="0"/>
        <v>0</v>
      </c>
    </row>
    <row r="33" spans="2:34" ht="30" customHeight="1" x14ac:dyDescent="0.25">
      <c r="B33" s="20"/>
      <c r="AH33" s="32">
        <f t="shared" si="0"/>
        <v>0</v>
      </c>
    </row>
    <row r="34" spans="2:34" ht="30" customHeight="1" x14ac:dyDescent="0.25">
      <c r="B34" s="20"/>
      <c r="AH34" s="32">
        <f t="shared" si="0"/>
        <v>0</v>
      </c>
    </row>
    <row r="35" spans="2:34" ht="30" customHeight="1" x14ac:dyDescent="0.25">
      <c r="B35" s="20"/>
      <c r="AH35" s="32">
        <f t="shared" si="0"/>
        <v>0</v>
      </c>
    </row>
    <row r="36" spans="2:34" ht="30" customHeight="1" x14ac:dyDescent="0.25">
      <c r="B36" s="20"/>
      <c r="AH36" s="32">
        <f t="shared" si="0"/>
        <v>0</v>
      </c>
    </row>
    <row r="37" spans="2:34" ht="30" customHeight="1" x14ac:dyDescent="0.25">
      <c r="B37" s="20"/>
      <c r="AH37" s="32">
        <f t="shared" si="0"/>
        <v>0</v>
      </c>
    </row>
    <row r="38" spans="2:34" ht="30" customHeight="1" x14ac:dyDescent="0.25">
      <c r="B38" s="20"/>
      <c r="AH38" s="32">
        <f t="shared" si="0"/>
        <v>0</v>
      </c>
    </row>
    <row r="39" spans="2:34" ht="30" customHeight="1" x14ac:dyDescent="0.25">
      <c r="B39" s="20"/>
      <c r="AH39" s="32">
        <f t="shared" ref="AH39:AH70" si="1">(COUNTIF(C39:AG39,"C")+COUNTIF(C39:AG39,"R")+COUNTIF(C39:AG39,"M")+COUNTIF(C39:AG39,"S")+COUNTIF(C39:AG39,"F")+COUNTIF(C39:AG39,"P")+COUNTIF(C39:AG39,"E")+SUMIF(C39:AG39,0.5,C39:AG39))</f>
        <v>0</v>
      </c>
    </row>
    <row r="40" spans="2:34" ht="30" customHeight="1" x14ac:dyDescent="0.25">
      <c r="B40" s="20"/>
      <c r="AH40" s="32">
        <f t="shared" si="1"/>
        <v>0</v>
      </c>
    </row>
    <row r="41" spans="2:34" ht="30" customHeight="1" x14ac:dyDescent="0.25">
      <c r="B41" s="20"/>
      <c r="AH41" s="32">
        <f t="shared" si="1"/>
        <v>0</v>
      </c>
    </row>
    <row r="42" spans="2:34" ht="30" customHeight="1" x14ac:dyDescent="0.25">
      <c r="B42" s="20"/>
      <c r="AH42" s="32">
        <f t="shared" si="1"/>
        <v>0</v>
      </c>
    </row>
    <row r="43" spans="2:34" ht="30" customHeight="1" x14ac:dyDescent="0.25">
      <c r="B43" s="20"/>
      <c r="AH43" s="32">
        <f t="shared" si="1"/>
        <v>0</v>
      </c>
    </row>
    <row r="44" spans="2:34" ht="30" customHeight="1" x14ac:dyDescent="0.25">
      <c r="B44" s="20"/>
      <c r="AH44" s="32">
        <f t="shared" si="1"/>
        <v>0</v>
      </c>
    </row>
    <row r="45" spans="2:34" ht="30" customHeight="1" x14ac:dyDescent="0.25">
      <c r="B45" s="20"/>
      <c r="AH45" s="32">
        <f t="shared" si="1"/>
        <v>0</v>
      </c>
    </row>
    <row r="46" spans="2:34" ht="30" customHeight="1" x14ac:dyDescent="0.25">
      <c r="B46" s="20"/>
      <c r="AH46" s="32">
        <f t="shared" si="1"/>
        <v>0</v>
      </c>
    </row>
    <row r="47" spans="2:34" ht="30" customHeight="1" x14ac:dyDescent="0.25">
      <c r="B47" s="20"/>
      <c r="AH47" s="32">
        <f t="shared" si="1"/>
        <v>0</v>
      </c>
    </row>
    <row r="48" spans="2:34" ht="30" customHeight="1" x14ac:dyDescent="0.25">
      <c r="B48" s="20"/>
      <c r="AH48" s="32">
        <f t="shared" si="1"/>
        <v>0</v>
      </c>
    </row>
    <row r="49" spans="2:34" ht="30" customHeight="1" x14ac:dyDescent="0.25">
      <c r="B49" s="20"/>
      <c r="AH49" s="32">
        <f t="shared" si="1"/>
        <v>0</v>
      </c>
    </row>
    <row r="50" spans="2:34" ht="30" customHeight="1" x14ac:dyDescent="0.25">
      <c r="B50" s="20"/>
      <c r="AH50" s="32">
        <f t="shared" si="1"/>
        <v>0</v>
      </c>
    </row>
    <row r="51" spans="2:34" ht="30" customHeight="1" x14ac:dyDescent="0.25">
      <c r="B51" s="20"/>
      <c r="AH51" s="32">
        <f t="shared" si="1"/>
        <v>0</v>
      </c>
    </row>
    <row r="52" spans="2:34" ht="30" customHeight="1" x14ac:dyDescent="0.25">
      <c r="B52" s="20"/>
      <c r="AH52" s="32">
        <f t="shared" si="1"/>
        <v>0</v>
      </c>
    </row>
    <row r="53" spans="2:34" ht="30" customHeight="1" x14ac:dyDescent="0.25">
      <c r="B53" s="20"/>
      <c r="AH53" s="32">
        <f t="shared" si="1"/>
        <v>0</v>
      </c>
    </row>
    <row r="54" spans="2:34" ht="30" customHeight="1" x14ac:dyDescent="0.25">
      <c r="B54" s="20"/>
      <c r="AH54" s="32">
        <f t="shared" si="1"/>
        <v>0</v>
      </c>
    </row>
    <row r="55" spans="2:34" ht="30" customHeight="1" x14ac:dyDescent="0.25">
      <c r="B55" s="20"/>
      <c r="AH55" s="32">
        <f t="shared" si="1"/>
        <v>0</v>
      </c>
    </row>
    <row r="56" spans="2:34" ht="30" customHeight="1" x14ac:dyDescent="0.25">
      <c r="B56" s="20"/>
      <c r="AH56" s="32">
        <f t="shared" si="1"/>
        <v>0</v>
      </c>
    </row>
    <row r="57" spans="2:34" ht="30" customHeight="1" x14ac:dyDescent="0.25">
      <c r="B57" s="20"/>
      <c r="AH57" s="32">
        <f t="shared" si="1"/>
        <v>0</v>
      </c>
    </row>
    <row r="58" spans="2:34" ht="30" customHeight="1" x14ac:dyDescent="0.25">
      <c r="B58" s="20"/>
      <c r="AH58" s="32">
        <f t="shared" si="1"/>
        <v>0</v>
      </c>
    </row>
    <row r="59" spans="2:34" ht="30" customHeight="1" x14ac:dyDescent="0.25">
      <c r="B59" s="20"/>
      <c r="AH59" s="32">
        <f t="shared" si="1"/>
        <v>0</v>
      </c>
    </row>
    <row r="60" spans="2:34" ht="30" customHeight="1" x14ac:dyDescent="0.25">
      <c r="B60" s="20"/>
      <c r="AH60" s="32">
        <f t="shared" si="1"/>
        <v>0</v>
      </c>
    </row>
    <row r="61" spans="2:34" ht="30" customHeight="1" x14ac:dyDescent="0.25">
      <c r="B61" s="20"/>
      <c r="AH61" s="32">
        <f t="shared" si="1"/>
        <v>0</v>
      </c>
    </row>
    <row r="62" spans="2:34" ht="30" customHeight="1" x14ac:dyDescent="0.25">
      <c r="B62" s="20"/>
      <c r="AH62" s="32">
        <f t="shared" si="1"/>
        <v>0</v>
      </c>
    </row>
    <row r="63" spans="2:34" ht="30" customHeight="1" x14ac:dyDescent="0.25">
      <c r="B63" s="20"/>
      <c r="AH63" s="32">
        <f t="shared" si="1"/>
        <v>0</v>
      </c>
    </row>
    <row r="64" spans="2:34" ht="30" customHeight="1" x14ac:dyDescent="0.25">
      <c r="B64" s="20"/>
      <c r="AH64" s="32">
        <f t="shared" si="1"/>
        <v>0</v>
      </c>
    </row>
    <row r="65" spans="2:34" ht="30" customHeight="1" x14ac:dyDescent="0.25">
      <c r="B65" s="20"/>
      <c r="AH65" s="32">
        <f t="shared" si="1"/>
        <v>0</v>
      </c>
    </row>
    <row r="66" spans="2:34" ht="30" customHeight="1" x14ac:dyDescent="0.25">
      <c r="B66" s="20"/>
      <c r="AH66" s="32">
        <f t="shared" si="1"/>
        <v>0</v>
      </c>
    </row>
    <row r="67" spans="2:34" ht="30" customHeight="1" x14ac:dyDescent="0.25">
      <c r="B67" s="20"/>
      <c r="AH67" s="32">
        <f t="shared" si="1"/>
        <v>0</v>
      </c>
    </row>
    <row r="68" spans="2:34" ht="30" customHeight="1" x14ac:dyDescent="0.25">
      <c r="B68" s="20"/>
      <c r="AH68" s="32">
        <f t="shared" si="1"/>
        <v>0</v>
      </c>
    </row>
    <row r="69" spans="2:34" ht="30" customHeight="1" x14ac:dyDescent="0.25">
      <c r="B69" s="20"/>
      <c r="AH69" s="32">
        <f t="shared" si="1"/>
        <v>0</v>
      </c>
    </row>
    <row r="70" spans="2:34" ht="30" customHeight="1" x14ac:dyDescent="0.25">
      <c r="B70" s="20"/>
      <c r="AH70" s="32">
        <f t="shared" si="1"/>
        <v>0</v>
      </c>
    </row>
    <row r="71" spans="2:34" ht="30" customHeight="1" x14ac:dyDescent="0.25">
      <c r="B71" s="20"/>
      <c r="AH71" s="32">
        <f t="shared" ref="AH71:AH102" si="2">(COUNTIF(C71:AG71,"C")+COUNTIF(C71:AG71,"R")+COUNTIF(C71:AG71,"M")+COUNTIF(C71:AG71,"S")+COUNTIF(C71:AG71,"F")+COUNTIF(C71:AG71,"P")+COUNTIF(C71:AG71,"E")+SUMIF(C71:AG71,0.5,C71:AG71))</f>
        <v>0</v>
      </c>
    </row>
    <row r="72" spans="2:34" ht="30" customHeight="1" x14ac:dyDescent="0.25">
      <c r="B72" s="20"/>
      <c r="AH72" s="32">
        <f t="shared" si="2"/>
        <v>0</v>
      </c>
    </row>
    <row r="73" spans="2:34" ht="30" customHeight="1" x14ac:dyDescent="0.25">
      <c r="B73" s="20"/>
      <c r="AH73" s="32">
        <f t="shared" si="2"/>
        <v>0</v>
      </c>
    </row>
    <row r="74" spans="2:34" ht="30" customHeight="1" x14ac:dyDescent="0.25">
      <c r="B74" s="20"/>
      <c r="AH74" s="32">
        <f t="shared" si="2"/>
        <v>0</v>
      </c>
    </row>
    <row r="75" spans="2:34" ht="30" customHeight="1" x14ac:dyDescent="0.25">
      <c r="B75" s="20"/>
      <c r="AH75" s="32">
        <f t="shared" si="2"/>
        <v>0</v>
      </c>
    </row>
    <row r="76" spans="2:34" ht="30" customHeight="1" x14ac:dyDescent="0.25">
      <c r="B76" s="21" t="str">
        <f>NomMois&amp;" Total"</f>
        <v>Janvier Total</v>
      </c>
      <c r="C76" s="22">
        <f>SUBTOTAL(103,Janvier!$C$7:$C$75)</f>
        <v>0</v>
      </c>
      <c r="D76" s="22">
        <f>SUBTOTAL(103,Janvier!$D$7:$D$75)</f>
        <v>0</v>
      </c>
      <c r="E76" s="22">
        <f>SUBTOTAL(103,Janvier!$E$7:$E$75)</f>
        <v>0</v>
      </c>
      <c r="F76" s="22">
        <f>SUBTOTAL(103,Janvier!$F$7:$F$75)</f>
        <v>0</v>
      </c>
      <c r="G76" s="22">
        <f>SUBTOTAL(103,Janvier!$G$7:$G$75)</f>
        <v>0</v>
      </c>
      <c r="H76" s="22">
        <f>SUBTOTAL(103,Janvier!$H$7:$H$75)</f>
        <v>0</v>
      </c>
      <c r="I76" s="22">
        <f>SUBTOTAL(103,Janvier!$I$7:$I$75)</f>
        <v>0</v>
      </c>
      <c r="J76" s="22">
        <f>SUBTOTAL(103,Janvier!$J$7:$J$75)</f>
        <v>0</v>
      </c>
      <c r="K76" s="22">
        <f>SUBTOTAL(103,Janvier!$K$7:$K$75)</f>
        <v>0</v>
      </c>
      <c r="L76" s="22">
        <f>SUBTOTAL(103,Janvier!$L$7:$L$75)</f>
        <v>0</v>
      </c>
      <c r="M76" s="22">
        <f>SUBTOTAL(103,Janvier!$M$7:$M$75)</f>
        <v>0</v>
      </c>
      <c r="N76" s="22">
        <f>SUBTOTAL(103,Janvier!$N$7:$N$75)</f>
        <v>0</v>
      </c>
      <c r="O76" s="22">
        <f>SUBTOTAL(103,Janvier!$O$7:$O$75)</f>
        <v>0</v>
      </c>
      <c r="P76" s="22">
        <f>SUBTOTAL(103,Janvier!$P$7:$P$75)</f>
        <v>0</v>
      </c>
      <c r="Q76" s="22">
        <f>SUBTOTAL(103,Janvier!$Q$7:$Q$75)</f>
        <v>0</v>
      </c>
      <c r="R76" s="22">
        <f>SUBTOTAL(103,Janvier!$R$7:$R$75)</f>
        <v>0</v>
      </c>
      <c r="S76" s="22">
        <f>SUBTOTAL(103,Janvier!$S$7:$S$75)</f>
        <v>0</v>
      </c>
      <c r="T76" s="22">
        <f>SUBTOTAL(103,Janvier!$T$7:$T$75)</f>
        <v>1</v>
      </c>
      <c r="U76" s="22">
        <f>SUBTOTAL(103,Janvier!$U$7:$U$75)</f>
        <v>0</v>
      </c>
      <c r="V76" s="22">
        <f>SUBTOTAL(103,Janvier!$V$7:$V$75)</f>
        <v>1</v>
      </c>
      <c r="W76" s="22">
        <f>SUBTOTAL(103,Janvier!$W$7:$W$75)</f>
        <v>2</v>
      </c>
      <c r="X76" s="22">
        <f>SUBTOTAL(103,Janvier!$X$7:$X$75)</f>
        <v>0</v>
      </c>
      <c r="Y76" s="22">
        <f>SUBTOTAL(103,Janvier!$Y$7:$Y$75)</f>
        <v>0</v>
      </c>
      <c r="Z76" s="22">
        <f>SUBTOTAL(103,Janvier!$Z$7:$Z$75)</f>
        <v>1</v>
      </c>
      <c r="AA76" s="22">
        <f>SUBTOTAL(103,Janvier!$AA$7:$AA$75)</f>
        <v>0</v>
      </c>
      <c r="AB76" s="22">
        <f>SUBTOTAL(103,Janvier!$AB$7:$AB$75)</f>
        <v>1</v>
      </c>
      <c r="AC76" s="22">
        <f>SUBTOTAL(103,Janvier!$AC$7:$AC$75)</f>
        <v>2</v>
      </c>
      <c r="AD76" s="22">
        <f>SUBTOTAL(103,Janvier!$AD$7:$AD$75)</f>
        <v>2</v>
      </c>
      <c r="AE76" s="22">
        <f>SUBTOTAL(103,Janvier!$AE$7:$AE$75)</f>
        <v>1</v>
      </c>
      <c r="AF76" s="22">
        <f>SUBTOTAL(103,Janvier!$AF$7:$AF$75)</f>
        <v>0</v>
      </c>
      <c r="AG76" s="22">
        <f>SUBTOTAL(103,Janvier!$AG$7:$AG$75)</f>
        <v>0</v>
      </c>
      <c r="AH76" s="33">
        <f>SUBTOTAL(109,Janvier[Total des jours])</f>
        <v>8</v>
      </c>
    </row>
  </sheetData>
  <mergeCells count="9">
    <mergeCell ref="AC2:AF2"/>
    <mergeCell ref="AH2:AK2"/>
    <mergeCell ref="C4:AG4"/>
    <mergeCell ref="D2:E2"/>
    <mergeCell ref="G2:I2"/>
    <mergeCell ref="K2:L2"/>
    <mergeCell ref="N2:Q2"/>
    <mergeCell ref="S2:V2"/>
    <mergeCell ref="X2:AA2"/>
  </mergeCells>
  <conditionalFormatting sqref="C7:AG75">
    <cfRule type="expression" dxfId="75" priority="2" stopIfTrue="1">
      <formula>C7=Clédemijournee</formula>
    </cfRule>
    <cfRule type="expression" dxfId="74" priority="3" stopIfTrue="1">
      <formula>C7=CléException</formula>
    </cfRule>
    <cfRule type="expression" dxfId="73" priority="4" stopIfTrue="1">
      <formula>C7=CléRécupération</formula>
    </cfRule>
    <cfRule type="expression" dxfId="72" priority="5" stopIfTrue="1">
      <formula>C7=CléPersonnalisée2</formula>
    </cfRule>
    <cfRule type="expression" dxfId="71" priority="6" stopIfTrue="1">
      <formula>C7=CléPersonnalisée1</formula>
    </cfRule>
    <cfRule type="expression" dxfId="70" priority="7" stopIfTrue="1">
      <formula>C7=CléMaladie</formula>
    </cfRule>
    <cfRule type="expression" dxfId="69" priority="8" stopIfTrue="1">
      <formula>C7=CléPersonnel</formula>
    </cfRule>
    <cfRule type="expression" dxfId="68" priority="9" stopIfTrue="1">
      <formula>C7=CléCongé</formula>
    </cfRule>
  </conditionalFormatting>
  <conditionalFormatting sqref="AH8:AH75">
    <cfRule type="dataBar" priority="10">
      <dataBar>
        <cfvo type="num" val="0"/>
        <cfvo type="num" val="31"/>
        <color theme="2" tint="-0.249977111117893"/>
      </dataBar>
      <extLst>
        <ext xmlns:x14="http://schemas.microsoft.com/office/spreadsheetml/2009/9/main" uri="{B025F937-C7B1-47D3-B67F-A62EFF666E3E}">
          <x14:id>{39D682F2-F1FC-48A5-8E62-FF88974C9091}</x14:id>
        </ext>
      </extLst>
    </cfRule>
  </conditionalFormatting>
  <conditionalFormatting sqref="AH7">
    <cfRule type="dataBar" priority="1">
      <dataBar>
        <cfvo type="num" val="0"/>
        <cfvo type="num" val="31"/>
        <color theme="2" tint="-0.249977111117893"/>
      </dataBar>
      <extLst>
        <ext xmlns:x14="http://schemas.microsoft.com/office/spreadsheetml/2009/9/main" uri="{B025F937-C7B1-47D3-B67F-A62EFF666E3E}">
          <x14:id>{B312E479-6B77-4D00-879A-B882CDB02BB7}</x14:id>
        </ext>
      </extLst>
    </cfRule>
  </conditionalFormatting>
  <dataValidations count="15">
    <dataValidation allowBlank="1" showInputMessage="1" showErrorMessage="1" prompt="Entrez l’année dans la cellule ci-dessous" sqref="AH3" xr:uid="{E15F4003-F31A-48BB-8E7D-E2FE54551851}"/>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DAB88A15-7C25-4F0A-A7C3-CD4A7AAB15AD}"/>
    <dataValidation allowBlank="1" showInputMessage="1" showErrorMessage="1" prompt="Entrez une étiquette pour décrire la clé personnalisée à gauche" sqref="N2 S2 X2 AC2 AH2" xr:uid="{B83282B1-8ADD-4194-8AE2-21032B2B934F}"/>
    <dataValidation allowBlank="1" showInputMessage="1" showErrorMessage="1" prompt="Entrez une lettre et personnalisez l’étiquette à droite pour ajouter un élément de clé" sqref="M2 R2 W2 AB2 AG2" xr:uid="{6B27D49F-A7C6-4BCF-96E8-9A3FEA36319E}"/>
    <dataValidation allowBlank="1" showInputMessage="1" showErrorMessage="1" prompt="La lettre « M » indique une absence pour cause de maladie" sqref="J2" xr:uid="{4773E6B3-C87B-48C0-8B62-E1B920C8CC11}"/>
    <dataValidation allowBlank="1" showInputMessage="1" showErrorMessage="1" prompt="La lettre « P » indique une absence pour motifs personnels" sqref="F2" xr:uid="{AAC67E72-68BF-4EC2-B727-5BE5530F49E9}"/>
    <dataValidation allowBlank="1" showInputMessage="1" showErrorMessage="1" prompt="La lettre « C » indique une absence pour cause de congé" sqref="C2" xr:uid="{B644EFD1-4E67-4D55-B907-95E66D04A88F}"/>
    <dataValidation allowBlank="1" showInputMessage="1" showErrorMessage="1" prompt="Cette ligne définit les clés utilisées dans le tableau : Congé en C2, Personnel en F2 et Congé maladie en J2. Les cellules M2 et R2 sont personnalisables" sqref="B2" xr:uid="{BFE3C780-9D47-42E6-8D19-09A6156D6EFE}"/>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1A9CEDE9-C89C-48E3-A230-DAF7A5D68657}"/>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FA2404D8-42A4-455F-B568-7061126F33DE}"/>
    <dataValidation allowBlank="1" showInputMessage="1" showErrorMessage="1" prompt="Calcule automatiquement le nombre total de jours d’absence d’un employé durant ce mois" sqref="AH6" xr:uid="{E258D090-A691-48BD-A0FA-010356A4474A}"/>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6AF9CFF7-B12E-47C0-A05B-F735BACA0968}"/>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80EEAD5A-0E18-4B20-AD3B-A0FE2F83D7EE}"/>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C349F19-2C59-4126-9AFD-C7A6001F1DF8}"/>
    <dataValidation allowBlank="1" showInputMessage="1" showErrorMessage="1" prompt="Entrez l’année dans cette cellule." sqref="AH4" xr:uid="{5B81A1A9-1A9C-49B4-9105-D11B5D9CE802}"/>
  </dataValidations>
  <pageMargins left="0.7" right="0.7" top="0.75" bottom="0.75" header="0.3" footer="0.3"/>
  <pageSetup paperSize="9" fitToHeight="0"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9D682F2-F1FC-48A5-8E62-FF88974C9091}">
            <x14:dataBar minLength="0" maxLength="100">
              <x14:cfvo type="num">
                <xm:f>0</xm:f>
              </x14:cfvo>
              <x14:cfvo type="num">
                <xm:f>31</xm:f>
              </x14:cfvo>
              <x14:negativeFillColor rgb="FFFF0000"/>
              <x14:axisColor rgb="FF000000"/>
            </x14:dataBar>
          </x14:cfRule>
          <xm:sqref>AH8:AH75</xm:sqref>
        </x14:conditionalFormatting>
        <x14:conditionalFormatting xmlns:xm="http://schemas.microsoft.com/office/excel/2006/main">
          <x14:cfRule type="dataBar" id="{B312E479-6B77-4D00-879A-B882CDB02BB7}">
            <x14:dataBar minLength="0" maxLength="100">
              <x14:cfvo type="num">
                <xm:f>0</xm:f>
              </x14:cfvo>
              <x14:cfvo type="num">
                <xm:f>31</xm:f>
              </x14:cfvo>
              <x14:negativeFillColor rgb="FFFF0000"/>
              <x14:axisColor rgb="FF000000"/>
            </x14:dataBar>
          </x14:cfRule>
          <xm:sqref>AH7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8691F5D6-E3B1-455B-B9B7-D370D67FBB52}">
          <x14:formula1>
            <xm:f>'C:\Users\davina.elisabeth\Desktop\GESTION DES ABSENCES\[Calendrier des absences des employés NOUVEAU.xlsx]Noms des employés'!#REF!</xm:f>
          </x14:formula1>
          <xm:sqref>B7:B75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22</vt:i4>
      </vt:variant>
    </vt:vector>
  </HeadingPairs>
  <TitlesOfParts>
    <vt:vector size="23" baseType="lpstr">
      <vt:lpstr>Janvier</vt:lpstr>
      <vt:lpstr>AnnéeCalendrier</vt:lpstr>
      <vt:lpstr>CléCongé</vt:lpstr>
      <vt:lpstr>Clédemijournee</vt:lpstr>
      <vt:lpstr>CléException</vt:lpstr>
      <vt:lpstr>CléMaladie</vt:lpstr>
      <vt:lpstr>CléPersonnalisée1</vt:lpstr>
      <vt:lpstr>CléPersonnalisée2</vt:lpstr>
      <vt:lpstr>CléPersonnel</vt:lpstr>
      <vt:lpstr>CléRécupération</vt:lpstr>
      <vt:lpstr>Etiquette_demijournee</vt:lpstr>
      <vt:lpstr>Etiquette_Exceptionnel</vt:lpstr>
      <vt:lpstr>Etiquette_Récupération</vt:lpstr>
      <vt:lpstr>ÉtiquetteCléCongé</vt:lpstr>
      <vt:lpstr>ÉtiquetteCléMaladie</vt:lpstr>
      <vt:lpstr>ÉtiquetteCléPersonnalisée1</vt:lpstr>
      <vt:lpstr>ÉtiquetteCléPersonnalisée2</vt:lpstr>
      <vt:lpstr>ÉtiquetteCléPersonnel</vt:lpstr>
      <vt:lpstr>Janvier!Impression_des_titres</vt:lpstr>
      <vt:lpstr>Nom_clé</vt:lpstr>
      <vt:lpstr>Janvier!NomMois</vt:lpstr>
      <vt:lpstr>Titre_Absence_Employé</vt:lpstr>
      <vt:lpstr>Titre1</vt:lpstr>
    </vt:vector>
  </TitlesOfParts>
  <Company>Département de la Réunion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Davina ELISABETH</dc:creator>
  <cp:lastModifiedBy>Utilisateur</cp:lastModifiedBy>
  <dcterms:created xsi:type="dcterms:W3CDTF">2020-09-03T05:58:03Z</dcterms:created>
  <dcterms:modified xsi:type="dcterms:W3CDTF">2020-09-03T07:56:31Z</dcterms:modified>
</cp:coreProperties>
</file>