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Z:\CLIENTS\GIPHAR\2018-2019\Z-Digital\08 - Reporting\"/>
    </mc:Choice>
  </mc:AlternateContent>
  <xr:revisionPtr revIDLastSave="0" documentId="13_ncr:1_{FBB8F2F6-057A-401C-930B-AEA8907FEACB}" xr6:coauthVersionLast="40" xr6:coauthVersionMax="40" xr10:uidLastSave="{00000000-0000-0000-0000-000000000000}"/>
  <bookViews>
    <workbookView xWindow="0" yWindow="0" windowWidth="28800" windowHeight="12165" xr2:uid="{D2B660D7-4AA1-40A7-B819-FB300B1F5E70}"/>
  </bookViews>
  <sheets>
    <sheet name="recap" sheetId="23" r:id="rId1"/>
    <sheet name="Pivot" sheetId="1" r:id="rId2"/>
    <sheet name="ᴁ Analytics Edge Queries" sheetId="6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W5" i="23" l="1"/>
  <c r="B21" i="23" l="1"/>
  <c r="B22" i="23"/>
  <c r="B23" i="23"/>
  <c r="B24" i="23"/>
  <c r="B20" i="23"/>
  <c r="B5" i="23"/>
  <c r="AM9" i="23"/>
  <c r="AL9" i="23"/>
  <c r="AK9" i="23"/>
  <c r="AF9" i="23"/>
  <c r="AG9" i="23" s="1"/>
  <c r="AC9" i="23"/>
  <c r="Z9" i="23"/>
  <c r="X9" i="23"/>
  <c r="AE9" i="23" s="1"/>
  <c r="W9" i="23"/>
  <c r="AA9" i="23" s="1"/>
  <c r="AM8" i="23"/>
  <c r="AL8" i="23"/>
  <c r="AK8" i="23"/>
  <c r="AF8" i="23"/>
  <c r="AC8" i="23"/>
  <c r="Z8" i="23"/>
  <c r="X8" i="23"/>
  <c r="W8" i="23"/>
  <c r="AA8" i="23" s="1"/>
  <c r="AM7" i="23"/>
  <c r="AN7" i="23" s="1"/>
  <c r="AL7" i="23"/>
  <c r="AK7" i="23"/>
  <c r="AF7" i="23"/>
  <c r="AC7" i="23"/>
  <c r="Z7" i="23"/>
  <c r="X7" i="23"/>
  <c r="AB7" i="23" s="1"/>
  <c r="W7" i="23"/>
  <c r="AM6" i="23"/>
  <c r="AL6" i="23"/>
  <c r="AK6" i="23"/>
  <c r="AF6" i="23"/>
  <c r="AC6" i="23"/>
  <c r="Z6" i="23"/>
  <c r="X6" i="23"/>
  <c r="W6" i="23"/>
  <c r="AA6" i="23" s="1"/>
  <c r="AM5" i="23"/>
  <c r="AL5" i="23"/>
  <c r="AK5" i="23"/>
  <c r="AJ5" i="23"/>
  <c r="AI5" i="23"/>
  <c r="AF5" i="23"/>
  <c r="AC5" i="23"/>
  <c r="Z5" i="23"/>
  <c r="X5" i="23"/>
  <c r="AB5" i="23" s="1"/>
  <c r="AM4" i="23"/>
  <c r="AK4" i="23"/>
  <c r="AL4" i="23" s="1"/>
  <c r="AF4" i="23"/>
  <c r="AC4" i="23"/>
  <c r="AD4" i="23" s="1"/>
  <c r="Z4" i="23"/>
  <c r="X4" i="23"/>
  <c r="W4" i="23"/>
  <c r="AM3" i="23"/>
  <c r="AL3" i="23"/>
  <c r="AK3" i="23"/>
  <c r="AF3" i="23"/>
  <c r="AC3" i="23"/>
  <c r="AD3" i="23" s="1"/>
  <c r="Z3" i="23"/>
  <c r="X3" i="23"/>
  <c r="W3" i="23"/>
  <c r="AA3" i="23" s="1"/>
  <c r="K9" i="23"/>
  <c r="K8" i="23"/>
  <c r="K7" i="23"/>
  <c r="K6" i="23"/>
  <c r="K5" i="23"/>
  <c r="K4" i="23"/>
  <c r="K3" i="23"/>
  <c r="C9" i="23"/>
  <c r="C8" i="23"/>
  <c r="C7" i="23"/>
  <c r="C6" i="23"/>
  <c r="C5" i="23"/>
  <c r="C4" i="23"/>
  <c r="C3" i="23"/>
  <c r="B6" i="23"/>
  <c r="B3" i="23"/>
  <c r="B4" i="23"/>
  <c r="B7" i="23"/>
  <c r="B8" i="23"/>
  <c r="B9" i="23"/>
  <c r="AG3" i="23" l="1"/>
  <c r="AG4" i="23"/>
  <c r="AD5" i="23"/>
  <c r="AG6" i="23"/>
  <c r="AD8" i="23"/>
  <c r="AN8" i="23"/>
  <c r="AD9" i="23"/>
  <c r="AE3" i="23"/>
  <c r="AG5" i="23"/>
  <c r="AD6" i="23"/>
  <c r="AN6" i="23"/>
  <c r="AD7" i="23"/>
  <c r="AB8" i="23"/>
  <c r="AH6" i="23"/>
  <c r="AH4" i="23"/>
  <c r="Y8" i="23"/>
  <c r="Y5" i="23"/>
  <c r="AE5" i="23"/>
  <c r="AE6" i="23"/>
  <c r="AH7" i="23"/>
  <c r="AH8" i="23"/>
  <c r="AO6" i="23"/>
  <c r="AG7" i="23"/>
  <c r="AO7" i="23"/>
  <c r="AO3" i="23"/>
  <c r="AH5" i="23"/>
  <c r="Y7" i="23"/>
  <c r="AE7" i="23"/>
  <c r="Y4" i="23"/>
  <c r="AE4" i="23"/>
  <c r="AO4" i="23"/>
  <c r="AO5" i="23"/>
  <c r="AO9" i="23"/>
  <c r="AN4" i="23"/>
  <c r="AB3" i="23"/>
  <c r="AA4" i="23"/>
  <c r="AG8" i="23"/>
  <c r="AB9" i="23"/>
  <c r="AB4" i="23"/>
  <c r="AA5" i="23"/>
  <c r="AH3" i="23"/>
  <c r="AN3" i="23"/>
  <c r="AN5" i="23"/>
  <c r="Y6" i="23"/>
  <c r="AE8" i="23"/>
  <c r="AO8" i="23"/>
  <c r="AH9" i="23"/>
  <c r="AN9" i="23"/>
  <c r="Y3" i="23"/>
  <c r="AB6" i="23"/>
  <c r="AA7" i="23"/>
  <c r="Y9" i="23"/>
  <c r="B12" i="23" l="1"/>
  <c r="O5" i="23" l="1"/>
  <c r="P5" i="23"/>
  <c r="R20" i="23"/>
  <c r="R21" i="23"/>
  <c r="R3" i="23"/>
  <c r="R4" i="23"/>
  <c r="Q6" i="23"/>
  <c r="Q7" i="23"/>
  <c r="Q8" i="23"/>
  <c r="Q9" i="23"/>
  <c r="Q10" i="23"/>
  <c r="R6" i="23"/>
  <c r="R7" i="23"/>
  <c r="R8" i="23"/>
  <c r="R9" i="23"/>
  <c r="R10" i="23"/>
  <c r="T10" i="23" s="1"/>
  <c r="N5" i="23"/>
  <c r="H4" i="23"/>
  <c r="H6" i="23"/>
  <c r="H7" i="23"/>
  <c r="H8" i="23"/>
  <c r="H9" i="23"/>
  <c r="H3" i="23"/>
  <c r="E3" i="23"/>
  <c r="E4" i="23"/>
  <c r="E6" i="23"/>
  <c r="E7" i="23"/>
  <c r="E8" i="23"/>
  <c r="E9" i="23"/>
  <c r="M8" i="23"/>
  <c r="F9" i="23"/>
  <c r="K24" i="23"/>
  <c r="K23" i="23"/>
  <c r="K22" i="23"/>
  <c r="K21" i="23"/>
  <c r="K20" i="23"/>
  <c r="Q21" i="23" l="1"/>
  <c r="D7" i="23"/>
  <c r="I7" i="23"/>
  <c r="L8" i="23"/>
  <c r="Q20" i="23"/>
  <c r="D6" i="23"/>
  <c r="J7" i="23"/>
  <c r="S6" i="23"/>
  <c r="L7" i="23"/>
  <c r="T7" i="23"/>
  <c r="T3" i="23"/>
  <c r="I6" i="23"/>
  <c r="L6" i="23"/>
  <c r="S7" i="23"/>
  <c r="G6" i="23"/>
  <c r="F6" i="23"/>
  <c r="L4" i="23"/>
  <c r="I3" i="23"/>
  <c r="L3" i="23"/>
  <c r="D8" i="23"/>
  <c r="M3" i="23"/>
  <c r="J3" i="23"/>
  <c r="M6" i="23"/>
  <c r="G4" i="23"/>
  <c r="J6" i="23"/>
  <c r="T6" i="23"/>
  <c r="G7" i="23"/>
  <c r="D3" i="23"/>
  <c r="I8" i="23"/>
  <c r="I4" i="23"/>
  <c r="M4" i="23"/>
  <c r="T8" i="23"/>
  <c r="T4" i="23"/>
  <c r="S10" i="23"/>
  <c r="G8" i="23"/>
  <c r="D4" i="23"/>
  <c r="F7" i="23"/>
  <c r="J8" i="23"/>
  <c r="J4" i="23"/>
  <c r="M7" i="23"/>
  <c r="S8" i="23"/>
  <c r="S9" i="23"/>
  <c r="L9" i="23"/>
  <c r="I9" i="23"/>
  <c r="T9" i="23"/>
  <c r="G3" i="23"/>
  <c r="F8" i="23"/>
  <c r="F4" i="23"/>
  <c r="F3" i="23"/>
  <c r="G9" i="23" l="1"/>
  <c r="J9" i="23"/>
  <c r="M9" i="23"/>
  <c r="D9" i="23"/>
  <c r="O24" i="23" l="1"/>
  <c r="O22" i="23"/>
  <c r="N24" i="23"/>
  <c r="N22" i="23"/>
  <c r="O20" i="23"/>
  <c r="O23" i="23"/>
  <c r="O21" i="23"/>
  <c r="N23" i="23"/>
  <c r="N20" i="23"/>
  <c r="N21" i="23"/>
  <c r="Q23" i="23"/>
  <c r="R23" i="23"/>
  <c r="R24" i="23" l="1"/>
  <c r="R5" i="23"/>
  <c r="R22" i="23"/>
  <c r="Q5" i="23"/>
  <c r="Q22" i="23"/>
  <c r="Q24" i="23"/>
  <c r="H23" i="23"/>
  <c r="E23" i="23"/>
  <c r="E21" i="23" l="1"/>
  <c r="I23" i="23"/>
  <c r="L23" i="23"/>
  <c r="E24" i="23"/>
  <c r="F24" i="23" s="1"/>
  <c r="C23" i="23"/>
  <c r="D23" i="23" s="1"/>
  <c r="H20" i="23"/>
  <c r="H5" i="23"/>
  <c r="H22" i="23"/>
  <c r="H24" i="23"/>
  <c r="E20" i="23"/>
  <c r="E5" i="23"/>
  <c r="C21" i="23"/>
  <c r="S5" i="23"/>
  <c r="C20" i="23"/>
  <c r="T5" i="23"/>
  <c r="C22" i="23"/>
  <c r="C24" i="23"/>
  <c r="E22" i="23"/>
  <c r="H21" i="23"/>
  <c r="F23" i="23"/>
  <c r="M24" i="23" l="1"/>
  <c r="G24" i="23"/>
  <c r="D24" i="23"/>
  <c r="M20" i="23"/>
  <c r="G20" i="23"/>
  <c r="I24" i="23"/>
  <c r="L24" i="23"/>
  <c r="I20" i="23"/>
  <c r="L20" i="23"/>
  <c r="M21" i="23"/>
  <c r="G21" i="23"/>
  <c r="F21" i="23"/>
  <c r="D21" i="23"/>
  <c r="I22" i="23"/>
  <c r="L22" i="23"/>
  <c r="G23" i="23"/>
  <c r="M23" i="23"/>
  <c r="I21" i="23"/>
  <c r="L21" i="23"/>
  <c r="G5" i="23"/>
  <c r="M5" i="23"/>
  <c r="J5" i="23"/>
  <c r="F5" i="23"/>
  <c r="D5" i="23"/>
  <c r="G22" i="23"/>
  <c r="M22" i="23"/>
  <c r="F20" i="23"/>
  <c r="D20" i="23"/>
  <c r="I5" i="23"/>
  <c r="L5" i="23"/>
  <c r="F22" i="23"/>
  <c r="D22" i="23"/>
  <c r="P7" i="23" l="1"/>
  <c r="P6" i="23"/>
  <c r="P8" i="23"/>
  <c r="P4" i="23"/>
  <c r="Q4" i="23" s="1"/>
  <c r="S4" i="23" s="1"/>
  <c r="P9" i="23"/>
  <c r="P3" i="23" l="1"/>
  <c r="Q3" i="23" s="1"/>
  <c r="S3" i="23" s="1"/>
</calcChain>
</file>

<file path=xl/sharedStrings.xml><?xml version="1.0" encoding="utf-8"?>
<sst xmlns="http://schemas.openxmlformats.org/spreadsheetml/2006/main" count="648" uniqueCount="217">
  <si>
    <t>Support</t>
  </si>
  <si>
    <t>Facebook</t>
  </si>
  <si>
    <t>Formats</t>
  </si>
  <si>
    <t>Message</t>
  </si>
  <si>
    <t>Redirection</t>
  </si>
  <si>
    <t>Boost</t>
  </si>
  <si>
    <t>Native</t>
  </si>
  <si>
    <t>CPM net</t>
  </si>
  <si>
    <t>Clics</t>
  </si>
  <si>
    <t>Taux de clic</t>
  </si>
  <si>
    <t>CPC</t>
  </si>
  <si>
    <t>Visites</t>
  </si>
  <si>
    <t>Taux d'arrivée</t>
  </si>
  <si>
    <t>CPV</t>
  </si>
  <si>
    <t>Taux de conversion</t>
  </si>
  <si>
    <t>Coût par conversion</t>
  </si>
  <si>
    <t>Taux de rebond</t>
  </si>
  <si>
    <t>Pages vues</t>
  </si>
  <si>
    <t>Vidéos vues (vues FB, Youtube)</t>
  </si>
  <si>
    <t>Vidéos vues à 100%</t>
  </si>
  <si>
    <t>Taux de complétion à 100%</t>
  </si>
  <si>
    <t>CPV à 100%</t>
  </si>
  <si>
    <t>Giphar_Lancement-Laboratoire_Adyoulike_RON_CPC_Native_creme-jour_generique-1x1</t>
  </si>
  <si>
    <t>Giphar_Lancement-Laboratoire_Adyoulike_RON_CPC_Native_creme-jour_categorie-1x1</t>
  </si>
  <si>
    <t>Giphar_Lancement-Laboratoire_Adyoulike_RON_CPC_Native_creme-jour_produit-1x1</t>
  </si>
  <si>
    <t>Giphar_Lancement-Laboratoire_Adyoulike_RON_CPC_Native_boost_generique-1x1</t>
  </si>
  <si>
    <t>Giphar_Lancement-Laboratoire_Adyoulike_RON_CPC_Native_boost_categorie-1x1</t>
  </si>
  <si>
    <t>Giphar_Lancement-Laboratoire_Adyoulike_RON_CPC_Native_boost_produit-1x1</t>
  </si>
  <si>
    <t>Giphar_Lancement-Laboratoire_Adyoulike_RON_CPC_Native_bebe_generique-1x1</t>
  </si>
  <si>
    <t>Giphar_Lancement-Laboratoire_Adyoulike_RON_CPC_Native_bebe_categorie-1x1</t>
  </si>
  <si>
    <t>Giphar_Lancement-Laboratoire_Adyoulike_RON_CPC_Native_bebe_produit-1x1</t>
  </si>
  <si>
    <t>Giphar_Lancement-Laboratoire_Adyoulike_RON_CPC_Native_gel-douche_generique-1x1</t>
  </si>
  <si>
    <t>Giphar_Lancement-Laboratoire_Adyoulike_RON_CPC_Native_gel-douche_categorie-1x1</t>
  </si>
  <si>
    <t>Giphar_Lancement-Laboratoire_Adyoulike_RON_CPC_Native_gel-douche_produit-1x1</t>
  </si>
  <si>
    <t>Giphar_Lancement-Laboratoire_Adyoulike_RON_CPC_Native_baume_generique-1x1</t>
  </si>
  <si>
    <t>Giphar_Lancement-Laboratoire_Adyoulike_RON_CPC_Native_baume_categorie-1x1</t>
  </si>
  <si>
    <t>Giphar_Lancement-Laboratoire_Adyoulike_RON_CPC_Native_shampooing_produit-1x1</t>
  </si>
  <si>
    <t>Giphar_Lancement-Laboratoire_Adyoulike_RON_CPC_Native_baume_produit-1x1</t>
  </si>
  <si>
    <t>Giphar_Lancement-Laboratoire_Adyoulike_RON_CPC_Native_shampooing_generique-1x1</t>
  </si>
  <si>
    <t>Giphar_Lancement-Laboratoire_Adyoulike_RON_CPC_Native_shampooing_categorie-1x1</t>
  </si>
  <si>
    <t>Giphar_Lancement-Laboratoire_BrightrollRON_CPM_Video_creme-jour_generique-1x1</t>
  </si>
  <si>
    <t>Giphar_Lancement-Laboratoire_BrightrollRON_CPM_Video_creme-jour_categorie-1x1</t>
  </si>
  <si>
    <t>Giphar_Lancement-Laboratoire_BrightrollRON_CPM_Video_creme-jour_produit-1x1</t>
  </si>
  <si>
    <t>Giphar_Lancement-Laboratoire_BrightrollRON_CPM_Video_boost_generique-1x1</t>
  </si>
  <si>
    <t>Giphar_Lancement-Laboratoire_BrightrollRON_CPM_Video_boost_categorie-1x1</t>
  </si>
  <si>
    <t>Giphar_Lancement-Laboratoire_GoogleRON_CPV_Youtube_baume_generique-1x1</t>
  </si>
  <si>
    <t>Giphar_Lancement-Laboratoire_BrightrollRON_CPM_Video_boost_produit-1x1</t>
  </si>
  <si>
    <t>Giphar_Lancement-Laboratoire_GoogleRON_CPV_Youtube_baume_categorie-1x1</t>
  </si>
  <si>
    <t>Giphar_Lancement-Laboratoire_GoogleRON_CPV_Youtube_baume_produit-1x1</t>
  </si>
  <si>
    <t>Giphar_Lancement-Laboratoire_GoogleRON_CPV_Youtube_boost_generique-1x1</t>
  </si>
  <si>
    <t>Giphar_Lancement-Laboratoire_GoogleRON_CPV_Youtube_boost_categorie-1x1</t>
  </si>
  <si>
    <t>Giphar_Lancement-Laboratoire_BrightrollRON_CPM_Video_bebe_generique-1x1</t>
  </si>
  <si>
    <t>Giphar_Lancement-Laboratoire_BrightrollRON_CPM_Video_bebe_categorie-1x1</t>
  </si>
  <si>
    <t>Giphar_Lancement-Laboratoire_BrightrollRON_CPM_Video_bebe_produit-1x1</t>
  </si>
  <si>
    <t>Giphar_Lancement-Laboratoire_BrightrollRON_CPM_Video_gel-douche_generique-1x1</t>
  </si>
  <si>
    <t>Giphar_Lancement-Laboratoire_BrightrollRON_CPM_Video_gel-douche_categorie-1x1</t>
  </si>
  <si>
    <t>Giphar_Lancement-Laboratoire_BrightrollRON_CPM_Video_gel-douche_produit-1x1</t>
  </si>
  <si>
    <t>Giphar_Lancement-Laboratoire_BrightrollRON_CPM_Video_baume_generique-1x1</t>
  </si>
  <si>
    <t>Giphar_Lancement-Laboratoire_BrightrollRON_CPM_Video_baume_categorie-1x1</t>
  </si>
  <si>
    <t>Giphar_Lancement-Laboratoire_BrightrollRON_CPM_Video_baume_produit-1x1</t>
  </si>
  <si>
    <t>Brightroll</t>
  </si>
  <si>
    <t>Programmatique</t>
  </si>
  <si>
    <t>Impressions</t>
  </si>
  <si>
    <t>2019 - GP - Janvier - Baume corps - generique</t>
  </si>
  <si>
    <t>2019 - GP - Janvier - Boost - generique</t>
  </si>
  <si>
    <t>2019 - GP - Janvier - Creme jour - generique</t>
  </si>
  <si>
    <t>2019 - GP - Janvier - Gel douche - generique</t>
  </si>
  <si>
    <t>2019 - GP - Janvier - Instant bebe - generique</t>
  </si>
  <si>
    <t>2019 - GP - Janvier - Baume corps - categorie</t>
  </si>
  <si>
    <t>2019 - GP - Janvier - Baume corps - produit</t>
  </si>
  <si>
    <t>2019 - GP - Janvier - Instant bebe - categorie</t>
  </si>
  <si>
    <t>2019 - GP - Janvier - Instant bebe - produit</t>
  </si>
  <si>
    <t>2019 - GP - Janvier - Boost - categorie</t>
  </si>
  <si>
    <t>2019 - GP - Janvier - Boost - produit</t>
  </si>
  <si>
    <t>2019 - GP - Janvier - Creme jour - categorie</t>
  </si>
  <si>
    <t>2019 - GP - Janvier - Creme jour - produit</t>
  </si>
  <si>
    <t>2019 - GP - Janvier - Gel douche - categorie</t>
  </si>
  <si>
    <t>2019 - GP - Janvier - Gel douche - produit</t>
  </si>
  <si>
    <t>Budget investi</t>
  </si>
  <si>
    <t>Google</t>
  </si>
  <si>
    <t>Giphar_Lancement-Laboratoire_SocialRON_CPM_Instagram_generique-1x1</t>
  </si>
  <si>
    <t>Giphar_Lancement-Laboratoire_SocialRON_CPM_Facebook_generique-1x1</t>
  </si>
  <si>
    <t>Giphar_Lancement-Laboratoire_SocialRON_CPM_Facebook_categorie-1x1</t>
  </si>
  <si>
    <t>Giphar_Lancement-Laboratoire_SocialRON_CPM_Facebook_boost-1x1</t>
  </si>
  <si>
    <t>Giphar_Lancement-Laboratoire_FacebookRON_CPV_Facebook_creme-jour_generique-1x1</t>
  </si>
  <si>
    <t>Giphar_Lancement-Laboratoire_FacebookRON_CPV_Facebook_creme-jour_categorie-1x1</t>
  </si>
  <si>
    <t>Giphar_Lancement-Laboratoire_FacebookRON_CPV_Facebook_creme-jour_produit-1x1</t>
  </si>
  <si>
    <t>Giphar_Lancement-Laboratoire_FacebookRON_CPV_Facebook_boost_generique-1x1</t>
  </si>
  <si>
    <t>Giphar_Lancement-Laboratoire_FacebookRON_CPV_Facebook_boost_categorie-1x1</t>
  </si>
  <si>
    <t>Giphar_Lancement-Laboratoire_FacebookRON_CPV_Facebook_boost_produit-1x1</t>
  </si>
  <si>
    <t>Giphar_Lancement-Laboratoire_FacebookRON_CPV_Facebook_bebe_generique-1x1</t>
  </si>
  <si>
    <t>Giphar_Lancement-Laboratoire_FacebookRON_CPV_Facebook_bebe_categorie-1x1</t>
  </si>
  <si>
    <t>Giphar_Lancement-Laboratoire_FacebookRON_CPV_Facebook_bebe_produit-1x1</t>
  </si>
  <si>
    <t>Giphar_Lancement-Laboratoire_FacebookRON_CPV_Facebook_gel-douche_generique-1x1</t>
  </si>
  <si>
    <t>Giphar_Lancement-Laboratoire_FacebookRON_CPV_Facebook_gel-douche_categorie-1x1</t>
  </si>
  <si>
    <t>Giphar_Lancement-Laboratoire_FacebookRON_CPV_Facebook_gel-douche_produit-1x1</t>
  </si>
  <si>
    <t>Giphar_Lancement-Laboratoire_FacebookRON_CPV_Facebook_baume_generique-1x1</t>
  </si>
  <si>
    <t>Giphar_Lancement-Laboratoire_FacebookRON_CPV_Facebook_baume_categorie-1x1</t>
  </si>
  <si>
    <t>Giphar_Lancement-Laboratoire_FacebookRON_CPV_Facebook_shampooing_generique-1x1</t>
  </si>
  <si>
    <t>Giphar_Lancement-Laboratoire_FacebookRON_CPV_Facebook_baume_produit-1x1</t>
  </si>
  <si>
    <t>Giphar_Lancement-Laboratoire_InstagramRON_CPV_Instagram_creme-jour_generique-1x1</t>
  </si>
  <si>
    <t>Giphar_Lancement-Laboratoire_InstagramRON_CPV_Instagram_boost_generique-1x1</t>
  </si>
  <si>
    <t>Giphar_Lancement-Laboratoire_InstagramRON_CPV_Instagram_boost_categorie-1x1</t>
  </si>
  <si>
    <t>Giphar_Lancement-Laboratoire_InstagramRON_CPV_Instagram_boost_produit-1x1</t>
  </si>
  <si>
    <t>Giphar_Lancement-Laboratoire_InstagramRON_CPV_Instagram_bebe_generique-1x1</t>
  </si>
  <si>
    <t>Giphar_Lancement-Laboratoire_InstagramRON_CPV_Instagram_bebe_categorie-1x1</t>
  </si>
  <si>
    <t>Giphar_Lancement-Laboratoire_InstagramRON_CPV_Instagram_bebe_produit-1x1</t>
  </si>
  <si>
    <t>Giphar_Lancement-Laboratoire_InstagramRON_CPV_Instagram_gel-douche_generique-1x1</t>
  </si>
  <si>
    <t>Giphar_Lancement-Laboratoire_InstagramRON_CPV_Instagram_gel-douche_categorie-1x1</t>
  </si>
  <si>
    <t>Giphar_Lancement-Laboratoire_InstagramRON_CPV_Instagram_gel-douche_produit-1x1</t>
  </si>
  <si>
    <t>Giphar_Lancement-Laboratoire_InstagramRON_CPV_Instagram_baume_generique-1x1</t>
  </si>
  <si>
    <t>Giphar_Lancement-Laboratoire_InstagramRON_CPV_Instagram_baume_categorie-1x1</t>
  </si>
  <si>
    <t>Giphar_Lancement-Laboratoire_InstagramRON_CPV_Instagram_baume_produit-1x1</t>
  </si>
  <si>
    <t>Giphar_Lancement-Laboratoire_InstagramRON_CPV_Instagram_shampooing_produit-1x1</t>
  </si>
  <si>
    <t>Instagram</t>
  </si>
  <si>
    <t>Conversions</t>
  </si>
  <si>
    <t>BEBE -  CAT</t>
  </si>
  <si>
    <t>BEBE -  GENERIQUE</t>
  </si>
  <si>
    <t>BEBE -  PRODUITS</t>
  </si>
  <si>
    <t>SHAMPOING -  CAT</t>
  </si>
  <si>
    <t>SHAMPOING -  GENERIQUE</t>
  </si>
  <si>
    <t>SHAMPOING - PRODUITS</t>
  </si>
  <si>
    <t>BOOST -  CAT</t>
  </si>
  <si>
    <t>BOOST -  GENERIQUE</t>
  </si>
  <si>
    <t>BOOST -  PRODUITS</t>
  </si>
  <si>
    <t>GEL DOUCHE -  CAT</t>
  </si>
  <si>
    <t>GEL DOUCHE -  GENERIQUE</t>
  </si>
  <si>
    <t>GEL DOUCHE -  PRODUITS</t>
  </si>
  <si>
    <t>BAUME -  CAT</t>
  </si>
  <si>
    <t>BAUME -  GENERIQUE</t>
  </si>
  <si>
    <t>BAUME -  PRODUITS</t>
  </si>
  <si>
    <t>CREME -  CAT</t>
  </si>
  <si>
    <t>CREME -  GENERIQUE</t>
  </si>
  <si>
    <t>CREME -  PRODUITS</t>
  </si>
  <si>
    <t>Instagram-Giphar_Lancement-Laboratoire_InstagramRON_CPV_Instagram_baume_categorie-1x1</t>
  </si>
  <si>
    <t>Instagram-Giphar_Lancement-Laboratoire_InstagramRON_CPV_Instagram_baume_produit-1x1</t>
  </si>
  <si>
    <t>Instagram-Giphar_Lancement-Laboratoire_InstagramRON_CPV_Instagram_baume_generique-1x1</t>
  </si>
  <si>
    <t>Instagram-Giphar_Lancement-Laboratoire_InstagramRON_CPV_Instagram_gel-douche_produit-1x1</t>
  </si>
  <si>
    <t>Instagram-Giphar_Lancement-Laboratoire_InstagramRON_CPV_Instagram_gel-douche_generique-1x1</t>
  </si>
  <si>
    <t>Instagram-Giphar_Lancement-Laboratoire_InstagramRON_CPV_Instagram_gel-douche_categorie-1x1</t>
  </si>
  <si>
    <t>Instagram-Giphar_Lancement-Laboratoire_InstagramRON_CPV_Instagram_boost_produit-1x1</t>
  </si>
  <si>
    <t>Instagram-Giphar_Lancement-Laboratoire_InstagramRON_CPV_Instagram_boost_categorie-1x1</t>
  </si>
  <si>
    <t>Instagram-Giphar_Lancement-Laboratoire_InstagramRON_CPV_Instagram_boost_generique-1x1</t>
  </si>
  <si>
    <t>Facebook-Giphar_Lancement-Laboratoire_FacebookRON_CPV_Facebook_boost_categorie-1x1</t>
  </si>
  <si>
    <t>Facebook-Giphar_Lancement-Laboratoire_FacebookRON_CPV_Facebook_boost_produit-1x1</t>
  </si>
  <si>
    <t>Facebook-Giphar_Lancement-Laboratoire_FacebookRON_CPV_Facebook_gel-douche_generique-1x1</t>
  </si>
  <si>
    <t>Facebook-Giphar_Lancement-Laboratoire_FacebookRON_CPV_Facebook_boost_generique-1x1</t>
  </si>
  <si>
    <t>Facebook-Giphar_Lancement-Laboratoire_FacebookRON_CPV_Facebook_creme-jour_generique-1x1</t>
  </si>
  <si>
    <t>Facebook-Giphar_Lancement-Laboratoire_FacebookRON_CPV_Facebook_gel-douche_produit-1x1</t>
  </si>
  <si>
    <t>Facebook-Giphar_Lancement-Laboratoire_FacebookRON_CPV_Facebook_creme-jour_categorie-1x1</t>
  </si>
  <si>
    <t>Facebook-Giphar_Lancement-Laboratoire_FacebookRON_CPV_Facebook_gel-douche_categorie-1x1</t>
  </si>
  <si>
    <t>Instagram-Giphar_Lancement-Laboratoire_InstagramRON_CPV_Instagram_bebe_categorie-1x1</t>
  </si>
  <si>
    <t>Facebook-Giphar_Lancement-Laboratoire_FacebookRON_CPV_Facebook_baume_categorie-1x1</t>
  </si>
  <si>
    <t>Facebook-Giphar_Lancement-Laboratoire_FacebookRON_CPV_Facebook_bebe_produit-1x1</t>
  </si>
  <si>
    <t>Facebook-Giphar_Lancement-Laboratoire_FacebookRON_CPV_Facebook_baume_generique-1x1</t>
  </si>
  <si>
    <t>Facebook-Giphar_Lancement-Laboratoire_FacebookRON_CPV_Facebook_shampooing_generique-1x1</t>
  </si>
  <si>
    <t>Facebook-Giphar_Lancement-Laboratoire_FacebookRON_CPV_Facebook_creme-jour_produit-1x1</t>
  </si>
  <si>
    <t>Facebook-Giphar_Lancement-Laboratoire_FacebookRON_CPV_Facebook_bebe_generique-1x1</t>
  </si>
  <si>
    <t>Facebook-Giphar_Lancement-Laboratoire_FacebookRON_CPV_Facebook_bebe_categorie-1x1</t>
  </si>
  <si>
    <t>Instagram-Giphar_Lancement-Laboratoire_InstagramRON_CPV_Instagram_bebe_generique-1x1</t>
  </si>
  <si>
    <t>Instagram-Giphar_Lancement-Laboratoire_InstagramRON_CPV_Instagram_bebe_produit-1x1</t>
  </si>
  <si>
    <t>Instagram-Giphar_Lancement-Laboratoire_SocialRON_CPM_Instagram_generique-1x1</t>
  </si>
  <si>
    <t>Facebook-Giphar_Lancement-Laboratoire_SocialRON_CPM_Facebook_generique-1x1</t>
  </si>
  <si>
    <t>Instagram-Giphar_Lancement-Laboratoire_SocialRON_CPM_Instagram_boost-1x1</t>
  </si>
  <si>
    <t>Facebook-Giphar_Lancement-Laboratoire_SocialRON_CPM_Facebook_categorie-1x1</t>
  </si>
  <si>
    <t>Instagram-Giphar_Lancement-Laboratoire_SocialRON_CPM_Instagram_categorie-1x1</t>
  </si>
  <si>
    <t>Facebook-Giphar_Lancement-Laboratoire_SocialRON_CPM_Facebook_boost-1x1</t>
  </si>
  <si>
    <t>Baume corps - Produit</t>
  </si>
  <si>
    <t>Baume corps - Generique</t>
  </si>
  <si>
    <t>Gel Douche - Generique</t>
  </si>
  <si>
    <t>Boost - Generique</t>
  </si>
  <si>
    <t>Instant Bébé - Catégorie</t>
  </si>
  <si>
    <t>Gel Douche - Catégorie</t>
  </si>
  <si>
    <t>Instant Bébé - Produit</t>
  </si>
  <si>
    <t>Instant Bébé - Générique</t>
  </si>
  <si>
    <t>Creme jour - Generique</t>
  </si>
  <si>
    <t>Baume corps - Catégorie</t>
  </si>
  <si>
    <t>Creme jour - Produit</t>
  </si>
  <si>
    <t>Creme jour - Catégorie</t>
  </si>
  <si>
    <t>Boost - Produit</t>
  </si>
  <si>
    <t>Boost - Catégorie</t>
  </si>
  <si>
    <t>Youtube</t>
  </si>
  <si>
    <t>Social - Vidéo</t>
  </si>
  <si>
    <t>Social - Image</t>
  </si>
  <si>
    <t>Semaine</t>
  </si>
  <si>
    <t>Nom de la créa dans l'extract support</t>
  </si>
  <si>
    <t>Nom de la créa dans l'extract Eulérian</t>
  </si>
  <si>
    <t>Giphar_Lancement-Laboratoire_BrightrollRON_CPM_Video_shampooing_generique-1x1</t>
  </si>
  <si>
    <t>Giphar_Lancement-Laboratoire_BrightrollRON_CPM_Video_shampooing_categorie-1x1</t>
  </si>
  <si>
    <t>Giphar_Lancement-Laboratoire_BrightrollRON_CPM_Video_shampooing_produit-1x1</t>
  </si>
  <si>
    <t>Giphar_Lancement-Laboratoire_GoogleRON_CPV_Youtube_creme-jour_generique-1x1</t>
  </si>
  <si>
    <t>Giphar_Lancement-Laboratoire_GoogleRON_CPV_Youtube_creme-jour_categorie-1x1</t>
  </si>
  <si>
    <t>Giphar_Lancement-Laboratoire_GoogleRON_CPV_Youtube_creme-jour_produit-1x1</t>
  </si>
  <si>
    <t>Giphar_Lancement-Laboratoire_GoogleRON_CPV_Youtube_boost_produit-1x1</t>
  </si>
  <si>
    <t>Giphar_Lancement-Laboratoire_GoogleRON_CPV_Youtube_gel-douche_generique-1x1</t>
  </si>
  <si>
    <t>Giphar_Lancement-Laboratoire_GoogleRON_CPV_Youtube_gel-douche_categorie-1x1</t>
  </si>
  <si>
    <t>Giphar_Lancement-Laboratoire_GoogleRON_CPV_Youtube_gel-douche_produit-1x1</t>
  </si>
  <si>
    <t>Giphar_Lancement-Laboratoire_GoogleRON_CPV_Youtube_bebe_generique-1x1</t>
  </si>
  <si>
    <t>Giphar_Lancement-Laboratoire_GoogleRON_CPV_Youtube_bebe_categorie-1x1</t>
  </si>
  <si>
    <t>Giphar_Lancement-Laboratoire_GoogleRON_CPV_Youtube_bebe_produit-1x1</t>
  </si>
  <si>
    <t>Giphar_Lancement-Laboratoire_SocialRON_CPM_Instagram_boost-1x1</t>
  </si>
  <si>
    <t>Giphar_Lancement-Laboratoire_SocialRON_CPM_Instagram_categorie-1x1</t>
  </si>
  <si>
    <t>Giphar_Lancement-Laboratoire_FacebookRON_CPV_Facebook_shampooing_categorie-1x1</t>
  </si>
  <si>
    <t>Giphar_Lancement-Laboratoire_FacebookRON_CPV_Facebook_shampooing_produit-1x1</t>
  </si>
  <si>
    <t>Giphar_Lancement-Laboratoire_InstagramRON_CPV_Instagram_creme-jour_categorie-1x1</t>
  </si>
  <si>
    <t>Giphar_Lancement-Laboratoire_InstagramRON_CPV_Instagram_creme-jour_produit-1x1</t>
  </si>
  <si>
    <t>Giphar_Lancement-Laboratoire_InstagramRON_CPV_Instagram_shampooing_generique-1x1</t>
  </si>
  <si>
    <t>Giphar_Lancement-Laboratoire_InstagramRON_CPV_Instagram_shampooing_categorie-1x0</t>
  </si>
  <si>
    <t>Gel Douche - Produit</t>
  </si>
  <si>
    <t>Facebook-Giphar_Lancement-Laboratoire_FacebookRON_CPV_Facebook_baume_produit-1x1</t>
  </si>
  <si>
    <t>Facebook-Giphar_Lancement-Laboratoire_FacebookRON_CPV_Facebook_shampooing_categorie-1x1</t>
  </si>
  <si>
    <t>Facebook-Giphar_Lancement-Laboratoire_FacebookRON_CPV_Facebook_shampooing_produit-1x1</t>
  </si>
  <si>
    <t>Temps passé/Visite</t>
  </si>
  <si>
    <t>Temps passé</t>
  </si>
  <si>
    <t>Créa</t>
  </si>
  <si>
    <t>Global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</si>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</sst>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7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2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3" fontId="0" fillId="2" borderId="3" xfId="0" applyNumberFormat="1" applyFill="1" applyBorder="1" applyAlignment="1">
      <alignment horizontal="center" vertical="center"/>
    </xf>
    <xf numFmtId="44" fontId="0" fillId="2" borderId="3" xfId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0" fillId="2" borderId="3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2" xfId="0" applyFill="1" applyBorder="1" applyAlignment="1">
      <alignment horizontal="left" vertical="center"/>
    </xf>
    <xf numFmtId="0" fontId="0" fillId="2" borderId="9" xfId="0" applyFill="1" applyBorder="1" applyAlignment="1">
      <alignment vertical="center"/>
    </xf>
    <xf numFmtId="0" fontId="0" fillId="2" borderId="9" xfId="0" applyFill="1" applyBorder="1" applyAlignment="1">
      <alignment horizontal="center" vertical="center"/>
    </xf>
    <xf numFmtId="0" fontId="0" fillId="2" borderId="9" xfId="0" applyFill="1" applyBorder="1" applyAlignment="1">
      <alignment horizontal="left" vertical="center"/>
    </xf>
    <xf numFmtId="164" fontId="0" fillId="2" borderId="9" xfId="2" applyNumberFormat="1" applyFont="1" applyFill="1" applyBorder="1" applyAlignment="1">
      <alignment horizontal="center" vertical="center"/>
    </xf>
    <xf numFmtId="44" fontId="0" fillId="2" borderId="9" xfId="0" applyNumberFormat="1" applyFill="1" applyBorder="1" applyAlignment="1">
      <alignment horizontal="center" vertical="center"/>
    </xf>
    <xf numFmtId="3" fontId="0" fillId="2" borderId="9" xfId="0" applyNumberForma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3" fontId="2" fillId="4" borderId="0" xfId="0" applyNumberFormat="1" applyFont="1" applyFill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0" fontId="0" fillId="0" borderId="0" xfId="2" applyNumberFormat="1" applyFont="1" applyAlignment="1">
      <alignment horizontal="center" vertical="center"/>
    </xf>
    <xf numFmtId="9" fontId="0" fillId="0" borderId="0" xfId="2" applyFon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167" fontId="2" fillId="4" borderId="0" xfId="1" applyNumberFormat="1" applyFont="1" applyFill="1" applyAlignment="1">
      <alignment horizontal="center" vertical="center"/>
    </xf>
    <xf numFmtId="167" fontId="0" fillId="0" borderId="0" xfId="1" applyNumberFormat="1" applyFont="1" applyAlignment="1">
      <alignment horizontal="center" vertical="center"/>
    </xf>
    <xf numFmtId="167" fontId="2" fillId="4" borderId="0" xfId="0" applyNumberFormat="1" applyFont="1" applyFill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3" fontId="0" fillId="2" borderId="2" xfId="0" applyNumberFormat="1" applyFill="1" applyBorder="1" applyAlignment="1">
      <alignment horizontal="center" vertical="center"/>
    </xf>
    <xf numFmtId="44" fontId="0" fillId="2" borderId="9" xfId="1" applyFont="1" applyFill="1" applyBorder="1" applyAlignment="1">
      <alignment horizontal="center" vertical="center"/>
    </xf>
    <xf numFmtId="10" fontId="0" fillId="2" borderId="9" xfId="2" applyNumberFormat="1" applyFont="1" applyFill="1" applyBorder="1" applyAlignment="1">
      <alignment horizontal="center" vertical="center"/>
    </xf>
    <xf numFmtId="44" fontId="0" fillId="2" borderId="10" xfId="0" applyNumberFormat="1" applyFill="1" applyBorder="1" applyAlignment="1">
      <alignment horizontal="center" vertical="center"/>
    </xf>
    <xf numFmtId="3" fontId="0" fillId="5" borderId="0" xfId="0" applyNumberForma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44" fontId="0" fillId="2" borderId="0" xfId="1" applyFont="1" applyFill="1" applyBorder="1" applyAlignment="1">
      <alignment horizontal="center" vertical="center"/>
    </xf>
  </cellXfs>
  <cellStyles count="8">
    <cellStyle name="Milliers 2" xfId="6" xr:uid="{FCD3ED33-F477-4382-8639-40BC2B9FD5A3}"/>
    <cellStyle name="Monétaire" xfId="1" builtinId="4"/>
    <cellStyle name="Monétaire 2" xfId="7" xr:uid="{7CE71059-5A4E-456C-87E7-83B4CCAD8E6A}"/>
    <cellStyle name="Normal" xfId="0" builtinId="0"/>
    <cellStyle name="Normal 2" xfId="4" xr:uid="{01C31021-1000-4774-B4C3-FA5EC4E26052}"/>
    <cellStyle name="Normal 3" xfId="5" xr:uid="{63586503-4C9B-4487-8622-E70E945D3E4B}"/>
    <cellStyle name="Normal 8" xfId="3" xr:uid="{B5B4A6F1-102E-4B5D-94C9-8844EE580628}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CCB09-59D6-4662-BB93-267C31C4010E}">
  <dimension ref="A1:AO30"/>
  <sheetViews>
    <sheetView tabSelected="1" topLeftCell="J1" zoomScale="70" zoomScaleNormal="70" workbookViewId="0">
      <selection activeCell="W5" sqref="W5"/>
    </sheetView>
  </sheetViews>
  <sheetFormatPr baseColWidth="10" defaultRowHeight="15" x14ac:dyDescent="0.25"/>
  <cols>
    <col min="1" max="1" width="12.140625" style="8" bestFit="1" customWidth="1"/>
    <col min="2" max="2" width="15" style="27" customWidth="1"/>
    <col min="3" max="3" width="20.5703125" style="32" bestFit="1" customWidth="1"/>
    <col min="4" max="4" width="14.85546875" style="8" bestFit="1" customWidth="1"/>
    <col min="5" max="5" width="7.28515625" style="8" bestFit="1" customWidth="1"/>
    <col min="6" max="6" width="15.42578125" style="8" bestFit="1" customWidth="1"/>
    <col min="7" max="7" width="8.140625" style="34" bestFit="1" customWidth="1"/>
    <col min="8" max="8" width="9.28515625" style="8" bestFit="1" customWidth="1"/>
    <col min="9" max="9" width="17.42578125" style="8" bestFit="1" customWidth="1"/>
    <col min="10" max="10" width="8.140625" style="34" bestFit="1" customWidth="1"/>
    <col min="11" max="11" width="15.7109375" style="8" bestFit="1" customWidth="1"/>
    <col min="12" max="12" width="24" style="8" bestFit="1" customWidth="1"/>
    <col min="13" max="13" width="24.42578125" style="34" bestFit="1" customWidth="1"/>
    <col min="14" max="14" width="19.28515625" style="8" bestFit="1" customWidth="1"/>
    <col min="15" max="15" width="14.85546875" style="8" bestFit="1" customWidth="1"/>
    <col min="16" max="16" width="23.5703125" style="8" bestFit="1" customWidth="1"/>
    <col min="17" max="17" width="38.140625" style="8" bestFit="1" customWidth="1"/>
    <col min="18" max="18" width="24" style="8" bestFit="1" customWidth="1"/>
    <col min="19" max="19" width="17.28515625" style="8" customWidth="1"/>
    <col min="20" max="20" width="15" style="34" bestFit="1" customWidth="1"/>
    <col min="21" max="21" width="10.7109375" bestFit="1" customWidth="1"/>
    <col min="22" max="22" width="18.42578125" bestFit="1" customWidth="1"/>
    <col min="23" max="23" width="29.140625" bestFit="1" customWidth="1"/>
    <col min="24" max="24" width="18.28515625" bestFit="1" customWidth="1"/>
    <col min="25" max="25" width="25.140625" bestFit="1" customWidth="1"/>
    <col min="26" max="26" width="11" bestFit="1" customWidth="1"/>
  </cols>
  <sheetData>
    <row r="1" spans="1:41" s="3" customFormat="1" x14ac:dyDescent="0.25">
      <c r="A1" s="25" t="s">
        <v>215</v>
      </c>
      <c r="B1" s="26"/>
      <c r="C1" s="31"/>
      <c r="D1" s="25"/>
      <c r="E1" s="25"/>
      <c r="F1" s="25"/>
      <c r="G1" s="33"/>
      <c r="H1" s="25"/>
      <c r="I1" s="25"/>
      <c r="J1" s="33"/>
      <c r="K1" s="25"/>
      <c r="L1" s="25"/>
      <c r="M1" s="33"/>
      <c r="N1" s="25"/>
      <c r="O1" s="25"/>
      <c r="P1" s="25"/>
      <c r="Q1" s="25"/>
      <c r="R1" s="25"/>
      <c r="S1" s="25"/>
      <c r="T1" s="33"/>
      <c r="V1" s="25" t="s">
        <v>6</v>
      </c>
      <c r="W1" s="26"/>
      <c r="X1" s="31"/>
      <c r="Y1" s="25"/>
      <c r="Z1" s="25"/>
      <c r="AA1" s="25"/>
      <c r="AB1" s="33"/>
      <c r="AC1" s="25"/>
      <c r="AD1" s="25"/>
      <c r="AE1" s="33"/>
      <c r="AF1" s="25"/>
      <c r="AG1" s="25"/>
      <c r="AH1" s="33"/>
      <c r="AI1" s="25"/>
      <c r="AJ1" s="25"/>
      <c r="AK1" s="25"/>
      <c r="AL1" s="25"/>
      <c r="AM1" s="25"/>
      <c r="AN1" s="25"/>
      <c r="AO1" s="33"/>
    </row>
    <row r="2" spans="1:41" x14ac:dyDescent="0.25">
      <c r="A2" s="25" t="s">
        <v>184</v>
      </c>
      <c r="B2" s="26" t="s">
        <v>62</v>
      </c>
      <c r="C2" s="31" t="s">
        <v>78</v>
      </c>
      <c r="D2" s="25" t="s">
        <v>7</v>
      </c>
      <c r="E2" s="25" t="s">
        <v>8</v>
      </c>
      <c r="F2" s="25" t="s">
        <v>9</v>
      </c>
      <c r="G2" s="33" t="s">
        <v>10</v>
      </c>
      <c r="H2" s="25" t="s">
        <v>11</v>
      </c>
      <c r="I2" s="25" t="s">
        <v>12</v>
      </c>
      <c r="J2" s="33" t="s">
        <v>13</v>
      </c>
      <c r="K2" s="25" t="s">
        <v>115</v>
      </c>
      <c r="L2" s="25" t="s">
        <v>14</v>
      </c>
      <c r="M2" s="33" t="s">
        <v>15</v>
      </c>
      <c r="N2" s="25" t="s">
        <v>16</v>
      </c>
      <c r="O2" s="25" t="s">
        <v>17</v>
      </c>
      <c r="P2" s="25" t="s">
        <v>212</v>
      </c>
      <c r="Q2" s="25" t="s">
        <v>18</v>
      </c>
      <c r="R2" s="25" t="s">
        <v>19</v>
      </c>
      <c r="S2" s="25" t="s">
        <v>20</v>
      </c>
      <c r="T2" s="33" t="s">
        <v>21</v>
      </c>
      <c r="V2" s="25" t="s">
        <v>184</v>
      </c>
      <c r="W2" s="26" t="s">
        <v>62</v>
      </c>
      <c r="X2" s="31" t="s">
        <v>78</v>
      </c>
      <c r="Y2" s="25" t="s">
        <v>7</v>
      </c>
      <c r="Z2" s="25" t="s">
        <v>8</v>
      </c>
      <c r="AA2" s="25" t="s">
        <v>9</v>
      </c>
      <c r="AB2" s="33" t="s">
        <v>10</v>
      </c>
      <c r="AC2" s="25" t="s">
        <v>11</v>
      </c>
      <c r="AD2" s="25" t="s">
        <v>12</v>
      </c>
      <c r="AE2" s="33" t="s">
        <v>13</v>
      </c>
      <c r="AF2" s="25" t="s">
        <v>115</v>
      </c>
      <c r="AG2" s="25" t="s">
        <v>14</v>
      </c>
      <c r="AH2" s="33" t="s">
        <v>15</v>
      </c>
      <c r="AI2" s="25" t="s">
        <v>16</v>
      </c>
      <c r="AJ2" s="25" t="s">
        <v>17</v>
      </c>
      <c r="AK2" s="25" t="s">
        <v>212</v>
      </c>
      <c r="AL2" s="25" t="s">
        <v>18</v>
      </c>
      <c r="AM2" s="25" t="s">
        <v>19</v>
      </c>
      <c r="AN2" s="25" t="s">
        <v>20</v>
      </c>
      <c r="AO2" s="33" t="s">
        <v>21</v>
      </c>
    </row>
    <row r="3" spans="1:41" x14ac:dyDescent="0.25">
      <c r="A3" s="8">
        <v>1</v>
      </c>
      <c r="B3" s="27">
        <f ca="1">SUMIF(Pivot!$A$2:$A$10000,$A3,OFFSET(Pivot!$A$2:$A$10000,0,MATCH(recap!B$2,Pivot!$A$1:$AA$1,0)-1))</f>
        <v>0</v>
      </c>
      <c r="C3" s="27">
        <f ca="1">SUMIF(Pivot!$A$2:$A$10000,$A3,OFFSET(Pivot!$A$2:$A$10000,0,MATCH(recap!C$2,Pivot!$A$1:$AA$1,0)-1))</f>
        <v>0</v>
      </c>
      <c r="D3" s="8" t="str">
        <f ca="1">IF(OR(B3=0,C3=""),"",C3/(B3/1000))</f>
        <v/>
      </c>
      <c r="E3" s="27">
        <f>SUMIF(Pivot!$A:$A,recap!$A3,Pivot!K:K)</f>
        <v>0</v>
      </c>
      <c r="F3" s="28" t="str">
        <f ca="1">IF(B3=0,"",E3/B3)</f>
        <v/>
      </c>
      <c r="G3" s="32" t="str">
        <f ca="1">IF(OR(C3="",E3=0,E3=""),"",(C3/E3))</f>
        <v/>
      </c>
      <c r="H3" s="27">
        <f>SUMIF(Pivot!$A:$A,recap!$A3,Pivot!N:N)</f>
        <v>0</v>
      </c>
      <c r="I3" s="28" t="str">
        <f>IF(OR(H3="",E3="",H3=0,E3=0),"",H3/E3)</f>
        <v/>
      </c>
      <c r="J3" s="32" t="str">
        <f ca="1">IF(OR(C3=0,C3="",H3="",H3=0),"",(C3/H3))</f>
        <v/>
      </c>
      <c r="K3" s="27">
        <f ca="1">SUMIF(Pivot!$A$2:$A$10000,$A3,OFFSET(Pivot!$A$2:$A$10000,0,MATCH(recap!K$2,Pivot!$A$1:$AA$1,0)-1))</f>
        <v>0</v>
      </c>
      <c r="L3" s="28" t="str">
        <f ca="1">IF(OR(K3="",K3=0,H3="",H3=0),"",K3/H3)</f>
        <v/>
      </c>
      <c r="M3" s="32" t="str">
        <f ca="1">IF(OR(C3=0,C3="",K3="",K3=0),"",(C3/K3))</f>
        <v/>
      </c>
      <c r="N3" s="29"/>
      <c r="P3" s="27">
        <f>SUMIF(Pivot!O:O,recap!O3,Pivot!W:W)</f>
        <v>0</v>
      </c>
      <c r="Q3" s="8">
        <f>SUMIF(Pivot!P:P,recap!P3,Pivot!X:X)</f>
        <v>0</v>
      </c>
      <c r="R3" s="27">
        <f>SUMIF(Pivot!$A:$A,recap!$A3,Pivot!Y:Y)</f>
        <v>0</v>
      </c>
      <c r="S3" s="28" t="str">
        <f t="shared" ref="S3:S10" si="0">IF(OR(R3="",R3=0,Q3="",Q3=0),"",R3/Q3)</f>
        <v/>
      </c>
      <c r="T3" s="32" t="str">
        <f t="shared" ref="T3:T10" ca="1" si="1">IF(OR(R3="",R3=0,C3="",C3=0),"",C3/R3)</f>
        <v/>
      </c>
      <c r="U3" s="3"/>
      <c r="V3" s="8">
        <v>1</v>
      </c>
      <c r="W3" s="27">
        <f ca="1">SUMIF(Pivot!$A$2:$A$10000,$A3,OFFSET(Pivot!$A$2:$A$10000,0,MATCH(recap!W$2,Pivot!$A$1:$AA$1,0)-1))</f>
        <v>0</v>
      </c>
      <c r="X3" s="27">
        <f ca="1">SUMIF(Pivot!$A$2:$A$10000,$A3,OFFSET(Pivot!$A$2:$A$10000,0,MATCH(recap!X$2,Pivot!$A$1:$AA$1,0)-1))</f>
        <v>0</v>
      </c>
      <c r="Y3" s="8" t="str">
        <f ca="1">IF(OR(W3=0,X3=""),"",X3/(W3/1000))</f>
        <v/>
      </c>
      <c r="Z3" s="27">
        <f>SUMIF(Pivot!$A:$A,recap!$A3,Pivot!AF:AF)</f>
        <v>0</v>
      </c>
      <c r="AA3" s="28" t="str">
        <f ca="1">IF(W3=0,"",Z3/W3)</f>
        <v/>
      </c>
      <c r="AB3" s="32" t="str">
        <f ca="1">IF(OR(X3="",Z3=0,Z3=""),"",(X3/Z3))</f>
        <v/>
      </c>
      <c r="AC3" s="27">
        <f>SUMIF(Pivot!$A:$A,recap!$A3,Pivot!AI:AI)</f>
        <v>0</v>
      </c>
      <c r="AD3" s="28" t="str">
        <f>IF(OR(AC3="",Z3="",AC3=0,Z3=0),"",AC3/Z3)</f>
        <v/>
      </c>
      <c r="AE3" s="32" t="str">
        <f ca="1">IF(OR(X3=0,X3="",AC3="",AC3=0),"",(X3/AC3))</f>
        <v/>
      </c>
      <c r="AF3" s="27">
        <f ca="1">SUMIF(Pivot!$A$2:$A$10000,$A3,OFFSET(Pivot!$A$2:$A$10000,0,MATCH(recap!AF$2,Pivot!$A$1:$AA$1,0)-1))</f>
        <v>0</v>
      </c>
      <c r="AG3" s="28" t="str">
        <f ca="1">IF(OR(AF3="",AF3=0,AC3="",AC3=0),"",AF3/AC3)</f>
        <v/>
      </c>
      <c r="AH3" s="32" t="str">
        <f ca="1">IF(OR(X3=0,X3="",AF3="",AF3=0),"",(X3/AF3))</f>
        <v/>
      </c>
      <c r="AI3" s="29"/>
      <c r="AJ3" s="8"/>
      <c r="AK3" s="27">
        <f>SUMIF(Pivot!AJ:AJ,recap!AJ3,Pivot!AR:AR)</f>
        <v>0</v>
      </c>
      <c r="AL3" s="8">
        <f>SUMIF(Pivot!AK:AK,recap!AK3,Pivot!AS:AS)</f>
        <v>0</v>
      </c>
      <c r="AM3" s="27">
        <f>SUMIF(Pivot!$A:$A,recap!$A3,Pivot!AT:AT)</f>
        <v>0</v>
      </c>
      <c r="AN3" s="28" t="str">
        <f t="shared" ref="AN3:AN4" si="2">IF(OR(AM3="",AM3=0,AL3="",AL3=0),"",AM3/AL3)</f>
        <v/>
      </c>
      <c r="AO3" s="32" t="str">
        <f t="shared" ref="AO3:AO4" ca="1" si="3">IF(OR(AM3="",AM3=0,X3="",X3=0),"",X3/AM3)</f>
        <v/>
      </c>
    </row>
    <row r="4" spans="1:41" x14ac:dyDescent="0.25">
      <c r="A4" s="8">
        <v>2</v>
      </c>
      <c r="B4" s="27">
        <f ca="1">SUMIF(Pivot!$A$2:$A$10000,$A4,OFFSET(Pivot!$A$2:$A$10000,0,MATCH(recap!B$2,Pivot!$A$1:$AA$1,0)-1))</f>
        <v>0</v>
      </c>
      <c r="C4" s="27">
        <f ca="1">SUMIF(Pivot!$A$2:$A$10000,$A4,OFFSET(Pivot!$A$2:$A$10000,0,MATCH(recap!C$2,Pivot!$A$1:$AA$1,0)-1))</f>
        <v>0</v>
      </c>
      <c r="D4" s="8" t="str">
        <f t="shared" ref="D4:D9" ca="1" si="4">IF(OR(B4=0,C4=""),"",C4/(B4/1000))</f>
        <v/>
      </c>
      <c r="E4" s="27">
        <f>SUMIF(Pivot!$A:$A,recap!$A4,Pivot!K:K)</f>
        <v>0</v>
      </c>
      <c r="F4" s="28" t="str">
        <f t="shared" ref="F4:F9" ca="1" si="5">IF(B4=0,"",E4/B4)</f>
        <v/>
      </c>
      <c r="G4" s="32" t="str">
        <f t="shared" ref="G4:G9" ca="1" si="6">IF(OR(C4="",E4=0,E4=""),"",(C4/E4))</f>
        <v/>
      </c>
      <c r="H4" s="27">
        <f>SUMIF(Pivot!$A:$A,recap!$A4,Pivot!N:N)</f>
        <v>0</v>
      </c>
      <c r="I4" s="28" t="str">
        <f t="shared" ref="I4:I9" si="7">IF(OR(H4="",E4="",H4=0,E4=0),"",H4/E4)</f>
        <v/>
      </c>
      <c r="J4" s="32" t="str">
        <f t="shared" ref="J4:J9" ca="1" si="8">IF(OR(C4=0,C4="",H4="",H4=0),"",(C4/H4))</f>
        <v/>
      </c>
      <c r="K4" s="27">
        <f ca="1">SUMIF(Pivot!$A$2:$A$10000,$A4,OFFSET(Pivot!$A$2:$A$10000,0,MATCH(recap!K$2,Pivot!$A$1:$AA$1,0)-1))</f>
        <v>0</v>
      </c>
      <c r="L4" s="28" t="str">
        <f t="shared" ref="L4:L9" ca="1" si="9">IF(OR(K4="",K4=0,H4="",H4=0),"",K4/H4)</f>
        <v/>
      </c>
      <c r="M4" s="32" t="str">
        <f t="shared" ref="M4:M9" ca="1" si="10">IF(OR(C4=0,C4="",K4="",K4=0),"",(C4/K4))</f>
        <v/>
      </c>
      <c r="N4" s="29"/>
      <c r="P4" s="27">
        <f>SUMIF(Pivot!O:O,recap!O4,Pivot!W:W)</f>
        <v>0</v>
      </c>
      <c r="Q4" s="8">
        <f>SUMIF(Pivot!P:P,recap!P4,Pivot!X:X)</f>
        <v>0</v>
      </c>
      <c r="R4" s="27">
        <f>SUMIF(Pivot!$A:$A,recap!$A4,Pivot!Y:Y)</f>
        <v>0</v>
      </c>
      <c r="S4" s="28" t="str">
        <f t="shared" si="0"/>
        <v/>
      </c>
      <c r="T4" s="32" t="str">
        <f t="shared" ca="1" si="1"/>
        <v/>
      </c>
      <c r="U4" s="3"/>
      <c r="V4" s="8">
        <v>2</v>
      </c>
      <c r="W4" s="27">
        <f ca="1">SUMIF(Pivot!$A$2:$A$10000,$A4,OFFSET(Pivot!$A$2:$A$10000,0,MATCH(recap!W$2,Pivot!$A$1:$AA$1,0)-1))</f>
        <v>0</v>
      </c>
      <c r="X4" s="27">
        <f ca="1">SUMIF(Pivot!$A$2:$A$10000,$A4,OFFSET(Pivot!$A$2:$A$10000,0,MATCH(recap!X$2,Pivot!$A$1:$AA$1,0)-1))</f>
        <v>0</v>
      </c>
      <c r="Y4" s="8" t="str">
        <f t="shared" ref="Y4:Y9" ca="1" si="11">IF(OR(W4=0,X4=""),"",X4/(W4/1000))</f>
        <v/>
      </c>
      <c r="Z4" s="27">
        <f>SUMIF(Pivot!$A:$A,recap!$A4,Pivot!AF:AF)</f>
        <v>0</v>
      </c>
      <c r="AA4" s="28" t="str">
        <f t="shared" ref="AA4:AA9" ca="1" si="12">IF(W4=0,"",Z4/W4)</f>
        <v/>
      </c>
      <c r="AB4" s="32" t="str">
        <f t="shared" ref="AB4:AB9" ca="1" si="13">IF(OR(X4="",Z4=0,Z4=""),"",(X4/Z4))</f>
        <v/>
      </c>
      <c r="AC4" s="27">
        <f>SUMIF(Pivot!$A:$A,recap!$A4,Pivot!AI:AI)</f>
        <v>0</v>
      </c>
      <c r="AD4" s="28" t="str">
        <f t="shared" ref="AD4:AD9" si="14">IF(OR(AC4="",Z4="",AC4=0,Z4=0),"",AC4/Z4)</f>
        <v/>
      </c>
      <c r="AE4" s="32" t="str">
        <f t="shared" ref="AE4:AE9" ca="1" si="15">IF(OR(X4=0,X4="",AC4="",AC4=0),"",(X4/AC4))</f>
        <v/>
      </c>
      <c r="AF4" s="27">
        <f ca="1">SUMIF(Pivot!$A$2:$A$10000,$A4,OFFSET(Pivot!$A$2:$A$10000,0,MATCH(recap!AF$2,Pivot!$A$1:$AA$1,0)-1))</f>
        <v>0</v>
      </c>
      <c r="AG4" s="28" t="str">
        <f t="shared" ref="AG4" ca="1" si="16">IF(OR(AF4="",AF4=0,AC4="",AC4=0),"",AF4/AC4)</f>
        <v/>
      </c>
      <c r="AH4" s="32" t="str">
        <f t="shared" ref="AH4:AH9" ca="1" si="17">IF(OR(X4=0,X4="",AF4="",AF4=0),"",(X4/AF4))</f>
        <v/>
      </c>
      <c r="AI4" s="29"/>
      <c r="AJ4" s="8"/>
      <c r="AK4" s="27">
        <f>SUMIF(Pivot!AJ:AJ,recap!AJ4,Pivot!AR:AR)</f>
        <v>0</v>
      </c>
      <c r="AL4" s="8">
        <f>SUMIF(Pivot!AK:AK,recap!AK4,Pivot!AS:AS)</f>
        <v>0</v>
      </c>
      <c r="AM4" s="27">
        <f>SUMIF(Pivot!$A:$A,recap!$A4,Pivot!AT:AT)</f>
        <v>0</v>
      </c>
      <c r="AN4" s="28" t="str">
        <f t="shared" si="2"/>
        <v/>
      </c>
      <c r="AO4" s="32" t="str">
        <f t="shared" ca="1" si="3"/>
        <v/>
      </c>
    </row>
    <row r="5" spans="1:41" x14ac:dyDescent="0.25">
      <c r="A5" s="8">
        <v>3</v>
      </c>
      <c r="B5" s="27">
        <f ca="1">SUMIF(Pivot!$A$2:$A$10000,$A5,OFFSET(Pivot!$A$2:$A$10000,0,MATCH(recap!B$2,Pivot!$A$1:$AA$1,0)-1))</f>
        <v>2043949</v>
      </c>
      <c r="C5" s="27">
        <f ca="1">SUMIF(Pivot!$A$2:$A$10000,$A5,OFFSET(Pivot!$A$2:$A$10000,0,MATCH(recap!C$2,Pivot!$A$1:$AA$1,0)-1))</f>
        <v>11490.149999999989</v>
      </c>
      <c r="D5" s="8">
        <f t="shared" ca="1" si="4"/>
        <v>5.6215443731717318</v>
      </c>
      <c r="E5" s="27">
        <f>SUMIF(Pivot!$A:$A,recap!$A5,Pivot!K:K)</f>
        <v>11490.149999999989</v>
      </c>
      <c r="F5" s="28">
        <f t="shared" ca="1" si="5"/>
        <v>5.6215443731717323E-3</v>
      </c>
      <c r="G5" s="32">
        <f t="shared" ca="1" si="6"/>
        <v>1</v>
      </c>
      <c r="H5" s="27">
        <f>SUMIF(Pivot!$A:$A,recap!$A5,Pivot!N:N)</f>
        <v>11490.149999999989</v>
      </c>
      <c r="I5" s="28">
        <f t="shared" si="7"/>
        <v>1</v>
      </c>
      <c r="J5" s="32">
        <f t="shared" ca="1" si="8"/>
        <v>1</v>
      </c>
      <c r="K5" s="27">
        <f ca="1">SUMIF(Pivot!$A$2:$A$10000,$A5,OFFSET(Pivot!$A$2:$A$10000,0,MATCH(recap!K$2,Pivot!$A$1:$AA$1,0)-1))</f>
        <v>11490.149999999989</v>
      </c>
      <c r="L5" s="28">
        <f ca="1">IF(OR(K5="",K5=0,H5="",H5=0),"",K5/H5)</f>
        <v>1</v>
      </c>
      <c r="M5" s="32">
        <f t="shared" ca="1" si="10"/>
        <v>1</v>
      </c>
      <c r="N5" s="29" t="e">
        <f>INDEX(#REF!,7,13)</f>
        <v>#REF!</v>
      </c>
      <c r="O5" s="8" t="e">
        <f>INDEX(#REF!,7,20)</f>
        <v>#REF!</v>
      </c>
      <c r="P5" s="27" t="e">
        <f>INDEX(#REF!,7,15)</f>
        <v>#REF!</v>
      </c>
      <c r="Q5" s="27">
        <f>SUMIF(Pivot!$A:$A,recap!$A5,Pivot!X:X)</f>
        <v>11490.149999999989</v>
      </c>
      <c r="R5" s="27">
        <f>SUMIF(Pivot!$A:$A,recap!$A5,Pivot!Y:Y)</f>
        <v>11490.149999999989</v>
      </c>
      <c r="S5" s="28">
        <f>IF(OR(R5="",R5=0,Q5="",Q5=0),"",R5/Q5)</f>
        <v>1</v>
      </c>
      <c r="T5" s="32">
        <f ca="1">IF(OR(R5="",R5=0,C5="",C5=0),"",C5/R5)</f>
        <v>1</v>
      </c>
      <c r="U5" s="3"/>
      <c r="V5" s="8">
        <v>3</v>
      </c>
      <c r="W5" s="39" t="e">
        <f ca="1">SUMIFS(Pivot!$A$2:$A$10000,$V5,OFFSET(Pivot!$A$2:$A$10000,0,MATCH(recap!W$2,Pivot!$A$1:$AA$1,0)-1))</f>
        <v>#VALUE!</v>
      </c>
      <c r="X5" s="27">
        <f ca="1">SUMIF(Pivot!$A$2:$A$10000,$A5,OFFSET(Pivot!$A$2:$A$10000,0,MATCH(recap!X$2,Pivot!$A$1:$AA$1,0)-1))</f>
        <v>11490.149999999989</v>
      </c>
      <c r="Y5" s="8" t="e">
        <f t="shared" ca="1" si="11"/>
        <v>#VALUE!</v>
      </c>
      <c r="Z5" s="27">
        <f>SUMIF(Pivot!$A:$A,recap!$A5,Pivot!AF:AF)</f>
        <v>0</v>
      </c>
      <c r="AA5" s="28" t="e">
        <f t="shared" ca="1" si="12"/>
        <v>#VALUE!</v>
      </c>
      <c r="AB5" s="32" t="str">
        <f t="shared" ca="1" si="13"/>
        <v/>
      </c>
      <c r="AC5" s="27">
        <f>SUMIF(Pivot!$A:$A,recap!$A5,Pivot!AI:AI)</f>
        <v>0</v>
      </c>
      <c r="AD5" s="28" t="str">
        <f t="shared" si="14"/>
        <v/>
      </c>
      <c r="AE5" s="32" t="str">
        <f t="shared" ca="1" si="15"/>
        <v/>
      </c>
      <c r="AF5" s="27">
        <f ca="1">SUMIF(Pivot!$A$2:$A$10000,$A5,OFFSET(Pivot!$A$2:$A$10000,0,MATCH(recap!AF$2,Pivot!$A$1:$AA$1,0)-1))</f>
        <v>11490.149999999989</v>
      </c>
      <c r="AG5" s="28" t="str">
        <f ca="1">IF(OR(AF5="",AF5=0,AC5="",AC5=0),"",AF5/AC5)</f>
        <v/>
      </c>
      <c r="AH5" s="32">
        <f t="shared" ca="1" si="17"/>
        <v>1</v>
      </c>
      <c r="AI5" s="29" t="e">
        <f>INDEX(#REF!,7,13)</f>
        <v>#REF!</v>
      </c>
      <c r="AJ5" s="8" t="e">
        <f>INDEX(#REF!,7,20)</f>
        <v>#REF!</v>
      </c>
      <c r="AK5" s="27" t="e">
        <f>INDEX(#REF!,7,15)</f>
        <v>#REF!</v>
      </c>
      <c r="AL5" s="27">
        <f>SUMIF(Pivot!$A:$A,recap!$A5,Pivot!AS:AS)</f>
        <v>0</v>
      </c>
      <c r="AM5" s="27">
        <f>SUMIF(Pivot!$A:$A,recap!$A5,Pivot!AT:AT)</f>
        <v>0</v>
      </c>
      <c r="AN5" s="28" t="str">
        <f>IF(OR(AM5="",AM5=0,AL5="",AL5=0),"",AM5/AL5)</f>
        <v/>
      </c>
      <c r="AO5" s="32" t="str">
        <f ca="1">IF(OR(AM5="",AM5=0,X5="",X5=0),"",X5/AM5)</f>
        <v/>
      </c>
    </row>
    <row r="6" spans="1:41" x14ac:dyDescent="0.25">
      <c r="A6" s="8">
        <v>4</v>
      </c>
      <c r="B6" s="27">
        <f ca="1">SUMIF(Pivot!$A$2:$A$10000,$A6,OFFSET(Pivot!$A$2:$A$10000,0,MATCH(recap!B$2,Pivot!$A$1:$AA$1,0)-1))</f>
        <v>0</v>
      </c>
      <c r="C6" s="27">
        <f ca="1">SUMIF(Pivot!$A$2:$A$10000,$A6,OFFSET(Pivot!$A$2:$A$10000,0,MATCH(recap!C$2,Pivot!$A$1:$AA$1,0)-1))</f>
        <v>0</v>
      </c>
      <c r="D6" s="8" t="str">
        <f t="shared" ca="1" si="4"/>
        <v/>
      </c>
      <c r="E6" s="27">
        <f>SUMIF(Pivot!$A:$A,recap!$A6,Pivot!K:K)</f>
        <v>0</v>
      </c>
      <c r="F6" s="28" t="str">
        <f t="shared" ca="1" si="5"/>
        <v/>
      </c>
      <c r="G6" s="32" t="str">
        <f t="shared" ca="1" si="6"/>
        <v/>
      </c>
      <c r="H6" s="27">
        <f>SUMIF(Pivot!$A:$A,recap!$A6,Pivot!N:N)</f>
        <v>6000</v>
      </c>
      <c r="I6" s="28" t="str">
        <f t="shared" si="7"/>
        <v/>
      </c>
      <c r="J6" s="32" t="str">
        <f t="shared" ca="1" si="8"/>
        <v/>
      </c>
      <c r="K6" s="27">
        <f ca="1">SUMIF(Pivot!$A$2:$A$10000,$A6,OFFSET(Pivot!$A$2:$A$10000,0,MATCH(recap!K$2,Pivot!$A$1:$AA$1,0)-1))</f>
        <v>32</v>
      </c>
      <c r="L6" s="28">
        <f t="shared" ca="1" si="9"/>
        <v>5.3333333333333332E-3</v>
      </c>
      <c r="M6" s="32" t="str">
        <f t="shared" ca="1" si="10"/>
        <v/>
      </c>
      <c r="N6" s="29"/>
      <c r="P6" s="27">
        <f>SUMIF(Pivot!O:O,recap!O6,Pivot!W:W)</f>
        <v>0</v>
      </c>
      <c r="Q6" s="27">
        <f>SUMIF(Pivot!$A:$A,recap!$A6,Pivot!X:X)</f>
        <v>0</v>
      </c>
      <c r="R6" s="27">
        <f>SUMIF(Pivot!$A:$A,recap!$A6,Pivot!Y:Y)</f>
        <v>0</v>
      </c>
      <c r="S6" s="28" t="str">
        <f t="shared" si="0"/>
        <v/>
      </c>
      <c r="T6" s="32" t="str">
        <f t="shared" ca="1" si="1"/>
        <v/>
      </c>
      <c r="U6" s="3"/>
      <c r="V6" s="8">
        <v>4</v>
      </c>
      <c r="W6" s="27">
        <f ca="1">SUMIF(Pivot!$A$2:$A$10000,$A6,OFFSET(Pivot!$A$2:$A$10000,0,MATCH(recap!W$2,Pivot!$A$1:$AA$1,0)-1))</f>
        <v>0</v>
      </c>
      <c r="X6" s="27">
        <f ca="1">SUMIF(Pivot!$A$2:$A$10000,$A6,OFFSET(Pivot!$A$2:$A$10000,0,MATCH(recap!X$2,Pivot!$A$1:$AA$1,0)-1))</f>
        <v>0</v>
      </c>
      <c r="Y6" s="8" t="str">
        <f t="shared" ca="1" si="11"/>
        <v/>
      </c>
      <c r="Z6" s="27">
        <f>SUMIF(Pivot!$A:$A,recap!$A6,Pivot!AF:AF)</f>
        <v>0</v>
      </c>
      <c r="AA6" s="28" t="str">
        <f t="shared" ca="1" si="12"/>
        <v/>
      </c>
      <c r="AB6" s="32" t="str">
        <f t="shared" ca="1" si="13"/>
        <v/>
      </c>
      <c r="AC6" s="27">
        <f>SUMIF(Pivot!$A:$A,recap!$A6,Pivot!AI:AI)</f>
        <v>0</v>
      </c>
      <c r="AD6" s="28" t="str">
        <f t="shared" si="14"/>
        <v/>
      </c>
      <c r="AE6" s="32" t="str">
        <f t="shared" ca="1" si="15"/>
        <v/>
      </c>
      <c r="AF6" s="27">
        <f ca="1">SUMIF(Pivot!$A$2:$A$10000,$A6,OFFSET(Pivot!$A$2:$A$10000,0,MATCH(recap!AF$2,Pivot!$A$1:$AA$1,0)-1))</f>
        <v>32</v>
      </c>
      <c r="AG6" s="28" t="str">
        <f t="shared" ref="AG6:AG9" ca="1" si="18">IF(OR(AF6="",AF6=0,AC6="",AC6=0),"",AF6/AC6)</f>
        <v/>
      </c>
      <c r="AH6" s="32" t="str">
        <f t="shared" ca="1" si="17"/>
        <v/>
      </c>
      <c r="AI6" s="29"/>
      <c r="AJ6" s="8"/>
      <c r="AK6" s="27">
        <f>SUMIF(Pivot!AJ:AJ,recap!AJ6,Pivot!AR:AR)</f>
        <v>0</v>
      </c>
      <c r="AL6" s="27">
        <f>SUMIF(Pivot!$A:$A,recap!$A6,Pivot!AS:AS)</f>
        <v>0</v>
      </c>
      <c r="AM6" s="27">
        <f>SUMIF(Pivot!$A:$A,recap!$A6,Pivot!AT:AT)</f>
        <v>0</v>
      </c>
      <c r="AN6" s="28" t="str">
        <f t="shared" ref="AN6:AN9" si="19">IF(OR(AM6="",AM6=0,AL6="",AL6=0),"",AM6/AL6)</f>
        <v/>
      </c>
      <c r="AO6" s="32" t="str">
        <f t="shared" ref="AO6:AO9" ca="1" si="20">IF(OR(AM6="",AM6=0,X6="",X6=0),"",X6/AM6)</f>
        <v/>
      </c>
    </row>
    <row r="7" spans="1:41" x14ac:dyDescent="0.25">
      <c r="A7" s="8">
        <v>5</v>
      </c>
      <c r="B7" s="27">
        <f ca="1">SUMIF(Pivot!$A$2:$A$10000,$A7,OFFSET(Pivot!$A$2:$A$10000,0,MATCH(recap!B$2,Pivot!$A$1:$AA$1,0)-1))</f>
        <v>0</v>
      </c>
      <c r="C7" s="27">
        <f ca="1">SUMIF(Pivot!$A$2:$A$10000,$A7,OFFSET(Pivot!$A$2:$A$10000,0,MATCH(recap!C$2,Pivot!$A$1:$AA$1,0)-1))</f>
        <v>0</v>
      </c>
      <c r="D7" s="8" t="str">
        <f t="shared" ca="1" si="4"/>
        <v/>
      </c>
      <c r="E7" s="27">
        <f>SUMIF(Pivot!$A:$A,recap!$A7,Pivot!K:K)</f>
        <v>0</v>
      </c>
      <c r="F7" s="28" t="str">
        <f t="shared" ca="1" si="5"/>
        <v/>
      </c>
      <c r="G7" s="32" t="str">
        <f t="shared" ca="1" si="6"/>
        <v/>
      </c>
      <c r="H7" s="27">
        <f>SUMIF(Pivot!$A:$A,recap!$A7,Pivot!N:N)</f>
        <v>5700</v>
      </c>
      <c r="I7" s="28" t="str">
        <f t="shared" si="7"/>
        <v/>
      </c>
      <c r="J7" s="32" t="str">
        <f t="shared" ca="1" si="8"/>
        <v/>
      </c>
      <c r="K7" s="27">
        <f ca="1">SUMIF(Pivot!$A$2:$A$10000,$A7,OFFSET(Pivot!$A$2:$A$10000,0,MATCH(recap!K$2,Pivot!$A$1:$AA$1,0)-1))</f>
        <v>26</v>
      </c>
      <c r="L7" s="28">
        <f t="shared" ca="1" si="9"/>
        <v>4.5614035087719294E-3</v>
      </c>
      <c r="M7" s="32" t="str">
        <f t="shared" ca="1" si="10"/>
        <v/>
      </c>
      <c r="N7" s="29"/>
      <c r="P7" s="27">
        <f>SUMIF(Pivot!O:O,recap!O7,Pivot!W:W)</f>
        <v>0</v>
      </c>
      <c r="Q7" s="27">
        <f>SUMIF(Pivot!$A:$A,recap!$A7,Pivot!X:X)</f>
        <v>0</v>
      </c>
      <c r="R7" s="27">
        <f>SUMIF(Pivot!$A:$A,recap!$A7,Pivot!Y:Y)</f>
        <v>0</v>
      </c>
      <c r="S7" s="28" t="str">
        <f t="shared" si="0"/>
        <v/>
      </c>
      <c r="T7" s="32" t="str">
        <f t="shared" ca="1" si="1"/>
        <v/>
      </c>
      <c r="U7" s="3"/>
      <c r="V7" s="8">
        <v>5</v>
      </c>
      <c r="W7" s="27">
        <f ca="1">SUMIF(Pivot!$A$2:$A$10000,$A7,OFFSET(Pivot!$A$2:$A$10000,0,MATCH(recap!W$2,Pivot!$A$1:$AA$1,0)-1))</f>
        <v>0</v>
      </c>
      <c r="X7" s="27">
        <f ca="1">SUMIF(Pivot!$A$2:$A$10000,$A7,OFFSET(Pivot!$A$2:$A$10000,0,MATCH(recap!X$2,Pivot!$A$1:$AA$1,0)-1))</f>
        <v>0</v>
      </c>
      <c r="Y7" s="8" t="str">
        <f t="shared" ca="1" si="11"/>
        <v/>
      </c>
      <c r="Z7" s="27">
        <f>SUMIF(Pivot!$A:$A,recap!$A7,Pivot!AF:AF)</f>
        <v>0</v>
      </c>
      <c r="AA7" s="28" t="str">
        <f t="shared" ca="1" si="12"/>
        <v/>
      </c>
      <c r="AB7" s="32" t="str">
        <f t="shared" ca="1" si="13"/>
        <v/>
      </c>
      <c r="AC7" s="27">
        <f>SUMIF(Pivot!$A:$A,recap!$A7,Pivot!AI:AI)</f>
        <v>0</v>
      </c>
      <c r="AD7" s="28" t="str">
        <f t="shared" si="14"/>
        <v/>
      </c>
      <c r="AE7" s="32" t="str">
        <f t="shared" ca="1" si="15"/>
        <v/>
      </c>
      <c r="AF7" s="27">
        <f ca="1">SUMIF(Pivot!$A$2:$A$10000,$A7,OFFSET(Pivot!$A$2:$A$10000,0,MATCH(recap!AF$2,Pivot!$A$1:$AA$1,0)-1))</f>
        <v>26</v>
      </c>
      <c r="AG7" s="28" t="str">
        <f t="shared" ca="1" si="18"/>
        <v/>
      </c>
      <c r="AH7" s="32" t="str">
        <f t="shared" ca="1" si="17"/>
        <v/>
      </c>
      <c r="AI7" s="29"/>
      <c r="AJ7" s="8"/>
      <c r="AK7" s="27">
        <f>SUMIF(Pivot!AJ:AJ,recap!AJ7,Pivot!AR:AR)</f>
        <v>0</v>
      </c>
      <c r="AL7" s="27">
        <f>SUMIF(Pivot!$A:$A,recap!$A7,Pivot!AS:AS)</f>
        <v>0</v>
      </c>
      <c r="AM7" s="27">
        <f>SUMIF(Pivot!$A:$A,recap!$A7,Pivot!AT:AT)</f>
        <v>0</v>
      </c>
      <c r="AN7" s="28" t="str">
        <f t="shared" si="19"/>
        <v/>
      </c>
      <c r="AO7" s="32" t="str">
        <f t="shared" ca="1" si="20"/>
        <v/>
      </c>
    </row>
    <row r="8" spans="1:41" x14ac:dyDescent="0.25">
      <c r="A8" s="8">
        <v>6</v>
      </c>
      <c r="B8" s="27">
        <f ca="1">SUMIF(Pivot!$A$2:$A$10000,$A8,OFFSET(Pivot!$A$2:$A$10000,0,MATCH(recap!B$2,Pivot!$A$1:$AA$1,0)-1))</f>
        <v>0</v>
      </c>
      <c r="C8" s="27">
        <f ca="1">SUMIF(Pivot!$A$2:$A$10000,$A8,OFFSET(Pivot!$A$2:$A$10000,0,MATCH(recap!C$2,Pivot!$A$1:$AA$1,0)-1))</f>
        <v>0</v>
      </c>
      <c r="D8" s="8" t="str">
        <f t="shared" ca="1" si="4"/>
        <v/>
      </c>
      <c r="E8" s="27">
        <f>SUMIF(Pivot!$A:$A,recap!$A8,Pivot!K:K)</f>
        <v>0</v>
      </c>
      <c r="F8" s="28" t="str">
        <f t="shared" ca="1" si="5"/>
        <v/>
      </c>
      <c r="G8" s="32" t="str">
        <f t="shared" ca="1" si="6"/>
        <v/>
      </c>
      <c r="H8" s="27">
        <f>SUMIF(Pivot!$A:$A,recap!$A8,Pivot!N:N)</f>
        <v>6400</v>
      </c>
      <c r="I8" s="28" t="str">
        <f t="shared" si="7"/>
        <v/>
      </c>
      <c r="J8" s="32" t="str">
        <f t="shared" ca="1" si="8"/>
        <v/>
      </c>
      <c r="K8" s="27">
        <f ca="1">SUMIF(Pivot!$A$2:$A$10000,$A8,OFFSET(Pivot!$A$2:$A$10000,0,MATCH(recap!K$2,Pivot!$A$1:$AA$1,0)-1))</f>
        <v>37</v>
      </c>
      <c r="L8" s="28">
        <f t="shared" ca="1" si="9"/>
        <v>5.7812499999999999E-3</v>
      </c>
      <c r="M8" s="32" t="str">
        <f t="shared" ca="1" si="10"/>
        <v/>
      </c>
      <c r="N8" s="29"/>
      <c r="P8" s="27">
        <f>SUMIF(Pivot!O:O,recap!O8,Pivot!W:W)</f>
        <v>0</v>
      </c>
      <c r="Q8" s="27">
        <f>SUMIF(Pivot!$A:$A,recap!$A8,Pivot!X:X)</f>
        <v>0</v>
      </c>
      <c r="R8" s="27">
        <f>SUMIF(Pivot!$A:$A,recap!$A8,Pivot!Y:Y)</f>
        <v>0</v>
      </c>
      <c r="S8" s="28" t="str">
        <f t="shared" si="0"/>
        <v/>
      </c>
      <c r="T8" s="32" t="str">
        <f t="shared" ca="1" si="1"/>
        <v/>
      </c>
      <c r="U8" s="3"/>
      <c r="V8" s="8">
        <v>6</v>
      </c>
      <c r="W8" s="27">
        <f ca="1">SUMIF(Pivot!$A$2:$A$10000,$A8,OFFSET(Pivot!$A$2:$A$10000,0,MATCH(recap!W$2,Pivot!$A$1:$AA$1,0)-1))</f>
        <v>0</v>
      </c>
      <c r="X8" s="27">
        <f ca="1">SUMIF(Pivot!$A$2:$A$10000,$A8,OFFSET(Pivot!$A$2:$A$10000,0,MATCH(recap!X$2,Pivot!$A$1:$AA$1,0)-1))</f>
        <v>0</v>
      </c>
      <c r="Y8" s="8" t="str">
        <f t="shared" ca="1" si="11"/>
        <v/>
      </c>
      <c r="Z8" s="27">
        <f>SUMIF(Pivot!$A:$A,recap!$A8,Pivot!AF:AF)</f>
        <v>0</v>
      </c>
      <c r="AA8" s="28" t="str">
        <f t="shared" ca="1" si="12"/>
        <v/>
      </c>
      <c r="AB8" s="32" t="str">
        <f t="shared" ca="1" si="13"/>
        <v/>
      </c>
      <c r="AC8" s="27">
        <f>SUMIF(Pivot!$A:$A,recap!$A8,Pivot!AI:AI)</f>
        <v>0</v>
      </c>
      <c r="AD8" s="28" t="str">
        <f t="shared" si="14"/>
        <v/>
      </c>
      <c r="AE8" s="32" t="str">
        <f t="shared" ca="1" si="15"/>
        <v/>
      </c>
      <c r="AF8" s="27">
        <f ca="1">SUMIF(Pivot!$A$2:$A$10000,$A8,OFFSET(Pivot!$A$2:$A$10000,0,MATCH(recap!AF$2,Pivot!$A$1:$AA$1,0)-1))</f>
        <v>37</v>
      </c>
      <c r="AG8" s="28" t="str">
        <f t="shared" ca="1" si="18"/>
        <v/>
      </c>
      <c r="AH8" s="32" t="str">
        <f t="shared" ca="1" si="17"/>
        <v/>
      </c>
      <c r="AI8" s="29"/>
      <c r="AJ8" s="8"/>
      <c r="AK8" s="27">
        <f>SUMIF(Pivot!AJ:AJ,recap!AJ8,Pivot!AR:AR)</f>
        <v>0</v>
      </c>
      <c r="AL8" s="27">
        <f>SUMIF(Pivot!$A:$A,recap!$A8,Pivot!AS:AS)</f>
        <v>0</v>
      </c>
      <c r="AM8" s="27">
        <f>SUMIF(Pivot!$A:$A,recap!$A8,Pivot!AT:AT)</f>
        <v>0</v>
      </c>
      <c r="AN8" s="28" t="str">
        <f t="shared" si="19"/>
        <v/>
      </c>
      <c r="AO8" s="32" t="str">
        <f t="shared" ca="1" si="20"/>
        <v/>
      </c>
    </row>
    <row r="9" spans="1:41" x14ac:dyDescent="0.25">
      <c r="A9" s="8">
        <v>7</v>
      </c>
      <c r="B9" s="27">
        <f ca="1">SUMIF(Pivot!$A$2:$A$10000,$A9,OFFSET(Pivot!$A$2:$A$10000,0,MATCH(recap!B$2,Pivot!$A$1:$AA$1,0)-1))</f>
        <v>0</v>
      </c>
      <c r="C9" s="27">
        <f ca="1">SUMIF(Pivot!$A$2:$A$10000,$A9,OFFSET(Pivot!$A$2:$A$10000,0,MATCH(recap!C$2,Pivot!$A$1:$AA$1,0)-1))</f>
        <v>0</v>
      </c>
      <c r="D9" s="8" t="str">
        <f t="shared" ca="1" si="4"/>
        <v/>
      </c>
      <c r="E9" s="27">
        <f>SUMIF(Pivot!$A:$A,recap!$A9,Pivot!K:K)</f>
        <v>0</v>
      </c>
      <c r="F9" s="28" t="str">
        <f t="shared" ca="1" si="5"/>
        <v/>
      </c>
      <c r="G9" s="32" t="str">
        <f t="shared" ca="1" si="6"/>
        <v/>
      </c>
      <c r="H9" s="27">
        <f>SUMIF(Pivot!$A:$A,recap!$A9,Pivot!N:N)</f>
        <v>7010</v>
      </c>
      <c r="I9" s="28" t="str">
        <f t="shared" si="7"/>
        <v/>
      </c>
      <c r="J9" s="32" t="str">
        <f t="shared" ca="1" si="8"/>
        <v/>
      </c>
      <c r="K9" s="27">
        <f ca="1">SUMIF(Pivot!$A$2:$A$10000,$A9,OFFSET(Pivot!$A$2:$A$10000,0,MATCH(recap!K$2,Pivot!$A$1:$AA$1,0)-1))</f>
        <v>35</v>
      </c>
      <c r="L9" s="28">
        <f t="shared" ca="1" si="9"/>
        <v>4.9928673323823107E-3</v>
      </c>
      <c r="M9" s="32" t="str">
        <f t="shared" ca="1" si="10"/>
        <v/>
      </c>
      <c r="N9" s="29"/>
      <c r="P9" s="27">
        <f>SUMIF(Pivot!O:O,recap!O9,Pivot!W:W)</f>
        <v>0</v>
      </c>
      <c r="Q9" s="27">
        <f>SUMIF(Pivot!$A:$A,recap!$A9,Pivot!X:X)</f>
        <v>0</v>
      </c>
      <c r="R9" s="27">
        <f>SUMIF(Pivot!$A:$A,recap!$A9,Pivot!Y:Y)</f>
        <v>0</v>
      </c>
      <c r="S9" s="28" t="str">
        <f t="shared" si="0"/>
        <v/>
      </c>
      <c r="T9" s="32" t="str">
        <f t="shared" ca="1" si="1"/>
        <v/>
      </c>
      <c r="U9" s="3"/>
      <c r="V9" s="8">
        <v>7</v>
      </c>
      <c r="W9" s="27">
        <f ca="1">SUMIF(Pivot!$A$2:$A$10000,$A9,OFFSET(Pivot!$A$2:$A$10000,0,MATCH(recap!W$2,Pivot!$A$1:$AA$1,0)-1))</f>
        <v>0</v>
      </c>
      <c r="X9" s="27">
        <f ca="1">SUMIF(Pivot!$A$2:$A$10000,$A9,OFFSET(Pivot!$A$2:$A$10000,0,MATCH(recap!X$2,Pivot!$A$1:$AA$1,0)-1))</f>
        <v>0</v>
      </c>
      <c r="Y9" s="8" t="str">
        <f t="shared" ca="1" si="11"/>
        <v/>
      </c>
      <c r="Z9" s="27">
        <f>SUMIF(Pivot!$A:$A,recap!$A9,Pivot!AF:AF)</f>
        <v>0</v>
      </c>
      <c r="AA9" s="28" t="str">
        <f t="shared" ca="1" si="12"/>
        <v/>
      </c>
      <c r="AB9" s="32" t="str">
        <f t="shared" ca="1" si="13"/>
        <v/>
      </c>
      <c r="AC9" s="27">
        <f>SUMIF(Pivot!$A:$A,recap!$A9,Pivot!AI:AI)</f>
        <v>0</v>
      </c>
      <c r="AD9" s="28" t="str">
        <f t="shared" si="14"/>
        <v/>
      </c>
      <c r="AE9" s="32" t="str">
        <f t="shared" ca="1" si="15"/>
        <v/>
      </c>
      <c r="AF9" s="27">
        <f ca="1">SUMIF(Pivot!$A$2:$A$10000,$A9,OFFSET(Pivot!$A$2:$A$10000,0,MATCH(recap!AF$2,Pivot!$A$1:$AA$1,0)-1))</f>
        <v>35</v>
      </c>
      <c r="AG9" s="28" t="str">
        <f t="shared" ca="1" si="18"/>
        <v/>
      </c>
      <c r="AH9" s="32" t="str">
        <f t="shared" ca="1" si="17"/>
        <v/>
      </c>
      <c r="AI9" s="29"/>
      <c r="AJ9" s="8"/>
      <c r="AK9" s="27">
        <f>SUMIF(Pivot!AJ:AJ,recap!AJ9,Pivot!AR:AR)</f>
        <v>0</v>
      </c>
      <c r="AL9" s="27">
        <f>SUMIF(Pivot!$A:$A,recap!$A9,Pivot!AS:AS)</f>
        <v>0</v>
      </c>
      <c r="AM9" s="27">
        <f>SUMIF(Pivot!$A:$A,recap!$A9,Pivot!AT:AT)</f>
        <v>0</v>
      </c>
      <c r="AN9" s="28" t="str">
        <f t="shared" si="19"/>
        <v/>
      </c>
      <c r="AO9" s="32" t="str">
        <f t="shared" ca="1" si="20"/>
        <v/>
      </c>
    </row>
    <row r="10" spans="1:41" x14ac:dyDescent="0.25">
      <c r="N10" s="29"/>
      <c r="P10" s="27"/>
      <c r="Q10" s="27">
        <f>SUMIF(Pivot!$A:$A,recap!$A10,Pivot!X:X)</f>
        <v>0</v>
      </c>
      <c r="R10" s="27">
        <f>SUMIF(Pivot!$A:$A,recap!$A10,Pivot!Y:Y)</f>
        <v>0</v>
      </c>
      <c r="S10" s="28" t="str">
        <f t="shared" si="0"/>
        <v/>
      </c>
      <c r="T10" s="32" t="str">
        <f t="shared" si="1"/>
        <v/>
      </c>
    </row>
    <row r="11" spans="1:41" s="3" customFormat="1" x14ac:dyDescent="0.25">
      <c r="A11" s="8"/>
      <c r="B11" s="27"/>
      <c r="C11" s="32"/>
      <c r="D11" s="8"/>
      <c r="E11" s="8"/>
      <c r="F11" s="8"/>
      <c r="G11" s="34"/>
      <c r="H11" s="8"/>
      <c r="I11" s="8"/>
      <c r="J11" s="34"/>
      <c r="K11" s="8"/>
      <c r="L11" s="8"/>
      <c r="M11" s="34"/>
      <c r="N11" s="8"/>
      <c r="O11" s="8"/>
      <c r="P11" s="27"/>
      <c r="Q11" s="8"/>
      <c r="R11" s="27"/>
      <c r="S11" s="8"/>
      <c r="T11" s="34"/>
    </row>
    <row r="12" spans="1:41" x14ac:dyDescent="0.25">
      <c r="B12" s="27" t="e">
        <f>MATCH(B2,Pivot!A:AA,0)</f>
        <v>#N/A</v>
      </c>
      <c r="P12" s="27"/>
    </row>
    <row r="13" spans="1:41" x14ac:dyDescent="0.25">
      <c r="P13" s="27"/>
    </row>
    <row r="14" spans="1:41" x14ac:dyDescent="0.25">
      <c r="P14" s="27"/>
    </row>
    <row r="15" spans="1:41" x14ac:dyDescent="0.25">
      <c r="R15" s="30"/>
    </row>
    <row r="19" spans="1:20" x14ac:dyDescent="0.25">
      <c r="A19" s="26" t="s">
        <v>0</v>
      </c>
      <c r="B19" s="26" t="s">
        <v>62</v>
      </c>
      <c r="C19" s="31" t="s">
        <v>78</v>
      </c>
      <c r="D19" s="25" t="s">
        <v>7</v>
      </c>
      <c r="E19" s="25" t="s">
        <v>8</v>
      </c>
      <c r="F19" s="25" t="s">
        <v>9</v>
      </c>
      <c r="G19" s="33" t="s">
        <v>10</v>
      </c>
      <c r="H19" s="25" t="s">
        <v>11</v>
      </c>
      <c r="I19" s="25" t="s">
        <v>12</v>
      </c>
      <c r="J19" s="33" t="s">
        <v>13</v>
      </c>
      <c r="K19" s="25" t="s">
        <v>115</v>
      </c>
      <c r="L19" s="25" t="s">
        <v>14</v>
      </c>
      <c r="M19" s="33" t="s">
        <v>15</v>
      </c>
      <c r="N19" s="25" t="s">
        <v>16</v>
      </c>
      <c r="O19" s="25" t="s">
        <v>17</v>
      </c>
      <c r="P19" s="25" t="s">
        <v>212</v>
      </c>
      <c r="Q19" s="25" t="s">
        <v>18</v>
      </c>
      <c r="R19" s="25" t="s">
        <v>19</v>
      </c>
      <c r="S19" s="25" t="s">
        <v>20</v>
      </c>
      <c r="T19" s="33" t="s">
        <v>21</v>
      </c>
    </row>
    <row r="20" spans="1:20" x14ac:dyDescent="0.25">
      <c r="A20" s="32" t="s">
        <v>6</v>
      </c>
      <c r="B20" s="27">
        <f ca="1">+SUMIF(Pivot!$B$2:$B$10000,$A20,OFFSET(Pivot!$A$2:$A$10000,0,MATCH(recap!B$19,Pivot!$A$1:$AA$1,0)-1))</f>
        <v>363055</v>
      </c>
      <c r="C20" s="27">
        <f>SUMIF(Pivot!$B:$B,$A20,Pivot!I:I)</f>
        <v>2223.8999999999996</v>
      </c>
      <c r="D20" s="8">
        <f t="shared" ref="D20:D24" ca="1" si="21">IF(OR(B20=0,C20=""),"",C20/(B20/1000))</f>
        <v>6.1255181721777685</v>
      </c>
      <c r="E20" s="27">
        <f>SUMIF(Pivot!$B:$B,$A20,Pivot!K:K)</f>
        <v>2223.8999999999996</v>
      </c>
      <c r="F20" s="28">
        <f t="shared" ref="F20:F24" ca="1" si="22">IF(B20=0,"",E20/B20)</f>
        <v>6.1255181721777685E-3</v>
      </c>
      <c r="G20" s="32">
        <f t="shared" ref="G20:G24" si="23">IF(OR(C20="",E20=0,E20=""),"",(C20/E20))</f>
        <v>1</v>
      </c>
      <c r="H20" s="27">
        <f>SUMIF(Pivot!$B:$B,$A20,Pivot!N:N)</f>
        <v>2223.8999999999996</v>
      </c>
      <c r="I20" s="28">
        <f t="shared" ref="I20:I24" si="24">IF(OR(H20="",E20="",H20=0,E20=0),"",H20/E20)</f>
        <v>1</v>
      </c>
      <c r="K20" s="27">
        <f>SUMIF(Pivot!$B:$B,$A20,Pivot!Q:Q)</f>
        <v>2223.8999999999996</v>
      </c>
      <c r="L20" s="28">
        <f>IF(OR(K20="",K20=0,H20="",H20=0),"",K20/H20)</f>
        <v>1</v>
      </c>
      <c r="M20" s="32">
        <f t="shared" ref="M20:M24" si="25">IF(OR(C20=0,C20="",K20="",K20=0),"",(C20/K20))</f>
        <v>1</v>
      </c>
      <c r="N20" s="27">
        <f>SUMIF(Pivot!$B:$B,$A20,Pivot!T:T)</f>
        <v>2223.8999999999996</v>
      </c>
      <c r="O20" s="27">
        <f>SUMIF(Pivot!$B:$B,$A20,Pivot!U:U)</f>
        <v>2223.8999999999996</v>
      </c>
      <c r="P20" s="27"/>
      <c r="Q20" s="27">
        <f>SUMIF(Pivot!$B:$B,$A20,Pivot!X:X)</f>
        <v>2223.8999999999996</v>
      </c>
      <c r="R20" s="27">
        <f>SUMIF(Pivot!$B:$B,$A20,Pivot!Y:Y)</f>
        <v>2223.8999999999996</v>
      </c>
    </row>
    <row r="21" spans="1:20" x14ac:dyDescent="0.25">
      <c r="A21" s="32" t="s">
        <v>60</v>
      </c>
      <c r="B21" s="27">
        <f ca="1">+SUMIF(Pivot!$B$2:$B$10000,$A21,OFFSET(Pivot!$A$2:$A$10000,0,MATCH(recap!B$19,Pivot!$A$1:$AA$1,0)-1))</f>
        <v>822396</v>
      </c>
      <c r="C21" s="27">
        <f>SUMIF(Pivot!$B:$B,$A21,Pivot!I:I)</f>
        <v>2223.8999999999996</v>
      </c>
      <c r="D21" s="8">
        <f t="shared" ca="1" si="21"/>
        <v>2.7041717128974359</v>
      </c>
      <c r="E21" s="27">
        <f>SUMIF(Pivot!$B:$B,$A21,Pivot!K:K)</f>
        <v>2223.8999999999996</v>
      </c>
      <c r="F21" s="28">
        <f t="shared" ca="1" si="22"/>
        <v>2.704171712897436E-3</v>
      </c>
      <c r="G21" s="32">
        <f t="shared" si="23"/>
        <v>1</v>
      </c>
      <c r="H21" s="27">
        <f>SUMIF(Pivot!$B:$B,$A21,Pivot!N:N)</f>
        <v>2223.8999999999996</v>
      </c>
      <c r="I21" s="28">
        <f t="shared" si="24"/>
        <v>1</v>
      </c>
      <c r="K21" s="27">
        <f>SUMIF(Pivot!$B:$B,$A21,Pivot!Q:Q)</f>
        <v>2223.8999999999996</v>
      </c>
      <c r="L21" s="28">
        <f t="shared" ref="L21:L24" si="26">IF(OR(K21="",K21=0,H21="",H21=0),"",K21/H21)</f>
        <v>1</v>
      </c>
      <c r="M21" s="32">
        <f t="shared" si="25"/>
        <v>1</v>
      </c>
      <c r="N21" s="27">
        <f>SUMIF(Pivot!$B:$B,$A21,Pivot!T:T)</f>
        <v>2223.8999999999996</v>
      </c>
      <c r="O21" s="27">
        <f>SUMIF(Pivot!$B:$B,$A21,Pivot!U:U)</f>
        <v>2223.8999999999996</v>
      </c>
      <c r="P21" s="27"/>
      <c r="Q21" s="27">
        <f>SUMIF(Pivot!$B:$B,$A21,Pivot!X:X)</f>
        <v>2223.8999999999996</v>
      </c>
      <c r="R21" s="27">
        <f>SUMIF(Pivot!$B:$B,$A21,Pivot!Y:Y)</f>
        <v>2223.8999999999996</v>
      </c>
    </row>
    <row r="22" spans="1:20" s="3" customFormat="1" x14ac:dyDescent="0.25">
      <c r="A22" s="32" t="s">
        <v>79</v>
      </c>
      <c r="B22" s="27">
        <f ca="1">+SUMIF(Pivot!$B$2:$B$10000,$A22,OFFSET(Pivot!$A$2:$A$10000,0,MATCH(recap!B$19,Pivot!$A$1:$AA$1,0)-1))</f>
        <v>556415</v>
      </c>
      <c r="C22" s="27">
        <f>SUMIF(Pivot!$B:$B,$A22,Pivot!I:I)</f>
        <v>1853.2499999999995</v>
      </c>
      <c r="D22" s="8">
        <f t="shared" ca="1" si="21"/>
        <v>3.33069741110502</v>
      </c>
      <c r="E22" s="27">
        <f>SUMIF(Pivot!$B:$B,$A22,Pivot!K:K)</f>
        <v>1853.2499999999995</v>
      </c>
      <c r="F22" s="28">
        <f t="shared" ca="1" si="22"/>
        <v>3.3306974111050199E-3</v>
      </c>
      <c r="G22" s="32">
        <f t="shared" si="23"/>
        <v>1</v>
      </c>
      <c r="H22" s="27">
        <f>SUMIF(Pivot!$B:$B,$A22,Pivot!N:N)</f>
        <v>1853.2499999999995</v>
      </c>
      <c r="I22" s="28">
        <f t="shared" si="24"/>
        <v>1</v>
      </c>
      <c r="J22" s="34"/>
      <c r="K22" s="27">
        <f>SUMIF(Pivot!$B:$B,$A22,Pivot!Q:Q)</f>
        <v>1853.2499999999995</v>
      </c>
      <c r="L22" s="28">
        <f t="shared" si="26"/>
        <v>1</v>
      </c>
      <c r="M22" s="32">
        <f t="shared" si="25"/>
        <v>1</v>
      </c>
      <c r="N22" s="27">
        <f>SUMIF(Pivot!$B:$B,$A22,Pivot!T:T)</f>
        <v>1853.2499999999995</v>
      </c>
      <c r="O22" s="27">
        <f>SUMIF(Pivot!$B:$B,$A22,Pivot!U:U)</f>
        <v>1853.2499999999995</v>
      </c>
      <c r="P22" s="27"/>
      <c r="Q22" s="27">
        <f>SUMIF(Pivot!$B:$B,$A22,Pivot!X:X)</f>
        <v>1853.2499999999995</v>
      </c>
      <c r="R22" s="27">
        <f>SUMIF(Pivot!$B:$B,$A22,Pivot!Y:Y)</f>
        <v>1853.2499999999995</v>
      </c>
      <c r="S22" s="8"/>
      <c r="T22" s="34"/>
    </row>
    <row r="23" spans="1:20" s="3" customFormat="1" x14ac:dyDescent="0.25">
      <c r="A23" s="32" t="s">
        <v>1</v>
      </c>
      <c r="B23" s="27">
        <f ca="1">+SUMIF(Pivot!$B$2:$B$10000,$A23,OFFSET(Pivot!$A$2:$A$10000,0,MATCH(recap!B$19,Pivot!$A$1:$AA$1,0)-1))</f>
        <v>248574</v>
      </c>
      <c r="C23" s="27">
        <f>SUMIF(Pivot!$B:$B,$A23,Pivot!I:I)</f>
        <v>2594.5500000000002</v>
      </c>
      <c r="D23" s="8">
        <f t="shared" ca="1" si="21"/>
        <v>10.437736850998093</v>
      </c>
      <c r="E23" s="27">
        <f>SUMIF(Pivot!$B:$B,$A23,Pivot!K:K)</f>
        <v>2594.5500000000002</v>
      </c>
      <c r="F23" s="28">
        <f t="shared" ca="1" si="22"/>
        <v>1.0437736850998094E-2</v>
      </c>
      <c r="G23" s="32">
        <f t="shared" si="23"/>
        <v>1</v>
      </c>
      <c r="H23" s="27">
        <f>SUMIF(Pivot!$B:$B,$A23,Pivot!N:N)</f>
        <v>2594.5500000000002</v>
      </c>
      <c r="I23" s="28">
        <f t="shared" si="24"/>
        <v>1</v>
      </c>
      <c r="J23" s="34"/>
      <c r="K23" s="27">
        <f>SUMIF(Pivot!$B:$B,$A23,Pivot!Q:Q)</f>
        <v>2594.5500000000002</v>
      </c>
      <c r="L23" s="28">
        <f t="shared" si="26"/>
        <v>1</v>
      </c>
      <c r="M23" s="32">
        <f t="shared" si="25"/>
        <v>1</v>
      </c>
      <c r="N23" s="27">
        <f>SUMIF(Pivot!$B:$B,$A23,Pivot!T:T)</f>
        <v>2594.5500000000002</v>
      </c>
      <c r="O23" s="27">
        <f>SUMIF(Pivot!$B:$B,$A23,Pivot!U:U)</f>
        <v>2594.5500000000002</v>
      </c>
      <c r="P23" s="27"/>
      <c r="Q23" s="27">
        <f>SUMIF(Pivot!$B:$B,$A23,Pivot!X:X)</f>
        <v>2594.5500000000002</v>
      </c>
      <c r="R23" s="27">
        <f>SUMIF(Pivot!$B:$B,$A23,Pivot!Y:Y)</f>
        <v>2594.5500000000002</v>
      </c>
      <c r="S23" s="8"/>
      <c r="T23" s="34"/>
    </row>
    <row r="24" spans="1:20" s="3" customFormat="1" x14ac:dyDescent="0.25">
      <c r="A24" s="32" t="s">
        <v>114</v>
      </c>
      <c r="B24" s="27">
        <f ca="1">+SUMIF(Pivot!$B$2:$B$10000,$A24,OFFSET(Pivot!$A$2:$A$10000,0,MATCH(recap!B$19,Pivot!$A$1:$AA$1,0)-1))</f>
        <v>53509</v>
      </c>
      <c r="C24" s="27">
        <f>SUMIF(Pivot!$B:$B,$A24,Pivot!I:I)</f>
        <v>2594.5500000000002</v>
      </c>
      <c r="D24" s="8">
        <f t="shared" ca="1" si="21"/>
        <v>48.488104804799192</v>
      </c>
      <c r="E24" s="27">
        <f>SUMIF(Pivot!$B:$B,$A24,Pivot!K:K)</f>
        <v>2594.5500000000002</v>
      </c>
      <c r="F24" s="28">
        <f t="shared" ca="1" si="22"/>
        <v>4.8488104804799197E-2</v>
      </c>
      <c r="G24" s="32">
        <f t="shared" si="23"/>
        <v>1</v>
      </c>
      <c r="H24" s="27">
        <f>SUMIF(Pivot!$B:$B,$A24,Pivot!N:N)</f>
        <v>2594.5500000000002</v>
      </c>
      <c r="I24" s="28">
        <f t="shared" si="24"/>
        <v>1</v>
      </c>
      <c r="J24" s="34"/>
      <c r="K24" s="27">
        <f>SUMIF(Pivot!$B:$B,$A24,Pivot!Q:Q)</f>
        <v>2594.5500000000002</v>
      </c>
      <c r="L24" s="28">
        <f t="shared" si="26"/>
        <v>1</v>
      </c>
      <c r="M24" s="32">
        <f t="shared" si="25"/>
        <v>1</v>
      </c>
      <c r="N24" s="27">
        <f>SUMIF(Pivot!$B:$B,$A24,Pivot!T:T)</f>
        <v>2594.5500000000002</v>
      </c>
      <c r="O24" s="27">
        <f>SUMIF(Pivot!$B:$B,$A24,Pivot!U:U)</f>
        <v>2594.5500000000002</v>
      </c>
      <c r="P24" s="27"/>
      <c r="Q24" s="27">
        <f>SUMIF(Pivot!$B:$B,$A24,Pivot!X:X)</f>
        <v>2594.5500000000002</v>
      </c>
      <c r="R24" s="27">
        <f>SUMIF(Pivot!$B:$B,$A24,Pivot!Y:Y)</f>
        <v>2594.5500000000002</v>
      </c>
      <c r="S24" s="8"/>
      <c r="T24" s="34"/>
    </row>
    <row r="25" spans="1:20" s="3" customFormat="1" x14ac:dyDescent="0.25">
      <c r="A25" s="32"/>
      <c r="B25" s="27"/>
      <c r="C25" s="32"/>
      <c r="D25" s="8"/>
      <c r="E25" s="8"/>
      <c r="F25" s="8"/>
      <c r="G25" s="34"/>
      <c r="H25" s="8"/>
      <c r="I25" s="8"/>
      <c r="J25" s="34"/>
      <c r="K25" s="8"/>
      <c r="L25" s="8"/>
      <c r="M25" s="34"/>
      <c r="N25" s="8"/>
      <c r="O25" s="8"/>
      <c r="P25" s="8"/>
      <c r="Q25" s="8"/>
      <c r="R25" s="8"/>
      <c r="S25" s="8"/>
      <c r="T25" s="34"/>
    </row>
    <row r="27" spans="1:20" x14ac:dyDescent="0.25">
      <c r="A27" s="8" t="s">
        <v>214</v>
      </c>
    </row>
    <row r="30" spans="1:20" x14ac:dyDescent="0.25">
      <c r="A30" s="8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F8C34-7718-4829-B229-707EA04762B9}">
  <sheetPr codeName="Feuil2">
    <tabColor theme="9" tint="-0.249977111117893"/>
  </sheetPr>
  <dimension ref="A1:AD98"/>
  <sheetViews>
    <sheetView zoomScale="70" zoomScaleNormal="70" workbookViewId="0">
      <pane ySplit="1" topLeftCell="A2" activePane="bottomLeft" state="frozen"/>
      <selection pane="bottomLeft" activeCell="H4" sqref="H4"/>
    </sheetView>
  </sheetViews>
  <sheetFormatPr baseColWidth="10" defaultColWidth="11.5703125" defaultRowHeight="15" x14ac:dyDescent="0.25"/>
  <cols>
    <col min="1" max="1" width="11.5703125" style="4"/>
    <col min="2" max="2" width="10" style="4" bestFit="1" customWidth="1"/>
    <col min="3" max="3" width="16.5703125" style="4" bestFit="1" customWidth="1"/>
    <col min="4" max="4" width="13.5703125" style="4" hidden="1" customWidth="1"/>
    <col min="5" max="5" width="12.7109375" style="4" hidden="1" customWidth="1"/>
    <col min="6" max="7" width="11.140625" style="4" hidden="1" customWidth="1"/>
    <col min="8" max="8" width="20.5703125" style="4" bestFit="1" customWidth="1"/>
    <col min="9" max="9" width="12.85546875" style="4" bestFit="1" customWidth="1"/>
    <col min="10" max="10" width="9.42578125" style="4" bestFit="1" customWidth="1"/>
    <col min="11" max="11" width="7.5703125" style="4" bestFit="1" customWidth="1"/>
    <col min="12" max="12" width="10.7109375" style="4" bestFit="1" customWidth="1"/>
    <col min="13" max="13" width="9.5703125" style="4" bestFit="1" customWidth="1"/>
    <col min="14" max="14" width="10.7109375" style="4" customWidth="1"/>
    <col min="15" max="16" width="11.42578125" style="4" bestFit="1" customWidth="1"/>
    <col min="17" max="17" width="11.85546875" style="4" bestFit="1" customWidth="1"/>
    <col min="18" max="18" width="10.28515625" style="4" bestFit="1" customWidth="1"/>
    <col min="19" max="19" width="11.7109375" style="4" bestFit="1" customWidth="1"/>
    <col min="20" max="20" width="9.7109375" style="4" bestFit="1" customWidth="1"/>
    <col min="21" max="21" width="10.28515625" style="4" bestFit="1" customWidth="1"/>
    <col min="22" max="23" width="10.28515625" style="4" customWidth="1"/>
    <col min="24" max="24" width="16.140625" style="4" bestFit="1" customWidth="1"/>
    <col min="25" max="25" width="11" style="4" bestFit="1" customWidth="1"/>
    <col min="26" max="26" width="17" style="4" bestFit="1" customWidth="1"/>
    <col min="27" max="27" width="10.5703125" style="7" bestFit="1" customWidth="1"/>
    <col min="28" max="28" width="11.5703125" style="1" customWidth="1"/>
    <col min="29" max="29" width="122.7109375" style="1" customWidth="1"/>
    <col min="30" max="16384" width="11.5703125" style="1"/>
  </cols>
  <sheetData>
    <row r="1" spans="1:29" s="2" customFormat="1" ht="46.5" customHeight="1" thickBot="1" x14ac:dyDescent="0.3">
      <c r="A1" s="23" t="s">
        <v>184</v>
      </c>
      <c r="B1" s="24" t="s">
        <v>0</v>
      </c>
      <c r="C1" s="24" t="s">
        <v>2</v>
      </c>
      <c r="D1" s="24" t="s">
        <v>3</v>
      </c>
      <c r="E1" s="24" t="s">
        <v>4</v>
      </c>
      <c r="F1" s="24" t="s">
        <v>185</v>
      </c>
      <c r="G1" s="24" t="s">
        <v>186</v>
      </c>
      <c r="H1" s="24" t="s">
        <v>62</v>
      </c>
      <c r="I1" s="40" t="s">
        <v>78</v>
      </c>
      <c r="J1" s="40" t="s">
        <v>7</v>
      </c>
      <c r="K1" s="40" t="s">
        <v>8</v>
      </c>
      <c r="L1" s="40" t="s">
        <v>9</v>
      </c>
      <c r="M1" s="40" t="s">
        <v>10</v>
      </c>
      <c r="N1" s="40" t="s">
        <v>11</v>
      </c>
      <c r="O1" s="40" t="s">
        <v>12</v>
      </c>
      <c r="P1" s="40" t="s">
        <v>13</v>
      </c>
      <c r="Q1" s="40" t="s">
        <v>115</v>
      </c>
      <c r="R1" s="40" t="s">
        <v>14</v>
      </c>
      <c r="S1" s="40" t="s">
        <v>15</v>
      </c>
      <c r="T1" s="40" t="s">
        <v>16</v>
      </c>
      <c r="U1" s="40" t="s">
        <v>17</v>
      </c>
      <c r="V1" s="40" t="s">
        <v>213</v>
      </c>
      <c r="W1" s="40" t="s">
        <v>212</v>
      </c>
      <c r="X1" s="40" t="s">
        <v>18</v>
      </c>
      <c r="Y1" s="40" t="s">
        <v>19</v>
      </c>
      <c r="Z1" s="40" t="s">
        <v>20</v>
      </c>
      <c r="AA1" s="41" t="s">
        <v>21</v>
      </c>
    </row>
    <row r="2" spans="1:29" ht="15.75" thickBot="1" x14ac:dyDescent="0.3">
      <c r="A2" s="9">
        <v>3</v>
      </c>
      <c r="B2" s="15" t="s">
        <v>6</v>
      </c>
      <c r="C2" s="15" t="s">
        <v>6</v>
      </c>
      <c r="D2" s="15" t="s">
        <v>5</v>
      </c>
      <c r="E2" s="15" t="s">
        <v>5</v>
      </c>
      <c r="F2" s="16" t="s">
        <v>123</v>
      </c>
      <c r="G2" s="16" t="s">
        <v>25</v>
      </c>
      <c r="H2" s="35">
        <v>20044</v>
      </c>
      <c r="I2" s="42">
        <v>123.55</v>
      </c>
      <c r="J2" s="42">
        <v>123.55</v>
      </c>
      <c r="K2" s="42">
        <v>123.55</v>
      </c>
      <c r="L2" s="42">
        <v>123.55</v>
      </c>
      <c r="M2" s="42">
        <v>123.55</v>
      </c>
      <c r="N2" s="42">
        <v>123.55</v>
      </c>
      <c r="O2" s="42">
        <v>123.55</v>
      </c>
      <c r="P2" s="42">
        <v>123.55</v>
      </c>
      <c r="Q2" s="42">
        <v>123.55</v>
      </c>
      <c r="R2" s="42">
        <v>123.55</v>
      </c>
      <c r="S2" s="42">
        <v>123.55</v>
      </c>
      <c r="T2" s="42">
        <v>123.55</v>
      </c>
      <c r="U2" s="42">
        <v>123.55</v>
      </c>
      <c r="V2" s="42">
        <v>123.55</v>
      </c>
      <c r="W2" s="42">
        <v>123.55</v>
      </c>
      <c r="X2" s="42">
        <v>123.55</v>
      </c>
      <c r="Y2" s="42">
        <v>123.55</v>
      </c>
      <c r="Z2" s="42">
        <v>123.55</v>
      </c>
      <c r="AA2" s="42">
        <v>123.55</v>
      </c>
      <c r="AC2" s="5"/>
    </row>
    <row r="3" spans="1:29" ht="15.75" thickBot="1" x14ac:dyDescent="0.3">
      <c r="A3" s="6">
        <v>3</v>
      </c>
      <c r="B3" s="14" t="s">
        <v>6</v>
      </c>
      <c r="C3" s="14" t="s">
        <v>6</v>
      </c>
      <c r="D3" s="15" t="s">
        <v>5</v>
      </c>
      <c r="E3" s="15" t="s">
        <v>5</v>
      </c>
      <c r="F3" s="13" t="s">
        <v>122</v>
      </c>
      <c r="G3" s="13" t="s">
        <v>26</v>
      </c>
      <c r="H3" s="11">
        <v>20200</v>
      </c>
      <c r="I3" s="42">
        <v>123.55</v>
      </c>
      <c r="J3" s="42">
        <v>123.55</v>
      </c>
      <c r="K3" s="42">
        <v>123.55</v>
      </c>
      <c r="L3" s="42">
        <v>123.55</v>
      </c>
      <c r="M3" s="42">
        <v>123.55</v>
      </c>
      <c r="N3" s="42">
        <v>123.55</v>
      </c>
      <c r="O3" s="42">
        <v>123.55</v>
      </c>
      <c r="P3" s="42">
        <v>123.55</v>
      </c>
      <c r="Q3" s="42">
        <v>123.55</v>
      </c>
      <c r="R3" s="42">
        <v>123.55</v>
      </c>
      <c r="S3" s="42">
        <v>123.55</v>
      </c>
      <c r="T3" s="42">
        <v>123.55</v>
      </c>
      <c r="U3" s="42">
        <v>123.55</v>
      </c>
      <c r="V3" s="42">
        <v>123.55</v>
      </c>
      <c r="W3" s="42">
        <v>123.55</v>
      </c>
      <c r="X3" s="42">
        <v>123.55</v>
      </c>
      <c r="Y3" s="42">
        <v>123.55</v>
      </c>
      <c r="Z3" s="42">
        <v>123.55</v>
      </c>
      <c r="AA3" s="42">
        <v>123.55</v>
      </c>
      <c r="AC3" s="5"/>
    </row>
    <row r="4" spans="1:29" ht="15.75" thickBot="1" x14ac:dyDescent="0.3">
      <c r="A4" s="6">
        <v>3</v>
      </c>
      <c r="B4" s="14" t="s">
        <v>6</v>
      </c>
      <c r="C4" s="14" t="s">
        <v>6</v>
      </c>
      <c r="D4" s="15" t="s">
        <v>5</v>
      </c>
      <c r="E4" s="15" t="s">
        <v>5</v>
      </c>
      <c r="F4" s="13" t="s">
        <v>124</v>
      </c>
      <c r="G4" s="13" t="s">
        <v>27</v>
      </c>
      <c r="H4" s="11">
        <v>19933</v>
      </c>
      <c r="I4" s="42">
        <v>123.55</v>
      </c>
      <c r="J4" s="42">
        <v>123.55</v>
      </c>
      <c r="K4" s="42">
        <v>123.55</v>
      </c>
      <c r="L4" s="42">
        <v>123.55</v>
      </c>
      <c r="M4" s="42">
        <v>123.55</v>
      </c>
      <c r="N4" s="42">
        <v>123.55</v>
      </c>
      <c r="O4" s="42">
        <v>123.55</v>
      </c>
      <c r="P4" s="42">
        <v>123.55</v>
      </c>
      <c r="Q4" s="42">
        <v>123.55</v>
      </c>
      <c r="R4" s="42">
        <v>123.55</v>
      </c>
      <c r="S4" s="42">
        <v>123.55</v>
      </c>
      <c r="T4" s="42">
        <v>123.55</v>
      </c>
      <c r="U4" s="42">
        <v>123.55</v>
      </c>
      <c r="V4" s="42">
        <v>123.55</v>
      </c>
      <c r="W4" s="42">
        <v>123.55</v>
      </c>
      <c r="X4" s="42">
        <v>123.55</v>
      </c>
      <c r="Y4" s="42">
        <v>123.55</v>
      </c>
      <c r="Z4" s="42">
        <v>123.55</v>
      </c>
      <c r="AA4" s="42">
        <v>123.55</v>
      </c>
      <c r="AC4" s="5"/>
    </row>
    <row r="5" spans="1:29" ht="15.75" thickBot="1" x14ac:dyDescent="0.3">
      <c r="A5" s="6">
        <v>3</v>
      </c>
      <c r="B5" s="14" t="s">
        <v>6</v>
      </c>
      <c r="C5" s="14" t="s">
        <v>6</v>
      </c>
      <c r="D5" s="15" t="s">
        <v>5</v>
      </c>
      <c r="E5" s="15" t="s">
        <v>5</v>
      </c>
      <c r="F5" s="13" t="s">
        <v>132</v>
      </c>
      <c r="G5" s="13" t="s">
        <v>22</v>
      </c>
      <c r="H5" s="11">
        <v>21772</v>
      </c>
      <c r="I5" s="42">
        <v>123.55</v>
      </c>
      <c r="J5" s="42">
        <v>123.55</v>
      </c>
      <c r="K5" s="42">
        <v>123.55</v>
      </c>
      <c r="L5" s="42">
        <v>123.55</v>
      </c>
      <c r="M5" s="42">
        <v>123.55</v>
      </c>
      <c r="N5" s="42">
        <v>123.55</v>
      </c>
      <c r="O5" s="42">
        <v>123.55</v>
      </c>
      <c r="P5" s="42">
        <v>123.55</v>
      </c>
      <c r="Q5" s="42">
        <v>123.55</v>
      </c>
      <c r="R5" s="42">
        <v>123.55</v>
      </c>
      <c r="S5" s="42">
        <v>123.55</v>
      </c>
      <c r="T5" s="42">
        <v>123.55</v>
      </c>
      <c r="U5" s="42">
        <v>123.55</v>
      </c>
      <c r="V5" s="42">
        <v>123.55</v>
      </c>
      <c r="W5" s="42">
        <v>123.55</v>
      </c>
      <c r="X5" s="42">
        <v>123.55</v>
      </c>
      <c r="Y5" s="42">
        <v>123.55</v>
      </c>
      <c r="Z5" s="42">
        <v>123.55</v>
      </c>
      <c r="AA5" s="42">
        <v>123.55</v>
      </c>
      <c r="AC5" s="5"/>
    </row>
    <row r="6" spans="1:29" ht="15.75" thickBot="1" x14ac:dyDescent="0.3">
      <c r="A6" s="6">
        <v>3</v>
      </c>
      <c r="B6" s="14" t="s">
        <v>6</v>
      </c>
      <c r="C6" s="14" t="s">
        <v>6</v>
      </c>
      <c r="D6" s="15" t="s">
        <v>5</v>
      </c>
      <c r="E6" s="15" t="s">
        <v>5</v>
      </c>
      <c r="F6" s="13" t="s">
        <v>131</v>
      </c>
      <c r="G6" s="13" t="s">
        <v>23</v>
      </c>
      <c r="H6" s="11">
        <v>21601</v>
      </c>
      <c r="I6" s="42">
        <v>123.55</v>
      </c>
      <c r="J6" s="42">
        <v>123.55</v>
      </c>
      <c r="K6" s="42">
        <v>123.55</v>
      </c>
      <c r="L6" s="42">
        <v>123.55</v>
      </c>
      <c r="M6" s="42">
        <v>123.55</v>
      </c>
      <c r="N6" s="42">
        <v>123.55</v>
      </c>
      <c r="O6" s="42">
        <v>123.55</v>
      </c>
      <c r="P6" s="42">
        <v>123.55</v>
      </c>
      <c r="Q6" s="42">
        <v>123.55</v>
      </c>
      <c r="R6" s="42">
        <v>123.55</v>
      </c>
      <c r="S6" s="42">
        <v>123.55</v>
      </c>
      <c r="T6" s="42">
        <v>123.55</v>
      </c>
      <c r="U6" s="42">
        <v>123.55</v>
      </c>
      <c r="V6" s="42">
        <v>123.55</v>
      </c>
      <c r="W6" s="42">
        <v>123.55</v>
      </c>
      <c r="X6" s="42">
        <v>123.55</v>
      </c>
      <c r="Y6" s="42">
        <v>123.55</v>
      </c>
      <c r="Z6" s="42">
        <v>123.55</v>
      </c>
      <c r="AA6" s="42">
        <v>123.55</v>
      </c>
      <c r="AC6" s="5"/>
    </row>
    <row r="7" spans="1:29" ht="15.75" thickBot="1" x14ac:dyDescent="0.3">
      <c r="A7" s="6">
        <v>3</v>
      </c>
      <c r="B7" s="14" t="s">
        <v>6</v>
      </c>
      <c r="C7" s="14" t="s">
        <v>6</v>
      </c>
      <c r="D7" s="15" t="s">
        <v>5</v>
      </c>
      <c r="E7" s="15" t="s">
        <v>5</v>
      </c>
      <c r="F7" s="13" t="s">
        <v>133</v>
      </c>
      <c r="G7" s="13" t="s">
        <v>24</v>
      </c>
      <c r="H7" s="11">
        <v>21812</v>
      </c>
      <c r="I7" s="42">
        <v>123.55</v>
      </c>
      <c r="J7" s="42">
        <v>123.55</v>
      </c>
      <c r="K7" s="42">
        <v>123.55</v>
      </c>
      <c r="L7" s="42">
        <v>123.55</v>
      </c>
      <c r="M7" s="42">
        <v>123.55</v>
      </c>
      <c r="N7" s="42">
        <v>123.55</v>
      </c>
      <c r="O7" s="42">
        <v>123.55</v>
      </c>
      <c r="P7" s="42">
        <v>123.55</v>
      </c>
      <c r="Q7" s="42">
        <v>123.55</v>
      </c>
      <c r="R7" s="42">
        <v>123.55</v>
      </c>
      <c r="S7" s="42">
        <v>123.55</v>
      </c>
      <c r="T7" s="42">
        <v>123.55</v>
      </c>
      <c r="U7" s="42">
        <v>123.55</v>
      </c>
      <c r="V7" s="42">
        <v>123.55</v>
      </c>
      <c r="W7" s="42">
        <v>123.55</v>
      </c>
      <c r="X7" s="42">
        <v>123.55</v>
      </c>
      <c r="Y7" s="42">
        <v>123.55</v>
      </c>
      <c r="Z7" s="42">
        <v>123.55</v>
      </c>
      <c r="AA7" s="42">
        <v>123.55</v>
      </c>
      <c r="AC7" s="5"/>
    </row>
    <row r="8" spans="1:29" ht="15.75" thickBot="1" x14ac:dyDescent="0.3">
      <c r="A8" s="6">
        <v>3</v>
      </c>
      <c r="B8" s="14" t="s">
        <v>6</v>
      </c>
      <c r="C8" s="14" t="s">
        <v>6</v>
      </c>
      <c r="D8" s="15" t="s">
        <v>5</v>
      </c>
      <c r="E8" s="15" t="s">
        <v>5</v>
      </c>
      <c r="F8" s="13" t="s">
        <v>117</v>
      </c>
      <c r="G8" s="13" t="s">
        <v>28</v>
      </c>
      <c r="H8" s="11">
        <v>18816</v>
      </c>
      <c r="I8" s="42">
        <v>123.55</v>
      </c>
      <c r="J8" s="42">
        <v>123.55</v>
      </c>
      <c r="K8" s="42">
        <v>123.55</v>
      </c>
      <c r="L8" s="42">
        <v>123.55</v>
      </c>
      <c r="M8" s="42">
        <v>123.55</v>
      </c>
      <c r="N8" s="42">
        <v>123.55</v>
      </c>
      <c r="O8" s="42">
        <v>123.55</v>
      </c>
      <c r="P8" s="42">
        <v>123.55</v>
      </c>
      <c r="Q8" s="42">
        <v>123.55</v>
      </c>
      <c r="R8" s="42">
        <v>123.55</v>
      </c>
      <c r="S8" s="42">
        <v>123.55</v>
      </c>
      <c r="T8" s="42">
        <v>123.55</v>
      </c>
      <c r="U8" s="42">
        <v>123.55</v>
      </c>
      <c r="V8" s="42">
        <v>123.55</v>
      </c>
      <c r="W8" s="42">
        <v>123.55</v>
      </c>
      <c r="X8" s="42">
        <v>123.55</v>
      </c>
      <c r="Y8" s="42">
        <v>123.55</v>
      </c>
      <c r="Z8" s="42">
        <v>123.55</v>
      </c>
      <c r="AA8" s="42">
        <v>123.55</v>
      </c>
      <c r="AC8" s="5"/>
    </row>
    <row r="9" spans="1:29" ht="15.75" thickBot="1" x14ac:dyDescent="0.3">
      <c r="A9" s="6">
        <v>3</v>
      </c>
      <c r="B9" s="14" t="s">
        <v>6</v>
      </c>
      <c r="C9" s="14" t="s">
        <v>6</v>
      </c>
      <c r="D9" s="15" t="s">
        <v>5</v>
      </c>
      <c r="E9" s="15" t="s">
        <v>5</v>
      </c>
      <c r="F9" s="13" t="s">
        <v>116</v>
      </c>
      <c r="G9" s="13" t="s">
        <v>29</v>
      </c>
      <c r="H9" s="11">
        <v>18524</v>
      </c>
      <c r="I9" s="42">
        <v>123.55</v>
      </c>
      <c r="J9" s="42">
        <v>123.55</v>
      </c>
      <c r="K9" s="42">
        <v>123.55</v>
      </c>
      <c r="L9" s="42">
        <v>123.55</v>
      </c>
      <c r="M9" s="42">
        <v>123.55</v>
      </c>
      <c r="N9" s="42">
        <v>123.55</v>
      </c>
      <c r="O9" s="42">
        <v>123.55</v>
      </c>
      <c r="P9" s="42">
        <v>123.55</v>
      </c>
      <c r="Q9" s="42">
        <v>123.55</v>
      </c>
      <c r="R9" s="42">
        <v>123.55</v>
      </c>
      <c r="S9" s="42">
        <v>123.55</v>
      </c>
      <c r="T9" s="42">
        <v>123.55</v>
      </c>
      <c r="U9" s="42">
        <v>123.55</v>
      </c>
      <c r="V9" s="42">
        <v>123.55</v>
      </c>
      <c r="W9" s="42">
        <v>123.55</v>
      </c>
      <c r="X9" s="42">
        <v>123.55</v>
      </c>
      <c r="Y9" s="42">
        <v>123.55</v>
      </c>
      <c r="Z9" s="42">
        <v>123.55</v>
      </c>
      <c r="AA9" s="42">
        <v>123.55</v>
      </c>
      <c r="AC9" s="5"/>
    </row>
    <row r="10" spans="1:29" ht="15.75" thickBot="1" x14ac:dyDescent="0.3">
      <c r="A10" s="6">
        <v>3</v>
      </c>
      <c r="B10" s="14" t="s">
        <v>6</v>
      </c>
      <c r="C10" s="14" t="s">
        <v>6</v>
      </c>
      <c r="D10" s="15" t="s">
        <v>5</v>
      </c>
      <c r="E10" s="15" t="s">
        <v>5</v>
      </c>
      <c r="F10" s="13" t="s">
        <v>118</v>
      </c>
      <c r="G10" s="13" t="s">
        <v>30</v>
      </c>
      <c r="H10" s="11">
        <v>18591</v>
      </c>
      <c r="I10" s="42">
        <v>123.55</v>
      </c>
      <c r="J10" s="42">
        <v>123.55</v>
      </c>
      <c r="K10" s="42">
        <v>123.55</v>
      </c>
      <c r="L10" s="42">
        <v>123.55</v>
      </c>
      <c r="M10" s="42">
        <v>123.55</v>
      </c>
      <c r="N10" s="42">
        <v>123.55</v>
      </c>
      <c r="O10" s="42">
        <v>123.55</v>
      </c>
      <c r="P10" s="42">
        <v>123.55</v>
      </c>
      <c r="Q10" s="42">
        <v>123.55</v>
      </c>
      <c r="R10" s="42">
        <v>123.55</v>
      </c>
      <c r="S10" s="42">
        <v>123.55</v>
      </c>
      <c r="T10" s="42">
        <v>123.55</v>
      </c>
      <c r="U10" s="42">
        <v>123.55</v>
      </c>
      <c r="V10" s="42">
        <v>123.55</v>
      </c>
      <c r="W10" s="42">
        <v>123.55</v>
      </c>
      <c r="X10" s="42">
        <v>123.55</v>
      </c>
      <c r="Y10" s="42">
        <v>123.55</v>
      </c>
      <c r="Z10" s="42">
        <v>123.55</v>
      </c>
      <c r="AA10" s="42">
        <v>123.55</v>
      </c>
      <c r="AC10" s="5"/>
    </row>
    <row r="11" spans="1:29" ht="15.75" thickBot="1" x14ac:dyDescent="0.3">
      <c r="A11" s="6">
        <v>3</v>
      </c>
      <c r="B11" s="14" t="s">
        <v>6</v>
      </c>
      <c r="C11" s="14" t="s">
        <v>6</v>
      </c>
      <c r="D11" s="15" t="s">
        <v>5</v>
      </c>
      <c r="E11" s="15" t="s">
        <v>5</v>
      </c>
      <c r="F11" s="13" t="s">
        <v>129</v>
      </c>
      <c r="G11" s="13" t="s">
        <v>34</v>
      </c>
      <c r="H11" s="11">
        <v>21866</v>
      </c>
      <c r="I11" s="42">
        <v>123.55</v>
      </c>
      <c r="J11" s="42">
        <v>123.55</v>
      </c>
      <c r="K11" s="42">
        <v>123.55</v>
      </c>
      <c r="L11" s="42">
        <v>123.55</v>
      </c>
      <c r="M11" s="42">
        <v>123.55</v>
      </c>
      <c r="N11" s="42">
        <v>123.55</v>
      </c>
      <c r="O11" s="42">
        <v>123.55</v>
      </c>
      <c r="P11" s="42">
        <v>123.55</v>
      </c>
      <c r="Q11" s="42">
        <v>123.55</v>
      </c>
      <c r="R11" s="42">
        <v>123.55</v>
      </c>
      <c r="S11" s="42">
        <v>123.55</v>
      </c>
      <c r="T11" s="42">
        <v>123.55</v>
      </c>
      <c r="U11" s="42">
        <v>123.55</v>
      </c>
      <c r="V11" s="42">
        <v>123.55</v>
      </c>
      <c r="W11" s="42">
        <v>123.55</v>
      </c>
      <c r="X11" s="42">
        <v>123.55</v>
      </c>
      <c r="Y11" s="42">
        <v>123.55</v>
      </c>
      <c r="Z11" s="42">
        <v>123.55</v>
      </c>
      <c r="AA11" s="42">
        <v>123.55</v>
      </c>
      <c r="AC11" s="5"/>
    </row>
    <row r="12" spans="1:29" ht="15.75" thickBot="1" x14ac:dyDescent="0.3">
      <c r="A12" s="6">
        <v>3</v>
      </c>
      <c r="B12" s="14" t="s">
        <v>6</v>
      </c>
      <c r="C12" s="14" t="s">
        <v>6</v>
      </c>
      <c r="D12" s="15" t="s">
        <v>5</v>
      </c>
      <c r="E12" s="15" t="s">
        <v>5</v>
      </c>
      <c r="F12" s="13" t="s">
        <v>128</v>
      </c>
      <c r="G12" s="13" t="s">
        <v>35</v>
      </c>
      <c r="H12" s="11">
        <v>21741</v>
      </c>
      <c r="I12" s="42">
        <v>123.55</v>
      </c>
      <c r="J12" s="42">
        <v>123.55</v>
      </c>
      <c r="K12" s="42">
        <v>123.55</v>
      </c>
      <c r="L12" s="42">
        <v>123.55</v>
      </c>
      <c r="M12" s="42">
        <v>123.55</v>
      </c>
      <c r="N12" s="42">
        <v>123.55</v>
      </c>
      <c r="O12" s="42">
        <v>123.55</v>
      </c>
      <c r="P12" s="42">
        <v>123.55</v>
      </c>
      <c r="Q12" s="42">
        <v>123.55</v>
      </c>
      <c r="R12" s="42">
        <v>123.55</v>
      </c>
      <c r="S12" s="42">
        <v>123.55</v>
      </c>
      <c r="T12" s="42">
        <v>123.55</v>
      </c>
      <c r="U12" s="42">
        <v>123.55</v>
      </c>
      <c r="V12" s="42">
        <v>123.55</v>
      </c>
      <c r="W12" s="42">
        <v>123.55</v>
      </c>
      <c r="X12" s="42">
        <v>123.55</v>
      </c>
      <c r="Y12" s="42">
        <v>123.55</v>
      </c>
      <c r="Z12" s="42">
        <v>123.55</v>
      </c>
      <c r="AA12" s="42">
        <v>123.55</v>
      </c>
      <c r="AC12" s="5"/>
    </row>
    <row r="13" spans="1:29" ht="15.75" thickBot="1" x14ac:dyDescent="0.3">
      <c r="A13" s="6">
        <v>3</v>
      </c>
      <c r="B13" s="14" t="s">
        <v>6</v>
      </c>
      <c r="C13" s="14" t="s">
        <v>6</v>
      </c>
      <c r="D13" s="15" t="s">
        <v>5</v>
      </c>
      <c r="E13" s="15" t="s">
        <v>5</v>
      </c>
      <c r="F13" s="13" t="s">
        <v>130</v>
      </c>
      <c r="G13" s="13" t="s">
        <v>37</v>
      </c>
      <c r="H13" s="11">
        <v>21585</v>
      </c>
      <c r="I13" s="42">
        <v>123.55</v>
      </c>
      <c r="J13" s="42">
        <v>123.55</v>
      </c>
      <c r="K13" s="42">
        <v>123.55</v>
      </c>
      <c r="L13" s="42">
        <v>123.55</v>
      </c>
      <c r="M13" s="42">
        <v>123.55</v>
      </c>
      <c r="N13" s="42">
        <v>123.55</v>
      </c>
      <c r="O13" s="42">
        <v>123.55</v>
      </c>
      <c r="P13" s="42">
        <v>123.55</v>
      </c>
      <c r="Q13" s="42">
        <v>123.55</v>
      </c>
      <c r="R13" s="42">
        <v>123.55</v>
      </c>
      <c r="S13" s="42">
        <v>123.55</v>
      </c>
      <c r="T13" s="42">
        <v>123.55</v>
      </c>
      <c r="U13" s="42">
        <v>123.55</v>
      </c>
      <c r="V13" s="42">
        <v>123.55</v>
      </c>
      <c r="W13" s="42">
        <v>123.55</v>
      </c>
      <c r="X13" s="42">
        <v>123.55</v>
      </c>
      <c r="Y13" s="42">
        <v>123.55</v>
      </c>
      <c r="Z13" s="42">
        <v>123.55</v>
      </c>
      <c r="AA13" s="42">
        <v>123.55</v>
      </c>
      <c r="AC13" s="5"/>
    </row>
    <row r="14" spans="1:29" ht="15.75" thickBot="1" x14ac:dyDescent="0.3">
      <c r="A14" s="6">
        <v>3</v>
      </c>
      <c r="B14" s="14" t="s">
        <v>6</v>
      </c>
      <c r="C14" s="14" t="s">
        <v>6</v>
      </c>
      <c r="D14" s="15" t="s">
        <v>5</v>
      </c>
      <c r="E14" s="15" t="s">
        <v>5</v>
      </c>
      <c r="F14" s="13" t="s">
        <v>120</v>
      </c>
      <c r="G14" s="13" t="s">
        <v>38</v>
      </c>
      <c r="H14" s="11">
        <v>18846</v>
      </c>
      <c r="I14" s="42">
        <v>123.55</v>
      </c>
      <c r="J14" s="42">
        <v>123.55</v>
      </c>
      <c r="K14" s="42">
        <v>123.55</v>
      </c>
      <c r="L14" s="42">
        <v>123.55</v>
      </c>
      <c r="M14" s="42">
        <v>123.55</v>
      </c>
      <c r="N14" s="42">
        <v>123.55</v>
      </c>
      <c r="O14" s="42">
        <v>123.55</v>
      </c>
      <c r="P14" s="42">
        <v>123.55</v>
      </c>
      <c r="Q14" s="42">
        <v>123.55</v>
      </c>
      <c r="R14" s="42">
        <v>123.55</v>
      </c>
      <c r="S14" s="42">
        <v>123.55</v>
      </c>
      <c r="T14" s="42">
        <v>123.55</v>
      </c>
      <c r="U14" s="42">
        <v>123.55</v>
      </c>
      <c r="V14" s="42">
        <v>123.55</v>
      </c>
      <c r="W14" s="42">
        <v>123.55</v>
      </c>
      <c r="X14" s="42">
        <v>123.55</v>
      </c>
      <c r="Y14" s="42">
        <v>123.55</v>
      </c>
      <c r="Z14" s="42">
        <v>123.55</v>
      </c>
      <c r="AA14" s="42">
        <v>123.55</v>
      </c>
      <c r="AC14" s="5"/>
    </row>
    <row r="15" spans="1:29" ht="15.75" thickBot="1" x14ac:dyDescent="0.3">
      <c r="A15" s="6">
        <v>3</v>
      </c>
      <c r="B15" s="14" t="s">
        <v>6</v>
      </c>
      <c r="C15" s="14" t="s">
        <v>6</v>
      </c>
      <c r="D15" s="15" t="s">
        <v>5</v>
      </c>
      <c r="E15" s="15" t="s">
        <v>5</v>
      </c>
      <c r="F15" s="13" t="s">
        <v>119</v>
      </c>
      <c r="G15" s="13" t="s">
        <v>39</v>
      </c>
      <c r="H15" s="11">
        <v>18871</v>
      </c>
      <c r="I15" s="42">
        <v>123.55</v>
      </c>
      <c r="J15" s="42">
        <v>123.55</v>
      </c>
      <c r="K15" s="42">
        <v>123.55</v>
      </c>
      <c r="L15" s="42">
        <v>123.55</v>
      </c>
      <c r="M15" s="42">
        <v>123.55</v>
      </c>
      <c r="N15" s="42">
        <v>123.55</v>
      </c>
      <c r="O15" s="42">
        <v>123.55</v>
      </c>
      <c r="P15" s="42">
        <v>123.55</v>
      </c>
      <c r="Q15" s="42">
        <v>123.55</v>
      </c>
      <c r="R15" s="42">
        <v>123.55</v>
      </c>
      <c r="S15" s="42">
        <v>123.55</v>
      </c>
      <c r="T15" s="42">
        <v>123.55</v>
      </c>
      <c r="U15" s="42">
        <v>123.55</v>
      </c>
      <c r="V15" s="42">
        <v>123.55</v>
      </c>
      <c r="W15" s="42">
        <v>123.55</v>
      </c>
      <c r="X15" s="42">
        <v>123.55</v>
      </c>
      <c r="Y15" s="42">
        <v>123.55</v>
      </c>
      <c r="Z15" s="42">
        <v>123.55</v>
      </c>
      <c r="AA15" s="42">
        <v>123.55</v>
      </c>
      <c r="AC15" s="5"/>
    </row>
    <row r="16" spans="1:29" ht="15.75" thickBot="1" x14ac:dyDescent="0.3">
      <c r="A16" s="6">
        <v>3</v>
      </c>
      <c r="B16" s="14" t="s">
        <v>6</v>
      </c>
      <c r="C16" s="14" t="s">
        <v>6</v>
      </c>
      <c r="D16" s="15" t="s">
        <v>5</v>
      </c>
      <c r="E16" s="15" t="s">
        <v>5</v>
      </c>
      <c r="F16" s="13" t="s">
        <v>121</v>
      </c>
      <c r="G16" s="13" t="s">
        <v>36</v>
      </c>
      <c r="H16" s="11">
        <v>18614</v>
      </c>
      <c r="I16" s="42">
        <v>123.55</v>
      </c>
      <c r="J16" s="42">
        <v>123.55</v>
      </c>
      <c r="K16" s="42">
        <v>123.55</v>
      </c>
      <c r="L16" s="42">
        <v>123.55</v>
      </c>
      <c r="M16" s="42">
        <v>123.55</v>
      </c>
      <c r="N16" s="42">
        <v>123.55</v>
      </c>
      <c r="O16" s="42">
        <v>123.55</v>
      </c>
      <c r="P16" s="42">
        <v>123.55</v>
      </c>
      <c r="Q16" s="42">
        <v>123.55</v>
      </c>
      <c r="R16" s="42">
        <v>123.55</v>
      </c>
      <c r="S16" s="42">
        <v>123.55</v>
      </c>
      <c r="T16" s="42">
        <v>123.55</v>
      </c>
      <c r="U16" s="42">
        <v>123.55</v>
      </c>
      <c r="V16" s="42">
        <v>123.55</v>
      </c>
      <c r="W16" s="42">
        <v>123.55</v>
      </c>
      <c r="X16" s="42">
        <v>123.55</v>
      </c>
      <c r="Y16" s="42">
        <v>123.55</v>
      </c>
      <c r="Z16" s="42">
        <v>123.55</v>
      </c>
      <c r="AA16" s="42">
        <v>123.55</v>
      </c>
      <c r="AC16" s="5"/>
    </row>
    <row r="17" spans="1:30" ht="15.75" thickBot="1" x14ac:dyDescent="0.3">
      <c r="A17" s="6">
        <v>3</v>
      </c>
      <c r="B17" s="14" t="s">
        <v>6</v>
      </c>
      <c r="C17" s="14" t="s">
        <v>6</v>
      </c>
      <c r="D17" s="15" t="s">
        <v>5</v>
      </c>
      <c r="E17" s="15" t="s">
        <v>5</v>
      </c>
      <c r="F17" s="13" t="s">
        <v>126</v>
      </c>
      <c r="G17" s="13" t="s">
        <v>31</v>
      </c>
      <c r="H17" s="11">
        <v>20164</v>
      </c>
      <c r="I17" s="42">
        <v>123.55</v>
      </c>
      <c r="J17" s="42">
        <v>123.55</v>
      </c>
      <c r="K17" s="42">
        <v>123.55</v>
      </c>
      <c r="L17" s="42">
        <v>123.55</v>
      </c>
      <c r="M17" s="42">
        <v>123.55</v>
      </c>
      <c r="N17" s="42">
        <v>123.55</v>
      </c>
      <c r="O17" s="42">
        <v>123.55</v>
      </c>
      <c r="P17" s="42">
        <v>123.55</v>
      </c>
      <c r="Q17" s="42">
        <v>123.55</v>
      </c>
      <c r="R17" s="42">
        <v>123.55</v>
      </c>
      <c r="S17" s="42">
        <v>123.55</v>
      </c>
      <c r="T17" s="42">
        <v>123.55</v>
      </c>
      <c r="U17" s="42">
        <v>123.55</v>
      </c>
      <c r="V17" s="42">
        <v>123.55</v>
      </c>
      <c r="W17" s="42">
        <v>123.55</v>
      </c>
      <c r="X17" s="42">
        <v>123.55</v>
      </c>
      <c r="Y17" s="42">
        <v>123.55</v>
      </c>
      <c r="Z17" s="42">
        <v>123.55</v>
      </c>
      <c r="AA17" s="42">
        <v>123.55</v>
      </c>
      <c r="AC17" s="5"/>
    </row>
    <row r="18" spans="1:30" ht="15.75" thickBot="1" x14ac:dyDescent="0.3">
      <c r="A18" s="6">
        <v>3</v>
      </c>
      <c r="B18" s="14" t="s">
        <v>6</v>
      </c>
      <c r="C18" s="14" t="s">
        <v>6</v>
      </c>
      <c r="D18" s="15" t="s">
        <v>5</v>
      </c>
      <c r="E18" s="15" t="s">
        <v>5</v>
      </c>
      <c r="F18" s="13" t="s">
        <v>125</v>
      </c>
      <c r="G18" s="13" t="s">
        <v>32</v>
      </c>
      <c r="H18" s="11">
        <v>20008</v>
      </c>
      <c r="I18" s="42">
        <v>123.55</v>
      </c>
      <c r="J18" s="42">
        <v>123.55</v>
      </c>
      <c r="K18" s="42">
        <v>123.55</v>
      </c>
      <c r="L18" s="42">
        <v>123.55</v>
      </c>
      <c r="M18" s="42">
        <v>123.55</v>
      </c>
      <c r="N18" s="42">
        <v>123.55</v>
      </c>
      <c r="O18" s="42">
        <v>123.55</v>
      </c>
      <c r="P18" s="42">
        <v>123.55</v>
      </c>
      <c r="Q18" s="42">
        <v>123.55</v>
      </c>
      <c r="R18" s="42">
        <v>123.55</v>
      </c>
      <c r="S18" s="42">
        <v>123.55</v>
      </c>
      <c r="T18" s="42">
        <v>123.55</v>
      </c>
      <c r="U18" s="42">
        <v>123.55</v>
      </c>
      <c r="V18" s="42">
        <v>123.55</v>
      </c>
      <c r="W18" s="42">
        <v>123.55</v>
      </c>
      <c r="X18" s="42">
        <v>123.55</v>
      </c>
      <c r="Y18" s="42">
        <v>123.55</v>
      </c>
      <c r="Z18" s="42">
        <v>123.55</v>
      </c>
      <c r="AA18" s="42">
        <v>123.55</v>
      </c>
      <c r="AC18" s="5"/>
    </row>
    <row r="19" spans="1:30" ht="15.75" thickBot="1" x14ac:dyDescent="0.3">
      <c r="A19" s="6">
        <v>3</v>
      </c>
      <c r="B19" s="14" t="s">
        <v>6</v>
      </c>
      <c r="C19" s="14" t="s">
        <v>6</v>
      </c>
      <c r="D19" s="15" t="s">
        <v>5</v>
      </c>
      <c r="E19" s="15" t="s">
        <v>5</v>
      </c>
      <c r="F19" s="13" t="s">
        <v>127</v>
      </c>
      <c r="G19" s="13" t="s">
        <v>33</v>
      </c>
      <c r="H19" s="11">
        <v>20067</v>
      </c>
      <c r="I19" s="42">
        <v>123.55</v>
      </c>
      <c r="J19" s="42">
        <v>123.55</v>
      </c>
      <c r="K19" s="42">
        <v>123.55</v>
      </c>
      <c r="L19" s="42">
        <v>123.55</v>
      </c>
      <c r="M19" s="42">
        <v>123.55</v>
      </c>
      <c r="N19" s="42">
        <v>123.55</v>
      </c>
      <c r="O19" s="42">
        <v>123.55</v>
      </c>
      <c r="P19" s="42">
        <v>123.55</v>
      </c>
      <c r="Q19" s="42">
        <v>123.55</v>
      </c>
      <c r="R19" s="42">
        <v>123.55</v>
      </c>
      <c r="S19" s="42">
        <v>123.55</v>
      </c>
      <c r="T19" s="42">
        <v>123.55</v>
      </c>
      <c r="U19" s="42">
        <v>123.55</v>
      </c>
      <c r="V19" s="42">
        <v>123.55</v>
      </c>
      <c r="W19" s="42">
        <v>123.55</v>
      </c>
      <c r="X19" s="42">
        <v>123.55</v>
      </c>
      <c r="Y19" s="42">
        <v>123.55</v>
      </c>
      <c r="Z19" s="42">
        <v>123.55</v>
      </c>
      <c r="AA19" s="42">
        <v>123.55</v>
      </c>
      <c r="AC19" s="5"/>
    </row>
    <row r="20" spans="1:30" ht="15.75" thickBot="1" x14ac:dyDescent="0.3">
      <c r="A20" s="6">
        <v>3</v>
      </c>
      <c r="B20" s="14" t="s">
        <v>60</v>
      </c>
      <c r="C20" s="14" t="s">
        <v>61</v>
      </c>
      <c r="D20" s="15" t="s">
        <v>5</v>
      </c>
      <c r="E20" s="15" t="s">
        <v>5</v>
      </c>
      <c r="F20" s="13" t="s">
        <v>64</v>
      </c>
      <c r="G20" s="13" t="s">
        <v>43</v>
      </c>
      <c r="H20" s="11">
        <v>47282</v>
      </c>
      <c r="I20" s="42">
        <v>123.55</v>
      </c>
      <c r="J20" s="42">
        <v>123.55</v>
      </c>
      <c r="K20" s="42">
        <v>123.55</v>
      </c>
      <c r="L20" s="42">
        <v>123.55</v>
      </c>
      <c r="M20" s="42">
        <v>123.55</v>
      </c>
      <c r="N20" s="42">
        <v>123.55</v>
      </c>
      <c r="O20" s="42">
        <v>123.55</v>
      </c>
      <c r="P20" s="42">
        <v>123.55</v>
      </c>
      <c r="Q20" s="42">
        <v>123.55</v>
      </c>
      <c r="R20" s="42">
        <v>123.55</v>
      </c>
      <c r="S20" s="42">
        <v>123.55</v>
      </c>
      <c r="T20" s="42">
        <v>123.55</v>
      </c>
      <c r="U20" s="42">
        <v>123.55</v>
      </c>
      <c r="V20" s="42">
        <v>123.55</v>
      </c>
      <c r="W20" s="42">
        <v>123.55</v>
      </c>
      <c r="X20" s="42">
        <v>123.55</v>
      </c>
      <c r="Y20" s="42">
        <v>123.55</v>
      </c>
      <c r="Z20" s="42">
        <v>123.55</v>
      </c>
      <c r="AA20" s="42">
        <v>123.55</v>
      </c>
      <c r="AC20" s="5"/>
    </row>
    <row r="21" spans="1:30" ht="15.75" thickBot="1" x14ac:dyDescent="0.3">
      <c r="A21" s="6">
        <v>3</v>
      </c>
      <c r="B21" s="14" t="s">
        <v>60</v>
      </c>
      <c r="C21" s="14" t="s">
        <v>61</v>
      </c>
      <c r="D21" s="15" t="s">
        <v>5</v>
      </c>
      <c r="E21" s="15" t="s">
        <v>5</v>
      </c>
      <c r="F21" s="13" t="s">
        <v>72</v>
      </c>
      <c r="G21" s="13" t="s">
        <v>44</v>
      </c>
      <c r="H21" s="11">
        <v>47057</v>
      </c>
      <c r="I21" s="42">
        <v>123.55</v>
      </c>
      <c r="J21" s="42">
        <v>123.55</v>
      </c>
      <c r="K21" s="42">
        <v>123.55</v>
      </c>
      <c r="L21" s="42">
        <v>123.55</v>
      </c>
      <c r="M21" s="42">
        <v>123.55</v>
      </c>
      <c r="N21" s="42">
        <v>123.55</v>
      </c>
      <c r="O21" s="42">
        <v>123.55</v>
      </c>
      <c r="P21" s="42">
        <v>123.55</v>
      </c>
      <c r="Q21" s="42">
        <v>123.55</v>
      </c>
      <c r="R21" s="42">
        <v>123.55</v>
      </c>
      <c r="S21" s="42">
        <v>123.55</v>
      </c>
      <c r="T21" s="42">
        <v>123.55</v>
      </c>
      <c r="U21" s="42">
        <v>123.55</v>
      </c>
      <c r="V21" s="42">
        <v>123.55</v>
      </c>
      <c r="W21" s="42">
        <v>123.55</v>
      </c>
      <c r="X21" s="42">
        <v>123.55</v>
      </c>
      <c r="Y21" s="42">
        <v>123.55</v>
      </c>
      <c r="Z21" s="42">
        <v>123.55</v>
      </c>
      <c r="AA21" s="42">
        <v>123.55</v>
      </c>
      <c r="AC21" s="5"/>
    </row>
    <row r="22" spans="1:30" ht="15.75" thickBot="1" x14ac:dyDescent="0.3">
      <c r="A22" s="6">
        <v>3</v>
      </c>
      <c r="B22" s="14" t="s">
        <v>60</v>
      </c>
      <c r="C22" s="14" t="s">
        <v>61</v>
      </c>
      <c r="D22" s="15" t="s">
        <v>5</v>
      </c>
      <c r="E22" s="15" t="s">
        <v>5</v>
      </c>
      <c r="F22" s="13" t="s">
        <v>73</v>
      </c>
      <c r="G22" s="13" t="s">
        <v>46</v>
      </c>
      <c r="H22" s="11">
        <v>47572</v>
      </c>
      <c r="I22" s="42">
        <v>123.55</v>
      </c>
      <c r="J22" s="42">
        <v>123.55</v>
      </c>
      <c r="K22" s="42">
        <v>123.55</v>
      </c>
      <c r="L22" s="42">
        <v>123.55</v>
      </c>
      <c r="M22" s="42">
        <v>123.55</v>
      </c>
      <c r="N22" s="42">
        <v>123.55</v>
      </c>
      <c r="O22" s="42">
        <v>123.55</v>
      </c>
      <c r="P22" s="42">
        <v>123.55</v>
      </c>
      <c r="Q22" s="42">
        <v>123.55</v>
      </c>
      <c r="R22" s="42">
        <v>123.55</v>
      </c>
      <c r="S22" s="42">
        <v>123.55</v>
      </c>
      <c r="T22" s="42">
        <v>123.55</v>
      </c>
      <c r="U22" s="42">
        <v>123.55</v>
      </c>
      <c r="V22" s="42">
        <v>123.55</v>
      </c>
      <c r="W22" s="42">
        <v>123.55</v>
      </c>
      <c r="X22" s="42">
        <v>123.55</v>
      </c>
      <c r="Y22" s="42">
        <v>123.55</v>
      </c>
      <c r="Z22" s="42">
        <v>123.55</v>
      </c>
      <c r="AA22" s="42">
        <v>123.55</v>
      </c>
      <c r="AC22" s="5"/>
    </row>
    <row r="23" spans="1:30" ht="15.75" thickBot="1" x14ac:dyDescent="0.3">
      <c r="A23" s="6">
        <v>3</v>
      </c>
      <c r="B23" s="14" t="s">
        <v>60</v>
      </c>
      <c r="C23" s="14" t="s">
        <v>61</v>
      </c>
      <c r="D23" s="15" t="s">
        <v>5</v>
      </c>
      <c r="E23" s="15" t="s">
        <v>5</v>
      </c>
      <c r="F23" s="13" t="s">
        <v>65</v>
      </c>
      <c r="G23" s="13" t="s">
        <v>40</v>
      </c>
      <c r="H23" s="11">
        <v>44541</v>
      </c>
      <c r="I23" s="42">
        <v>123.55</v>
      </c>
      <c r="J23" s="42">
        <v>123.55</v>
      </c>
      <c r="K23" s="42">
        <v>123.55</v>
      </c>
      <c r="L23" s="42">
        <v>123.55</v>
      </c>
      <c r="M23" s="42">
        <v>123.55</v>
      </c>
      <c r="N23" s="42">
        <v>123.55</v>
      </c>
      <c r="O23" s="42">
        <v>123.55</v>
      </c>
      <c r="P23" s="42">
        <v>123.55</v>
      </c>
      <c r="Q23" s="42">
        <v>123.55</v>
      </c>
      <c r="R23" s="42">
        <v>123.55</v>
      </c>
      <c r="S23" s="42">
        <v>123.55</v>
      </c>
      <c r="T23" s="42">
        <v>123.55</v>
      </c>
      <c r="U23" s="42">
        <v>123.55</v>
      </c>
      <c r="V23" s="42">
        <v>123.55</v>
      </c>
      <c r="W23" s="42">
        <v>123.55</v>
      </c>
      <c r="X23" s="42">
        <v>123.55</v>
      </c>
      <c r="Y23" s="42">
        <v>123.55</v>
      </c>
      <c r="Z23" s="42">
        <v>123.55</v>
      </c>
      <c r="AA23" s="42">
        <v>123.55</v>
      </c>
      <c r="AC23" s="5"/>
    </row>
    <row r="24" spans="1:30" ht="15.75" thickBot="1" x14ac:dyDescent="0.3">
      <c r="A24" s="6">
        <v>3</v>
      </c>
      <c r="B24" s="14" t="s">
        <v>60</v>
      </c>
      <c r="C24" s="14" t="s">
        <v>61</v>
      </c>
      <c r="D24" s="15" t="s">
        <v>5</v>
      </c>
      <c r="E24" s="15" t="s">
        <v>5</v>
      </c>
      <c r="F24" s="13" t="s">
        <v>74</v>
      </c>
      <c r="G24" s="13" t="s">
        <v>41</v>
      </c>
      <c r="H24" s="11">
        <v>43970</v>
      </c>
      <c r="I24" s="42">
        <v>123.55</v>
      </c>
      <c r="J24" s="42">
        <v>123.55</v>
      </c>
      <c r="K24" s="42">
        <v>123.55</v>
      </c>
      <c r="L24" s="42">
        <v>123.55</v>
      </c>
      <c r="M24" s="42">
        <v>123.55</v>
      </c>
      <c r="N24" s="42">
        <v>123.55</v>
      </c>
      <c r="O24" s="42">
        <v>123.55</v>
      </c>
      <c r="P24" s="42">
        <v>123.55</v>
      </c>
      <c r="Q24" s="42">
        <v>123.55</v>
      </c>
      <c r="R24" s="42">
        <v>123.55</v>
      </c>
      <c r="S24" s="42">
        <v>123.55</v>
      </c>
      <c r="T24" s="42">
        <v>123.55</v>
      </c>
      <c r="U24" s="42">
        <v>123.55</v>
      </c>
      <c r="V24" s="42">
        <v>123.55</v>
      </c>
      <c r="W24" s="42">
        <v>123.55</v>
      </c>
      <c r="X24" s="42">
        <v>123.55</v>
      </c>
      <c r="Y24" s="42">
        <v>123.55</v>
      </c>
      <c r="Z24" s="42">
        <v>123.55</v>
      </c>
      <c r="AA24" s="42">
        <v>123.55</v>
      </c>
      <c r="AC24" s="5"/>
    </row>
    <row r="25" spans="1:30" ht="15.75" thickBot="1" x14ac:dyDescent="0.3">
      <c r="A25" s="6">
        <v>3</v>
      </c>
      <c r="B25" s="14" t="s">
        <v>60</v>
      </c>
      <c r="C25" s="14" t="s">
        <v>61</v>
      </c>
      <c r="D25" s="15" t="s">
        <v>5</v>
      </c>
      <c r="E25" s="15" t="s">
        <v>5</v>
      </c>
      <c r="F25" s="13" t="s">
        <v>75</v>
      </c>
      <c r="G25" s="13" t="s">
        <v>42</v>
      </c>
      <c r="H25" s="11">
        <v>44409</v>
      </c>
      <c r="I25" s="42">
        <v>123.55</v>
      </c>
      <c r="J25" s="42">
        <v>123.55</v>
      </c>
      <c r="K25" s="42">
        <v>123.55</v>
      </c>
      <c r="L25" s="42">
        <v>123.55</v>
      </c>
      <c r="M25" s="42">
        <v>123.55</v>
      </c>
      <c r="N25" s="42">
        <v>123.55</v>
      </c>
      <c r="O25" s="42">
        <v>123.55</v>
      </c>
      <c r="P25" s="42">
        <v>123.55</v>
      </c>
      <c r="Q25" s="42">
        <v>123.55</v>
      </c>
      <c r="R25" s="42">
        <v>123.55</v>
      </c>
      <c r="S25" s="42">
        <v>123.55</v>
      </c>
      <c r="T25" s="42">
        <v>123.55</v>
      </c>
      <c r="U25" s="42">
        <v>123.55</v>
      </c>
      <c r="V25" s="42">
        <v>123.55</v>
      </c>
      <c r="W25" s="42">
        <v>123.55</v>
      </c>
      <c r="X25" s="42">
        <v>123.55</v>
      </c>
      <c r="Y25" s="42">
        <v>123.55</v>
      </c>
      <c r="Z25" s="42">
        <v>123.55</v>
      </c>
      <c r="AA25" s="42">
        <v>123.55</v>
      </c>
      <c r="AC25" s="5"/>
    </row>
    <row r="26" spans="1:30" ht="15.75" thickBot="1" x14ac:dyDescent="0.3">
      <c r="A26" s="6">
        <v>3</v>
      </c>
      <c r="B26" s="14" t="s">
        <v>60</v>
      </c>
      <c r="C26" s="14" t="s">
        <v>61</v>
      </c>
      <c r="D26" s="15" t="s">
        <v>5</v>
      </c>
      <c r="E26" s="15" t="s">
        <v>5</v>
      </c>
      <c r="F26" s="13" t="s">
        <v>67</v>
      </c>
      <c r="G26" s="13" t="s">
        <v>51</v>
      </c>
      <c r="H26" s="11">
        <v>90623</v>
      </c>
      <c r="I26" s="42">
        <v>123.55</v>
      </c>
      <c r="J26" s="42">
        <v>123.55</v>
      </c>
      <c r="K26" s="42">
        <v>123.55</v>
      </c>
      <c r="L26" s="42">
        <v>123.55</v>
      </c>
      <c r="M26" s="42">
        <v>123.55</v>
      </c>
      <c r="N26" s="42">
        <v>123.55</v>
      </c>
      <c r="O26" s="42">
        <v>123.55</v>
      </c>
      <c r="P26" s="42">
        <v>123.55</v>
      </c>
      <c r="Q26" s="42">
        <v>123.55</v>
      </c>
      <c r="R26" s="42">
        <v>123.55</v>
      </c>
      <c r="S26" s="42">
        <v>123.55</v>
      </c>
      <c r="T26" s="42">
        <v>123.55</v>
      </c>
      <c r="U26" s="42">
        <v>123.55</v>
      </c>
      <c r="V26" s="42">
        <v>123.55</v>
      </c>
      <c r="W26" s="42">
        <v>123.55</v>
      </c>
      <c r="X26" s="42">
        <v>123.55</v>
      </c>
      <c r="Y26" s="42">
        <v>123.55</v>
      </c>
      <c r="Z26" s="42">
        <v>123.55</v>
      </c>
      <c r="AA26" s="42">
        <v>123.55</v>
      </c>
      <c r="AC26" s="5"/>
    </row>
    <row r="27" spans="1:30" ht="15.75" thickBot="1" x14ac:dyDescent="0.3">
      <c r="A27" s="6">
        <v>3</v>
      </c>
      <c r="B27" s="14" t="s">
        <v>60</v>
      </c>
      <c r="C27" s="14" t="s">
        <v>61</v>
      </c>
      <c r="D27" s="15" t="s">
        <v>5</v>
      </c>
      <c r="E27" s="15" t="s">
        <v>5</v>
      </c>
      <c r="F27" s="13" t="s">
        <v>70</v>
      </c>
      <c r="G27" s="13" t="s">
        <v>52</v>
      </c>
      <c r="H27" s="11">
        <v>89750</v>
      </c>
      <c r="I27" s="42">
        <v>123.55</v>
      </c>
      <c r="J27" s="42">
        <v>123.55</v>
      </c>
      <c r="K27" s="42">
        <v>123.55</v>
      </c>
      <c r="L27" s="42">
        <v>123.55</v>
      </c>
      <c r="M27" s="42">
        <v>123.55</v>
      </c>
      <c r="N27" s="42">
        <v>123.55</v>
      </c>
      <c r="O27" s="42">
        <v>123.55</v>
      </c>
      <c r="P27" s="42">
        <v>123.55</v>
      </c>
      <c r="Q27" s="42">
        <v>123.55</v>
      </c>
      <c r="R27" s="42">
        <v>123.55</v>
      </c>
      <c r="S27" s="42">
        <v>123.55</v>
      </c>
      <c r="T27" s="42">
        <v>123.55</v>
      </c>
      <c r="U27" s="42">
        <v>123.55</v>
      </c>
      <c r="V27" s="42">
        <v>123.55</v>
      </c>
      <c r="W27" s="42">
        <v>123.55</v>
      </c>
      <c r="X27" s="42">
        <v>123.55</v>
      </c>
      <c r="Y27" s="42">
        <v>123.55</v>
      </c>
      <c r="Z27" s="42">
        <v>123.55</v>
      </c>
      <c r="AA27" s="42">
        <v>123.55</v>
      </c>
      <c r="AC27" s="5"/>
    </row>
    <row r="28" spans="1:30" ht="15.75" thickBot="1" x14ac:dyDescent="0.3">
      <c r="A28" s="6">
        <v>3</v>
      </c>
      <c r="B28" s="14" t="s">
        <v>60</v>
      </c>
      <c r="C28" s="14" t="s">
        <v>61</v>
      </c>
      <c r="D28" s="15" t="s">
        <v>5</v>
      </c>
      <c r="E28" s="15" t="s">
        <v>5</v>
      </c>
      <c r="F28" s="13" t="s">
        <v>71</v>
      </c>
      <c r="G28" s="13" t="s">
        <v>53</v>
      </c>
      <c r="H28" s="11">
        <v>92535</v>
      </c>
      <c r="I28" s="42">
        <v>123.55</v>
      </c>
      <c r="J28" s="42">
        <v>123.55</v>
      </c>
      <c r="K28" s="42">
        <v>123.55</v>
      </c>
      <c r="L28" s="42">
        <v>123.55</v>
      </c>
      <c r="M28" s="42">
        <v>123.55</v>
      </c>
      <c r="N28" s="42">
        <v>123.55</v>
      </c>
      <c r="O28" s="42">
        <v>123.55</v>
      </c>
      <c r="P28" s="42">
        <v>123.55</v>
      </c>
      <c r="Q28" s="42">
        <v>123.55</v>
      </c>
      <c r="R28" s="42">
        <v>123.55</v>
      </c>
      <c r="S28" s="42">
        <v>123.55</v>
      </c>
      <c r="T28" s="42">
        <v>123.55</v>
      </c>
      <c r="U28" s="42">
        <v>123.55</v>
      </c>
      <c r="V28" s="42">
        <v>123.55</v>
      </c>
      <c r="W28" s="42">
        <v>123.55</v>
      </c>
      <c r="X28" s="42">
        <v>123.55</v>
      </c>
      <c r="Y28" s="42">
        <v>123.55</v>
      </c>
      <c r="Z28" s="42">
        <v>123.55</v>
      </c>
      <c r="AA28" s="42">
        <v>123.55</v>
      </c>
      <c r="AC28" s="5"/>
    </row>
    <row r="29" spans="1:30" ht="15.75" thickBot="1" x14ac:dyDescent="0.3">
      <c r="A29" s="6">
        <v>3</v>
      </c>
      <c r="B29" s="14" t="s">
        <v>60</v>
      </c>
      <c r="C29" s="14" t="s">
        <v>61</v>
      </c>
      <c r="D29" s="15" t="s">
        <v>5</v>
      </c>
      <c r="E29" s="15" t="s">
        <v>5</v>
      </c>
      <c r="F29" s="13" t="s">
        <v>63</v>
      </c>
      <c r="G29" s="13" t="s">
        <v>57</v>
      </c>
      <c r="H29" s="11">
        <v>44235</v>
      </c>
      <c r="I29" s="42">
        <v>123.55</v>
      </c>
      <c r="J29" s="42">
        <v>123.55</v>
      </c>
      <c r="K29" s="42">
        <v>123.55</v>
      </c>
      <c r="L29" s="42">
        <v>123.55</v>
      </c>
      <c r="M29" s="42">
        <v>123.55</v>
      </c>
      <c r="N29" s="42">
        <v>123.55</v>
      </c>
      <c r="O29" s="42">
        <v>123.55</v>
      </c>
      <c r="P29" s="42">
        <v>123.55</v>
      </c>
      <c r="Q29" s="42">
        <v>123.55</v>
      </c>
      <c r="R29" s="42">
        <v>123.55</v>
      </c>
      <c r="S29" s="42">
        <v>123.55</v>
      </c>
      <c r="T29" s="42">
        <v>123.55</v>
      </c>
      <c r="U29" s="42">
        <v>123.55</v>
      </c>
      <c r="V29" s="42">
        <v>123.55</v>
      </c>
      <c r="W29" s="42">
        <v>123.55</v>
      </c>
      <c r="X29" s="42">
        <v>123.55</v>
      </c>
      <c r="Y29" s="42">
        <v>123.55</v>
      </c>
      <c r="Z29" s="42">
        <v>123.55</v>
      </c>
      <c r="AA29" s="42">
        <v>123.55</v>
      </c>
      <c r="AC29" s="5"/>
    </row>
    <row r="30" spans="1:30" ht="15.75" thickBot="1" x14ac:dyDescent="0.3">
      <c r="A30" s="6">
        <v>3</v>
      </c>
      <c r="B30" s="14" t="s">
        <v>60</v>
      </c>
      <c r="C30" s="14" t="s">
        <v>61</v>
      </c>
      <c r="D30" s="15" t="s">
        <v>5</v>
      </c>
      <c r="E30" s="15" t="s">
        <v>5</v>
      </c>
      <c r="F30" s="13" t="s">
        <v>68</v>
      </c>
      <c r="G30" s="13" t="s">
        <v>58</v>
      </c>
      <c r="H30" s="11">
        <v>44575</v>
      </c>
      <c r="I30" s="42">
        <v>123.55</v>
      </c>
      <c r="J30" s="42">
        <v>123.55</v>
      </c>
      <c r="K30" s="42">
        <v>123.55</v>
      </c>
      <c r="L30" s="42">
        <v>123.55</v>
      </c>
      <c r="M30" s="42">
        <v>123.55</v>
      </c>
      <c r="N30" s="42">
        <v>123.55</v>
      </c>
      <c r="O30" s="42">
        <v>123.55</v>
      </c>
      <c r="P30" s="42">
        <v>123.55</v>
      </c>
      <c r="Q30" s="42">
        <v>123.55</v>
      </c>
      <c r="R30" s="42">
        <v>123.55</v>
      </c>
      <c r="S30" s="42">
        <v>123.55</v>
      </c>
      <c r="T30" s="42">
        <v>123.55</v>
      </c>
      <c r="U30" s="42">
        <v>123.55</v>
      </c>
      <c r="V30" s="42">
        <v>123.55</v>
      </c>
      <c r="W30" s="42">
        <v>123.55</v>
      </c>
      <c r="X30" s="42">
        <v>123.55</v>
      </c>
      <c r="Y30" s="42">
        <v>123.55</v>
      </c>
      <c r="Z30" s="42">
        <v>123.55</v>
      </c>
      <c r="AA30" s="42">
        <v>123.55</v>
      </c>
      <c r="AC30" s="5"/>
    </row>
    <row r="31" spans="1:30" ht="15.75" thickBot="1" x14ac:dyDescent="0.3">
      <c r="A31" s="6">
        <v>3</v>
      </c>
      <c r="B31" s="14" t="s">
        <v>60</v>
      </c>
      <c r="C31" s="14" t="s">
        <v>61</v>
      </c>
      <c r="D31" s="15" t="s">
        <v>5</v>
      </c>
      <c r="E31" s="15" t="s">
        <v>5</v>
      </c>
      <c r="F31" s="13" t="s">
        <v>69</v>
      </c>
      <c r="G31" s="13" t="s">
        <v>59</v>
      </c>
      <c r="H31" s="11">
        <v>44254</v>
      </c>
      <c r="I31" s="42">
        <v>123.55</v>
      </c>
      <c r="J31" s="42">
        <v>123.55</v>
      </c>
      <c r="K31" s="42">
        <v>123.55</v>
      </c>
      <c r="L31" s="42">
        <v>123.55</v>
      </c>
      <c r="M31" s="42">
        <v>123.55</v>
      </c>
      <c r="N31" s="42">
        <v>123.55</v>
      </c>
      <c r="O31" s="42">
        <v>123.55</v>
      </c>
      <c r="P31" s="42">
        <v>123.55</v>
      </c>
      <c r="Q31" s="42">
        <v>123.55</v>
      </c>
      <c r="R31" s="42">
        <v>123.55</v>
      </c>
      <c r="S31" s="42">
        <v>123.55</v>
      </c>
      <c r="T31" s="42">
        <v>123.55</v>
      </c>
      <c r="U31" s="42">
        <v>123.55</v>
      </c>
      <c r="V31" s="42">
        <v>123.55</v>
      </c>
      <c r="W31" s="42">
        <v>123.55</v>
      </c>
      <c r="X31" s="42">
        <v>123.55</v>
      </c>
      <c r="Y31" s="42">
        <v>123.55</v>
      </c>
      <c r="Z31" s="42">
        <v>123.55</v>
      </c>
      <c r="AA31" s="42">
        <v>123.55</v>
      </c>
      <c r="AC31" s="5"/>
      <c r="AD31" s="5"/>
    </row>
    <row r="32" spans="1:30" ht="15.75" thickBot="1" x14ac:dyDescent="0.3">
      <c r="A32" s="6">
        <v>3</v>
      </c>
      <c r="B32" s="14" t="s">
        <v>60</v>
      </c>
      <c r="C32" s="14" t="s">
        <v>61</v>
      </c>
      <c r="D32" s="15" t="s">
        <v>5</v>
      </c>
      <c r="E32" s="15" t="s">
        <v>5</v>
      </c>
      <c r="F32" s="13"/>
      <c r="G32" s="13" t="s">
        <v>187</v>
      </c>
      <c r="H32" s="11">
        <v>0</v>
      </c>
      <c r="I32" s="42">
        <v>123.55</v>
      </c>
      <c r="J32" s="42">
        <v>123.55</v>
      </c>
      <c r="K32" s="42">
        <v>123.55</v>
      </c>
      <c r="L32" s="42">
        <v>123.55</v>
      </c>
      <c r="M32" s="42">
        <v>123.55</v>
      </c>
      <c r="N32" s="42">
        <v>123.55</v>
      </c>
      <c r="O32" s="42">
        <v>123.55</v>
      </c>
      <c r="P32" s="42">
        <v>123.55</v>
      </c>
      <c r="Q32" s="42">
        <v>123.55</v>
      </c>
      <c r="R32" s="42">
        <v>123.55</v>
      </c>
      <c r="S32" s="42">
        <v>123.55</v>
      </c>
      <c r="T32" s="42">
        <v>123.55</v>
      </c>
      <c r="U32" s="42">
        <v>123.55</v>
      </c>
      <c r="V32" s="42">
        <v>123.55</v>
      </c>
      <c r="W32" s="42">
        <v>123.55</v>
      </c>
      <c r="X32" s="42">
        <v>123.55</v>
      </c>
      <c r="Y32" s="42">
        <v>123.55</v>
      </c>
      <c r="Z32" s="42">
        <v>123.55</v>
      </c>
      <c r="AA32" s="42">
        <v>123.55</v>
      </c>
      <c r="AC32" s="5"/>
    </row>
    <row r="33" spans="1:29" ht="15.75" thickBot="1" x14ac:dyDescent="0.3">
      <c r="A33" s="6">
        <v>3</v>
      </c>
      <c r="B33" s="14" t="s">
        <v>60</v>
      </c>
      <c r="C33" s="14" t="s">
        <v>61</v>
      </c>
      <c r="D33" s="15" t="s">
        <v>5</v>
      </c>
      <c r="E33" s="15" t="s">
        <v>5</v>
      </c>
      <c r="F33" s="13"/>
      <c r="G33" s="13" t="s">
        <v>188</v>
      </c>
      <c r="H33" s="11">
        <v>0</v>
      </c>
      <c r="I33" s="42">
        <v>123.55</v>
      </c>
      <c r="J33" s="42">
        <v>123.55</v>
      </c>
      <c r="K33" s="42">
        <v>123.55</v>
      </c>
      <c r="L33" s="42">
        <v>123.55</v>
      </c>
      <c r="M33" s="42">
        <v>123.55</v>
      </c>
      <c r="N33" s="42">
        <v>123.55</v>
      </c>
      <c r="O33" s="42">
        <v>123.55</v>
      </c>
      <c r="P33" s="42">
        <v>123.55</v>
      </c>
      <c r="Q33" s="42">
        <v>123.55</v>
      </c>
      <c r="R33" s="42">
        <v>123.55</v>
      </c>
      <c r="S33" s="42">
        <v>123.55</v>
      </c>
      <c r="T33" s="42">
        <v>123.55</v>
      </c>
      <c r="U33" s="42">
        <v>123.55</v>
      </c>
      <c r="V33" s="42">
        <v>123.55</v>
      </c>
      <c r="W33" s="42">
        <v>123.55</v>
      </c>
      <c r="X33" s="42">
        <v>123.55</v>
      </c>
      <c r="Y33" s="42">
        <v>123.55</v>
      </c>
      <c r="Z33" s="42">
        <v>123.55</v>
      </c>
      <c r="AA33" s="42">
        <v>123.55</v>
      </c>
      <c r="AC33" s="5"/>
    </row>
    <row r="34" spans="1:29" ht="15.75" thickBot="1" x14ac:dyDescent="0.3">
      <c r="A34" s="6">
        <v>3</v>
      </c>
      <c r="B34" s="14" t="s">
        <v>60</v>
      </c>
      <c r="C34" s="14" t="s">
        <v>61</v>
      </c>
      <c r="D34" s="15" t="s">
        <v>5</v>
      </c>
      <c r="E34" s="15" t="s">
        <v>5</v>
      </c>
      <c r="F34" s="13"/>
      <c r="G34" s="13" t="s">
        <v>189</v>
      </c>
      <c r="H34" s="11">
        <v>0</v>
      </c>
      <c r="I34" s="42">
        <v>123.55</v>
      </c>
      <c r="J34" s="42">
        <v>123.55</v>
      </c>
      <c r="K34" s="42">
        <v>123.55</v>
      </c>
      <c r="L34" s="42">
        <v>123.55</v>
      </c>
      <c r="M34" s="42">
        <v>123.55</v>
      </c>
      <c r="N34" s="42">
        <v>123.55</v>
      </c>
      <c r="O34" s="42">
        <v>123.55</v>
      </c>
      <c r="P34" s="42">
        <v>123.55</v>
      </c>
      <c r="Q34" s="42">
        <v>123.55</v>
      </c>
      <c r="R34" s="42">
        <v>123.55</v>
      </c>
      <c r="S34" s="42">
        <v>123.55</v>
      </c>
      <c r="T34" s="42">
        <v>123.55</v>
      </c>
      <c r="U34" s="42">
        <v>123.55</v>
      </c>
      <c r="V34" s="42">
        <v>123.55</v>
      </c>
      <c r="W34" s="42">
        <v>123.55</v>
      </c>
      <c r="X34" s="42">
        <v>123.55</v>
      </c>
      <c r="Y34" s="42">
        <v>123.55</v>
      </c>
      <c r="Z34" s="42">
        <v>123.55</v>
      </c>
      <c r="AA34" s="42">
        <v>123.55</v>
      </c>
      <c r="AC34" s="5"/>
    </row>
    <row r="35" spans="1:29" ht="15.75" thickBot="1" x14ac:dyDescent="0.3">
      <c r="A35" s="6">
        <v>3</v>
      </c>
      <c r="B35" s="14" t="s">
        <v>60</v>
      </c>
      <c r="C35" s="14" t="s">
        <v>61</v>
      </c>
      <c r="D35" s="15" t="s">
        <v>5</v>
      </c>
      <c r="E35" s="15" t="s">
        <v>5</v>
      </c>
      <c r="F35" s="13" t="s">
        <v>66</v>
      </c>
      <c r="G35" s="13" t="s">
        <v>54</v>
      </c>
      <c r="H35" s="11">
        <v>46989</v>
      </c>
      <c r="I35" s="42">
        <v>123.55</v>
      </c>
      <c r="J35" s="42">
        <v>123.55</v>
      </c>
      <c r="K35" s="42">
        <v>123.55</v>
      </c>
      <c r="L35" s="42">
        <v>123.55</v>
      </c>
      <c r="M35" s="42">
        <v>123.55</v>
      </c>
      <c r="N35" s="42">
        <v>123.55</v>
      </c>
      <c r="O35" s="42">
        <v>123.55</v>
      </c>
      <c r="P35" s="42">
        <v>123.55</v>
      </c>
      <c r="Q35" s="42">
        <v>123.55</v>
      </c>
      <c r="R35" s="42">
        <v>123.55</v>
      </c>
      <c r="S35" s="42">
        <v>123.55</v>
      </c>
      <c r="T35" s="42">
        <v>123.55</v>
      </c>
      <c r="U35" s="42">
        <v>123.55</v>
      </c>
      <c r="V35" s="42">
        <v>123.55</v>
      </c>
      <c r="W35" s="42">
        <v>123.55</v>
      </c>
      <c r="X35" s="42">
        <v>123.55</v>
      </c>
      <c r="Y35" s="42">
        <v>123.55</v>
      </c>
      <c r="Z35" s="42">
        <v>123.55</v>
      </c>
      <c r="AA35" s="42">
        <v>123.55</v>
      </c>
      <c r="AC35" s="5"/>
    </row>
    <row r="36" spans="1:29" ht="15.75" thickBot="1" x14ac:dyDescent="0.3">
      <c r="A36" s="6">
        <v>3</v>
      </c>
      <c r="B36" s="14" t="s">
        <v>60</v>
      </c>
      <c r="C36" s="14" t="s">
        <v>61</v>
      </c>
      <c r="D36" s="15" t="s">
        <v>5</v>
      </c>
      <c r="E36" s="15" t="s">
        <v>5</v>
      </c>
      <c r="F36" s="13" t="s">
        <v>76</v>
      </c>
      <c r="G36" s="13" t="s">
        <v>55</v>
      </c>
      <c r="H36" s="11">
        <v>47211</v>
      </c>
      <c r="I36" s="42">
        <v>123.55</v>
      </c>
      <c r="J36" s="42">
        <v>123.55</v>
      </c>
      <c r="K36" s="42">
        <v>123.55</v>
      </c>
      <c r="L36" s="42">
        <v>123.55</v>
      </c>
      <c r="M36" s="42">
        <v>123.55</v>
      </c>
      <c r="N36" s="42">
        <v>123.55</v>
      </c>
      <c r="O36" s="42">
        <v>123.55</v>
      </c>
      <c r="P36" s="42">
        <v>123.55</v>
      </c>
      <c r="Q36" s="42">
        <v>123.55</v>
      </c>
      <c r="R36" s="42">
        <v>123.55</v>
      </c>
      <c r="S36" s="42">
        <v>123.55</v>
      </c>
      <c r="T36" s="42">
        <v>123.55</v>
      </c>
      <c r="U36" s="42">
        <v>123.55</v>
      </c>
      <c r="V36" s="42">
        <v>123.55</v>
      </c>
      <c r="W36" s="42">
        <v>123.55</v>
      </c>
      <c r="X36" s="42">
        <v>123.55</v>
      </c>
      <c r="Y36" s="42">
        <v>123.55</v>
      </c>
      <c r="Z36" s="42">
        <v>123.55</v>
      </c>
      <c r="AA36" s="42">
        <v>123.55</v>
      </c>
      <c r="AC36" s="5"/>
    </row>
    <row r="37" spans="1:29" ht="15.75" thickBot="1" x14ac:dyDescent="0.3">
      <c r="A37" s="6">
        <v>3</v>
      </c>
      <c r="B37" s="14" t="s">
        <v>60</v>
      </c>
      <c r="C37" s="14" t="s">
        <v>61</v>
      </c>
      <c r="D37" s="15" t="s">
        <v>5</v>
      </c>
      <c r="E37" s="15" t="s">
        <v>5</v>
      </c>
      <c r="F37" s="13" t="s">
        <v>77</v>
      </c>
      <c r="G37" s="13" t="s">
        <v>56</v>
      </c>
      <c r="H37" s="11">
        <v>47393</v>
      </c>
      <c r="I37" s="42">
        <v>123.55</v>
      </c>
      <c r="J37" s="42">
        <v>123.55</v>
      </c>
      <c r="K37" s="42">
        <v>123.55</v>
      </c>
      <c r="L37" s="42">
        <v>123.55</v>
      </c>
      <c r="M37" s="42">
        <v>123.55</v>
      </c>
      <c r="N37" s="42">
        <v>123.55</v>
      </c>
      <c r="O37" s="42">
        <v>123.55</v>
      </c>
      <c r="P37" s="42">
        <v>123.55</v>
      </c>
      <c r="Q37" s="42">
        <v>123.55</v>
      </c>
      <c r="R37" s="42">
        <v>123.55</v>
      </c>
      <c r="S37" s="42">
        <v>123.55</v>
      </c>
      <c r="T37" s="42">
        <v>123.55</v>
      </c>
      <c r="U37" s="42">
        <v>123.55</v>
      </c>
      <c r="V37" s="42">
        <v>123.55</v>
      </c>
      <c r="W37" s="42">
        <v>123.55</v>
      </c>
      <c r="X37" s="42">
        <v>123.55</v>
      </c>
      <c r="Y37" s="42">
        <v>123.55</v>
      </c>
      <c r="Z37" s="42">
        <v>123.55</v>
      </c>
      <c r="AA37" s="42">
        <v>123.55</v>
      </c>
      <c r="AC37" s="5"/>
    </row>
    <row r="38" spans="1:29" ht="15.75" thickBot="1" x14ac:dyDescent="0.3">
      <c r="A38" s="6">
        <v>3</v>
      </c>
      <c r="B38" s="14" t="s">
        <v>79</v>
      </c>
      <c r="C38" s="14" t="s">
        <v>181</v>
      </c>
      <c r="D38" s="15" t="s">
        <v>5</v>
      </c>
      <c r="E38" s="15" t="s">
        <v>5</v>
      </c>
      <c r="F38" s="13" t="s">
        <v>170</v>
      </c>
      <c r="G38" s="13" t="s">
        <v>49</v>
      </c>
      <c r="H38" s="11">
        <v>22246</v>
      </c>
      <c r="I38" s="42">
        <v>123.55</v>
      </c>
      <c r="J38" s="42">
        <v>123.55</v>
      </c>
      <c r="K38" s="42">
        <v>123.55</v>
      </c>
      <c r="L38" s="42">
        <v>123.55</v>
      </c>
      <c r="M38" s="42">
        <v>123.55</v>
      </c>
      <c r="N38" s="42">
        <v>123.55</v>
      </c>
      <c r="O38" s="42">
        <v>123.55</v>
      </c>
      <c r="P38" s="42">
        <v>123.55</v>
      </c>
      <c r="Q38" s="42">
        <v>123.55</v>
      </c>
      <c r="R38" s="42">
        <v>123.55</v>
      </c>
      <c r="S38" s="42">
        <v>123.55</v>
      </c>
      <c r="T38" s="42">
        <v>123.55</v>
      </c>
      <c r="U38" s="42">
        <v>123.55</v>
      </c>
      <c r="V38" s="42">
        <v>123.55</v>
      </c>
      <c r="W38" s="42">
        <v>123.55</v>
      </c>
      <c r="X38" s="42">
        <v>123.55</v>
      </c>
      <c r="Y38" s="42">
        <v>123.55</v>
      </c>
      <c r="Z38" s="42">
        <v>123.55</v>
      </c>
      <c r="AA38" s="42">
        <v>123.55</v>
      </c>
      <c r="AC38" s="5"/>
    </row>
    <row r="39" spans="1:29" ht="15.75" thickBot="1" x14ac:dyDescent="0.3">
      <c r="A39" s="6">
        <v>3</v>
      </c>
      <c r="B39" s="14" t="s">
        <v>79</v>
      </c>
      <c r="C39" s="14" t="s">
        <v>181</v>
      </c>
      <c r="D39" s="15" t="s">
        <v>5</v>
      </c>
      <c r="E39" s="15" t="s">
        <v>5</v>
      </c>
      <c r="F39" s="13" t="s">
        <v>180</v>
      </c>
      <c r="G39" s="13" t="s">
        <v>50</v>
      </c>
      <c r="H39" s="11">
        <v>36604</v>
      </c>
      <c r="I39" s="42">
        <v>123.55</v>
      </c>
      <c r="J39" s="42">
        <v>123.55</v>
      </c>
      <c r="K39" s="42">
        <v>123.55</v>
      </c>
      <c r="L39" s="42">
        <v>123.55</v>
      </c>
      <c r="M39" s="42">
        <v>123.55</v>
      </c>
      <c r="N39" s="42">
        <v>123.55</v>
      </c>
      <c r="O39" s="42">
        <v>123.55</v>
      </c>
      <c r="P39" s="42">
        <v>123.55</v>
      </c>
      <c r="Q39" s="42">
        <v>123.55</v>
      </c>
      <c r="R39" s="42">
        <v>123.55</v>
      </c>
      <c r="S39" s="42">
        <v>123.55</v>
      </c>
      <c r="T39" s="42">
        <v>123.55</v>
      </c>
      <c r="U39" s="42">
        <v>123.55</v>
      </c>
      <c r="V39" s="42">
        <v>123.55</v>
      </c>
      <c r="W39" s="42">
        <v>123.55</v>
      </c>
      <c r="X39" s="42">
        <v>123.55</v>
      </c>
      <c r="Y39" s="42">
        <v>123.55</v>
      </c>
      <c r="Z39" s="42">
        <v>123.55</v>
      </c>
      <c r="AA39" s="42">
        <v>123.55</v>
      </c>
      <c r="AC39" s="5"/>
    </row>
    <row r="40" spans="1:29" ht="15.75" thickBot="1" x14ac:dyDescent="0.3">
      <c r="A40" s="6">
        <v>3</v>
      </c>
      <c r="B40" s="14" t="s">
        <v>79</v>
      </c>
      <c r="C40" s="14" t="s">
        <v>181</v>
      </c>
      <c r="D40" s="15" t="s">
        <v>5</v>
      </c>
      <c r="E40" s="15" t="s">
        <v>5</v>
      </c>
      <c r="F40" s="13" t="s">
        <v>179</v>
      </c>
      <c r="G40" s="13" t="s">
        <v>193</v>
      </c>
      <c r="H40" s="11">
        <v>36212</v>
      </c>
      <c r="I40" s="42">
        <v>123.55</v>
      </c>
      <c r="J40" s="42">
        <v>123.55</v>
      </c>
      <c r="K40" s="42">
        <v>123.55</v>
      </c>
      <c r="L40" s="42">
        <v>123.55</v>
      </c>
      <c r="M40" s="42">
        <v>123.55</v>
      </c>
      <c r="N40" s="42">
        <v>123.55</v>
      </c>
      <c r="O40" s="42">
        <v>123.55</v>
      </c>
      <c r="P40" s="42">
        <v>123.55</v>
      </c>
      <c r="Q40" s="42">
        <v>123.55</v>
      </c>
      <c r="R40" s="42">
        <v>123.55</v>
      </c>
      <c r="S40" s="42">
        <v>123.55</v>
      </c>
      <c r="T40" s="42">
        <v>123.55</v>
      </c>
      <c r="U40" s="42">
        <v>123.55</v>
      </c>
      <c r="V40" s="42">
        <v>123.55</v>
      </c>
      <c r="W40" s="42">
        <v>123.55</v>
      </c>
      <c r="X40" s="42">
        <v>123.55</v>
      </c>
      <c r="Y40" s="42">
        <v>123.55</v>
      </c>
      <c r="Z40" s="42">
        <v>123.55</v>
      </c>
      <c r="AA40" s="42">
        <v>123.55</v>
      </c>
      <c r="AC40" s="5"/>
    </row>
    <row r="41" spans="1:29" ht="15.75" thickBot="1" x14ac:dyDescent="0.3">
      <c r="A41" s="6">
        <v>3</v>
      </c>
      <c r="B41" s="14" t="s">
        <v>79</v>
      </c>
      <c r="C41" s="14" t="s">
        <v>181</v>
      </c>
      <c r="D41" s="15" t="s">
        <v>5</v>
      </c>
      <c r="E41" s="15" t="s">
        <v>5</v>
      </c>
      <c r="F41" s="13" t="s">
        <v>175</v>
      </c>
      <c r="G41" s="13" t="s">
        <v>190</v>
      </c>
      <c r="H41" s="11">
        <v>36902</v>
      </c>
      <c r="I41" s="42">
        <v>123.55</v>
      </c>
      <c r="J41" s="42">
        <v>123.55</v>
      </c>
      <c r="K41" s="42">
        <v>123.55</v>
      </c>
      <c r="L41" s="42">
        <v>123.55</v>
      </c>
      <c r="M41" s="42">
        <v>123.55</v>
      </c>
      <c r="N41" s="42">
        <v>123.55</v>
      </c>
      <c r="O41" s="42">
        <v>123.55</v>
      </c>
      <c r="P41" s="42">
        <v>123.55</v>
      </c>
      <c r="Q41" s="42">
        <v>123.55</v>
      </c>
      <c r="R41" s="42">
        <v>123.55</v>
      </c>
      <c r="S41" s="42">
        <v>123.55</v>
      </c>
      <c r="T41" s="42">
        <v>123.55</v>
      </c>
      <c r="U41" s="42">
        <v>123.55</v>
      </c>
      <c r="V41" s="42">
        <v>123.55</v>
      </c>
      <c r="W41" s="42">
        <v>123.55</v>
      </c>
      <c r="X41" s="42">
        <v>123.55</v>
      </c>
      <c r="Y41" s="42">
        <v>123.55</v>
      </c>
      <c r="Z41" s="42">
        <v>123.55</v>
      </c>
      <c r="AA41" s="42">
        <v>123.55</v>
      </c>
      <c r="AC41" s="5"/>
    </row>
    <row r="42" spans="1:29" ht="15.75" thickBot="1" x14ac:dyDescent="0.3">
      <c r="A42" s="6">
        <v>3</v>
      </c>
      <c r="B42" s="14" t="s">
        <v>79</v>
      </c>
      <c r="C42" s="14" t="s">
        <v>181</v>
      </c>
      <c r="D42" s="15" t="s">
        <v>5</v>
      </c>
      <c r="E42" s="15" t="s">
        <v>5</v>
      </c>
      <c r="F42" s="13" t="s">
        <v>178</v>
      </c>
      <c r="G42" s="13" t="s">
        <v>191</v>
      </c>
      <c r="H42" s="11">
        <v>27816</v>
      </c>
      <c r="I42" s="42">
        <v>123.55</v>
      </c>
      <c r="J42" s="42">
        <v>123.55</v>
      </c>
      <c r="K42" s="42">
        <v>123.55</v>
      </c>
      <c r="L42" s="42">
        <v>123.55</v>
      </c>
      <c r="M42" s="42">
        <v>123.55</v>
      </c>
      <c r="N42" s="42">
        <v>123.55</v>
      </c>
      <c r="O42" s="42">
        <v>123.55</v>
      </c>
      <c r="P42" s="42">
        <v>123.55</v>
      </c>
      <c r="Q42" s="42">
        <v>123.55</v>
      </c>
      <c r="R42" s="42">
        <v>123.55</v>
      </c>
      <c r="S42" s="42">
        <v>123.55</v>
      </c>
      <c r="T42" s="42">
        <v>123.55</v>
      </c>
      <c r="U42" s="42">
        <v>123.55</v>
      </c>
      <c r="V42" s="42">
        <v>123.55</v>
      </c>
      <c r="W42" s="42">
        <v>123.55</v>
      </c>
      <c r="X42" s="42">
        <v>123.55</v>
      </c>
      <c r="Y42" s="42">
        <v>123.55</v>
      </c>
      <c r="Z42" s="42">
        <v>123.55</v>
      </c>
      <c r="AA42" s="42">
        <v>123.55</v>
      </c>
      <c r="AC42" s="5"/>
    </row>
    <row r="43" spans="1:29" ht="15.75" thickBot="1" x14ac:dyDescent="0.3">
      <c r="A43" s="6">
        <v>3</v>
      </c>
      <c r="B43" s="14" t="s">
        <v>79</v>
      </c>
      <c r="C43" s="14" t="s">
        <v>181</v>
      </c>
      <c r="D43" s="15" t="s">
        <v>5</v>
      </c>
      <c r="E43" s="15" t="s">
        <v>5</v>
      </c>
      <c r="F43" s="13" t="s">
        <v>177</v>
      </c>
      <c r="G43" s="13" t="s">
        <v>192</v>
      </c>
      <c r="H43" s="11">
        <v>27890</v>
      </c>
      <c r="I43" s="42">
        <v>123.55</v>
      </c>
      <c r="J43" s="42">
        <v>123.55</v>
      </c>
      <c r="K43" s="42">
        <v>123.55</v>
      </c>
      <c r="L43" s="42">
        <v>123.55</v>
      </c>
      <c r="M43" s="42">
        <v>123.55</v>
      </c>
      <c r="N43" s="42">
        <v>123.55</v>
      </c>
      <c r="O43" s="42">
        <v>123.55</v>
      </c>
      <c r="P43" s="42">
        <v>123.55</v>
      </c>
      <c r="Q43" s="42">
        <v>123.55</v>
      </c>
      <c r="R43" s="42">
        <v>123.55</v>
      </c>
      <c r="S43" s="42">
        <v>123.55</v>
      </c>
      <c r="T43" s="42">
        <v>123.55</v>
      </c>
      <c r="U43" s="42">
        <v>123.55</v>
      </c>
      <c r="V43" s="42">
        <v>123.55</v>
      </c>
      <c r="W43" s="42">
        <v>123.55</v>
      </c>
      <c r="X43" s="42">
        <v>123.55</v>
      </c>
      <c r="Y43" s="42">
        <v>123.55</v>
      </c>
      <c r="Z43" s="42">
        <v>123.55</v>
      </c>
      <c r="AA43" s="42">
        <v>123.55</v>
      </c>
      <c r="AC43" s="5"/>
    </row>
    <row r="44" spans="1:29" ht="15.75" thickBot="1" x14ac:dyDescent="0.3">
      <c r="A44" s="6">
        <v>3</v>
      </c>
      <c r="B44" s="14" t="s">
        <v>79</v>
      </c>
      <c r="C44" s="14" t="s">
        <v>181</v>
      </c>
      <c r="D44" s="15" t="s">
        <v>5</v>
      </c>
      <c r="E44" s="15" t="s">
        <v>5</v>
      </c>
      <c r="F44" s="13" t="s">
        <v>174</v>
      </c>
      <c r="G44" s="13" t="s">
        <v>197</v>
      </c>
      <c r="H44" s="11">
        <v>83056</v>
      </c>
      <c r="I44" s="42">
        <v>123.55</v>
      </c>
      <c r="J44" s="42">
        <v>123.55</v>
      </c>
      <c r="K44" s="42">
        <v>123.55</v>
      </c>
      <c r="L44" s="42">
        <v>123.55</v>
      </c>
      <c r="M44" s="42">
        <v>123.55</v>
      </c>
      <c r="N44" s="42">
        <v>123.55</v>
      </c>
      <c r="O44" s="42">
        <v>123.55</v>
      </c>
      <c r="P44" s="42">
        <v>123.55</v>
      </c>
      <c r="Q44" s="42">
        <v>123.55</v>
      </c>
      <c r="R44" s="42">
        <v>123.55</v>
      </c>
      <c r="S44" s="42">
        <v>123.55</v>
      </c>
      <c r="T44" s="42">
        <v>123.55</v>
      </c>
      <c r="U44" s="42">
        <v>123.55</v>
      </c>
      <c r="V44" s="42">
        <v>123.55</v>
      </c>
      <c r="W44" s="42">
        <v>123.55</v>
      </c>
      <c r="X44" s="42">
        <v>123.55</v>
      </c>
      <c r="Y44" s="42">
        <v>123.55</v>
      </c>
      <c r="Z44" s="42">
        <v>123.55</v>
      </c>
      <c r="AA44" s="42">
        <v>123.55</v>
      </c>
      <c r="AC44" s="5"/>
    </row>
    <row r="45" spans="1:29" ht="15.75" thickBot="1" x14ac:dyDescent="0.3">
      <c r="A45" s="6">
        <v>3</v>
      </c>
      <c r="B45" s="14" t="s">
        <v>79</v>
      </c>
      <c r="C45" s="14" t="s">
        <v>181</v>
      </c>
      <c r="D45" s="15" t="s">
        <v>5</v>
      </c>
      <c r="E45" s="15" t="s">
        <v>5</v>
      </c>
      <c r="F45" s="13" t="s">
        <v>171</v>
      </c>
      <c r="G45" s="13" t="s">
        <v>198</v>
      </c>
      <c r="H45" s="11">
        <v>82934</v>
      </c>
      <c r="I45" s="42">
        <v>123.55</v>
      </c>
      <c r="J45" s="42">
        <v>123.55</v>
      </c>
      <c r="K45" s="42">
        <v>123.55</v>
      </c>
      <c r="L45" s="42">
        <v>123.55</v>
      </c>
      <c r="M45" s="42">
        <v>123.55</v>
      </c>
      <c r="N45" s="42">
        <v>123.55</v>
      </c>
      <c r="O45" s="42">
        <v>123.55</v>
      </c>
      <c r="P45" s="42">
        <v>123.55</v>
      </c>
      <c r="Q45" s="42">
        <v>123.55</v>
      </c>
      <c r="R45" s="42">
        <v>123.55</v>
      </c>
      <c r="S45" s="42">
        <v>123.55</v>
      </c>
      <c r="T45" s="42">
        <v>123.55</v>
      </c>
      <c r="U45" s="42">
        <v>123.55</v>
      </c>
      <c r="V45" s="42">
        <v>123.55</v>
      </c>
      <c r="W45" s="42">
        <v>123.55</v>
      </c>
      <c r="X45" s="42">
        <v>123.55</v>
      </c>
      <c r="Y45" s="42">
        <v>123.55</v>
      </c>
      <c r="Z45" s="42">
        <v>123.55</v>
      </c>
      <c r="AA45" s="42">
        <v>123.55</v>
      </c>
      <c r="AC45" s="5"/>
    </row>
    <row r="46" spans="1:29" ht="15.75" thickBot="1" x14ac:dyDescent="0.3">
      <c r="A46" s="6">
        <v>3</v>
      </c>
      <c r="B46" s="14" t="s">
        <v>79</v>
      </c>
      <c r="C46" s="14" t="s">
        <v>181</v>
      </c>
      <c r="D46" s="15" t="s">
        <v>5</v>
      </c>
      <c r="E46" s="15" t="s">
        <v>5</v>
      </c>
      <c r="F46" s="13" t="s">
        <v>173</v>
      </c>
      <c r="G46" s="13" t="s">
        <v>199</v>
      </c>
      <c r="H46" s="11">
        <v>84533</v>
      </c>
      <c r="I46" s="42">
        <v>123.55</v>
      </c>
      <c r="J46" s="42">
        <v>123.55</v>
      </c>
      <c r="K46" s="42">
        <v>123.55</v>
      </c>
      <c r="L46" s="42">
        <v>123.55</v>
      </c>
      <c r="M46" s="42">
        <v>123.55</v>
      </c>
      <c r="N46" s="42">
        <v>123.55</v>
      </c>
      <c r="O46" s="42">
        <v>123.55</v>
      </c>
      <c r="P46" s="42">
        <v>123.55</v>
      </c>
      <c r="Q46" s="42">
        <v>123.55</v>
      </c>
      <c r="R46" s="42">
        <v>123.55</v>
      </c>
      <c r="S46" s="42">
        <v>123.55</v>
      </c>
      <c r="T46" s="42">
        <v>123.55</v>
      </c>
      <c r="U46" s="42">
        <v>123.55</v>
      </c>
      <c r="V46" s="42">
        <v>123.55</v>
      </c>
      <c r="W46" s="42">
        <v>123.55</v>
      </c>
      <c r="X46" s="42">
        <v>123.55</v>
      </c>
      <c r="Y46" s="42">
        <v>123.55</v>
      </c>
      <c r="Z46" s="42">
        <v>123.55</v>
      </c>
      <c r="AA46" s="42">
        <v>123.55</v>
      </c>
      <c r="AC46" s="5"/>
    </row>
    <row r="47" spans="1:29" ht="15.75" thickBot="1" x14ac:dyDescent="0.3">
      <c r="A47" s="6">
        <v>3</v>
      </c>
      <c r="B47" s="14" t="s">
        <v>79</v>
      </c>
      <c r="C47" s="14" t="s">
        <v>181</v>
      </c>
      <c r="D47" s="15" t="s">
        <v>5</v>
      </c>
      <c r="E47" s="15" t="s">
        <v>5</v>
      </c>
      <c r="F47" s="13" t="s">
        <v>168</v>
      </c>
      <c r="G47" s="13" t="s">
        <v>45</v>
      </c>
      <c r="H47" s="11">
        <v>11120</v>
      </c>
      <c r="I47" s="42">
        <v>123.55</v>
      </c>
      <c r="J47" s="42">
        <v>123.55</v>
      </c>
      <c r="K47" s="42">
        <v>123.55</v>
      </c>
      <c r="L47" s="42">
        <v>123.55</v>
      </c>
      <c r="M47" s="42">
        <v>123.55</v>
      </c>
      <c r="N47" s="42">
        <v>123.55</v>
      </c>
      <c r="O47" s="42">
        <v>123.55</v>
      </c>
      <c r="P47" s="42">
        <v>123.55</v>
      </c>
      <c r="Q47" s="42">
        <v>123.55</v>
      </c>
      <c r="R47" s="42">
        <v>123.55</v>
      </c>
      <c r="S47" s="42">
        <v>123.55</v>
      </c>
      <c r="T47" s="42">
        <v>123.55</v>
      </c>
      <c r="U47" s="42">
        <v>123.55</v>
      </c>
      <c r="V47" s="42">
        <v>123.55</v>
      </c>
      <c r="W47" s="42">
        <v>123.55</v>
      </c>
      <c r="X47" s="42">
        <v>123.55</v>
      </c>
      <c r="Y47" s="42">
        <v>123.55</v>
      </c>
      <c r="Z47" s="42">
        <v>123.55</v>
      </c>
      <c r="AA47" s="42">
        <v>123.55</v>
      </c>
      <c r="AC47" s="5"/>
    </row>
    <row r="48" spans="1:29" ht="15.75" thickBot="1" x14ac:dyDescent="0.3">
      <c r="A48" s="6">
        <v>3</v>
      </c>
      <c r="B48" s="14" t="s">
        <v>79</v>
      </c>
      <c r="C48" s="14" t="s">
        <v>181</v>
      </c>
      <c r="D48" s="15" t="s">
        <v>5</v>
      </c>
      <c r="E48" s="15" t="s">
        <v>5</v>
      </c>
      <c r="F48" s="13" t="s">
        <v>176</v>
      </c>
      <c r="G48" s="13" t="s">
        <v>47</v>
      </c>
      <c r="H48" s="11">
        <v>12762</v>
      </c>
      <c r="I48" s="42">
        <v>123.55</v>
      </c>
      <c r="J48" s="42">
        <v>123.55</v>
      </c>
      <c r="K48" s="42">
        <v>123.55</v>
      </c>
      <c r="L48" s="42">
        <v>123.55</v>
      </c>
      <c r="M48" s="42">
        <v>123.55</v>
      </c>
      <c r="N48" s="42">
        <v>123.55</v>
      </c>
      <c r="O48" s="42">
        <v>123.55</v>
      </c>
      <c r="P48" s="42">
        <v>123.55</v>
      </c>
      <c r="Q48" s="42">
        <v>123.55</v>
      </c>
      <c r="R48" s="42">
        <v>123.55</v>
      </c>
      <c r="S48" s="42">
        <v>123.55</v>
      </c>
      <c r="T48" s="42">
        <v>123.55</v>
      </c>
      <c r="U48" s="42">
        <v>123.55</v>
      </c>
      <c r="V48" s="42">
        <v>123.55</v>
      </c>
      <c r="W48" s="42">
        <v>123.55</v>
      </c>
      <c r="X48" s="42">
        <v>123.55</v>
      </c>
      <c r="Y48" s="42">
        <v>123.55</v>
      </c>
      <c r="Z48" s="42">
        <v>123.55</v>
      </c>
      <c r="AA48" s="42">
        <v>123.55</v>
      </c>
      <c r="AC48" s="5"/>
    </row>
    <row r="49" spans="1:29" ht="15.75" thickBot="1" x14ac:dyDescent="0.3">
      <c r="A49" s="6">
        <v>3</v>
      </c>
      <c r="B49" s="14" t="s">
        <v>79</v>
      </c>
      <c r="C49" s="14" t="s">
        <v>181</v>
      </c>
      <c r="D49" s="15" t="s">
        <v>5</v>
      </c>
      <c r="E49" s="15" t="s">
        <v>5</v>
      </c>
      <c r="F49" s="13" t="s">
        <v>167</v>
      </c>
      <c r="G49" s="13" t="s">
        <v>48</v>
      </c>
      <c r="H49" s="11">
        <v>12494</v>
      </c>
      <c r="I49" s="42">
        <v>123.55</v>
      </c>
      <c r="J49" s="42">
        <v>123.55</v>
      </c>
      <c r="K49" s="42">
        <v>123.55</v>
      </c>
      <c r="L49" s="42">
        <v>123.55</v>
      </c>
      <c r="M49" s="42">
        <v>123.55</v>
      </c>
      <c r="N49" s="42">
        <v>123.55</v>
      </c>
      <c r="O49" s="42">
        <v>123.55</v>
      </c>
      <c r="P49" s="42">
        <v>123.55</v>
      </c>
      <c r="Q49" s="42">
        <v>123.55</v>
      </c>
      <c r="R49" s="42">
        <v>123.55</v>
      </c>
      <c r="S49" s="42">
        <v>123.55</v>
      </c>
      <c r="T49" s="42">
        <v>123.55</v>
      </c>
      <c r="U49" s="42">
        <v>123.55</v>
      </c>
      <c r="V49" s="42">
        <v>123.55</v>
      </c>
      <c r="W49" s="42">
        <v>123.55</v>
      </c>
      <c r="X49" s="42">
        <v>123.55</v>
      </c>
      <c r="Y49" s="42">
        <v>123.55</v>
      </c>
      <c r="Z49" s="42">
        <v>123.55</v>
      </c>
      <c r="AA49" s="42">
        <v>123.55</v>
      </c>
      <c r="AC49" s="5"/>
    </row>
    <row r="50" spans="1:29" ht="15.75" thickBot="1" x14ac:dyDescent="0.3">
      <c r="A50" s="6">
        <v>3</v>
      </c>
      <c r="B50" s="14" t="s">
        <v>79</v>
      </c>
      <c r="C50" s="14" t="s">
        <v>181</v>
      </c>
      <c r="D50" s="15" t="s">
        <v>5</v>
      </c>
      <c r="E50" s="15" t="s">
        <v>5</v>
      </c>
      <c r="F50" s="13" t="s">
        <v>169</v>
      </c>
      <c r="G50" s="13" t="s">
        <v>194</v>
      </c>
      <c r="H50" s="11">
        <v>27347</v>
      </c>
      <c r="I50" s="42">
        <v>123.55</v>
      </c>
      <c r="J50" s="42">
        <v>123.55</v>
      </c>
      <c r="K50" s="42">
        <v>123.55</v>
      </c>
      <c r="L50" s="42">
        <v>123.55</v>
      </c>
      <c r="M50" s="42">
        <v>123.55</v>
      </c>
      <c r="N50" s="42">
        <v>123.55</v>
      </c>
      <c r="O50" s="42">
        <v>123.55</v>
      </c>
      <c r="P50" s="42">
        <v>123.55</v>
      </c>
      <c r="Q50" s="42">
        <v>123.55</v>
      </c>
      <c r="R50" s="42">
        <v>123.55</v>
      </c>
      <c r="S50" s="42">
        <v>123.55</v>
      </c>
      <c r="T50" s="42">
        <v>123.55</v>
      </c>
      <c r="U50" s="42">
        <v>123.55</v>
      </c>
      <c r="V50" s="42">
        <v>123.55</v>
      </c>
      <c r="W50" s="42">
        <v>123.55</v>
      </c>
      <c r="X50" s="42">
        <v>123.55</v>
      </c>
      <c r="Y50" s="42">
        <v>123.55</v>
      </c>
      <c r="Z50" s="42">
        <v>123.55</v>
      </c>
      <c r="AA50" s="42">
        <v>123.55</v>
      </c>
      <c r="AC50" s="5"/>
    </row>
    <row r="51" spans="1:29" ht="15.75" thickBot="1" x14ac:dyDescent="0.3">
      <c r="A51" s="6">
        <v>3</v>
      </c>
      <c r="B51" s="14" t="s">
        <v>79</v>
      </c>
      <c r="C51" s="14" t="s">
        <v>181</v>
      </c>
      <c r="D51" s="15" t="s">
        <v>5</v>
      </c>
      <c r="E51" s="15" t="s">
        <v>5</v>
      </c>
      <c r="F51" s="13" t="s">
        <v>172</v>
      </c>
      <c r="G51" s="13" t="s">
        <v>195</v>
      </c>
      <c r="H51" s="11">
        <v>26966</v>
      </c>
      <c r="I51" s="42">
        <v>123.55</v>
      </c>
      <c r="J51" s="42">
        <v>123.55</v>
      </c>
      <c r="K51" s="42">
        <v>123.55</v>
      </c>
      <c r="L51" s="42">
        <v>123.55</v>
      </c>
      <c r="M51" s="42">
        <v>123.55</v>
      </c>
      <c r="N51" s="42">
        <v>123.55</v>
      </c>
      <c r="O51" s="42">
        <v>123.55</v>
      </c>
      <c r="P51" s="42">
        <v>123.55</v>
      </c>
      <c r="Q51" s="42">
        <v>123.55</v>
      </c>
      <c r="R51" s="42">
        <v>123.55</v>
      </c>
      <c r="S51" s="42">
        <v>123.55</v>
      </c>
      <c r="T51" s="42">
        <v>123.55</v>
      </c>
      <c r="U51" s="42">
        <v>123.55</v>
      </c>
      <c r="V51" s="42">
        <v>123.55</v>
      </c>
      <c r="W51" s="42">
        <v>123.55</v>
      </c>
      <c r="X51" s="42">
        <v>123.55</v>
      </c>
      <c r="Y51" s="42">
        <v>123.55</v>
      </c>
      <c r="Z51" s="42">
        <v>123.55</v>
      </c>
      <c r="AA51" s="42">
        <v>123.55</v>
      </c>
      <c r="AC51" s="5"/>
    </row>
    <row r="52" spans="1:29" ht="15.75" thickBot="1" x14ac:dyDescent="0.3">
      <c r="A52" s="6">
        <v>3</v>
      </c>
      <c r="B52" s="14" t="s">
        <v>79</v>
      </c>
      <c r="C52" s="14" t="s">
        <v>181</v>
      </c>
      <c r="D52" s="15" t="s">
        <v>5</v>
      </c>
      <c r="E52" s="15" t="s">
        <v>5</v>
      </c>
      <c r="F52" s="13" t="s">
        <v>208</v>
      </c>
      <c r="G52" s="13" t="s">
        <v>196</v>
      </c>
      <c r="H52" s="11">
        <v>27533</v>
      </c>
      <c r="I52" s="42">
        <v>123.55</v>
      </c>
      <c r="J52" s="42">
        <v>123.55</v>
      </c>
      <c r="K52" s="42">
        <v>123.55</v>
      </c>
      <c r="L52" s="42">
        <v>123.55</v>
      </c>
      <c r="M52" s="42">
        <v>123.55</v>
      </c>
      <c r="N52" s="42">
        <v>123.55</v>
      </c>
      <c r="O52" s="42">
        <v>123.55</v>
      </c>
      <c r="P52" s="42">
        <v>123.55</v>
      </c>
      <c r="Q52" s="42">
        <v>123.55</v>
      </c>
      <c r="R52" s="42">
        <v>123.55</v>
      </c>
      <c r="S52" s="42">
        <v>123.55</v>
      </c>
      <c r="T52" s="42">
        <v>123.55</v>
      </c>
      <c r="U52" s="42">
        <v>123.55</v>
      </c>
      <c r="V52" s="42">
        <v>123.55</v>
      </c>
      <c r="W52" s="42">
        <v>123.55</v>
      </c>
      <c r="X52" s="42">
        <v>123.55</v>
      </c>
      <c r="Y52" s="42">
        <v>123.55</v>
      </c>
      <c r="Z52" s="42">
        <v>123.55</v>
      </c>
      <c r="AA52" s="42">
        <v>123.55</v>
      </c>
      <c r="AC52" s="5"/>
    </row>
    <row r="53" spans="1:29" ht="14.25" customHeight="1" thickBot="1" x14ac:dyDescent="0.3">
      <c r="A53" s="6">
        <v>3</v>
      </c>
      <c r="B53" s="14" t="s">
        <v>1</v>
      </c>
      <c r="C53" s="14" t="s">
        <v>182</v>
      </c>
      <c r="D53" s="15" t="s">
        <v>5</v>
      </c>
      <c r="E53" s="15" t="s">
        <v>5</v>
      </c>
      <c r="F53" s="13" t="s">
        <v>146</v>
      </c>
      <c r="G53" s="13" t="s">
        <v>87</v>
      </c>
      <c r="H53" s="11">
        <v>9902</v>
      </c>
      <c r="I53" s="42">
        <v>123.55</v>
      </c>
      <c r="J53" s="42">
        <v>123.55</v>
      </c>
      <c r="K53" s="42">
        <v>123.55</v>
      </c>
      <c r="L53" s="42">
        <v>123.55</v>
      </c>
      <c r="M53" s="42">
        <v>123.55</v>
      </c>
      <c r="N53" s="42">
        <v>123.55</v>
      </c>
      <c r="O53" s="42">
        <v>123.55</v>
      </c>
      <c r="P53" s="42">
        <v>123.55</v>
      </c>
      <c r="Q53" s="42">
        <v>123.55</v>
      </c>
      <c r="R53" s="42">
        <v>123.55</v>
      </c>
      <c r="S53" s="42">
        <v>123.55</v>
      </c>
      <c r="T53" s="42">
        <v>123.55</v>
      </c>
      <c r="U53" s="42">
        <v>123.55</v>
      </c>
      <c r="V53" s="42">
        <v>123.55</v>
      </c>
      <c r="W53" s="42">
        <v>123.55</v>
      </c>
      <c r="X53" s="42">
        <v>123.55</v>
      </c>
      <c r="Y53" s="42">
        <v>123.55</v>
      </c>
      <c r="Z53" s="42">
        <v>123.55</v>
      </c>
      <c r="AA53" s="42">
        <v>123.55</v>
      </c>
      <c r="AC53" s="5"/>
    </row>
    <row r="54" spans="1:29" ht="15.75" thickBot="1" x14ac:dyDescent="0.3">
      <c r="A54" s="6">
        <v>3</v>
      </c>
      <c r="B54" s="14" t="s">
        <v>1</v>
      </c>
      <c r="C54" s="14" t="s">
        <v>182</v>
      </c>
      <c r="D54" s="15" t="s">
        <v>5</v>
      </c>
      <c r="E54" s="15" t="s">
        <v>5</v>
      </c>
      <c r="F54" s="13" t="s">
        <v>143</v>
      </c>
      <c r="G54" s="13" t="s">
        <v>88</v>
      </c>
      <c r="H54" s="11">
        <v>10121</v>
      </c>
      <c r="I54" s="42">
        <v>123.55</v>
      </c>
      <c r="J54" s="42">
        <v>123.55</v>
      </c>
      <c r="K54" s="42">
        <v>123.55</v>
      </c>
      <c r="L54" s="42">
        <v>123.55</v>
      </c>
      <c r="M54" s="42">
        <v>123.55</v>
      </c>
      <c r="N54" s="42">
        <v>123.55</v>
      </c>
      <c r="O54" s="42">
        <v>123.55</v>
      </c>
      <c r="P54" s="42">
        <v>123.55</v>
      </c>
      <c r="Q54" s="42">
        <v>123.55</v>
      </c>
      <c r="R54" s="42">
        <v>123.55</v>
      </c>
      <c r="S54" s="42">
        <v>123.55</v>
      </c>
      <c r="T54" s="42">
        <v>123.55</v>
      </c>
      <c r="U54" s="42">
        <v>123.55</v>
      </c>
      <c r="V54" s="42">
        <v>123.55</v>
      </c>
      <c r="W54" s="42">
        <v>123.55</v>
      </c>
      <c r="X54" s="42">
        <v>123.55</v>
      </c>
      <c r="Y54" s="42">
        <v>123.55</v>
      </c>
      <c r="Z54" s="42">
        <v>123.55</v>
      </c>
      <c r="AA54" s="42">
        <v>123.55</v>
      </c>
      <c r="AC54" s="5"/>
    </row>
    <row r="55" spans="1:29" ht="15.75" thickBot="1" x14ac:dyDescent="0.3">
      <c r="A55" s="6">
        <v>3</v>
      </c>
      <c r="B55" s="14" t="s">
        <v>1</v>
      </c>
      <c r="C55" s="14" t="s">
        <v>182</v>
      </c>
      <c r="D55" s="15" t="s">
        <v>5</v>
      </c>
      <c r="E55" s="15" t="s">
        <v>5</v>
      </c>
      <c r="F55" s="13" t="s">
        <v>144</v>
      </c>
      <c r="G55" s="13" t="s">
        <v>89</v>
      </c>
      <c r="H55" s="11">
        <v>33390</v>
      </c>
      <c r="I55" s="42">
        <v>123.55</v>
      </c>
      <c r="J55" s="42">
        <v>123.55</v>
      </c>
      <c r="K55" s="42">
        <v>123.55</v>
      </c>
      <c r="L55" s="42">
        <v>123.55</v>
      </c>
      <c r="M55" s="42">
        <v>123.55</v>
      </c>
      <c r="N55" s="42">
        <v>123.55</v>
      </c>
      <c r="O55" s="42">
        <v>123.55</v>
      </c>
      <c r="P55" s="42">
        <v>123.55</v>
      </c>
      <c r="Q55" s="42">
        <v>123.55</v>
      </c>
      <c r="R55" s="42">
        <v>123.55</v>
      </c>
      <c r="S55" s="42">
        <v>123.55</v>
      </c>
      <c r="T55" s="42">
        <v>123.55</v>
      </c>
      <c r="U55" s="42">
        <v>123.55</v>
      </c>
      <c r="V55" s="42">
        <v>123.55</v>
      </c>
      <c r="W55" s="42">
        <v>123.55</v>
      </c>
      <c r="X55" s="42">
        <v>123.55</v>
      </c>
      <c r="Y55" s="42">
        <v>123.55</v>
      </c>
      <c r="Z55" s="42">
        <v>123.55</v>
      </c>
      <c r="AA55" s="42">
        <v>123.55</v>
      </c>
      <c r="AC55" s="5"/>
    </row>
    <row r="56" spans="1:29" ht="15.75" thickBot="1" x14ac:dyDescent="0.3">
      <c r="A56" s="6">
        <v>3</v>
      </c>
      <c r="B56" s="14" t="s">
        <v>1</v>
      </c>
      <c r="C56" s="14" t="s">
        <v>182</v>
      </c>
      <c r="D56" s="15" t="s">
        <v>5</v>
      </c>
      <c r="E56" s="15" t="s">
        <v>5</v>
      </c>
      <c r="F56" s="13" t="s">
        <v>147</v>
      </c>
      <c r="G56" s="13" t="s">
        <v>84</v>
      </c>
      <c r="H56" s="11">
        <v>18992</v>
      </c>
      <c r="I56" s="42">
        <v>123.55</v>
      </c>
      <c r="J56" s="42">
        <v>123.55</v>
      </c>
      <c r="K56" s="42">
        <v>123.55</v>
      </c>
      <c r="L56" s="42">
        <v>123.55</v>
      </c>
      <c r="M56" s="42">
        <v>123.55</v>
      </c>
      <c r="N56" s="42">
        <v>123.55</v>
      </c>
      <c r="O56" s="42">
        <v>123.55</v>
      </c>
      <c r="P56" s="42">
        <v>123.55</v>
      </c>
      <c r="Q56" s="42">
        <v>123.55</v>
      </c>
      <c r="R56" s="42">
        <v>123.55</v>
      </c>
      <c r="S56" s="42">
        <v>123.55</v>
      </c>
      <c r="T56" s="42">
        <v>123.55</v>
      </c>
      <c r="U56" s="42">
        <v>123.55</v>
      </c>
      <c r="V56" s="42">
        <v>123.55</v>
      </c>
      <c r="W56" s="42">
        <v>123.55</v>
      </c>
      <c r="X56" s="42">
        <v>123.55</v>
      </c>
      <c r="Y56" s="42">
        <v>123.55</v>
      </c>
      <c r="Z56" s="42">
        <v>123.55</v>
      </c>
      <c r="AA56" s="42">
        <v>123.55</v>
      </c>
      <c r="AC56" s="5"/>
    </row>
    <row r="57" spans="1:29" ht="15.75" thickBot="1" x14ac:dyDescent="0.3">
      <c r="A57" s="6">
        <v>3</v>
      </c>
      <c r="B57" s="14" t="s">
        <v>1</v>
      </c>
      <c r="C57" s="14" t="s">
        <v>182</v>
      </c>
      <c r="D57" s="15" t="s">
        <v>5</v>
      </c>
      <c r="E57" s="15" t="s">
        <v>5</v>
      </c>
      <c r="F57" s="13" t="s">
        <v>149</v>
      </c>
      <c r="G57" s="13" t="s">
        <v>85</v>
      </c>
      <c r="H57" s="11">
        <v>20588</v>
      </c>
      <c r="I57" s="42">
        <v>123.55</v>
      </c>
      <c r="J57" s="42">
        <v>123.55</v>
      </c>
      <c r="K57" s="42">
        <v>123.55</v>
      </c>
      <c r="L57" s="42">
        <v>123.55</v>
      </c>
      <c r="M57" s="42">
        <v>123.55</v>
      </c>
      <c r="N57" s="42">
        <v>123.55</v>
      </c>
      <c r="O57" s="42">
        <v>123.55</v>
      </c>
      <c r="P57" s="42">
        <v>123.55</v>
      </c>
      <c r="Q57" s="42">
        <v>123.55</v>
      </c>
      <c r="R57" s="42">
        <v>123.55</v>
      </c>
      <c r="S57" s="42">
        <v>123.55</v>
      </c>
      <c r="T57" s="42">
        <v>123.55</v>
      </c>
      <c r="U57" s="42">
        <v>123.55</v>
      </c>
      <c r="V57" s="42">
        <v>123.55</v>
      </c>
      <c r="W57" s="42">
        <v>123.55</v>
      </c>
      <c r="X57" s="42">
        <v>123.55</v>
      </c>
      <c r="Y57" s="42">
        <v>123.55</v>
      </c>
      <c r="Z57" s="42">
        <v>123.55</v>
      </c>
      <c r="AA57" s="42">
        <v>123.55</v>
      </c>
      <c r="AC57" s="5"/>
    </row>
    <row r="58" spans="1:29" ht="15.75" thickBot="1" x14ac:dyDescent="0.3">
      <c r="A58" s="6">
        <v>3</v>
      </c>
      <c r="B58" s="14" t="s">
        <v>1</v>
      </c>
      <c r="C58" s="14" t="s">
        <v>182</v>
      </c>
      <c r="D58" s="15" t="s">
        <v>5</v>
      </c>
      <c r="E58" s="15" t="s">
        <v>5</v>
      </c>
      <c r="F58" s="13" t="s">
        <v>156</v>
      </c>
      <c r="G58" s="13" t="s">
        <v>86</v>
      </c>
      <c r="H58" s="11">
        <v>12846</v>
      </c>
      <c r="I58" s="42">
        <v>123.55</v>
      </c>
      <c r="J58" s="42">
        <v>123.55</v>
      </c>
      <c r="K58" s="42">
        <v>123.55</v>
      </c>
      <c r="L58" s="42">
        <v>123.55</v>
      </c>
      <c r="M58" s="42">
        <v>123.55</v>
      </c>
      <c r="N58" s="42">
        <v>123.55</v>
      </c>
      <c r="O58" s="42">
        <v>123.55</v>
      </c>
      <c r="P58" s="42">
        <v>123.55</v>
      </c>
      <c r="Q58" s="42">
        <v>123.55</v>
      </c>
      <c r="R58" s="42">
        <v>123.55</v>
      </c>
      <c r="S58" s="42">
        <v>123.55</v>
      </c>
      <c r="T58" s="42">
        <v>123.55</v>
      </c>
      <c r="U58" s="42">
        <v>123.55</v>
      </c>
      <c r="V58" s="42">
        <v>123.55</v>
      </c>
      <c r="W58" s="42">
        <v>123.55</v>
      </c>
      <c r="X58" s="42">
        <v>123.55</v>
      </c>
      <c r="Y58" s="42">
        <v>123.55</v>
      </c>
      <c r="Z58" s="42">
        <v>123.55</v>
      </c>
      <c r="AA58" s="42">
        <v>123.55</v>
      </c>
      <c r="AC58" s="5"/>
    </row>
    <row r="59" spans="1:29" ht="15.75" thickBot="1" x14ac:dyDescent="0.3">
      <c r="A59" s="6">
        <v>3</v>
      </c>
      <c r="B59" s="14" t="s">
        <v>1</v>
      </c>
      <c r="C59" s="14" t="s">
        <v>182</v>
      </c>
      <c r="D59" s="15" t="s">
        <v>5</v>
      </c>
      <c r="E59" s="15" t="s">
        <v>5</v>
      </c>
      <c r="F59" s="13" t="s">
        <v>157</v>
      </c>
      <c r="G59" s="13" t="s">
        <v>90</v>
      </c>
      <c r="H59" s="11">
        <v>10410</v>
      </c>
      <c r="I59" s="42">
        <v>123.55</v>
      </c>
      <c r="J59" s="42">
        <v>123.55</v>
      </c>
      <c r="K59" s="42">
        <v>123.55</v>
      </c>
      <c r="L59" s="42">
        <v>123.55</v>
      </c>
      <c r="M59" s="42">
        <v>123.55</v>
      </c>
      <c r="N59" s="42">
        <v>123.55</v>
      </c>
      <c r="O59" s="42">
        <v>123.55</v>
      </c>
      <c r="P59" s="42">
        <v>123.55</v>
      </c>
      <c r="Q59" s="42">
        <v>123.55</v>
      </c>
      <c r="R59" s="42">
        <v>123.55</v>
      </c>
      <c r="S59" s="42">
        <v>123.55</v>
      </c>
      <c r="T59" s="42">
        <v>123.55</v>
      </c>
      <c r="U59" s="42">
        <v>123.55</v>
      </c>
      <c r="V59" s="42">
        <v>123.55</v>
      </c>
      <c r="W59" s="42">
        <v>123.55</v>
      </c>
      <c r="X59" s="42">
        <v>123.55</v>
      </c>
      <c r="Y59" s="42">
        <v>123.55</v>
      </c>
      <c r="Z59" s="42">
        <v>123.55</v>
      </c>
      <c r="AA59" s="42">
        <v>123.55</v>
      </c>
      <c r="AC59" s="5"/>
    </row>
    <row r="60" spans="1:29" ht="15.75" thickBot="1" x14ac:dyDescent="0.3">
      <c r="A60" s="6">
        <v>3</v>
      </c>
      <c r="B60" s="14" t="s">
        <v>1</v>
      </c>
      <c r="C60" s="14" t="s">
        <v>182</v>
      </c>
      <c r="D60" s="15" t="s">
        <v>5</v>
      </c>
      <c r="E60" s="15" t="s">
        <v>5</v>
      </c>
      <c r="F60" s="13" t="s">
        <v>158</v>
      </c>
      <c r="G60" s="13" t="s">
        <v>91</v>
      </c>
      <c r="H60" s="11">
        <v>21112</v>
      </c>
      <c r="I60" s="42">
        <v>123.55</v>
      </c>
      <c r="J60" s="42">
        <v>123.55</v>
      </c>
      <c r="K60" s="42">
        <v>123.55</v>
      </c>
      <c r="L60" s="42">
        <v>123.55</v>
      </c>
      <c r="M60" s="42">
        <v>123.55</v>
      </c>
      <c r="N60" s="42">
        <v>123.55</v>
      </c>
      <c r="O60" s="42">
        <v>123.55</v>
      </c>
      <c r="P60" s="42">
        <v>123.55</v>
      </c>
      <c r="Q60" s="42">
        <v>123.55</v>
      </c>
      <c r="R60" s="42">
        <v>123.55</v>
      </c>
      <c r="S60" s="42">
        <v>123.55</v>
      </c>
      <c r="T60" s="42">
        <v>123.55</v>
      </c>
      <c r="U60" s="42">
        <v>123.55</v>
      </c>
      <c r="V60" s="42">
        <v>123.55</v>
      </c>
      <c r="W60" s="42">
        <v>123.55</v>
      </c>
      <c r="X60" s="42">
        <v>123.55</v>
      </c>
      <c r="Y60" s="42">
        <v>123.55</v>
      </c>
      <c r="Z60" s="42">
        <v>123.55</v>
      </c>
      <c r="AA60" s="42">
        <v>123.55</v>
      </c>
      <c r="AC60" s="5"/>
    </row>
    <row r="61" spans="1:29" ht="15.75" thickBot="1" x14ac:dyDescent="0.3">
      <c r="A61" s="6">
        <v>3</v>
      </c>
      <c r="B61" s="14" t="s">
        <v>1</v>
      </c>
      <c r="C61" s="14" t="s">
        <v>182</v>
      </c>
      <c r="D61" s="15" t="s">
        <v>5</v>
      </c>
      <c r="E61" s="15" t="s">
        <v>5</v>
      </c>
      <c r="F61" s="13" t="s">
        <v>153</v>
      </c>
      <c r="G61" s="13" t="s">
        <v>92</v>
      </c>
      <c r="H61" s="11">
        <v>6747</v>
      </c>
      <c r="I61" s="42">
        <v>123.55</v>
      </c>
      <c r="J61" s="42">
        <v>123.55</v>
      </c>
      <c r="K61" s="42">
        <v>123.55</v>
      </c>
      <c r="L61" s="42">
        <v>123.55</v>
      </c>
      <c r="M61" s="42">
        <v>123.55</v>
      </c>
      <c r="N61" s="42">
        <v>123.55</v>
      </c>
      <c r="O61" s="42">
        <v>123.55</v>
      </c>
      <c r="P61" s="42">
        <v>123.55</v>
      </c>
      <c r="Q61" s="42">
        <v>123.55</v>
      </c>
      <c r="R61" s="42">
        <v>123.55</v>
      </c>
      <c r="S61" s="42">
        <v>123.55</v>
      </c>
      <c r="T61" s="42">
        <v>123.55</v>
      </c>
      <c r="U61" s="42">
        <v>123.55</v>
      </c>
      <c r="V61" s="42">
        <v>123.55</v>
      </c>
      <c r="W61" s="42">
        <v>123.55</v>
      </c>
      <c r="X61" s="42">
        <v>123.55</v>
      </c>
      <c r="Y61" s="42">
        <v>123.55</v>
      </c>
      <c r="Z61" s="42">
        <v>123.55</v>
      </c>
      <c r="AA61" s="42">
        <v>123.55</v>
      </c>
      <c r="AC61" s="5"/>
    </row>
    <row r="62" spans="1:29" ht="15.75" thickBot="1" x14ac:dyDescent="0.3">
      <c r="A62" s="6">
        <v>3</v>
      </c>
      <c r="B62" s="14" t="s">
        <v>1</v>
      </c>
      <c r="C62" s="14" t="s">
        <v>182</v>
      </c>
      <c r="D62" s="15" t="s">
        <v>5</v>
      </c>
      <c r="E62" s="15" t="s">
        <v>5</v>
      </c>
      <c r="F62" s="13" t="s">
        <v>154</v>
      </c>
      <c r="G62" s="13" t="s">
        <v>96</v>
      </c>
      <c r="H62" s="11">
        <v>18061</v>
      </c>
      <c r="I62" s="42">
        <v>123.55</v>
      </c>
      <c r="J62" s="42">
        <v>123.55</v>
      </c>
      <c r="K62" s="42">
        <v>123.55</v>
      </c>
      <c r="L62" s="42">
        <v>123.55</v>
      </c>
      <c r="M62" s="42">
        <v>123.55</v>
      </c>
      <c r="N62" s="42">
        <v>123.55</v>
      </c>
      <c r="O62" s="42">
        <v>123.55</v>
      </c>
      <c r="P62" s="42">
        <v>123.55</v>
      </c>
      <c r="Q62" s="42">
        <v>123.55</v>
      </c>
      <c r="R62" s="42">
        <v>123.55</v>
      </c>
      <c r="S62" s="42">
        <v>123.55</v>
      </c>
      <c r="T62" s="42">
        <v>123.55</v>
      </c>
      <c r="U62" s="42">
        <v>123.55</v>
      </c>
      <c r="V62" s="42">
        <v>123.55</v>
      </c>
      <c r="W62" s="42">
        <v>123.55</v>
      </c>
      <c r="X62" s="42">
        <v>123.55</v>
      </c>
      <c r="Y62" s="42">
        <v>123.55</v>
      </c>
      <c r="Z62" s="42">
        <v>123.55</v>
      </c>
      <c r="AA62" s="42">
        <v>123.55</v>
      </c>
      <c r="AC62" s="5"/>
    </row>
    <row r="63" spans="1:29" ht="15.75" thickBot="1" x14ac:dyDescent="0.3">
      <c r="A63" s="6">
        <v>3</v>
      </c>
      <c r="B63" s="14" t="s">
        <v>1</v>
      </c>
      <c r="C63" s="14" t="s">
        <v>182</v>
      </c>
      <c r="D63" s="15" t="s">
        <v>5</v>
      </c>
      <c r="E63" s="15" t="s">
        <v>5</v>
      </c>
      <c r="F63" s="13" t="s">
        <v>152</v>
      </c>
      <c r="G63" s="13" t="s">
        <v>97</v>
      </c>
      <c r="H63" s="11">
        <v>16047</v>
      </c>
      <c r="I63" s="42">
        <v>123.55</v>
      </c>
      <c r="J63" s="42">
        <v>123.55</v>
      </c>
      <c r="K63" s="42">
        <v>123.55</v>
      </c>
      <c r="L63" s="42">
        <v>123.55</v>
      </c>
      <c r="M63" s="42">
        <v>123.55</v>
      </c>
      <c r="N63" s="42">
        <v>123.55</v>
      </c>
      <c r="O63" s="42">
        <v>123.55</v>
      </c>
      <c r="P63" s="42">
        <v>123.55</v>
      </c>
      <c r="Q63" s="42">
        <v>123.55</v>
      </c>
      <c r="R63" s="42">
        <v>123.55</v>
      </c>
      <c r="S63" s="42">
        <v>123.55</v>
      </c>
      <c r="T63" s="42">
        <v>123.55</v>
      </c>
      <c r="U63" s="42">
        <v>123.55</v>
      </c>
      <c r="V63" s="42">
        <v>123.55</v>
      </c>
      <c r="W63" s="42">
        <v>123.55</v>
      </c>
      <c r="X63" s="42">
        <v>123.55</v>
      </c>
      <c r="Y63" s="42">
        <v>123.55</v>
      </c>
      <c r="Z63" s="42">
        <v>123.55</v>
      </c>
      <c r="AA63" s="42">
        <v>123.55</v>
      </c>
      <c r="AC63" s="5"/>
    </row>
    <row r="64" spans="1:29" ht="15.75" thickBot="1" x14ac:dyDescent="0.3">
      <c r="A64" s="6">
        <v>3</v>
      </c>
      <c r="B64" s="14" t="s">
        <v>1</v>
      </c>
      <c r="C64" s="14" t="s">
        <v>182</v>
      </c>
      <c r="D64" s="15" t="s">
        <v>5</v>
      </c>
      <c r="E64" s="15" t="s">
        <v>5</v>
      </c>
      <c r="F64" s="13" t="s">
        <v>209</v>
      </c>
      <c r="G64" s="13" t="s">
        <v>99</v>
      </c>
      <c r="H64" s="11">
        <v>0</v>
      </c>
      <c r="I64" s="42">
        <v>123.55</v>
      </c>
      <c r="J64" s="42">
        <v>123.55</v>
      </c>
      <c r="K64" s="42">
        <v>123.55</v>
      </c>
      <c r="L64" s="42">
        <v>123.55</v>
      </c>
      <c r="M64" s="42">
        <v>123.55</v>
      </c>
      <c r="N64" s="42">
        <v>123.55</v>
      </c>
      <c r="O64" s="42">
        <v>123.55</v>
      </c>
      <c r="P64" s="42">
        <v>123.55</v>
      </c>
      <c r="Q64" s="42">
        <v>123.55</v>
      </c>
      <c r="R64" s="42">
        <v>123.55</v>
      </c>
      <c r="S64" s="42">
        <v>123.55</v>
      </c>
      <c r="T64" s="42">
        <v>123.55</v>
      </c>
      <c r="U64" s="42">
        <v>123.55</v>
      </c>
      <c r="V64" s="42">
        <v>123.55</v>
      </c>
      <c r="W64" s="42">
        <v>123.55</v>
      </c>
      <c r="X64" s="42">
        <v>123.55</v>
      </c>
      <c r="Y64" s="42">
        <v>123.55</v>
      </c>
      <c r="Z64" s="42">
        <v>123.55</v>
      </c>
      <c r="AA64" s="42">
        <v>123.55</v>
      </c>
      <c r="AC64" s="5"/>
    </row>
    <row r="65" spans="1:29" ht="15.75" thickBot="1" x14ac:dyDescent="0.3">
      <c r="A65" s="6">
        <v>3</v>
      </c>
      <c r="B65" s="14" t="s">
        <v>1</v>
      </c>
      <c r="C65" s="14" t="s">
        <v>182</v>
      </c>
      <c r="D65" s="15" t="s">
        <v>5</v>
      </c>
      <c r="E65" s="15" t="s">
        <v>5</v>
      </c>
      <c r="F65" s="13" t="s">
        <v>155</v>
      </c>
      <c r="G65" s="13" t="s">
        <v>98</v>
      </c>
      <c r="H65" s="11">
        <v>18884</v>
      </c>
      <c r="I65" s="42">
        <v>123.55</v>
      </c>
      <c r="J65" s="42">
        <v>123.55</v>
      </c>
      <c r="K65" s="42">
        <v>123.55</v>
      </c>
      <c r="L65" s="42">
        <v>123.55</v>
      </c>
      <c r="M65" s="42">
        <v>123.55</v>
      </c>
      <c r="N65" s="42">
        <v>123.55</v>
      </c>
      <c r="O65" s="42">
        <v>123.55</v>
      </c>
      <c r="P65" s="42">
        <v>123.55</v>
      </c>
      <c r="Q65" s="42">
        <v>123.55</v>
      </c>
      <c r="R65" s="42">
        <v>123.55</v>
      </c>
      <c r="S65" s="42">
        <v>123.55</v>
      </c>
      <c r="T65" s="42">
        <v>123.55</v>
      </c>
      <c r="U65" s="42">
        <v>123.55</v>
      </c>
      <c r="V65" s="42">
        <v>123.55</v>
      </c>
      <c r="W65" s="42">
        <v>123.55</v>
      </c>
      <c r="X65" s="42">
        <v>123.55</v>
      </c>
      <c r="Y65" s="42">
        <v>123.55</v>
      </c>
      <c r="Z65" s="42">
        <v>123.55</v>
      </c>
      <c r="AA65" s="42">
        <v>123.55</v>
      </c>
      <c r="AC65" s="5"/>
    </row>
    <row r="66" spans="1:29" ht="15.75" thickBot="1" x14ac:dyDescent="0.3">
      <c r="A66" s="6">
        <v>3</v>
      </c>
      <c r="B66" s="14" t="s">
        <v>1</v>
      </c>
      <c r="C66" s="14" t="s">
        <v>182</v>
      </c>
      <c r="D66" s="15" t="s">
        <v>5</v>
      </c>
      <c r="E66" s="15" t="s">
        <v>5</v>
      </c>
      <c r="F66" s="13" t="s">
        <v>210</v>
      </c>
      <c r="G66" s="13" t="s">
        <v>202</v>
      </c>
      <c r="H66" s="11">
        <v>0</v>
      </c>
      <c r="I66" s="42">
        <v>123.55</v>
      </c>
      <c r="J66" s="42">
        <v>123.55</v>
      </c>
      <c r="K66" s="42">
        <v>123.55</v>
      </c>
      <c r="L66" s="42">
        <v>123.55</v>
      </c>
      <c r="M66" s="42">
        <v>123.55</v>
      </c>
      <c r="N66" s="42">
        <v>123.55</v>
      </c>
      <c r="O66" s="42">
        <v>123.55</v>
      </c>
      <c r="P66" s="42">
        <v>123.55</v>
      </c>
      <c r="Q66" s="42">
        <v>123.55</v>
      </c>
      <c r="R66" s="42">
        <v>123.55</v>
      </c>
      <c r="S66" s="42">
        <v>123.55</v>
      </c>
      <c r="T66" s="42">
        <v>123.55</v>
      </c>
      <c r="U66" s="42">
        <v>123.55</v>
      </c>
      <c r="V66" s="42">
        <v>123.55</v>
      </c>
      <c r="W66" s="42">
        <v>123.55</v>
      </c>
      <c r="X66" s="42">
        <v>123.55</v>
      </c>
      <c r="Y66" s="42">
        <v>123.55</v>
      </c>
      <c r="Z66" s="42">
        <v>123.55</v>
      </c>
      <c r="AA66" s="42">
        <v>123.55</v>
      </c>
      <c r="AC66" s="5"/>
    </row>
    <row r="67" spans="1:29" ht="15.75" thickBot="1" x14ac:dyDescent="0.3">
      <c r="A67" s="6">
        <v>3</v>
      </c>
      <c r="B67" s="14" t="s">
        <v>1</v>
      </c>
      <c r="C67" s="14" t="s">
        <v>182</v>
      </c>
      <c r="D67" s="15" t="s">
        <v>5</v>
      </c>
      <c r="E67" s="15" t="s">
        <v>5</v>
      </c>
      <c r="F67" s="13" t="s">
        <v>211</v>
      </c>
      <c r="G67" s="13" t="s">
        <v>203</v>
      </c>
      <c r="H67" s="11">
        <v>0</v>
      </c>
      <c r="I67" s="42">
        <v>123.55</v>
      </c>
      <c r="J67" s="42">
        <v>123.55</v>
      </c>
      <c r="K67" s="42">
        <v>123.55</v>
      </c>
      <c r="L67" s="42">
        <v>123.55</v>
      </c>
      <c r="M67" s="42">
        <v>123.55</v>
      </c>
      <c r="N67" s="42">
        <v>123.55</v>
      </c>
      <c r="O67" s="42">
        <v>123.55</v>
      </c>
      <c r="P67" s="42">
        <v>123.55</v>
      </c>
      <c r="Q67" s="42">
        <v>123.55</v>
      </c>
      <c r="R67" s="42">
        <v>123.55</v>
      </c>
      <c r="S67" s="42">
        <v>123.55</v>
      </c>
      <c r="T67" s="42">
        <v>123.55</v>
      </c>
      <c r="U67" s="42">
        <v>123.55</v>
      </c>
      <c r="V67" s="42">
        <v>123.55</v>
      </c>
      <c r="W67" s="42">
        <v>123.55</v>
      </c>
      <c r="X67" s="42">
        <v>123.55</v>
      </c>
      <c r="Y67" s="42">
        <v>123.55</v>
      </c>
      <c r="Z67" s="42">
        <v>123.55</v>
      </c>
      <c r="AA67" s="42">
        <v>123.55</v>
      </c>
      <c r="AC67" s="5"/>
    </row>
    <row r="68" spans="1:29" ht="15.75" thickBot="1" x14ac:dyDescent="0.3">
      <c r="A68" s="6">
        <v>3</v>
      </c>
      <c r="B68" s="14" t="s">
        <v>1</v>
      </c>
      <c r="C68" s="14" t="s">
        <v>182</v>
      </c>
      <c r="D68" s="15" t="s">
        <v>5</v>
      </c>
      <c r="E68" s="15" t="s">
        <v>5</v>
      </c>
      <c r="F68" s="13" t="s">
        <v>145</v>
      </c>
      <c r="G68" s="13" t="s">
        <v>93</v>
      </c>
      <c r="H68" s="11">
        <v>29367</v>
      </c>
      <c r="I68" s="42">
        <v>123.55</v>
      </c>
      <c r="J68" s="42">
        <v>123.55</v>
      </c>
      <c r="K68" s="42">
        <v>123.55</v>
      </c>
      <c r="L68" s="42">
        <v>123.55</v>
      </c>
      <c r="M68" s="42">
        <v>123.55</v>
      </c>
      <c r="N68" s="42">
        <v>123.55</v>
      </c>
      <c r="O68" s="42">
        <v>123.55</v>
      </c>
      <c r="P68" s="42">
        <v>123.55</v>
      </c>
      <c r="Q68" s="42">
        <v>123.55</v>
      </c>
      <c r="R68" s="42">
        <v>123.55</v>
      </c>
      <c r="S68" s="42">
        <v>123.55</v>
      </c>
      <c r="T68" s="42">
        <v>123.55</v>
      </c>
      <c r="U68" s="42">
        <v>123.55</v>
      </c>
      <c r="V68" s="42">
        <v>123.55</v>
      </c>
      <c r="W68" s="42">
        <v>123.55</v>
      </c>
      <c r="X68" s="42">
        <v>123.55</v>
      </c>
      <c r="Y68" s="42">
        <v>123.55</v>
      </c>
      <c r="Z68" s="42">
        <v>123.55</v>
      </c>
      <c r="AA68" s="42">
        <v>123.55</v>
      </c>
      <c r="AC68" s="5"/>
    </row>
    <row r="69" spans="1:29" ht="15.75" thickBot="1" x14ac:dyDescent="0.3">
      <c r="A69" s="6">
        <v>3</v>
      </c>
      <c r="B69" s="14" t="s">
        <v>1</v>
      </c>
      <c r="C69" s="14" t="s">
        <v>182</v>
      </c>
      <c r="D69" s="15" t="s">
        <v>5</v>
      </c>
      <c r="E69" s="15" t="s">
        <v>5</v>
      </c>
      <c r="F69" s="13" t="s">
        <v>150</v>
      </c>
      <c r="G69" s="13" t="s">
        <v>94</v>
      </c>
      <c r="H69" s="11">
        <v>5725</v>
      </c>
      <c r="I69" s="42">
        <v>123.55</v>
      </c>
      <c r="J69" s="42">
        <v>123.55</v>
      </c>
      <c r="K69" s="42">
        <v>123.55</v>
      </c>
      <c r="L69" s="42">
        <v>123.55</v>
      </c>
      <c r="M69" s="42">
        <v>123.55</v>
      </c>
      <c r="N69" s="42">
        <v>123.55</v>
      </c>
      <c r="O69" s="42">
        <v>123.55</v>
      </c>
      <c r="P69" s="42">
        <v>123.55</v>
      </c>
      <c r="Q69" s="42">
        <v>123.55</v>
      </c>
      <c r="R69" s="42">
        <v>123.55</v>
      </c>
      <c r="S69" s="42">
        <v>123.55</v>
      </c>
      <c r="T69" s="42">
        <v>123.55</v>
      </c>
      <c r="U69" s="42">
        <v>123.55</v>
      </c>
      <c r="V69" s="42">
        <v>123.55</v>
      </c>
      <c r="W69" s="42">
        <v>123.55</v>
      </c>
      <c r="X69" s="42">
        <v>123.55</v>
      </c>
      <c r="Y69" s="42">
        <v>123.55</v>
      </c>
      <c r="Z69" s="42">
        <v>123.55</v>
      </c>
      <c r="AA69" s="42">
        <v>123.55</v>
      </c>
      <c r="AC69" s="5"/>
    </row>
    <row r="70" spans="1:29" ht="15.75" thickBot="1" x14ac:dyDescent="0.3">
      <c r="A70" s="6">
        <v>3</v>
      </c>
      <c r="B70" s="14" t="s">
        <v>1</v>
      </c>
      <c r="C70" s="14" t="s">
        <v>182</v>
      </c>
      <c r="D70" s="15" t="s">
        <v>5</v>
      </c>
      <c r="E70" s="15" t="s">
        <v>5</v>
      </c>
      <c r="F70" s="13" t="s">
        <v>148</v>
      </c>
      <c r="G70" s="13" t="s">
        <v>95</v>
      </c>
      <c r="H70" s="11">
        <v>16382</v>
      </c>
      <c r="I70" s="42">
        <v>123.55</v>
      </c>
      <c r="J70" s="42">
        <v>123.55</v>
      </c>
      <c r="K70" s="42">
        <v>123.55</v>
      </c>
      <c r="L70" s="42">
        <v>123.55</v>
      </c>
      <c r="M70" s="42">
        <v>123.55</v>
      </c>
      <c r="N70" s="42">
        <v>123.55</v>
      </c>
      <c r="O70" s="42">
        <v>123.55</v>
      </c>
      <c r="P70" s="42">
        <v>123.55</v>
      </c>
      <c r="Q70" s="42">
        <v>123.55</v>
      </c>
      <c r="R70" s="42">
        <v>123.55</v>
      </c>
      <c r="S70" s="42">
        <v>123.55</v>
      </c>
      <c r="T70" s="42">
        <v>123.55</v>
      </c>
      <c r="U70" s="42">
        <v>123.55</v>
      </c>
      <c r="V70" s="42">
        <v>123.55</v>
      </c>
      <c r="W70" s="42">
        <v>123.55</v>
      </c>
      <c r="X70" s="42">
        <v>123.55</v>
      </c>
      <c r="Y70" s="42">
        <v>123.55</v>
      </c>
      <c r="Z70" s="42">
        <v>123.55</v>
      </c>
      <c r="AA70" s="42">
        <v>123.55</v>
      </c>
      <c r="AC70" s="5"/>
    </row>
    <row r="71" spans="1:29" ht="15.75" thickBot="1" x14ac:dyDescent="0.3">
      <c r="A71" s="6">
        <v>3</v>
      </c>
      <c r="B71" s="14" t="s">
        <v>1</v>
      </c>
      <c r="C71" s="14" t="s">
        <v>183</v>
      </c>
      <c r="D71" s="15" t="s">
        <v>5</v>
      </c>
      <c r="E71" s="15" t="s">
        <v>5</v>
      </c>
      <c r="F71" s="13" t="s">
        <v>162</v>
      </c>
      <c r="G71" s="13" t="s">
        <v>81</v>
      </c>
      <c r="H71" s="11">
        <v>0</v>
      </c>
      <c r="I71" s="42">
        <v>123.55</v>
      </c>
      <c r="J71" s="42">
        <v>123.55</v>
      </c>
      <c r="K71" s="42">
        <v>123.55</v>
      </c>
      <c r="L71" s="42">
        <v>123.55</v>
      </c>
      <c r="M71" s="42">
        <v>123.55</v>
      </c>
      <c r="N71" s="42">
        <v>123.55</v>
      </c>
      <c r="O71" s="42">
        <v>123.55</v>
      </c>
      <c r="P71" s="42">
        <v>123.55</v>
      </c>
      <c r="Q71" s="42">
        <v>123.55</v>
      </c>
      <c r="R71" s="42">
        <v>123.55</v>
      </c>
      <c r="S71" s="42">
        <v>123.55</v>
      </c>
      <c r="T71" s="42">
        <v>123.55</v>
      </c>
      <c r="U71" s="42">
        <v>123.55</v>
      </c>
      <c r="V71" s="42">
        <v>123.55</v>
      </c>
      <c r="W71" s="42">
        <v>123.55</v>
      </c>
      <c r="X71" s="42">
        <v>123.55</v>
      </c>
      <c r="Y71" s="42">
        <v>123.55</v>
      </c>
      <c r="Z71" s="42">
        <v>123.55</v>
      </c>
      <c r="AA71" s="42">
        <v>123.55</v>
      </c>
      <c r="AC71" s="5"/>
    </row>
    <row r="72" spans="1:29" ht="15.75" thickBot="1" x14ac:dyDescent="0.3">
      <c r="A72" s="6">
        <v>3</v>
      </c>
      <c r="B72" s="14" t="s">
        <v>1</v>
      </c>
      <c r="C72" s="14" t="s">
        <v>183</v>
      </c>
      <c r="D72" s="15" t="s">
        <v>5</v>
      </c>
      <c r="E72" s="15" t="s">
        <v>5</v>
      </c>
      <c r="F72" s="13" t="s">
        <v>164</v>
      </c>
      <c r="G72" s="13" t="s">
        <v>82</v>
      </c>
      <c r="H72" s="11">
        <v>0</v>
      </c>
      <c r="I72" s="42">
        <v>123.55</v>
      </c>
      <c r="J72" s="42">
        <v>123.55</v>
      </c>
      <c r="K72" s="42">
        <v>123.55</v>
      </c>
      <c r="L72" s="42">
        <v>123.55</v>
      </c>
      <c r="M72" s="42">
        <v>123.55</v>
      </c>
      <c r="N72" s="42">
        <v>123.55</v>
      </c>
      <c r="O72" s="42">
        <v>123.55</v>
      </c>
      <c r="P72" s="42">
        <v>123.55</v>
      </c>
      <c r="Q72" s="42">
        <v>123.55</v>
      </c>
      <c r="R72" s="42">
        <v>123.55</v>
      </c>
      <c r="S72" s="42">
        <v>123.55</v>
      </c>
      <c r="T72" s="42">
        <v>123.55</v>
      </c>
      <c r="U72" s="42">
        <v>123.55</v>
      </c>
      <c r="V72" s="42">
        <v>123.55</v>
      </c>
      <c r="W72" s="42">
        <v>123.55</v>
      </c>
      <c r="X72" s="42">
        <v>123.55</v>
      </c>
      <c r="Y72" s="42">
        <v>123.55</v>
      </c>
      <c r="Z72" s="42">
        <v>123.55</v>
      </c>
      <c r="AA72" s="42">
        <v>123.55</v>
      </c>
      <c r="AC72" s="5"/>
    </row>
    <row r="73" spans="1:29" ht="15.75" thickBot="1" x14ac:dyDescent="0.3">
      <c r="A73" s="6">
        <v>3</v>
      </c>
      <c r="B73" s="14" t="s">
        <v>1</v>
      </c>
      <c r="C73" s="14" t="s">
        <v>183</v>
      </c>
      <c r="D73" s="15" t="s">
        <v>5</v>
      </c>
      <c r="E73" s="15" t="s">
        <v>5</v>
      </c>
      <c r="F73" s="13" t="s">
        <v>166</v>
      </c>
      <c r="G73" s="13" t="s">
        <v>83</v>
      </c>
      <c r="H73" s="11">
        <v>0</v>
      </c>
      <c r="I73" s="42">
        <v>123.55</v>
      </c>
      <c r="J73" s="42">
        <v>123.55</v>
      </c>
      <c r="K73" s="42">
        <v>123.55</v>
      </c>
      <c r="L73" s="42">
        <v>123.55</v>
      </c>
      <c r="M73" s="42">
        <v>123.55</v>
      </c>
      <c r="N73" s="42">
        <v>123.55</v>
      </c>
      <c r="O73" s="42">
        <v>123.55</v>
      </c>
      <c r="P73" s="42">
        <v>123.55</v>
      </c>
      <c r="Q73" s="42">
        <v>123.55</v>
      </c>
      <c r="R73" s="42">
        <v>123.55</v>
      </c>
      <c r="S73" s="42">
        <v>123.55</v>
      </c>
      <c r="T73" s="42">
        <v>123.55</v>
      </c>
      <c r="U73" s="42">
        <v>123.55</v>
      </c>
      <c r="V73" s="42">
        <v>123.55</v>
      </c>
      <c r="W73" s="42">
        <v>123.55</v>
      </c>
      <c r="X73" s="42">
        <v>123.55</v>
      </c>
      <c r="Y73" s="42">
        <v>123.55</v>
      </c>
      <c r="Z73" s="42">
        <v>123.55</v>
      </c>
      <c r="AA73" s="42">
        <v>123.55</v>
      </c>
      <c r="AC73" s="5"/>
    </row>
    <row r="74" spans="1:29" ht="15.75" thickBot="1" x14ac:dyDescent="0.3">
      <c r="A74" s="6">
        <v>3</v>
      </c>
      <c r="B74" s="14" t="s">
        <v>114</v>
      </c>
      <c r="C74" s="14" t="s">
        <v>182</v>
      </c>
      <c r="D74" s="15" t="s">
        <v>5</v>
      </c>
      <c r="E74" s="15" t="s">
        <v>5</v>
      </c>
      <c r="F74" s="13" t="s">
        <v>142</v>
      </c>
      <c r="G74" s="13" t="s">
        <v>101</v>
      </c>
      <c r="H74" s="11">
        <v>8167</v>
      </c>
      <c r="I74" s="42">
        <v>123.55</v>
      </c>
      <c r="J74" s="42">
        <v>123.55</v>
      </c>
      <c r="K74" s="42">
        <v>123.55</v>
      </c>
      <c r="L74" s="42">
        <v>123.55</v>
      </c>
      <c r="M74" s="42">
        <v>123.55</v>
      </c>
      <c r="N74" s="42">
        <v>123.55</v>
      </c>
      <c r="O74" s="42">
        <v>123.55</v>
      </c>
      <c r="P74" s="42">
        <v>123.55</v>
      </c>
      <c r="Q74" s="42">
        <v>123.55</v>
      </c>
      <c r="R74" s="42">
        <v>123.55</v>
      </c>
      <c r="S74" s="42">
        <v>123.55</v>
      </c>
      <c r="T74" s="42">
        <v>123.55</v>
      </c>
      <c r="U74" s="42">
        <v>123.55</v>
      </c>
      <c r="V74" s="42">
        <v>123.55</v>
      </c>
      <c r="W74" s="42">
        <v>123.55</v>
      </c>
      <c r="X74" s="42">
        <v>123.55</v>
      </c>
      <c r="Y74" s="42">
        <v>123.55</v>
      </c>
      <c r="Z74" s="42">
        <v>123.55</v>
      </c>
      <c r="AA74" s="42">
        <v>123.55</v>
      </c>
      <c r="AC74" s="5"/>
    </row>
    <row r="75" spans="1:29" ht="15.75" thickBot="1" x14ac:dyDescent="0.3">
      <c r="A75" s="6">
        <v>3</v>
      </c>
      <c r="B75" s="14" t="s">
        <v>114</v>
      </c>
      <c r="C75" s="14" t="s">
        <v>182</v>
      </c>
      <c r="D75" s="15" t="s">
        <v>5</v>
      </c>
      <c r="E75" s="15" t="s">
        <v>5</v>
      </c>
      <c r="F75" s="13" t="s">
        <v>141</v>
      </c>
      <c r="G75" s="13" t="s">
        <v>102</v>
      </c>
      <c r="H75" s="11">
        <v>1845</v>
      </c>
      <c r="I75" s="42">
        <v>123.55</v>
      </c>
      <c r="J75" s="42">
        <v>123.55</v>
      </c>
      <c r="K75" s="42">
        <v>123.55</v>
      </c>
      <c r="L75" s="42">
        <v>123.55</v>
      </c>
      <c r="M75" s="42">
        <v>123.55</v>
      </c>
      <c r="N75" s="42">
        <v>123.55</v>
      </c>
      <c r="O75" s="42">
        <v>123.55</v>
      </c>
      <c r="P75" s="42">
        <v>123.55</v>
      </c>
      <c r="Q75" s="42">
        <v>123.55</v>
      </c>
      <c r="R75" s="42">
        <v>123.55</v>
      </c>
      <c r="S75" s="42">
        <v>123.55</v>
      </c>
      <c r="T75" s="42">
        <v>123.55</v>
      </c>
      <c r="U75" s="42">
        <v>123.55</v>
      </c>
      <c r="V75" s="42">
        <v>123.55</v>
      </c>
      <c r="W75" s="42">
        <v>123.55</v>
      </c>
      <c r="X75" s="42">
        <v>123.55</v>
      </c>
      <c r="Y75" s="42">
        <v>123.55</v>
      </c>
      <c r="Z75" s="42">
        <v>123.55</v>
      </c>
      <c r="AA75" s="42">
        <v>123.55</v>
      </c>
      <c r="AC75" s="5"/>
    </row>
    <row r="76" spans="1:29" ht="15.75" thickBot="1" x14ac:dyDescent="0.3">
      <c r="A76" s="6">
        <v>3</v>
      </c>
      <c r="B76" s="14" t="s">
        <v>114</v>
      </c>
      <c r="C76" s="14" t="s">
        <v>182</v>
      </c>
      <c r="D76" s="15" t="s">
        <v>5</v>
      </c>
      <c r="E76" s="15" t="s">
        <v>5</v>
      </c>
      <c r="F76" s="13" t="s">
        <v>140</v>
      </c>
      <c r="G76" s="13" t="s">
        <v>103</v>
      </c>
      <c r="H76" s="11">
        <v>5039</v>
      </c>
      <c r="I76" s="42">
        <v>123.55</v>
      </c>
      <c r="J76" s="42">
        <v>123.55</v>
      </c>
      <c r="K76" s="42">
        <v>123.55</v>
      </c>
      <c r="L76" s="42">
        <v>123.55</v>
      </c>
      <c r="M76" s="42">
        <v>123.55</v>
      </c>
      <c r="N76" s="42">
        <v>123.55</v>
      </c>
      <c r="O76" s="42">
        <v>123.55</v>
      </c>
      <c r="P76" s="42">
        <v>123.55</v>
      </c>
      <c r="Q76" s="42">
        <v>123.55</v>
      </c>
      <c r="R76" s="42">
        <v>123.55</v>
      </c>
      <c r="S76" s="42">
        <v>123.55</v>
      </c>
      <c r="T76" s="42">
        <v>123.55</v>
      </c>
      <c r="U76" s="42">
        <v>123.55</v>
      </c>
      <c r="V76" s="42">
        <v>123.55</v>
      </c>
      <c r="W76" s="42">
        <v>123.55</v>
      </c>
      <c r="X76" s="42">
        <v>123.55</v>
      </c>
      <c r="Y76" s="42">
        <v>123.55</v>
      </c>
      <c r="Z76" s="42">
        <v>123.55</v>
      </c>
      <c r="AA76" s="42">
        <v>123.55</v>
      </c>
      <c r="AC76" s="5"/>
    </row>
    <row r="77" spans="1:29" ht="15.75" thickBot="1" x14ac:dyDescent="0.3">
      <c r="A77" s="6">
        <v>3</v>
      </c>
      <c r="B77" s="14" t="s">
        <v>114</v>
      </c>
      <c r="C77" s="14" t="s">
        <v>182</v>
      </c>
      <c r="D77" s="15" t="s">
        <v>5</v>
      </c>
      <c r="E77" s="15" t="s">
        <v>5</v>
      </c>
      <c r="F77" s="13"/>
      <c r="G77" s="13" t="s">
        <v>100</v>
      </c>
      <c r="H77" s="11">
        <v>0</v>
      </c>
      <c r="I77" s="42">
        <v>123.55</v>
      </c>
      <c r="J77" s="42">
        <v>123.55</v>
      </c>
      <c r="K77" s="42">
        <v>123.55</v>
      </c>
      <c r="L77" s="42">
        <v>123.55</v>
      </c>
      <c r="M77" s="42">
        <v>123.55</v>
      </c>
      <c r="N77" s="42">
        <v>123.55</v>
      </c>
      <c r="O77" s="42">
        <v>123.55</v>
      </c>
      <c r="P77" s="42">
        <v>123.55</v>
      </c>
      <c r="Q77" s="42">
        <v>123.55</v>
      </c>
      <c r="R77" s="42">
        <v>123.55</v>
      </c>
      <c r="S77" s="42">
        <v>123.55</v>
      </c>
      <c r="T77" s="42">
        <v>123.55</v>
      </c>
      <c r="U77" s="42">
        <v>123.55</v>
      </c>
      <c r="V77" s="42">
        <v>123.55</v>
      </c>
      <c r="W77" s="42">
        <v>123.55</v>
      </c>
      <c r="X77" s="42">
        <v>123.55</v>
      </c>
      <c r="Y77" s="42">
        <v>123.55</v>
      </c>
      <c r="Z77" s="42">
        <v>123.55</v>
      </c>
      <c r="AA77" s="42">
        <v>123.55</v>
      </c>
      <c r="AC77" s="5"/>
    </row>
    <row r="78" spans="1:29" ht="15.75" thickBot="1" x14ac:dyDescent="0.3">
      <c r="A78" s="6">
        <v>3</v>
      </c>
      <c r="B78" s="14" t="s">
        <v>114</v>
      </c>
      <c r="C78" s="14" t="s">
        <v>182</v>
      </c>
      <c r="D78" s="15" t="s">
        <v>5</v>
      </c>
      <c r="E78" s="15" t="s">
        <v>5</v>
      </c>
      <c r="F78" s="13"/>
      <c r="G78" s="13" t="s">
        <v>204</v>
      </c>
      <c r="H78" s="11">
        <v>0</v>
      </c>
      <c r="I78" s="42">
        <v>123.55</v>
      </c>
      <c r="J78" s="42">
        <v>123.55</v>
      </c>
      <c r="K78" s="42">
        <v>123.55</v>
      </c>
      <c r="L78" s="42">
        <v>123.55</v>
      </c>
      <c r="M78" s="42">
        <v>123.55</v>
      </c>
      <c r="N78" s="42">
        <v>123.55</v>
      </c>
      <c r="O78" s="42">
        <v>123.55</v>
      </c>
      <c r="P78" s="42">
        <v>123.55</v>
      </c>
      <c r="Q78" s="42">
        <v>123.55</v>
      </c>
      <c r="R78" s="42">
        <v>123.55</v>
      </c>
      <c r="S78" s="42">
        <v>123.55</v>
      </c>
      <c r="T78" s="42">
        <v>123.55</v>
      </c>
      <c r="U78" s="42">
        <v>123.55</v>
      </c>
      <c r="V78" s="42">
        <v>123.55</v>
      </c>
      <c r="W78" s="42">
        <v>123.55</v>
      </c>
      <c r="X78" s="42">
        <v>123.55</v>
      </c>
      <c r="Y78" s="42">
        <v>123.55</v>
      </c>
      <c r="Z78" s="42">
        <v>123.55</v>
      </c>
      <c r="AA78" s="42">
        <v>123.55</v>
      </c>
      <c r="AC78" s="5"/>
    </row>
    <row r="79" spans="1:29" ht="15.75" thickBot="1" x14ac:dyDescent="0.3">
      <c r="A79" s="6">
        <v>3</v>
      </c>
      <c r="B79" s="14" t="s">
        <v>114</v>
      </c>
      <c r="C79" s="14" t="s">
        <v>182</v>
      </c>
      <c r="D79" s="15" t="s">
        <v>5</v>
      </c>
      <c r="E79" s="15" t="s">
        <v>5</v>
      </c>
      <c r="F79" s="13"/>
      <c r="G79" s="13" t="s">
        <v>205</v>
      </c>
      <c r="H79" s="11">
        <v>0</v>
      </c>
      <c r="I79" s="42">
        <v>123.55</v>
      </c>
      <c r="J79" s="42">
        <v>123.55</v>
      </c>
      <c r="K79" s="42">
        <v>123.55</v>
      </c>
      <c r="L79" s="42">
        <v>123.55</v>
      </c>
      <c r="M79" s="42">
        <v>123.55</v>
      </c>
      <c r="N79" s="42">
        <v>123.55</v>
      </c>
      <c r="O79" s="42">
        <v>123.55</v>
      </c>
      <c r="P79" s="42">
        <v>123.55</v>
      </c>
      <c r="Q79" s="42">
        <v>123.55</v>
      </c>
      <c r="R79" s="42">
        <v>123.55</v>
      </c>
      <c r="S79" s="42">
        <v>123.55</v>
      </c>
      <c r="T79" s="42">
        <v>123.55</v>
      </c>
      <c r="U79" s="42">
        <v>123.55</v>
      </c>
      <c r="V79" s="42">
        <v>123.55</v>
      </c>
      <c r="W79" s="42">
        <v>123.55</v>
      </c>
      <c r="X79" s="42">
        <v>123.55</v>
      </c>
      <c r="Y79" s="42">
        <v>123.55</v>
      </c>
      <c r="Z79" s="42">
        <v>123.55</v>
      </c>
      <c r="AA79" s="42">
        <v>123.55</v>
      </c>
      <c r="AC79" s="5"/>
    </row>
    <row r="80" spans="1:29" ht="15.75" thickBot="1" x14ac:dyDescent="0.3">
      <c r="A80" s="6">
        <v>3</v>
      </c>
      <c r="B80" s="14" t="s">
        <v>114</v>
      </c>
      <c r="C80" s="14" t="s">
        <v>182</v>
      </c>
      <c r="D80" s="15" t="s">
        <v>5</v>
      </c>
      <c r="E80" s="15" t="s">
        <v>5</v>
      </c>
      <c r="F80" s="13" t="s">
        <v>159</v>
      </c>
      <c r="G80" s="13" t="s">
        <v>104</v>
      </c>
      <c r="H80" s="11">
        <v>1974</v>
      </c>
      <c r="I80" s="42">
        <v>123.55</v>
      </c>
      <c r="J80" s="42">
        <v>123.55</v>
      </c>
      <c r="K80" s="42">
        <v>123.55</v>
      </c>
      <c r="L80" s="42">
        <v>123.55</v>
      </c>
      <c r="M80" s="42">
        <v>123.55</v>
      </c>
      <c r="N80" s="42">
        <v>123.55</v>
      </c>
      <c r="O80" s="42">
        <v>123.55</v>
      </c>
      <c r="P80" s="42">
        <v>123.55</v>
      </c>
      <c r="Q80" s="42">
        <v>123.55</v>
      </c>
      <c r="R80" s="42">
        <v>123.55</v>
      </c>
      <c r="S80" s="42">
        <v>123.55</v>
      </c>
      <c r="T80" s="42">
        <v>123.55</v>
      </c>
      <c r="U80" s="42">
        <v>123.55</v>
      </c>
      <c r="V80" s="42">
        <v>123.55</v>
      </c>
      <c r="W80" s="42">
        <v>123.55</v>
      </c>
      <c r="X80" s="42">
        <v>123.55</v>
      </c>
      <c r="Y80" s="42">
        <v>123.55</v>
      </c>
      <c r="Z80" s="42">
        <v>123.55</v>
      </c>
      <c r="AA80" s="42">
        <v>123.55</v>
      </c>
      <c r="AC80" s="5"/>
    </row>
    <row r="81" spans="1:29" ht="15.75" thickBot="1" x14ac:dyDescent="0.3">
      <c r="A81" s="6">
        <v>3</v>
      </c>
      <c r="B81" s="14" t="s">
        <v>114</v>
      </c>
      <c r="C81" s="14" t="s">
        <v>182</v>
      </c>
      <c r="D81" s="15" t="s">
        <v>5</v>
      </c>
      <c r="E81" s="15" t="s">
        <v>5</v>
      </c>
      <c r="F81" s="13" t="s">
        <v>151</v>
      </c>
      <c r="G81" s="13" t="s">
        <v>105</v>
      </c>
      <c r="H81" s="11">
        <v>2556</v>
      </c>
      <c r="I81" s="42">
        <v>123.55</v>
      </c>
      <c r="J81" s="42">
        <v>123.55</v>
      </c>
      <c r="K81" s="42">
        <v>123.55</v>
      </c>
      <c r="L81" s="42">
        <v>123.55</v>
      </c>
      <c r="M81" s="42">
        <v>123.55</v>
      </c>
      <c r="N81" s="42">
        <v>123.55</v>
      </c>
      <c r="O81" s="42">
        <v>123.55</v>
      </c>
      <c r="P81" s="42">
        <v>123.55</v>
      </c>
      <c r="Q81" s="42">
        <v>123.55</v>
      </c>
      <c r="R81" s="42">
        <v>123.55</v>
      </c>
      <c r="S81" s="42">
        <v>123.55</v>
      </c>
      <c r="T81" s="42">
        <v>123.55</v>
      </c>
      <c r="U81" s="42">
        <v>123.55</v>
      </c>
      <c r="V81" s="42">
        <v>123.55</v>
      </c>
      <c r="W81" s="42">
        <v>123.55</v>
      </c>
      <c r="X81" s="42">
        <v>123.55</v>
      </c>
      <c r="Y81" s="42">
        <v>123.55</v>
      </c>
      <c r="Z81" s="42">
        <v>123.55</v>
      </c>
      <c r="AA81" s="42">
        <v>123.55</v>
      </c>
      <c r="AC81" s="5"/>
    </row>
    <row r="82" spans="1:29" ht="15.75" thickBot="1" x14ac:dyDescent="0.3">
      <c r="A82" s="6">
        <v>3</v>
      </c>
      <c r="B82" s="14" t="s">
        <v>114</v>
      </c>
      <c r="C82" s="14" t="s">
        <v>182</v>
      </c>
      <c r="D82" s="15" t="s">
        <v>5</v>
      </c>
      <c r="E82" s="15" t="s">
        <v>5</v>
      </c>
      <c r="F82" s="13" t="s">
        <v>160</v>
      </c>
      <c r="G82" s="13" t="s">
        <v>106</v>
      </c>
      <c r="H82" s="11">
        <v>20</v>
      </c>
      <c r="I82" s="42">
        <v>123.55</v>
      </c>
      <c r="J82" s="42">
        <v>123.55</v>
      </c>
      <c r="K82" s="42">
        <v>123.55</v>
      </c>
      <c r="L82" s="42">
        <v>123.55</v>
      </c>
      <c r="M82" s="42">
        <v>123.55</v>
      </c>
      <c r="N82" s="42">
        <v>123.55</v>
      </c>
      <c r="O82" s="42">
        <v>123.55</v>
      </c>
      <c r="P82" s="42">
        <v>123.55</v>
      </c>
      <c r="Q82" s="42">
        <v>123.55</v>
      </c>
      <c r="R82" s="42">
        <v>123.55</v>
      </c>
      <c r="S82" s="42">
        <v>123.55</v>
      </c>
      <c r="T82" s="42">
        <v>123.55</v>
      </c>
      <c r="U82" s="42">
        <v>123.55</v>
      </c>
      <c r="V82" s="42">
        <v>123.55</v>
      </c>
      <c r="W82" s="42">
        <v>123.55</v>
      </c>
      <c r="X82" s="42">
        <v>123.55</v>
      </c>
      <c r="Y82" s="42">
        <v>123.55</v>
      </c>
      <c r="Z82" s="42">
        <v>123.55</v>
      </c>
      <c r="AA82" s="42">
        <v>123.55</v>
      </c>
      <c r="AC82" s="5"/>
    </row>
    <row r="83" spans="1:29" ht="15.75" thickBot="1" x14ac:dyDescent="0.3">
      <c r="A83" s="6">
        <v>3</v>
      </c>
      <c r="B83" s="14" t="s">
        <v>114</v>
      </c>
      <c r="C83" s="14" t="s">
        <v>182</v>
      </c>
      <c r="D83" s="15" t="s">
        <v>5</v>
      </c>
      <c r="E83" s="15" t="s">
        <v>5</v>
      </c>
      <c r="F83" s="13" t="s">
        <v>136</v>
      </c>
      <c r="G83" s="13" t="s">
        <v>110</v>
      </c>
      <c r="H83" s="11">
        <v>8258</v>
      </c>
      <c r="I83" s="42">
        <v>123.55</v>
      </c>
      <c r="J83" s="42">
        <v>123.55</v>
      </c>
      <c r="K83" s="42">
        <v>123.55</v>
      </c>
      <c r="L83" s="42">
        <v>123.55</v>
      </c>
      <c r="M83" s="42">
        <v>123.55</v>
      </c>
      <c r="N83" s="42">
        <v>123.55</v>
      </c>
      <c r="O83" s="42">
        <v>123.55</v>
      </c>
      <c r="P83" s="42">
        <v>123.55</v>
      </c>
      <c r="Q83" s="42">
        <v>123.55</v>
      </c>
      <c r="R83" s="42">
        <v>123.55</v>
      </c>
      <c r="S83" s="42">
        <v>123.55</v>
      </c>
      <c r="T83" s="42">
        <v>123.55</v>
      </c>
      <c r="U83" s="42">
        <v>123.55</v>
      </c>
      <c r="V83" s="42">
        <v>123.55</v>
      </c>
      <c r="W83" s="42">
        <v>123.55</v>
      </c>
      <c r="X83" s="42">
        <v>123.55</v>
      </c>
      <c r="Y83" s="42">
        <v>123.55</v>
      </c>
      <c r="Z83" s="42">
        <v>123.55</v>
      </c>
      <c r="AA83" s="42">
        <v>123.55</v>
      </c>
      <c r="AC83" s="5"/>
    </row>
    <row r="84" spans="1:29" ht="15.75" thickBot="1" x14ac:dyDescent="0.3">
      <c r="A84" s="6">
        <v>3</v>
      </c>
      <c r="B84" s="14" t="s">
        <v>114</v>
      </c>
      <c r="C84" s="14" t="s">
        <v>182</v>
      </c>
      <c r="D84" s="15" t="s">
        <v>5</v>
      </c>
      <c r="E84" s="15" t="s">
        <v>5</v>
      </c>
      <c r="F84" s="13" t="s">
        <v>134</v>
      </c>
      <c r="G84" s="13" t="s">
        <v>111</v>
      </c>
      <c r="H84" s="11">
        <v>8372</v>
      </c>
      <c r="I84" s="42">
        <v>123.55</v>
      </c>
      <c r="J84" s="42">
        <v>123.55</v>
      </c>
      <c r="K84" s="42">
        <v>123.55</v>
      </c>
      <c r="L84" s="42">
        <v>123.55</v>
      </c>
      <c r="M84" s="42">
        <v>123.55</v>
      </c>
      <c r="N84" s="42">
        <v>123.55</v>
      </c>
      <c r="O84" s="42">
        <v>123.55</v>
      </c>
      <c r="P84" s="42">
        <v>123.55</v>
      </c>
      <c r="Q84" s="42">
        <v>123.55</v>
      </c>
      <c r="R84" s="42">
        <v>123.55</v>
      </c>
      <c r="S84" s="42">
        <v>123.55</v>
      </c>
      <c r="T84" s="42">
        <v>123.55</v>
      </c>
      <c r="U84" s="42">
        <v>123.55</v>
      </c>
      <c r="V84" s="42">
        <v>123.55</v>
      </c>
      <c r="W84" s="42">
        <v>123.55</v>
      </c>
      <c r="X84" s="42">
        <v>123.55</v>
      </c>
      <c r="Y84" s="42">
        <v>123.55</v>
      </c>
      <c r="Z84" s="42">
        <v>123.55</v>
      </c>
      <c r="AA84" s="42">
        <v>123.55</v>
      </c>
      <c r="AC84" s="5"/>
    </row>
    <row r="85" spans="1:29" ht="15.75" thickBot="1" x14ac:dyDescent="0.3">
      <c r="A85" s="6">
        <v>3</v>
      </c>
      <c r="B85" s="14" t="s">
        <v>114</v>
      </c>
      <c r="C85" s="14" t="s">
        <v>182</v>
      </c>
      <c r="D85" s="15" t="s">
        <v>5</v>
      </c>
      <c r="E85" s="15" t="s">
        <v>5</v>
      </c>
      <c r="F85" s="13" t="s">
        <v>135</v>
      </c>
      <c r="G85" s="13" t="s">
        <v>112</v>
      </c>
      <c r="H85" s="11">
        <v>7715</v>
      </c>
      <c r="I85" s="42">
        <v>123.55</v>
      </c>
      <c r="J85" s="42">
        <v>123.55</v>
      </c>
      <c r="K85" s="42">
        <v>123.55</v>
      </c>
      <c r="L85" s="42">
        <v>123.55</v>
      </c>
      <c r="M85" s="42">
        <v>123.55</v>
      </c>
      <c r="N85" s="42">
        <v>123.55</v>
      </c>
      <c r="O85" s="42">
        <v>123.55</v>
      </c>
      <c r="P85" s="42">
        <v>123.55</v>
      </c>
      <c r="Q85" s="42">
        <v>123.55</v>
      </c>
      <c r="R85" s="42">
        <v>123.55</v>
      </c>
      <c r="S85" s="42">
        <v>123.55</v>
      </c>
      <c r="T85" s="42">
        <v>123.55</v>
      </c>
      <c r="U85" s="42">
        <v>123.55</v>
      </c>
      <c r="V85" s="42">
        <v>123.55</v>
      </c>
      <c r="W85" s="42">
        <v>123.55</v>
      </c>
      <c r="X85" s="42">
        <v>123.55</v>
      </c>
      <c r="Y85" s="42">
        <v>123.55</v>
      </c>
      <c r="Z85" s="42">
        <v>123.55</v>
      </c>
      <c r="AA85" s="42">
        <v>123.55</v>
      </c>
      <c r="AC85" s="5"/>
    </row>
    <row r="86" spans="1:29" ht="15.75" thickBot="1" x14ac:dyDescent="0.3">
      <c r="A86" s="6">
        <v>3</v>
      </c>
      <c r="B86" s="14" t="s">
        <v>114</v>
      </c>
      <c r="C86" s="14" t="s">
        <v>182</v>
      </c>
      <c r="D86" s="15" t="s">
        <v>5</v>
      </c>
      <c r="E86" s="15" t="s">
        <v>5</v>
      </c>
      <c r="F86" s="13"/>
      <c r="G86" s="13" t="s">
        <v>206</v>
      </c>
      <c r="H86" s="11">
        <v>0</v>
      </c>
      <c r="I86" s="42">
        <v>123.55</v>
      </c>
      <c r="J86" s="42">
        <v>123.55</v>
      </c>
      <c r="K86" s="42">
        <v>123.55</v>
      </c>
      <c r="L86" s="42">
        <v>123.55</v>
      </c>
      <c r="M86" s="42">
        <v>123.55</v>
      </c>
      <c r="N86" s="42">
        <v>123.55</v>
      </c>
      <c r="O86" s="42">
        <v>123.55</v>
      </c>
      <c r="P86" s="42">
        <v>123.55</v>
      </c>
      <c r="Q86" s="42">
        <v>123.55</v>
      </c>
      <c r="R86" s="42">
        <v>123.55</v>
      </c>
      <c r="S86" s="42">
        <v>123.55</v>
      </c>
      <c r="T86" s="42">
        <v>123.55</v>
      </c>
      <c r="U86" s="42">
        <v>123.55</v>
      </c>
      <c r="V86" s="42">
        <v>123.55</v>
      </c>
      <c r="W86" s="42">
        <v>123.55</v>
      </c>
      <c r="X86" s="42">
        <v>123.55</v>
      </c>
      <c r="Y86" s="42">
        <v>123.55</v>
      </c>
      <c r="Z86" s="42">
        <v>123.55</v>
      </c>
      <c r="AA86" s="42">
        <v>123.55</v>
      </c>
      <c r="AC86" s="5"/>
    </row>
    <row r="87" spans="1:29" ht="15.75" thickBot="1" x14ac:dyDescent="0.3">
      <c r="A87" s="6">
        <v>3</v>
      </c>
      <c r="B87" s="14" t="s">
        <v>114</v>
      </c>
      <c r="C87" s="14" t="s">
        <v>182</v>
      </c>
      <c r="D87" s="15" t="s">
        <v>5</v>
      </c>
      <c r="E87" s="15" t="s">
        <v>5</v>
      </c>
      <c r="F87" s="13"/>
      <c r="G87" s="13" t="s">
        <v>207</v>
      </c>
      <c r="H87" s="11">
        <v>0</v>
      </c>
      <c r="I87" s="42">
        <v>123.55</v>
      </c>
      <c r="J87" s="42">
        <v>123.55</v>
      </c>
      <c r="K87" s="42">
        <v>123.55</v>
      </c>
      <c r="L87" s="42">
        <v>123.55</v>
      </c>
      <c r="M87" s="42">
        <v>123.55</v>
      </c>
      <c r="N87" s="42">
        <v>123.55</v>
      </c>
      <c r="O87" s="42">
        <v>123.55</v>
      </c>
      <c r="P87" s="42">
        <v>123.55</v>
      </c>
      <c r="Q87" s="42">
        <v>123.55</v>
      </c>
      <c r="R87" s="42">
        <v>123.55</v>
      </c>
      <c r="S87" s="42">
        <v>123.55</v>
      </c>
      <c r="T87" s="42">
        <v>123.55</v>
      </c>
      <c r="U87" s="42">
        <v>123.55</v>
      </c>
      <c r="V87" s="42">
        <v>123.55</v>
      </c>
      <c r="W87" s="42">
        <v>123.55</v>
      </c>
      <c r="X87" s="42">
        <v>123.55</v>
      </c>
      <c r="Y87" s="42">
        <v>123.55</v>
      </c>
      <c r="Z87" s="42">
        <v>123.55</v>
      </c>
      <c r="AA87" s="42">
        <v>123.55</v>
      </c>
      <c r="AC87" s="5"/>
    </row>
    <row r="88" spans="1:29" ht="15.75" thickBot="1" x14ac:dyDescent="0.3">
      <c r="A88" s="6">
        <v>3</v>
      </c>
      <c r="B88" s="14" t="s">
        <v>114</v>
      </c>
      <c r="C88" s="14" t="s">
        <v>182</v>
      </c>
      <c r="D88" s="15" t="s">
        <v>5</v>
      </c>
      <c r="E88" s="15" t="s">
        <v>5</v>
      </c>
      <c r="F88" s="13"/>
      <c r="G88" s="13" t="s">
        <v>113</v>
      </c>
      <c r="H88" s="11">
        <v>0</v>
      </c>
      <c r="I88" s="42">
        <v>123.55</v>
      </c>
      <c r="J88" s="42">
        <v>123.55</v>
      </c>
      <c r="K88" s="42">
        <v>123.55</v>
      </c>
      <c r="L88" s="42">
        <v>123.55</v>
      </c>
      <c r="M88" s="42">
        <v>123.55</v>
      </c>
      <c r="N88" s="42">
        <v>123.55</v>
      </c>
      <c r="O88" s="42">
        <v>123.55</v>
      </c>
      <c r="P88" s="42">
        <v>123.55</v>
      </c>
      <c r="Q88" s="42">
        <v>123.55</v>
      </c>
      <c r="R88" s="42">
        <v>123.55</v>
      </c>
      <c r="S88" s="42">
        <v>123.55</v>
      </c>
      <c r="T88" s="42">
        <v>123.55</v>
      </c>
      <c r="U88" s="42">
        <v>123.55</v>
      </c>
      <c r="V88" s="42">
        <v>123.55</v>
      </c>
      <c r="W88" s="42">
        <v>123.55</v>
      </c>
      <c r="X88" s="42">
        <v>123.55</v>
      </c>
      <c r="Y88" s="42">
        <v>123.55</v>
      </c>
      <c r="Z88" s="42">
        <v>123.55</v>
      </c>
      <c r="AA88" s="42">
        <v>123.55</v>
      </c>
      <c r="AC88" s="5"/>
    </row>
    <row r="89" spans="1:29" ht="15.75" thickBot="1" x14ac:dyDescent="0.3">
      <c r="A89" s="6">
        <v>3</v>
      </c>
      <c r="B89" s="14" t="s">
        <v>114</v>
      </c>
      <c r="C89" s="14" t="s">
        <v>182</v>
      </c>
      <c r="D89" s="15" t="s">
        <v>5</v>
      </c>
      <c r="E89" s="15" t="s">
        <v>5</v>
      </c>
      <c r="F89" s="13" t="s">
        <v>138</v>
      </c>
      <c r="G89" s="13" t="s">
        <v>107</v>
      </c>
      <c r="H89" s="11">
        <v>3866</v>
      </c>
      <c r="I89" s="42">
        <v>123.55</v>
      </c>
      <c r="J89" s="42">
        <v>123.55</v>
      </c>
      <c r="K89" s="42">
        <v>123.55</v>
      </c>
      <c r="L89" s="42">
        <v>123.55</v>
      </c>
      <c r="M89" s="42">
        <v>123.55</v>
      </c>
      <c r="N89" s="42">
        <v>123.55</v>
      </c>
      <c r="O89" s="42">
        <v>123.55</v>
      </c>
      <c r="P89" s="42">
        <v>123.55</v>
      </c>
      <c r="Q89" s="42">
        <v>123.55</v>
      </c>
      <c r="R89" s="42">
        <v>123.55</v>
      </c>
      <c r="S89" s="42">
        <v>123.55</v>
      </c>
      <c r="T89" s="42">
        <v>123.55</v>
      </c>
      <c r="U89" s="42">
        <v>123.55</v>
      </c>
      <c r="V89" s="42">
        <v>123.55</v>
      </c>
      <c r="W89" s="42">
        <v>123.55</v>
      </c>
      <c r="X89" s="42">
        <v>123.55</v>
      </c>
      <c r="Y89" s="42">
        <v>123.55</v>
      </c>
      <c r="Z89" s="42">
        <v>123.55</v>
      </c>
      <c r="AA89" s="42">
        <v>123.55</v>
      </c>
      <c r="AC89" s="5"/>
    </row>
    <row r="90" spans="1:29" ht="15.75" thickBot="1" x14ac:dyDescent="0.3">
      <c r="A90" s="6">
        <v>3</v>
      </c>
      <c r="B90" s="14" t="s">
        <v>114</v>
      </c>
      <c r="C90" s="14" t="s">
        <v>182</v>
      </c>
      <c r="D90" s="15" t="s">
        <v>5</v>
      </c>
      <c r="E90" s="15" t="s">
        <v>5</v>
      </c>
      <c r="F90" s="13" t="s">
        <v>139</v>
      </c>
      <c r="G90" s="13" t="s">
        <v>108</v>
      </c>
      <c r="H90" s="11">
        <v>2600</v>
      </c>
      <c r="I90" s="42">
        <v>123.55</v>
      </c>
      <c r="J90" s="42">
        <v>123.55</v>
      </c>
      <c r="K90" s="42">
        <v>123.55</v>
      </c>
      <c r="L90" s="42">
        <v>123.55</v>
      </c>
      <c r="M90" s="42">
        <v>123.55</v>
      </c>
      <c r="N90" s="42">
        <v>123.55</v>
      </c>
      <c r="O90" s="42">
        <v>123.55</v>
      </c>
      <c r="P90" s="42">
        <v>123.55</v>
      </c>
      <c r="Q90" s="42">
        <v>123.55</v>
      </c>
      <c r="R90" s="42">
        <v>123.55</v>
      </c>
      <c r="S90" s="42">
        <v>123.55</v>
      </c>
      <c r="T90" s="42">
        <v>123.55</v>
      </c>
      <c r="U90" s="42">
        <v>123.55</v>
      </c>
      <c r="V90" s="42">
        <v>123.55</v>
      </c>
      <c r="W90" s="42">
        <v>123.55</v>
      </c>
      <c r="X90" s="42">
        <v>123.55</v>
      </c>
      <c r="Y90" s="42">
        <v>123.55</v>
      </c>
      <c r="Z90" s="42">
        <v>123.55</v>
      </c>
      <c r="AA90" s="42">
        <v>123.55</v>
      </c>
      <c r="AC90" s="5"/>
    </row>
    <row r="91" spans="1:29" ht="15.75" thickBot="1" x14ac:dyDescent="0.3">
      <c r="A91" s="6">
        <v>3</v>
      </c>
      <c r="B91" s="14" t="s">
        <v>114</v>
      </c>
      <c r="C91" s="14" t="s">
        <v>182</v>
      </c>
      <c r="D91" s="15" t="s">
        <v>5</v>
      </c>
      <c r="E91" s="15" t="s">
        <v>5</v>
      </c>
      <c r="F91" s="13" t="s">
        <v>137</v>
      </c>
      <c r="G91" s="13" t="s">
        <v>109</v>
      </c>
      <c r="H91" s="11">
        <v>3097</v>
      </c>
      <c r="I91" s="42">
        <v>123.55</v>
      </c>
      <c r="J91" s="42">
        <v>123.55</v>
      </c>
      <c r="K91" s="42">
        <v>123.55</v>
      </c>
      <c r="L91" s="42">
        <v>123.55</v>
      </c>
      <c r="M91" s="42">
        <v>123.55</v>
      </c>
      <c r="N91" s="42">
        <v>123.55</v>
      </c>
      <c r="O91" s="42">
        <v>123.55</v>
      </c>
      <c r="P91" s="42">
        <v>123.55</v>
      </c>
      <c r="Q91" s="42">
        <v>123.55</v>
      </c>
      <c r="R91" s="42">
        <v>123.55</v>
      </c>
      <c r="S91" s="42">
        <v>123.55</v>
      </c>
      <c r="T91" s="42">
        <v>123.55</v>
      </c>
      <c r="U91" s="42">
        <v>123.55</v>
      </c>
      <c r="V91" s="42">
        <v>123.55</v>
      </c>
      <c r="W91" s="42">
        <v>123.55</v>
      </c>
      <c r="X91" s="42">
        <v>123.55</v>
      </c>
      <c r="Y91" s="42">
        <v>123.55</v>
      </c>
      <c r="Z91" s="42">
        <v>123.55</v>
      </c>
      <c r="AA91" s="42">
        <v>123.55</v>
      </c>
      <c r="AC91" s="5"/>
    </row>
    <row r="92" spans="1:29" ht="15.75" thickBot="1" x14ac:dyDescent="0.3">
      <c r="A92" s="6">
        <v>3</v>
      </c>
      <c r="B92" s="14" t="s">
        <v>114</v>
      </c>
      <c r="C92" s="14" t="s">
        <v>183</v>
      </c>
      <c r="D92" s="15" t="s">
        <v>5</v>
      </c>
      <c r="E92" s="15" t="s">
        <v>5</v>
      </c>
      <c r="F92" s="13" t="s">
        <v>161</v>
      </c>
      <c r="G92" s="13" t="s">
        <v>80</v>
      </c>
      <c r="H92" s="11">
        <v>0</v>
      </c>
      <c r="I92" s="42">
        <v>123.55</v>
      </c>
      <c r="J92" s="42">
        <v>123.55</v>
      </c>
      <c r="K92" s="42">
        <v>123.55</v>
      </c>
      <c r="L92" s="42">
        <v>123.55</v>
      </c>
      <c r="M92" s="42">
        <v>123.55</v>
      </c>
      <c r="N92" s="42">
        <v>123.55</v>
      </c>
      <c r="O92" s="42">
        <v>123.55</v>
      </c>
      <c r="P92" s="42">
        <v>123.55</v>
      </c>
      <c r="Q92" s="42">
        <v>123.55</v>
      </c>
      <c r="R92" s="42">
        <v>123.55</v>
      </c>
      <c r="S92" s="42">
        <v>123.55</v>
      </c>
      <c r="T92" s="42">
        <v>123.55</v>
      </c>
      <c r="U92" s="42">
        <v>123.55</v>
      </c>
      <c r="V92" s="42">
        <v>123.55</v>
      </c>
      <c r="W92" s="42">
        <v>123.55</v>
      </c>
      <c r="X92" s="42">
        <v>123.55</v>
      </c>
      <c r="Y92" s="42">
        <v>123.55</v>
      </c>
      <c r="Z92" s="42">
        <v>123.55</v>
      </c>
      <c r="AA92" s="42">
        <v>123.55</v>
      </c>
      <c r="AC92" s="5"/>
    </row>
    <row r="93" spans="1:29" ht="15.75" thickBot="1" x14ac:dyDescent="0.3">
      <c r="A93" s="6">
        <v>3</v>
      </c>
      <c r="B93" s="14" t="s">
        <v>114</v>
      </c>
      <c r="C93" s="14" t="s">
        <v>183</v>
      </c>
      <c r="D93" s="15" t="s">
        <v>5</v>
      </c>
      <c r="E93" s="15" t="s">
        <v>5</v>
      </c>
      <c r="F93" s="13" t="s">
        <v>165</v>
      </c>
      <c r="G93" s="13" t="s">
        <v>201</v>
      </c>
      <c r="H93" s="11">
        <v>0</v>
      </c>
      <c r="I93" s="42">
        <v>123.55</v>
      </c>
      <c r="J93" s="42">
        <v>123.55</v>
      </c>
      <c r="K93" s="42">
        <v>123.55</v>
      </c>
      <c r="L93" s="42">
        <v>123.55</v>
      </c>
      <c r="M93" s="42">
        <v>123.55</v>
      </c>
      <c r="N93" s="42">
        <v>123.55</v>
      </c>
      <c r="O93" s="42">
        <v>123.55</v>
      </c>
      <c r="P93" s="42">
        <v>123.55</v>
      </c>
      <c r="Q93" s="42">
        <v>123.55</v>
      </c>
      <c r="R93" s="42">
        <v>123.55</v>
      </c>
      <c r="S93" s="42">
        <v>123.55</v>
      </c>
      <c r="T93" s="42">
        <v>123.55</v>
      </c>
      <c r="U93" s="42">
        <v>123.55</v>
      </c>
      <c r="V93" s="42">
        <v>123.55</v>
      </c>
      <c r="W93" s="42">
        <v>123.55</v>
      </c>
      <c r="X93" s="42">
        <v>123.55</v>
      </c>
      <c r="Y93" s="42">
        <v>123.55</v>
      </c>
      <c r="Z93" s="42">
        <v>123.55</v>
      </c>
      <c r="AA93" s="42">
        <v>123.55</v>
      </c>
      <c r="AC93" s="5"/>
    </row>
    <row r="94" spans="1:29" x14ac:dyDescent="0.25">
      <c r="A94" s="6">
        <v>3</v>
      </c>
      <c r="B94" s="14" t="s">
        <v>114</v>
      </c>
      <c r="C94" s="14" t="s">
        <v>183</v>
      </c>
      <c r="D94" s="15" t="s">
        <v>5</v>
      </c>
      <c r="E94" s="15" t="s">
        <v>5</v>
      </c>
      <c r="F94" s="13" t="s">
        <v>163</v>
      </c>
      <c r="G94" s="13" t="s">
        <v>200</v>
      </c>
      <c r="H94" s="11">
        <v>0</v>
      </c>
      <c r="I94" s="42">
        <v>123.55</v>
      </c>
      <c r="J94" s="42">
        <v>123.55</v>
      </c>
      <c r="K94" s="42">
        <v>123.55</v>
      </c>
      <c r="L94" s="42">
        <v>123.55</v>
      </c>
      <c r="M94" s="42">
        <v>123.55</v>
      </c>
      <c r="N94" s="42">
        <v>123.55</v>
      </c>
      <c r="O94" s="42">
        <v>123.55</v>
      </c>
      <c r="P94" s="42">
        <v>123.55</v>
      </c>
      <c r="Q94" s="42">
        <v>123.55</v>
      </c>
      <c r="R94" s="42">
        <v>123.55</v>
      </c>
      <c r="S94" s="42">
        <v>123.55</v>
      </c>
      <c r="T94" s="42">
        <v>123.55</v>
      </c>
      <c r="U94" s="42">
        <v>123.55</v>
      </c>
      <c r="V94" s="42">
        <v>123.55</v>
      </c>
      <c r="W94" s="42">
        <v>123.55</v>
      </c>
      <c r="X94" s="42">
        <v>123.55</v>
      </c>
      <c r="Y94" s="42">
        <v>123.55</v>
      </c>
      <c r="Z94" s="42">
        <v>123.55</v>
      </c>
      <c r="AA94" s="42">
        <v>123.55</v>
      </c>
      <c r="AC94" s="5"/>
    </row>
    <row r="95" spans="1:29" ht="15.75" thickBot="1" x14ac:dyDescent="0.3">
      <c r="A95" s="10">
        <v>4</v>
      </c>
      <c r="B95" s="17"/>
      <c r="C95" s="17"/>
      <c r="D95" s="17"/>
      <c r="E95" s="18"/>
      <c r="F95" s="19"/>
      <c r="G95" s="19"/>
      <c r="H95" s="22"/>
      <c r="I95" s="36"/>
      <c r="J95" s="36" t="s">
        <v>216</v>
      </c>
      <c r="K95" s="22"/>
      <c r="L95" s="37" t="s">
        <v>216</v>
      </c>
      <c r="M95" s="21" t="s">
        <v>216</v>
      </c>
      <c r="N95" s="18">
        <v>6000</v>
      </c>
      <c r="O95" s="37"/>
      <c r="P95" s="21"/>
      <c r="Q95" s="18">
        <v>32</v>
      </c>
      <c r="R95" s="20"/>
      <c r="S95" s="21"/>
      <c r="T95" s="18"/>
      <c r="U95" s="18"/>
      <c r="V95" s="18"/>
      <c r="W95" s="18"/>
      <c r="X95" s="22"/>
      <c r="Y95" s="22"/>
      <c r="Z95" s="37"/>
      <c r="AA95" s="38"/>
      <c r="AC95" s="5"/>
    </row>
    <row r="96" spans="1:29" x14ac:dyDescent="0.25">
      <c r="A96" s="4">
        <v>5</v>
      </c>
      <c r="I96" s="12"/>
      <c r="N96" s="4">
        <v>5700</v>
      </c>
      <c r="Q96" s="4">
        <v>26</v>
      </c>
      <c r="AC96" s="5"/>
    </row>
    <row r="97" spans="1:29" x14ac:dyDescent="0.25">
      <c r="A97" s="4">
        <v>6</v>
      </c>
      <c r="I97" s="12"/>
      <c r="N97" s="4">
        <v>6400</v>
      </c>
      <c r="Q97" s="4">
        <v>37</v>
      </c>
      <c r="AC97" s="5"/>
    </row>
    <row r="98" spans="1:29" x14ac:dyDescent="0.25">
      <c r="A98" s="4">
        <v>7</v>
      </c>
      <c r="I98" s="12"/>
      <c r="N98" s="4">
        <v>7010</v>
      </c>
      <c r="Q98" s="4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6A1C7-0453-4177-A7AB-CC802E3DDB44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Pivot</vt:lpstr>
      <vt:lpstr>ᴁ Analytics Edge Queries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Le Maistre</dc:creator>
  <cp:lastModifiedBy>Camille Martin</cp:lastModifiedBy>
  <dcterms:created xsi:type="dcterms:W3CDTF">2019-01-14T16:12:35Z</dcterms:created>
  <dcterms:modified xsi:type="dcterms:W3CDTF">2019-01-22T10:24:19Z</dcterms:modified>
</cp:coreProperties>
</file>