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bookViews>
    <workbookView xWindow="0" yWindow="0" windowWidth="20490" windowHeight="7755" tabRatio="597" activeTab="1"/>
  </bookViews>
  <sheets>
    <sheet name="Statistiques " sheetId="2" r:id="rId1"/>
    <sheet name="Régul du TM bis" sheetId="8" r:id="rId2"/>
    <sheet name="Regul pour ordre " sheetId="7" r:id="rId3"/>
  </sheets>
  <calcPr calcId="152511"/>
</workbook>
</file>

<file path=xl/calcChain.xml><?xml version="1.0" encoding="utf-8"?>
<calcChain xmlns="http://schemas.openxmlformats.org/spreadsheetml/2006/main">
  <c r="H97" i="2" l="1"/>
  <c r="D97" i="2"/>
  <c r="J96" i="2"/>
  <c r="K96" i="2" s="1"/>
  <c r="I96" i="2"/>
  <c r="F96" i="2"/>
  <c r="G96" i="2" s="1"/>
  <c r="J95" i="2"/>
  <c r="K95" i="2" s="1"/>
  <c r="I95" i="2"/>
  <c r="F95" i="2"/>
  <c r="G95" i="2" s="1"/>
  <c r="H90" i="2"/>
  <c r="D90" i="2"/>
  <c r="J89" i="2"/>
  <c r="K89" i="2" s="1"/>
  <c r="I89" i="2"/>
  <c r="F89" i="2"/>
  <c r="G89" i="2" s="1"/>
  <c r="E89" i="2"/>
  <c r="J88" i="2"/>
  <c r="K88" i="2" s="1"/>
  <c r="I88" i="2"/>
  <c r="F88" i="2"/>
  <c r="G88" i="2" s="1"/>
  <c r="E88" i="2"/>
  <c r="H87" i="2"/>
  <c r="D87" i="2"/>
  <c r="J86" i="2"/>
  <c r="K86" i="2" s="1"/>
  <c r="I86" i="2"/>
  <c r="F86" i="2"/>
  <c r="G86" i="2" s="1"/>
  <c r="E86" i="2"/>
  <c r="J85" i="2"/>
  <c r="K85" i="2" s="1"/>
  <c r="I85" i="2"/>
  <c r="F85" i="2"/>
  <c r="G85" i="2" s="1"/>
  <c r="E85" i="2"/>
  <c r="H49" i="2"/>
  <c r="D49" i="2"/>
  <c r="J48" i="2"/>
  <c r="K48" i="2" s="1"/>
  <c r="I48" i="2"/>
  <c r="F48" i="2"/>
  <c r="G48" i="2" s="1"/>
  <c r="E48" i="2"/>
  <c r="J47" i="2"/>
  <c r="K47" i="2" s="1"/>
  <c r="I47" i="2"/>
  <c r="F47" i="2"/>
  <c r="G47" i="2" s="1"/>
  <c r="E47" i="2"/>
  <c r="H46" i="2"/>
  <c r="D46" i="2"/>
  <c r="J45" i="2"/>
  <c r="K45" i="2" s="1"/>
  <c r="I45" i="2"/>
  <c r="F45" i="2"/>
  <c r="G45" i="2" s="1"/>
  <c r="E45" i="2"/>
  <c r="J44" i="2"/>
  <c r="K44" i="2" s="1"/>
  <c r="I44" i="2"/>
  <c r="F44" i="2"/>
  <c r="G44" i="2" s="1"/>
  <c r="E44" i="2"/>
  <c r="H37" i="2" l="1"/>
  <c r="D37" i="2"/>
  <c r="J36" i="2"/>
  <c r="K36" i="2" s="1"/>
  <c r="I36" i="2"/>
  <c r="F36" i="2"/>
  <c r="G36" i="2" s="1"/>
  <c r="E36" i="2"/>
  <c r="J35" i="2"/>
  <c r="K35" i="2" s="1"/>
  <c r="I35" i="2"/>
  <c r="F35" i="2"/>
  <c r="G35" i="2" s="1"/>
  <c r="E35" i="2"/>
  <c r="H78" i="2"/>
  <c r="D78" i="2"/>
  <c r="J77" i="2"/>
  <c r="K77" i="2" s="1"/>
  <c r="I77" i="2"/>
  <c r="F77" i="2"/>
  <c r="G77" i="2" s="1"/>
  <c r="E77" i="2"/>
  <c r="J76" i="2"/>
  <c r="K76" i="2" s="1"/>
  <c r="I76" i="2"/>
  <c r="F76" i="2"/>
  <c r="G76" i="2" s="1"/>
  <c r="E76" i="2"/>
  <c r="H84" i="2" l="1"/>
  <c r="D84" i="2"/>
  <c r="J83" i="2"/>
  <c r="K83" i="2" s="1"/>
  <c r="I83" i="2"/>
  <c r="F83" i="2"/>
  <c r="G83" i="2" s="1"/>
  <c r="E83" i="2"/>
  <c r="J82" i="2"/>
  <c r="K82" i="2" s="1"/>
  <c r="I82" i="2"/>
  <c r="F82" i="2"/>
  <c r="G82" i="2" s="1"/>
  <c r="E82" i="2"/>
  <c r="H43" i="2"/>
  <c r="D43" i="2"/>
  <c r="J42" i="2"/>
  <c r="K42" i="2" s="1"/>
  <c r="I42" i="2"/>
  <c r="F42" i="2"/>
  <c r="G42" i="2" s="1"/>
  <c r="E42" i="2"/>
  <c r="J41" i="2"/>
  <c r="K41" i="2" s="1"/>
  <c r="I41" i="2"/>
  <c r="F41" i="2"/>
  <c r="G41" i="2" s="1"/>
  <c r="E41" i="2"/>
  <c r="E39" i="2"/>
  <c r="E38" i="2"/>
  <c r="I39" i="2"/>
  <c r="I38" i="2"/>
  <c r="I80" i="2"/>
  <c r="I79" i="2"/>
  <c r="E80" i="2"/>
  <c r="E79" i="2"/>
  <c r="H81" i="2"/>
  <c r="D81" i="2"/>
  <c r="D40" i="2"/>
  <c r="H40" i="2"/>
  <c r="J80" i="2"/>
  <c r="K80" i="2" s="1"/>
  <c r="F80" i="2"/>
  <c r="G80" i="2" s="1"/>
  <c r="J79" i="2"/>
  <c r="K79" i="2" s="1"/>
  <c r="F79" i="2"/>
  <c r="G79" i="2" s="1"/>
  <c r="J39" i="2"/>
  <c r="K39" i="2" s="1"/>
  <c r="F39" i="2"/>
  <c r="G39" i="2" s="1"/>
  <c r="J38" i="2"/>
  <c r="K38" i="2" s="1"/>
  <c r="F38" i="2"/>
  <c r="G38" i="2" s="1"/>
  <c r="H75" i="2" l="1"/>
  <c r="D75" i="2"/>
  <c r="J74" i="2"/>
  <c r="K74" i="2" s="1"/>
  <c r="I74" i="2"/>
  <c r="F74" i="2"/>
  <c r="G74" i="2" s="1"/>
  <c r="E74" i="2"/>
  <c r="J73" i="2"/>
  <c r="K73" i="2" s="1"/>
  <c r="I73" i="2"/>
  <c r="F73" i="2"/>
  <c r="G73" i="2" s="1"/>
  <c r="E73" i="2"/>
  <c r="J33" i="2"/>
  <c r="K33" i="2" s="1"/>
  <c r="I33" i="2"/>
  <c r="F33" i="2"/>
  <c r="G33" i="2" s="1"/>
  <c r="E33" i="2"/>
  <c r="J32" i="2"/>
  <c r="K32" i="2" s="1"/>
  <c r="I32" i="2"/>
  <c r="F32" i="2"/>
  <c r="G32" i="2" s="1"/>
  <c r="E32" i="2"/>
  <c r="I71" i="2" l="1"/>
  <c r="I70" i="2"/>
  <c r="I68" i="2"/>
  <c r="I67" i="2"/>
  <c r="J71" i="2"/>
  <c r="K71" i="2" s="1"/>
  <c r="J70" i="2"/>
  <c r="K70" i="2" s="1"/>
  <c r="J68" i="2"/>
  <c r="K68" i="2" s="1"/>
  <c r="J67" i="2"/>
  <c r="K67" i="2" s="1"/>
  <c r="J65" i="2"/>
  <c r="K65" i="2" s="1"/>
  <c r="J64" i="2"/>
  <c r="I65" i="2"/>
  <c r="I64" i="2"/>
  <c r="F71" i="2"/>
  <c r="G71" i="2" s="1"/>
  <c r="F70" i="2"/>
  <c r="F68" i="2"/>
  <c r="G68" i="2" s="1"/>
  <c r="F67" i="2"/>
  <c r="G67" i="2" s="1"/>
  <c r="F65" i="2"/>
  <c r="G65" i="2" s="1"/>
  <c r="F64" i="2"/>
  <c r="G64" i="2" s="1"/>
  <c r="E70" i="2"/>
  <c r="E71" i="2"/>
  <c r="E68" i="2"/>
  <c r="E67" i="2"/>
  <c r="E65" i="2"/>
  <c r="E64" i="2"/>
  <c r="J30" i="2"/>
  <c r="J29" i="2"/>
  <c r="K29" i="2" s="1"/>
  <c r="J27" i="2"/>
  <c r="J26" i="2"/>
  <c r="J24" i="2"/>
  <c r="K24" i="2" s="1"/>
  <c r="J23" i="2"/>
  <c r="K23" i="2" s="1"/>
  <c r="J21" i="2"/>
  <c r="K21" i="2" s="1"/>
  <c r="J20" i="2"/>
  <c r="K20" i="2" s="1"/>
  <c r="J18" i="2"/>
  <c r="J17" i="2"/>
  <c r="I30" i="2"/>
  <c r="I29" i="2"/>
  <c r="I27" i="2"/>
  <c r="I26" i="2"/>
  <c r="I24" i="2"/>
  <c r="I23" i="2"/>
  <c r="I21" i="2"/>
  <c r="I20" i="2"/>
  <c r="I18" i="2"/>
  <c r="I17" i="2"/>
  <c r="F30" i="2"/>
  <c r="F29" i="2"/>
  <c r="G29" i="2" s="1"/>
  <c r="F27" i="2"/>
  <c r="G27" i="2" s="1"/>
  <c r="F26" i="2"/>
  <c r="G26" i="2" s="1"/>
  <c r="F24" i="2"/>
  <c r="F23" i="2"/>
  <c r="G23" i="2" s="1"/>
  <c r="F21" i="2"/>
  <c r="G21" i="2" s="1"/>
  <c r="F20" i="2"/>
  <c r="G20" i="2" s="1"/>
  <c r="F18" i="2"/>
  <c r="G18" i="2" s="1"/>
  <c r="F17" i="2"/>
  <c r="E30" i="2"/>
  <c r="E29" i="2"/>
  <c r="E27" i="2"/>
  <c r="E26" i="2"/>
  <c r="E24" i="2"/>
  <c r="E23" i="2"/>
  <c r="E21" i="2"/>
  <c r="E20" i="2"/>
  <c r="E18" i="2"/>
  <c r="E17" i="2"/>
  <c r="D72" i="2"/>
  <c r="H72" i="2"/>
  <c r="G70" i="2"/>
  <c r="K30" i="2"/>
  <c r="G30" i="2"/>
  <c r="K64" i="2"/>
  <c r="K27" i="2"/>
  <c r="K26" i="2"/>
  <c r="G24" i="2"/>
  <c r="H28" i="2"/>
  <c r="D28" i="2"/>
  <c r="H69" i="2"/>
  <c r="D69" i="2"/>
  <c r="H66" i="2"/>
  <c r="D66" i="2"/>
  <c r="H25" i="2"/>
  <c r="D25" i="2"/>
  <c r="H63" i="2"/>
  <c r="J75" i="2" s="1"/>
  <c r="K75" i="2" s="1"/>
  <c r="D63" i="2"/>
  <c r="H22" i="2"/>
  <c r="D22" i="2"/>
  <c r="K18" i="2"/>
  <c r="K17" i="2"/>
  <c r="H19" i="2"/>
  <c r="G17" i="2"/>
  <c r="D19" i="2"/>
  <c r="H60" i="2"/>
  <c r="D60" i="2"/>
  <c r="H16" i="2"/>
  <c r="D16" i="2"/>
  <c r="J8" i="2"/>
  <c r="I8" i="2"/>
  <c r="J7" i="2"/>
  <c r="I7" i="2"/>
  <c r="H6" i="2"/>
  <c r="J9" i="2" s="1"/>
  <c r="D6" i="2"/>
  <c r="E78" i="2" l="1"/>
  <c r="E97" i="2"/>
  <c r="E90" i="2"/>
  <c r="E87" i="2"/>
  <c r="F97" i="2"/>
  <c r="G97" i="2" s="1"/>
  <c r="F46" i="2"/>
  <c r="G46" i="2" s="1"/>
  <c r="F87" i="2"/>
  <c r="G87" i="2" s="1"/>
  <c r="F90" i="2"/>
  <c r="G90" i="2" s="1"/>
  <c r="F49" i="2"/>
  <c r="G49" i="2" s="1"/>
  <c r="E46" i="2"/>
  <c r="E49" i="2"/>
  <c r="I49" i="2"/>
  <c r="I90" i="2"/>
  <c r="I97" i="2"/>
  <c r="I87" i="2"/>
  <c r="I46" i="2"/>
  <c r="J46" i="2"/>
  <c r="K46" i="2" s="1"/>
  <c r="J49" i="2"/>
  <c r="K49" i="2" s="1"/>
  <c r="J87" i="2"/>
  <c r="K87" i="2" s="1"/>
  <c r="J97" i="2"/>
  <c r="K97" i="2" s="1"/>
  <c r="J90" i="2"/>
  <c r="K90" i="2" s="1"/>
  <c r="J37" i="2"/>
  <c r="K37" i="2" s="1"/>
  <c r="I37" i="2"/>
  <c r="F78" i="2"/>
  <c r="G78" i="2" s="1"/>
  <c r="F37" i="2"/>
  <c r="G37" i="2" s="1"/>
  <c r="E37" i="2"/>
  <c r="I28" i="2"/>
  <c r="E72" i="2"/>
  <c r="I9" i="2"/>
  <c r="F22" i="2"/>
  <c r="G22" i="2" s="1"/>
  <c r="J66" i="2"/>
  <c r="K66" i="2" s="1"/>
  <c r="J78" i="2"/>
  <c r="K78" i="2" s="1"/>
  <c r="I78" i="2"/>
  <c r="F25" i="2"/>
  <c r="G25" i="2" s="1"/>
  <c r="F69" i="2"/>
  <c r="G69" i="2" s="1"/>
  <c r="I31" i="2"/>
  <c r="E19" i="2"/>
  <c r="J19" i="2"/>
  <c r="K19" i="2" s="1"/>
  <c r="I22" i="2"/>
  <c r="I25" i="2"/>
  <c r="J69" i="2"/>
  <c r="K69" i="2" s="1"/>
  <c r="F31" i="2"/>
  <c r="G31" i="2" s="1"/>
  <c r="J28" i="2"/>
  <c r="K28" i="2" s="1"/>
  <c r="I75" i="2"/>
  <c r="F19" i="2"/>
  <c r="G19" i="2" s="1"/>
  <c r="F66" i="2"/>
  <c r="G66" i="2" s="1"/>
  <c r="E28" i="2"/>
  <c r="I72" i="2"/>
  <c r="E22" i="2"/>
  <c r="I69" i="2"/>
  <c r="E75" i="2"/>
  <c r="J25" i="2"/>
  <c r="K25" i="2" s="1"/>
  <c r="E69" i="2"/>
  <c r="F72" i="2"/>
  <c r="G72" i="2" s="1"/>
  <c r="J72" i="2"/>
  <c r="K72" i="2" s="1"/>
  <c r="E40" i="2"/>
  <c r="F40" i="2"/>
  <c r="G40" i="2" s="1"/>
  <c r="F34" i="2"/>
  <c r="G34" i="2" s="1"/>
  <c r="F84" i="2"/>
  <c r="G84" i="2" s="1"/>
  <c r="F43" i="2"/>
  <c r="G43" i="2" s="1"/>
  <c r="E34" i="2"/>
  <c r="F81" i="2"/>
  <c r="G81" i="2" s="1"/>
  <c r="E43" i="2"/>
  <c r="E81" i="2"/>
  <c r="E84" i="2"/>
  <c r="E31" i="2"/>
  <c r="F28" i="2"/>
  <c r="G28" i="2" s="1"/>
  <c r="J22" i="2"/>
  <c r="K22" i="2" s="1"/>
  <c r="E66" i="2"/>
  <c r="E25" i="2"/>
  <c r="I19" i="2"/>
  <c r="I66" i="2"/>
  <c r="J40" i="2"/>
  <c r="K40" i="2" s="1"/>
  <c r="J81" i="2"/>
  <c r="K81" i="2" s="1"/>
  <c r="I81" i="2"/>
  <c r="I43" i="2"/>
  <c r="J43" i="2"/>
  <c r="K43" i="2" s="1"/>
  <c r="I40" i="2"/>
  <c r="J34" i="2"/>
  <c r="K34" i="2" s="1"/>
  <c r="J84" i="2"/>
  <c r="K84" i="2" s="1"/>
  <c r="I84" i="2"/>
  <c r="I34" i="2"/>
  <c r="J31" i="2"/>
  <c r="K31" i="2" s="1"/>
  <c r="F75" i="2"/>
  <c r="G75" i="2" s="1"/>
</calcChain>
</file>

<file path=xl/sharedStrings.xml><?xml version="1.0" encoding="utf-8"?>
<sst xmlns="http://schemas.openxmlformats.org/spreadsheetml/2006/main" count="215" uniqueCount="27">
  <si>
    <t>Nombre de factures</t>
  </si>
  <si>
    <t>A REGULARISER</t>
  </si>
  <si>
    <t>Totaux</t>
  </si>
  <si>
    <t>Régul du TM - 2016</t>
  </si>
  <si>
    <t>Régul pour ordre - 2016</t>
  </si>
  <si>
    <t>Régul du TM - 2017</t>
  </si>
  <si>
    <t>Régul pour ordre - 2017</t>
  </si>
  <si>
    <t>Régul du TM - 2015</t>
  </si>
  <si>
    <t>Régul pour ordre - 2014/2015</t>
  </si>
  <si>
    <t xml:space="preserve"> Ecart du nombres de factures  </t>
  </si>
  <si>
    <t>Montant à rembourser en Euros</t>
  </si>
  <si>
    <t>Ecart des montants en Euros</t>
  </si>
  <si>
    <t>Date d'extraction</t>
  </si>
  <si>
    <t>Etat de la fatcture</t>
  </si>
  <si>
    <t>Type de régularisation</t>
  </si>
  <si>
    <t>Factures restantes à régulariser  en %</t>
  </si>
  <si>
    <t xml:space="preserve"> Factures régularisées en %</t>
  </si>
  <si>
    <t>Montant régularisées en %</t>
  </si>
  <si>
    <t>Montant restant à régulariser en %</t>
  </si>
  <si>
    <t>Régul du TM - 2018</t>
  </si>
  <si>
    <t>Régul pour ordre - 2018</t>
  </si>
  <si>
    <t>Montant à rembourser en euros</t>
  </si>
  <si>
    <t>Date d extraction</t>
  </si>
  <si>
    <t>Régul du TM-2016</t>
  </si>
  <si>
    <t>Régul du TM-2017</t>
  </si>
  <si>
    <t>Régul pour ordre-2016</t>
  </si>
  <si>
    <t>Regul pour Ordre-2017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</si>
</sst>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Up">
        <bgColor rgb="FFFFFFFF"/>
      </patternFill>
    </fill>
    <fill>
      <patternFill patternType="solid">
        <fgColor rgb="FF0066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lightUp">
        <bgColor theme="4" tint="0.39997558519241921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76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10" fontId="3" fillId="0" borderId="1" xfId="1" applyNumberFormat="1" applyFont="1" applyBorder="1" applyAlignment="1">
      <alignment horizontal="center" vertical="center"/>
    </xf>
    <xf numFmtId="165" fontId="2" fillId="2" borderId="1" xfId="2" applyNumberFormat="1" applyFont="1" applyFill="1" applyBorder="1" applyAlignment="1">
      <alignment horizontal="center" vertical="center"/>
    </xf>
    <xf numFmtId="164" fontId="2" fillId="3" borderId="1" xfId="1" applyNumberFormat="1" applyFont="1" applyFill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center"/>
    </xf>
    <xf numFmtId="9" fontId="3" fillId="0" borderId="0" xfId="3" applyFont="1"/>
    <xf numFmtId="164" fontId="0" fillId="0" borderId="0" xfId="0" applyNumberFormat="1"/>
    <xf numFmtId="164" fontId="2" fillId="4" borderId="1" xfId="1" applyNumberFormat="1" applyFont="1" applyFill="1" applyBorder="1" applyAlignment="1">
      <alignment horizontal="center" vertical="center"/>
    </xf>
    <xf numFmtId="10" fontId="3" fillId="4" borderId="1" xfId="1" applyNumberFormat="1" applyFont="1" applyFill="1" applyBorder="1" applyAlignment="1">
      <alignment horizontal="center" vertical="center"/>
    </xf>
    <xf numFmtId="165" fontId="2" fillId="4" borderId="1" xfId="2" applyNumberFormat="1" applyFont="1" applyFill="1" applyBorder="1" applyAlignment="1">
      <alignment horizontal="center" vertical="center"/>
    </xf>
    <xf numFmtId="10" fontId="0" fillId="4" borderId="1" xfId="0" applyNumberFormat="1" applyFill="1" applyBorder="1" applyAlignment="1">
      <alignment horizontal="center" vertical="center"/>
    </xf>
    <xf numFmtId="164" fontId="2" fillId="5" borderId="1" xfId="1" applyNumberFormat="1" applyFont="1" applyFill="1" applyBorder="1" applyAlignment="1">
      <alignment horizontal="center" vertical="center"/>
    </xf>
    <xf numFmtId="165" fontId="2" fillId="5" borderId="1" xfId="2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5" fontId="3" fillId="2" borderId="1" xfId="1" applyNumberFormat="1" applyFont="1" applyFill="1" applyBorder="1" applyAlignment="1">
      <alignment horizontal="center" vertical="center"/>
    </xf>
    <xf numFmtId="10" fontId="3" fillId="2" borderId="1" xfId="1" applyNumberFormat="1" applyFont="1" applyFill="1" applyBorder="1" applyAlignment="1">
      <alignment horizontal="center" vertical="center"/>
    </xf>
    <xf numFmtId="0" fontId="0" fillId="0" borderId="0" xfId="0" applyBorder="1"/>
    <xf numFmtId="10" fontId="0" fillId="2" borderId="1" xfId="0" applyNumberFormat="1" applyFill="1" applyBorder="1" applyAlignment="1">
      <alignment horizontal="center" vertical="center"/>
    </xf>
    <xf numFmtId="10" fontId="3" fillId="5" borderId="1" xfId="1" applyNumberFormat="1" applyFont="1" applyFill="1" applyBorder="1" applyAlignment="1">
      <alignment horizontal="center" vertical="center"/>
    </xf>
    <xf numFmtId="9" fontId="0" fillId="5" borderId="1" xfId="0" applyNumberFormat="1" applyFill="1" applyBorder="1" applyAlignment="1">
      <alignment horizontal="center" vertical="center"/>
    </xf>
    <xf numFmtId="10" fontId="0" fillId="5" borderId="1" xfId="0" applyNumberForma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5" borderId="2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6" borderId="1" xfId="0" applyFill="1" applyBorder="1"/>
    <xf numFmtId="0" fontId="1" fillId="7" borderId="1" xfId="0" applyFont="1" applyFill="1" applyBorder="1" applyAlignment="1">
      <alignment horizontal="center" vertical="center"/>
    </xf>
    <xf numFmtId="164" fontId="1" fillId="7" borderId="1" xfId="1" applyNumberFormat="1" applyFont="1" applyFill="1" applyBorder="1" applyAlignment="1">
      <alignment horizontal="center" vertical="center" wrapText="1"/>
    </xf>
    <xf numFmtId="44" fontId="1" fillId="7" borderId="1" xfId="2" applyFont="1" applyFill="1" applyBorder="1" applyAlignment="1">
      <alignment horizontal="center" vertical="center" wrapText="1"/>
    </xf>
    <xf numFmtId="165" fontId="2" fillId="3" borderId="1" xfId="2" applyNumberFormat="1" applyFont="1" applyFill="1" applyBorder="1" applyAlignment="1">
      <alignment vertical="center"/>
    </xf>
    <xf numFmtId="165" fontId="2" fillId="5" borderId="1" xfId="2" applyNumberFormat="1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9" fontId="2" fillId="3" borderId="1" xfId="3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164" fontId="2" fillId="8" borderId="1" xfId="1" applyNumberFormat="1" applyFont="1" applyFill="1" applyBorder="1" applyAlignment="1">
      <alignment horizontal="center" vertical="center"/>
    </xf>
    <xf numFmtId="10" fontId="3" fillId="9" borderId="1" xfId="1" applyNumberFormat="1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9" fontId="2" fillId="8" borderId="1" xfId="3" applyFont="1" applyFill="1" applyBorder="1" applyAlignment="1">
      <alignment horizontal="center" vertical="center"/>
    </xf>
    <xf numFmtId="165" fontId="2" fillId="8" borderId="1" xfId="2" applyNumberFormat="1" applyFont="1" applyFill="1" applyBorder="1" applyAlignment="1">
      <alignment horizontal="center" vertical="center"/>
    </xf>
    <xf numFmtId="10" fontId="3" fillId="8" borderId="1" xfId="1" applyNumberFormat="1" applyFont="1" applyFill="1" applyBorder="1" applyAlignment="1">
      <alignment horizontal="center" vertical="center"/>
    </xf>
    <xf numFmtId="165" fontId="3" fillId="8" borderId="1" xfId="1" applyNumberFormat="1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horizontal="center" vertical="center"/>
    </xf>
    <xf numFmtId="164" fontId="2" fillId="5" borderId="1" xfId="1" applyNumberFormat="1" applyFont="1" applyFill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1" applyNumberFormat="1" applyFont="1" applyFill="1" applyBorder="1" applyAlignment="1">
      <alignment horizontal="center" vertical="center"/>
    </xf>
    <xf numFmtId="10" fontId="3" fillId="4" borderId="1" xfId="1" applyNumberFormat="1" applyFont="1" applyFill="1" applyBorder="1" applyAlignment="1">
      <alignment horizontal="center" vertical="center"/>
    </xf>
    <xf numFmtId="165" fontId="2" fillId="4" borderId="1" xfId="2" applyNumberFormat="1" applyFont="1" applyFill="1" applyBorder="1" applyAlignment="1">
      <alignment horizontal="center" vertical="center"/>
    </xf>
    <xf numFmtId="164" fontId="2" fillId="5" borderId="1" xfId="1" applyNumberFormat="1" applyFont="1" applyFill="1" applyBorder="1" applyAlignment="1">
      <alignment horizontal="center" vertical="center"/>
    </xf>
    <xf numFmtId="165" fontId="2" fillId="5" borderId="1" xfId="2" applyNumberFormat="1" applyFont="1" applyFill="1" applyBorder="1" applyAlignment="1">
      <alignment horizontal="center" vertical="center"/>
    </xf>
    <xf numFmtId="165" fontId="3" fillId="2" borderId="1" xfId="1" applyNumberFormat="1" applyFont="1" applyFill="1" applyBorder="1" applyAlignment="1">
      <alignment horizontal="center" vertical="center"/>
    </xf>
    <xf numFmtId="0" fontId="0" fillId="0" borderId="0" xfId="0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3" fontId="0" fillId="0" borderId="0" xfId="0" applyNumberFormat="1"/>
    <xf numFmtId="3" fontId="0" fillId="0" borderId="1" xfId="0" applyNumberFormat="1" applyBorder="1"/>
    <xf numFmtId="3" fontId="3" fillId="0" borderId="1" xfId="2" applyNumberFormat="1" applyFont="1" applyBorder="1" applyAlignment="1">
      <alignment horizontal="center" vertical="center"/>
    </xf>
    <xf numFmtId="166" fontId="0" fillId="0" borderId="1" xfId="0" applyNumberFormat="1" applyBorder="1"/>
    <xf numFmtId="0" fontId="0" fillId="11" borderId="1" xfId="0" applyFill="1" applyBorder="1"/>
    <xf numFmtId="14" fontId="1" fillId="7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4" fillId="7" borderId="1" xfId="0" applyNumberFormat="1" applyFont="1" applyFill="1" applyBorder="1" applyAlignment="1">
      <alignment horizontal="center" vertical="center"/>
    </xf>
    <xf numFmtId="14" fontId="1" fillId="7" borderId="3" xfId="0" applyNumberFormat="1" applyFont="1" applyFill="1" applyBorder="1" applyAlignment="1">
      <alignment horizontal="center" vertical="center"/>
    </xf>
    <xf numFmtId="14" fontId="1" fillId="7" borderId="4" xfId="0" applyNumberFormat="1" applyFont="1" applyFill="1" applyBorder="1" applyAlignment="1">
      <alignment horizontal="center" vertical="center"/>
    </xf>
    <xf numFmtId="14" fontId="1" fillId="7" borderId="5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Régularisation</a:t>
            </a:r>
            <a:r>
              <a:rPr lang="fr-FR" baseline="0"/>
              <a:t> du TM 2016</a:t>
            </a:r>
            <a:endParaRPr lang="fr-FR"/>
          </a:p>
        </c:rich>
      </c:tx>
      <c:layout>
        <c:manualLayout>
          <c:xMode val="edge"/>
          <c:yMode val="edge"/>
          <c:x val="0.35009022264674738"/>
          <c:y val="2.174651483204349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'Régul du TM bis'!$B$5</c:f>
              <c:strCache>
                <c:ptCount val="1"/>
                <c:pt idx="0">
                  <c:v>Nombre de factures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1.4885866539409846E-2"/>
                  <c:y val="0.1610965595881491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2.1040974529346623E-2"/>
                  <c:y val="6.217616580310880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2.2148394241417537E-2"/>
                  <c:y val="-6.3326844723830014E-17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6"/>
              <c:layout>
                <c:manualLayout>
                  <c:x val="-2.8792912513842826E-2"/>
                  <c:y val="6.217616580310880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7.3089700996677748E-2"/>
                  <c:y val="1.036269430051800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'Régul du TM bis'!$A$6:$A$18</c:f>
              <c:numCache>
                <c:formatCode>m/d/yyyy</c:formatCode>
                <c:ptCount val="13"/>
                <c:pt idx="0">
                  <c:v>43123</c:v>
                </c:pt>
                <c:pt idx="1">
                  <c:v>43133</c:v>
                </c:pt>
                <c:pt idx="2">
                  <c:v>43164</c:v>
                </c:pt>
                <c:pt idx="3">
                  <c:v>43193</c:v>
                </c:pt>
                <c:pt idx="4">
                  <c:v>43222</c:v>
                </c:pt>
                <c:pt idx="5">
                  <c:v>43255</c:v>
                </c:pt>
                <c:pt idx="6">
                  <c:v>43283</c:v>
                </c:pt>
                <c:pt idx="7">
                  <c:v>43314</c:v>
                </c:pt>
                <c:pt idx="8">
                  <c:v>43362</c:v>
                </c:pt>
                <c:pt idx="9">
                  <c:v>43404</c:v>
                </c:pt>
                <c:pt idx="10">
                  <c:v>43423</c:v>
                </c:pt>
                <c:pt idx="11">
                  <c:v>43440</c:v>
                </c:pt>
                <c:pt idx="12">
                  <c:v>43467</c:v>
                </c:pt>
              </c:numCache>
            </c:numRef>
          </c:cat>
          <c:val>
            <c:numRef>
              <c:f>'Régul du TM bis'!$B$6:$B$18</c:f>
              <c:numCache>
                <c:formatCode>#,##0</c:formatCode>
                <c:ptCount val="13"/>
                <c:pt idx="0">
                  <c:v>676144</c:v>
                </c:pt>
                <c:pt idx="1">
                  <c:v>546044</c:v>
                </c:pt>
                <c:pt idx="2">
                  <c:v>527723</c:v>
                </c:pt>
                <c:pt idx="3">
                  <c:v>509345</c:v>
                </c:pt>
                <c:pt idx="4">
                  <c:v>470583</c:v>
                </c:pt>
                <c:pt idx="5">
                  <c:v>456866</c:v>
                </c:pt>
                <c:pt idx="6">
                  <c:v>324228</c:v>
                </c:pt>
                <c:pt idx="7">
                  <c:v>306740</c:v>
                </c:pt>
                <c:pt idx="8">
                  <c:v>271189</c:v>
                </c:pt>
                <c:pt idx="9">
                  <c:v>87197</c:v>
                </c:pt>
                <c:pt idx="10">
                  <c:v>56477</c:v>
                </c:pt>
                <c:pt idx="11">
                  <c:v>24833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5672272"/>
        <c:axId val="-1795673360"/>
      </c:lineChart>
      <c:lineChart>
        <c:grouping val="stacked"/>
        <c:varyColors val="0"/>
        <c:ser>
          <c:idx val="1"/>
          <c:order val="1"/>
          <c:tx>
            <c:strRef>
              <c:f>'Régul du TM bis'!$C$5</c:f>
              <c:strCache>
                <c:ptCount val="1"/>
                <c:pt idx="0">
                  <c:v>Montant à rembourser en Euros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1.0632642211589581E-3"/>
                  <c:y val="-4.1131105398457553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36 777 714€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1.2759170653907496E-2"/>
                  <c:y val="-6.1696658097686374E-2"/>
                </c:manualLayout>
              </c:layout>
              <c:tx>
                <c:rich>
                  <a:bodyPr/>
                  <a:lstStyle/>
                  <a:p>
                    <a:r>
                      <a:rPr lang="en-US"/>
                      <a:t>2 582 065 €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'Régul du TM bis'!$A$6:$A$18</c:f>
              <c:numCache>
                <c:formatCode>m/d/yyyy</c:formatCode>
                <c:ptCount val="13"/>
                <c:pt idx="0">
                  <c:v>43123</c:v>
                </c:pt>
                <c:pt idx="1">
                  <c:v>43133</c:v>
                </c:pt>
                <c:pt idx="2">
                  <c:v>43164</c:v>
                </c:pt>
                <c:pt idx="3">
                  <c:v>43193</c:v>
                </c:pt>
                <c:pt idx="4">
                  <c:v>43222</c:v>
                </c:pt>
                <c:pt idx="5">
                  <c:v>43255</c:v>
                </c:pt>
                <c:pt idx="6">
                  <c:v>43283</c:v>
                </c:pt>
                <c:pt idx="7">
                  <c:v>43314</c:v>
                </c:pt>
                <c:pt idx="8">
                  <c:v>43362</c:v>
                </c:pt>
                <c:pt idx="9">
                  <c:v>43404</c:v>
                </c:pt>
                <c:pt idx="10">
                  <c:v>43423</c:v>
                </c:pt>
                <c:pt idx="11">
                  <c:v>43440</c:v>
                </c:pt>
                <c:pt idx="12">
                  <c:v>43467</c:v>
                </c:pt>
              </c:numCache>
            </c:numRef>
          </c:cat>
          <c:val>
            <c:numRef>
              <c:f>'Régul du TM bis'!$C$6:$C$18</c:f>
              <c:numCache>
                <c:formatCode>#,##0</c:formatCode>
                <c:ptCount val="13"/>
                <c:pt idx="0">
                  <c:v>44892535.030000001</c:v>
                </c:pt>
                <c:pt idx="1">
                  <c:v>37878708</c:v>
                </c:pt>
                <c:pt idx="2">
                  <c:v>36777714</c:v>
                </c:pt>
                <c:pt idx="3">
                  <c:v>35575337</c:v>
                </c:pt>
                <c:pt idx="4">
                  <c:v>32774153</c:v>
                </c:pt>
                <c:pt idx="5">
                  <c:v>31988894</c:v>
                </c:pt>
                <c:pt idx="6">
                  <c:v>21281179</c:v>
                </c:pt>
                <c:pt idx="7">
                  <c:v>20106087</c:v>
                </c:pt>
                <c:pt idx="8">
                  <c:v>17779050</c:v>
                </c:pt>
                <c:pt idx="9">
                  <c:v>4280699.9700000007</c:v>
                </c:pt>
                <c:pt idx="10">
                  <c:v>2582065.3399999994</c:v>
                </c:pt>
                <c:pt idx="11">
                  <c:v>984206</c:v>
                </c:pt>
              </c:numCache>
            </c:numRef>
          </c:val>
          <c:smooth val="0"/>
        </c:ser>
        <c:ser>
          <c:idx val="2"/>
          <c:order val="2"/>
          <c:cat>
            <c:numRef>
              <c:f>'Régul du TM bis'!$A$6:$A$18</c:f>
              <c:numCache>
                <c:formatCode>m/d/yyyy</c:formatCode>
                <c:ptCount val="13"/>
                <c:pt idx="0">
                  <c:v>43123</c:v>
                </c:pt>
                <c:pt idx="1">
                  <c:v>43133</c:v>
                </c:pt>
                <c:pt idx="2">
                  <c:v>43164</c:v>
                </c:pt>
                <c:pt idx="3">
                  <c:v>43193</c:v>
                </c:pt>
                <c:pt idx="4">
                  <c:v>43222</c:v>
                </c:pt>
                <c:pt idx="5">
                  <c:v>43255</c:v>
                </c:pt>
                <c:pt idx="6">
                  <c:v>43283</c:v>
                </c:pt>
                <c:pt idx="7">
                  <c:v>43314</c:v>
                </c:pt>
                <c:pt idx="8">
                  <c:v>43362</c:v>
                </c:pt>
                <c:pt idx="9">
                  <c:v>43404</c:v>
                </c:pt>
                <c:pt idx="10">
                  <c:v>43423</c:v>
                </c:pt>
                <c:pt idx="11">
                  <c:v>43440</c:v>
                </c:pt>
                <c:pt idx="12">
                  <c:v>43467</c:v>
                </c:pt>
              </c:numCache>
            </c:numRef>
          </c:cat>
          <c:val>
            <c:numRef>
              <c:f>'Régul du TM bis'!$D$6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5680976"/>
        <c:axId val="-1795662480"/>
      </c:lineChart>
      <c:dateAx>
        <c:axId val="-17956722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Dates de</a:t>
                </a:r>
                <a:r>
                  <a:rPr lang="fr-FR" baseline="0"/>
                  <a:t> l'extraction</a:t>
                </a:r>
                <a:endParaRPr lang="fr-FR"/>
              </a:p>
            </c:rich>
          </c:tx>
          <c:layout/>
          <c:overlay val="0"/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73360"/>
        <c:crosses val="autoZero"/>
        <c:auto val="1"/>
        <c:lblOffset val="100"/>
        <c:baseTimeUnit val="days"/>
      </c:dateAx>
      <c:valAx>
        <c:axId val="-1795673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Nombres de</a:t>
                </a:r>
                <a:r>
                  <a:rPr lang="fr-FR" baseline="0"/>
                  <a:t> factures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3.6084796715090142E-2"/>
              <c:y val="3.7182045512287723E-2"/>
            </c:manualLayout>
          </c:layout>
          <c:overlay val="0"/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72272"/>
        <c:crosses val="autoZero"/>
        <c:crossBetween val="between"/>
      </c:valAx>
      <c:valAx>
        <c:axId val="-1795662480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Montant à rembourser</a:t>
                </a:r>
                <a:r>
                  <a:rPr lang="fr-FR" baseline="0"/>
                  <a:t> en euros</a:t>
                </a:r>
                <a:r>
                  <a:rPr lang="fr-FR"/>
                  <a:t> </a:t>
                </a:r>
              </a:p>
            </c:rich>
          </c:tx>
          <c:layout>
            <c:manualLayout>
              <c:xMode val="edge"/>
              <c:yMode val="edge"/>
              <c:x val="0.6829405074644741"/>
              <c:y val="3.1745416804276873E-2"/>
            </c:manualLayout>
          </c:layout>
          <c:overlay val="0"/>
        </c:title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80976"/>
        <c:crosses val="max"/>
        <c:crossBetween val="between"/>
      </c:valAx>
      <c:dateAx>
        <c:axId val="-1795680976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-179566248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layout>
        <c:manualLayout>
          <c:xMode val="edge"/>
          <c:yMode val="edge"/>
          <c:x val="0.72793412785124345"/>
          <c:y val="0.38711711164639123"/>
          <c:w val="0.13326605555027146"/>
          <c:h val="0.1746453973046115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Régul du TM-2017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'Régul du TM bis'!$C$54</c:f>
              <c:strCache>
                <c:ptCount val="1"/>
                <c:pt idx="0">
                  <c:v>Nombre de factures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5.3806833467850415E-3"/>
                  <c:y val="8.2285684666570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3.5512510088781354E-2"/>
                  <c:y val="7.619044876534278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1.7218186709712133E-2"/>
                  <c:y val="7.314283081472906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2.5827280064568199E-2"/>
                  <c:y val="7.314283081472906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'Régul du TM bis'!$B$55:$B$66</c:f>
              <c:numCache>
                <c:formatCode>m/d/yyyy</c:formatCode>
                <c:ptCount val="12"/>
                <c:pt idx="0">
                  <c:v>43133</c:v>
                </c:pt>
                <c:pt idx="1">
                  <c:v>43164</c:v>
                </c:pt>
                <c:pt idx="2">
                  <c:v>43193</c:v>
                </c:pt>
                <c:pt idx="3">
                  <c:v>43222</c:v>
                </c:pt>
                <c:pt idx="4">
                  <c:v>43255</c:v>
                </c:pt>
                <c:pt idx="5">
                  <c:v>43283</c:v>
                </c:pt>
                <c:pt idx="6">
                  <c:v>43314</c:v>
                </c:pt>
                <c:pt idx="7">
                  <c:v>43354</c:v>
                </c:pt>
                <c:pt idx="8">
                  <c:v>43404</c:v>
                </c:pt>
                <c:pt idx="9">
                  <c:v>43423</c:v>
                </c:pt>
                <c:pt idx="10">
                  <c:v>43440</c:v>
                </c:pt>
                <c:pt idx="11">
                  <c:v>43467</c:v>
                </c:pt>
              </c:numCache>
            </c:numRef>
          </c:cat>
          <c:val>
            <c:numRef>
              <c:f>'Régul du TM bis'!$C$55:$C$66</c:f>
              <c:numCache>
                <c:formatCode>General</c:formatCode>
                <c:ptCount val="12"/>
                <c:pt idx="0">
                  <c:v>1147914</c:v>
                </c:pt>
                <c:pt idx="1">
                  <c:v>1167674</c:v>
                </c:pt>
                <c:pt idx="2">
                  <c:v>1164330</c:v>
                </c:pt>
                <c:pt idx="3">
                  <c:v>1081695</c:v>
                </c:pt>
                <c:pt idx="4">
                  <c:v>1074475</c:v>
                </c:pt>
                <c:pt idx="5">
                  <c:v>679457</c:v>
                </c:pt>
                <c:pt idx="6">
                  <c:v>627598</c:v>
                </c:pt>
                <c:pt idx="7">
                  <c:v>618307</c:v>
                </c:pt>
                <c:pt idx="8">
                  <c:v>907538</c:v>
                </c:pt>
                <c:pt idx="9">
                  <c:v>892602</c:v>
                </c:pt>
                <c:pt idx="10">
                  <c:v>868813</c:v>
                </c:pt>
              </c:numCache>
            </c:numRef>
          </c:val>
          <c:smooth val="0"/>
          <c:extLst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5661936"/>
        <c:axId val="-1795660848"/>
      </c:lineChart>
      <c:lineChart>
        <c:grouping val="stacked"/>
        <c:varyColors val="0"/>
        <c:ser>
          <c:idx val="1"/>
          <c:order val="1"/>
          <c:tx>
            <c:strRef>
              <c:f>'Régul du TM bis'!$D$54</c:f>
              <c:strCache>
                <c:ptCount val="1"/>
                <c:pt idx="0">
                  <c:v>Montant à rembourser en Euros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2.1522733387140166E-3"/>
                  <c:y val="-4.571426925920566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0"/>
                  <c:y val="-5.180950516043311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1.0761366693570083E-2"/>
                  <c:y val="-4.571426925920566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1.0761366693570083E-2"/>
                  <c:y val="-5.485712311104685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'Régul du TM bis'!$B$55:$B$66</c:f>
              <c:numCache>
                <c:formatCode>m/d/yyyy</c:formatCode>
                <c:ptCount val="12"/>
                <c:pt idx="0">
                  <c:v>43133</c:v>
                </c:pt>
                <c:pt idx="1">
                  <c:v>43164</c:v>
                </c:pt>
                <c:pt idx="2">
                  <c:v>43193</c:v>
                </c:pt>
                <c:pt idx="3">
                  <c:v>43222</c:v>
                </c:pt>
                <c:pt idx="4">
                  <c:v>43255</c:v>
                </c:pt>
                <c:pt idx="5">
                  <c:v>43283</c:v>
                </c:pt>
                <c:pt idx="6">
                  <c:v>43314</c:v>
                </c:pt>
                <c:pt idx="7">
                  <c:v>43354</c:v>
                </c:pt>
                <c:pt idx="8">
                  <c:v>43404</c:v>
                </c:pt>
                <c:pt idx="9">
                  <c:v>43423</c:v>
                </c:pt>
                <c:pt idx="10">
                  <c:v>43440</c:v>
                </c:pt>
                <c:pt idx="11">
                  <c:v>43467</c:v>
                </c:pt>
              </c:numCache>
            </c:numRef>
          </c:cat>
          <c:val>
            <c:numRef>
              <c:f>'Régul du TM bis'!$D$55:$D$66</c:f>
              <c:numCache>
                <c:formatCode>#\ ##0.00\ "€"</c:formatCode>
                <c:ptCount val="12"/>
                <c:pt idx="0">
                  <c:v>70673921</c:v>
                </c:pt>
                <c:pt idx="1">
                  <c:v>71423406</c:v>
                </c:pt>
                <c:pt idx="2">
                  <c:v>70996739</c:v>
                </c:pt>
                <c:pt idx="3">
                  <c:v>66546319</c:v>
                </c:pt>
                <c:pt idx="4">
                  <c:v>66029010</c:v>
                </c:pt>
                <c:pt idx="5">
                  <c:v>43527215</c:v>
                </c:pt>
                <c:pt idx="6">
                  <c:v>40704106</c:v>
                </c:pt>
                <c:pt idx="7">
                  <c:v>40114815</c:v>
                </c:pt>
                <c:pt idx="8">
                  <c:v>52970862</c:v>
                </c:pt>
                <c:pt idx="9">
                  <c:v>51819781</c:v>
                </c:pt>
                <c:pt idx="10">
                  <c:v>49762235</c:v>
                </c:pt>
              </c:numCache>
            </c:numRef>
          </c:val>
          <c:smooth val="0"/>
          <c:extLst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5658128"/>
        <c:axId val="-1795659216"/>
      </c:lineChart>
      <c:dateAx>
        <c:axId val="-1795661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60848"/>
        <c:crosses val="autoZero"/>
        <c:auto val="1"/>
        <c:lblOffset val="100"/>
        <c:baseTimeUnit val="days"/>
      </c:dateAx>
      <c:valAx>
        <c:axId val="-1795660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Nombres</a:t>
                </a:r>
                <a:r>
                  <a:rPr lang="fr-FR" baseline="0"/>
                  <a:t> de factures 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3.336023675006726E-2"/>
              <c:y val="2.6391651542562646E-2"/>
            </c:manualLayout>
          </c:layout>
          <c:overlay val="0"/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61936"/>
        <c:crosses val="autoZero"/>
        <c:crossBetween val="between"/>
      </c:valAx>
      <c:valAx>
        <c:axId val="-1795659216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Montant à rembourser</a:t>
                </a:r>
                <a:r>
                  <a:rPr lang="fr-FR" baseline="0"/>
                  <a:t> en euros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0.70668810466488297"/>
              <c:y val="2.6391651542562625E-2"/>
            </c:manualLayout>
          </c:layout>
          <c:overlay val="0"/>
        </c:title>
        <c:numFmt formatCode="#\ ##0.00\ &quot;€&quot;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58128"/>
        <c:crosses val="max"/>
        <c:crossBetween val="between"/>
      </c:valAx>
      <c:dateAx>
        <c:axId val="-1795658128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-1795659216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3188268381504473"/>
          <c:y val="0.37861301707217981"/>
          <c:w val="0.12604081345271484"/>
          <c:h val="0.2064768360638310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Regul Pour ordre</a:t>
            </a:r>
            <a:r>
              <a:rPr lang="fr-FR" baseline="0"/>
              <a:t> 2016  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'Regul pour ordre '!$C$4</c:f>
              <c:strCache>
                <c:ptCount val="1"/>
                <c:pt idx="0">
                  <c:v>Nombre de factures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6.0441220912662436E-3"/>
                  <c:y val="-4.63499364239454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9.6705953460259897E-3"/>
                  <c:y val="-6.488991099352368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9.6705953460260348E-3"/>
                  <c:y val="-6.797990675512005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7.2529465095195365E-3"/>
                  <c:y val="-4.63499364239454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2.9011786038077879E-2"/>
                  <c:y val="-3.089995761596421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2.1758839528558567E-2"/>
                  <c:y val="-6.179991523192729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'Regul pour ordre '!$A$5:$A$17</c:f>
              <c:numCache>
                <c:formatCode>m/d/yyyy</c:formatCode>
                <c:ptCount val="13"/>
                <c:pt idx="0">
                  <c:v>43102</c:v>
                </c:pt>
                <c:pt idx="1">
                  <c:v>43133</c:v>
                </c:pt>
                <c:pt idx="2">
                  <c:v>43164</c:v>
                </c:pt>
                <c:pt idx="3">
                  <c:v>43193</c:v>
                </c:pt>
                <c:pt idx="4">
                  <c:v>43222</c:v>
                </c:pt>
                <c:pt idx="5">
                  <c:v>43255</c:v>
                </c:pt>
                <c:pt idx="6">
                  <c:v>43283</c:v>
                </c:pt>
                <c:pt idx="7">
                  <c:v>43314</c:v>
                </c:pt>
                <c:pt idx="8">
                  <c:v>43354</c:v>
                </c:pt>
                <c:pt idx="9">
                  <c:v>43404</c:v>
                </c:pt>
                <c:pt idx="10">
                  <c:v>43423</c:v>
                </c:pt>
                <c:pt idx="11">
                  <c:v>43440</c:v>
                </c:pt>
                <c:pt idx="12">
                  <c:v>43467</c:v>
                </c:pt>
              </c:numCache>
            </c:numRef>
          </c:cat>
          <c:val>
            <c:numRef>
              <c:f>'Regul pour ordre '!$C$5:$C$17</c:f>
              <c:numCache>
                <c:formatCode>#,##0</c:formatCode>
                <c:ptCount val="13"/>
                <c:pt idx="0">
                  <c:v>501822</c:v>
                </c:pt>
                <c:pt idx="1">
                  <c:v>487508</c:v>
                </c:pt>
                <c:pt idx="2">
                  <c:v>461019</c:v>
                </c:pt>
                <c:pt idx="3">
                  <c:v>430969</c:v>
                </c:pt>
                <c:pt idx="4">
                  <c:v>400175</c:v>
                </c:pt>
                <c:pt idx="5">
                  <c:v>373799</c:v>
                </c:pt>
                <c:pt idx="6">
                  <c:v>339307</c:v>
                </c:pt>
                <c:pt idx="7">
                  <c:v>304355</c:v>
                </c:pt>
                <c:pt idx="8">
                  <c:v>259378</c:v>
                </c:pt>
                <c:pt idx="9">
                  <c:v>56348</c:v>
                </c:pt>
                <c:pt idx="10">
                  <c:v>39030</c:v>
                </c:pt>
                <c:pt idx="11">
                  <c:v>18964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5655952"/>
        <c:axId val="-1795654320"/>
      </c:lineChart>
      <c:lineChart>
        <c:grouping val="stacked"/>
        <c:varyColors val="0"/>
        <c:ser>
          <c:idx val="1"/>
          <c:order val="1"/>
          <c:tx>
            <c:strRef>
              <c:f>'Regul pour ordre '!$D$4</c:f>
              <c:strCache>
                <c:ptCount val="1"/>
                <c:pt idx="0">
                  <c:v>Montant à rembourser en Euros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7.2529465095194923E-3"/>
                  <c:y val="7.7249894039909117E-2"/>
                </c:manualLayout>
              </c:layout>
              <c:tx>
                <c:rich>
                  <a:bodyPr/>
                  <a:lstStyle/>
                  <a:p>
                    <a:fld id="{55DE9836-BC0C-4165-B279-FE806B868868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  <a:p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2.1758839528558477E-2"/>
                  <c:y val="9.5789868609487253E-2"/>
                </c:manualLayout>
              </c:layout>
              <c:tx>
                <c:rich>
                  <a:bodyPr/>
                  <a:lstStyle/>
                  <a:p>
                    <a:fld id="{9AE3B98B-46DB-4B43-BA7B-FD39887DA06D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  <a:p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2.780296161982472E-2"/>
                  <c:y val="7.7249894039909117E-2"/>
                </c:manualLayout>
              </c:layout>
              <c:tx>
                <c:rich>
                  <a:bodyPr/>
                  <a:lstStyle/>
                  <a:p>
                    <a:fld id="{51D59354-829F-441B-9460-01AE38BEF4C4}" type="VALUE">
                      <a:rPr lang="en-US"/>
                      <a:pPr/>
                      <a:t>[VALEUR]</a:t>
                    </a:fld>
                    <a:r>
                      <a:rPr lang="en-US"/>
                      <a:t> € </a:t>
                    </a:r>
                  </a:p>
                  <a:p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3.2638259292837757E-2"/>
                  <c:y val="6.7979906755119973E-2"/>
                </c:manualLayout>
              </c:layout>
              <c:tx>
                <c:rich>
                  <a:bodyPr/>
                  <a:lstStyle/>
                  <a:p>
                    <a:fld id="{278DF9AD-970C-4C9B-BA91-3B92058A2DEB}" type="VALUE">
                      <a:rPr lang="en-US"/>
                      <a:pPr/>
                      <a:t>[VALEUR]</a:t>
                    </a:fld>
                    <a:r>
                      <a:rPr lang="en-US"/>
                      <a:t> € 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6.7694167422181928E-2"/>
                  <c:y val="7.1069902516716396E-2"/>
                </c:manualLayout>
              </c:layout>
              <c:tx>
                <c:rich>
                  <a:bodyPr/>
                  <a:lstStyle/>
                  <a:p>
                    <a:fld id="{D780071F-707C-4C05-85D8-61973536A61A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0.14143240934411758"/>
                  <c:y val="-1.8539974569578187E-2"/>
                </c:manualLayout>
              </c:layout>
              <c:tx>
                <c:rich>
                  <a:bodyPr/>
                  <a:lstStyle/>
                  <a:p>
                    <a:fld id="{6F6C70CC-AF2F-42F3-A698-F33E9B7178A5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447869446962827E-2"/>
                      <c:h val="4.6983507208449168E-2"/>
                    </c:manualLayout>
                  </c15:layout>
                  <c15:dlblFieldTable/>
                  <c15:showDataLabelsRange val="0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'Regul pour ordre '!$A$5:$A$17</c:f>
              <c:numCache>
                <c:formatCode>m/d/yyyy</c:formatCode>
                <c:ptCount val="13"/>
                <c:pt idx="0">
                  <c:v>43102</c:v>
                </c:pt>
                <c:pt idx="1">
                  <c:v>43133</c:v>
                </c:pt>
                <c:pt idx="2">
                  <c:v>43164</c:v>
                </c:pt>
                <c:pt idx="3">
                  <c:v>43193</c:v>
                </c:pt>
                <c:pt idx="4">
                  <c:v>43222</c:v>
                </c:pt>
                <c:pt idx="5">
                  <c:v>43255</c:v>
                </c:pt>
                <c:pt idx="6">
                  <c:v>43283</c:v>
                </c:pt>
                <c:pt idx="7">
                  <c:v>43314</c:v>
                </c:pt>
                <c:pt idx="8">
                  <c:v>43354</c:v>
                </c:pt>
                <c:pt idx="9">
                  <c:v>43404</c:v>
                </c:pt>
                <c:pt idx="10">
                  <c:v>43423</c:v>
                </c:pt>
                <c:pt idx="11">
                  <c:v>43440</c:v>
                </c:pt>
                <c:pt idx="12">
                  <c:v>43467</c:v>
                </c:pt>
              </c:numCache>
            </c:numRef>
          </c:cat>
          <c:val>
            <c:numRef>
              <c:f>'Regul pour ordre '!$D$5:$D$17</c:f>
              <c:numCache>
                <c:formatCode>#,##0</c:formatCode>
                <c:ptCount val="13"/>
                <c:pt idx="0">
                  <c:v>19170713</c:v>
                </c:pt>
                <c:pt idx="1">
                  <c:v>18634907</c:v>
                </c:pt>
                <c:pt idx="2">
                  <c:v>17653903</c:v>
                </c:pt>
                <c:pt idx="3">
                  <c:v>16614586</c:v>
                </c:pt>
                <c:pt idx="4">
                  <c:v>15544744</c:v>
                </c:pt>
                <c:pt idx="5">
                  <c:v>14578960</c:v>
                </c:pt>
                <c:pt idx="6">
                  <c:v>13428881</c:v>
                </c:pt>
                <c:pt idx="7">
                  <c:v>12178464</c:v>
                </c:pt>
                <c:pt idx="8">
                  <c:v>10458849</c:v>
                </c:pt>
                <c:pt idx="9">
                  <c:v>1858240</c:v>
                </c:pt>
                <c:pt idx="10">
                  <c:v>1234972</c:v>
                </c:pt>
                <c:pt idx="11">
                  <c:v>574794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5680432"/>
        <c:axId val="-1795652144"/>
      </c:lineChart>
      <c:dateAx>
        <c:axId val="-17956559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Dates</a:t>
                </a:r>
                <a:r>
                  <a:rPr lang="fr-FR" baseline="0"/>
                  <a:t> des extractions</a:t>
                </a:r>
                <a:endParaRPr lang="fr-FR"/>
              </a:p>
            </c:rich>
          </c:tx>
          <c:layout/>
          <c:overlay val="0"/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54320"/>
        <c:crosses val="autoZero"/>
        <c:auto val="1"/>
        <c:lblOffset val="100"/>
        <c:baseTimeUnit val="days"/>
      </c:dateAx>
      <c:valAx>
        <c:axId val="-1795654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Nombres de factures</a:t>
                </a:r>
              </a:p>
            </c:rich>
          </c:tx>
          <c:layout>
            <c:manualLayout>
              <c:xMode val="edge"/>
              <c:yMode val="edge"/>
              <c:x val="7.7079023326979884E-2"/>
              <c:y val="3.4244208934321278E-2"/>
            </c:manualLayout>
          </c:layout>
          <c:overlay val="0"/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55952"/>
        <c:crosses val="autoZero"/>
        <c:crossBetween val="between"/>
      </c:valAx>
      <c:valAx>
        <c:axId val="-1795652144"/>
        <c:scaling>
          <c:orientation val="minMax"/>
        </c:scaling>
        <c:delete val="0"/>
        <c:axPos val="r"/>
        <c:majorGridlines>
          <c:spPr>
            <a:ln w="9525" cap="flat" cmpd="sng" algn="ctr">
              <a:noFill/>
              <a:round/>
            </a:ln>
            <a:effectLst/>
          </c:spPr>
        </c:majorGridlines>
        <c:minorGridlines>
          <c:spPr>
            <a:ln w="9525" cap="flat" cmpd="sng" algn="ctr">
              <a:noFill/>
              <a:round/>
            </a:ln>
            <a:effectLst/>
          </c:spPr>
        </c:minorGridlines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Montant</a:t>
                </a:r>
                <a:r>
                  <a:rPr lang="fr-FR" baseline="0"/>
                  <a:t> à rembourser en euros 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0.76456668326295274"/>
              <c:y val="9.6546309304196221E-2"/>
            </c:manualLayout>
          </c:layout>
          <c:overlay val="0"/>
        </c:title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80432"/>
        <c:crosses val="max"/>
        <c:crossBetween val="between"/>
      </c:valAx>
      <c:dateAx>
        <c:axId val="-179568043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-1795652144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Regul pour Ordre-2017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'Regul pour ordre '!$C$50</c:f>
              <c:strCache>
                <c:ptCount val="1"/>
                <c:pt idx="0">
                  <c:v>Nombre de factures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6.4935064935064939E-3"/>
                  <c:y val="-5.555555555555555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9.74025974025974E-3"/>
                  <c:y val="-4.44444444444444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6.4935064935064939E-3"/>
                  <c:y val="-4.814814814814816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1.6233766233766232E-2"/>
                  <c:y val="-4.4444444444444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2.5974025974025976E-2"/>
                  <c:y val="-5.925925925925929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1.5151515151515152E-2"/>
                  <c:y val="-5.9259259259259275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'Regul pour ordre '!$A$51:$A$63</c:f>
              <c:numCache>
                <c:formatCode>m/d/yyyy</c:formatCode>
                <c:ptCount val="13"/>
                <c:pt idx="0">
                  <c:v>43102</c:v>
                </c:pt>
                <c:pt idx="1">
                  <c:v>43133</c:v>
                </c:pt>
                <c:pt idx="2">
                  <c:v>43164</c:v>
                </c:pt>
                <c:pt idx="3">
                  <c:v>43193</c:v>
                </c:pt>
                <c:pt idx="4">
                  <c:v>43222</c:v>
                </c:pt>
                <c:pt idx="5">
                  <c:v>43255</c:v>
                </c:pt>
                <c:pt idx="6">
                  <c:v>43283</c:v>
                </c:pt>
                <c:pt idx="7">
                  <c:v>43314</c:v>
                </c:pt>
                <c:pt idx="8">
                  <c:v>43354</c:v>
                </c:pt>
                <c:pt idx="9">
                  <c:v>43404</c:v>
                </c:pt>
                <c:pt idx="10">
                  <c:v>43423</c:v>
                </c:pt>
                <c:pt idx="11">
                  <c:v>43440</c:v>
                </c:pt>
                <c:pt idx="12">
                  <c:v>43467</c:v>
                </c:pt>
              </c:numCache>
            </c:numRef>
          </c:cat>
          <c:val>
            <c:numRef>
              <c:f>'Regul pour ordre '!$C$51:$C$63</c:f>
              <c:numCache>
                <c:formatCode>#,##0</c:formatCode>
                <c:ptCount val="13"/>
                <c:pt idx="0">
                  <c:v>756732</c:v>
                </c:pt>
                <c:pt idx="1">
                  <c:v>785376</c:v>
                </c:pt>
                <c:pt idx="2">
                  <c:v>785907</c:v>
                </c:pt>
                <c:pt idx="3">
                  <c:v>780541</c:v>
                </c:pt>
                <c:pt idx="4">
                  <c:v>778179</c:v>
                </c:pt>
                <c:pt idx="5">
                  <c:v>764764</c:v>
                </c:pt>
                <c:pt idx="6">
                  <c:v>794081</c:v>
                </c:pt>
                <c:pt idx="7">
                  <c:v>782902</c:v>
                </c:pt>
                <c:pt idx="8">
                  <c:v>741892</c:v>
                </c:pt>
                <c:pt idx="9">
                  <c:v>769326</c:v>
                </c:pt>
                <c:pt idx="10">
                  <c:v>757854</c:v>
                </c:pt>
                <c:pt idx="11">
                  <c:v>731988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5648880"/>
        <c:axId val="-1795651056"/>
      </c:lineChart>
      <c:lineChart>
        <c:grouping val="stacked"/>
        <c:varyColors val="0"/>
        <c:ser>
          <c:idx val="1"/>
          <c:order val="1"/>
          <c:tx>
            <c:strRef>
              <c:f>'Regul pour ordre '!$D$50</c:f>
              <c:strCache>
                <c:ptCount val="1"/>
                <c:pt idx="0">
                  <c:v>Montant à rembourser en euros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Lbls>
            <c:dLbl>
              <c:idx val="0"/>
              <c:layout>
                <c:manualLayout>
                  <c:x val="-3.246753246753247E-3"/>
                  <c:y val="0.1111111111111111"/>
                </c:manualLayout>
              </c:layout>
              <c:tx>
                <c:rich>
                  <a:bodyPr/>
                  <a:lstStyle/>
                  <a:p>
                    <a:fld id="{8CC5C353-622F-4DF9-93F0-1B3B35F05347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1.5151515151515192E-2"/>
                  <c:y val="7.4074074074074042E-2"/>
                </c:manualLayout>
              </c:layout>
              <c:tx>
                <c:rich>
                  <a:bodyPr/>
                  <a:lstStyle/>
                  <a:p>
                    <a:fld id="{74737521-2C3C-4518-B3F8-183079055C88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9.7402597402597001E-3"/>
                  <c:y val="8.5185185185185114E-2"/>
                </c:manualLayout>
              </c:layout>
              <c:tx>
                <c:rich>
                  <a:bodyPr/>
                  <a:lstStyle/>
                  <a:p>
                    <a:fld id="{FD2B9978-4C87-4289-9CC8-CBA88261871F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  <a:p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1.406926406926407E-2"/>
                  <c:y val="7.407407407407407E-2"/>
                </c:manualLayout>
              </c:layout>
              <c:tx>
                <c:rich>
                  <a:bodyPr/>
                  <a:lstStyle/>
                  <a:p>
                    <a:fld id="{90DC783B-8D21-47BA-B295-6FD2C25F1E63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  <a:p>
                    <a:endParaRPr lang="fr-FR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2.4891774891774892E-2"/>
                  <c:y val="7.0370370370370305E-2"/>
                </c:manualLayout>
              </c:layout>
              <c:tx>
                <c:rich>
                  <a:bodyPr/>
                  <a:lstStyle/>
                  <a:p>
                    <a:fld id="{60BC0D54-9E90-4FEC-ABCF-BE9AAABED379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4.9783549783549784E-2"/>
                  <c:y val="0.16666666666666666"/>
                </c:manualLayout>
              </c:layout>
              <c:tx>
                <c:rich>
                  <a:bodyPr/>
                  <a:lstStyle/>
                  <a:p>
                    <a:fld id="{052D3DB6-0C7C-4332-A37A-A9594E9096CB}" type="VALUE">
                      <a:rPr lang="en-US"/>
                      <a:pPr/>
                      <a:t>[VALEUR]</a:t>
                    </a:fld>
                    <a:r>
                      <a:rPr lang="en-US"/>
                      <a:t> €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numRef>
              <c:f>'Regul pour ordre '!$A$51:$A$63</c:f>
              <c:numCache>
                <c:formatCode>m/d/yyyy</c:formatCode>
                <c:ptCount val="13"/>
                <c:pt idx="0">
                  <c:v>43102</c:v>
                </c:pt>
                <c:pt idx="1">
                  <c:v>43133</c:v>
                </c:pt>
                <c:pt idx="2">
                  <c:v>43164</c:v>
                </c:pt>
                <c:pt idx="3">
                  <c:v>43193</c:v>
                </c:pt>
                <c:pt idx="4">
                  <c:v>43222</c:v>
                </c:pt>
                <c:pt idx="5">
                  <c:v>43255</c:v>
                </c:pt>
                <c:pt idx="6">
                  <c:v>43283</c:v>
                </c:pt>
                <c:pt idx="7">
                  <c:v>43314</c:v>
                </c:pt>
                <c:pt idx="8">
                  <c:v>43354</c:v>
                </c:pt>
                <c:pt idx="9">
                  <c:v>43404</c:v>
                </c:pt>
                <c:pt idx="10">
                  <c:v>43423</c:v>
                </c:pt>
                <c:pt idx="11">
                  <c:v>43440</c:v>
                </c:pt>
                <c:pt idx="12">
                  <c:v>43467</c:v>
                </c:pt>
              </c:numCache>
            </c:numRef>
          </c:cat>
          <c:val>
            <c:numRef>
              <c:f>'Regul pour ordre '!$D$51:$D$63</c:f>
              <c:numCache>
                <c:formatCode>#,##0</c:formatCode>
                <c:ptCount val="13"/>
                <c:pt idx="0">
                  <c:v>27865576</c:v>
                </c:pt>
                <c:pt idx="1">
                  <c:v>28702936</c:v>
                </c:pt>
                <c:pt idx="2">
                  <c:v>28632319</c:v>
                </c:pt>
                <c:pt idx="3">
                  <c:v>28367665</c:v>
                </c:pt>
                <c:pt idx="4">
                  <c:v>28380174</c:v>
                </c:pt>
                <c:pt idx="5">
                  <c:v>27912618</c:v>
                </c:pt>
                <c:pt idx="6">
                  <c:v>29198192</c:v>
                </c:pt>
                <c:pt idx="7">
                  <c:v>28833469</c:v>
                </c:pt>
                <c:pt idx="8">
                  <c:v>27321492</c:v>
                </c:pt>
                <c:pt idx="9">
                  <c:v>28067924</c:v>
                </c:pt>
                <c:pt idx="10">
                  <c:v>27557695</c:v>
                </c:pt>
                <c:pt idx="11">
                  <c:v>26552655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95676080"/>
        <c:axId val="-1795677712"/>
      </c:lineChart>
      <c:dateAx>
        <c:axId val="-1795648880"/>
        <c:scaling>
          <c:orientation val="minMax"/>
        </c:scaling>
        <c:delete val="0"/>
        <c:axPos val="b"/>
        <c:majorGridlines/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Dates d'extraction</a:t>
                </a:r>
              </a:p>
            </c:rich>
          </c:tx>
          <c:layout/>
          <c:overlay val="0"/>
        </c:title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51056"/>
        <c:crosses val="autoZero"/>
        <c:auto val="1"/>
        <c:lblOffset val="100"/>
        <c:baseTimeUnit val="days"/>
      </c:dateAx>
      <c:valAx>
        <c:axId val="-1795651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>
              <a:noFill/>
            </a:ln>
          </c:spPr>
        </c:minorGridlines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Nombres</a:t>
                </a:r>
                <a:r>
                  <a:rPr lang="fr-FR" baseline="0"/>
                  <a:t> de factures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2.0289853528863516E-2"/>
              <c:y val="3.9461271534272327E-2"/>
            </c:manualLayout>
          </c:layout>
          <c:overlay val="0"/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48880"/>
        <c:crosses val="autoZero"/>
        <c:crossBetween val="between"/>
      </c:valAx>
      <c:valAx>
        <c:axId val="-1795677712"/>
        <c:scaling>
          <c:orientation val="minMax"/>
        </c:scaling>
        <c:delete val="0"/>
        <c:axPos val="r"/>
        <c:majorGridlines>
          <c:spPr>
            <a:ln>
              <a:noFill/>
            </a:ln>
          </c:spPr>
        </c:majorGridlines>
        <c:minorGridlines>
          <c:spPr>
            <a:ln>
              <a:noFill/>
            </a:ln>
          </c:spPr>
        </c:minorGridlines>
        <c:title>
          <c:tx>
            <c:rich>
              <a:bodyPr rot="0" vert="horz"/>
              <a:lstStyle/>
              <a:p>
                <a:pPr>
                  <a:defRPr/>
                </a:pPr>
                <a:r>
                  <a:rPr lang="fr-FR"/>
                  <a:t>Montant</a:t>
                </a:r>
                <a:r>
                  <a:rPr lang="fr-FR" baseline="0"/>
                  <a:t> à rembourser en euros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0.67000443759713668"/>
              <c:y val="4.0214280592569547E-2"/>
            </c:manualLayout>
          </c:layout>
          <c:overlay val="0"/>
        </c:title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95676080"/>
        <c:crosses val="max"/>
        <c:crossBetween val="between"/>
      </c:valAx>
      <c:dateAx>
        <c:axId val="-179567608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-1795677712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1514475</xdr:colOff>
      <xdr:row>0</xdr:row>
      <xdr:rowOff>0</xdr:rowOff>
    </xdr:from>
    <xdr:to>
      <xdr:col>11</xdr:col>
      <xdr:colOff>1381125</xdr:colOff>
      <xdr:row>19</xdr:row>
      <xdr:rowOff>85725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1009650</xdr:colOff>
      <xdr:row>45</xdr:row>
      <xdr:rowOff>71436</xdr:rowOff>
    </xdr:from>
    <xdr:to>
      <xdr:col>14</xdr:col>
      <xdr:colOff>190500</xdr:colOff>
      <xdr:row>67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466724</xdr:colOff>
      <xdr:row>2</xdr:row>
      <xdr:rowOff>176212</xdr:rowOff>
    </xdr:from>
    <xdr:to>
      <xdr:col>14</xdr:col>
      <xdr:colOff>9524</xdr:colOff>
      <xdr:row>24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209550</xdr:colOff>
      <xdr:row>52</xdr:row>
      <xdr:rowOff>9525</xdr:rowOff>
    </xdr:from>
    <xdr:to>
      <xdr:col>17</xdr:col>
      <xdr:colOff>542925</xdr:colOff>
      <xdr:row>70</xdr:row>
      <xdr:rowOff>9525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3:K97"/>
  <sheetViews>
    <sheetView showGridLines="0" zoomScale="80" zoomScaleNormal="80" workbookViewId="0">
      <selection activeCell="D20" sqref="D20"/>
    </sheetView>
  </sheetViews>
  <sheetFormatPr baseColWidth="10" defaultColWidth="11.42578125" defaultRowHeight="15" x14ac:dyDescent="0.25"/>
  <cols>
    <col min="1" max="1" width="17.85546875" bestFit="1" customWidth="1"/>
    <col min="2" max="2" width="18.42578125" bestFit="1" customWidth="1"/>
    <col min="3" max="3" width="27" bestFit="1" customWidth="1"/>
    <col min="4" max="4" width="12.85546875" bestFit="1" customWidth="1"/>
    <col min="5" max="5" width="13.42578125" bestFit="1" customWidth="1"/>
    <col min="6" max="6" width="22.28515625" bestFit="1" customWidth="1"/>
    <col min="7" max="7" width="19.28515625" bestFit="1" customWidth="1"/>
    <col min="8" max="8" width="27.42578125" bestFit="1" customWidth="1"/>
    <col min="9" max="9" width="17.42578125" customWidth="1"/>
    <col min="10" max="10" width="19.28515625" bestFit="1" customWidth="1"/>
    <col min="11" max="11" width="28.7109375" bestFit="1" customWidth="1"/>
    <col min="12" max="16384" width="11.42578125" style="17"/>
  </cols>
  <sheetData>
    <row r="3" spans="1:11" ht="45.6" customHeight="1" x14ac:dyDescent="0.25">
      <c r="A3" s="26" t="s">
        <v>12</v>
      </c>
      <c r="B3" s="26" t="s">
        <v>13</v>
      </c>
      <c r="C3" s="26" t="s">
        <v>14</v>
      </c>
      <c r="D3" s="27" t="s">
        <v>0</v>
      </c>
      <c r="E3" s="28" t="s">
        <v>9</v>
      </c>
      <c r="F3" s="28" t="s">
        <v>15</v>
      </c>
      <c r="G3" s="28" t="s">
        <v>16</v>
      </c>
      <c r="H3" s="28" t="s">
        <v>10</v>
      </c>
      <c r="I3" s="28" t="s">
        <v>11</v>
      </c>
      <c r="J3" s="28" t="s">
        <v>18</v>
      </c>
      <c r="K3" s="28" t="s">
        <v>17</v>
      </c>
    </row>
    <row r="4" spans="1:11" x14ac:dyDescent="0.25">
      <c r="A4" s="67">
        <v>42789</v>
      </c>
      <c r="B4" s="68" t="s">
        <v>1</v>
      </c>
      <c r="C4" s="14" t="s">
        <v>7</v>
      </c>
      <c r="D4" s="4">
        <v>567768</v>
      </c>
      <c r="E4" s="24"/>
      <c r="F4" s="24"/>
      <c r="G4" s="25"/>
      <c r="H4" s="29">
        <v>37927322</v>
      </c>
      <c r="I4" s="24"/>
      <c r="J4" s="25"/>
      <c r="K4" s="25"/>
    </row>
    <row r="5" spans="1:11" x14ac:dyDescent="0.25">
      <c r="A5" s="67"/>
      <c r="B5" s="68"/>
      <c r="C5" s="14" t="s">
        <v>8</v>
      </c>
      <c r="D5" s="4">
        <v>845797</v>
      </c>
      <c r="E5" s="24"/>
      <c r="F5" s="24"/>
      <c r="G5" s="25"/>
      <c r="H5" s="29">
        <v>30636682</v>
      </c>
      <c r="I5" s="24"/>
      <c r="J5" s="25"/>
      <c r="K5" s="25"/>
    </row>
    <row r="6" spans="1:11" x14ac:dyDescent="0.25">
      <c r="A6" s="67"/>
      <c r="B6" s="68"/>
      <c r="C6" s="14" t="s">
        <v>2</v>
      </c>
      <c r="D6" s="12">
        <f>SUM(D4:D5)</f>
        <v>1413565</v>
      </c>
      <c r="E6" s="24"/>
      <c r="F6" s="24"/>
      <c r="G6" s="25"/>
      <c r="H6" s="30">
        <f>SUM(H4:H5)</f>
        <v>68564004</v>
      </c>
      <c r="I6" s="24"/>
      <c r="J6" s="25"/>
      <c r="K6" s="25"/>
    </row>
    <row r="7" spans="1:11" ht="14.25" customHeight="1" x14ac:dyDescent="0.25">
      <c r="A7" s="67">
        <v>43102</v>
      </c>
      <c r="B7" s="68" t="s">
        <v>1</v>
      </c>
      <c r="C7" s="14" t="s">
        <v>7</v>
      </c>
      <c r="D7" s="4">
        <v>398355</v>
      </c>
      <c r="E7" s="1">
        <v>-169413</v>
      </c>
      <c r="F7" s="2">
        <v>0.70161580082005326</v>
      </c>
      <c r="G7" s="18">
        <v>0.2984</v>
      </c>
      <c r="H7" s="29">
        <v>29357475</v>
      </c>
      <c r="I7" s="1">
        <f>H7-H4</f>
        <v>-8569847</v>
      </c>
      <c r="J7" s="2">
        <f>H7/H4</f>
        <v>0.77404555481138371</v>
      </c>
      <c r="K7" s="18">
        <v>0.22600000000000001</v>
      </c>
    </row>
    <row r="8" spans="1:11" x14ac:dyDescent="0.25">
      <c r="A8" s="67"/>
      <c r="B8" s="68"/>
      <c r="C8" s="14" t="s">
        <v>8</v>
      </c>
      <c r="D8" s="4">
        <v>317862</v>
      </c>
      <c r="E8" s="1">
        <v>-527935</v>
      </c>
      <c r="F8" s="2">
        <v>0.37581358174597451</v>
      </c>
      <c r="G8" s="18">
        <v>0.62419999999999998</v>
      </c>
      <c r="H8" s="29">
        <v>12781660</v>
      </c>
      <c r="I8" s="1">
        <f>H8-H5</f>
        <v>-17855022</v>
      </c>
      <c r="J8" s="2">
        <f>H8/H5</f>
        <v>0.41720118386188165</v>
      </c>
      <c r="K8" s="16">
        <v>0.58279999999999998</v>
      </c>
    </row>
    <row r="9" spans="1:11" x14ac:dyDescent="0.25">
      <c r="A9" s="67"/>
      <c r="B9" s="68"/>
      <c r="C9" s="14" t="s">
        <v>2</v>
      </c>
      <c r="D9" s="12">
        <v>716217</v>
      </c>
      <c r="E9" s="1">
        <v>-697348</v>
      </c>
      <c r="F9" s="2">
        <v>0.50667425976166647</v>
      </c>
      <c r="G9" s="18">
        <v>0.49330000000000002</v>
      </c>
      <c r="H9" s="30">
        <v>42139135</v>
      </c>
      <c r="I9" s="1">
        <f>H9-H6</f>
        <v>-26424869</v>
      </c>
      <c r="J9" s="2">
        <f>H9/H6</f>
        <v>0.61459559742164416</v>
      </c>
      <c r="K9" s="16">
        <v>0.38540000000000002</v>
      </c>
    </row>
    <row r="10" spans="1:11" ht="14.45" x14ac:dyDescent="0.3">
      <c r="D10" s="7"/>
      <c r="J10" s="6"/>
    </row>
    <row r="11" spans="1:11" ht="14.45" x14ac:dyDescent="0.3">
      <c r="D11" s="7"/>
      <c r="J11" s="6"/>
    </row>
    <row r="12" spans="1:11" ht="14.45" x14ac:dyDescent="0.3">
      <c r="D12" s="7"/>
      <c r="J12" s="6"/>
    </row>
    <row r="13" spans="1:11" ht="45.6" customHeight="1" x14ac:dyDescent="0.25">
      <c r="A13" s="26" t="s">
        <v>12</v>
      </c>
      <c r="B13" s="26" t="s">
        <v>13</v>
      </c>
      <c r="C13" s="26" t="s">
        <v>14</v>
      </c>
      <c r="D13" s="27" t="s">
        <v>0</v>
      </c>
      <c r="E13" s="28" t="s">
        <v>9</v>
      </c>
      <c r="F13" s="28" t="s">
        <v>15</v>
      </c>
      <c r="G13" s="28" t="s">
        <v>16</v>
      </c>
      <c r="H13" s="28" t="s">
        <v>10</v>
      </c>
      <c r="I13" s="28" t="s">
        <v>11</v>
      </c>
      <c r="J13" s="28" t="s">
        <v>18</v>
      </c>
      <c r="K13" s="28" t="s">
        <v>17</v>
      </c>
    </row>
    <row r="14" spans="1:11" x14ac:dyDescent="0.25">
      <c r="A14" s="69">
        <v>42758</v>
      </c>
      <c r="B14" s="68" t="s">
        <v>1</v>
      </c>
      <c r="C14" s="14" t="s">
        <v>3</v>
      </c>
      <c r="D14" s="4">
        <v>676144</v>
      </c>
      <c r="E14" s="24"/>
      <c r="F14" s="24"/>
      <c r="G14" s="25"/>
      <c r="H14" s="5">
        <v>44892535.029999971</v>
      </c>
      <c r="I14" s="24"/>
      <c r="J14" s="24"/>
      <c r="K14" s="24"/>
    </row>
    <row r="15" spans="1:11" x14ac:dyDescent="0.25">
      <c r="A15" s="69"/>
      <c r="B15" s="68"/>
      <c r="C15" s="14" t="s">
        <v>4</v>
      </c>
      <c r="D15" s="4">
        <v>779667</v>
      </c>
      <c r="E15" s="24"/>
      <c r="F15" s="24"/>
      <c r="G15" s="25"/>
      <c r="H15" s="5">
        <v>28669263.379999995</v>
      </c>
      <c r="I15" s="24"/>
      <c r="J15" s="24"/>
      <c r="K15" s="24"/>
    </row>
    <row r="16" spans="1:11" x14ac:dyDescent="0.25">
      <c r="A16" s="69"/>
      <c r="B16" s="68"/>
      <c r="C16" s="14" t="s">
        <v>2</v>
      </c>
      <c r="D16" s="12">
        <f>SUM(D14:D15)</f>
        <v>1455811</v>
      </c>
      <c r="E16" s="24"/>
      <c r="F16" s="24"/>
      <c r="G16" s="25"/>
      <c r="H16" s="13">
        <f>SUM(H14:H15)</f>
        <v>73561798.409999967</v>
      </c>
      <c r="I16" s="24"/>
      <c r="J16" s="24"/>
      <c r="K16" s="24"/>
    </row>
    <row r="17" spans="1:11" x14ac:dyDescent="0.25">
      <c r="A17" s="67">
        <v>43133</v>
      </c>
      <c r="B17" s="68" t="s">
        <v>1</v>
      </c>
      <c r="C17" s="14" t="s">
        <v>3</v>
      </c>
      <c r="D17" s="4">
        <v>546044</v>
      </c>
      <c r="E17" s="22">
        <f>D17-$D$14</f>
        <v>-130100</v>
      </c>
      <c r="F17" s="2">
        <f>D17/$D$14</f>
        <v>0.80758536643081946</v>
      </c>
      <c r="G17" s="46">
        <f>100%-F17</f>
        <v>0.19241463356918054</v>
      </c>
      <c r="H17" s="5">
        <v>37878708</v>
      </c>
      <c r="I17" s="3">
        <f>H17-$H$14</f>
        <v>-7013827.0299999714</v>
      </c>
      <c r="J17" s="2">
        <f>H17/$H$14</f>
        <v>0.84376406845118246</v>
      </c>
      <c r="K17" s="11">
        <f>100%-J17</f>
        <v>0.15623593154881754</v>
      </c>
    </row>
    <row r="18" spans="1:11" x14ac:dyDescent="0.25">
      <c r="A18" s="67">
        <v>43102</v>
      </c>
      <c r="B18" s="68"/>
      <c r="C18" s="14" t="s">
        <v>4</v>
      </c>
      <c r="D18" s="4">
        <v>487508</v>
      </c>
      <c r="E18" s="22">
        <f>D18-$D$15</f>
        <v>-292159</v>
      </c>
      <c r="F18" s="2">
        <f>D18/$D$15</f>
        <v>0.6252772016771263</v>
      </c>
      <c r="G18" s="46">
        <f>100%-F18</f>
        <v>0.3747227983228737</v>
      </c>
      <c r="H18" s="5">
        <v>18634907</v>
      </c>
      <c r="I18" s="3">
        <f>H18-$H$15</f>
        <v>-10034356.379999995</v>
      </c>
      <c r="J18" s="2">
        <f>H18/$H$15</f>
        <v>0.64999601674453633</v>
      </c>
      <c r="K18" s="11">
        <f>100%-J18</f>
        <v>0.35000398325546367</v>
      </c>
    </row>
    <row r="19" spans="1:11" x14ac:dyDescent="0.25">
      <c r="A19" s="67"/>
      <c r="B19" s="68"/>
      <c r="C19" s="14" t="s">
        <v>2</v>
      </c>
      <c r="D19" s="12">
        <f>D17+D18</f>
        <v>1033552</v>
      </c>
      <c r="E19" s="23">
        <f>D19-$D$16</f>
        <v>-422259</v>
      </c>
      <c r="F19" s="19">
        <f>D19/$D$16</f>
        <v>0.70994929973739718</v>
      </c>
      <c r="G19" s="20">
        <f>100%-F19</f>
        <v>0.29005070026260282</v>
      </c>
      <c r="H19" s="13">
        <f>H17+H18</f>
        <v>56513615</v>
      </c>
      <c r="I19" s="13">
        <f>H19-$H$16</f>
        <v>-17048183.409999967</v>
      </c>
      <c r="J19" s="19">
        <f>H19/$H$16</f>
        <v>0.76824678326947426</v>
      </c>
      <c r="K19" s="21">
        <f>100%-J19</f>
        <v>0.23175321673052574</v>
      </c>
    </row>
    <row r="20" spans="1:11" x14ac:dyDescent="0.25">
      <c r="A20" s="67">
        <v>43164</v>
      </c>
      <c r="B20" s="68" t="s">
        <v>1</v>
      </c>
      <c r="C20" s="14" t="s">
        <v>3</v>
      </c>
      <c r="D20" s="8">
        <v>527723</v>
      </c>
      <c r="E20" s="22">
        <f>D20-$D$14</f>
        <v>-148421</v>
      </c>
      <c r="F20" s="2">
        <f t="shared" ref="F20" si="0">D20/$D$14</f>
        <v>0.7804890674175915</v>
      </c>
      <c r="G20" s="9">
        <f>100%-F20</f>
        <v>0.2195109325824085</v>
      </c>
      <c r="H20" s="10">
        <v>36777714</v>
      </c>
      <c r="I20" s="3">
        <f t="shared" ref="I20" si="1">H20-$H$14</f>
        <v>-8114821.0299999714</v>
      </c>
      <c r="J20" s="2">
        <f t="shared" ref="J20" si="2">H20/$H$14</f>
        <v>0.81923896646564631</v>
      </c>
      <c r="K20" s="11">
        <f>100%-J20</f>
        <v>0.18076103353435369</v>
      </c>
    </row>
    <row r="21" spans="1:11" x14ac:dyDescent="0.25">
      <c r="A21" s="67">
        <v>43102</v>
      </c>
      <c r="B21" s="68"/>
      <c r="C21" s="14" t="s">
        <v>4</v>
      </c>
      <c r="D21" s="8">
        <v>461019</v>
      </c>
      <c r="E21" s="22">
        <f>D21-$D$15</f>
        <v>-318648</v>
      </c>
      <c r="F21" s="2">
        <f t="shared" ref="F21" si="3">D21/$D$15</f>
        <v>0.5913024406573576</v>
      </c>
      <c r="G21" s="9">
        <f t="shared" ref="G21:G28" si="4">100%-F21</f>
        <v>0.4086975593426424</v>
      </c>
      <c r="H21" s="10">
        <v>17653903</v>
      </c>
      <c r="I21" s="3">
        <f t="shared" ref="I21" si="5">H21-$H$15</f>
        <v>-11015360.379999995</v>
      </c>
      <c r="J21" s="2">
        <f t="shared" ref="J21" si="6">H21/$H$15</f>
        <v>0.61577804654428492</v>
      </c>
      <c r="K21" s="11">
        <f t="shared" ref="K21:K27" si="7">100%-J21</f>
        <v>0.38422195345571508</v>
      </c>
    </row>
    <row r="22" spans="1:11" x14ac:dyDescent="0.25">
      <c r="A22" s="67"/>
      <c r="B22" s="68"/>
      <c r="C22" s="14" t="s">
        <v>2</v>
      </c>
      <c r="D22" s="12">
        <f>D20+D21</f>
        <v>988742</v>
      </c>
      <c r="E22" s="23">
        <f>D22-$D$16</f>
        <v>-467069</v>
      </c>
      <c r="F22" s="19">
        <f t="shared" ref="F22" si="8">D22/$D$16</f>
        <v>0.67916920534327596</v>
      </c>
      <c r="G22" s="19">
        <f t="shared" si="4"/>
        <v>0.32083079465672404</v>
      </c>
      <c r="H22" s="13">
        <f>H20+H21</f>
        <v>54431617</v>
      </c>
      <c r="I22" s="49">
        <f t="shared" ref="I22" si="9">H22-$H$16</f>
        <v>-19130181.409999967</v>
      </c>
      <c r="J22" s="19">
        <f t="shared" ref="J22" si="10">H22/$H$16</f>
        <v>0.73994407663367545</v>
      </c>
      <c r="K22" s="21">
        <f t="shared" si="7"/>
        <v>0.26005592336632455</v>
      </c>
    </row>
    <row r="23" spans="1:11" x14ac:dyDescent="0.25">
      <c r="A23" s="67">
        <v>43193</v>
      </c>
      <c r="B23" s="68" t="s">
        <v>1</v>
      </c>
      <c r="C23" s="14" t="s">
        <v>3</v>
      </c>
      <c r="D23" s="8">
        <v>509345</v>
      </c>
      <c r="E23" s="22">
        <f>D23-$D$14</f>
        <v>-166799</v>
      </c>
      <c r="F23" s="2">
        <f t="shared" ref="F23" si="11">D23/$D$14</f>
        <v>0.75330846683546704</v>
      </c>
      <c r="G23" s="9">
        <f t="shared" si="4"/>
        <v>0.24669153316453296</v>
      </c>
      <c r="H23" s="10">
        <v>35575337</v>
      </c>
      <c r="I23" s="3">
        <f t="shared" ref="I23" si="12">H23-$H$14</f>
        <v>-9317198.0299999714</v>
      </c>
      <c r="J23" s="2">
        <f t="shared" ref="J23" si="13">H23/$H$14</f>
        <v>0.79245551573833728</v>
      </c>
      <c r="K23" s="11">
        <f t="shared" si="7"/>
        <v>0.20754448426166272</v>
      </c>
    </row>
    <row r="24" spans="1:11" x14ac:dyDescent="0.25">
      <c r="A24" s="67">
        <v>43102</v>
      </c>
      <c r="B24" s="68"/>
      <c r="C24" s="14" t="s">
        <v>4</v>
      </c>
      <c r="D24" s="8">
        <v>430969</v>
      </c>
      <c r="E24" s="22">
        <f>D24-$D$15</f>
        <v>-348698</v>
      </c>
      <c r="F24" s="2">
        <f t="shared" ref="F24" si="14">D24/$D$15</f>
        <v>0.55276034512169936</v>
      </c>
      <c r="G24" s="9">
        <f t="shared" si="4"/>
        <v>0.44723965487830064</v>
      </c>
      <c r="H24" s="10">
        <v>16614586</v>
      </c>
      <c r="I24" s="3">
        <f t="shared" ref="I24" si="15">H24-$H$15</f>
        <v>-12054677.379999995</v>
      </c>
      <c r="J24" s="2">
        <f t="shared" ref="J24" si="16">H24/$H$15</f>
        <v>0.57952608617040802</v>
      </c>
      <c r="K24" s="11">
        <f t="shared" si="7"/>
        <v>0.42047391382959198</v>
      </c>
    </row>
    <row r="25" spans="1:11" x14ac:dyDescent="0.25">
      <c r="A25" s="67"/>
      <c r="B25" s="68"/>
      <c r="C25" s="14" t="s">
        <v>2</v>
      </c>
      <c r="D25" s="12">
        <f>D23+D24</f>
        <v>940314</v>
      </c>
      <c r="E25" s="23">
        <f>D25-$D$16</f>
        <v>-515497</v>
      </c>
      <c r="F25" s="19">
        <f t="shared" ref="F25" si="17">D25/$D$16</f>
        <v>0.64590389823953798</v>
      </c>
      <c r="G25" s="19">
        <f t="shared" si="4"/>
        <v>0.35409610176046202</v>
      </c>
      <c r="H25" s="13">
        <f>H23+H24</f>
        <v>52189923</v>
      </c>
      <c r="I25" s="49">
        <f t="shared" ref="I25" si="18">H25-$H$16</f>
        <v>-21371875.409999967</v>
      </c>
      <c r="J25" s="19">
        <f t="shared" ref="J25" si="19">H25/$H$16</f>
        <v>0.70947046059310748</v>
      </c>
      <c r="K25" s="21">
        <f t="shared" si="7"/>
        <v>0.29052953940689252</v>
      </c>
    </row>
    <row r="26" spans="1:11" x14ac:dyDescent="0.25">
      <c r="A26" s="67">
        <v>43222</v>
      </c>
      <c r="B26" s="68" t="s">
        <v>1</v>
      </c>
      <c r="C26" s="14" t="s">
        <v>3</v>
      </c>
      <c r="D26" s="8">
        <v>470583</v>
      </c>
      <c r="E26" s="22">
        <f>D26-$D$14</f>
        <v>-205561</v>
      </c>
      <c r="F26" s="2">
        <f t="shared" ref="F26" si="20">D26/$D$14</f>
        <v>0.69598044203601594</v>
      </c>
      <c r="G26" s="9">
        <f t="shared" si="4"/>
        <v>0.30401955796398406</v>
      </c>
      <c r="H26" s="10">
        <v>32774153</v>
      </c>
      <c r="I26" s="3">
        <f t="shared" ref="I26" si="21">H26-$H$14</f>
        <v>-12118382.029999971</v>
      </c>
      <c r="J26" s="2">
        <f t="shared" ref="J26" si="22">H26/$H$14</f>
        <v>0.73005797017473573</v>
      </c>
      <c r="K26" s="11">
        <f t="shared" si="7"/>
        <v>0.26994202982526427</v>
      </c>
    </row>
    <row r="27" spans="1:11" x14ac:dyDescent="0.25">
      <c r="A27" s="67">
        <v>43102</v>
      </c>
      <c r="B27" s="68"/>
      <c r="C27" s="14" t="s">
        <v>4</v>
      </c>
      <c r="D27" s="8">
        <v>400175</v>
      </c>
      <c r="E27" s="22">
        <f>D27-$D$15</f>
        <v>-379492</v>
      </c>
      <c r="F27" s="2">
        <f t="shared" ref="F27" si="23">D27/$D$15</f>
        <v>0.5132639960393347</v>
      </c>
      <c r="G27" s="9">
        <f t="shared" si="4"/>
        <v>0.4867360039606653</v>
      </c>
      <c r="H27" s="10">
        <v>15544774</v>
      </c>
      <c r="I27" s="3">
        <f t="shared" ref="I27" si="24">H27-$H$15</f>
        <v>-13124489.379999995</v>
      </c>
      <c r="J27" s="2">
        <f t="shared" ref="J27" si="25">H27/$H$15</f>
        <v>0.54221044307836008</v>
      </c>
      <c r="K27" s="11">
        <f t="shared" si="7"/>
        <v>0.45778955692163992</v>
      </c>
    </row>
    <row r="28" spans="1:11" x14ac:dyDescent="0.25">
      <c r="A28" s="67"/>
      <c r="B28" s="68"/>
      <c r="C28" s="14" t="s">
        <v>2</v>
      </c>
      <c r="D28" s="12">
        <f>D26+D27</f>
        <v>870758</v>
      </c>
      <c r="E28" s="23">
        <f>D28-$D$16</f>
        <v>-585053</v>
      </c>
      <c r="F28" s="19">
        <f t="shared" ref="F28" si="26">D28/$D$16</f>
        <v>0.59812571824227179</v>
      </c>
      <c r="G28" s="19">
        <f t="shared" si="4"/>
        <v>0.40187428175772821</v>
      </c>
      <c r="H28" s="13">
        <f>H26+H27</f>
        <v>48318927</v>
      </c>
      <c r="I28" s="49">
        <f t="shared" ref="I28" si="27">H28-$H$16</f>
        <v>-25242871.409999967</v>
      </c>
      <c r="J28" s="19">
        <f t="shared" ref="J28" si="28">H28/$H$16</f>
        <v>0.65684809295569835</v>
      </c>
      <c r="K28" s="21">
        <f t="shared" ref="K28:K34" si="29">100%-J28</f>
        <v>0.34315190704430165</v>
      </c>
    </row>
    <row r="29" spans="1:11" x14ac:dyDescent="0.25">
      <c r="A29" s="67">
        <v>43255</v>
      </c>
      <c r="B29" s="68" t="s">
        <v>1</v>
      </c>
      <c r="C29" s="31" t="s">
        <v>3</v>
      </c>
      <c r="D29" s="41">
        <v>456866</v>
      </c>
      <c r="E29" s="22">
        <f>D29-$D$14</f>
        <v>-219278</v>
      </c>
      <c r="F29" s="2">
        <f t="shared" ref="F29" si="30">D29/$D$14</f>
        <v>0.67569334342980192</v>
      </c>
      <c r="G29" s="9">
        <f t="shared" ref="G29:G34" si="31">100%-F29</f>
        <v>0.32430665657019808</v>
      </c>
      <c r="H29" s="47">
        <v>31988894</v>
      </c>
      <c r="I29" s="3">
        <f t="shared" ref="I29" si="32">H29-$H$14</f>
        <v>-12903641.029999971</v>
      </c>
      <c r="J29" s="2">
        <f t="shared" ref="J29" si="33">H29/$H$14</f>
        <v>0.71256599741188686</v>
      </c>
      <c r="K29" s="11">
        <f t="shared" si="29"/>
        <v>0.28743400258811314</v>
      </c>
    </row>
    <row r="30" spans="1:11" x14ac:dyDescent="0.25">
      <c r="A30" s="67">
        <v>43102</v>
      </c>
      <c r="B30" s="68"/>
      <c r="C30" s="31" t="s">
        <v>4</v>
      </c>
      <c r="D30" s="41">
        <v>373799</v>
      </c>
      <c r="E30" s="22">
        <f>D30-$D$15</f>
        <v>-405868</v>
      </c>
      <c r="F30" s="2">
        <f t="shared" ref="F30" si="34">D30/$D$15</f>
        <v>0.47943416868996636</v>
      </c>
      <c r="G30" s="9">
        <f t="shared" si="31"/>
        <v>0.52056583131003364</v>
      </c>
      <c r="H30" s="47">
        <v>14578960</v>
      </c>
      <c r="I30" s="3">
        <f t="shared" ref="I30" si="35">H30-$H$15</f>
        <v>-14090303.379999995</v>
      </c>
      <c r="J30" s="2">
        <f t="shared" ref="J30" si="36">H30/$H$15</f>
        <v>0.50852230860491687</v>
      </c>
      <c r="K30" s="11">
        <f t="shared" si="29"/>
        <v>0.49147769139508313</v>
      </c>
    </row>
    <row r="31" spans="1:11" x14ac:dyDescent="0.25">
      <c r="A31" s="67"/>
      <c r="B31" s="68"/>
      <c r="C31" s="31" t="s">
        <v>2</v>
      </c>
      <c r="D31" s="42">
        <v>830665</v>
      </c>
      <c r="E31" s="23">
        <f>D31-$D$16</f>
        <v>-625146</v>
      </c>
      <c r="F31" s="19">
        <f t="shared" ref="F31" si="37">D31/$D$16</f>
        <v>0.57058574224264003</v>
      </c>
      <c r="G31" s="19">
        <f t="shared" si="31"/>
        <v>0.42941425775735997</v>
      </c>
      <c r="H31" s="49">
        <v>46567854</v>
      </c>
      <c r="I31" s="49">
        <f t="shared" ref="I31" si="38">H31-$H$16</f>
        <v>-26993944.409999967</v>
      </c>
      <c r="J31" s="19">
        <f t="shared" ref="J31" si="39">H31/$H$16</f>
        <v>0.63304398487448588</v>
      </c>
      <c r="K31" s="21">
        <f t="shared" si="29"/>
        <v>0.36695601512551412</v>
      </c>
    </row>
    <row r="32" spans="1:11" s="51" customFormat="1" x14ac:dyDescent="0.25">
      <c r="A32" s="67">
        <v>43283</v>
      </c>
      <c r="B32" s="68" t="s">
        <v>1</v>
      </c>
      <c r="C32" s="52" t="s">
        <v>3</v>
      </c>
      <c r="D32" s="41">
        <v>324228</v>
      </c>
      <c r="E32" s="22">
        <f>D32-$D$14</f>
        <v>-351916</v>
      </c>
      <c r="F32" s="2">
        <f t="shared" ref="F32" si="40">D32/$D$14</f>
        <v>0.47952507158238483</v>
      </c>
      <c r="G32" s="46">
        <f t="shared" si="31"/>
        <v>0.52047492841761511</v>
      </c>
      <c r="H32" s="47">
        <v>21281179</v>
      </c>
      <c r="I32" s="3">
        <f t="shared" ref="I32" si="41">H32-$H$14</f>
        <v>-23611356.029999971</v>
      </c>
      <c r="J32" s="2">
        <f t="shared" ref="J32" si="42">H32/$H$14</f>
        <v>0.47404716587687906</v>
      </c>
      <c r="K32" s="11">
        <f t="shared" si="29"/>
        <v>0.52595283412312099</v>
      </c>
    </row>
    <row r="33" spans="1:11" s="51" customFormat="1" x14ac:dyDescent="0.25">
      <c r="A33" s="67">
        <v>43102</v>
      </c>
      <c r="B33" s="68"/>
      <c r="C33" s="52" t="s">
        <v>4</v>
      </c>
      <c r="D33" s="41">
        <v>339307</v>
      </c>
      <c r="E33" s="22">
        <f>D33-$D$15</f>
        <v>-440360</v>
      </c>
      <c r="F33" s="2">
        <f t="shared" ref="F33" si="43">D33/$D$15</f>
        <v>0.43519476904883753</v>
      </c>
      <c r="G33" s="46">
        <f t="shared" si="31"/>
        <v>0.56480523095116242</v>
      </c>
      <c r="H33" s="47">
        <v>13428881</v>
      </c>
      <c r="I33" s="3">
        <f t="shared" ref="I33" si="44">H33-$H$15</f>
        <v>-15240382.379999995</v>
      </c>
      <c r="J33" s="2">
        <f t="shared" ref="J33" si="45">H33/$H$15</f>
        <v>0.46840690749550756</v>
      </c>
      <c r="K33" s="11">
        <f t="shared" si="29"/>
        <v>0.53159309250449249</v>
      </c>
    </row>
    <row r="34" spans="1:11" s="51" customFormat="1" x14ac:dyDescent="0.25">
      <c r="A34" s="67"/>
      <c r="B34" s="68"/>
      <c r="C34" s="52" t="s">
        <v>2</v>
      </c>
      <c r="D34" s="48">
        <v>830665</v>
      </c>
      <c r="E34" s="23">
        <f>D34-$D$16</f>
        <v>-625146</v>
      </c>
      <c r="F34" s="19">
        <f t="shared" ref="F34" si="46">D34/$D$16</f>
        <v>0.57058574224264003</v>
      </c>
      <c r="G34" s="19">
        <f t="shared" si="31"/>
        <v>0.42941425775735997</v>
      </c>
      <c r="H34" s="49">
        <v>46567854</v>
      </c>
      <c r="I34" s="49">
        <f t="shared" ref="I34" si="47">H34-$H$16</f>
        <v>-26993944.409999967</v>
      </c>
      <c r="J34" s="19">
        <f t="shared" ref="J34" si="48">H34/$H$16</f>
        <v>0.63304398487448588</v>
      </c>
      <c r="K34" s="21">
        <f t="shared" si="29"/>
        <v>0.36695601512551412</v>
      </c>
    </row>
    <row r="35" spans="1:11" s="51" customFormat="1" x14ac:dyDescent="0.25">
      <c r="A35" s="67">
        <v>43354</v>
      </c>
      <c r="B35" s="68" t="s">
        <v>1</v>
      </c>
      <c r="C35" s="55" t="s">
        <v>3</v>
      </c>
      <c r="D35" s="41">
        <v>271189</v>
      </c>
      <c r="E35" s="22">
        <f>D35-$D$14</f>
        <v>-404955</v>
      </c>
      <c r="F35" s="2">
        <f t="shared" ref="F35" si="49">D35/$D$14</f>
        <v>0.40108172223668331</v>
      </c>
      <c r="G35" s="46">
        <f t="shared" ref="G35:G37" si="50">100%-F35</f>
        <v>0.59891827776331663</v>
      </c>
      <c r="H35" s="47">
        <v>17779050</v>
      </c>
      <c r="I35" s="3">
        <f t="shared" ref="I35" si="51">H35-$H$14</f>
        <v>-27113485.029999971</v>
      </c>
      <c r="J35" s="2">
        <f t="shared" ref="J35" si="52">H35/$H$14</f>
        <v>0.39603577717584759</v>
      </c>
      <c r="K35" s="11">
        <f t="shared" ref="K35:K37" si="53">100%-J35</f>
        <v>0.60396422282415241</v>
      </c>
    </row>
    <row r="36" spans="1:11" s="51" customFormat="1" x14ac:dyDescent="0.25">
      <c r="A36" s="67">
        <v>43102</v>
      </c>
      <c r="B36" s="68"/>
      <c r="C36" s="55" t="s">
        <v>4</v>
      </c>
      <c r="D36" s="41">
        <v>259378</v>
      </c>
      <c r="E36" s="22">
        <f>D36-$D$15</f>
        <v>-520289</v>
      </c>
      <c r="F36" s="2">
        <f t="shared" ref="F36" si="54">D36/$D$15</f>
        <v>0.33267792531939916</v>
      </c>
      <c r="G36" s="46">
        <f t="shared" si="50"/>
        <v>0.66732207468060079</v>
      </c>
      <c r="H36" s="47">
        <v>10458849</v>
      </c>
      <c r="I36" s="3">
        <f t="shared" ref="I36" si="55">H36-$H$15</f>
        <v>-18210414.379999995</v>
      </c>
      <c r="J36" s="2">
        <f t="shared" ref="J36" si="56">H36/$H$15</f>
        <v>0.36481052412725096</v>
      </c>
      <c r="K36" s="11">
        <f t="shared" si="53"/>
        <v>0.63518947587274899</v>
      </c>
    </row>
    <row r="37" spans="1:11" s="51" customFormat="1" x14ac:dyDescent="0.25">
      <c r="A37" s="67"/>
      <c r="B37" s="68"/>
      <c r="C37" s="55" t="s">
        <v>2</v>
      </c>
      <c r="D37" s="48">
        <f>D35+D36</f>
        <v>530567</v>
      </c>
      <c r="E37" s="23">
        <f>D37-$D$16</f>
        <v>-925244</v>
      </c>
      <c r="F37" s="19">
        <f t="shared" ref="F37" si="57">D37/$D$16</f>
        <v>0.36444772020543875</v>
      </c>
      <c r="G37" s="19">
        <f t="shared" si="50"/>
        <v>0.63555227979456119</v>
      </c>
      <c r="H37" s="49">
        <f>H35+H36</f>
        <v>28237899</v>
      </c>
      <c r="I37" s="49">
        <f t="shared" ref="I37" si="58">H37-$H$16</f>
        <v>-45323899.409999967</v>
      </c>
      <c r="J37" s="19">
        <f t="shared" ref="J37" si="59">H37/$H$16</f>
        <v>0.38386634925120794</v>
      </c>
      <c r="K37" s="21">
        <f t="shared" si="53"/>
        <v>0.61613365074879201</v>
      </c>
    </row>
    <row r="38" spans="1:11" s="51" customFormat="1" x14ac:dyDescent="0.25">
      <c r="A38" s="67">
        <v>43404</v>
      </c>
      <c r="B38" s="68" t="s">
        <v>1</v>
      </c>
      <c r="C38" s="54" t="s">
        <v>3</v>
      </c>
      <c r="D38" s="41">
        <v>87197</v>
      </c>
      <c r="E38" s="22">
        <f>D38-$D$14</f>
        <v>-588947</v>
      </c>
      <c r="F38" s="2">
        <f t="shared" ref="F38" si="60">D38/$D$14</f>
        <v>0.12896217373813862</v>
      </c>
      <c r="G38" s="46">
        <f t="shared" ref="G38:G40" si="61">100%-F38</f>
        <v>0.87103782626186144</v>
      </c>
      <c r="H38" s="47">
        <v>4280699.9700000007</v>
      </c>
      <c r="I38" s="3">
        <f t="shared" ref="I38" si="62">H38-$H$14</f>
        <v>-40611835.059999973</v>
      </c>
      <c r="J38" s="2">
        <f t="shared" ref="J38" si="63">H38/$H$14</f>
        <v>9.535438279748229E-2</v>
      </c>
      <c r="K38" s="11">
        <f t="shared" ref="K38:K40" si="64">100%-J38</f>
        <v>0.90464561720251768</v>
      </c>
    </row>
    <row r="39" spans="1:11" s="51" customFormat="1" x14ac:dyDescent="0.25">
      <c r="A39" s="67">
        <v>43102</v>
      </c>
      <c r="B39" s="68"/>
      <c r="C39" s="54" t="s">
        <v>4</v>
      </c>
      <c r="D39" s="41">
        <v>56348</v>
      </c>
      <c r="E39" s="22">
        <f>D39-$D$15</f>
        <v>-723319</v>
      </c>
      <c r="F39" s="2">
        <f t="shared" ref="F39" si="65">D39/$D$15</f>
        <v>7.2271880174484743E-2</v>
      </c>
      <c r="G39" s="46">
        <f t="shared" si="61"/>
        <v>0.92772811982551528</v>
      </c>
      <c r="H39" s="47">
        <v>1858239.9800000004</v>
      </c>
      <c r="I39" s="3">
        <f t="shared" ref="I39" si="66">H39-$H$15</f>
        <v>-26811023.399999995</v>
      </c>
      <c r="J39" s="2">
        <f t="shared" ref="J39" si="67">H39/$H$15</f>
        <v>6.4816453613395941E-2</v>
      </c>
      <c r="K39" s="11">
        <f t="shared" si="64"/>
        <v>0.93518354638660406</v>
      </c>
    </row>
    <row r="40" spans="1:11" s="51" customFormat="1" x14ac:dyDescent="0.25">
      <c r="A40" s="67"/>
      <c r="B40" s="68"/>
      <c r="C40" s="54" t="s">
        <v>2</v>
      </c>
      <c r="D40" s="48">
        <f>D38+D39</f>
        <v>143545</v>
      </c>
      <c r="E40" s="23">
        <f>D40-$D$16</f>
        <v>-1312266</v>
      </c>
      <c r="F40" s="19">
        <f t="shared" ref="F40" si="68">D40/$D$16</f>
        <v>9.8601398121047304E-2</v>
      </c>
      <c r="G40" s="19">
        <f t="shared" si="61"/>
        <v>0.90139860187895271</v>
      </c>
      <c r="H40" s="49">
        <f>H38+H39</f>
        <v>6138939.9500000011</v>
      </c>
      <c r="I40" s="49">
        <f t="shared" ref="I40" si="69">H40-$H$16</f>
        <v>-67422858.459999964</v>
      </c>
      <c r="J40" s="19">
        <f t="shared" ref="J40" si="70">H40/$H$16</f>
        <v>8.3452825823865068E-2</v>
      </c>
      <c r="K40" s="21">
        <f t="shared" si="64"/>
        <v>0.91654717417613496</v>
      </c>
    </row>
    <row r="41" spans="1:11" s="51" customFormat="1" x14ac:dyDescent="0.25">
      <c r="A41" s="67">
        <v>43423</v>
      </c>
      <c r="B41" s="68" t="s">
        <v>1</v>
      </c>
      <c r="C41" s="54" t="s">
        <v>3</v>
      </c>
      <c r="D41" s="41">
        <v>56477</v>
      </c>
      <c r="E41" s="22">
        <f>D41-$D$14</f>
        <v>-619667</v>
      </c>
      <c r="F41" s="2">
        <f t="shared" ref="F41" si="71">D41/$D$14</f>
        <v>8.3528065027568085E-2</v>
      </c>
      <c r="G41" s="46">
        <f t="shared" ref="G41:G43" si="72">100%-F41</f>
        <v>0.91647193497243196</v>
      </c>
      <c r="H41" s="47">
        <v>2582065.3399999994</v>
      </c>
      <c r="I41" s="3">
        <f t="shared" ref="I41" si="73">H41-$H$14</f>
        <v>-42310469.689999975</v>
      </c>
      <c r="J41" s="2">
        <f t="shared" ref="J41" si="74">H41/$H$14</f>
        <v>5.7516585736904886E-2</v>
      </c>
      <c r="K41" s="11">
        <f t="shared" ref="K41:K43" si="75">100%-J41</f>
        <v>0.94248341426309512</v>
      </c>
    </row>
    <row r="42" spans="1:11" s="51" customFormat="1" x14ac:dyDescent="0.25">
      <c r="A42" s="67">
        <v>43102</v>
      </c>
      <c r="B42" s="68"/>
      <c r="C42" s="54" t="s">
        <v>4</v>
      </c>
      <c r="D42" s="41">
        <v>39030</v>
      </c>
      <c r="E42" s="22">
        <f>D42-$D$15</f>
        <v>-740637</v>
      </c>
      <c r="F42" s="2">
        <f t="shared" ref="F42" si="76">D42/$D$15</f>
        <v>5.0059833236497119E-2</v>
      </c>
      <c r="G42" s="46">
        <f t="shared" si="72"/>
        <v>0.9499401667635029</v>
      </c>
      <c r="H42" s="47">
        <v>1234971.8799999999</v>
      </c>
      <c r="I42" s="3">
        <f t="shared" ref="I42" si="77">H42-$H$15</f>
        <v>-27434291.499999996</v>
      </c>
      <c r="J42" s="2">
        <f t="shared" ref="J42" si="78">H42/$H$15</f>
        <v>4.3076512417878528E-2</v>
      </c>
      <c r="K42" s="11">
        <f t="shared" si="75"/>
        <v>0.95692348758212142</v>
      </c>
    </row>
    <row r="43" spans="1:11" s="51" customFormat="1" x14ac:dyDescent="0.25">
      <c r="A43" s="67"/>
      <c r="B43" s="68"/>
      <c r="C43" s="54" t="s">
        <v>2</v>
      </c>
      <c r="D43" s="48">
        <f>D41+D42</f>
        <v>95507</v>
      </c>
      <c r="E43" s="23">
        <f>D43-$D$16</f>
        <v>-1360304</v>
      </c>
      <c r="F43" s="19">
        <f t="shared" ref="F43" si="79">D43/$D$16</f>
        <v>6.560398293459796E-2</v>
      </c>
      <c r="G43" s="19">
        <f t="shared" si="72"/>
        <v>0.93439601706540198</v>
      </c>
      <c r="H43" s="49">
        <f>H41+H42</f>
        <v>3817037.2199999993</v>
      </c>
      <c r="I43" s="49">
        <f t="shared" ref="I43" si="80">H43-$H$16</f>
        <v>-69744761.189999968</v>
      </c>
      <c r="J43" s="19">
        <f t="shared" ref="J43" si="81">H43/$H$16</f>
        <v>5.1888851312818264E-2</v>
      </c>
      <c r="K43" s="21">
        <f t="shared" si="75"/>
        <v>0.94811114868718172</v>
      </c>
    </row>
    <row r="44" spans="1:11" s="51" customFormat="1" x14ac:dyDescent="0.25">
      <c r="A44" s="67">
        <v>43440</v>
      </c>
      <c r="B44" s="68" t="s">
        <v>1</v>
      </c>
      <c r="C44" s="56" t="s">
        <v>3</v>
      </c>
      <c r="D44" s="41">
        <v>24873</v>
      </c>
      <c r="E44" s="22">
        <f>D44-$D$14</f>
        <v>-651271</v>
      </c>
      <c r="F44" s="2">
        <f t="shared" ref="F44" si="82">D44/$D$14</f>
        <v>3.6786542511654322E-2</v>
      </c>
      <c r="G44" s="46">
        <f t="shared" ref="G44:G46" si="83">100%-F44</f>
        <v>0.96321345748834564</v>
      </c>
      <c r="H44" s="47">
        <v>984206</v>
      </c>
      <c r="I44" s="3">
        <f t="shared" ref="I44" si="84">H44-$H$14</f>
        <v>-43908329.029999971</v>
      </c>
      <c r="J44" s="2">
        <f t="shared" ref="J44" si="85">H44/$H$14</f>
        <v>2.1923600423595875E-2</v>
      </c>
      <c r="K44" s="11">
        <f t="shared" ref="K44:K46" si="86">100%-J44</f>
        <v>0.97807639957640413</v>
      </c>
    </row>
    <row r="45" spans="1:11" s="51" customFormat="1" x14ac:dyDescent="0.25">
      <c r="A45" s="67">
        <v>43102</v>
      </c>
      <c r="B45" s="68"/>
      <c r="C45" s="56" t="s">
        <v>4</v>
      </c>
      <c r="D45" s="41">
        <v>18964</v>
      </c>
      <c r="E45" s="22">
        <f>D45-$D$15</f>
        <v>-760703</v>
      </c>
      <c r="F45" s="2">
        <f t="shared" ref="F45" si="87">D45/$D$15</f>
        <v>2.4323204650190403E-2</v>
      </c>
      <c r="G45" s="46">
        <f t="shared" si="83"/>
        <v>0.97567679534980956</v>
      </c>
      <c r="H45" s="47">
        <v>574794</v>
      </c>
      <c r="I45" s="3">
        <f t="shared" ref="I45" si="88">H45-$H$15</f>
        <v>-28094469.379999995</v>
      </c>
      <c r="J45" s="2">
        <f t="shared" ref="J45" si="89">H45/$H$15</f>
        <v>2.0049137376894826E-2</v>
      </c>
      <c r="K45" s="11">
        <f t="shared" si="86"/>
        <v>0.97995086262310516</v>
      </c>
    </row>
    <row r="46" spans="1:11" s="51" customFormat="1" x14ac:dyDescent="0.25">
      <c r="A46" s="67"/>
      <c r="B46" s="68"/>
      <c r="C46" s="56" t="s">
        <v>2</v>
      </c>
      <c r="D46" s="48">
        <f>D44+D45</f>
        <v>43837</v>
      </c>
      <c r="E46" s="23">
        <f>D46-$D$16</f>
        <v>-1411974</v>
      </c>
      <c r="F46" s="19">
        <f t="shared" ref="F46" si="90">D46/$D$16</f>
        <v>3.0111738405603473E-2</v>
      </c>
      <c r="G46" s="19">
        <f t="shared" si="83"/>
        <v>0.96988826159439656</v>
      </c>
      <c r="H46" s="49">
        <f>H44+H45</f>
        <v>1559000</v>
      </c>
      <c r="I46" s="49">
        <f t="shared" ref="I46" si="91">H46-$H$16</f>
        <v>-72002798.409999967</v>
      </c>
      <c r="J46" s="19">
        <f t="shared" ref="J46" si="92">H46/$H$16</f>
        <v>2.1193065336859274E-2</v>
      </c>
      <c r="K46" s="21">
        <f t="shared" si="86"/>
        <v>0.97880693466314073</v>
      </c>
    </row>
    <row r="47" spans="1:11" s="51" customFormat="1" x14ac:dyDescent="0.25">
      <c r="A47" s="67">
        <v>43467</v>
      </c>
      <c r="B47" s="68" t="s">
        <v>1</v>
      </c>
      <c r="C47" s="56" t="s">
        <v>3</v>
      </c>
      <c r="D47" s="41"/>
      <c r="E47" s="22">
        <f>D47-$D$14</f>
        <v>-676144</v>
      </c>
      <c r="F47" s="2">
        <f t="shared" ref="F47" si="93">D47/$D$14</f>
        <v>0</v>
      </c>
      <c r="G47" s="46">
        <f t="shared" ref="G47:G49" si="94">100%-F47</f>
        <v>1</v>
      </c>
      <c r="H47" s="47"/>
      <c r="I47" s="3">
        <f t="shared" ref="I47" si="95">H47-$H$14</f>
        <v>-44892535.029999971</v>
      </c>
      <c r="J47" s="2">
        <f t="shared" ref="J47" si="96">H47/$H$14</f>
        <v>0</v>
      </c>
      <c r="K47" s="11">
        <f t="shared" ref="K47:K49" si="97">100%-J47</f>
        <v>1</v>
      </c>
    </row>
    <row r="48" spans="1:11" s="51" customFormat="1" x14ac:dyDescent="0.25">
      <c r="A48" s="67">
        <v>43102</v>
      </c>
      <c r="B48" s="68"/>
      <c r="C48" s="56" t="s">
        <v>4</v>
      </c>
      <c r="D48" s="41"/>
      <c r="E48" s="22">
        <f>D48-$D$15</f>
        <v>-779667</v>
      </c>
      <c r="F48" s="2">
        <f t="shared" ref="F48" si="98">D48/$D$15</f>
        <v>0</v>
      </c>
      <c r="G48" s="46">
        <f t="shared" si="94"/>
        <v>1</v>
      </c>
      <c r="H48" s="47"/>
      <c r="I48" s="3">
        <f t="shared" ref="I48" si="99">H48-$H$15</f>
        <v>-28669263.379999995</v>
      </c>
      <c r="J48" s="2">
        <f t="shared" ref="J48" si="100">H48/$H$15</f>
        <v>0</v>
      </c>
      <c r="K48" s="11">
        <f t="shared" si="97"/>
        <v>1</v>
      </c>
    </row>
    <row r="49" spans="1:11" s="51" customFormat="1" x14ac:dyDescent="0.25">
      <c r="A49" s="67"/>
      <c r="B49" s="68"/>
      <c r="C49" s="56" t="s">
        <v>2</v>
      </c>
      <c r="D49" s="48">
        <f>D47+D48</f>
        <v>0</v>
      </c>
      <c r="E49" s="23">
        <f>D49-$D$16</f>
        <v>-1455811</v>
      </c>
      <c r="F49" s="19">
        <f t="shared" ref="F49" si="101">D49/$D$16</f>
        <v>0</v>
      </c>
      <c r="G49" s="19">
        <f t="shared" si="94"/>
        <v>1</v>
      </c>
      <c r="H49" s="49">
        <f>H47+H48</f>
        <v>0</v>
      </c>
      <c r="I49" s="49">
        <f t="shared" ref="I49" si="102">H49-$H$16</f>
        <v>-73561798.409999967</v>
      </c>
      <c r="J49" s="19">
        <f t="shared" ref="J49" si="103">H49/$H$16</f>
        <v>0</v>
      </c>
      <c r="K49" s="21">
        <f t="shared" si="97"/>
        <v>1</v>
      </c>
    </row>
    <row r="50" spans="1:11" s="51" customFormat="1" x14ac:dyDescent="0.25">
      <c r="A50" s="53"/>
      <c r="B50" s="53"/>
      <c r="C50" s="53"/>
      <c r="D50" s="53"/>
      <c r="E50" s="53"/>
      <c r="F50" s="53"/>
      <c r="G50" s="53"/>
      <c r="H50" s="53"/>
      <c r="I50" s="53"/>
      <c r="J50" s="53"/>
      <c r="K50" s="53"/>
    </row>
    <row r="51" spans="1:11" s="51" customFormat="1" x14ac:dyDescent="0.25">
      <c r="A51" s="53"/>
      <c r="B51" s="53"/>
      <c r="C51" s="53"/>
      <c r="D51" s="53"/>
      <c r="E51" s="53"/>
      <c r="F51" s="53"/>
      <c r="G51" s="53"/>
      <c r="H51" s="53"/>
      <c r="I51" s="53"/>
      <c r="J51" s="53"/>
      <c r="K51" s="53"/>
    </row>
    <row r="52" spans="1:11" s="51" customFormat="1" x14ac:dyDescent="0.25">
      <c r="A52" s="53"/>
      <c r="B52" s="53"/>
      <c r="C52" s="53"/>
      <c r="D52" s="53"/>
      <c r="E52" s="53"/>
      <c r="F52" s="53"/>
      <c r="G52" s="53"/>
      <c r="H52" s="53"/>
      <c r="I52" s="53"/>
      <c r="J52" s="53"/>
      <c r="K52" s="53"/>
    </row>
    <row r="53" spans="1:11" s="51" customFormat="1" x14ac:dyDescent="0.25">
      <c r="A53" s="53"/>
      <c r="B53" s="53"/>
      <c r="C53" s="53"/>
      <c r="D53" s="53"/>
      <c r="E53" s="53"/>
      <c r="F53" s="53"/>
      <c r="G53" s="53"/>
      <c r="H53" s="53"/>
      <c r="I53" s="53"/>
      <c r="J53" s="53"/>
      <c r="K53" s="53"/>
    </row>
    <row r="54" spans="1:11" s="51" customFormat="1" x14ac:dyDescent="0.25">
      <c r="A54" s="53"/>
      <c r="B54" s="53"/>
      <c r="C54" s="53"/>
      <c r="D54" s="53"/>
      <c r="E54" s="53"/>
      <c r="F54" s="53"/>
      <c r="G54" s="53"/>
      <c r="H54" s="53"/>
      <c r="I54" s="53"/>
      <c r="J54" s="53"/>
      <c r="K54" s="53"/>
    </row>
    <row r="55" spans="1:11" s="51" customFormat="1" x14ac:dyDescent="0.25">
      <c r="A55" s="53"/>
      <c r="B55" s="53"/>
      <c r="C55" s="53"/>
      <c r="D55" s="53"/>
      <c r="E55" s="53"/>
      <c r="F55" s="53"/>
      <c r="G55" s="53"/>
      <c r="H55" s="53"/>
      <c r="I55" s="53"/>
      <c r="J55" s="53"/>
      <c r="K55" s="53"/>
    </row>
    <row r="57" spans="1:11" ht="45.6" customHeight="1" x14ac:dyDescent="0.25">
      <c r="A57" s="26" t="s">
        <v>12</v>
      </c>
      <c r="B57" s="26" t="s">
        <v>13</v>
      </c>
      <c r="C57" s="26" t="s">
        <v>14</v>
      </c>
      <c r="D57" s="27" t="s">
        <v>0</v>
      </c>
      <c r="E57" s="28" t="s">
        <v>9</v>
      </c>
      <c r="F57" s="28" t="s">
        <v>15</v>
      </c>
      <c r="G57" s="28" t="s">
        <v>16</v>
      </c>
      <c r="H57" s="28" t="s">
        <v>10</v>
      </c>
      <c r="I57" s="28" t="s">
        <v>11</v>
      </c>
      <c r="J57" s="28" t="s">
        <v>18</v>
      </c>
      <c r="K57" s="28" t="s">
        <v>17</v>
      </c>
    </row>
    <row r="58" spans="1:11" x14ac:dyDescent="0.25">
      <c r="A58" s="67">
        <v>43133</v>
      </c>
      <c r="B58" s="68" t="s">
        <v>1</v>
      </c>
      <c r="C58" s="14" t="s">
        <v>5</v>
      </c>
      <c r="D58" s="4">
        <v>1147914</v>
      </c>
      <c r="E58" s="24"/>
      <c r="F58" s="24"/>
      <c r="G58" s="24"/>
      <c r="H58" s="5">
        <v>70673921</v>
      </c>
      <c r="I58" s="24"/>
      <c r="J58" s="24"/>
      <c r="K58" s="24"/>
    </row>
    <row r="59" spans="1:11" x14ac:dyDescent="0.25">
      <c r="A59" s="67">
        <v>43102</v>
      </c>
      <c r="B59" s="68"/>
      <c r="C59" s="14" t="s">
        <v>6</v>
      </c>
      <c r="D59" s="4">
        <v>785376</v>
      </c>
      <c r="E59" s="24"/>
      <c r="F59" s="24"/>
      <c r="G59" s="24"/>
      <c r="H59" s="5">
        <v>28702936</v>
      </c>
      <c r="I59" s="24"/>
      <c r="J59" s="24"/>
      <c r="K59" s="24"/>
    </row>
    <row r="60" spans="1:11" x14ac:dyDescent="0.25">
      <c r="A60" s="67"/>
      <c r="B60" s="68"/>
      <c r="C60" s="14" t="s">
        <v>2</v>
      </c>
      <c r="D60" s="12">
        <f>D58+D59</f>
        <v>1933290</v>
      </c>
      <c r="E60" s="24"/>
      <c r="F60" s="24"/>
      <c r="G60" s="24"/>
      <c r="H60" s="13">
        <f>H58+H59</f>
        <v>99376857</v>
      </c>
      <c r="I60" s="24"/>
      <c r="J60" s="24"/>
      <c r="K60" s="24"/>
    </row>
    <row r="61" spans="1:11" x14ac:dyDescent="0.25">
      <c r="A61" s="67">
        <v>43164</v>
      </c>
      <c r="B61" s="68" t="s">
        <v>1</v>
      </c>
      <c r="C61" s="14" t="s">
        <v>5</v>
      </c>
      <c r="D61" s="4">
        <v>1167674</v>
      </c>
      <c r="E61" s="24"/>
      <c r="F61" s="32">
        <v>1</v>
      </c>
      <c r="G61" s="32">
        <v>0</v>
      </c>
      <c r="H61" s="5">
        <v>71423406</v>
      </c>
      <c r="I61" s="24"/>
      <c r="J61" s="32">
        <v>1</v>
      </c>
      <c r="K61" s="32">
        <v>0</v>
      </c>
    </row>
    <row r="62" spans="1:11" x14ac:dyDescent="0.25">
      <c r="A62" s="67">
        <v>43102</v>
      </c>
      <c r="B62" s="68"/>
      <c r="C62" s="14" t="s">
        <v>6</v>
      </c>
      <c r="D62" s="4">
        <v>785907</v>
      </c>
      <c r="E62" s="24"/>
      <c r="F62" s="32">
        <v>1</v>
      </c>
      <c r="G62" s="32">
        <v>0</v>
      </c>
      <c r="H62" s="5">
        <v>28632319</v>
      </c>
      <c r="I62" s="24"/>
      <c r="J62" s="32">
        <v>1</v>
      </c>
      <c r="K62" s="32">
        <v>0</v>
      </c>
    </row>
    <row r="63" spans="1:11" x14ac:dyDescent="0.25">
      <c r="A63" s="67"/>
      <c r="B63" s="68"/>
      <c r="C63" s="14" t="s">
        <v>2</v>
      </c>
      <c r="D63" s="34">
        <f>D61+D62</f>
        <v>1953581</v>
      </c>
      <c r="E63" s="36"/>
      <c r="F63" s="37">
        <v>1</v>
      </c>
      <c r="G63" s="37">
        <v>0</v>
      </c>
      <c r="H63" s="38">
        <f>H61+H62</f>
        <v>100055725</v>
      </c>
      <c r="I63" s="36"/>
      <c r="J63" s="37">
        <v>1</v>
      </c>
      <c r="K63" s="37">
        <v>0</v>
      </c>
    </row>
    <row r="64" spans="1:11" x14ac:dyDescent="0.25">
      <c r="A64" s="67">
        <v>43193</v>
      </c>
      <c r="B64" s="68" t="s">
        <v>1</v>
      </c>
      <c r="C64" s="14" t="s">
        <v>5</v>
      </c>
      <c r="D64" s="4">
        <v>1164330</v>
      </c>
      <c r="E64" s="33">
        <f>D64-$D$61</f>
        <v>-3344</v>
      </c>
      <c r="F64" s="9">
        <f>D64/$D$61</f>
        <v>0.99713618698369577</v>
      </c>
      <c r="G64" s="9">
        <f t="shared" ref="G64:G72" si="104">100%-F64</f>
        <v>2.8638130163042286E-3</v>
      </c>
      <c r="H64" s="5">
        <v>70996739</v>
      </c>
      <c r="I64" s="15">
        <f>H64-$H$61</f>
        <v>-426667</v>
      </c>
      <c r="J64" s="9">
        <f>H64/$H$61</f>
        <v>0.99402623000084878</v>
      </c>
      <c r="K64" s="9">
        <f t="shared" ref="K64:K72" si="105">100%-J64</f>
        <v>5.9737699991512239E-3</v>
      </c>
    </row>
    <row r="65" spans="1:11" x14ac:dyDescent="0.25">
      <c r="A65" s="67">
        <v>43102</v>
      </c>
      <c r="B65" s="68"/>
      <c r="C65" s="14" t="s">
        <v>6</v>
      </c>
      <c r="D65" s="4">
        <v>780541</v>
      </c>
      <c r="E65" s="33">
        <f>D65-$D$62</f>
        <v>-5366</v>
      </c>
      <c r="F65" s="9">
        <f>D65/$D$62</f>
        <v>0.9931722201227372</v>
      </c>
      <c r="G65" s="9">
        <f t="shared" si="104"/>
        <v>6.8277798772627962E-3</v>
      </c>
      <c r="H65" s="5">
        <v>28367665</v>
      </c>
      <c r="I65" s="15">
        <f>H65-$H$62</f>
        <v>-264654</v>
      </c>
      <c r="J65" s="9">
        <f>H65/$H$62</f>
        <v>0.99075680876564698</v>
      </c>
      <c r="K65" s="9">
        <f t="shared" si="105"/>
        <v>9.2431912343530209E-3</v>
      </c>
    </row>
    <row r="66" spans="1:11" x14ac:dyDescent="0.25">
      <c r="A66" s="67"/>
      <c r="B66" s="68"/>
      <c r="C66" s="14" t="s">
        <v>2</v>
      </c>
      <c r="D66" s="12">
        <f>D64+D65</f>
        <v>1944871</v>
      </c>
      <c r="E66" s="12">
        <f>D66-$D$63</f>
        <v>-8710</v>
      </c>
      <c r="F66" s="35">
        <f>D66/$D$63</f>
        <v>0.99554152093002546</v>
      </c>
      <c r="G66" s="35">
        <f t="shared" si="104"/>
        <v>4.4584790699745414E-3</v>
      </c>
      <c r="H66" s="13">
        <f>H64+H65</f>
        <v>99364404</v>
      </c>
      <c r="I66" s="40">
        <f>H66-$H$63</f>
        <v>-691321</v>
      </c>
      <c r="J66" s="39">
        <f>H66/$H$63</f>
        <v>0.99309064024072591</v>
      </c>
      <c r="K66" s="39">
        <f t="shared" si="105"/>
        <v>6.9093597592740919E-3</v>
      </c>
    </row>
    <row r="67" spans="1:11" x14ac:dyDescent="0.25">
      <c r="A67" s="67">
        <v>43222</v>
      </c>
      <c r="B67" s="68" t="s">
        <v>1</v>
      </c>
      <c r="C67" s="54" t="s">
        <v>5</v>
      </c>
      <c r="D67" s="4">
        <v>1081695</v>
      </c>
      <c r="E67" s="33">
        <f>D67-$D$61</f>
        <v>-85979</v>
      </c>
      <c r="F67" s="46">
        <f t="shared" ref="F67" si="106">D67/$D$61</f>
        <v>0.92636729087056835</v>
      </c>
      <c r="G67" s="9">
        <f t="shared" si="104"/>
        <v>7.363270912943165E-2</v>
      </c>
      <c r="H67" s="5">
        <v>66546319</v>
      </c>
      <c r="I67" s="50">
        <f>H67-$H$61</f>
        <v>-4877087</v>
      </c>
      <c r="J67" s="46">
        <f>H67/$H$61</f>
        <v>0.93171584396297202</v>
      </c>
      <c r="K67" s="9">
        <f t="shared" si="105"/>
        <v>6.8284156037027977E-2</v>
      </c>
    </row>
    <row r="68" spans="1:11" x14ac:dyDescent="0.25">
      <c r="A68" s="67">
        <v>43102</v>
      </c>
      <c r="B68" s="68"/>
      <c r="C68" s="14" t="s">
        <v>6</v>
      </c>
      <c r="D68" s="4">
        <v>778179</v>
      </c>
      <c r="E68" s="33">
        <f>D68-$D$62</f>
        <v>-7728</v>
      </c>
      <c r="F68" s="46">
        <f t="shared" ref="F68" si="107">D68/$D$62</f>
        <v>0.99016677545816489</v>
      </c>
      <c r="G68" s="9">
        <f t="shared" si="104"/>
        <v>9.8332245418351061E-3</v>
      </c>
      <c r="H68" s="5">
        <v>28380174</v>
      </c>
      <c r="I68" s="50">
        <f>H68-$H$62</f>
        <v>-252145</v>
      </c>
      <c r="J68" s="46">
        <f>H68/$H$62</f>
        <v>0.99119369269391</v>
      </c>
      <c r="K68" s="9">
        <f t="shared" si="105"/>
        <v>8.8063073060899999E-3</v>
      </c>
    </row>
    <row r="69" spans="1:11" x14ac:dyDescent="0.25">
      <c r="A69" s="67"/>
      <c r="B69" s="68"/>
      <c r="C69" s="14" t="s">
        <v>2</v>
      </c>
      <c r="D69" s="12">
        <f>D67+D68</f>
        <v>1859874</v>
      </c>
      <c r="E69" s="48">
        <f>D69-$D$63</f>
        <v>-93707</v>
      </c>
      <c r="F69" s="35">
        <f t="shared" ref="F69" si="108">D69/$D$63</f>
        <v>0.95203321490125059</v>
      </c>
      <c r="G69" s="35">
        <f t="shared" si="104"/>
        <v>4.7966785098749409E-2</v>
      </c>
      <c r="H69" s="13">
        <f>H67+H68</f>
        <v>94926493</v>
      </c>
      <c r="I69" s="40">
        <f>H69-$H$63</f>
        <v>-5129232</v>
      </c>
      <c r="J69" s="39">
        <f>H69/$H$63</f>
        <v>0.94873624672651169</v>
      </c>
      <c r="K69" s="39">
        <f t="shared" si="105"/>
        <v>5.1263753273488311E-2</v>
      </c>
    </row>
    <row r="70" spans="1:11" s="51" customFormat="1" x14ac:dyDescent="0.25">
      <c r="A70" s="67">
        <v>43255</v>
      </c>
      <c r="B70" s="68" t="s">
        <v>1</v>
      </c>
      <c r="C70" s="44" t="s">
        <v>5</v>
      </c>
      <c r="D70" s="45">
        <v>1074475</v>
      </c>
      <c r="E70" s="33">
        <f>D70-$D$61</f>
        <v>-93199</v>
      </c>
      <c r="F70" s="46">
        <f t="shared" ref="F70" si="109">D70/$D$61</f>
        <v>0.92018405822172966</v>
      </c>
      <c r="G70" s="46">
        <f t="shared" si="104"/>
        <v>7.9815941778270338E-2</v>
      </c>
      <c r="H70" s="43">
        <v>66029010</v>
      </c>
      <c r="I70" s="50">
        <f>H70-$H$61</f>
        <v>-5394396</v>
      </c>
      <c r="J70" s="46">
        <f>H70/$H$61</f>
        <v>0.92447299418904783</v>
      </c>
      <c r="K70" s="46">
        <f t="shared" si="105"/>
        <v>7.5527005810952175E-2</v>
      </c>
    </row>
    <row r="71" spans="1:11" s="51" customFormat="1" x14ac:dyDescent="0.25">
      <c r="A71" s="67">
        <v>43102</v>
      </c>
      <c r="B71" s="68"/>
      <c r="C71" s="44" t="s">
        <v>6</v>
      </c>
      <c r="D71" s="45">
        <v>764764</v>
      </c>
      <c r="E71" s="33">
        <f>D71-$D$62</f>
        <v>-21143</v>
      </c>
      <c r="F71" s="46">
        <f t="shared" ref="F71" si="110">D71/$D$62</f>
        <v>0.97309732576500785</v>
      </c>
      <c r="G71" s="46">
        <f t="shared" si="104"/>
        <v>2.6902674234992152E-2</v>
      </c>
      <c r="H71" s="43">
        <v>27912618</v>
      </c>
      <c r="I71" s="50">
        <f>H71-$H$62</f>
        <v>-719701</v>
      </c>
      <c r="J71" s="46">
        <f>H71/$H$62</f>
        <v>0.97486403389121223</v>
      </c>
      <c r="K71" s="46">
        <f t="shared" si="105"/>
        <v>2.5135966108787766E-2</v>
      </c>
    </row>
    <row r="72" spans="1:11" s="51" customFormat="1" x14ac:dyDescent="0.25">
      <c r="A72" s="67"/>
      <c r="B72" s="68"/>
      <c r="C72" s="44" t="s">
        <v>2</v>
      </c>
      <c r="D72" s="48">
        <f>D70+D71</f>
        <v>1839239</v>
      </c>
      <c r="E72" s="48">
        <f>D72-$D$63</f>
        <v>-114342</v>
      </c>
      <c r="F72" s="35">
        <f t="shared" ref="F72" si="111">D72/$D$63</f>
        <v>0.94147056098518567</v>
      </c>
      <c r="G72" s="35">
        <f t="shared" si="104"/>
        <v>5.8529439014814333E-2</v>
      </c>
      <c r="H72" s="49">
        <f>H70+H71</f>
        <v>93941628</v>
      </c>
      <c r="I72" s="40">
        <f>H72-$H$63</f>
        <v>-6114097</v>
      </c>
      <c r="J72" s="39">
        <f>H72/$H$63</f>
        <v>0.93889308183015019</v>
      </c>
      <c r="K72" s="39">
        <f t="shared" si="105"/>
        <v>6.1106918169849811E-2</v>
      </c>
    </row>
    <row r="73" spans="1:11" s="51" customFormat="1" x14ac:dyDescent="0.25">
      <c r="A73" s="67">
        <v>43283</v>
      </c>
      <c r="B73" s="68" t="s">
        <v>1</v>
      </c>
      <c r="C73" s="52" t="s">
        <v>5</v>
      </c>
      <c r="D73" s="45">
        <v>679457</v>
      </c>
      <c r="E73" s="33">
        <f>D73-$D$61</f>
        <v>-488217</v>
      </c>
      <c r="F73" s="46">
        <f t="shared" ref="F73" si="112">D73/$D$61</f>
        <v>0.58188929444348336</v>
      </c>
      <c r="G73" s="46">
        <f t="shared" ref="G73:G81" si="113">100%-F73</f>
        <v>0.41811070555651664</v>
      </c>
      <c r="H73" s="43">
        <v>43527215</v>
      </c>
      <c r="I73" s="50">
        <f>H73-$H$61</f>
        <v>-27896191</v>
      </c>
      <c r="J73" s="46">
        <f>H73/$H$61</f>
        <v>0.60942508118417094</v>
      </c>
      <c r="K73" s="46">
        <f t="shared" ref="K73:K81" si="114">100%-J73</f>
        <v>0.39057491881582906</v>
      </c>
    </row>
    <row r="74" spans="1:11" s="51" customFormat="1" x14ac:dyDescent="0.25">
      <c r="A74" s="67">
        <v>43102</v>
      </c>
      <c r="B74" s="68"/>
      <c r="C74" s="52" t="s">
        <v>6</v>
      </c>
      <c r="D74" s="45">
        <v>794081</v>
      </c>
      <c r="E74" s="33">
        <f>D74-$D$62</f>
        <v>8174</v>
      </c>
      <c r="F74" s="46">
        <f t="shared" ref="F74" si="115">D74/$D$62</f>
        <v>1.0104007217138924</v>
      </c>
      <c r="G74" s="46">
        <f t="shared" si="113"/>
        <v>-1.0400721713892391E-2</v>
      </c>
      <c r="H74" s="43">
        <v>29198192</v>
      </c>
      <c r="I74" s="50">
        <f>H74-$H$62</f>
        <v>565873</v>
      </c>
      <c r="J74" s="46">
        <f>H74/$H$62</f>
        <v>1.0197634358572214</v>
      </c>
      <c r="K74" s="46">
        <f t="shared" si="114"/>
        <v>-1.9763435857221401E-2</v>
      </c>
    </row>
    <row r="75" spans="1:11" s="51" customFormat="1" x14ac:dyDescent="0.25">
      <c r="A75" s="67"/>
      <c r="B75" s="68"/>
      <c r="C75" s="52" t="s">
        <v>2</v>
      </c>
      <c r="D75" s="48">
        <f>D73+D74</f>
        <v>1473538</v>
      </c>
      <c r="E75" s="48">
        <f>D75-$D$63</f>
        <v>-480043</v>
      </c>
      <c r="F75" s="35">
        <f t="shared" ref="F75" si="116">D75/$D$63</f>
        <v>0.75427535382459188</v>
      </c>
      <c r="G75" s="35">
        <f t="shared" si="113"/>
        <v>0.24572464617540812</v>
      </c>
      <c r="H75" s="49">
        <f>H73+H74</f>
        <v>72725407</v>
      </c>
      <c r="I75" s="40">
        <f>H75-$H$63</f>
        <v>-27330318</v>
      </c>
      <c r="J75" s="39">
        <f>H75/$H$63</f>
        <v>0.72684903337615114</v>
      </c>
      <c r="K75" s="39">
        <f t="shared" si="114"/>
        <v>0.27315096662384886</v>
      </c>
    </row>
    <row r="76" spans="1:11" s="51" customFormat="1" x14ac:dyDescent="0.25">
      <c r="A76" s="67">
        <v>43354</v>
      </c>
      <c r="B76" s="68" t="s">
        <v>1</v>
      </c>
      <c r="C76" s="55" t="s">
        <v>5</v>
      </c>
      <c r="D76" s="41">
        <v>618307</v>
      </c>
      <c r="E76" s="33">
        <f>D76-$D$61</f>
        <v>-549367</v>
      </c>
      <c r="F76" s="2">
        <f t="shared" ref="F76" si="117">D76/$D$14</f>
        <v>0.91446052911805764</v>
      </c>
      <c r="G76" s="46">
        <f t="shared" ref="G76:G78" si="118">100%-F76</f>
        <v>8.5539470881942359E-2</v>
      </c>
      <c r="H76" s="43">
        <v>40114815</v>
      </c>
      <c r="I76" s="3">
        <f>H76-$H$61</f>
        <v>-31308591</v>
      </c>
      <c r="J76" s="2">
        <f t="shared" ref="J76" si="119">H76/$H$14</f>
        <v>0.89357428742201339</v>
      </c>
      <c r="K76" s="11">
        <f t="shared" ref="K76:K78" si="120">100%-J76</f>
        <v>0.10642571257798661</v>
      </c>
    </row>
    <row r="77" spans="1:11" s="51" customFormat="1" x14ac:dyDescent="0.25">
      <c r="A77" s="67">
        <v>43102</v>
      </c>
      <c r="B77" s="68"/>
      <c r="C77" s="55" t="s">
        <v>6</v>
      </c>
      <c r="D77" s="41">
        <v>741892</v>
      </c>
      <c r="E77" s="33">
        <f>D77-$D$62</f>
        <v>-44015</v>
      </c>
      <c r="F77" s="2">
        <f t="shared" ref="F77" si="121">D77/$D$15</f>
        <v>0.95154982832414348</v>
      </c>
      <c r="G77" s="46">
        <f t="shared" si="118"/>
        <v>4.8450171675856524E-2</v>
      </c>
      <c r="H77" s="43">
        <v>27321492</v>
      </c>
      <c r="I77" s="3">
        <f>H77-$H$61</f>
        <v>-44101914</v>
      </c>
      <c r="J77" s="2">
        <f t="shared" ref="J77" si="122">H77/$H$15</f>
        <v>0.95298897770285174</v>
      </c>
      <c r="K77" s="11">
        <f t="shared" si="120"/>
        <v>4.7011022297148264E-2</v>
      </c>
    </row>
    <row r="78" spans="1:11" s="51" customFormat="1" x14ac:dyDescent="0.25">
      <c r="A78" s="67"/>
      <c r="B78" s="68"/>
      <c r="C78" s="55" t="s">
        <v>2</v>
      </c>
      <c r="D78" s="48">
        <f>D76+D77</f>
        <v>1360199</v>
      </c>
      <c r="E78" s="23">
        <f>D78-$D$63</f>
        <v>-593382</v>
      </c>
      <c r="F78" s="19">
        <f t="shared" ref="F78" si="123">D78/$D$16</f>
        <v>0.93432389231843971</v>
      </c>
      <c r="G78" s="19">
        <f t="shared" si="118"/>
        <v>6.5676107681560292E-2</v>
      </c>
      <c r="H78" s="49">
        <f>H76+H77</f>
        <v>67436307</v>
      </c>
      <c r="I78" s="49">
        <f t="shared" ref="I78" si="124">H78-$H$16</f>
        <v>-6125491.4099999666</v>
      </c>
      <c r="J78" s="19">
        <f t="shared" ref="J78" si="125">H78/$H$16</f>
        <v>0.91672999379570264</v>
      </c>
      <c r="K78" s="21">
        <f t="shared" si="120"/>
        <v>8.3270006204297364E-2</v>
      </c>
    </row>
    <row r="79" spans="1:11" s="51" customFormat="1" x14ac:dyDescent="0.25">
      <c r="A79" s="67">
        <v>43404</v>
      </c>
      <c r="B79" s="68" t="s">
        <v>1</v>
      </c>
      <c r="C79" s="54" t="s">
        <v>5</v>
      </c>
      <c r="D79" s="41">
        <v>907538</v>
      </c>
      <c r="E79" s="33">
        <f>D79-$D$61</f>
        <v>-260136</v>
      </c>
      <c r="F79" s="2">
        <f t="shared" ref="F79" si="126">D79/$D$14</f>
        <v>1.3422259163728436</v>
      </c>
      <c r="G79" s="46">
        <f t="shared" si="113"/>
        <v>-0.34222591637284361</v>
      </c>
      <c r="H79" s="43">
        <v>52970861.710000001</v>
      </c>
      <c r="I79" s="3">
        <f>H79-$H$61</f>
        <v>-18452544.289999999</v>
      </c>
      <c r="J79" s="2">
        <f t="shared" ref="J79" si="127">H79/$H$14</f>
        <v>1.1799481066195436</v>
      </c>
      <c r="K79" s="11">
        <f t="shared" si="114"/>
        <v>-0.17994810661954364</v>
      </c>
    </row>
    <row r="80" spans="1:11" s="51" customFormat="1" x14ac:dyDescent="0.25">
      <c r="A80" s="67">
        <v>43102</v>
      </c>
      <c r="B80" s="68"/>
      <c r="C80" s="54" t="s">
        <v>6</v>
      </c>
      <c r="D80" s="41">
        <v>769326</v>
      </c>
      <c r="E80" s="33">
        <f>D80-$D$62</f>
        <v>-16581</v>
      </c>
      <c r="F80" s="2">
        <f t="shared" ref="F80" si="128">D80/$D$15</f>
        <v>0.98673664526009186</v>
      </c>
      <c r="G80" s="46">
        <f t="shared" si="113"/>
        <v>1.326335473990814E-2</v>
      </c>
      <c r="H80" s="43">
        <v>28067924.269999988</v>
      </c>
      <c r="I80" s="3">
        <f>H80-$H$61</f>
        <v>-43355481.730000012</v>
      </c>
      <c r="J80" s="2">
        <f t="shared" ref="J80" si="129">H80/$H$15</f>
        <v>0.97902495428537906</v>
      </c>
      <c r="K80" s="11">
        <f t="shared" si="114"/>
        <v>2.0975045714620943E-2</v>
      </c>
    </row>
    <row r="81" spans="1:11" s="51" customFormat="1" x14ac:dyDescent="0.25">
      <c r="A81" s="67"/>
      <c r="B81" s="68"/>
      <c r="C81" s="54" t="s">
        <v>2</v>
      </c>
      <c r="D81" s="48">
        <f>D79+D80</f>
        <v>1676864</v>
      </c>
      <c r="E81" s="23">
        <f>D81-$D$63</f>
        <v>-276717</v>
      </c>
      <c r="F81" s="19">
        <f t="shared" ref="F81" si="130">D81/$D$16</f>
        <v>1.1518418256215952</v>
      </c>
      <c r="G81" s="19">
        <f t="shared" si="113"/>
        <v>-0.15184182562159521</v>
      </c>
      <c r="H81" s="49">
        <f>H79+H80</f>
        <v>81038785.979999989</v>
      </c>
      <c r="I81" s="49">
        <f t="shared" ref="I81" si="131">H81-$H$16</f>
        <v>7476987.5700000226</v>
      </c>
      <c r="J81" s="19">
        <f t="shared" ref="J81" si="132">H81/$H$16</f>
        <v>1.1016422617664496</v>
      </c>
      <c r="K81" s="21">
        <f t="shared" si="114"/>
        <v>-0.10164226176644964</v>
      </c>
    </row>
    <row r="82" spans="1:11" s="51" customFormat="1" x14ac:dyDescent="0.25">
      <c r="A82" s="70">
        <v>43423</v>
      </c>
      <c r="B82" s="73" t="s">
        <v>1</v>
      </c>
      <c r="C82" s="56" t="s">
        <v>5</v>
      </c>
      <c r="D82" s="41">
        <v>892602</v>
      </c>
      <c r="E82" s="33">
        <f>D82-$D$61</f>
        <v>-275072</v>
      </c>
      <c r="F82" s="2">
        <f t="shared" ref="F82" si="133">D82/$D$14</f>
        <v>1.3201359473721574</v>
      </c>
      <c r="G82" s="46">
        <f t="shared" ref="G82:G84" si="134">100%-F82</f>
        <v>-0.32013594737215745</v>
      </c>
      <c r="H82" s="43">
        <v>51810781.25000003</v>
      </c>
      <c r="I82" s="3">
        <f>H82-$H$61</f>
        <v>-19612624.74999997</v>
      </c>
      <c r="J82" s="2">
        <f t="shared" ref="J82" si="135">H82/$H$14</f>
        <v>1.1541068290168255</v>
      </c>
      <c r="K82" s="11">
        <f t="shared" ref="K82:K84" si="136">100%-J82</f>
        <v>-0.15410682901682549</v>
      </c>
    </row>
    <row r="83" spans="1:11" s="51" customFormat="1" x14ac:dyDescent="0.25">
      <c r="A83" s="71">
        <v>43102</v>
      </c>
      <c r="B83" s="74"/>
      <c r="C83" s="56" t="s">
        <v>6</v>
      </c>
      <c r="D83" s="41">
        <v>757854</v>
      </c>
      <c r="E83" s="33">
        <f>D83-$D$62</f>
        <v>-28053</v>
      </c>
      <c r="F83" s="2">
        <f t="shared" ref="F83" si="137">D83/$D$15</f>
        <v>0.97202267121732744</v>
      </c>
      <c r="G83" s="46">
        <f t="shared" si="134"/>
        <v>2.7977328782672561E-2</v>
      </c>
      <c r="H83" s="43">
        <v>27557695.66</v>
      </c>
      <c r="I83" s="3">
        <f>H83-$H$61</f>
        <v>-43865710.340000004</v>
      </c>
      <c r="J83" s="2">
        <f t="shared" ref="J83" si="138">H83/$H$15</f>
        <v>0.96122789395504882</v>
      </c>
      <c r="K83" s="11">
        <f t="shared" si="136"/>
        <v>3.8772106044951182E-2</v>
      </c>
    </row>
    <row r="84" spans="1:11" s="51" customFormat="1" x14ac:dyDescent="0.25">
      <c r="A84" s="72"/>
      <c r="B84" s="75"/>
      <c r="C84" s="56" t="s">
        <v>2</v>
      </c>
      <c r="D84" s="48">
        <f>D82+D83</f>
        <v>1650456</v>
      </c>
      <c r="E84" s="23">
        <f>D84-$D$63</f>
        <v>-303125</v>
      </c>
      <c r="F84" s="19">
        <f t="shared" ref="F84" si="139">D84/$D$16</f>
        <v>1.133702108309389</v>
      </c>
      <c r="G84" s="19">
        <f t="shared" si="134"/>
        <v>-0.133702108309389</v>
      </c>
      <c r="H84" s="49">
        <f>H82+H83</f>
        <v>79368476.910000026</v>
      </c>
      <c r="I84" s="49">
        <f t="shared" ref="I84" si="140">H84-$H$16</f>
        <v>5806678.5000000596</v>
      </c>
      <c r="J84" s="19">
        <f t="shared" ref="J84" si="141">H84/$H$16</f>
        <v>1.078936059551403</v>
      </c>
      <c r="K84" s="21">
        <f t="shared" si="136"/>
        <v>-7.8936059551403037E-2</v>
      </c>
    </row>
    <row r="85" spans="1:11" s="51" customFormat="1" x14ac:dyDescent="0.25">
      <c r="A85" s="70">
        <v>43440</v>
      </c>
      <c r="B85" s="73" t="s">
        <v>1</v>
      </c>
      <c r="C85" s="56" t="s">
        <v>5</v>
      </c>
      <c r="D85" s="41">
        <v>868813</v>
      </c>
      <c r="E85" s="33">
        <f>D85-$D$61</f>
        <v>-298861</v>
      </c>
      <c r="F85" s="2">
        <f t="shared" ref="F85" si="142">D85/$D$14</f>
        <v>1.2849526136444307</v>
      </c>
      <c r="G85" s="46">
        <f t="shared" ref="G85:G87" si="143">100%-F85</f>
        <v>-0.2849526136444307</v>
      </c>
      <c r="H85" s="43">
        <v>49762235</v>
      </c>
      <c r="I85" s="3">
        <f>H85-$H$61</f>
        <v>-21661171</v>
      </c>
      <c r="J85" s="2">
        <f t="shared" ref="J85" si="144">H85/$H$14</f>
        <v>1.1084746042241944</v>
      </c>
      <c r="K85" s="11">
        <f t="shared" ref="K85:K87" si="145">100%-J85</f>
        <v>-0.10847460422419442</v>
      </c>
    </row>
    <row r="86" spans="1:11" s="51" customFormat="1" x14ac:dyDescent="0.25">
      <c r="A86" s="71">
        <v>43102</v>
      </c>
      <c r="B86" s="74"/>
      <c r="C86" s="56" t="s">
        <v>6</v>
      </c>
      <c r="D86" s="41">
        <v>731988</v>
      </c>
      <c r="E86" s="33">
        <f>D86-$D$62</f>
        <v>-53919</v>
      </c>
      <c r="F86" s="2">
        <f t="shared" ref="F86" si="146">D86/$D$15</f>
        <v>0.93884696928304012</v>
      </c>
      <c r="G86" s="46">
        <f t="shared" si="143"/>
        <v>6.1153030716959877E-2</v>
      </c>
      <c r="H86" s="43">
        <v>26552655</v>
      </c>
      <c r="I86" s="3">
        <f>H86-$H$61</f>
        <v>-44870751</v>
      </c>
      <c r="J86" s="2">
        <f t="shared" ref="J86" si="147">H86/$H$15</f>
        <v>0.92617151156117372</v>
      </c>
      <c r="K86" s="11">
        <f t="shared" si="145"/>
        <v>7.3828488438826279E-2</v>
      </c>
    </row>
    <row r="87" spans="1:11" s="51" customFormat="1" x14ac:dyDescent="0.25">
      <c r="A87" s="72"/>
      <c r="B87" s="75"/>
      <c r="C87" s="56" t="s">
        <v>2</v>
      </c>
      <c r="D87" s="48">
        <f>D85+D86</f>
        <v>1600801</v>
      </c>
      <c r="E87" s="23">
        <f>D87-$D$63</f>
        <v>-352780</v>
      </c>
      <c r="F87" s="19">
        <f t="shared" ref="F87" si="148">D87/$D$16</f>
        <v>1.0995939720197196</v>
      </c>
      <c r="G87" s="19">
        <f t="shared" si="143"/>
        <v>-9.9593972019719645E-2</v>
      </c>
      <c r="H87" s="49">
        <f>H85+H86</f>
        <v>76314890</v>
      </c>
      <c r="I87" s="49">
        <f t="shared" ref="I87" si="149">H87-$H$16</f>
        <v>2753091.5900000334</v>
      </c>
      <c r="J87" s="19">
        <f t="shared" ref="J87" si="150">H87/$H$16</f>
        <v>1.0374255612220837</v>
      </c>
      <c r="K87" s="21">
        <f t="shared" si="145"/>
        <v>-3.7425561222083736E-2</v>
      </c>
    </row>
    <row r="88" spans="1:11" s="51" customFormat="1" x14ac:dyDescent="0.25">
      <c r="A88" s="67">
        <v>43467</v>
      </c>
      <c r="B88" s="73" t="s">
        <v>1</v>
      </c>
      <c r="C88" s="56" t="s">
        <v>5</v>
      </c>
      <c r="D88" s="41"/>
      <c r="E88" s="33">
        <f>D88-$D$61</f>
        <v>-1167674</v>
      </c>
      <c r="F88" s="2">
        <f t="shared" ref="F88" si="151">D88/$D$14</f>
        <v>0</v>
      </c>
      <c r="G88" s="46">
        <f t="shared" ref="G88:G90" si="152">100%-F88</f>
        <v>1</v>
      </c>
      <c r="H88" s="43"/>
      <c r="I88" s="3">
        <f>H88-$H$61</f>
        <v>-71423406</v>
      </c>
      <c r="J88" s="2">
        <f t="shared" ref="J88" si="153">H88/$H$14</f>
        <v>0</v>
      </c>
      <c r="K88" s="11">
        <f t="shared" ref="K88:K90" si="154">100%-J88</f>
        <v>1</v>
      </c>
    </row>
    <row r="89" spans="1:11" s="51" customFormat="1" x14ac:dyDescent="0.25">
      <c r="A89" s="67">
        <v>43102</v>
      </c>
      <c r="B89" s="74"/>
      <c r="C89" s="56" t="s">
        <v>6</v>
      </c>
      <c r="D89" s="41"/>
      <c r="E89" s="33">
        <f>D89-$D$62</f>
        <v>-785907</v>
      </c>
      <c r="F89" s="2">
        <f t="shared" ref="F89" si="155">D89/$D$15</f>
        <v>0</v>
      </c>
      <c r="G89" s="46">
        <f t="shared" si="152"/>
        <v>1</v>
      </c>
      <c r="H89" s="43"/>
      <c r="I89" s="3">
        <f>H89-$H$61</f>
        <v>-71423406</v>
      </c>
      <c r="J89" s="2">
        <f t="shared" ref="J89" si="156">H89/$H$15</f>
        <v>0</v>
      </c>
      <c r="K89" s="11">
        <f t="shared" si="154"/>
        <v>1</v>
      </c>
    </row>
    <row r="90" spans="1:11" s="51" customFormat="1" x14ac:dyDescent="0.25">
      <c r="A90" s="67"/>
      <c r="B90" s="75"/>
      <c r="C90" s="56" t="s">
        <v>2</v>
      </c>
      <c r="D90" s="48">
        <f>D88+D89</f>
        <v>0</v>
      </c>
      <c r="E90" s="23">
        <f>D90-$D$63</f>
        <v>-1953581</v>
      </c>
      <c r="F90" s="19">
        <f t="shared" ref="F90" si="157">D90/$D$16</f>
        <v>0</v>
      </c>
      <c r="G90" s="19">
        <f t="shared" si="152"/>
        <v>1</v>
      </c>
      <c r="H90" s="49">
        <f>H88+H89</f>
        <v>0</v>
      </c>
      <c r="I90" s="49">
        <f t="shared" ref="I90" si="158">H90-$H$16</f>
        <v>-73561798.409999967</v>
      </c>
      <c r="J90" s="19">
        <f t="shared" ref="J90" si="159">H90/$H$16</f>
        <v>0</v>
      </c>
      <c r="K90" s="21">
        <f t="shared" si="154"/>
        <v>1</v>
      </c>
    </row>
    <row r="94" spans="1:11" s="51" customFormat="1" ht="45.6" customHeight="1" x14ac:dyDescent="0.25">
      <c r="A94" s="26" t="s">
        <v>12</v>
      </c>
      <c r="B94" s="26" t="s">
        <v>13</v>
      </c>
      <c r="C94" s="26" t="s">
        <v>14</v>
      </c>
      <c r="D94" s="27" t="s">
        <v>0</v>
      </c>
      <c r="E94" s="28" t="s">
        <v>9</v>
      </c>
      <c r="F94" s="28" t="s">
        <v>15</v>
      </c>
      <c r="G94" s="28" t="s">
        <v>16</v>
      </c>
      <c r="H94" s="28" t="s">
        <v>10</v>
      </c>
      <c r="I94" s="28" t="s">
        <v>11</v>
      </c>
      <c r="J94" s="28" t="s">
        <v>18</v>
      </c>
      <c r="K94" s="28" t="s">
        <v>17</v>
      </c>
    </row>
    <row r="95" spans="1:11" s="51" customFormat="1" x14ac:dyDescent="0.25">
      <c r="A95" s="67">
        <v>43467</v>
      </c>
      <c r="B95" s="73" t="s">
        <v>1</v>
      </c>
      <c r="C95" s="56" t="s">
        <v>19</v>
      </c>
      <c r="D95" s="41"/>
      <c r="E95" s="33"/>
      <c r="F95" s="2">
        <f t="shared" ref="F95" si="160">D95/$D$14</f>
        <v>0</v>
      </c>
      <c r="G95" s="46">
        <f t="shared" ref="G95:G97" si="161">100%-F95</f>
        <v>1</v>
      </c>
      <c r="H95" s="22"/>
      <c r="I95" s="3">
        <f>H95-$H$61</f>
        <v>-71423406</v>
      </c>
      <c r="J95" s="2">
        <f t="shared" ref="J95" si="162">H95/$H$14</f>
        <v>0</v>
      </c>
      <c r="K95" s="11">
        <f t="shared" ref="K95:K97" si="163">100%-J95</f>
        <v>1</v>
      </c>
    </row>
    <row r="96" spans="1:11" s="51" customFormat="1" x14ac:dyDescent="0.25">
      <c r="A96" s="67">
        <v>43102</v>
      </c>
      <c r="B96" s="74"/>
      <c r="C96" s="56" t="s">
        <v>20</v>
      </c>
      <c r="D96" s="41"/>
      <c r="E96" s="33"/>
      <c r="F96" s="2">
        <f t="shared" ref="F96" si="164">D96/$D$15</f>
        <v>0</v>
      </c>
      <c r="G96" s="46">
        <f t="shared" si="161"/>
        <v>1</v>
      </c>
      <c r="H96" s="47"/>
      <c r="I96" s="3">
        <f>H96-$H$61</f>
        <v>-71423406</v>
      </c>
      <c r="J96" s="2">
        <f t="shared" ref="J96" si="165">H96/$H$15</f>
        <v>0</v>
      </c>
      <c r="K96" s="11">
        <f t="shared" si="163"/>
        <v>1</v>
      </c>
    </row>
    <row r="97" spans="1:11" s="51" customFormat="1" x14ac:dyDescent="0.25">
      <c r="A97" s="67"/>
      <c r="B97" s="75"/>
      <c r="C97" s="56" t="s">
        <v>2</v>
      </c>
      <c r="D97" s="48">
        <f>D95+D96</f>
        <v>0</v>
      </c>
      <c r="E97" s="23">
        <f>D97-$D$63</f>
        <v>-1953581</v>
      </c>
      <c r="F97" s="19">
        <f t="shared" ref="F97" si="166">D97/$D$16</f>
        <v>0</v>
      </c>
      <c r="G97" s="19">
        <f t="shared" si="161"/>
        <v>1</v>
      </c>
      <c r="H97" s="49">
        <f>H95+H96</f>
        <v>0</v>
      </c>
      <c r="I97" s="49">
        <f t="shared" ref="I97" si="167">H97-$H$16</f>
        <v>-73561798.409999967</v>
      </c>
      <c r="J97" s="19">
        <f t="shared" ref="J97" si="168">H97/$H$16</f>
        <v>0</v>
      </c>
      <c r="K97" s="21">
        <f t="shared" si="163"/>
        <v>1</v>
      </c>
    </row>
  </sheetData>
  <mergeCells count="52">
    <mergeCell ref="A85:A87"/>
    <mergeCell ref="B85:B87"/>
    <mergeCell ref="A88:A90"/>
    <mergeCell ref="B88:B90"/>
    <mergeCell ref="A95:A97"/>
    <mergeCell ref="B95:B97"/>
    <mergeCell ref="A67:A69"/>
    <mergeCell ref="B67:B69"/>
    <mergeCell ref="A64:A66"/>
    <mergeCell ref="B64:B66"/>
    <mergeCell ref="A44:A46"/>
    <mergeCell ref="B44:B46"/>
    <mergeCell ref="A47:A49"/>
    <mergeCell ref="B47:B49"/>
    <mergeCell ref="A41:A43"/>
    <mergeCell ref="B41:B43"/>
    <mergeCell ref="A61:A63"/>
    <mergeCell ref="B61:B63"/>
    <mergeCell ref="A58:A60"/>
    <mergeCell ref="B58:B60"/>
    <mergeCell ref="A26:A28"/>
    <mergeCell ref="B26:B28"/>
    <mergeCell ref="A29:A31"/>
    <mergeCell ref="B29:B31"/>
    <mergeCell ref="A82:A84"/>
    <mergeCell ref="B82:B84"/>
    <mergeCell ref="A73:A75"/>
    <mergeCell ref="B73:B75"/>
    <mergeCell ref="A70:A72"/>
    <mergeCell ref="B70:B72"/>
    <mergeCell ref="A76:A78"/>
    <mergeCell ref="B76:B78"/>
    <mergeCell ref="A35:A37"/>
    <mergeCell ref="B35:B37"/>
    <mergeCell ref="A79:A81"/>
    <mergeCell ref="B79:B81"/>
    <mergeCell ref="A38:A40"/>
    <mergeCell ref="B38:B40"/>
    <mergeCell ref="B4:B6"/>
    <mergeCell ref="B7:B9"/>
    <mergeCell ref="B14:B16"/>
    <mergeCell ref="A4:A6"/>
    <mergeCell ref="A7:A9"/>
    <mergeCell ref="A14:A16"/>
    <mergeCell ref="A17:A19"/>
    <mergeCell ref="B17:B19"/>
    <mergeCell ref="A32:A34"/>
    <mergeCell ref="B32:B34"/>
    <mergeCell ref="A20:A22"/>
    <mergeCell ref="B20:B22"/>
    <mergeCell ref="A23:A25"/>
    <mergeCell ref="B23:B25"/>
  </mergeCells>
  <pageMargins left="0.7" right="0.7" top="0.75" bottom="0.75" header="0.3" footer="0.3"/>
  <pageSetup paperSize="9"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3:I89"/>
  <sheetViews>
    <sheetView tabSelected="1" topLeftCell="F40" workbookViewId="0">
      <selection activeCell="K42" sqref="K42"/>
    </sheetView>
  </sheetViews>
  <sheetFormatPr baseColWidth="10" defaultRowHeight="15" x14ac:dyDescent="0.25"/>
  <cols>
    <col min="1" max="1" width="20.85546875" bestFit="1" customWidth="1"/>
    <col min="2" max="2" width="16.28515625" bestFit="1" customWidth="1"/>
    <col min="3" max="4" width="29.28515625" bestFit="1" customWidth="1"/>
    <col min="5" max="5" width="21.7109375" bestFit="1" customWidth="1"/>
    <col min="6" max="6" width="18.28515625" style="57" customWidth="1"/>
    <col min="7" max="7" width="29.28515625" bestFit="1" customWidth="1"/>
    <col min="9" max="9" width="23.140625" customWidth="1"/>
    <col min="10" max="10" width="18.7109375" bestFit="1" customWidth="1"/>
    <col min="11" max="12" width="29.28515625" bestFit="1" customWidth="1"/>
  </cols>
  <sheetData>
    <row r="3" spans="1:9" x14ac:dyDescent="0.25">
      <c r="B3" s="58"/>
    </row>
    <row r="4" spans="1:9" x14ac:dyDescent="0.25">
      <c r="B4" s="58"/>
    </row>
    <row r="5" spans="1:9" x14ac:dyDescent="0.25">
      <c r="A5" s="59" t="s">
        <v>12</v>
      </c>
      <c r="B5" s="59" t="s">
        <v>0</v>
      </c>
      <c r="C5" s="59" t="s">
        <v>10</v>
      </c>
      <c r="D5" s="61" t="s">
        <v>14</v>
      </c>
      <c r="I5" s="57"/>
    </row>
    <row r="6" spans="1:9" x14ac:dyDescent="0.25">
      <c r="A6" s="60">
        <v>43123</v>
      </c>
      <c r="B6" s="63">
        <v>676144</v>
      </c>
      <c r="C6" s="64">
        <v>44892535.030000001</v>
      </c>
      <c r="D6" s="59" t="s">
        <v>23</v>
      </c>
    </row>
    <row r="7" spans="1:9" x14ac:dyDescent="0.25">
      <c r="A7" s="60">
        <v>43133</v>
      </c>
      <c r="B7" s="63">
        <v>546044</v>
      </c>
      <c r="C7" s="64">
        <v>37878708</v>
      </c>
      <c r="D7" s="59" t="s">
        <v>23</v>
      </c>
    </row>
    <row r="8" spans="1:9" x14ac:dyDescent="0.25">
      <c r="A8" s="60">
        <v>43164</v>
      </c>
      <c r="B8" s="63">
        <v>527723</v>
      </c>
      <c r="C8" s="64">
        <v>36777714</v>
      </c>
      <c r="D8" s="59" t="s">
        <v>23</v>
      </c>
    </row>
    <row r="9" spans="1:9" x14ac:dyDescent="0.25">
      <c r="A9" s="60">
        <v>43193</v>
      </c>
      <c r="B9" s="63">
        <v>509345</v>
      </c>
      <c r="C9" s="64">
        <v>35575337</v>
      </c>
      <c r="D9" s="59" t="s">
        <v>23</v>
      </c>
    </row>
    <row r="10" spans="1:9" x14ac:dyDescent="0.25">
      <c r="A10" s="60">
        <v>43222</v>
      </c>
      <c r="B10" s="63">
        <v>470583</v>
      </c>
      <c r="C10" s="64">
        <v>32774153</v>
      </c>
      <c r="D10" s="59" t="s">
        <v>23</v>
      </c>
    </row>
    <row r="11" spans="1:9" x14ac:dyDescent="0.25">
      <c r="A11" s="60">
        <v>43255</v>
      </c>
      <c r="B11" s="63">
        <v>456866</v>
      </c>
      <c r="C11" s="64">
        <v>31988894</v>
      </c>
      <c r="D11" s="59" t="s">
        <v>23</v>
      </c>
    </row>
    <row r="12" spans="1:9" s="57" customFormat="1" x14ac:dyDescent="0.25">
      <c r="A12" s="60">
        <v>43283</v>
      </c>
      <c r="B12" s="63">
        <v>324228</v>
      </c>
      <c r="C12" s="64">
        <v>21281179</v>
      </c>
      <c r="D12" s="59" t="s">
        <v>23</v>
      </c>
    </row>
    <row r="13" spans="1:9" x14ac:dyDescent="0.25">
      <c r="A13" s="60">
        <v>43314</v>
      </c>
      <c r="B13" s="63">
        <v>306740</v>
      </c>
      <c r="C13" s="64">
        <v>20106087</v>
      </c>
      <c r="D13" s="59" t="s">
        <v>23</v>
      </c>
    </row>
    <row r="14" spans="1:9" x14ac:dyDescent="0.25">
      <c r="A14" s="60">
        <v>43362</v>
      </c>
      <c r="B14" s="63">
        <v>271189</v>
      </c>
      <c r="C14" s="64">
        <v>17779050</v>
      </c>
      <c r="D14" s="59" t="s">
        <v>23</v>
      </c>
    </row>
    <row r="15" spans="1:9" x14ac:dyDescent="0.25">
      <c r="A15" s="60">
        <v>43404</v>
      </c>
      <c r="B15" s="63">
        <v>87197</v>
      </c>
      <c r="C15" s="64">
        <v>4280699.9700000007</v>
      </c>
      <c r="D15" s="59" t="s">
        <v>23</v>
      </c>
    </row>
    <row r="16" spans="1:9" x14ac:dyDescent="0.25">
      <c r="A16" s="60">
        <v>43423</v>
      </c>
      <c r="B16" s="63">
        <v>56477</v>
      </c>
      <c r="C16" s="64">
        <v>2582065.3399999994</v>
      </c>
      <c r="D16" s="59" t="s">
        <v>23</v>
      </c>
    </row>
    <row r="17" spans="1:6" x14ac:dyDescent="0.25">
      <c r="A17" s="60">
        <v>43440</v>
      </c>
      <c r="B17" s="63">
        <v>24833</v>
      </c>
      <c r="C17" s="64">
        <v>984206</v>
      </c>
      <c r="D17" s="59" t="s">
        <v>23</v>
      </c>
    </row>
    <row r="18" spans="1:6" x14ac:dyDescent="0.25">
      <c r="A18" s="60">
        <v>43467</v>
      </c>
      <c r="B18" s="63"/>
      <c r="C18" s="63"/>
      <c r="D18" s="59" t="s">
        <v>23</v>
      </c>
      <c r="F18"/>
    </row>
    <row r="19" spans="1:6" x14ac:dyDescent="0.25">
      <c r="F19"/>
    </row>
    <row r="20" spans="1:6" x14ac:dyDescent="0.25">
      <c r="F20"/>
    </row>
    <row r="21" spans="1:6" x14ac:dyDescent="0.25">
      <c r="F21"/>
    </row>
    <row r="22" spans="1:6" x14ac:dyDescent="0.25">
      <c r="F22"/>
    </row>
    <row r="23" spans="1:6" x14ac:dyDescent="0.25">
      <c r="F23"/>
    </row>
    <row r="24" spans="1:6" x14ac:dyDescent="0.25">
      <c r="F24"/>
    </row>
    <row r="25" spans="1:6" x14ac:dyDescent="0.25">
      <c r="F25"/>
    </row>
    <row r="26" spans="1:6" x14ac:dyDescent="0.25">
      <c r="F26"/>
    </row>
    <row r="27" spans="1:6" x14ac:dyDescent="0.25">
      <c r="F27"/>
    </row>
    <row r="28" spans="1:6" x14ac:dyDescent="0.25">
      <c r="F28"/>
    </row>
    <row r="29" spans="1:6" x14ac:dyDescent="0.25">
      <c r="F29"/>
    </row>
    <row r="30" spans="1:6" x14ac:dyDescent="0.25">
      <c r="F30"/>
    </row>
    <row r="31" spans="1:6" x14ac:dyDescent="0.25">
      <c r="F31"/>
    </row>
    <row r="32" spans="1:6" x14ac:dyDescent="0.25">
      <c r="F32"/>
    </row>
    <row r="33" spans="6:6" x14ac:dyDescent="0.25">
      <c r="F33"/>
    </row>
    <row r="34" spans="6:6" x14ac:dyDescent="0.25">
      <c r="F34"/>
    </row>
    <row r="35" spans="6:6" x14ac:dyDescent="0.25">
      <c r="F35"/>
    </row>
    <row r="36" spans="6:6" x14ac:dyDescent="0.25">
      <c r="F36"/>
    </row>
    <row r="37" spans="6:6" x14ac:dyDescent="0.25">
      <c r="F37"/>
    </row>
    <row r="38" spans="6:6" x14ac:dyDescent="0.25">
      <c r="F38"/>
    </row>
    <row r="39" spans="6:6" x14ac:dyDescent="0.25">
      <c r="F39"/>
    </row>
    <row r="40" spans="6:6" x14ac:dyDescent="0.25">
      <c r="F40"/>
    </row>
    <row r="41" spans="6:6" x14ac:dyDescent="0.25">
      <c r="F41"/>
    </row>
    <row r="42" spans="6:6" x14ac:dyDescent="0.25">
      <c r="F42"/>
    </row>
    <row r="43" spans="6:6" x14ac:dyDescent="0.25">
      <c r="F43"/>
    </row>
    <row r="44" spans="6:6" x14ac:dyDescent="0.25">
      <c r="F44"/>
    </row>
    <row r="54" spans="1:4" x14ac:dyDescent="0.25">
      <c r="A54" s="66" t="s">
        <v>14</v>
      </c>
      <c r="B54" s="66" t="s">
        <v>12</v>
      </c>
      <c r="C54" s="66" t="s">
        <v>0</v>
      </c>
      <c r="D54" s="66" t="s">
        <v>10</v>
      </c>
    </row>
    <row r="55" spans="1:4" x14ac:dyDescent="0.25">
      <c r="A55" s="59" t="s">
        <v>24</v>
      </c>
      <c r="B55" s="60">
        <v>43133</v>
      </c>
      <c r="C55" s="59">
        <v>1147914</v>
      </c>
      <c r="D55" s="65">
        <v>70673921</v>
      </c>
    </row>
    <row r="56" spans="1:4" x14ac:dyDescent="0.25">
      <c r="A56" s="59" t="s">
        <v>24</v>
      </c>
      <c r="B56" s="60">
        <v>43164</v>
      </c>
      <c r="C56" s="59">
        <v>1167674</v>
      </c>
      <c r="D56" s="65">
        <v>71423406</v>
      </c>
    </row>
    <row r="57" spans="1:4" x14ac:dyDescent="0.25">
      <c r="A57" s="59" t="s">
        <v>24</v>
      </c>
      <c r="B57" s="60">
        <v>43193</v>
      </c>
      <c r="C57" s="59">
        <v>1164330</v>
      </c>
      <c r="D57" s="65">
        <v>70996739</v>
      </c>
    </row>
    <row r="58" spans="1:4" x14ac:dyDescent="0.25">
      <c r="A58" s="59" t="s">
        <v>24</v>
      </c>
      <c r="B58" s="60">
        <v>43222</v>
      </c>
      <c r="C58" s="59">
        <v>1081695</v>
      </c>
      <c r="D58" s="65">
        <v>66546319</v>
      </c>
    </row>
    <row r="59" spans="1:4" x14ac:dyDescent="0.25">
      <c r="A59" s="59" t="s">
        <v>24</v>
      </c>
      <c r="B59" s="60">
        <v>43255</v>
      </c>
      <c r="C59" s="59">
        <v>1074475</v>
      </c>
      <c r="D59" s="65">
        <v>66029010</v>
      </c>
    </row>
    <row r="60" spans="1:4" x14ac:dyDescent="0.25">
      <c r="A60" s="59" t="s">
        <v>24</v>
      </c>
      <c r="B60" s="60">
        <v>43283</v>
      </c>
      <c r="C60" s="59">
        <v>679457</v>
      </c>
      <c r="D60" s="65">
        <v>43527215</v>
      </c>
    </row>
    <row r="61" spans="1:4" s="57" customFormat="1" x14ac:dyDescent="0.25">
      <c r="A61" s="59" t="s">
        <v>24</v>
      </c>
      <c r="B61" s="60">
        <v>43314</v>
      </c>
      <c r="C61" s="59">
        <v>627598</v>
      </c>
      <c r="D61" s="65">
        <v>40704106</v>
      </c>
    </row>
    <row r="62" spans="1:4" x14ac:dyDescent="0.25">
      <c r="A62" s="59" t="s">
        <v>24</v>
      </c>
      <c r="B62" s="60">
        <v>43354</v>
      </c>
      <c r="C62" s="59">
        <v>618307</v>
      </c>
      <c r="D62" s="65">
        <v>40114815</v>
      </c>
    </row>
    <row r="63" spans="1:4" x14ac:dyDescent="0.25">
      <c r="A63" s="59" t="s">
        <v>24</v>
      </c>
      <c r="B63" s="60">
        <v>43404</v>
      </c>
      <c r="C63" s="59">
        <v>907538</v>
      </c>
      <c r="D63" s="65">
        <v>52970862</v>
      </c>
    </row>
    <row r="64" spans="1:4" x14ac:dyDescent="0.25">
      <c r="A64" s="59" t="s">
        <v>24</v>
      </c>
      <c r="B64" s="60">
        <v>43423</v>
      </c>
      <c r="C64" s="59">
        <v>892602</v>
      </c>
      <c r="D64" s="65">
        <v>51819781</v>
      </c>
    </row>
    <row r="65" spans="1:6" x14ac:dyDescent="0.25">
      <c r="A65" s="59" t="s">
        <v>24</v>
      </c>
      <c r="B65" s="60">
        <v>43440</v>
      </c>
      <c r="C65" s="59">
        <v>868813</v>
      </c>
      <c r="D65" s="65">
        <v>49762235</v>
      </c>
    </row>
    <row r="66" spans="1:6" x14ac:dyDescent="0.25">
      <c r="A66" s="59" t="s">
        <v>24</v>
      </c>
      <c r="B66" s="60">
        <v>43467</v>
      </c>
      <c r="C66" s="59"/>
      <c r="D66" s="59"/>
    </row>
    <row r="67" spans="1:6" x14ac:dyDescent="0.25">
      <c r="F67"/>
    </row>
    <row r="68" spans="1:6" x14ac:dyDescent="0.25">
      <c r="F68"/>
    </row>
    <row r="69" spans="1:6" x14ac:dyDescent="0.25">
      <c r="F69"/>
    </row>
    <row r="70" spans="1:6" x14ac:dyDescent="0.25">
      <c r="F70"/>
    </row>
    <row r="71" spans="1:6" x14ac:dyDescent="0.25">
      <c r="F71"/>
    </row>
    <row r="72" spans="1:6" x14ac:dyDescent="0.25">
      <c r="F72"/>
    </row>
    <row r="73" spans="1:6" x14ac:dyDescent="0.25">
      <c r="F73"/>
    </row>
    <row r="74" spans="1:6" x14ac:dyDescent="0.25">
      <c r="F74"/>
    </row>
    <row r="75" spans="1:6" x14ac:dyDescent="0.25">
      <c r="F75"/>
    </row>
    <row r="76" spans="1:6" x14ac:dyDescent="0.25">
      <c r="F76"/>
    </row>
    <row r="77" spans="1:6" x14ac:dyDescent="0.25">
      <c r="F77"/>
    </row>
    <row r="78" spans="1:6" x14ac:dyDescent="0.25">
      <c r="F78"/>
    </row>
    <row r="79" spans="1:6" x14ac:dyDescent="0.25">
      <c r="F79"/>
    </row>
    <row r="80" spans="1:6" x14ac:dyDescent="0.25">
      <c r="F80"/>
    </row>
    <row r="81" spans="6:6" x14ac:dyDescent="0.25">
      <c r="F81"/>
    </row>
    <row r="82" spans="6:6" x14ac:dyDescent="0.25">
      <c r="F82"/>
    </row>
    <row r="83" spans="6:6" x14ac:dyDescent="0.25">
      <c r="F83"/>
    </row>
    <row r="84" spans="6:6" x14ac:dyDescent="0.25">
      <c r="F84"/>
    </row>
    <row r="85" spans="6:6" x14ac:dyDescent="0.25">
      <c r="F85"/>
    </row>
    <row r="86" spans="6:6" x14ac:dyDescent="0.25">
      <c r="F86"/>
    </row>
    <row r="87" spans="6:6" x14ac:dyDescent="0.25">
      <c r="F87"/>
    </row>
    <row r="88" spans="6:6" x14ac:dyDescent="0.25">
      <c r="F88"/>
    </row>
    <row r="89" spans="6:6" x14ac:dyDescent="0.25">
      <c r="F8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3:D63"/>
  <sheetViews>
    <sheetView topLeftCell="F44" workbookViewId="0">
      <selection activeCell="L2" sqref="L2"/>
    </sheetView>
  </sheetViews>
  <sheetFormatPr baseColWidth="10" defaultRowHeight="15" x14ac:dyDescent="0.25"/>
  <cols>
    <col min="1" max="1" width="16.5703125" bestFit="1" customWidth="1"/>
    <col min="2" max="2" width="21.7109375" bestFit="1" customWidth="1"/>
    <col min="3" max="3" width="17" customWidth="1"/>
    <col min="4" max="4" width="30.140625" customWidth="1"/>
    <col min="6" max="6" width="16.28515625" bestFit="1" customWidth="1"/>
    <col min="7" max="7" width="20.85546875" bestFit="1" customWidth="1"/>
    <col min="8" max="8" width="29.42578125" bestFit="1" customWidth="1"/>
    <col min="9" max="9" width="29.28515625" bestFit="1" customWidth="1"/>
  </cols>
  <sheetData>
    <row r="3" spans="1:4" s="57" customFormat="1" x14ac:dyDescent="0.25"/>
    <row r="4" spans="1:4" x14ac:dyDescent="0.25">
      <c r="A4" s="59" t="s">
        <v>22</v>
      </c>
      <c r="B4" s="59" t="s">
        <v>14</v>
      </c>
      <c r="C4" s="59" t="s">
        <v>0</v>
      </c>
      <c r="D4" s="59" t="s">
        <v>10</v>
      </c>
    </row>
    <row r="5" spans="1:4" s="57" customFormat="1" x14ac:dyDescent="0.25">
      <c r="A5" s="60">
        <v>43102</v>
      </c>
      <c r="B5" s="59" t="s">
        <v>25</v>
      </c>
      <c r="C5" s="63">
        <v>501822</v>
      </c>
      <c r="D5" s="63">
        <v>19170713</v>
      </c>
    </row>
    <row r="6" spans="1:4" x14ac:dyDescent="0.25">
      <c r="A6" s="60">
        <v>43133</v>
      </c>
      <c r="B6" s="59" t="s">
        <v>25</v>
      </c>
      <c r="C6" s="63">
        <v>487508</v>
      </c>
      <c r="D6" s="63">
        <v>18634907</v>
      </c>
    </row>
    <row r="7" spans="1:4" x14ac:dyDescent="0.25">
      <c r="A7" s="60">
        <v>43164</v>
      </c>
      <c r="B7" s="59" t="s">
        <v>25</v>
      </c>
      <c r="C7" s="63">
        <v>461019</v>
      </c>
      <c r="D7" s="63">
        <v>17653903</v>
      </c>
    </row>
    <row r="8" spans="1:4" x14ac:dyDescent="0.25">
      <c r="A8" s="60">
        <v>43193</v>
      </c>
      <c r="B8" s="59" t="s">
        <v>25</v>
      </c>
      <c r="C8" s="63">
        <v>430969</v>
      </c>
      <c r="D8" s="63">
        <v>16614586</v>
      </c>
    </row>
    <row r="9" spans="1:4" x14ac:dyDescent="0.25">
      <c r="A9" s="60">
        <v>43222</v>
      </c>
      <c r="B9" s="59" t="s">
        <v>25</v>
      </c>
      <c r="C9" s="63">
        <v>400175</v>
      </c>
      <c r="D9" s="63">
        <v>15544744</v>
      </c>
    </row>
    <row r="10" spans="1:4" x14ac:dyDescent="0.25">
      <c r="A10" s="60">
        <v>43255</v>
      </c>
      <c r="B10" s="59" t="s">
        <v>25</v>
      </c>
      <c r="C10" s="63">
        <v>373799</v>
      </c>
      <c r="D10" s="63">
        <v>14578960</v>
      </c>
    </row>
    <row r="11" spans="1:4" x14ac:dyDescent="0.25">
      <c r="A11" s="60">
        <v>43283</v>
      </c>
      <c r="B11" s="59" t="s">
        <v>25</v>
      </c>
      <c r="C11" s="63">
        <v>339307</v>
      </c>
      <c r="D11" s="63">
        <v>13428881</v>
      </c>
    </row>
    <row r="12" spans="1:4" s="57" customFormat="1" x14ac:dyDescent="0.25">
      <c r="A12" s="60">
        <v>43314</v>
      </c>
      <c r="B12" s="59" t="s">
        <v>25</v>
      </c>
      <c r="C12" s="63">
        <v>304355</v>
      </c>
      <c r="D12" s="63">
        <v>12178464</v>
      </c>
    </row>
    <row r="13" spans="1:4" x14ac:dyDescent="0.25">
      <c r="A13" s="60">
        <v>43354</v>
      </c>
      <c r="B13" s="59" t="s">
        <v>25</v>
      </c>
      <c r="C13" s="63">
        <v>259378</v>
      </c>
      <c r="D13" s="63">
        <v>10458849</v>
      </c>
    </row>
    <row r="14" spans="1:4" x14ac:dyDescent="0.25">
      <c r="A14" s="60">
        <v>43404</v>
      </c>
      <c r="B14" s="59" t="s">
        <v>25</v>
      </c>
      <c r="C14" s="63">
        <v>56348</v>
      </c>
      <c r="D14" s="63">
        <v>1858240</v>
      </c>
    </row>
    <row r="15" spans="1:4" x14ac:dyDescent="0.25">
      <c r="A15" s="60">
        <v>43423</v>
      </c>
      <c r="B15" s="59" t="s">
        <v>25</v>
      </c>
      <c r="C15" s="63">
        <v>39030</v>
      </c>
      <c r="D15" s="63">
        <v>1234972</v>
      </c>
    </row>
    <row r="16" spans="1:4" x14ac:dyDescent="0.25">
      <c r="A16" s="60">
        <v>43440</v>
      </c>
      <c r="B16" s="59" t="s">
        <v>25</v>
      </c>
      <c r="C16" s="63">
        <v>18964</v>
      </c>
      <c r="D16" s="63">
        <v>574794</v>
      </c>
    </row>
    <row r="17" spans="1:4" x14ac:dyDescent="0.25">
      <c r="A17" s="60">
        <v>43467</v>
      </c>
      <c r="B17" s="59" t="s">
        <v>25</v>
      </c>
      <c r="C17" s="63"/>
      <c r="D17" s="63"/>
    </row>
    <row r="18" spans="1:4" x14ac:dyDescent="0.25">
      <c r="C18" s="62"/>
      <c r="D18" s="62"/>
    </row>
    <row r="50" spans="1:4" x14ac:dyDescent="0.25">
      <c r="A50" s="59" t="s">
        <v>22</v>
      </c>
      <c r="B50" s="59" t="s">
        <v>14</v>
      </c>
      <c r="C50" s="59" t="s">
        <v>0</v>
      </c>
      <c r="D50" s="59" t="s">
        <v>21</v>
      </c>
    </row>
    <row r="51" spans="1:4" s="57" customFormat="1" x14ac:dyDescent="0.25">
      <c r="A51" s="60">
        <v>43102</v>
      </c>
      <c r="B51" s="60" t="s">
        <v>26</v>
      </c>
      <c r="C51" s="63">
        <v>756732</v>
      </c>
      <c r="D51" s="63">
        <v>27865576</v>
      </c>
    </row>
    <row r="52" spans="1:4" x14ac:dyDescent="0.25">
      <c r="A52" s="60">
        <v>43133</v>
      </c>
      <c r="B52" s="60" t="s">
        <v>26</v>
      </c>
      <c r="C52" s="63">
        <v>785376</v>
      </c>
      <c r="D52" s="63">
        <v>28702936</v>
      </c>
    </row>
    <row r="53" spans="1:4" x14ac:dyDescent="0.25">
      <c r="A53" s="60">
        <v>43164</v>
      </c>
      <c r="B53" s="60" t="s">
        <v>26</v>
      </c>
      <c r="C53" s="63">
        <v>785907</v>
      </c>
      <c r="D53" s="63">
        <v>28632319</v>
      </c>
    </row>
    <row r="54" spans="1:4" x14ac:dyDescent="0.25">
      <c r="A54" s="60">
        <v>43193</v>
      </c>
      <c r="B54" s="60" t="s">
        <v>26</v>
      </c>
      <c r="C54" s="63">
        <v>780541</v>
      </c>
      <c r="D54" s="63">
        <v>28367665</v>
      </c>
    </row>
    <row r="55" spans="1:4" x14ac:dyDescent="0.25">
      <c r="A55" s="60">
        <v>43222</v>
      </c>
      <c r="B55" s="60" t="s">
        <v>26</v>
      </c>
      <c r="C55" s="63">
        <v>778179</v>
      </c>
      <c r="D55" s="63">
        <v>28380174</v>
      </c>
    </row>
    <row r="56" spans="1:4" x14ac:dyDescent="0.25">
      <c r="A56" s="60">
        <v>43255</v>
      </c>
      <c r="B56" s="60" t="s">
        <v>26</v>
      </c>
      <c r="C56" s="63">
        <v>764764</v>
      </c>
      <c r="D56" s="63">
        <v>27912618</v>
      </c>
    </row>
    <row r="57" spans="1:4" x14ac:dyDescent="0.25">
      <c r="A57" s="60">
        <v>43283</v>
      </c>
      <c r="B57" s="60" t="s">
        <v>26</v>
      </c>
      <c r="C57" s="63">
        <v>794081</v>
      </c>
      <c r="D57" s="63">
        <v>29198192</v>
      </c>
    </row>
    <row r="58" spans="1:4" s="57" customFormat="1" x14ac:dyDescent="0.25">
      <c r="A58" s="60">
        <v>43314</v>
      </c>
      <c r="B58" s="60" t="s">
        <v>26</v>
      </c>
      <c r="C58" s="63">
        <v>782902</v>
      </c>
      <c r="D58" s="63">
        <v>28833469</v>
      </c>
    </row>
    <row r="59" spans="1:4" x14ac:dyDescent="0.25">
      <c r="A59" s="60">
        <v>43354</v>
      </c>
      <c r="B59" s="60" t="s">
        <v>26</v>
      </c>
      <c r="C59" s="63">
        <v>741892</v>
      </c>
      <c r="D59" s="63">
        <v>27321492</v>
      </c>
    </row>
    <row r="60" spans="1:4" x14ac:dyDescent="0.25">
      <c r="A60" s="60">
        <v>43404</v>
      </c>
      <c r="B60" s="60" t="s">
        <v>26</v>
      </c>
      <c r="C60" s="63">
        <v>769326</v>
      </c>
      <c r="D60" s="63">
        <v>28067924</v>
      </c>
    </row>
    <row r="61" spans="1:4" x14ac:dyDescent="0.25">
      <c r="A61" s="60">
        <v>43423</v>
      </c>
      <c r="B61" s="60" t="s">
        <v>26</v>
      </c>
      <c r="C61" s="63">
        <v>757854</v>
      </c>
      <c r="D61" s="63">
        <v>27557695</v>
      </c>
    </row>
    <row r="62" spans="1:4" x14ac:dyDescent="0.25">
      <c r="A62" s="60">
        <v>43440</v>
      </c>
      <c r="B62" s="60" t="s">
        <v>26</v>
      </c>
      <c r="C62" s="63">
        <v>731988</v>
      </c>
      <c r="D62" s="63">
        <v>26552655</v>
      </c>
    </row>
    <row r="63" spans="1:4" x14ac:dyDescent="0.25">
      <c r="A63" s="60">
        <v>43467</v>
      </c>
      <c r="B63" s="60" t="s">
        <v>26</v>
      </c>
      <c r="C63" s="63"/>
      <c r="D63" s="63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Statistiques </vt:lpstr>
      <vt:lpstr>Régul du TM bis</vt:lpstr>
      <vt:lpstr>Regul pour ordre </vt:lpstr>
    </vt:vector>
  </TitlesOfParts>
  <Company>CNAMTS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 DAVID</dc:creator>
  <cp:lastModifiedBy>maxime</cp:lastModifiedBy>
  <dcterms:created xsi:type="dcterms:W3CDTF">2017-12-27T13:06:47Z</dcterms:created>
  <dcterms:modified xsi:type="dcterms:W3CDTF">2018-12-30T13:28:10Z</dcterms:modified>
</cp:coreProperties>
</file>