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PV0001762\Desktop\"/>
    </mc:Choice>
  </mc:AlternateContent>
  <xr:revisionPtr revIDLastSave="0" documentId="8_{B88231A9-AAAE-4F2B-8C73-EF4A0E222341}" xr6:coauthVersionLast="31" xr6:coauthVersionMax="31" xr10:uidLastSave="{00000000-0000-0000-0000-000000000000}"/>
  <bookViews>
    <workbookView xWindow="0" yWindow="0" windowWidth="23040" windowHeight="11892" xr2:uid="{267EFB5C-EAB4-4468-89E3-4822FD8F1E81}"/>
  </bookViews>
  <sheets>
    <sheet name="DDV ADMIN" sheetId="1" r:id="rId1"/>
    <sheet name="AIDE EXCEL" sheetId="2" r:id="rId2"/>
  </sheets>
  <externalReferences>
    <externalReference r:id="rId3"/>
    <externalReference r:id="rId4"/>
    <externalReference r:id="rId5"/>
  </externalReferences>
  <definedNames>
    <definedName name="CHOIX_DU_CONJOINT_AVEC_DDV">'DDV ADMIN'!$W$4:$AA$36</definedName>
    <definedName name="CHOIX_DU_CONJOINT_SANS_DDV">'DDV ADMIN'!$U$4:$V$36</definedName>
    <definedName name="HERITIER" localSheetId="1">'[3]DROITS DE SUCCESSION ADMIN'!$A$2:$A$7</definedName>
    <definedName name="HERITIER">'[1]DROITS DE SUCCESSION ADMIN'!$A$2:$A$7</definedName>
    <definedName name="LIEN_DE_FAMILLE">'DDV ADMIN'!$S$6:$S$36</definedName>
    <definedName name="LIEN_HERITIER">'DDV ADMIN'!$A$159:$A$170</definedName>
    <definedName name="NOMBRE_ENFANTS">'DDV ADMIN'!$B$159:$B$161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0" i="2" l="1"/>
  <c r="S9" i="2"/>
  <c r="N9" i="2"/>
  <c r="S8" i="2"/>
  <c r="N3" i="2" s="1"/>
  <c r="S7" i="2"/>
  <c r="N7" i="2"/>
  <c r="S6" i="2"/>
  <c r="N6" i="2"/>
  <c r="S5" i="2"/>
  <c r="N5" i="2"/>
  <c r="S4" i="2"/>
  <c r="N4" i="2"/>
  <c r="S3" i="2"/>
  <c r="N2" i="2"/>
  <c r="C166" i="1"/>
  <c r="C165" i="1"/>
  <c r="G163" i="1"/>
  <c r="G162" i="1"/>
  <c r="C162" i="1"/>
  <c r="G161" i="1"/>
  <c r="G160" i="1"/>
  <c r="E159" i="1"/>
  <c r="C159" i="1"/>
  <c r="A90" i="1"/>
  <c r="D84" i="1"/>
  <c r="D82" i="1"/>
  <c r="D72" i="1"/>
  <c r="D62" i="1"/>
  <c r="D41" i="1"/>
  <c r="D36" i="1"/>
  <c r="D34" i="1"/>
  <c r="O14" i="1" s="1"/>
  <c r="I163" i="1" s="1"/>
  <c r="D33" i="1"/>
  <c r="D32" i="1"/>
  <c r="E31" i="1"/>
  <c r="N62" i="1" s="1"/>
  <c r="D31" i="1"/>
  <c r="D30" i="1"/>
  <c r="D29" i="1"/>
  <c r="E28" i="1"/>
  <c r="D35" i="1" s="1"/>
  <c r="G24" i="1"/>
  <c r="C168" i="1" s="1"/>
  <c r="G21" i="1"/>
  <c r="K19" i="1"/>
  <c r="G165" i="1" s="1"/>
  <c r="G19" i="1"/>
  <c r="M16" i="1"/>
  <c r="G164" i="1" s="1"/>
  <c r="K16" i="1"/>
  <c r="E164" i="1" s="1"/>
  <c r="M14" i="1"/>
  <c r="K14" i="1"/>
  <c r="E163" i="1" s="1"/>
  <c r="M12" i="1"/>
  <c r="K12" i="1"/>
  <c r="E162" i="1" s="1"/>
  <c r="G12" i="1"/>
  <c r="M9" i="1"/>
  <c r="M7" i="1"/>
  <c r="M5" i="1"/>
  <c r="G159" i="1" s="1"/>
  <c r="K5" i="1"/>
  <c r="I5" i="1"/>
  <c r="D161" i="1" s="1"/>
  <c r="G5" i="1"/>
  <c r="C161" i="1" s="1"/>
  <c r="N11" i="2" l="1"/>
  <c r="N8" i="2"/>
  <c r="N7" i="1"/>
  <c r="H160" i="1" s="1"/>
  <c r="N5" i="1"/>
  <c r="H159" i="1" s="1"/>
  <c r="L16" i="1"/>
  <c r="F164" i="1" s="1"/>
  <c r="D159" i="1"/>
  <c r="C160" i="1"/>
  <c r="N10" i="2"/>
  <c r="K7" i="1"/>
  <c r="E160" i="1" s="1"/>
  <c r="N9" i="1"/>
  <c r="H161" i="1" s="1"/>
  <c r="N12" i="1"/>
  <c r="N14" i="1"/>
  <c r="D160" i="1"/>
  <c r="O12" i="1"/>
  <c r="I162" i="1" s="1"/>
  <c r="H163" i="1" l="1"/>
  <c r="H16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Jérôme Mahieux</author>
  </authors>
  <commentList>
    <comment ref="G5" authorId="0" shapeId="0" xr:uid="{7A1267B9-B95A-4284-8841-38888F996166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I5" authorId="0" shapeId="0" xr:uid="{F972953B-86F1-4ABE-8E7C-8DD17C093C75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100 % USUFRUIT</t>
        </r>
      </text>
    </comment>
    <comment ref="K5" authorId="0" shapeId="0" xr:uid="{E4A69DDC-BAB8-4AB5-9558-F3A3DDCAED28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1/2 PP</t>
        </r>
      </text>
    </comment>
    <comment ref="M5" authorId="0" shapeId="0" xr:uid="{5A1AD368-2ECE-4B4C-8E6E-A90B6A13914E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5" authorId="0" shapeId="0" xr:uid="{5D1F00E3-2013-45C4-9AF7-0425892506FB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K7" authorId="0" shapeId="0" xr:uid="{374359F0-88B2-4436-9DF3-54D319BE2087}">
      <text>
        <r>
          <rPr>
            <b/>
            <sz val="9"/>
            <color indexed="81"/>
            <rFont val="Tahoma"/>
            <charset val="1"/>
          </rPr>
          <t>1/3 EN PP</t>
        </r>
      </text>
    </comment>
    <comment ref="M7" authorId="0" shapeId="0" xr:uid="{6294108E-6EB6-4364-A1E1-6477ADACFDB3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7" authorId="0" shapeId="0" xr:uid="{873420BC-FE58-4EE8-965B-3709B252FD05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M9" authorId="0" shapeId="0" xr:uid="{1F5FB7CE-A9D3-45C5-918F-6072039DA3AB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9" authorId="0" shapeId="0" xr:uid="{520DA1D6-95BE-4235-855E-DF78CB7707A5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G12" authorId="0" shapeId="0" xr:uid="{4DBBDAB4-A344-453F-97D9-9FA99714D413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K12" authorId="0" shapeId="0" xr:uid="{C0DE6428-93B3-41F0-8205-F86275DEAD1E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1/2 EN PP</t>
        </r>
      </text>
    </comment>
    <comment ref="M12" authorId="0" shapeId="0" xr:uid="{B689213D-34F6-4428-AD5B-16DE8EBCA4DA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12" authorId="0" shapeId="0" xr:uid="{9469AF6F-2D6C-4DD2-9A08-A85BADD8BA5D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O12" authorId="0" shapeId="0" xr:uid="{2C94CA7F-77F8-428B-8289-A2ECDBA1CE79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100% EN USUFRUIT</t>
        </r>
      </text>
    </comment>
    <comment ref="K14" authorId="0" shapeId="0" xr:uid="{111D9787-3929-4DD9-ABC1-8F018DBF2768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1/3 EN PP</t>
        </r>
      </text>
    </comment>
    <comment ref="M14" authorId="0" shapeId="0" xr:uid="{41C0E50C-7A09-464C-B810-6AB990443668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14" authorId="0" shapeId="0" xr:uid="{4ECB1DDC-B712-4193-9DCC-F6D846B9C0A8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O14" authorId="0" shapeId="0" xr:uid="{28C84ADD-8276-4FED-9E1D-EB8F2E28CC37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100% EN USUFRUIT</t>
        </r>
      </text>
    </comment>
    <comment ref="K16" authorId="0" shapeId="0" xr:uid="{A41179DB-BB15-416E-AB89-78455A239C8A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L16" authorId="0" shapeId="0" xr:uid="{E90FF4A2-8D05-4BD8-BEA6-1E1692C2683E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G19" authorId="0" shapeId="0" xr:uid="{DD586C58-19FD-4E6C-9AD8-04260B8F14C7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1/2 EN PP</t>
        </r>
      </text>
    </comment>
    <comment ref="K19" authorId="0" shapeId="0" xr:uid="{E7280485-BAFC-493D-844F-6363067E3CF8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100% EN PP</t>
        </r>
      </text>
    </comment>
    <comment ref="G21" authorId="0" shapeId="0" xr:uid="{D5149348-EF3C-4F53-B840-20A5ACF0B62E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PP</t>
        </r>
      </text>
    </comment>
    <comment ref="G24" authorId="0" shapeId="0" xr:uid="{895ED2DD-8C6A-47B4-8A58-F6F37DA710F9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100 % EN PP</t>
        </r>
      </text>
    </comment>
    <comment ref="D62" authorId="0" shapeId="0" xr:uid="{2A422E39-F009-4CC7-BEF3-E92E7EF75A86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62" authorId="0" shapeId="0" xr:uid="{F3BA1A98-F0D4-41F1-83BF-FD2988FF3A9F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100 % USUFRUIT</t>
        </r>
      </text>
    </comment>
    <comment ref="D72" authorId="0" shapeId="0" xr:uid="{4B0316C7-B6A8-403B-8328-AEEB3A2BC1A9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D82" authorId="0" shapeId="0" xr:uid="{4717F932-8F10-4BD1-A666-CF05F014D3D5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1/2 EN PP</t>
        </r>
      </text>
    </comment>
    <comment ref="D84" authorId="0" shapeId="0" xr:uid="{5515070B-CCEE-4854-9E62-FEC453EE43B2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PP</t>
        </r>
      </text>
    </comment>
    <comment ref="A90" authorId="0" shapeId="0" xr:uid="{D037E2A6-5B7F-4A20-B743-ED9240DFCF58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100 % EN PP</t>
        </r>
      </text>
    </comment>
  </commentList>
</comments>
</file>

<file path=xl/sharedStrings.xml><?xml version="1.0" encoding="utf-8"?>
<sst xmlns="http://schemas.openxmlformats.org/spreadsheetml/2006/main" count="114" uniqueCount="61">
  <si>
    <t>CHOIX DU CONJOINT</t>
  </si>
  <si>
    <t>SANS DDV</t>
  </si>
  <si>
    <t>AVEC DDV</t>
  </si>
  <si>
    <t>ENANT(S) ISSU(S) DE L'UNION</t>
  </si>
  <si>
    <t>1 ENFANT</t>
  </si>
  <si>
    <t>2 ENFANTS</t>
  </si>
  <si>
    <t>3 ENFANTS OU PLUS</t>
  </si>
  <si>
    <t>ENFANT(S)S DONT UN ISSUS D'UNE AUTRE UNION</t>
  </si>
  <si>
    <t>PARENTS(S)</t>
  </si>
  <si>
    <t>2 PARENTS</t>
  </si>
  <si>
    <t>1 PARENT</t>
  </si>
  <si>
    <t>NI PARENTS NI ENFANTS</t>
  </si>
  <si>
    <t>AGE</t>
  </si>
  <si>
    <t>USUFRUIT</t>
  </si>
  <si>
    <t>NUE PRO</t>
  </si>
  <si>
    <t>BASE USUFRUIT</t>
  </si>
  <si>
    <t>SUCCESION BRUTE</t>
  </si>
  <si>
    <t>ENFANT ISSU DE COUPLE ET/OU D'UNE PRECEDENTE UNION</t>
  </si>
  <si>
    <t>PART DU CONJOINT SURVIVANT</t>
  </si>
  <si>
    <t>LIEN DE PARENTE</t>
  </si>
  <si>
    <t>NOMBRE D'ENFANTS</t>
  </si>
  <si>
    <t>AGE MR</t>
  </si>
  <si>
    <t>AGE ME</t>
  </si>
  <si>
    <t>OUI</t>
  </si>
  <si>
    <t>ENFANT</t>
  </si>
  <si>
    <t>DDV</t>
  </si>
  <si>
    <t>NON</t>
  </si>
  <si>
    <t>PARENT</t>
  </si>
  <si>
    <t>3 OU PLUS</t>
  </si>
  <si>
    <t>LIEN</t>
  </si>
  <si>
    <t>ENFANT DU COUPLE</t>
  </si>
  <si>
    <t>NOMBRE</t>
  </si>
  <si>
    <t>PP</t>
  </si>
  <si>
    <t>ENANT(S) ISSU(S) DE L'UNION (1/4 PP)</t>
  </si>
  <si>
    <t>OU</t>
  </si>
  <si>
    <t>ENANT(S) ISSU(S) DE L'UNION (100% USUFRUIT</t>
  </si>
  <si>
    <t>ENFANT(S)S DONT UN ISSUS D'UNE AUTRE UNION (1/4 PP)</t>
  </si>
  <si>
    <t>PARENTS(S) (PP)</t>
  </si>
  <si>
    <t>REFERENTIEL GRAPHIQUE SANS DDV</t>
  </si>
  <si>
    <t>TABLEAU DYNAMIQUE</t>
  </si>
  <si>
    <t>CHOIX DU CONJOINT SANS DDV</t>
  </si>
  <si>
    <t>1/4 EN PP</t>
  </si>
  <si>
    <t>100% EN USUFRUIT</t>
  </si>
  <si>
    <t>Enfant(s) issu(s) de l'union</t>
  </si>
  <si>
    <t>Enfant(s) issu(s) d'une autre union</t>
  </si>
  <si>
    <t>Parents</t>
  </si>
  <si>
    <t>Ni parents / Ni enfants</t>
  </si>
  <si>
    <t>SUCCESSION BRUTE</t>
  </si>
  <si>
    <t>formule de calcul par rapport à la succession brute</t>
  </si>
  <si>
    <t>1/4 en PP</t>
  </si>
  <si>
    <t>100% en Usu</t>
  </si>
  <si>
    <t>1/2 en PP</t>
  </si>
  <si>
    <t>3/4 en PP</t>
  </si>
  <si>
    <t>Parent(s)</t>
  </si>
  <si>
    <t>100% en PP</t>
  </si>
  <si>
    <t>Ni parent ni enfants</t>
  </si>
  <si>
    <t>x</t>
  </si>
  <si>
    <t>1/4 en PP + 3/4 en Usu</t>
  </si>
  <si>
    <t>1/3en PP</t>
  </si>
  <si>
    <t>Choix du conjoint Sans Donation 
Dernier Vivant</t>
  </si>
  <si>
    <t>Choix supplémentaire Avec Donation 
Dernier Vivant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</si>
</sst>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\ &quot;€&quot;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indexed="64"/>
      </right>
      <top style="thick">
        <color auto="1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 style="medium">
        <color indexed="64"/>
      </right>
      <top/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164" fontId="0" fillId="6" borderId="6" xfId="0" applyNumberFormat="1" applyFill="1" applyBorder="1" applyAlignment="1">
      <alignment horizontal="center" vertical="center"/>
    </xf>
    <xf numFmtId="164" fontId="0" fillId="6" borderId="7" xfId="0" applyNumberForma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164" fontId="0" fillId="6" borderId="10" xfId="0" applyNumberFormat="1" applyFill="1" applyBorder="1" applyAlignment="1">
      <alignment horizontal="center" vertical="center"/>
    </xf>
    <xf numFmtId="164" fontId="0" fillId="6" borderId="11" xfId="0" applyNumberFormat="1" applyFill="1" applyBorder="1" applyAlignment="1">
      <alignment horizontal="center" vertical="center"/>
    </xf>
    <xf numFmtId="164" fontId="0" fillId="6" borderId="12" xfId="0" applyNumberFormat="1" applyFill="1" applyBorder="1" applyAlignment="1">
      <alignment horizontal="center" vertical="center"/>
    </xf>
    <xf numFmtId="164" fontId="0" fillId="6" borderId="13" xfId="0" applyNumberFormat="1" applyFill="1" applyBorder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164" fontId="0" fillId="6" borderId="15" xfId="0" applyNumberFormat="1" applyFill="1" applyBorder="1" applyAlignment="1">
      <alignment horizontal="center" vertical="center"/>
    </xf>
    <xf numFmtId="164" fontId="0" fillId="6" borderId="16" xfId="0" applyNumberForma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164" fontId="0" fillId="6" borderId="19" xfId="0" applyNumberFormat="1" applyFill="1" applyBorder="1" applyAlignment="1">
      <alignment horizontal="center" vertical="center"/>
    </xf>
    <xf numFmtId="164" fontId="0" fillId="6" borderId="2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textRotation="90" wrapText="1"/>
    </xf>
    <xf numFmtId="0" fontId="0" fillId="0" borderId="21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4" fontId="0" fillId="5" borderId="22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5" borderId="24" xfId="0" applyNumberFormat="1" applyFill="1" applyBorder="1" applyAlignment="1">
      <alignment horizontal="center" vertical="center"/>
    </xf>
    <xf numFmtId="164" fontId="0" fillId="6" borderId="17" xfId="0" applyNumberFormat="1" applyFill="1" applyBorder="1" applyAlignment="1">
      <alignment horizontal="center" vertical="center"/>
    </xf>
    <xf numFmtId="164" fontId="0" fillId="6" borderId="18" xfId="0" applyNumberFormat="1" applyFill="1" applyBorder="1" applyAlignment="1">
      <alignment horizontal="center" vertical="center"/>
    </xf>
    <xf numFmtId="164" fontId="0" fillId="6" borderId="25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 textRotation="90" wrapText="1"/>
    </xf>
    <xf numFmtId="0" fontId="0" fillId="0" borderId="23" xfId="0" applyBorder="1" applyAlignment="1">
      <alignment horizontal="center" vertical="center" textRotation="90" wrapText="1"/>
    </xf>
    <xf numFmtId="164" fontId="0" fillId="5" borderId="26" xfId="0" applyNumberFormat="1" applyFill="1" applyBorder="1" applyAlignment="1">
      <alignment horizontal="center" vertical="center"/>
    </xf>
    <xf numFmtId="164" fontId="0" fillId="6" borderId="27" xfId="0" applyNumberForma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5" borderId="1" xfId="0" applyNumberFormat="1" applyFill="1" applyBorder="1" applyAlignment="1">
      <alignment horizontal="center" vertical="center"/>
    </xf>
    <xf numFmtId="164" fontId="0" fillId="6" borderId="21" xfId="0" applyNumberFormat="1" applyFill="1" applyBorder="1" applyAlignment="1">
      <alignment horizontal="center" vertical="center"/>
    </xf>
    <xf numFmtId="164" fontId="0" fillId="5" borderId="17" xfId="0" applyNumberFormat="1" applyFill="1" applyBorder="1" applyAlignment="1">
      <alignment horizontal="center" vertical="center"/>
    </xf>
    <xf numFmtId="164" fontId="0" fillId="6" borderId="8" xfId="0" applyNumberFormat="1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4" fontId="0" fillId="6" borderId="9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6" borderId="23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164" fontId="0" fillId="3" borderId="32" xfId="0" applyNumberFormat="1" applyFill="1" applyBorder="1" applyAlignment="1">
      <alignment horizontal="center" vertical="center"/>
    </xf>
    <xf numFmtId="164" fontId="0" fillId="3" borderId="33" xfId="0" applyNumberForma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0" fontId="0" fillId="0" borderId="35" xfId="0" applyNumberFormat="1" applyBorder="1" applyAlignment="1">
      <alignment horizontal="center" vertical="center"/>
    </xf>
    <xf numFmtId="10" fontId="0" fillId="0" borderId="36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0" fontId="0" fillId="0" borderId="39" xfId="0" applyNumberFormat="1" applyBorder="1" applyAlignment="1">
      <alignment horizontal="center" vertical="center"/>
    </xf>
    <xf numFmtId="10" fontId="0" fillId="0" borderId="40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0" fontId="0" fillId="12" borderId="42" xfId="0" applyFill="1" applyBorder="1" applyAlignment="1">
      <alignment horizontal="center" vertical="center"/>
    </xf>
    <xf numFmtId="0" fontId="0" fillId="13" borderId="43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1" fontId="0" fillId="15" borderId="43" xfId="0" applyNumberFormat="1" applyFill="1" applyBorder="1" applyAlignment="1">
      <alignment horizontal="center" vertical="center"/>
    </xf>
    <xf numFmtId="0" fontId="0" fillId="16" borderId="43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6" borderId="4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2" fillId="10" borderId="46" xfId="0" applyFont="1" applyFill="1" applyBorder="1" applyAlignment="1">
      <alignment horizontal="center" vertical="center" wrapText="1"/>
    </xf>
    <xf numFmtId="0" fontId="2" fillId="10" borderId="47" xfId="0" applyFont="1" applyFill="1" applyBorder="1" applyAlignment="1">
      <alignment horizontal="center" vertical="center" wrapText="1"/>
    </xf>
    <xf numFmtId="0" fontId="2" fillId="10" borderId="48" xfId="0" applyFont="1" applyFill="1" applyBorder="1" applyAlignment="1">
      <alignment horizontal="center" vertical="center" wrapText="1"/>
    </xf>
    <xf numFmtId="0" fontId="0" fillId="18" borderId="0" xfId="0" applyFill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49" xfId="0" applyFont="1" applyFill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10" borderId="46" xfId="0" applyFill="1" applyBorder="1" applyAlignment="1">
      <alignment horizontal="center" vertical="center" wrapText="1"/>
    </xf>
    <xf numFmtId="0" fontId="0" fillId="10" borderId="47" xfId="0" applyFill="1" applyBorder="1" applyAlignment="1">
      <alignment horizontal="center" vertical="center" wrapText="1"/>
    </xf>
    <xf numFmtId="0" fontId="0" fillId="10" borderId="48" xfId="0" applyFill="1" applyBorder="1" applyAlignment="1">
      <alignment horizontal="center" vertical="center" wrapText="1"/>
    </xf>
    <xf numFmtId="0" fontId="0" fillId="10" borderId="61" xfId="0" applyFill="1" applyBorder="1" applyAlignment="1">
      <alignment horizontal="center" vertical="center" wrapText="1"/>
    </xf>
    <xf numFmtId="0" fontId="0" fillId="10" borderId="23" xfId="0" applyFill="1" applyBorder="1" applyAlignment="1">
      <alignment horizontal="center" vertical="center" wrapText="1"/>
    </xf>
    <xf numFmtId="0" fontId="0" fillId="10" borderId="62" xfId="0" applyFill="1" applyBorder="1" applyAlignment="1">
      <alignment horizontal="center" vertical="center" wrapText="1"/>
    </xf>
    <xf numFmtId="164" fontId="0" fillId="5" borderId="56" xfId="0" applyNumberForma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164" fontId="0" fillId="5" borderId="63" xfId="0" applyNumberForma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164" fontId="0" fillId="5" borderId="64" xfId="0" applyNumberFormat="1" applyFill="1" applyBorder="1" applyAlignment="1">
      <alignment horizontal="center" vertical="center"/>
    </xf>
    <xf numFmtId="164" fontId="0" fillId="5" borderId="33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 wrapText="1"/>
    </xf>
    <xf numFmtId="0" fontId="0" fillId="10" borderId="21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164" fontId="0" fillId="5" borderId="2" xfId="0" applyNumberFormat="1" applyFill="1" applyBorder="1" applyAlignment="1">
      <alignment horizontal="center" vertical="center"/>
    </xf>
    <xf numFmtId="164" fontId="0" fillId="5" borderId="18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1" fillId="19" borderId="0" xfId="0" applyFont="1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164" fontId="0" fillId="5" borderId="47" xfId="0" applyNumberFormat="1" applyFill="1" applyBorder="1" applyAlignment="1">
      <alignment horizontal="center" vertical="center"/>
    </xf>
    <xf numFmtId="164" fontId="0" fillId="5" borderId="42" xfId="0" applyNumberFormat="1" applyFill="1" applyBorder="1" applyAlignment="1">
      <alignment horizontal="center" vertical="center"/>
    </xf>
    <xf numFmtId="164" fontId="0" fillId="16" borderId="46" xfId="0" applyNumberFormat="1" applyFill="1" applyBorder="1" applyAlignment="1">
      <alignment horizontal="center" vertical="center"/>
    </xf>
    <xf numFmtId="164" fontId="0" fillId="16" borderId="48" xfId="0" applyNumberFormat="1" applyFill="1" applyBorder="1" applyAlignment="1">
      <alignment horizontal="center" vertical="center"/>
    </xf>
    <xf numFmtId="164" fontId="0" fillId="16" borderId="42" xfId="0" applyNumberFormat="1" applyFill="1" applyBorder="1" applyAlignment="1">
      <alignment horizontal="center" vertical="center"/>
    </xf>
    <xf numFmtId="164" fontId="0" fillId="16" borderId="48" xfId="0" applyNumberFormat="1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0" borderId="65" xfId="0" applyBorder="1" applyAlignment="1">
      <alignment horizontal="center" vertical="center" wrapText="1"/>
    </xf>
    <xf numFmtId="0" fontId="0" fillId="0" borderId="65" xfId="0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164" fontId="0" fillId="5" borderId="65" xfId="0" applyNumberFormat="1" applyFill="1" applyBorder="1" applyAlignment="1">
      <alignment horizontal="center" vertical="center"/>
    </xf>
    <xf numFmtId="164" fontId="0" fillId="16" borderId="66" xfId="0" applyNumberFormat="1" applyFill="1" applyBorder="1" applyAlignment="1">
      <alignment horizontal="center" vertical="center"/>
    </xf>
    <xf numFmtId="164" fontId="0" fillId="16" borderId="63" xfId="0" applyNumberFormat="1" applyFill="1" applyBorder="1" applyAlignment="1">
      <alignment horizontal="center" vertical="center"/>
    </xf>
    <xf numFmtId="164" fontId="0" fillId="16" borderId="65" xfId="0" applyNumberFormat="1" applyFill="1" applyBorder="1" applyAlignment="1">
      <alignment horizontal="center" vertical="center"/>
    </xf>
    <xf numFmtId="164" fontId="0" fillId="16" borderId="63" xfId="0" applyNumberFormat="1" applyFill="1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16" borderId="66" xfId="0" applyFill="1" applyBorder="1" applyAlignment="1">
      <alignment horizontal="center" vertical="center"/>
    </xf>
    <xf numFmtId="0" fontId="0" fillId="16" borderId="63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164" fontId="0" fillId="5" borderId="46" xfId="0" applyNumberFormat="1" applyFill="1" applyBorder="1" applyAlignment="1">
      <alignment horizontal="center" vertical="center"/>
    </xf>
    <xf numFmtId="164" fontId="0" fillId="5" borderId="48" xfId="0" applyNumberFormat="1" applyFill="1" applyBorder="1" applyAlignment="1">
      <alignment horizontal="center" vertical="center"/>
    </xf>
    <xf numFmtId="0" fontId="0" fillId="0" borderId="66" xfId="0" applyBorder="1" applyAlignment="1">
      <alignment horizontal="center" vertical="center" wrapText="1"/>
    </xf>
    <xf numFmtId="164" fontId="0" fillId="5" borderId="66" xfId="0" applyNumberFormat="1" applyFill="1" applyBorder="1" applyAlignment="1">
      <alignment horizontal="center" vertical="center"/>
    </xf>
    <xf numFmtId="164" fontId="0" fillId="16" borderId="32" xfId="0" applyNumberFormat="1" applyFill="1" applyBorder="1" applyAlignment="1">
      <alignment horizontal="center" vertical="center"/>
    </xf>
    <xf numFmtId="164" fontId="0" fillId="16" borderId="33" xfId="0" applyNumberFormat="1" applyFill="1" applyBorder="1" applyAlignment="1">
      <alignment horizontal="center" vertical="center"/>
    </xf>
    <xf numFmtId="164" fontId="0" fillId="16" borderId="44" xfId="0" applyNumberFormat="1" applyFill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164" fontId="0" fillId="5" borderId="32" xfId="0" applyNumberFormat="1" applyFill="1" applyBorder="1" applyAlignment="1">
      <alignment horizontal="center" vertical="center"/>
    </xf>
    <xf numFmtId="164" fontId="0" fillId="16" borderId="43" xfId="0" applyNumberFormat="1" applyFill="1" applyBorder="1" applyAlignment="1">
      <alignment horizontal="center" vertical="center"/>
    </xf>
    <xf numFmtId="164" fontId="0" fillId="16" borderId="30" xfId="0" applyNumberFormat="1" applyFill="1" applyBorder="1" applyAlignment="1">
      <alignment horizontal="center" vertical="center"/>
    </xf>
    <xf numFmtId="164" fontId="0" fillId="16" borderId="47" xfId="0" applyNumberForma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0" fontId="0" fillId="16" borderId="47" xfId="0" applyFill="1" applyBorder="1" applyAlignment="1">
      <alignment horizontal="center" vertical="center"/>
    </xf>
    <xf numFmtId="164" fontId="0" fillId="16" borderId="0" xfId="0" applyNumberFormat="1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0" fontId="0" fillId="16" borderId="0" xfId="0" applyFill="1" applyBorder="1" applyAlignment="1">
      <alignment horizontal="center" vertical="center"/>
    </xf>
    <xf numFmtId="0" fontId="0" fillId="5" borderId="66" xfId="0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5" borderId="66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16" borderId="49" xfId="0" applyFill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7" xfId="0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164" fontId="0" fillId="0" borderId="40" xfId="0" applyNumberFormat="1" applyBorder="1"/>
    <xf numFmtId="0" fontId="0" fillId="0" borderId="36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165" fontId="0" fillId="0" borderId="0" xfId="0" quotePrefix="1" applyNumberFormat="1" applyFill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0" xfId="0" applyFill="1"/>
    <xf numFmtId="0" fontId="0" fillId="21" borderId="40" xfId="0" applyFill="1" applyBorder="1" applyAlignment="1">
      <alignment horizontal="center" vertical="center" wrapText="1"/>
    </xf>
    <xf numFmtId="0" fontId="0" fillId="6" borderId="40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textRotation="90"/>
    </xf>
    <xf numFmtId="0" fontId="0" fillId="21" borderId="40" xfId="0" applyFill="1" applyBorder="1" applyAlignment="1">
      <alignment horizontal="center" vertical="center" textRotation="90" wrapText="1"/>
    </xf>
    <xf numFmtId="0" fontId="0" fillId="21" borderId="40" xfId="0" applyFill="1" applyBorder="1" applyAlignment="1">
      <alignment horizontal="center" vertical="center" textRotation="90"/>
    </xf>
    <xf numFmtId="0" fontId="0" fillId="6" borderId="40" xfId="0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 wrapText="1"/>
    </xf>
    <xf numFmtId="165" fontId="0" fillId="21" borderId="40" xfId="0" applyNumberFormat="1" applyFill="1" applyBorder="1" applyAlignment="1">
      <alignment horizontal="center" vertical="center"/>
    </xf>
    <xf numFmtId="165" fontId="0" fillId="0" borderId="40" xfId="0" quotePrefix="1" applyNumberFormat="1" applyFill="1" applyBorder="1" applyAlignment="1">
      <alignment horizontal="center" vertical="center"/>
    </xf>
    <xf numFmtId="165" fontId="0" fillId="6" borderId="40" xfId="0" quotePrefix="1" applyNumberFormat="1" applyFill="1" applyBorder="1" applyAlignment="1">
      <alignment horizontal="center" vertical="center"/>
    </xf>
    <xf numFmtId="165" fontId="0" fillId="6" borderId="40" xfId="0" applyNumberFormat="1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0" fillId="0" borderId="40" xfId="0" applyNumberFormat="1" applyFill="1" applyBorder="1" applyAlignment="1">
      <alignment horizontal="center" vertical="center"/>
    </xf>
    <xf numFmtId="0" fontId="0" fillId="6" borderId="40" xfId="0" applyFill="1" applyBorder="1"/>
    <xf numFmtId="0" fontId="0" fillId="0" borderId="40" xfId="0" applyFill="1" applyBorder="1"/>
    <xf numFmtId="0" fontId="0" fillId="21" borderId="40" xfId="0" applyFill="1" applyBorder="1" applyAlignment="1">
      <alignment horizontal="center" vertical="center"/>
    </xf>
    <xf numFmtId="0" fontId="0" fillId="0" borderId="4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22</xdr:row>
      <xdr:rowOff>0</xdr:rowOff>
    </xdr:from>
    <xdr:to>
      <xdr:col>5</xdr:col>
      <xdr:colOff>304800</xdr:colOff>
      <xdr:row>23</xdr:row>
      <xdr:rowOff>106680</xdr:rowOff>
    </xdr:to>
    <xdr:sp macro="" textlink="">
      <xdr:nvSpPr>
        <xdr:cNvPr id="2" name="AutoShape 1" descr="https://www.corrigetonimpot.fr/wp-content/uploads/2018/08/3414944342_image.png">
          <a:extLst>
            <a:ext uri="{FF2B5EF4-FFF2-40B4-BE49-F238E27FC236}">
              <a16:creationId xmlns:a16="http://schemas.microsoft.com/office/drawing/2014/main" id="{5D3ABD0E-9CE4-4F42-86F0-C5EFD5CC2B36}"/>
            </a:ext>
          </a:extLst>
        </xdr:cNvPr>
        <xdr:cNvSpPr>
          <a:spLocks noChangeAspect="1" noChangeArrowheads="1"/>
        </xdr:cNvSpPr>
      </xdr:nvSpPr>
      <xdr:spPr bwMode="auto">
        <a:xfrm>
          <a:off x="4381500" y="4229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45720</xdr:colOff>
      <xdr:row>35</xdr:row>
      <xdr:rowOff>45720</xdr:rowOff>
    </xdr:from>
    <xdr:to>
      <xdr:col>18</xdr:col>
      <xdr:colOff>1537921</xdr:colOff>
      <xdr:row>62</xdr:row>
      <xdr:rowOff>144780</xdr:rowOff>
    </xdr:to>
    <xdr:pic>
      <xdr:nvPicPr>
        <xdr:cNvPr id="3" name="Image 2" descr="https://www.corrigetonimpot.fr/wp-content/uploads/2018/08/3414944342_image.png">
          <a:extLst>
            <a:ext uri="{FF2B5EF4-FFF2-40B4-BE49-F238E27FC236}">
              <a16:creationId xmlns:a16="http://schemas.microsoft.com/office/drawing/2014/main" id="{1FD32F43-D4E1-4219-B45D-862E1CD29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9620" y="6766560"/>
          <a:ext cx="7832041" cy="510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86</xdr:row>
      <xdr:rowOff>0</xdr:rowOff>
    </xdr:from>
    <xdr:ext cx="304800" cy="304800"/>
    <xdr:sp macro="" textlink="">
      <xdr:nvSpPr>
        <xdr:cNvPr id="4" name="AutoShape 1" descr="https://www.corrigetonimpot.fr/wp-content/uploads/2018/08/3414944342_image.png">
          <a:extLst>
            <a:ext uri="{FF2B5EF4-FFF2-40B4-BE49-F238E27FC236}">
              <a16:creationId xmlns:a16="http://schemas.microsoft.com/office/drawing/2014/main" id="{A6CB1BBB-EBEB-4987-BDA9-1C917B698D69}"/>
            </a:ext>
          </a:extLst>
        </xdr:cNvPr>
        <xdr:cNvSpPr>
          <a:spLocks noChangeAspect="1" noChangeArrowheads="1"/>
        </xdr:cNvSpPr>
      </xdr:nvSpPr>
      <xdr:spPr bwMode="auto">
        <a:xfrm>
          <a:off x="3169920" y="16360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%20EQUIPE/DECLINAISONS%20OUTIL/SIMULATEUR%20SUCCESSION%20ET%20DDV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%20EQUIPE/DECLINAISONS%20OUTIL/Copie%20de%20AIDE%20EXCEL-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bruno/AppData/Local/Microsoft/Windows/INetCache/IE/6AB2ZB4D/OUTIL%20EQUIPE/DECLINAISONS%20OUTIL/SIMULATEUR%20SUCCESSION%20ET%20DD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OITS ET FRAIS DE SUCCESSION"/>
      <sheetName val="DROITS DE SUCCESSION ADMIN"/>
      <sheetName val="DDV ADMIN"/>
      <sheetName val="AIDE EXCEL"/>
    </sheetNames>
    <sheetDataSet>
      <sheetData sheetId="0">
        <row r="3">
          <cell r="H3">
            <v>73</v>
          </cell>
        </row>
        <row r="29">
          <cell r="E29">
            <v>550002</v>
          </cell>
        </row>
      </sheetData>
      <sheetData sheetId="1">
        <row r="2">
          <cell r="A2" t="str">
            <v>CONJOINT</v>
          </cell>
        </row>
        <row r="3">
          <cell r="A3" t="str">
            <v>ENFANT</v>
          </cell>
        </row>
        <row r="4">
          <cell r="A4" t="str">
            <v>NEVEU/NIECE</v>
          </cell>
        </row>
        <row r="5">
          <cell r="A5" t="str">
            <v>FRERE/SŒUR</v>
          </cell>
        </row>
        <row r="6">
          <cell r="A6" t="str">
            <v>AUCUN</v>
          </cell>
        </row>
        <row r="7">
          <cell r="A7" t="str">
            <v>PETIT ENFANT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DV ADMIN"/>
    </sheetNames>
    <sheetDataSet>
      <sheetData sheetId="0">
        <row r="28">
          <cell r="E28">
            <v>550000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OITS ET FRAIS DE SUCCESSION"/>
      <sheetName val="DROITS DE SUCCESSION ADMIN"/>
      <sheetName val="DDV ADMIN"/>
    </sheetNames>
    <sheetDataSet>
      <sheetData sheetId="0">
        <row r="4">
          <cell r="H4">
            <v>73</v>
          </cell>
        </row>
      </sheetData>
      <sheetData sheetId="1">
        <row r="2">
          <cell r="A2" t="str">
            <v>CONJOINT</v>
          </cell>
        </row>
        <row r="3">
          <cell r="A3" t="str">
            <v>ENFANT</v>
          </cell>
        </row>
        <row r="4">
          <cell r="A4" t="str">
            <v>NEVEU/NIECE</v>
          </cell>
        </row>
        <row r="5">
          <cell r="A5" t="str">
            <v>FRERE/SŒUR</v>
          </cell>
        </row>
        <row r="6">
          <cell r="A6" t="str">
            <v>AUCUN</v>
          </cell>
        </row>
        <row r="7">
          <cell r="A7" t="str">
            <v>PETIT ENFANT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77FD6-7545-4489-B50A-4C16E0DB9B5E}">
  <dimension ref="A1:AC170"/>
  <sheetViews>
    <sheetView tabSelected="1" workbookViewId="0">
      <selection activeCell="I5" sqref="I5:J10"/>
    </sheetView>
  </sheetViews>
  <sheetFormatPr baseColWidth="10" defaultRowHeight="14.4" x14ac:dyDescent="0.3"/>
  <cols>
    <col min="1" max="4" width="11.5546875" style="1"/>
    <col min="5" max="5" width="17.6640625" style="1" bestFit="1" customWidth="1"/>
    <col min="6" max="17" width="11.5546875" style="1"/>
    <col min="18" max="18" width="11.5546875" style="1" customWidth="1"/>
    <col min="19" max="19" width="28.5546875" style="1" bestFit="1" customWidth="1"/>
    <col min="20" max="20" width="22.109375" style="1" bestFit="1" customWidth="1"/>
    <col min="21" max="21" width="28.5546875" style="1" bestFit="1" customWidth="1"/>
    <col min="22" max="23" width="27.33203125" style="1" bestFit="1" customWidth="1"/>
    <col min="24" max="24" width="27.33203125" style="1" customWidth="1"/>
    <col min="25" max="16384" width="11.5546875" style="1"/>
  </cols>
  <sheetData>
    <row r="1" spans="2:29" x14ac:dyDescent="0.3">
      <c r="G1" s="2" t="s">
        <v>0</v>
      </c>
      <c r="H1" s="2"/>
      <c r="I1" s="2"/>
      <c r="J1" s="2"/>
      <c r="K1" s="2"/>
      <c r="L1" s="2"/>
      <c r="M1" s="2"/>
    </row>
    <row r="2" spans="2:29" x14ac:dyDescent="0.3">
      <c r="G2" s="2"/>
      <c r="H2" s="2"/>
      <c r="I2" s="2"/>
      <c r="J2" s="2"/>
      <c r="K2" s="2"/>
      <c r="L2" s="2"/>
      <c r="M2" s="2"/>
      <c r="AA2" s="3"/>
      <c r="AB2" s="3"/>
      <c r="AC2" s="3"/>
    </row>
    <row r="3" spans="2:29" x14ac:dyDescent="0.3">
      <c r="G3" s="4" t="s">
        <v>1</v>
      </c>
      <c r="H3" s="4"/>
      <c r="I3" s="4"/>
      <c r="J3" s="4"/>
      <c r="K3" s="5" t="s">
        <v>2</v>
      </c>
      <c r="L3" s="5"/>
      <c r="M3" s="5"/>
      <c r="N3" s="5"/>
      <c r="O3" s="5"/>
      <c r="P3" s="5"/>
    </row>
    <row r="4" spans="2:29" ht="15" thickBot="1" x14ac:dyDescent="0.35">
      <c r="G4" s="4"/>
      <c r="H4" s="4"/>
      <c r="I4" s="4"/>
      <c r="J4" s="4"/>
      <c r="K4" s="5"/>
      <c r="L4" s="5"/>
      <c r="M4" s="5"/>
      <c r="N4" s="5"/>
      <c r="O4" s="5"/>
      <c r="P4" s="5"/>
    </row>
    <row r="5" spans="2:29" ht="14.4" customHeight="1" thickTop="1" thickBot="1" x14ac:dyDescent="0.35">
      <c r="B5" s="6" t="s">
        <v>3</v>
      </c>
      <c r="C5" s="7"/>
      <c r="D5" s="8" t="s">
        <v>4</v>
      </c>
      <c r="E5" s="8"/>
      <c r="F5" s="8"/>
      <c r="G5" s="9">
        <f>('[1]DROITS ET FRAIS DE SUCCESSION'!$E$29/4)</f>
        <v>137500.5</v>
      </c>
      <c r="H5" s="9"/>
      <c r="I5" s="9">
        <f>_xlfn.IFS($E$31&lt;31,$D$29,$E$31&lt;41,$D$30,$E$31&lt;51,$D$31,$E$31&lt;61,$D$32,$E$31&lt;71,$D$33,$E$31&lt;81,$D$34,$E$31&lt;91,$D$35,$E$31&lt;131,$D$36)</f>
        <v>165000.6</v>
      </c>
      <c r="J5" s="9"/>
      <c r="K5" s="10">
        <f>'[1]DROITS ET FRAIS DE SUCCESSION'!$E$29/2</f>
        <v>275001</v>
      </c>
      <c r="L5" s="11"/>
      <c r="M5" s="12">
        <f>('[1]DROITS ET FRAIS DE SUCCESSION'!$E$29/4)</f>
        <v>137500.5</v>
      </c>
      <c r="N5" s="13">
        <f>($I$5*3)/4</f>
        <v>123750.45000000001</v>
      </c>
    </row>
    <row r="6" spans="2:29" ht="15.6" thickTop="1" thickBot="1" x14ac:dyDescent="0.35">
      <c r="B6" s="14"/>
      <c r="C6" s="15"/>
      <c r="D6" s="8"/>
      <c r="E6" s="8"/>
      <c r="F6" s="8"/>
      <c r="G6" s="9"/>
      <c r="H6" s="9"/>
      <c r="I6" s="9"/>
      <c r="J6" s="9"/>
      <c r="K6" s="10"/>
      <c r="L6" s="11"/>
      <c r="M6" s="16"/>
      <c r="N6" s="17"/>
    </row>
    <row r="7" spans="2:29" ht="15.6" thickTop="1" thickBot="1" x14ac:dyDescent="0.35">
      <c r="B7" s="14"/>
      <c r="C7" s="15"/>
      <c r="D7" s="8" t="s">
        <v>5</v>
      </c>
      <c r="E7" s="8"/>
      <c r="F7" s="8"/>
      <c r="G7" s="9"/>
      <c r="H7" s="9"/>
      <c r="I7" s="9"/>
      <c r="J7" s="9"/>
      <c r="K7" s="10">
        <f>('[1]DROITS ET FRAIS DE SUCCESSION'!$E$29/3)+($I$5/4)*3</f>
        <v>307084.45</v>
      </c>
      <c r="L7" s="11"/>
      <c r="M7" s="18">
        <f>('[1]DROITS ET FRAIS DE SUCCESSION'!$E$29/4)</f>
        <v>137500.5</v>
      </c>
      <c r="N7" s="19">
        <f>($I$5*3)/4</f>
        <v>123750.45000000001</v>
      </c>
    </row>
    <row r="8" spans="2:29" ht="15.6" thickTop="1" thickBot="1" x14ac:dyDescent="0.35">
      <c r="B8" s="14"/>
      <c r="C8" s="15"/>
      <c r="D8" s="8"/>
      <c r="E8" s="8"/>
      <c r="F8" s="8"/>
      <c r="G8" s="9"/>
      <c r="H8" s="9"/>
      <c r="I8" s="9"/>
      <c r="J8" s="9"/>
      <c r="K8" s="10"/>
      <c r="L8" s="11"/>
      <c r="M8" s="20"/>
      <c r="N8" s="21"/>
    </row>
    <row r="9" spans="2:29" ht="15.6" thickTop="1" thickBot="1" x14ac:dyDescent="0.35">
      <c r="B9" s="14"/>
      <c r="C9" s="15"/>
      <c r="D9" s="8" t="s">
        <v>6</v>
      </c>
      <c r="E9" s="8"/>
      <c r="F9" s="8"/>
      <c r="G9" s="9"/>
      <c r="H9" s="9"/>
      <c r="I9" s="9"/>
      <c r="J9" s="9"/>
      <c r="K9" s="10"/>
      <c r="L9" s="22"/>
      <c r="M9" s="12">
        <f>('[1]DROITS ET FRAIS DE SUCCESSION'!$E$29/4)</f>
        <v>137500.5</v>
      </c>
      <c r="N9" s="13">
        <f>($I$5*3)/4</f>
        <v>123750.45000000001</v>
      </c>
    </row>
    <row r="10" spans="2:29" ht="15.6" thickTop="1" thickBot="1" x14ac:dyDescent="0.35">
      <c r="B10" s="23"/>
      <c r="C10" s="24"/>
      <c r="D10" s="8"/>
      <c r="E10" s="8"/>
      <c r="F10" s="8"/>
      <c r="G10" s="9"/>
      <c r="H10" s="9"/>
      <c r="I10" s="9"/>
      <c r="J10" s="9"/>
      <c r="K10" s="10"/>
      <c r="L10" s="22"/>
      <c r="M10" s="25"/>
      <c r="N10" s="26"/>
    </row>
    <row r="11" spans="2:29" ht="15.6" thickTop="1" thickBot="1" x14ac:dyDescent="0.35"/>
    <row r="12" spans="2:29" ht="15" thickTop="1" x14ac:dyDescent="0.3">
      <c r="B12" s="27" t="s">
        <v>7</v>
      </c>
      <c r="C12" s="28"/>
      <c r="D12" s="29" t="s">
        <v>4</v>
      </c>
      <c r="E12" s="30"/>
      <c r="F12" s="30"/>
      <c r="G12" s="31">
        <f>('[1]DROITS ET FRAIS DE SUCCESSION'!$E$29/4)</f>
        <v>137500.5</v>
      </c>
      <c r="H12" s="31"/>
      <c r="I12" s="31"/>
      <c r="J12" s="31"/>
      <c r="K12" s="32">
        <f>'[1]DROITS ET FRAIS DE SUCCESSION'!E29/2</f>
        <v>275001</v>
      </c>
      <c r="L12" s="33"/>
      <c r="M12" s="12">
        <f>('[1]DROITS ET FRAIS DE SUCCESSION'!E29/4)</f>
        <v>137500.5</v>
      </c>
      <c r="N12" s="13">
        <f>($I$5*3)/4</f>
        <v>123750.45000000001</v>
      </c>
      <c r="O12" s="32">
        <f>_xlfn.IFS($E$31&lt;31,$D$29,$E$31&lt;41,$D$30,$E$31&lt;51,$D$31,$E$31&lt;61,$D$32,$E$31&lt;71,$D$33,$E$31&lt;81,$D$34,$E$31&lt;91,$D$35,$E$31&lt;131,$D$36)</f>
        <v>165000.6</v>
      </c>
      <c r="P12" s="33"/>
    </row>
    <row r="13" spans="2:29" ht="15" thickBot="1" x14ac:dyDescent="0.35">
      <c r="B13" s="34"/>
      <c r="C13" s="35"/>
      <c r="D13" s="36"/>
      <c r="E13" s="37"/>
      <c r="F13" s="37"/>
      <c r="G13" s="38"/>
      <c r="H13" s="38"/>
      <c r="I13" s="38"/>
      <c r="J13" s="38"/>
      <c r="K13" s="39"/>
      <c r="L13" s="40"/>
      <c r="M13" s="25"/>
      <c r="N13" s="26"/>
      <c r="O13" s="39"/>
      <c r="P13" s="40"/>
    </row>
    <row r="14" spans="2:29" ht="15.6" thickTop="1" thickBot="1" x14ac:dyDescent="0.35">
      <c r="B14" s="34"/>
      <c r="C14" s="35"/>
      <c r="D14" s="29" t="s">
        <v>5</v>
      </c>
      <c r="E14" s="30"/>
      <c r="F14" s="30"/>
      <c r="G14" s="38"/>
      <c r="H14" s="38"/>
      <c r="I14" s="38"/>
      <c r="J14" s="38"/>
      <c r="K14" s="11">
        <f>'[1]DROITS ET FRAIS DE SUCCESSION'!E29/3</f>
        <v>183334</v>
      </c>
      <c r="L14" s="11"/>
      <c r="M14" s="12">
        <f>('[1]DROITS ET FRAIS DE SUCCESSION'!E29/4)</f>
        <v>137500.5</v>
      </c>
      <c r="N14" s="13">
        <f>($I$5*3)/4</f>
        <v>123750.45000000001</v>
      </c>
      <c r="O14" s="32">
        <f>_xlfn.IFS($E$31&lt;31,$D$29,$E$31&lt;41,$D$30,$E$31&lt;51,$D$31,$E$31&lt;61,$D$32,$E$31&lt;71,$D$33,$E$31&lt;81,$D$34,$E$31&lt;91,$D$35,$E$31&lt;131,$D$36)</f>
        <v>165000.6</v>
      </c>
      <c r="P14" s="33"/>
    </row>
    <row r="15" spans="2:29" ht="15.6" thickTop="1" thickBot="1" x14ac:dyDescent="0.35">
      <c r="B15" s="34"/>
      <c r="C15" s="35"/>
      <c r="D15" s="36"/>
      <c r="E15" s="37"/>
      <c r="F15" s="37"/>
      <c r="G15" s="38"/>
      <c r="H15" s="38"/>
      <c r="I15" s="38"/>
      <c r="J15" s="38"/>
      <c r="K15" s="11"/>
      <c r="L15" s="11"/>
      <c r="M15" s="16"/>
      <c r="N15" s="17"/>
      <c r="O15" s="39"/>
      <c r="P15" s="40"/>
    </row>
    <row r="16" spans="2:29" ht="15" thickTop="1" x14ac:dyDescent="0.3">
      <c r="B16" s="34"/>
      <c r="C16" s="35"/>
      <c r="D16" s="29" t="s">
        <v>6</v>
      </c>
      <c r="E16" s="30"/>
      <c r="F16" s="30"/>
      <c r="G16" s="38"/>
      <c r="H16" s="38"/>
      <c r="I16" s="38"/>
      <c r="J16" s="38"/>
      <c r="K16" s="12">
        <f>('[1]DROITS ET FRAIS DE SUCCESSION'!E29/4)</f>
        <v>137500.5</v>
      </c>
      <c r="L16" s="41">
        <f>(I5*3)/4</f>
        <v>123750.45000000001</v>
      </c>
      <c r="M16" s="32">
        <f>_xlfn.IFS($E$31&lt;31,$D$29,$E$31&lt;41,$D$30,$E$31&lt;51,$D$31,$E$31&lt;61,$D$32,$E$31&lt;71,$D$33,$E$31&lt;81,$D$34,$E$31&lt;91,$D$35,$E$31&lt;131,$D$36)</f>
        <v>165000.6</v>
      </c>
      <c r="N16" s="33"/>
    </row>
    <row r="17" spans="1:18" ht="15" thickBot="1" x14ac:dyDescent="0.35">
      <c r="B17" s="42"/>
      <c r="C17" s="43"/>
      <c r="D17" s="36"/>
      <c r="E17" s="37"/>
      <c r="F17" s="37"/>
      <c r="G17" s="44"/>
      <c r="H17" s="44"/>
      <c r="I17" s="44"/>
      <c r="J17" s="44"/>
      <c r="K17" s="25"/>
      <c r="L17" s="45"/>
      <c r="M17" s="39"/>
      <c r="N17" s="40"/>
    </row>
    <row r="18" spans="1:18" ht="15.6" thickTop="1" thickBot="1" x14ac:dyDescent="0.35">
      <c r="I18" s="46"/>
      <c r="J18" s="46"/>
    </row>
    <row r="19" spans="1:18" ht="15" thickTop="1" x14ac:dyDescent="0.3">
      <c r="B19" s="27" t="s">
        <v>8</v>
      </c>
      <c r="C19" s="28"/>
      <c r="D19" s="29" t="s">
        <v>9</v>
      </c>
      <c r="E19" s="30"/>
      <c r="F19" s="30"/>
      <c r="G19" s="31">
        <f>'[1]DROITS ET FRAIS DE SUCCESSION'!$E$29/2</f>
        <v>275001</v>
      </c>
      <c r="H19" s="31"/>
      <c r="I19" s="31"/>
      <c r="J19" s="47"/>
      <c r="K19" s="32">
        <f>'[1]DROITS ET FRAIS DE SUCCESSION'!$E$29</f>
        <v>550002</v>
      </c>
      <c r="L19" s="48"/>
      <c r="M19" s="48"/>
      <c r="N19" s="33"/>
    </row>
    <row r="20" spans="1:18" ht="15" thickBot="1" x14ac:dyDescent="0.35">
      <c r="B20" s="34"/>
      <c r="C20" s="35"/>
      <c r="D20" s="36"/>
      <c r="E20" s="37"/>
      <c r="F20" s="37"/>
      <c r="G20" s="44"/>
      <c r="H20" s="44"/>
      <c r="I20" s="44"/>
      <c r="J20" s="49"/>
      <c r="K20" s="50"/>
      <c r="L20" s="51"/>
      <c r="M20" s="51"/>
      <c r="N20" s="52"/>
    </row>
    <row r="21" spans="1:18" ht="15" thickTop="1" x14ac:dyDescent="0.3">
      <c r="B21" s="34"/>
      <c r="C21" s="35"/>
      <c r="D21" s="29" t="s">
        <v>10</v>
      </c>
      <c r="E21" s="30"/>
      <c r="F21" s="30"/>
      <c r="G21" s="31">
        <f>('[1]DROITS ET FRAIS DE SUCCESSION'!$E$29*3)/4</f>
        <v>412501.5</v>
      </c>
      <c r="H21" s="31"/>
      <c r="I21" s="31"/>
      <c r="J21" s="47"/>
      <c r="K21" s="50"/>
      <c r="L21" s="51"/>
      <c r="M21" s="51"/>
      <c r="N21" s="52"/>
    </row>
    <row r="22" spans="1:18" ht="15" thickBot="1" x14ac:dyDescent="0.35">
      <c r="B22" s="42"/>
      <c r="C22" s="43"/>
      <c r="D22" s="36"/>
      <c r="E22" s="37"/>
      <c r="F22" s="37"/>
      <c r="G22" s="44"/>
      <c r="H22" s="44"/>
      <c r="I22" s="44"/>
      <c r="J22" s="49"/>
      <c r="K22" s="50"/>
      <c r="L22" s="51"/>
      <c r="M22" s="51"/>
      <c r="N22" s="52"/>
    </row>
    <row r="23" spans="1:18" ht="15.6" thickTop="1" thickBot="1" x14ac:dyDescent="0.35">
      <c r="K23" s="50"/>
      <c r="L23" s="51"/>
      <c r="M23" s="51"/>
      <c r="N23" s="52"/>
    </row>
    <row r="24" spans="1:18" ht="15" thickTop="1" x14ac:dyDescent="0.3">
      <c r="B24" s="29" t="s">
        <v>11</v>
      </c>
      <c r="C24" s="30"/>
      <c r="D24" s="30"/>
      <c r="E24" s="30"/>
      <c r="F24" s="53"/>
      <c r="G24" s="31">
        <f>'[1]DROITS ET FRAIS DE SUCCESSION'!$E$29</f>
        <v>550002</v>
      </c>
      <c r="H24" s="31"/>
      <c r="I24" s="31"/>
      <c r="J24" s="47"/>
      <c r="K24" s="50"/>
      <c r="L24" s="51"/>
      <c r="M24" s="51"/>
      <c r="N24" s="52"/>
    </row>
    <row r="25" spans="1:18" ht="15" thickBot="1" x14ac:dyDescent="0.35">
      <c r="B25" s="36"/>
      <c r="C25" s="37"/>
      <c r="D25" s="37"/>
      <c r="E25" s="37"/>
      <c r="F25" s="54"/>
      <c r="G25" s="44"/>
      <c r="H25" s="44"/>
      <c r="I25" s="44"/>
      <c r="J25" s="49"/>
      <c r="K25" s="39"/>
      <c r="L25" s="55"/>
      <c r="M25" s="55"/>
      <c r="N25" s="40"/>
    </row>
    <row r="26" spans="1:18" ht="15.6" thickTop="1" thickBot="1" x14ac:dyDescent="0.35"/>
    <row r="27" spans="1:18" ht="15.6" thickTop="1" thickBot="1" x14ac:dyDescent="0.35">
      <c r="A27" s="56" t="s">
        <v>12</v>
      </c>
      <c r="B27" s="57" t="s">
        <v>13</v>
      </c>
      <c r="C27" s="58" t="s">
        <v>14</v>
      </c>
      <c r="D27" s="59" t="s">
        <v>15</v>
      </c>
      <c r="E27" s="60" t="s">
        <v>16</v>
      </c>
      <c r="F27" s="61"/>
      <c r="G27" s="62" t="s">
        <v>17</v>
      </c>
      <c r="H27" s="62"/>
      <c r="I27" s="62"/>
      <c r="J27" s="63" t="s">
        <v>18</v>
      </c>
      <c r="K27" s="63"/>
      <c r="L27" s="63"/>
      <c r="M27" s="64" t="s">
        <v>19</v>
      </c>
      <c r="N27" s="64"/>
      <c r="O27" s="64"/>
      <c r="P27" s="65" t="s">
        <v>20</v>
      </c>
      <c r="Q27" s="65"/>
      <c r="R27" s="65"/>
    </row>
    <row r="28" spans="1:18" ht="15" thickBot="1" x14ac:dyDescent="0.35">
      <c r="A28" s="66"/>
      <c r="B28" s="67"/>
      <c r="C28" s="68"/>
      <c r="D28" s="69"/>
      <c r="E28" s="70">
        <f>'[1]DROITS ET FRAIS DE SUCCESSION'!E29</f>
        <v>550002</v>
      </c>
      <c r="F28" s="71"/>
      <c r="G28" s="62"/>
      <c r="H28" s="62"/>
      <c r="I28" s="62"/>
      <c r="J28" s="63"/>
      <c r="K28" s="63"/>
      <c r="L28" s="63"/>
      <c r="M28" s="64"/>
      <c r="N28" s="64"/>
      <c r="O28" s="64"/>
      <c r="P28" s="65"/>
      <c r="Q28" s="65"/>
      <c r="R28" s="65"/>
    </row>
    <row r="29" spans="1:18" ht="15.6" thickTop="1" thickBot="1" x14ac:dyDescent="0.35">
      <c r="A29" s="72">
        <v>21</v>
      </c>
      <c r="B29" s="73">
        <v>0.8</v>
      </c>
      <c r="C29" s="74">
        <v>0.2</v>
      </c>
      <c r="D29" s="75">
        <f>$E28*B29</f>
        <v>440001.60000000003</v>
      </c>
    </row>
    <row r="30" spans="1:18" ht="15" thickBot="1" x14ac:dyDescent="0.35">
      <c r="A30" s="76">
        <v>31</v>
      </c>
      <c r="B30" s="77">
        <v>0.7</v>
      </c>
      <c r="C30" s="78">
        <v>0.3</v>
      </c>
      <c r="D30" s="79">
        <f>$E28*B30</f>
        <v>385001.39999999997</v>
      </c>
      <c r="E30" s="80" t="s">
        <v>21</v>
      </c>
      <c r="F30" s="81" t="s">
        <v>22</v>
      </c>
      <c r="H30" s="82" t="s">
        <v>23</v>
      </c>
      <c r="K30" s="82" t="s">
        <v>23</v>
      </c>
      <c r="N30" s="1" t="s">
        <v>24</v>
      </c>
      <c r="Q30" s="1">
        <v>1</v>
      </c>
    </row>
    <row r="31" spans="1:18" ht="15" thickBot="1" x14ac:dyDescent="0.35">
      <c r="A31" s="76">
        <v>41</v>
      </c>
      <c r="B31" s="77">
        <v>0.6</v>
      </c>
      <c r="C31" s="78">
        <v>0.4</v>
      </c>
      <c r="D31" s="79">
        <f>$E28*B31</f>
        <v>330001.2</v>
      </c>
      <c r="E31" s="83">
        <f>'[1]DROITS ET FRAIS DE SUCCESSION'!H3</f>
        <v>73</v>
      </c>
      <c r="F31" s="84">
        <v>0</v>
      </c>
    </row>
    <row r="32" spans="1:18" ht="15" thickBot="1" x14ac:dyDescent="0.35">
      <c r="A32" s="76">
        <v>51</v>
      </c>
      <c r="B32" s="77">
        <v>0.5</v>
      </c>
      <c r="C32" s="78">
        <v>0.5</v>
      </c>
      <c r="D32" s="79">
        <f>$E28*B32</f>
        <v>275001</v>
      </c>
      <c r="E32" s="85"/>
      <c r="H32" s="82" t="s">
        <v>23</v>
      </c>
      <c r="J32" s="86" t="s">
        <v>25</v>
      </c>
      <c r="K32" s="82" t="s">
        <v>23</v>
      </c>
      <c r="N32" s="1" t="s">
        <v>24</v>
      </c>
      <c r="Q32" s="1">
        <v>1</v>
      </c>
    </row>
    <row r="33" spans="1:17" ht="15" thickBot="1" x14ac:dyDescent="0.35">
      <c r="A33" s="76">
        <v>61</v>
      </c>
      <c r="B33" s="77">
        <v>0.4</v>
      </c>
      <c r="C33" s="78">
        <v>0.6</v>
      </c>
      <c r="D33" s="79">
        <f>$E28*B33</f>
        <v>220000.80000000002</v>
      </c>
      <c r="H33" s="87" t="s">
        <v>26</v>
      </c>
      <c r="K33" s="87" t="s">
        <v>26</v>
      </c>
      <c r="N33" s="1" t="s">
        <v>27</v>
      </c>
      <c r="Q33" s="1">
        <v>2</v>
      </c>
    </row>
    <row r="34" spans="1:17" x14ac:dyDescent="0.3">
      <c r="A34" s="76">
        <v>71</v>
      </c>
      <c r="B34" s="77">
        <v>0.3</v>
      </c>
      <c r="C34" s="78">
        <v>0.7</v>
      </c>
      <c r="D34" s="79">
        <f>$E28*B34</f>
        <v>165000.6</v>
      </c>
      <c r="N34" s="1" t="s">
        <v>11</v>
      </c>
      <c r="Q34" s="1" t="s">
        <v>28</v>
      </c>
    </row>
    <row r="35" spans="1:17" x14ac:dyDescent="0.3">
      <c r="A35" s="76">
        <v>81</v>
      </c>
      <c r="B35" s="77">
        <v>0.19999999999999901</v>
      </c>
      <c r="C35" s="78">
        <v>0.8</v>
      </c>
      <c r="D35" s="79">
        <f>$E28*B35</f>
        <v>110000.39999999946</v>
      </c>
    </row>
    <row r="36" spans="1:17" x14ac:dyDescent="0.3">
      <c r="A36" s="76">
        <v>91</v>
      </c>
      <c r="B36" s="77">
        <v>9.9999999999999103E-2</v>
      </c>
      <c r="C36" s="78">
        <v>0.9</v>
      </c>
      <c r="D36" s="79">
        <f>$E28*B36</f>
        <v>55000.19999999951</v>
      </c>
    </row>
    <row r="37" spans="1:17" ht="15" thickBot="1" x14ac:dyDescent="0.35">
      <c r="A37" s="88">
        <v>131</v>
      </c>
      <c r="B37" s="89"/>
      <c r="C37" s="90"/>
      <c r="D37" s="91"/>
    </row>
    <row r="38" spans="1:17" ht="15" thickTop="1" x14ac:dyDescent="0.3"/>
    <row r="39" spans="1:17" x14ac:dyDescent="0.3">
      <c r="A39" s="2" t="s">
        <v>29</v>
      </c>
      <c r="B39" s="92" t="s">
        <v>30</v>
      </c>
      <c r="C39" s="2" t="s">
        <v>31</v>
      </c>
      <c r="D39" s="2" t="s">
        <v>32</v>
      </c>
    </row>
    <row r="40" spans="1:17" ht="15" thickBot="1" x14ac:dyDescent="0.35">
      <c r="A40" s="2"/>
      <c r="B40" s="92"/>
      <c r="C40" s="2"/>
      <c r="D40" s="2"/>
    </row>
    <row r="41" spans="1:17" ht="15" thickBot="1" x14ac:dyDescent="0.35">
      <c r="A41" s="1" t="s">
        <v>27</v>
      </c>
      <c r="B41" s="82" t="s">
        <v>23</v>
      </c>
      <c r="C41" s="1">
        <v>2</v>
      </c>
      <c r="D41" s="1">
        <f>_xlfn.IFS(A41="ENFANT",G5,A41="NI PARENTS NI ENFANTS",G24,A41="PARENT",G19)</f>
        <v>275001</v>
      </c>
    </row>
    <row r="58" spans="1:17" x14ac:dyDescent="0.3">
      <c r="A58" s="93" t="s">
        <v>1</v>
      </c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</row>
    <row r="59" spans="1:17" ht="15" thickBot="1" x14ac:dyDescent="0.35"/>
    <row r="60" spans="1:17" ht="15" customHeight="1" thickTop="1" x14ac:dyDescent="0.3">
      <c r="A60" s="94" t="s">
        <v>33</v>
      </c>
      <c r="B60" s="95"/>
      <c r="C60" s="95"/>
      <c r="D60" s="95"/>
      <c r="E60" s="96"/>
      <c r="G60" s="97" t="s">
        <v>34</v>
      </c>
      <c r="I60" s="98" t="s">
        <v>35</v>
      </c>
      <c r="J60" s="99"/>
      <c r="K60" s="99"/>
      <c r="L60" s="99"/>
      <c r="M60" s="99"/>
      <c r="N60" s="99"/>
      <c r="O60" s="100"/>
    </row>
    <row r="61" spans="1:17" ht="15" thickBot="1" x14ac:dyDescent="0.35">
      <c r="A61" s="101"/>
      <c r="B61" s="102"/>
      <c r="C61" s="102"/>
      <c r="D61" s="102"/>
      <c r="E61" s="103"/>
      <c r="G61" s="97"/>
      <c r="I61" s="104"/>
      <c r="J61" s="105"/>
      <c r="K61" s="105"/>
      <c r="L61" s="105"/>
      <c r="M61" s="105"/>
      <c r="N61" s="105"/>
      <c r="O61" s="106"/>
    </row>
    <row r="62" spans="1:17" ht="15.6" thickTop="1" thickBot="1" x14ac:dyDescent="0.35">
      <c r="A62" s="36" t="s">
        <v>4</v>
      </c>
      <c r="B62" s="37"/>
      <c r="C62" s="37"/>
      <c r="D62" s="44">
        <f>('[1]DROITS ET FRAIS DE SUCCESSION'!$E$29/4)</f>
        <v>137500.5</v>
      </c>
      <c r="E62" s="44"/>
      <c r="G62" s="97"/>
      <c r="I62" s="107" t="s">
        <v>4</v>
      </c>
      <c r="J62" s="108"/>
      <c r="K62" s="109"/>
      <c r="N62" s="9">
        <f>_xlfn.IFS($E$31&lt;31,$D$29,$E$31&lt;41,$D$30,$E$31&lt;51,$D$31,$E$31&lt;61,$D$32,$E$31&lt;71,$D$33,$E$31&lt;81,$D$34,$E$31&lt;91,$D$35,$E$31&lt;131,$D$36)</f>
        <v>165000.6</v>
      </c>
      <c r="O62" s="9"/>
    </row>
    <row r="63" spans="1:17" ht="15.6" thickTop="1" thickBot="1" x14ac:dyDescent="0.35">
      <c r="A63" s="110"/>
      <c r="B63" s="8"/>
      <c r="C63" s="8"/>
      <c r="D63" s="9"/>
      <c r="E63" s="9"/>
      <c r="G63" s="97"/>
      <c r="I63" s="111"/>
      <c r="J63" s="8"/>
      <c r="K63" s="112"/>
      <c r="N63" s="9"/>
      <c r="O63" s="9"/>
    </row>
    <row r="64" spans="1:17" ht="15.6" thickTop="1" thickBot="1" x14ac:dyDescent="0.35">
      <c r="A64" s="110" t="s">
        <v>5</v>
      </c>
      <c r="B64" s="8"/>
      <c r="C64" s="8"/>
      <c r="D64" s="9"/>
      <c r="E64" s="9"/>
      <c r="G64" s="97"/>
      <c r="I64" s="111" t="s">
        <v>5</v>
      </c>
      <c r="J64" s="8"/>
      <c r="K64" s="112"/>
      <c r="N64" s="9"/>
      <c r="O64" s="9"/>
    </row>
    <row r="65" spans="1:17" ht="15.6" thickTop="1" thickBot="1" x14ac:dyDescent="0.35">
      <c r="A65" s="110"/>
      <c r="B65" s="8"/>
      <c r="C65" s="8"/>
      <c r="D65" s="9"/>
      <c r="E65" s="9"/>
      <c r="G65" s="97"/>
      <c r="I65" s="113"/>
      <c r="J65" s="30"/>
      <c r="K65" s="114"/>
      <c r="N65" s="9"/>
      <c r="O65" s="9"/>
    </row>
    <row r="66" spans="1:17" ht="15.6" thickTop="1" thickBot="1" x14ac:dyDescent="0.35">
      <c r="A66" s="110" t="s">
        <v>6</v>
      </c>
      <c r="B66" s="8"/>
      <c r="C66" s="8"/>
      <c r="D66" s="9"/>
      <c r="E66" s="9"/>
      <c r="G66" s="97"/>
      <c r="I66" s="107" t="s">
        <v>6</v>
      </c>
      <c r="J66" s="108"/>
      <c r="K66" s="109"/>
      <c r="N66" s="9"/>
      <c r="O66" s="9"/>
    </row>
    <row r="67" spans="1:17" ht="15.6" thickTop="1" thickBot="1" x14ac:dyDescent="0.35">
      <c r="A67" s="110"/>
      <c r="B67" s="8"/>
      <c r="C67" s="8"/>
      <c r="D67" s="9"/>
      <c r="E67" s="9"/>
      <c r="G67" s="97"/>
      <c r="I67" s="115"/>
      <c r="J67" s="116"/>
      <c r="K67" s="117"/>
      <c r="N67" s="9"/>
      <c r="O67" s="9"/>
    </row>
    <row r="68" spans="1:17" ht="15.6" thickTop="1" thickBot="1" x14ac:dyDescent="0.35"/>
    <row r="69" spans="1:17" ht="15.6" thickTop="1" thickBot="1" x14ac:dyDescent="0.35">
      <c r="A69" s="118"/>
      <c r="B69" s="118"/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</row>
    <row r="70" spans="1:17" ht="14.4" customHeight="1" x14ac:dyDescent="0.3">
      <c r="A70" s="119" t="s">
        <v>36</v>
      </c>
      <c r="B70" s="120"/>
      <c r="C70" s="120"/>
      <c r="D70" s="120"/>
      <c r="E70" s="121"/>
    </row>
    <row r="71" spans="1:17" ht="15" thickBot="1" x14ac:dyDescent="0.35">
      <c r="A71" s="122"/>
      <c r="B71" s="123"/>
      <c r="C71" s="123"/>
      <c r="D71" s="123"/>
      <c r="E71" s="124"/>
    </row>
    <row r="72" spans="1:17" ht="15" thickTop="1" x14ac:dyDescent="0.3">
      <c r="A72" s="113" t="s">
        <v>4</v>
      </c>
      <c r="B72" s="30"/>
      <c r="C72" s="30"/>
      <c r="D72" s="47">
        <f>('[1]DROITS ET FRAIS DE SUCCESSION'!$E$29/4)</f>
        <v>137500.5</v>
      </c>
      <c r="E72" s="125"/>
    </row>
    <row r="73" spans="1:17" ht="15" thickBot="1" x14ac:dyDescent="0.35">
      <c r="A73" s="126"/>
      <c r="B73" s="37"/>
      <c r="C73" s="37"/>
      <c r="D73" s="127"/>
      <c r="E73" s="128"/>
    </row>
    <row r="74" spans="1:17" ht="15" thickTop="1" x14ac:dyDescent="0.3">
      <c r="A74" s="113" t="s">
        <v>5</v>
      </c>
      <c r="B74" s="30"/>
      <c r="C74" s="30"/>
      <c r="D74" s="127"/>
      <c r="E74" s="128"/>
    </row>
    <row r="75" spans="1:17" ht="15" thickBot="1" x14ac:dyDescent="0.35">
      <c r="A75" s="126"/>
      <c r="B75" s="37"/>
      <c r="C75" s="37"/>
      <c r="D75" s="127"/>
      <c r="E75" s="128"/>
    </row>
    <row r="76" spans="1:17" ht="15" thickTop="1" x14ac:dyDescent="0.3">
      <c r="A76" s="113" t="s">
        <v>6</v>
      </c>
      <c r="B76" s="30"/>
      <c r="C76" s="30"/>
      <c r="D76" s="127"/>
      <c r="E76" s="128"/>
    </row>
    <row r="77" spans="1:17" ht="15" thickBot="1" x14ac:dyDescent="0.35">
      <c r="A77" s="129"/>
      <c r="B77" s="130"/>
      <c r="C77" s="130"/>
      <c r="D77" s="131"/>
      <c r="E77" s="132"/>
    </row>
    <row r="78" spans="1:17" ht="15" thickBot="1" x14ac:dyDescent="0.35"/>
    <row r="79" spans="1:17" ht="15.6" thickTop="1" thickBot="1" x14ac:dyDescent="0.35">
      <c r="A79" s="118"/>
      <c r="B79" s="118"/>
      <c r="C79" s="118"/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</row>
    <row r="80" spans="1:17" ht="15" customHeight="1" thickTop="1" x14ac:dyDescent="0.3">
      <c r="A80" s="133" t="s">
        <v>37</v>
      </c>
      <c r="B80" s="134"/>
      <c r="C80" s="134"/>
      <c r="D80" s="134"/>
      <c r="E80" s="135"/>
    </row>
    <row r="81" spans="1:17" ht="15" thickBot="1" x14ac:dyDescent="0.35">
      <c r="A81" s="136"/>
      <c r="B81" s="137"/>
      <c r="C81" s="137"/>
      <c r="D81" s="137"/>
      <c r="E81" s="138"/>
    </row>
    <row r="82" spans="1:17" ht="15" thickTop="1" x14ac:dyDescent="0.3">
      <c r="A82" s="29" t="s">
        <v>9</v>
      </c>
      <c r="B82" s="30"/>
      <c r="C82" s="30"/>
      <c r="D82" s="47">
        <f>'[1]DROITS ET FRAIS DE SUCCESSION'!$E$29/2</f>
        <v>275001</v>
      </c>
      <c r="E82" s="139"/>
    </row>
    <row r="83" spans="1:17" ht="15" thickBot="1" x14ac:dyDescent="0.35">
      <c r="A83" s="36"/>
      <c r="B83" s="37"/>
      <c r="C83" s="37"/>
      <c r="D83" s="49"/>
      <c r="E83" s="140"/>
    </row>
    <row r="84" spans="1:17" ht="15" thickTop="1" x14ac:dyDescent="0.3">
      <c r="A84" s="29" t="s">
        <v>10</v>
      </c>
      <c r="B84" s="30"/>
      <c r="C84" s="30"/>
      <c r="D84" s="47">
        <f>('[1]DROITS ET FRAIS DE SUCCESSION'!$E$29*3)/4</f>
        <v>412501.5</v>
      </c>
      <c r="E84" s="139"/>
    </row>
    <row r="85" spans="1:17" ht="15" thickBot="1" x14ac:dyDescent="0.35">
      <c r="A85" s="36"/>
      <c r="B85" s="37"/>
      <c r="C85" s="37"/>
      <c r="D85" s="49"/>
      <c r="E85" s="140"/>
    </row>
    <row r="86" spans="1:17" ht="15.6" thickTop="1" thickBot="1" x14ac:dyDescent="0.35"/>
    <row r="87" spans="1:17" ht="15.6" thickTop="1" thickBot="1" x14ac:dyDescent="0.35">
      <c r="A87" s="118"/>
      <c r="B87" s="118"/>
      <c r="C87" s="118"/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</row>
    <row r="88" spans="1:17" ht="15" thickTop="1" x14ac:dyDescent="0.3">
      <c r="A88" s="141" t="s">
        <v>11</v>
      </c>
      <c r="B88" s="142"/>
      <c r="C88" s="142"/>
      <c r="D88" s="143"/>
    </row>
    <row r="89" spans="1:17" ht="15" thickBot="1" x14ac:dyDescent="0.35">
      <c r="A89" s="144"/>
      <c r="B89" s="145"/>
      <c r="C89" s="145"/>
      <c r="D89" s="146"/>
    </row>
    <row r="90" spans="1:17" ht="15" thickTop="1" x14ac:dyDescent="0.3">
      <c r="A90" s="31">
        <f>'[1]DROITS ET FRAIS DE SUCCESSION'!$E$29</f>
        <v>550002</v>
      </c>
      <c r="B90" s="31"/>
      <c r="C90" s="31"/>
      <c r="D90" s="31"/>
    </row>
    <row r="91" spans="1:17" ht="15" thickBot="1" x14ac:dyDescent="0.35">
      <c r="A91" s="44"/>
      <c r="B91" s="44"/>
      <c r="C91" s="44"/>
      <c r="D91" s="44"/>
    </row>
    <row r="92" spans="1:17" ht="15" thickTop="1" x14ac:dyDescent="0.3"/>
    <row r="94" spans="1:17" x14ac:dyDescent="0.3">
      <c r="A94" s="147" t="s">
        <v>38</v>
      </c>
      <c r="B94" s="147"/>
      <c r="C94" s="147"/>
      <c r="D94" s="147"/>
      <c r="E94" s="147"/>
      <c r="F94" s="147"/>
      <c r="G94" s="147"/>
      <c r="H94" s="147"/>
      <c r="I94" s="147"/>
      <c r="J94" s="147"/>
      <c r="K94" s="147"/>
      <c r="L94" s="147"/>
      <c r="M94" s="147"/>
      <c r="N94" s="147"/>
      <c r="O94" s="147"/>
      <c r="P94" s="147"/>
      <c r="Q94" s="147"/>
    </row>
    <row r="99" spans="1:17" x14ac:dyDescent="0.3">
      <c r="A99" s="93" t="s">
        <v>2</v>
      </c>
      <c r="B99" s="93"/>
      <c r="C99" s="93"/>
      <c r="D99" s="93"/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</row>
    <row r="153" spans="1:9" x14ac:dyDescent="0.3">
      <c r="C153" s="148" t="s">
        <v>39</v>
      </c>
      <c r="D153" s="148"/>
      <c r="E153" s="148"/>
      <c r="F153" s="148"/>
      <c r="G153" s="148"/>
      <c r="H153" s="148"/>
      <c r="I153" s="148"/>
    </row>
    <row r="155" spans="1:9" x14ac:dyDescent="0.3">
      <c r="C155" s="93" t="s">
        <v>40</v>
      </c>
      <c r="D155" s="93"/>
      <c r="E155" s="149" t="s">
        <v>40</v>
      </c>
      <c r="F155" s="149"/>
      <c r="G155" s="149"/>
      <c r="H155" s="149"/>
      <c r="I155" s="149"/>
    </row>
    <row r="157" spans="1:9" x14ac:dyDescent="0.3">
      <c r="B157" s="150"/>
    </row>
    <row r="158" spans="1:9" ht="15" thickBot="1" x14ac:dyDescent="0.35">
      <c r="C158" s="1" t="s">
        <v>41</v>
      </c>
      <c r="D158" s="1" t="s">
        <v>42</v>
      </c>
    </row>
    <row r="159" spans="1:9" x14ac:dyDescent="0.3">
      <c r="A159" s="151" t="s">
        <v>43</v>
      </c>
      <c r="B159" s="152">
        <v>1</v>
      </c>
      <c r="C159" s="153">
        <f>$G$5</f>
        <v>137500.5</v>
      </c>
      <c r="D159" s="154">
        <f>$I$5</f>
        <v>165000.6</v>
      </c>
      <c r="E159" s="155">
        <f>$K$5</f>
        <v>275001</v>
      </c>
      <c r="F159" s="156"/>
      <c r="G159" s="157">
        <f>$M$5</f>
        <v>137500.5</v>
      </c>
      <c r="H159" s="158">
        <f>$N$5</f>
        <v>123750.45000000001</v>
      </c>
      <c r="I159" s="159"/>
    </row>
    <row r="160" spans="1:9" x14ac:dyDescent="0.3">
      <c r="A160" s="160"/>
      <c r="B160" s="161">
        <v>2</v>
      </c>
      <c r="C160" s="162">
        <f t="shared" ref="C160:C161" si="0">$G$5</f>
        <v>137500.5</v>
      </c>
      <c r="D160" s="163">
        <f t="shared" ref="D160:D161" si="1">$I$5</f>
        <v>165000.6</v>
      </c>
      <c r="E160" s="164">
        <f>$K$7</f>
        <v>307084.45</v>
      </c>
      <c r="F160" s="165"/>
      <c r="G160" s="166">
        <f>$M$7</f>
        <v>137500.5</v>
      </c>
      <c r="H160" s="167">
        <f>$N$7</f>
        <v>123750.45000000001</v>
      </c>
      <c r="I160" s="159"/>
    </row>
    <row r="161" spans="1:9" ht="15" thickBot="1" x14ac:dyDescent="0.35">
      <c r="A161" s="168"/>
      <c r="B161" s="169" t="s">
        <v>28</v>
      </c>
      <c r="C161" s="162">
        <f t="shared" si="0"/>
        <v>137500.5</v>
      </c>
      <c r="D161" s="163">
        <f t="shared" si="1"/>
        <v>165000.6</v>
      </c>
      <c r="E161" s="170"/>
      <c r="F161" s="171"/>
      <c r="G161" s="166">
        <f>$M$9</f>
        <v>137500.5</v>
      </c>
      <c r="H161" s="167">
        <f>$N$9</f>
        <v>123750.45000000001</v>
      </c>
      <c r="I161" s="159"/>
    </row>
    <row r="162" spans="1:9" x14ac:dyDescent="0.3">
      <c r="A162" s="172" t="s">
        <v>44</v>
      </c>
      <c r="B162" s="152">
        <v>1</v>
      </c>
      <c r="C162" s="173">
        <f>$G$12</f>
        <v>137500.5</v>
      </c>
      <c r="D162" s="174"/>
      <c r="E162" s="155">
        <f>$K$12</f>
        <v>275001</v>
      </c>
      <c r="F162" s="156"/>
      <c r="G162" s="157">
        <f>$M$12</f>
        <v>137500.5</v>
      </c>
      <c r="H162" s="158">
        <f>$N$12</f>
        <v>123750.45000000001</v>
      </c>
      <c r="I162" s="157">
        <f>$O$12</f>
        <v>165000.6</v>
      </c>
    </row>
    <row r="163" spans="1:9" ht="15" thickBot="1" x14ac:dyDescent="0.35">
      <c r="A163" s="175"/>
      <c r="B163" s="161">
        <v>2</v>
      </c>
      <c r="C163" s="176"/>
      <c r="D163" s="128"/>
      <c r="E163" s="177">
        <f>$K$14</f>
        <v>183334</v>
      </c>
      <c r="F163" s="178"/>
      <c r="G163" s="166">
        <f>$M$14</f>
        <v>137500.5</v>
      </c>
      <c r="H163" s="167">
        <f>$N$12</f>
        <v>123750.45000000001</v>
      </c>
      <c r="I163" s="179">
        <f>$O$14</f>
        <v>165000.6</v>
      </c>
    </row>
    <row r="164" spans="1:9" ht="15" thickBot="1" x14ac:dyDescent="0.35">
      <c r="A164" s="180"/>
      <c r="B164" s="169" t="s">
        <v>28</v>
      </c>
      <c r="C164" s="181"/>
      <c r="D164" s="132"/>
      <c r="E164" s="182">
        <f>$K$16</f>
        <v>137500.5</v>
      </c>
      <c r="F164" s="183">
        <f>$L$16</f>
        <v>123750.45000000001</v>
      </c>
      <c r="G164" s="155">
        <f>$M$16</f>
        <v>165000.6</v>
      </c>
      <c r="H164" s="184"/>
      <c r="I164" s="184"/>
    </row>
    <row r="165" spans="1:9" x14ac:dyDescent="0.3">
      <c r="A165" s="185" t="s">
        <v>45</v>
      </c>
      <c r="B165" s="152">
        <v>2</v>
      </c>
      <c r="C165" s="173">
        <f>$G$19</f>
        <v>275001</v>
      </c>
      <c r="D165" s="186"/>
      <c r="E165" s="187"/>
      <c r="F165" s="187"/>
      <c r="G165" s="164">
        <f>$K$19</f>
        <v>550002</v>
      </c>
      <c r="H165" s="188"/>
      <c r="I165" s="188"/>
    </row>
    <row r="166" spans="1:9" x14ac:dyDescent="0.3">
      <c r="A166" s="189"/>
      <c r="B166" s="161">
        <v>1</v>
      </c>
      <c r="C166" s="176">
        <f>$G$21</f>
        <v>412501.5</v>
      </c>
      <c r="D166" s="190"/>
      <c r="E166" s="191"/>
      <c r="F166" s="191"/>
      <c r="G166" s="164"/>
      <c r="H166" s="188"/>
      <c r="I166" s="188"/>
    </row>
    <row r="167" spans="1:9" ht="15" thickBot="1" x14ac:dyDescent="0.35">
      <c r="A167" s="189"/>
      <c r="B167" s="161"/>
      <c r="C167" s="192"/>
      <c r="D167" s="193"/>
      <c r="E167" s="191"/>
      <c r="F167" s="191"/>
      <c r="G167" s="164"/>
      <c r="H167" s="188"/>
      <c r="I167" s="188"/>
    </row>
    <row r="168" spans="1:9" x14ac:dyDescent="0.3">
      <c r="A168" s="185" t="s">
        <v>46</v>
      </c>
      <c r="B168" s="194"/>
      <c r="C168" s="173">
        <f>$G$24</f>
        <v>550002</v>
      </c>
      <c r="D168" s="186"/>
      <c r="E168" s="187"/>
      <c r="F168" s="187"/>
      <c r="G168" s="164"/>
      <c r="H168" s="188"/>
      <c r="I168" s="188"/>
    </row>
    <row r="169" spans="1:9" x14ac:dyDescent="0.3">
      <c r="A169" s="189"/>
      <c r="B169" s="195"/>
      <c r="C169" s="196"/>
      <c r="D169" s="190"/>
      <c r="E169" s="191"/>
      <c r="F169" s="191"/>
      <c r="G169" s="164"/>
      <c r="H169" s="188"/>
      <c r="I169" s="188"/>
    </row>
    <row r="170" spans="1:9" ht="15" thickBot="1" x14ac:dyDescent="0.35">
      <c r="A170" s="129"/>
      <c r="B170" s="197"/>
      <c r="C170" s="198"/>
      <c r="D170" s="199"/>
      <c r="E170" s="200"/>
      <c r="F170" s="200"/>
      <c r="G170" s="164"/>
      <c r="H170" s="188"/>
      <c r="I170" s="188"/>
    </row>
  </sheetData>
  <mergeCells count="101">
    <mergeCell ref="G164:I164"/>
    <mergeCell ref="A165:A167"/>
    <mergeCell ref="C165:D165"/>
    <mergeCell ref="G165:I170"/>
    <mergeCell ref="C166:D166"/>
    <mergeCell ref="A168:A170"/>
    <mergeCell ref="B168:B170"/>
    <mergeCell ref="C168:D170"/>
    <mergeCell ref="A159:A161"/>
    <mergeCell ref="E159:F159"/>
    <mergeCell ref="E160:F160"/>
    <mergeCell ref="E161:F161"/>
    <mergeCell ref="A162:A164"/>
    <mergeCell ref="C162:D164"/>
    <mergeCell ref="E162:F162"/>
    <mergeCell ref="E163:F163"/>
    <mergeCell ref="A90:D91"/>
    <mergeCell ref="A94:Q94"/>
    <mergeCell ref="A99:Q99"/>
    <mergeCell ref="C153:I153"/>
    <mergeCell ref="C155:D155"/>
    <mergeCell ref="E155:I155"/>
    <mergeCell ref="A80:E81"/>
    <mergeCell ref="A82:C83"/>
    <mergeCell ref="D82:E83"/>
    <mergeCell ref="A84:C85"/>
    <mergeCell ref="D84:E85"/>
    <mergeCell ref="A88:D89"/>
    <mergeCell ref="A66:C67"/>
    <mergeCell ref="I66:K67"/>
    <mergeCell ref="A70:E71"/>
    <mergeCell ref="A72:C73"/>
    <mergeCell ref="D72:E77"/>
    <mergeCell ref="A74:C75"/>
    <mergeCell ref="A76:C77"/>
    <mergeCell ref="A58:Q58"/>
    <mergeCell ref="A60:E61"/>
    <mergeCell ref="G60:G67"/>
    <mergeCell ref="I60:O61"/>
    <mergeCell ref="A62:C63"/>
    <mergeCell ref="D62:E67"/>
    <mergeCell ref="I62:K63"/>
    <mergeCell ref="N62:O67"/>
    <mergeCell ref="A64:C65"/>
    <mergeCell ref="I64:K65"/>
    <mergeCell ref="J27:L28"/>
    <mergeCell ref="M27:O28"/>
    <mergeCell ref="P27:R28"/>
    <mergeCell ref="E28:F28"/>
    <mergeCell ref="A39:A40"/>
    <mergeCell ref="B39:B40"/>
    <mergeCell ref="C39:C40"/>
    <mergeCell ref="D39:D40"/>
    <mergeCell ref="A27:A28"/>
    <mergeCell ref="B27:B28"/>
    <mergeCell ref="C27:C28"/>
    <mergeCell ref="D27:D28"/>
    <mergeCell ref="E27:F27"/>
    <mergeCell ref="G27:I28"/>
    <mergeCell ref="B19:C22"/>
    <mergeCell ref="D19:F20"/>
    <mergeCell ref="G19:J20"/>
    <mergeCell ref="K19:N25"/>
    <mergeCell ref="D21:F22"/>
    <mergeCell ref="G21:J22"/>
    <mergeCell ref="B24:F25"/>
    <mergeCell ref="G24:J25"/>
    <mergeCell ref="O12:P13"/>
    <mergeCell ref="D14:F15"/>
    <mergeCell ref="K14:L15"/>
    <mergeCell ref="M14:M15"/>
    <mergeCell ref="N14:N15"/>
    <mergeCell ref="O14:P15"/>
    <mergeCell ref="B12:C17"/>
    <mergeCell ref="D12:F13"/>
    <mergeCell ref="G12:J17"/>
    <mergeCell ref="K12:L13"/>
    <mergeCell ref="M12:M13"/>
    <mergeCell ref="N12:N13"/>
    <mergeCell ref="D16:F17"/>
    <mergeCell ref="K16:K17"/>
    <mergeCell ref="L16:L17"/>
    <mergeCell ref="M16:N17"/>
    <mergeCell ref="D7:F8"/>
    <mergeCell ref="K7:L8"/>
    <mergeCell ref="M7:M8"/>
    <mergeCell ref="N7:N8"/>
    <mergeCell ref="D9:F10"/>
    <mergeCell ref="K9:L10"/>
    <mergeCell ref="M9:M10"/>
    <mergeCell ref="N9:N10"/>
    <mergeCell ref="G1:M2"/>
    <mergeCell ref="G3:J4"/>
    <mergeCell ref="K3:P4"/>
    <mergeCell ref="B5:C10"/>
    <mergeCell ref="D5:F6"/>
    <mergeCell ref="G5:H10"/>
    <mergeCell ref="I5:J10"/>
    <mergeCell ref="K5:L6"/>
    <mergeCell ref="M5:M6"/>
    <mergeCell ref="N5:N6"/>
  </mergeCells>
  <dataValidations count="4">
    <dataValidation type="list" allowBlank="1" showInputMessage="1" showErrorMessage="1" sqref="K32:K33 K30" xr:uid="{1A067602-F3A3-47AE-8ABE-CC095077F868}">
      <formula1>$K$32:$K$33</formula1>
    </dataValidation>
    <dataValidation type="list" allowBlank="1" showInputMessage="1" showErrorMessage="1" sqref="Q32:Q34 Q30 C41" xr:uid="{194A8772-049E-4F68-AC71-ED661673171E}">
      <formula1>$Q$32:$Q$34</formula1>
    </dataValidation>
    <dataValidation type="list" allowBlank="1" showInputMessage="1" showErrorMessage="1" sqref="N32:N34 N30 A41" xr:uid="{0028F9AE-D8F0-4A00-996C-7326DDD748B3}">
      <formula1>$N$32:$N$34</formula1>
    </dataValidation>
    <dataValidation type="list" allowBlank="1" showInputMessage="1" showErrorMessage="1" sqref="H32:H33 H30 B41" xr:uid="{79A31E09-6CE4-482C-921E-B4C0D8C0B474}">
      <formula1>$H$32:$H$33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C6E0F-AFBA-4B8C-992C-DE7EAE656199}">
  <dimension ref="A1:S28"/>
  <sheetViews>
    <sheetView workbookViewId="0">
      <selection activeCell="I5" sqref="I5:J10"/>
    </sheetView>
  </sheetViews>
  <sheetFormatPr baseColWidth="10" defaultColWidth="10.77734375" defaultRowHeight="14.4" x14ac:dyDescent="0.3"/>
  <cols>
    <col min="1" max="1" width="31.88671875" bestFit="1" customWidth="1"/>
    <col min="2" max="2" width="7.44140625" style="1" customWidth="1"/>
    <col min="3" max="11" width="7.44140625" customWidth="1"/>
    <col min="12" max="12" width="14.109375" customWidth="1"/>
    <col min="13" max="13" width="20.5546875" bestFit="1" customWidth="1"/>
    <col min="14" max="14" width="46" bestFit="1" customWidth="1"/>
    <col min="15" max="15" width="3.6640625" customWidth="1"/>
    <col min="16" max="16" width="14.109375" customWidth="1"/>
    <col min="19" max="19" width="14" bestFit="1" customWidth="1"/>
  </cols>
  <sheetData>
    <row r="1" spans="1:19" ht="15" thickBot="1" x14ac:dyDescent="0.35">
      <c r="A1" s="60" t="s">
        <v>47</v>
      </c>
      <c r="B1" s="61"/>
      <c r="C1" s="80" t="s">
        <v>21</v>
      </c>
      <c r="D1" s="81" t="s">
        <v>22</v>
      </c>
      <c r="N1" t="s">
        <v>48</v>
      </c>
      <c r="P1" s="201" t="s">
        <v>12</v>
      </c>
      <c r="Q1" s="201" t="s">
        <v>13</v>
      </c>
      <c r="R1" s="201" t="s">
        <v>14</v>
      </c>
      <c r="S1" s="202" t="s">
        <v>15</v>
      </c>
    </row>
    <row r="2" spans="1:19" ht="15" thickBot="1" x14ac:dyDescent="0.35">
      <c r="A2" s="70">
        <v>550000</v>
      </c>
      <c r="B2" s="71"/>
      <c r="C2" s="83">
        <v>73</v>
      </c>
      <c r="D2" s="84">
        <v>70</v>
      </c>
      <c r="M2" s="203" t="s">
        <v>49</v>
      </c>
      <c r="N2" s="204">
        <f>('[1]DROITS ET FRAIS DE SUCCESSION'!E29/4)</f>
        <v>137500.5</v>
      </c>
      <c r="P2" s="205"/>
      <c r="Q2" s="205"/>
      <c r="R2" s="205"/>
      <c r="S2" s="206"/>
    </row>
    <row r="3" spans="1:19" x14ac:dyDescent="0.3">
      <c r="H3" s="207"/>
      <c r="M3" s="203" t="s">
        <v>50</v>
      </c>
      <c r="N3" s="204">
        <f>_xlfn.IFS($C$2&lt;31,$S$3,$C$2&lt;41,S4,$C$2&lt;51,$S$5,$C$2&lt;61,$S$6,$C$2&lt;71,$S$7,$C$2&lt;81,$S$8,$C$2&lt;91,$S$9,$C$2&lt;131,$S$10)</f>
        <v>165000</v>
      </c>
      <c r="P3" s="208">
        <v>21</v>
      </c>
      <c r="Q3" s="78">
        <v>0.8</v>
      </c>
      <c r="R3" s="78">
        <v>0.2</v>
      </c>
      <c r="S3" s="209">
        <f>'[2]DDV ADMIN'!$E28*Q3</f>
        <v>440000</v>
      </c>
    </row>
    <row r="4" spans="1:19" x14ac:dyDescent="0.3">
      <c r="A4" s="1" t="s">
        <v>43</v>
      </c>
      <c r="B4" s="1">
        <v>1</v>
      </c>
      <c r="H4" s="207"/>
      <c r="M4" s="203" t="s">
        <v>51</v>
      </c>
      <c r="N4" s="204">
        <f>'[1]DROITS ET FRAIS DE SUCCESSION'!E29/2</f>
        <v>275001</v>
      </c>
      <c r="P4" s="208">
        <v>31</v>
      </c>
      <c r="Q4" s="78">
        <v>0.7</v>
      </c>
      <c r="R4" s="78">
        <v>0.3</v>
      </c>
      <c r="S4" s="209">
        <f>'[2]DDV ADMIN'!$E28*Q4</f>
        <v>385000</v>
      </c>
    </row>
    <row r="5" spans="1:19" x14ac:dyDescent="0.3">
      <c r="A5" s="1" t="s">
        <v>44</v>
      </c>
      <c r="B5" s="1">
        <v>1</v>
      </c>
      <c r="H5" s="207"/>
      <c r="M5" s="203" t="s">
        <v>52</v>
      </c>
      <c r="N5" s="204">
        <f>('[1]DROITS ET FRAIS DE SUCCESSION'!E29/4)*3</f>
        <v>412501.5</v>
      </c>
      <c r="P5" s="208">
        <v>41</v>
      </c>
      <c r="Q5" s="78">
        <v>0.6</v>
      </c>
      <c r="R5" s="78">
        <v>0.4</v>
      </c>
      <c r="S5" s="209">
        <f>'[2]DDV ADMIN'!$E28*Q5</f>
        <v>330000</v>
      </c>
    </row>
    <row r="6" spans="1:19" x14ac:dyDescent="0.3">
      <c r="A6" s="1" t="s">
        <v>53</v>
      </c>
      <c r="B6" s="1">
        <v>0</v>
      </c>
      <c r="H6" s="207"/>
      <c r="M6" s="210" t="s">
        <v>54</v>
      </c>
      <c r="N6" s="204">
        <f>'[1]DROITS ET FRAIS DE SUCCESSION'!E29</f>
        <v>550002</v>
      </c>
      <c r="P6" s="208">
        <v>51</v>
      </c>
      <c r="Q6" s="78">
        <v>0.5</v>
      </c>
      <c r="R6" s="78">
        <v>0.5</v>
      </c>
      <c r="S6" s="209">
        <f>'[2]DDV ADMIN'!$E28*Q6</f>
        <v>275000</v>
      </c>
    </row>
    <row r="7" spans="1:19" x14ac:dyDescent="0.3">
      <c r="A7" s="1" t="s">
        <v>55</v>
      </c>
      <c r="B7" s="1" t="s">
        <v>56</v>
      </c>
      <c r="H7" s="207"/>
      <c r="M7" s="210" t="s">
        <v>51</v>
      </c>
      <c r="N7" s="204">
        <f>'[1]DROITS ET FRAIS DE SUCCESSION'!E29/2</f>
        <v>275001</v>
      </c>
      <c r="P7" s="208">
        <v>61</v>
      </c>
      <c r="Q7" s="78">
        <v>0.4</v>
      </c>
      <c r="R7" s="78">
        <v>0.6</v>
      </c>
      <c r="S7" s="209">
        <f>'[2]DDV ADMIN'!$E28*Q7</f>
        <v>220000</v>
      </c>
    </row>
    <row r="8" spans="1:19" x14ac:dyDescent="0.3">
      <c r="A8" s="1"/>
      <c r="H8" s="207"/>
      <c r="M8" s="210" t="s">
        <v>57</v>
      </c>
      <c r="N8" s="204">
        <f>('[1]DROITS ET FRAIS DE SUCCESSION'!E29/4)+(N3/4)*3</f>
        <v>261250.5</v>
      </c>
      <c r="P8" s="208">
        <v>71</v>
      </c>
      <c r="Q8" s="78">
        <v>0.3</v>
      </c>
      <c r="R8" s="78">
        <v>0.7</v>
      </c>
      <c r="S8" s="209">
        <f>'[2]DDV ADMIN'!$E28*Q8</f>
        <v>165000</v>
      </c>
    </row>
    <row r="9" spans="1:19" x14ac:dyDescent="0.3">
      <c r="A9" s="1"/>
      <c r="H9" s="207"/>
      <c r="M9" s="210" t="s">
        <v>58</v>
      </c>
      <c r="N9" s="204">
        <f>('[1]DROITS ET FRAIS DE SUCCESSION'!E29/3)</f>
        <v>183334</v>
      </c>
      <c r="P9" s="208">
        <v>81</v>
      </c>
      <c r="Q9" s="78">
        <v>0.19999999999999901</v>
      </c>
      <c r="R9" s="78">
        <v>0.8</v>
      </c>
      <c r="S9" s="209">
        <f>'[2]DDV ADMIN'!$E28*Q9</f>
        <v>109999.99999999946</v>
      </c>
    </row>
    <row r="10" spans="1:19" x14ac:dyDescent="0.3">
      <c r="A10" s="1"/>
      <c r="H10" s="207"/>
      <c r="M10" s="210" t="s">
        <v>50</v>
      </c>
      <c r="N10" s="204">
        <f>_xlfn.IFS($C$2&lt;31,$S$3,$C$2&lt;41,S11,$C$2&lt;51,$S$5,$C$2&lt;61,$S$6,$C$2&lt;71,$S$7,$C$2&lt;81,$S$8,$C$2&lt;91,$S$9,$C$2&lt;131,$S$10)</f>
        <v>165000</v>
      </c>
      <c r="P10" s="208">
        <v>91</v>
      </c>
      <c r="Q10" s="78">
        <v>9.9999999999999103E-2</v>
      </c>
      <c r="R10" s="78">
        <v>0.9</v>
      </c>
      <c r="S10" s="209">
        <f>'[2]DDV ADMIN'!$E28*Q10</f>
        <v>54999.999999999505</v>
      </c>
    </row>
    <row r="11" spans="1:19" x14ac:dyDescent="0.3">
      <c r="A11" s="1"/>
      <c r="H11" s="207"/>
      <c r="M11" s="210" t="s">
        <v>57</v>
      </c>
      <c r="N11" s="204">
        <f>('[1]DROITS ET FRAIS DE SUCCESSION'!E29/4)+(N3/4)*3</f>
        <v>261250.5</v>
      </c>
      <c r="P11" s="208">
        <v>131</v>
      </c>
      <c r="Q11" s="208"/>
      <c r="R11" s="208"/>
      <c r="S11" s="208"/>
    </row>
    <row r="12" spans="1:19" x14ac:dyDescent="0.3">
      <c r="H12" s="207"/>
      <c r="M12" s="211"/>
    </row>
    <row r="13" spans="1:19" ht="15" customHeight="1" x14ac:dyDescent="0.3">
      <c r="B13" s="212" t="s">
        <v>59</v>
      </c>
      <c r="C13" s="212"/>
      <c r="D13" s="212"/>
      <c r="E13" s="212"/>
      <c r="F13" s="212"/>
      <c r="G13" s="213" t="s">
        <v>60</v>
      </c>
      <c r="H13" s="213"/>
      <c r="I13" s="213"/>
      <c r="J13" s="213"/>
      <c r="K13" s="213"/>
      <c r="L13" s="214"/>
      <c r="M13" s="211"/>
      <c r="N13" s="214"/>
      <c r="O13" s="214"/>
    </row>
    <row r="14" spans="1:19" s="215" customFormat="1" ht="104.4" x14ac:dyDescent="0.3">
      <c r="B14" s="216" t="s">
        <v>49</v>
      </c>
      <c r="C14" s="216" t="s">
        <v>50</v>
      </c>
      <c r="D14" s="216" t="s">
        <v>51</v>
      </c>
      <c r="E14" s="216" t="s">
        <v>52</v>
      </c>
      <c r="F14" s="217" t="s">
        <v>54</v>
      </c>
      <c r="G14" s="218" t="s">
        <v>51</v>
      </c>
      <c r="H14" s="218" t="s">
        <v>57</v>
      </c>
      <c r="I14" s="218" t="s">
        <v>58</v>
      </c>
      <c r="J14" s="218" t="s">
        <v>50</v>
      </c>
      <c r="K14" s="218" t="s">
        <v>57</v>
      </c>
      <c r="M14"/>
      <c r="P14" s="219"/>
    </row>
    <row r="15" spans="1:19" s="1" customFormat="1" x14ac:dyDescent="0.3">
      <c r="A15" s="208" t="s">
        <v>43</v>
      </c>
      <c r="B15" s="220"/>
      <c r="C15" s="220"/>
      <c r="D15" s="221"/>
      <c r="E15" s="221"/>
      <c r="F15" s="221"/>
      <c r="G15" s="222"/>
      <c r="H15" s="223"/>
      <c r="I15" s="224"/>
      <c r="J15" s="210"/>
      <c r="K15" s="210"/>
      <c r="L15" s="225"/>
      <c r="M15"/>
      <c r="N15" s="225"/>
      <c r="O15" s="225"/>
      <c r="P15" s="225"/>
      <c r="Q15" s="225"/>
    </row>
    <row r="16" spans="1:19" x14ac:dyDescent="0.3">
      <c r="A16" s="208" t="s">
        <v>44</v>
      </c>
      <c r="B16" s="220"/>
      <c r="C16" s="226"/>
      <c r="D16" s="221"/>
      <c r="E16" s="221"/>
      <c r="F16" s="221"/>
      <c r="G16" s="222"/>
      <c r="H16" s="223"/>
      <c r="I16" s="210"/>
      <c r="J16" s="227"/>
      <c r="K16" s="228"/>
      <c r="L16" s="211"/>
      <c r="N16" s="211"/>
      <c r="O16" s="211"/>
      <c r="P16" s="211"/>
      <c r="Q16" s="211"/>
    </row>
    <row r="17" spans="1:18" x14ac:dyDescent="0.3">
      <c r="A17" s="208" t="s">
        <v>53</v>
      </c>
      <c r="B17" s="229"/>
      <c r="C17" s="210"/>
      <c r="D17" s="210"/>
      <c r="E17" s="229"/>
      <c r="F17" s="210"/>
      <c r="G17" s="210"/>
      <c r="H17" s="228"/>
      <c r="I17" s="228"/>
      <c r="J17" s="228"/>
      <c r="K17" s="228"/>
      <c r="L17" s="211"/>
      <c r="N17" s="211"/>
      <c r="O17" s="211"/>
      <c r="P17" s="211"/>
      <c r="Q17" s="211"/>
    </row>
    <row r="18" spans="1:18" x14ac:dyDescent="0.3">
      <c r="A18" s="208" t="s">
        <v>55</v>
      </c>
      <c r="B18" s="208"/>
      <c r="C18" s="208"/>
      <c r="D18" s="208"/>
      <c r="E18" s="208"/>
      <c r="F18" s="229"/>
      <c r="G18" s="208"/>
      <c r="H18" s="230"/>
      <c r="I18" s="230"/>
      <c r="J18" s="230"/>
      <c r="K18" s="230"/>
      <c r="N18" s="211"/>
      <c r="O18" s="211"/>
      <c r="P18" s="211"/>
      <c r="Q18" s="211"/>
    </row>
    <row r="19" spans="1:18" x14ac:dyDescent="0.3">
      <c r="C19" s="1"/>
      <c r="D19" s="1"/>
      <c r="E19" s="1"/>
      <c r="F19" s="1"/>
      <c r="G19" s="1"/>
      <c r="H19" s="1"/>
      <c r="O19" s="211"/>
      <c r="P19" s="211"/>
      <c r="Q19" s="211"/>
      <c r="R19" s="211"/>
    </row>
    <row r="20" spans="1:18" x14ac:dyDescent="0.3">
      <c r="C20" s="1"/>
      <c r="D20" s="1"/>
      <c r="E20" s="1"/>
      <c r="F20" s="1"/>
      <c r="G20" s="1"/>
      <c r="H20" s="1"/>
      <c r="O20" s="211"/>
      <c r="P20" s="211"/>
      <c r="Q20" s="211"/>
      <c r="R20" s="211"/>
    </row>
    <row r="21" spans="1:18" x14ac:dyDescent="0.3">
      <c r="C21" s="1"/>
      <c r="D21" s="1"/>
      <c r="E21" s="1"/>
      <c r="F21" s="1"/>
      <c r="G21" s="1"/>
      <c r="H21" s="1"/>
      <c r="O21" s="211"/>
      <c r="P21" s="211"/>
      <c r="Q21" s="211"/>
      <c r="R21" s="211"/>
    </row>
    <row r="22" spans="1:18" x14ac:dyDescent="0.3">
      <c r="C22" s="1"/>
      <c r="D22" s="1"/>
      <c r="E22" s="1"/>
      <c r="F22" s="1"/>
      <c r="G22" s="1"/>
      <c r="H22" s="1"/>
      <c r="O22" s="211"/>
      <c r="P22" s="211"/>
      <c r="Q22" s="211"/>
      <c r="R22" s="211"/>
    </row>
    <row r="23" spans="1:18" x14ac:dyDescent="0.3">
      <c r="C23" s="1"/>
      <c r="D23" s="1"/>
      <c r="E23" s="1"/>
      <c r="F23" s="1"/>
      <c r="G23" s="1"/>
      <c r="H23" s="1"/>
    </row>
    <row r="24" spans="1:18" x14ac:dyDescent="0.3">
      <c r="C24" s="1"/>
      <c r="D24" s="1"/>
      <c r="E24" s="1"/>
      <c r="F24" s="1"/>
      <c r="G24" s="1"/>
      <c r="H24" s="1"/>
    </row>
    <row r="25" spans="1:18" x14ac:dyDescent="0.3">
      <c r="C25" s="1"/>
      <c r="D25" s="1"/>
      <c r="E25" s="1"/>
      <c r="F25" s="1"/>
      <c r="G25" s="1"/>
      <c r="H25" s="1"/>
    </row>
    <row r="26" spans="1:18" x14ac:dyDescent="0.3">
      <c r="C26" s="1"/>
      <c r="D26" s="1"/>
      <c r="E26" s="1"/>
      <c r="F26" s="1"/>
      <c r="G26" s="1"/>
      <c r="H26" s="1"/>
    </row>
    <row r="27" spans="1:18" x14ac:dyDescent="0.3">
      <c r="C27" s="1"/>
      <c r="D27" s="1"/>
      <c r="E27" s="1"/>
      <c r="F27" s="1"/>
      <c r="G27" s="1"/>
      <c r="H27" s="1"/>
    </row>
    <row r="28" spans="1:18" x14ac:dyDescent="0.3">
      <c r="C28" s="1"/>
      <c r="D28" s="1"/>
      <c r="E28" s="1"/>
      <c r="F28" s="1"/>
      <c r="G28" s="1"/>
      <c r="H28" s="1"/>
    </row>
  </sheetData>
  <mergeCells count="8">
    <mergeCell ref="B13:F13"/>
    <mergeCell ref="G13:K13"/>
    <mergeCell ref="A1:B1"/>
    <mergeCell ref="P1:P2"/>
    <mergeCell ref="Q1:Q2"/>
    <mergeCell ref="R1:R2"/>
    <mergeCell ref="S1:S2"/>
    <mergeCell ref="A2:B2"/>
  </mergeCells>
  <dataValidations count="2">
    <dataValidation type="list" allowBlank="1" showInputMessage="1" showErrorMessage="1" sqref="B4:B5" xr:uid="{2D458B8C-ABC4-421A-99EF-EF82FAA872D9}">
      <formula1>"0,1,2,3,4,5,6,7,8,9,10"</formula1>
    </dataValidation>
    <dataValidation type="list" allowBlank="1" showInputMessage="1" showErrorMessage="1" sqref="B6" xr:uid="{D3AFF4C3-F95D-4B7E-9DDB-6A998529E155}">
      <formula1>"0,1,2"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DDV ADMIN</vt:lpstr>
      <vt:lpstr>AIDE EXCEL</vt:lpstr>
      <vt:lpstr>CHOIX_DU_CONJOINT_AVEC_DDV</vt:lpstr>
      <vt:lpstr>CHOIX_DU_CONJOINT_SANS_DDV</vt:lpstr>
      <vt:lpstr>LIEN_DE_FAMILLE</vt:lpstr>
      <vt:lpstr>LIEN_HERITIER</vt:lpstr>
      <vt:lpstr>NOMBRE_ENFANTS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Mahieux</dc:creator>
  <cp:lastModifiedBy>Jérôme Mahieux</cp:lastModifiedBy>
  <dcterms:created xsi:type="dcterms:W3CDTF">2018-12-29T22:41:01Z</dcterms:created>
  <dcterms:modified xsi:type="dcterms:W3CDTF">2018-12-29T22:41:52Z</dcterms:modified>
</cp:coreProperties>
</file>