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tables/table3.xml" ContentType="application/vnd.openxmlformats-officedocument.spreadsheetml.tab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activeX/activeX1.bin" ContentType="application/vnd.ms-office.activeX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updateLinks="never" codeName="ThisWorkbook" defaultThemeVersion="124226"/>
  <bookViews>
    <workbookView xWindow="1125" yWindow="855" windowWidth="24480" windowHeight="11595" tabRatio="783" activeTab="3"/>
  </bookViews>
  <sheets>
    <sheet name="Notes" sheetId="19" r:id="rId1"/>
    <sheet name=".3 colonne auto" sheetId="8" r:id="rId2"/>
    <sheet name="Tab.print" sheetId="12" r:id="rId3"/>
    <sheet name="Encoder" sheetId="14" r:id="rId4"/>
    <sheet name="versements" sheetId="15" r:id="rId5"/>
    <sheet name="Fiche individuel" sheetId="2" r:id="rId6"/>
    <sheet name="Remboursement" sheetId="18" r:id="rId7"/>
    <sheet name="valeur mois" sheetId="16" r:id="rId8"/>
    <sheet name="Cheques" sheetId="20" r:id="rId9"/>
    <sheet name="Emarger" sheetId="21" r:id="rId10"/>
  </sheets>
  <externalReferences>
    <externalReference r:id="rId11"/>
  </externalReferences>
  <definedNames>
    <definedName name="_xlnm._FilterDatabase" localSheetId="9" hidden="1">Emarger!#REF!</definedName>
    <definedName name="_xlnm._FilterDatabase" localSheetId="4" hidden="1">versements!$C$6:$E$6</definedName>
    <definedName name="AC3_226">Tab.print!$AC$4</definedName>
    <definedName name="Année" localSheetId="9">#REF!</definedName>
    <definedName name="Année">#REF!</definedName>
    <definedName name="Basededonnées2">#REF!</definedName>
    <definedName name="Matrice" localSheetId="9">'[1]Base de données'!$A$2:$K$255</definedName>
    <definedName name="Matrice" localSheetId="3">#REF!</definedName>
    <definedName name="Matrice" localSheetId="4">'[1]Base de données'!$A$2:$K$255</definedName>
    <definedName name="Matrice">#REF!</definedName>
    <definedName name="noms" localSheetId="3">#REF!</definedName>
    <definedName name="noms">#REF!</definedName>
    <definedName name="Nomsetprénoms" localSheetId="3">#REF!</definedName>
    <definedName name="Nomsetprénoms">#REF!</definedName>
    <definedName name="Remboursement">#REF!</definedName>
    <definedName name="Versements" localSheetId="9">Emarger!$B$1:$I$232</definedName>
    <definedName name="Versements">versements!$B$6:$AH$257</definedName>
    <definedName name="_xlnm.Print_Area" localSheetId="1">'.3 colonne auto'!$A$55:$I$101</definedName>
    <definedName name="_xlnm.Print_Area" localSheetId="8">Cheques!$A$1:$E$256</definedName>
    <definedName name="_xlnm.Print_Area" localSheetId="3">Encoder!$A$1:$AC$34</definedName>
    <definedName name="_xlnm.Print_Area" localSheetId="2">Tab.print!$A$1:$AC$34</definedName>
  </definedNames>
  <calcPr calcId="125725"/>
</workbook>
</file>

<file path=xl/calcChain.xml><?xml version="1.0" encoding="utf-8"?>
<calcChain xmlns="http://schemas.openxmlformats.org/spreadsheetml/2006/main">
  <c r="AD250" i="14"/>
  <c r="AD249"/>
  <c r="AD248"/>
  <c r="D255" i="15" l="1"/>
  <c r="C255"/>
  <c r="D257"/>
  <c r="C257"/>
  <c r="D256"/>
  <c r="C256"/>
  <c r="V256" s="1"/>
  <c r="A82" i="21"/>
  <c r="C82"/>
  <c r="D82"/>
  <c r="A179"/>
  <c r="C179"/>
  <c r="D179"/>
  <c r="A180"/>
  <c r="C180"/>
  <c r="D180"/>
  <c r="J19" i="2"/>
  <c r="D232" i="21"/>
  <c r="C232"/>
  <c r="A232"/>
  <c r="D231"/>
  <c r="C231"/>
  <c r="D230"/>
  <c r="C230"/>
  <c r="D229"/>
  <c r="C229"/>
  <c r="D228"/>
  <c r="C228"/>
  <c r="A228"/>
  <c r="D227"/>
  <c r="C227"/>
  <c r="A227"/>
  <c r="D226"/>
  <c r="C226"/>
  <c r="D225"/>
  <c r="C225"/>
  <c r="D224"/>
  <c r="C224"/>
  <c r="D223"/>
  <c r="C223"/>
  <c r="D222"/>
  <c r="C222"/>
  <c r="D221"/>
  <c r="C221"/>
  <c r="A221"/>
  <c r="D220"/>
  <c r="C220"/>
  <c r="A220"/>
  <c r="D219"/>
  <c r="C219"/>
  <c r="A219"/>
  <c r="D218"/>
  <c r="C218"/>
  <c r="A218"/>
  <c r="D217"/>
  <c r="C217"/>
  <c r="D216"/>
  <c r="C216"/>
  <c r="D215"/>
  <c r="C215"/>
  <c r="D214"/>
  <c r="C214"/>
  <c r="D213"/>
  <c r="C213"/>
  <c r="D212"/>
  <c r="C212"/>
  <c r="D211"/>
  <c r="C211"/>
  <c r="A211"/>
  <c r="D210"/>
  <c r="C210"/>
  <c r="D209"/>
  <c r="C209"/>
  <c r="D208"/>
  <c r="C208"/>
  <c r="A208"/>
  <c r="D207"/>
  <c r="C207"/>
  <c r="A207"/>
  <c r="D206"/>
  <c r="C206"/>
  <c r="A206"/>
  <c r="D205"/>
  <c r="C205"/>
  <c r="D204"/>
  <c r="C204"/>
  <c r="D203"/>
  <c r="C203"/>
  <c r="D202"/>
  <c r="C202"/>
  <c r="A202"/>
  <c r="D201"/>
  <c r="C201"/>
  <c r="A201"/>
  <c r="D200"/>
  <c r="C200"/>
  <c r="A200"/>
  <c r="D199"/>
  <c r="C199"/>
  <c r="A199"/>
  <c r="D198"/>
  <c r="C198"/>
  <c r="A198"/>
  <c r="D197"/>
  <c r="C197"/>
  <c r="A197"/>
  <c r="D196"/>
  <c r="C196"/>
  <c r="A196"/>
  <c r="D195"/>
  <c r="C195"/>
  <c r="D194"/>
  <c r="C194"/>
  <c r="D193"/>
  <c r="C193"/>
  <c r="D192"/>
  <c r="C192"/>
  <c r="A192"/>
  <c r="D191"/>
  <c r="C191"/>
  <c r="A191"/>
  <c r="D190"/>
  <c r="C190"/>
  <c r="D189"/>
  <c r="C189"/>
  <c r="D188"/>
  <c r="C188"/>
  <c r="D187"/>
  <c r="C187"/>
  <c r="D186"/>
  <c r="C186"/>
  <c r="D185"/>
  <c r="C185"/>
  <c r="A185"/>
  <c r="D184"/>
  <c r="C184"/>
  <c r="D183"/>
  <c r="C183"/>
  <c r="D182"/>
  <c r="C182"/>
  <c r="D181"/>
  <c r="C181"/>
  <c r="A181"/>
  <c r="D178"/>
  <c r="C178"/>
  <c r="D177"/>
  <c r="C177"/>
  <c r="D176"/>
  <c r="C176"/>
  <c r="A176"/>
  <c r="D175"/>
  <c r="C175"/>
  <c r="A175"/>
  <c r="D174"/>
  <c r="C174"/>
  <c r="D173"/>
  <c r="C173"/>
  <c r="A173"/>
  <c r="D172"/>
  <c r="C172"/>
  <c r="A172"/>
  <c r="D171"/>
  <c r="C171"/>
  <c r="D170"/>
  <c r="C170"/>
  <c r="D169"/>
  <c r="C169"/>
  <c r="D168"/>
  <c r="C168"/>
  <c r="A168"/>
  <c r="D167"/>
  <c r="C167"/>
  <c r="D166"/>
  <c r="C166"/>
  <c r="A166"/>
  <c r="D165"/>
  <c r="C165"/>
  <c r="A165"/>
  <c r="D164"/>
  <c r="C164"/>
  <c r="A164"/>
  <c r="D163"/>
  <c r="C163"/>
  <c r="D162"/>
  <c r="C162"/>
  <c r="A162"/>
  <c r="D161"/>
  <c r="C161"/>
  <c r="A161"/>
  <c r="D160"/>
  <c r="C160"/>
  <c r="D159"/>
  <c r="C159"/>
  <c r="D158"/>
  <c r="C158"/>
  <c r="A158"/>
  <c r="D157"/>
  <c r="C157"/>
  <c r="D156"/>
  <c r="C156"/>
  <c r="D155"/>
  <c r="C155"/>
  <c r="D154"/>
  <c r="C154"/>
  <c r="D153"/>
  <c r="C153"/>
  <c r="A153"/>
  <c r="D152"/>
  <c r="C152"/>
  <c r="D151"/>
  <c r="C151"/>
  <c r="A151"/>
  <c r="D150"/>
  <c r="C150"/>
  <c r="D149"/>
  <c r="C149"/>
  <c r="A149"/>
  <c r="D148"/>
  <c r="C148"/>
  <c r="A148"/>
  <c r="D147"/>
  <c r="C147"/>
  <c r="D146"/>
  <c r="C146"/>
  <c r="D145"/>
  <c r="C145"/>
  <c r="A145"/>
  <c r="D144"/>
  <c r="C144"/>
  <c r="D143"/>
  <c r="C143"/>
  <c r="A143"/>
  <c r="D142"/>
  <c r="C142"/>
  <c r="A142"/>
  <c r="D141"/>
  <c r="C141"/>
  <c r="D140"/>
  <c r="C140"/>
  <c r="A140"/>
  <c r="D139"/>
  <c r="C139"/>
  <c r="D138"/>
  <c r="C138"/>
  <c r="A138"/>
  <c r="D137"/>
  <c r="C137"/>
  <c r="A137"/>
  <c r="D136"/>
  <c r="C136"/>
  <c r="A136"/>
  <c r="D135"/>
  <c r="C135"/>
  <c r="A135"/>
  <c r="D134"/>
  <c r="C134"/>
  <c r="A134"/>
  <c r="D133"/>
  <c r="C133"/>
  <c r="D132"/>
  <c r="C132"/>
  <c r="D131"/>
  <c r="C131"/>
  <c r="A131"/>
  <c r="D130"/>
  <c r="C130"/>
  <c r="D129"/>
  <c r="C129"/>
  <c r="D128"/>
  <c r="C128"/>
  <c r="D127"/>
  <c r="C127"/>
  <c r="D126"/>
  <c r="C126"/>
  <c r="D125"/>
  <c r="C125"/>
  <c r="D124"/>
  <c r="C124"/>
  <c r="D123"/>
  <c r="C123"/>
  <c r="D122"/>
  <c r="C122"/>
  <c r="A122"/>
  <c r="D121"/>
  <c r="C121"/>
  <c r="D120"/>
  <c r="C120"/>
  <c r="D119"/>
  <c r="C119"/>
  <c r="A119"/>
  <c r="D118"/>
  <c r="C118"/>
  <c r="D117"/>
  <c r="C117"/>
  <c r="A117"/>
  <c r="D116"/>
  <c r="C116"/>
  <c r="A116"/>
  <c r="D115"/>
  <c r="C115"/>
  <c r="A115"/>
  <c r="D114"/>
  <c r="C114"/>
  <c r="D113"/>
  <c r="C113"/>
  <c r="D112"/>
  <c r="C112"/>
  <c r="D111"/>
  <c r="C111"/>
  <c r="A111"/>
  <c r="D110"/>
  <c r="C110"/>
  <c r="D109"/>
  <c r="C109"/>
  <c r="A109"/>
  <c r="D108"/>
  <c r="C108"/>
  <c r="A108"/>
  <c r="D107"/>
  <c r="C107"/>
  <c r="A107"/>
  <c r="D106"/>
  <c r="C106"/>
  <c r="D105"/>
  <c r="C105"/>
  <c r="D104"/>
  <c r="C104"/>
  <c r="A104"/>
  <c r="D103"/>
  <c r="C103"/>
  <c r="A103"/>
  <c r="D102"/>
  <c r="C102"/>
  <c r="D101"/>
  <c r="C101"/>
  <c r="D100"/>
  <c r="C100"/>
  <c r="D99"/>
  <c r="C99"/>
  <c r="A99"/>
  <c r="D98"/>
  <c r="C98"/>
  <c r="A98"/>
  <c r="D97"/>
  <c r="C97"/>
  <c r="D96"/>
  <c r="C96"/>
  <c r="D95"/>
  <c r="C95"/>
  <c r="A95"/>
  <c r="D94"/>
  <c r="C94"/>
  <c r="D93"/>
  <c r="C93"/>
  <c r="D92"/>
  <c r="C92"/>
  <c r="D91"/>
  <c r="C91"/>
  <c r="A91"/>
  <c r="D90"/>
  <c r="C90"/>
  <c r="D89"/>
  <c r="C89"/>
  <c r="A89"/>
  <c r="D88"/>
  <c r="C88"/>
  <c r="A88"/>
  <c r="D87"/>
  <c r="C87"/>
  <c r="A87"/>
  <c r="D86"/>
  <c r="C86"/>
  <c r="A86"/>
  <c r="D85"/>
  <c r="C85"/>
  <c r="A85"/>
  <c r="D84"/>
  <c r="C84"/>
  <c r="D83"/>
  <c r="C83"/>
  <c r="D81"/>
  <c r="C81"/>
  <c r="A81"/>
  <c r="D80"/>
  <c r="C80"/>
  <c r="D79"/>
  <c r="C79"/>
  <c r="D78"/>
  <c r="C78"/>
  <c r="D77"/>
  <c r="C77"/>
  <c r="D76"/>
  <c r="C76"/>
  <c r="D75"/>
  <c r="C75"/>
  <c r="A75"/>
  <c r="D74"/>
  <c r="C74"/>
  <c r="D73"/>
  <c r="C73"/>
  <c r="A73"/>
  <c r="D72"/>
  <c r="C72"/>
  <c r="D71"/>
  <c r="C71"/>
  <c r="D70"/>
  <c r="C70"/>
  <c r="D69"/>
  <c r="C69"/>
  <c r="A69"/>
  <c r="D68"/>
  <c r="C68"/>
  <c r="D67"/>
  <c r="C67"/>
  <c r="A67"/>
  <c r="D66"/>
  <c r="C66"/>
  <c r="A66"/>
  <c r="D65"/>
  <c r="C65"/>
  <c r="D64"/>
  <c r="C64"/>
  <c r="A64"/>
  <c r="D63"/>
  <c r="C63"/>
  <c r="A63"/>
  <c r="D62"/>
  <c r="C62"/>
  <c r="D61"/>
  <c r="C61"/>
  <c r="D60"/>
  <c r="C60"/>
  <c r="D59"/>
  <c r="C59"/>
  <c r="D58"/>
  <c r="C58"/>
  <c r="D57"/>
  <c r="C57"/>
  <c r="D56"/>
  <c r="C56"/>
  <c r="D55"/>
  <c r="C55"/>
  <c r="D54"/>
  <c r="C54"/>
  <c r="D53"/>
  <c r="C53"/>
  <c r="A53"/>
  <c r="D52"/>
  <c r="C52"/>
  <c r="D51"/>
  <c r="C51"/>
  <c r="D50"/>
  <c r="C50"/>
  <c r="D49"/>
  <c r="C49"/>
  <c r="D48"/>
  <c r="C48"/>
  <c r="D47"/>
  <c r="C47"/>
  <c r="A47"/>
  <c r="D46"/>
  <c r="C46"/>
  <c r="D45"/>
  <c r="C45"/>
  <c r="D44"/>
  <c r="C44"/>
  <c r="D43"/>
  <c r="C43"/>
  <c r="D42"/>
  <c r="C42"/>
  <c r="D41"/>
  <c r="C41"/>
  <c r="A41"/>
  <c r="D40"/>
  <c r="C40"/>
  <c r="A40"/>
  <c r="D39"/>
  <c r="C39"/>
  <c r="A39"/>
  <c r="D38"/>
  <c r="C38"/>
  <c r="D37"/>
  <c r="C37"/>
  <c r="D36"/>
  <c r="C36"/>
  <c r="A36"/>
  <c r="D35"/>
  <c r="C35"/>
  <c r="D34"/>
  <c r="C34"/>
  <c r="A34"/>
  <c r="D33"/>
  <c r="C33"/>
  <c r="A33"/>
  <c r="D32"/>
  <c r="C32"/>
  <c r="A32"/>
  <c r="D31"/>
  <c r="C31"/>
  <c r="A31"/>
  <c r="D30"/>
  <c r="C30"/>
  <c r="D29"/>
  <c r="C29"/>
  <c r="D28"/>
  <c r="C28"/>
  <c r="D27"/>
  <c r="C27"/>
  <c r="A27"/>
  <c r="D26"/>
  <c r="C26"/>
  <c r="D25"/>
  <c r="C25"/>
  <c r="D24"/>
  <c r="C24"/>
  <c r="D23"/>
  <c r="C23"/>
  <c r="A23"/>
  <c r="D22"/>
  <c r="C22"/>
  <c r="D21"/>
  <c r="C21"/>
  <c r="A21"/>
  <c r="D20"/>
  <c r="C20"/>
  <c r="D19"/>
  <c r="C19"/>
  <c r="A19"/>
  <c r="D18"/>
  <c r="C18"/>
  <c r="D17"/>
  <c r="C17"/>
  <c r="D16"/>
  <c r="C16"/>
  <c r="D15"/>
  <c r="C15"/>
  <c r="D14"/>
  <c r="C14"/>
  <c r="D13"/>
  <c r="C13"/>
  <c r="A13"/>
  <c r="D12"/>
  <c r="C12"/>
  <c r="A12"/>
  <c r="D11"/>
  <c r="C11"/>
  <c r="A11"/>
  <c r="D10"/>
  <c r="C10"/>
  <c r="D9"/>
  <c r="C9"/>
  <c r="A9"/>
  <c r="D8"/>
  <c r="C8"/>
  <c r="D7"/>
  <c r="C7"/>
  <c r="D6"/>
  <c r="C6"/>
  <c r="D5"/>
  <c r="C5"/>
  <c r="D4"/>
  <c r="C4"/>
  <c r="D3"/>
  <c r="C3"/>
  <c r="D2"/>
  <c r="C2"/>
  <c r="A2"/>
  <c r="E5" i="8"/>
  <c r="AE250" i="12"/>
  <c r="AE249"/>
  <c r="AE248"/>
  <c r="AE247"/>
  <c r="AE246"/>
  <c r="AE245"/>
  <c r="AE244"/>
  <c r="AE243"/>
  <c r="AE242"/>
  <c r="AE241"/>
  <c r="AD247" i="14"/>
  <c r="AD246"/>
  <c r="AD245"/>
  <c r="AD244"/>
  <c r="AD243"/>
  <c r="AD242"/>
  <c r="AD241"/>
  <c r="AC1" l="1"/>
  <c r="Q258" i="15"/>
  <c r="P258"/>
  <c r="O258"/>
  <c r="N258"/>
  <c r="M258"/>
  <c r="L258"/>
  <c r="K258"/>
  <c r="C101" i="8"/>
  <c r="C53"/>
  <c r="I99"/>
  <c r="H99"/>
  <c r="G99"/>
  <c r="I98"/>
  <c r="H98"/>
  <c r="G98"/>
  <c r="I97"/>
  <c r="H97"/>
  <c r="G97"/>
  <c r="I96"/>
  <c r="H96"/>
  <c r="G96"/>
  <c r="I95"/>
  <c r="H95"/>
  <c r="G95"/>
  <c r="I94"/>
  <c r="H94"/>
  <c r="G94"/>
  <c r="I93"/>
  <c r="H93"/>
  <c r="G93"/>
  <c r="I92"/>
  <c r="H92"/>
  <c r="G92"/>
  <c r="I91"/>
  <c r="H91"/>
  <c r="G91"/>
  <c r="I90"/>
  <c r="H90"/>
  <c r="G90"/>
  <c r="A157" i="21" l="1"/>
  <c r="A105"/>
  <c r="A195"/>
  <c r="A156"/>
  <c r="A121"/>
  <c r="A128"/>
  <c r="A160"/>
  <c r="A60"/>
  <c r="A6"/>
  <c r="A58"/>
  <c r="A97"/>
  <c r="A123"/>
  <c r="A52"/>
  <c r="A70"/>
  <c r="A79"/>
  <c r="A65"/>
  <c r="A93"/>
  <c r="A102"/>
  <c r="A15"/>
  <c r="A51"/>
  <c r="A30"/>
  <c r="A16"/>
  <c r="A8"/>
  <c r="A45"/>
  <c r="A5"/>
  <c r="A231"/>
  <c r="A230"/>
  <c r="A171"/>
  <c r="A129"/>
  <c r="A152"/>
  <c r="A25"/>
  <c r="A14"/>
  <c r="A37"/>
  <c r="A54"/>
  <c r="A77"/>
  <c r="A92"/>
  <c r="A80"/>
  <c r="A96"/>
  <c r="A74"/>
  <c r="A83"/>
  <c r="A100"/>
  <c r="A56"/>
  <c r="A24"/>
  <c r="A46"/>
  <c r="A29"/>
  <c r="A18"/>
  <c r="A71"/>
  <c r="A61"/>
  <c r="A76"/>
  <c r="A94"/>
  <c r="A78"/>
  <c r="A112"/>
  <c r="A20"/>
  <c r="J237"/>
  <c r="A3"/>
  <c r="A38"/>
  <c r="A10"/>
  <c r="A113"/>
  <c r="A146"/>
  <c r="A126"/>
  <c r="A110"/>
  <c r="A55"/>
  <c r="A28"/>
  <c r="A49"/>
  <c r="A62"/>
  <c r="A43"/>
  <c r="A57"/>
  <c r="A90"/>
  <c r="A106"/>
  <c r="A68"/>
  <c r="A84"/>
  <c r="A59"/>
  <c r="A72"/>
  <c r="A101"/>
  <c r="A124"/>
  <c r="A26"/>
  <c r="A7"/>
  <c r="A42"/>
  <c r="A22"/>
  <c r="A4"/>
  <c r="A17"/>
  <c r="A224"/>
  <c r="A194"/>
  <c r="A183"/>
  <c r="A217"/>
  <c r="A193"/>
  <c r="A187"/>
  <c r="A139"/>
  <c r="A204"/>
  <c r="A186"/>
  <c r="A130"/>
  <c r="A150"/>
  <c r="A118"/>
  <c r="A44"/>
  <c r="A159"/>
  <c r="A215"/>
  <c r="A222"/>
  <c r="A209"/>
  <c r="A182"/>
  <c r="A132"/>
  <c r="A35"/>
  <c r="A223"/>
  <c r="A210"/>
  <c r="A212"/>
  <c r="A225"/>
  <c r="A213"/>
  <c r="A189"/>
  <c r="A170"/>
  <c r="A177"/>
  <c r="A141"/>
  <c r="A127"/>
  <c r="A154"/>
  <c r="A144"/>
  <c r="A133"/>
  <c r="A114"/>
  <c r="A48"/>
  <c r="A167"/>
  <c r="A229"/>
  <c r="A216"/>
  <c r="A205"/>
  <c r="A188"/>
  <c r="A178"/>
  <c r="A226"/>
  <c r="A214"/>
  <c r="A163"/>
  <c r="A203"/>
  <c r="A190"/>
  <c r="A184"/>
  <c r="A174"/>
  <c r="A147"/>
  <c r="A125"/>
  <c r="A169"/>
  <c r="A155"/>
  <c r="A120"/>
  <c r="A50"/>
  <c r="C251" i="20"/>
  <c r="B251"/>
  <c r="C250"/>
  <c r="B250"/>
  <c r="C249"/>
  <c r="B249"/>
  <c r="C248"/>
  <c r="B248"/>
  <c r="C247"/>
  <c r="B247"/>
  <c r="C246"/>
  <c r="B246"/>
  <c r="C245"/>
  <c r="B245"/>
  <c r="C244"/>
  <c r="B244"/>
  <c r="C243"/>
  <c r="B243"/>
  <c r="C242"/>
  <c r="B242"/>
  <c r="K238" i="21" l="1"/>
  <c r="T8" i="15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58"/>
  <c r="T59"/>
  <c r="T60"/>
  <c r="T61"/>
  <c r="T62"/>
  <c r="T63"/>
  <c r="T64"/>
  <c r="T65"/>
  <c r="T66"/>
  <c r="T67"/>
  <c r="T68"/>
  <c r="T69"/>
  <c r="T70"/>
  <c r="T71"/>
  <c r="T72"/>
  <c r="T73"/>
  <c r="T74"/>
  <c r="T75"/>
  <c r="T76"/>
  <c r="T77"/>
  <c r="T78"/>
  <c r="T79"/>
  <c r="T80"/>
  <c r="T81"/>
  <c r="T82"/>
  <c r="T83"/>
  <c r="T84"/>
  <c r="T85"/>
  <c r="T86"/>
  <c r="T87"/>
  <c r="T88"/>
  <c r="T89"/>
  <c r="T90"/>
  <c r="T91"/>
  <c r="T92"/>
  <c r="T93"/>
  <c r="T94"/>
  <c r="T95"/>
  <c r="T96"/>
  <c r="T97"/>
  <c r="T98"/>
  <c r="T99"/>
  <c r="T100"/>
  <c r="T101"/>
  <c r="T102"/>
  <c r="T103"/>
  <c r="T104"/>
  <c r="T105"/>
  <c r="T106"/>
  <c r="T107"/>
  <c r="T108"/>
  <c r="T109"/>
  <c r="T110"/>
  <c r="T111"/>
  <c r="T112"/>
  <c r="T113"/>
  <c r="T114"/>
  <c r="T115"/>
  <c r="T116"/>
  <c r="T117"/>
  <c r="T118"/>
  <c r="T119"/>
  <c r="T120"/>
  <c r="T121"/>
  <c r="T122"/>
  <c r="T123"/>
  <c r="T124"/>
  <c r="T125"/>
  <c r="T126"/>
  <c r="T127"/>
  <c r="T128"/>
  <c r="T129"/>
  <c r="T130"/>
  <c r="T131"/>
  <c r="T132"/>
  <c r="T133"/>
  <c r="T134"/>
  <c r="T135"/>
  <c r="T136"/>
  <c r="T137"/>
  <c r="T138"/>
  <c r="T139"/>
  <c r="T140"/>
  <c r="T141"/>
  <c r="T142"/>
  <c r="T143"/>
  <c r="T144"/>
  <c r="T145"/>
  <c r="T146"/>
  <c r="T147"/>
  <c r="T148"/>
  <c r="T149"/>
  <c r="T150"/>
  <c r="T151"/>
  <c r="T152"/>
  <c r="T153"/>
  <c r="T154"/>
  <c r="T155"/>
  <c r="T156"/>
  <c r="T157"/>
  <c r="T158"/>
  <c r="T159"/>
  <c r="T160"/>
  <c r="T161"/>
  <c r="T162"/>
  <c r="T163"/>
  <c r="T164"/>
  <c r="T165"/>
  <c r="T166"/>
  <c r="T167"/>
  <c r="T168"/>
  <c r="T169"/>
  <c r="T170"/>
  <c r="T171"/>
  <c r="T172"/>
  <c r="T173"/>
  <c r="T174"/>
  <c r="T175"/>
  <c r="T176"/>
  <c r="T177"/>
  <c r="T178"/>
  <c r="T179"/>
  <c r="T180"/>
  <c r="T181"/>
  <c r="T182"/>
  <c r="T183"/>
  <c r="T184"/>
  <c r="T185"/>
  <c r="T186"/>
  <c r="T187"/>
  <c r="T188"/>
  <c r="T189"/>
  <c r="T190"/>
  <c r="T191"/>
  <c r="T192"/>
  <c r="T193"/>
  <c r="T194"/>
  <c r="T195"/>
  <c r="T196"/>
  <c r="T197"/>
  <c r="T198"/>
  <c r="T199"/>
  <c r="T200"/>
  <c r="T201"/>
  <c r="T202"/>
  <c r="T203"/>
  <c r="T204"/>
  <c r="T205"/>
  <c r="T206"/>
  <c r="T207"/>
  <c r="T208"/>
  <c r="T209"/>
  <c r="T210"/>
  <c r="T211"/>
  <c r="T212"/>
  <c r="T213"/>
  <c r="T214"/>
  <c r="T215"/>
  <c r="T216"/>
  <c r="T217"/>
  <c r="T218"/>
  <c r="T219"/>
  <c r="T220"/>
  <c r="T221"/>
  <c r="T222"/>
  <c r="T223"/>
  <c r="T224"/>
  <c r="T225"/>
  <c r="T226"/>
  <c r="T227"/>
  <c r="T228"/>
  <c r="T229"/>
  <c r="T230"/>
  <c r="T231"/>
  <c r="T232"/>
  <c r="T233"/>
  <c r="T234"/>
  <c r="T235"/>
  <c r="T236"/>
  <c r="T237"/>
  <c r="T238"/>
  <c r="T239"/>
  <c r="T240"/>
  <c r="T241"/>
  <c r="T242"/>
  <c r="T243"/>
  <c r="T244"/>
  <c r="T245"/>
  <c r="T246"/>
  <c r="T247"/>
  <c r="T248"/>
  <c r="T249"/>
  <c r="T250"/>
  <c r="T251"/>
  <c r="T252"/>
  <c r="T253"/>
  <c r="T254"/>
  <c r="T255"/>
  <c r="T256"/>
  <c r="T257"/>
  <c r="D254" l="1"/>
  <c r="C254"/>
  <c r="D253"/>
  <c r="C253"/>
  <c r="D252"/>
  <c r="C252"/>
  <c r="D251"/>
  <c r="C251"/>
  <c r="D250"/>
  <c r="C250"/>
  <c r="D249"/>
  <c r="C249"/>
  <c r="D248"/>
  <c r="C248"/>
  <c r="G9" i="20" l="1"/>
  <c r="G11"/>
  <c r="G21"/>
  <c r="G23"/>
  <c r="G27"/>
  <c r="G31"/>
  <c r="G32"/>
  <c r="G34"/>
  <c r="G53"/>
  <c r="G63"/>
  <c r="G64"/>
  <c r="G67"/>
  <c r="G73"/>
  <c r="G87"/>
  <c r="G95"/>
  <c r="G98"/>
  <c r="G104"/>
  <c r="G107"/>
  <c r="G109"/>
  <c r="G111"/>
  <c r="G115"/>
  <c r="G116"/>
  <c r="G117"/>
  <c r="G118"/>
  <c r="G119"/>
  <c r="G128"/>
  <c r="G137"/>
  <c r="G148"/>
  <c r="G151"/>
  <c r="G158"/>
  <c r="G162"/>
  <c r="G167"/>
  <c r="G170"/>
  <c r="G171"/>
  <c r="G178"/>
  <c r="G182"/>
  <c r="G183"/>
  <c r="G191"/>
  <c r="G192"/>
  <c r="G193"/>
  <c r="G197"/>
  <c r="G207"/>
  <c r="G208"/>
  <c r="G212"/>
  <c r="G213"/>
  <c r="G220"/>
  <c r="G221"/>
  <c r="G229"/>
  <c r="G245"/>
  <c r="G246"/>
  <c r="G251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"/>
  <c r="F259" i="15" l="1"/>
  <c r="F258"/>
  <c r="AH6" i="14" l="1"/>
  <c r="D99" i="15" l="1"/>
  <c r="C99"/>
  <c r="AE2" i="12" l="1"/>
  <c r="AE3"/>
  <c r="AE4"/>
  <c r="AE5"/>
  <c r="AE6"/>
  <c r="AE7"/>
  <c r="AE8"/>
  <c r="AE9"/>
  <c r="AE10"/>
  <c r="AE11"/>
  <c r="AE12"/>
  <c r="AE13"/>
  <c r="AE14"/>
  <c r="AE15"/>
  <c r="AE16"/>
  <c r="AE17"/>
  <c r="AE18"/>
  <c r="AE19"/>
  <c r="AE20"/>
  <c r="AE21"/>
  <c r="AE22"/>
  <c r="AE23"/>
  <c r="AE24"/>
  <c r="AE25"/>
  <c r="AE26"/>
  <c r="AE27"/>
  <c r="AE28"/>
  <c r="AE29"/>
  <c r="AE30"/>
  <c r="AE31"/>
  <c r="AE32"/>
  <c r="AE33"/>
  <c r="AE34"/>
  <c r="AE35"/>
  <c r="AE36"/>
  <c r="AE37"/>
  <c r="AE38"/>
  <c r="AE39"/>
  <c r="AE40"/>
  <c r="AE41"/>
  <c r="AE42"/>
  <c r="AE43"/>
  <c r="AE44"/>
  <c r="AE45"/>
  <c r="AE46"/>
  <c r="AE47"/>
  <c r="AE48"/>
  <c r="AE49"/>
  <c r="AE50"/>
  <c r="AE51"/>
  <c r="AE52"/>
  <c r="AE53"/>
  <c r="AE54"/>
  <c r="AE55"/>
  <c r="AE56"/>
  <c r="AE57"/>
  <c r="AE58"/>
  <c r="AE59"/>
  <c r="AE60"/>
  <c r="AE61"/>
  <c r="AE62"/>
  <c r="AE63"/>
  <c r="AE64"/>
  <c r="AE65"/>
  <c r="AE66"/>
  <c r="AE67"/>
  <c r="AE68"/>
  <c r="AE69"/>
  <c r="AE70"/>
  <c r="AE71"/>
  <c r="AE72"/>
  <c r="AE73"/>
  <c r="AE74"/>
  <c r="AE75"/>
  <c r="AE76"/>
  <c r="AE77"/>
  <c r="AE78"/>
  <c r="AE79"/>
  <c r="AE80"/>
  <c r="AE81"/>
  <c r="AE82"/>
  <c r="AE83"/>
  <c r="AE84"/>
  <c r="AE85"/>
  <c r="AE86"/>
  <c r="AE87"/>
  <c r="AE88"/>
  <c r="AE89"/>
  <c r="AE90"/>
  <c r="AE91"/>
  <c r="AE92"/>
  <c r="AE93"/>
  <c r="AE94"/>
  <c r="AE95"/>
  <c r="AE96"/>
  <c r="AE97"/>
  <c r="AE98"/>
  <c r="AE99"/>
  <c r="AE100"/>
  <c r="AE101"/>
  <c r="AE102"/>
  <c r="AE103"/>
  <c r="AE104"/>
  <c r="AE105"/>
  <c r="AE106"/>
  <c r="AE107"/>
  <c r="AE108"/>
  <c r="AE109"/>
  <c r="AE110"/>
  <c r="AE111"/>
  <c r="AE112"/>
  <c r="AE113"/>
  <c r="AE114"/>
  <c r="AE115"/>
  <c r="AE116"/>
  <c r="AE117"/>
  <c r="AE118"/>
  <c r="AE119"/>
  <c r="AE120"/>
  <c r="AE121"/>
  <c r="AE122"/>
  <c r="AE123"/>
  <c r="AE124"/>
  <c r="AE125"/>
  <c r="AE126"/>
  <c r="AE127"/>
  <c r="AE128"/>
  <c r="AE129"/>
  <c r="AE130"/>
  <c r="AE131"/>
  <c r="AE132"/>
  <c r="AE133"/>
  <c r="AE134"/>
  <c r="AE135"/>
  <c r="AE136"/>
  <c r="AE137"/>
  <c r="AE138"/>
  <c r="AE139"/>
  <c r="AE140"/>
  <c r="AE141"/>
  <c r="AE142"/>
  <c r="AE143"/>
  <c r="AE144"/>
  <c r="AE145"/>
  <c r="AE146"/>
  <c r="AE147"/>
  <c r="AE148"/>
  <c r="AE149"/>
  <c r="AE150"/>
  <c r="AE151"/>
  <c r="AE152"/>
  <c r="AE153"/>
  <c r="AE154"/>
  <c r="AE155"/>
  <c r="AE156"/>
  <c r="AE157"/>
  <c r="AE158"/>
  <c r="AE159"/>
  <c r="AE160"/>
  <c r="AE161"/>
  <c r="AE162"/>
  <c r="AE163"/>
  <c r="AE164"/>
  <c r="AE165"/>
  <c r="AE166"/>
  <c r="AE167"/>
  <c r="AE168"/>
  <c r="AE169"/>
  <c r="AE170"/>
  <c r="AE171"/>
  <c r="AE172"/>
  <c r="AE173"/>
  <c r="AE174"/>
  <c r="AE175"/>
  <c r="AE176"/>
  <c r="AE177"/>
  <c r="AE178"/>
  <c r="AE179"/>
  <c r="AE180"/>
  <c r="AE181"/>
  <c r="AE182"/>
  <c r="AE183"/>
  <c r="AE184"/>
  <c r="AE185"/>
  <c r="AE186"/>
  <c r="AE187"/>
  <c r="AE188"/>
  <c r="AE189"/>
  <c r="AE190"/>
  <c r="AE191"/>
  <c r="AE192"/>
  <c r="AE193"/>
  <c r="AE194"/>
  <c r="AE195"/>
  <c r="AE196"/>
  <c r="AE197"/>
  <c r="AE198"/>
  <c r="AE199"/>
  <c r="AE200"/>
  <c r="AE201"/>
  <c r="AE202"/>
  <c r="AE203"/>
  <c r="AE204"/>
  <c r="AE205"/>
  <c r="AE206"/>
  <c r="AE207"/>
  <c r="AE208"/>
  <c r="AE209"/>
  <c r="AE210"/>
  <c r="AE211"/>
  <c r="AE212"/>
  <c r="AE213"/>
  <c r="AE214"/>
  <c r="AE215"/>
  <c r="AE216"/>
  <c r="AE217"/>
  <c r="AE218"/>
  <c r="AE219"/>
  <c r="AE220"/>
  <c r="AE221"/>
  <c r="AE222"/>
  <c r="AE223"/>
  <c r="AE224"/>
  <c r="AE225"/>
  <c r="AE226"/>
  <c r="AE227"/>
  <c r="AE228"/>
  <c r="AE229"/>
  <c r="AE230"/>
  <c r="AE231"/>
  <c r="AE232"/>
  <c r="AE233"/>
  <c r="AE234"/>
  <c r="AE235"/>
  <c r="AE236"/>
  <c r="AE237"/>
  <c r="AE238"/>
  <c r="AE239"/>
  <c r="AE240"/>
  <c r="AE1"/>
  <c r="R257" i="15" l="1"/>
  <c r="AD2" i="14" l="1"/>
  <c r="AD3"/>
  <c r="AD4"/>
  <c r="AD5"/>
  <c r="AD6"/>
  <c r="AD7"/>
  <c r="AD8"/>
  <c r="AD9"/>
  <c r="AD10"/>
  <c r="AD11"/>
  <c r="AD12"/>
  <c r="AD13"/>
  <c r="AD14"/>
  <c r="AD15"/>
  <c r="AD16"/>
  <c r="AD17"/>
  <c r="AD18"/>
  <c r="AD19"/>
  <c r="AD20"/>
  <c r="AD21"/>
  <c r="AD22"/>
  <c r="AD23"/>
  <c r="AD24"/>
  <c r="AD25"/>
  <c r="AD26"/>
  <c r="AD27"/>
  <c r="AD28"/>
  <c r="AD29"/>
  <c r="AD30"/>
  <c r="AD31"/>
  <c r="AD32"/>
  <c r="AD33"/>
  <c r="AD34"/>
  <c r="AD35"/>
  <c r="AD36"/>
  <c r="AD37"/>
  <c r="AD38"/>
  <c r="AD39"/>
  <c r="AD40"/>
  <c r="AD41"/>
  <c r="AD42"/>
  <c r="AD43"/>
  <c r="AD44"/>
  <c r="AD45"/>
  <c r="AD46"/>
  <c r="AD47"/>
  <c r="AD48"/>
  <c r="AD49"/>
  <c r="AD50"/>
  <c r="AD51"/>
  <c r="AD52"/>
  <c r="AD53"/>
  <c r="AD54"/>
  <c r="AD55"/>
  <c r="AD56"/>
  <c r="AD57"/>
  <c r="AD58"/>
  <c r="AD59"/>
  <c r="AD60"/>
  <c r="AD61"/>
  <c r="AD62"/>
  <c r="AD63"/>
  <c r="AD64"/>
  <c r="AD65"/>
  <c r="AD66"/>
  <c r="AD67"/>
  <c r="AD68"/>
  <c r="AD69"/>
  <c r="AD70"/>
  <c r="AD71"/>
  <c r="AD72"/>
  <c r="AD73"/>
  <c r="AD74"/>
  <c r="AD75"/>
  <c r="AD76"/>
  <c r="AD77"/>
  <c r="AD78"/>
  <c r="AD79"/>
  <c r="AD80"/>
  <c r="AD81"/>
  <c r="AD82"/>
  <c r="AD83"/>
  <c r="AD84"/>
  <c r="AD85"/>
  <c r="AD86"/>
  <c r="AD87"/>
  <c r="AD88"/>
  <c r="AD89"/>
  <c r="AD90"/>
  <c r="AD91"/>
  <c r="AD92"/>
  <c r="AD93"/>
  <c r="AD94"/>
  <c r="AD95"/>
  <c r="AD96"/>
  <c r="AD97"/>
  <c r="AD98"/>
  <c r="AD99"/>
  <c r="AD100"/>
  <c r="AD101"/>
  <c r="AD102"/>
  <c r="AD103"/>
  <c r="AD104"/>
  <c r="AD105"/>
  <c r="AD106"/>
  <c r="AD107"/>
  <c r="AD108"/>
  <c r="AD109"/>
  <c r="AD110"/>
  <c r="AD111"/>
  <c r="AD112"/>
  <c r="AD113"/>
  <c r="AD114"/>
  <c r="AD115"/>
  <c r="AD116"/>
  <c r="AD117"/>
  <c r="AD118"/>
  <c r="AD119"/>
  <c r="AD120"/>
  <c r="AD121"/>
  <c r="AD122"/>
  <c r="AD123"/>
  <c r="AD124"/>
  <c r="AD125"/>
  <c r="AD126"/>
  <c r="AD127"/>
  <c r="AD128"/>
  <c r="AD129"/>
  <c r="AD130"/>
  <c r="AD131"/>
  <c r="AD132"/>
  <c r="AD133"/>
  <c r="AD134"/>
  <c r="AD135"/>
  <c r="AD136"/>
  <c r="AD137"/>
  <c r="AD138"/>
  <c r="AD139"/>
  <c r="AD140"/>
  <c r="AD141"/>
  <c r="AD142"/>
  <c r="AD143"/>
  <c r="AD144"/>
  <c r="AD145"/>
  <c r="AD146"/>
  <c r="AD147"/>
  <c r="AD148"/>
  <c r="AD149"/>
  <c r="AD150"/>
  <c r="AD151"/>
  <c r="AD152"/>
  <c r="AD153"/>
  <c r="AD154"/>
  <c r="AD155"/>
  <c r="AD156"/>
  <c r="AD157"/>
  <c r="AD158"/>
  <c r="AD159"/>
  <c r="AD160"/>
  <c r="AD161"/>
  <c r="AD162"/>
  <c r="AD163"/>
  <c r="AD164"/>
  <c r="AD165"/>
  <c r="AD166"/>
  <c r="AD167"/>
  <c r="AD168"/>
  <c r="AD169"/>
  <c r="AD170"/>
  <c r="AD171"/>
  <c r="AD172"/>
  <c r="AD173"/>
  <c r="AD174"/>
  <c r="AD175"/>
  <c r="AD176"/>
  <c r="AD177"/>
  <c r="AD178"/>
  <c r="AD179"/>
  <c r="AD180"/>
  <c r="AD181"/>
  <c r="AD182"/>
  <c r="AD183"/>
  <c r="AD184"/>
  <c r="AD185"/>
  <c r="AD186"/>
  <c r="AD187"/>
  <c r="AD188"/>
  <c r="AD189"/>
  <c r="AD190"/>
  <c r="AD191"/>
  <c r="AD192"/>
  <c r="AD193"/>
  <c r="AD194"/>
  <c r="AD195"/>
  <c r="AD196"/>
  <c r="AD197"/>
  <c r="AD198"/>
  <c r="AD199"/>
  <c r="AD200"/>
  <c r="AD201"/>
  <c r="AD202"/>
  <c r="AD203"/>
  <c r="AD204"/>
  <c r="AD205"/>
  <c r="AD206"/>
  <c r="AD207"/>
  <c r="AD208"/>
  <c r="AD209"/>
  <c r="AD210"/>
  <c r="AD211"/>
  <c r="AD212"/>
  <c r="AD213"/>
  <c r="AD214"/>
  <c r="AD215"/>
  <c r="AD216"/>
  <c r="AD217"/>
  <c r="AD218"/>
  <c r="AD219"/>
  <c r="AD220"/>
  <c r="AD221"/>
  <c r="AD222"/>
  <c r="AD223"/>
  <c r="AD224"/>
  <c r="AD225"/>
  <c r="AD226"/>
  <c r="AD227"/>
  <c r="AD228"/>
  <c r="AD229"/>
  <c r="AD230"/>
  <c r="AD231"/>
  <c r="AD232"/>
  <c r="AD233"/>
  <c r="AD234"/>
  <c r="AD235"/>
  <c r="AD236"/>
  <c r="AD237"/>
  <c r="AD238"/>
  <c r="AD239"/>
  <c r="AD240"/>
  <c r="AD1"/>
  <c r="G59" i="8" l="1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H59" l="1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D9" i="15" l="1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7"/>
  <c r="R11" l="1"/>
  <c r="C246" l="1"/>
  <c r="I59" i="8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H58"/>
  <c r="I58"/>
  <c r="G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E58"/>
  <c r="F58"/>
  <c r="D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B58"/>
  <c r="C58"/>
  <c r="A58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H9"/>
  <c r="I9"/>
  <c r="G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E9"/>
  <c r="F9"/>
  <c r="D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B9"/>
  <c r="C9"/>
  <c r="A9"/>
  <c r="H55" s="1"/>
  <c r="A11" i="2"/>
  <c r="A69" i="15" l="1"/>
  <c r="A197"/>
  <c r="A198"/>
  <c r="A213"/>
  <c r="A218"/>
  <c r="A219"/>
  <c r="A226"/>
  <c r="A251"/>
  <c r="R116" l="1"/>
  <c r="R117"/>
  <c r="R8" l="1"/>
  <c r="R9"/>
  <c r="R10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47"/>
  <c r="R48"/>
  <c r="R49"/>
  <c r="R50"/>
  <c r="R51"/>
  <c r="R52"/>
  <c r="R53"/>
  <c r="R54"/>
  <c r="R55"/>
  <c r="R56"/>
  <c r="R57"/>
  <c r="R58"/>
  <c r="R59"/>
  <c r="R60"/>
  <c r="R61"/>
  <c r="R62"/>
  <c r="R63"/>
  <c r="R64"/>
  <c r="R65"/>
  <c r="R66"/>
  <c r="R67"/>
  <c r="R68"/>
  <c r="R69"/>
  <c r="R70"/>
  <c r="R71"/>
  <c r="R72"/>
  <c r="R73"/>
  <c r="R74"/>
  <c r="R75"/>
  <c r="R76"/>
  <c r="R77"/>
  <c r="R78"/>
  <c r="R79"/>
  <c r="R80"/>
  <c r="R81"/>
  <c r="R82"/>
  <c r="R83"/>
  <c r="R84"/>
  <c r="R85"/>
  <c r="R86"/>
  <c r="R87"/>
  <c r="R88"/>
  <c r="R89"/>
  <c r="R90"/>
  <c r="R91"/>
  <c r="R92"/>
  <c r="R93"/>
  <c r="R94"/>
  <c r="R95"/>
  <c r="R96"/>
  <c r="R97"/>
  <c r="R98"/>
  <c r="R99"/>
  <c r="R100"/>
  <c r="R101"/>
  <c r="R102"/>
  <c r="R103"/>
  <c r="R104"/>
  <c r="R105"/>
  <c r="R106"/>
  <c r="R107"/>
  <c r="R108"/>
  <c r="R109"/>
  <c r="R110"/>
  <c r="R111"/>
  <c r="R112"/>
  <c r="R113"/>
  <c r="R114"/>
  <c r="R115"/>
  <c r="R118"/>
  <c r="R119"/>
  <c r="R120"/>
  <c r="R121"/>
  <c r="R122"/>
  <c r="R123"/>
  <c r="R124"/>
  <c r="R125"/>
  <c r="R126"/>
  <c r="R127"/>
  <c r="R128"/>
  <c r="R129"/>
  <c r="R130"/>
  <c r="R131"/>
  <c r="R132"/>
  <c r="R133"/>
  <c r="R134"/>
  <c r="R135"/>
  <c r="R136"/>
  <c r="R137"/>
  <c r="R138"/>
  <c r="R139"/>
  <c r="R140"/>
  <c r="R141"/>
  <c r="R142"/>
  <c r="R143"/>
  <c r="R144"/>
  <c r="R145"/>
  <c r="R146"/>
  <c r="R147"/>
  <c r="R148"/>
  <c r="R149"/>
  <c r="R150"/>
  <c r="R151"/>
  <c r="R152"/>
  <c r="R153"/>
  <c r="R154"/>
  <c r="R155"/>
  <c r="R156"/>
  <c r="R157"/>
  <c r="R158"/>
  <c r="R159"/>
  <c r="R160"/>
  <c r="R161"/>
  <c r="R162"/>
  <c r="R163"/>
  <c r="R164"/>
  <c r="R165"/>
  <c r="R166"/>
  <c r="R167"/>
  <c r="R168"/>
  <c r="R169"/>
  <c r="R170"/>
  <c r="R171"/>
  <c r="R172"/>
  <c r="R173"/>
  <c r="R174"/>
  <c r="R175"/>
  <c r="R176"/>
  <c r="R177"/>
  <c r="R178"/>
  <c r="R179"/>
  <c r="R180"/>
  <c r="R181"/>
  <c r="R182"/>
  <c r="R183"/>
  <c r="R184"/>
  <c r="R185"/>
  <c r="R186"/>
  <c r="R187"/>
  <c r="R188"/>
  <c r="R189"/>
  <c r="R190"/>
  <c r="R191"/>
  <c r="R192"/>
  <c r="R193"/>
  <c r="R194"/>
  <c r="R195"/>
  <c r="R196"/>
  <c r="R197"/>
  <c r="R198"/>
  <c r="R199"/>
  <c r="R200"/>
  <c r="R201"/>
  <c r="R202"/>
  <c r="R203"/>
  <c r="R204"/>
  <c r="R205"/>
  <c r="R206"/>
  <c r="R207"/>
  <c r="R208"/>
  <c r="R209"/>
  <c r="R210"/>
  <c r="R211"/>
  <c r="R212"/>
  <c r="R213"/>
  <c r="R214"/>
  <c r="R215"/>
  <c r="R216"/>
  <c r="R217"/>
  <c r="R218"/>
  <c r="R219"/>
  <c r="R220"/>
  <c r="R221"/>
  <c r="R222"/>
  <c r="R223"/>
  <c r="R224"/>
  <c r="R225"/>
  <c r="R226"/>
  <c r="R227"/>
  <c r="R228"/>
  <c r="R229"/>
  <c r="R230"/>
  <c r="R231"/>
  <c r="R232"/>
  <c r="R233"/>
  <c r="R234"/>
  <c r="R235"/>
  <c r="R236"/>
  <c r="R237"/>
  <c r="R238"/>
  <c r="R239"/>
  <c r="R240"/>
  <c r="R241"/>
  <c r="R242"/>
  <c r="R243"/>
  <c r="R244"/>
  <c r="R245"/>
  <c r="R246"/>
  <c r="R247"/>
  <c r="R248"/>
  <c r="R249"/>
  <c r="R250"/>
  <c r="R251"/>
  <c r="R252"/>
  <c r="R253"/>
  <c r="R254"/>
  <c r="R255"/>
  <c r="R256"/>
  <c r="X17"/>
  <c r="X37"/>
  <c r="X69"/>
  <c r="X134"/>
  <c r="X213"/>
  <c r="A134" l="1"/>
  <c r="A121"/>
  <c r="A37"/>
  <c r="A17"/>
  <c r="Y213"/>
  <c r="Y134"/>
  <c r="Y69"/>
  <c r="Y37"/>
  <c r="Y17"/>
  <c r="Z213" l="1"/>
  <c r="Z134"/>
  <c r="Z69"/>
  <c r="Z37"/>
  <c r="Z17"/>
  <c r="AA37" l="1"/>
  <c r="AA69"/>
  <c r="AA17"/>
  <c r="AA134"/>
  <c r="AA213"/>
  <c r="AB37" l="1"/>
  <c r="AB17"/>
  <c r="AB69"/>
  <c r="AB134"/>
  <c r="AB213"/>
  <c r="P5"/>
  <c r="C8"/>
  <c r="J17" i="2"/>
  <c r="J11"/>
  <c r="H9"/>
  <c r="H7"/>
  <c r="I9"/>
  <c r="D8" i="15"/>
  <c r="A6" i="18" s="1"/>
  <c r="AC69" i="15" l="1"/>
  <c r="AC37"/>
  <c r="AC17"/>
  <c r="AC134"/>
  <c r="C13" i="16"/>
  <c r="P4" i="15"/>
  <c r="D13" i="16" s="1"/>
  <c r="E13" s="1"/>
  <c r="AC213" i="15"/>
  <c r="J15" i="2"/>
  <c r="F25" i="16"/>
  <c r="Q5" i="15"/>
  <c r="F5"/>
  <c r="G5"/>
  <c r="AR2" i="14" s="1"/>
  <c r="H5" i="15"/>
  <c r="I5"/>
  <c r="J5"/>
  <c r="K5"/>
  <c r="L5"/>
  <c r="M5"/>
  <c r="N5"/>
  <c r="O5"/>
  <c r="G258"/>
  <c r="H258"/>
  <c r="I258"/>
  <c r="J258"/>
  <c r="Q259"/>
  <c r="G259"/>
  <c r="H259"/>
  <c r="I259"/>
  <c r="J259"/>
  <c r="K259"/>
  <c r="L259"/>
  <c r="M259"/>
  <c r="N259"/>
  <c r="O259"/>
  <c r="AC29" i="14"/>
  <c r="Z29"/>
  <c r="W29"/>
  <c r="T29"/>
  <c r="Q29"/>
  <c r="N29"/>
  <c r="K29"/>
  <c r="H29"/>
  <c r="E29"/>
  <c r="B29"/>
  <c r="AD69" i="15" l="1"/>
  <c r="AD37"/>
  <c r="O4"/>
  <c r="D12" i="16" s="1"/>
  <c r="E12" s="1"/>
  <c r="AD17" i="15"/>
  <c r="F13" i="16"/>
  <c r="AD134" i="15"/>
  <c r="AD213"/>
  <c r="F4"/>
  <c r="D3" i="16" s="1"/>
  <c r="E3" s="1"/>
  <c r="C11"/>
  <c r="N4" i="15"/>
  <c r="D11" i="16" s="1"/>
  <c r="E11" s="1"/>
  <c r="C10"/>
  <c r="M4" i="15"/>
  <c r="D10" i="16" s="1"/>
  <c r="E10" s="1"/>
  <c r="C9"/>
  <c r="L4" i="15"/>
  <c r="D9" i="16" s="1"/>
  <c r="E9" s="1"/>
  <c r="C8"/>
  <c r="K4" i="15"/>
  <c r="D8" i="16" s="1"/>
  <c r="E8" s="1"/>
  <c r="C7"/>
  <c r="J4" i="15"/>
  <c r="D7" i="16" s="1"/>
  <c r="E7" s="1"/>
  <c r="C5"/>
  <c r="H4" i="15"/>
  <c r="D5" i="16" s="1"/>
  <c r="E5" s="1"/>
  <c r="C4"/>
  <c r="G4" i="15"/>
  <c r="D4" i="16" s="1"/>
  <c r="E4" s="1"/>
  <c r="C14"/>
  <c r="Q4" i="15"/>
  <c r="D14" i="16" s="1"/>
  <c r="E14" s="1"/>
  <c r="C6"/>
  <c r="I4" i="15"/>
  <c r="D6" i="16" s="1"/>
  <c r="E6" s="1"/>
  <c r="R4" i="15"/>
  <c r="C12" i="16"/>
  <c r="S257" i="15"/>
  <c r="U257" s="1"/>
  <c r="V257" s="1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57"/>
  <c r="S58"/>
  <c r="S59"/>
  <c r="S60"/>
  <c r="S61"/>
  <c r="S62"/>
  <c r="S63"/>
  <c r="S64"/>
  <c r="S65"/>
  <c r="S66"/>
  <c r="S67"/>
  <c r="S68"/>
  <c r="S69"/>
  <c r="S70"/>
  <c r="S71"/>
  <c r="S72"/>
  <c r="S73"/>
  <c r="S74"/>
  <c r="S75"/>
  <c r="S76"/>
  <c r="S77"/>
  <c r="S78"/>
  <c r="S79"/>
  <c r="S80"/>
  <c r="S81"/>
  <c r="S82"/>
  <c r="S83"/>
  <c r="S84"/>
  <c r="S85"/>
  <c r="S86"/>
  <c r="S87"/>
  <c r="S88"/>
  <c r="S89"/>
  <c r="S90"/>
  <c r="S91"/>
  <c r="S92"/>
  <c r="S93"/>
  <c r="S94"/>
  <c r="S95"/>
  <c r="S96"/>
  <c r="S97"/>
  <c r="S98"/>
  <c r="S99"/>
  <c r="S100"/>
  <c r="S101"/>
  <c r="S102"/>
  <c r="S103"/>
  <c r="S104"/>
  <c r="S105"/>
  <c r="S106"/>
  <c r="S107"/>
  <c r="S108"/>
  <c r="S109"/>
  <c r="S110"/>
  <c r="S111"/>
  <c r="S112"/>
  <c r="S113"/>
  <c r="S114"/>
  <c r="S115"/>
  <c r="S116"/>
  <c r="S117"/>
  <c r="S118"/>
  <c r="S119"/>
  <c r="S120"/>
  <c r="S121"/>
  <c r="S122"/>
  <c r="S123"/>
  <c r="S124"/>
  <c r="S125"/>
  <c r="S126"/>
  <c r="S127"/>
  <c r="S128"/>
  <c r="S129"/>
  <c r="S130"/>
  <c r="S131"/>
  <c r="S132"/>
  <c r="S133"/>
  <c r="S134"/>
  <c r="S135"/>
  <c r="S136"/>
  <c r="S137"/>
  <c r="S138"/>
  <c r="S139"/>
  <c r="S140"/>
  <c r="S141"/>
  <c r="S142"/>
  <c r="S143"/>
  <c r="S144"/>
  <c r="S145"/>
  <c r="S146"/>
  <c r="S147"/>
  <c r="S148"/>
  <c r="S149"/>
  <c r="S150"/>
  <c r="S151"/>
  <c r="S152"/>
  <c r="S153"/>
  <c r="S154"/>
  <c r="S155"/>
  <c r="S156"/>
  <c r="S157"/>
  <c r="S158"/>
  <c r="S159"/>
  <c r="S160"/>
  <c r="S161"/>
  <c r="S162"/>
  <c r="S163"/>
  <c r="S164"/>
  <c r="S165"/>
  <c r="S166"/>
  <c r="S167"/>
  <c r="S168"/>
  <c r="S169"/>
  <c r="S170"/>
  <c r="S171"/>
  <c r="S172"/>
  <c r="S173"/>
  <c r="S174"/>
  <c r="S175"/>
  <c r="S176"/>
  <c r="S177"/>
  <c r="S178"/>
  <c r="S179"/>
  <c r="S180"/>
  <c r="S181"/>
  <c r="S182"/>
  <c r="S183"/>
  <c r="S184"/>
  <c r="S185"/>
  <c r="S186"/>
  <c r="S187"/>
  <c r="S188"/>
  <c r="S189"/>
  <c r="S190"/>
  <c r="S191"/>
  <c r="S192"/>
  <c r="S193"/>
  <c r="S194"/>
  <c r="S195"/>
  <c r="S196"/>
  <c r="S197"/>
  <c r="S198"/>
  <c r="S199"/>
  <c r="S200"/>
  <c r="S201"/>
  <c r="S202"/>
  <c r="S203"/>
  <c r="S204"/>
  <c r="S205"/>
  <c r="S206"/>
  <c r="S207"/>
  <c r="S208"/>
  <c r="S209"/>
  <c r="S210"/>
  <c r="S211"/>
  <c r="S212"/>
  <c r="S213"/>
  <c r="S214"/>
  <c r="S215"/>
  <c r="S216"/>
  <c r="S217"/>
  <c r="S218"/>
  <c r="S219"/>
  <c r="S220"/>
  <c r="S221"/>
  <c r="S222"/>
  <c r="S223"/>
  <c r="S224"/>
  <c r="S225"/>
  <c r="S226"/>
  <c r="S227"/>
  <c r="S228"/>
  <c r="S229"/>
  <c r="S230"/>
  <c r="S231"/>
  <c r="S232"/>
  <c r="S233"/>
  <c r="S234"/>
  <c r="S235"/>
  <c r="S236"/>
  <c r="S237"/>
  <c r="S238"/>
  <c r="S239"/>
  <c r="S240"/>
  <c r="S241"/>
  <c r="S242"/>
  <c r="S243"/>
  <c r="S244"/>
  <c r="S245"/>
  <c r="S246"/>
  <c r="S247"/>
  <c r="S248"/>
  <c r="S249"/>
  <c r="S250"/>
  <c r="S251"/>
  <c r="S252"/>
  <c r="S253"/>
  <c r="S254"/>
  <c r="S255"/>
  <c r="S256"/>
  <c r="G260"/>
  <c r="C3" i="16"/>
  <c r="S8" i="15"/>
  <c r="U8" s="1"/>
  <c r="V8" s="1"/>
  <c r="F260"/>
  <c r="O260"/>
  <c r="N260"/>
  <c r="M260"/>
  <c r="L260"/>
  <c r="K260"/>
  <c r="J260"/>
  <c r="I260"/>
  <c r="H260"/>
  <c r="Q260"/>
  <c r="R258"/>
  <c r="R259"/>
  <c r="A31" i="14"/>
  <c r="AQ2" s="1"/>
  <c r="T5" i="15"/>
  <c r="R5"/>
  <c r="F232" i="21" l="1"/>
  <c r="F12" i="16"/>
  <c r="F11"/>
  <c r="F9"/>
  <c r="F10"/>
  <c r="F8"/>
  <c r="F7"/>
  <c r="F6"/>
  <c r="F5"/>
  <c r="F4"/>
  <c r="U251" i="15"/>
  <c r="V251" s="1"/>
  <c r="F227" i="21" s="1"/>
  <c r="U235" i="15"/>
  <c r="V235" s="1"/>
  <c r="F211" i="21" s="1"/>
  <c r="U219" i="15"/>
  <c r="V219" s="1"/>
  <c r="F199" i="21" s="1"/>
  <c r="U207" i="15"/>
  <c r="V207" s="1"/>
  <c r="F189" i="21" s="1"/>
  <c r="U191" i="15"/>
  <c r="V191" s="1"/>
  <c r="F175" i="21" s="1"/>
  <c r="U175" i="15"/>
  <c r="V175" s="1"/>
  <c r="F160" i="21" s="1"/>
  <c r="U159" i="15"/>
  <c r="V159" s="1"/>
  <c r="F147" i="21" s="1"/>
  <c r="U143" i="15"/>
  <c r="V143" s="1"/>
  <c r="F131" i="21" s="1"/>
  <c r="U127" i="15"/>
  <c r="V127" s="1"/>
  <c r="F119" i="21" s="1"/>
  <c r="U119" i="15"/>
  <c r="V119" s="1"/>
  <c r="F113" i="21" s="1"/>
  <c r="U111" i="15"/>
  <c r="V111" s="1"/>
  <c r="U99"/>
  <c r="V99" s="1"/>
  <c r="U95"/>
  <c r="V95" s="1"/>
  <c r="F89" i="21" s="1"/>
  <c r="U83" i="15"/>
  <c r="V83" s="1"/>
  <c r="F77" i="21" s="1"/>
  <c r="U75" i="15"/>
  <c r="V75" s="1"/>
  <c r="F69" i="21" s="1"/>
  <c r="U67" i="15"/>
  <c r="V67" s="1"/>
  <c r="F61" i="21" s="1"/>
  <c r="U59" i="15"/>
  <c r="V59" s="1"/>
  <c r="F53" i="21" s="1"/>
  <c r="U55" i="15"/>
  <c r="V55" s="1"/>
  <c r="F49" i="21" s="1"/>
  <c r="U47" i="15"/>
  <c r="U39"/>
  <c r="V39" s="1"/>
  <c r="F33" i="21" s="1"/>
  <c r="U35" i="15"/>
  <c r="V35" s="1"/>
  <c r="F29" i="21" s="1"/>
  <c r="U27" i="15"/>
  <c r="V27" s="1"/>
  <c r="F21" i="21" s="1"/>
  <c r="U23" i="15"/>
  <c r="V23" s="1"/>
  <c r="F17" i="21" s="1"/>
  <c r="U19" i="15"/>
  <c r="V19" s="1"/>
  <c r="F13" i="21" s="1"/>
  <c r="U15" i="15"/>
  <c r="V15" s="1"/>
  <c r="F9" i="21" s="1"/>
  <c r="U254" i="15"/>
  <c r="V254" s="1"/>
  <c r="F230" i="21" s="1"/>
  <c r="U250" i="15"/>
  <c r="V250" s="1"/>
  <c r="F226" i="21" s="1"/>
  <c r="U246" i="15"/>
  <c r="V246" s="1"/>
  <c r="F222" i="21" s="1"/>
  <c r="U242" i="15"/>
  <c r="V242" s="1"/>
  <c r="F218" i="21" s="1"/>
  <c r="U238" i="15"/>
  <c r="V238" s="1"/>
  <c r="F214" i="21" s="1"/>
  <c r="U234" i="15"/>
  <c r="V234" s="1"/>
  <c r="F210" i="21" s="1"/>
  <c r="U230" i="15"/>
  <c r="V230" s="1"/>
  <c r="F208" i="21" s="1"/>
  <c r="U226" i="15"/>
  <c r="V226" s="1"/>
  <c r="F206" i="21" s="1"/>
  <c r="U222" i="15"/>
  <c r="V222" s="1"/>
  <c r="F202" i="21" s="1"/>
  <c r="U218" i="15"/>
  <c r="V218" s="1"/>
  <c r="F198" i="21" s="1"/>
  <c r="U214" i="15"/>
  <c r="V214" s="1"/>
  <c r="U210"/>
  <c r="V210" s="1"/>
  <c r="F192" i="21" s="1"/>
  <c r="U206" i="15"/>
  <c r="V206" s="1"/>
  <c r="F188" i="21" s="1"/>
  <c r="U202" i="15"/>
  <c r="V202" s="1"/>
  <c r="F184" i="21" s="1"/>
  <c r="U198" i="15"/>
  <c r="V198" s="1"/>
  <c r="F180" i="21" s="1"/>
  <c r="U194" i="15"/>
  <c r="V194" s="1"/>
  <c r="F178" i="21" s="1"/>
  <c r="U190" i="15"/>
  <c r="V190" s="1"/>
  <c r="U186"/>
  <c r="V186" s="1"/>
  <c r="F170" i="21" s="1"/>
  <c r="U182" i="15"/>
  <c r="V182" s="1"/>
  <c r="F166" i="21" s="1"/>
  <c r="U178" i="15"/>
  <c r="V178" s="1"/>
  <c r="U174"/>
  <c r="V174" s="1"/>
  <c r="F159" i="21" s="1"/>
  <c r="U170" i="15"/>
  <c r="V170" s="1"/>
  <c r="F155" i="21" s="1"/>
  <c r="U166" i="15"/>
  <c r="V166" s="1"/>
  <c r="F151" i="21" s="1"/>
  <c r="U162" i="15"/>
  <c r="V162" s="1"/>
  <c r="U158"/>
  <c r="V158" s="1"/>
  <c r="F146" i="21" s="1"/>
  <c r="U154" i="15"/>
  <c r="V154" s="1"/>
  <c r="F142" i="21" s="1"/>
  <c r="U150" i="15"/>
  <c r="V150" s="1"/>
  <c r="F138" i="21" s="1"/>
  <c r="U146" i="15"/>
  <c r="V146" s="1"/>
  <c r="F134" i="21" s="1"/>
  <c r="U142" i="15"/>
  <c r="V142" s="1"/>
  <c r="F130" i="21" s="1"/>
  <c r="U138" i="15"/>
  <c r="V138" s="1"/>
  <c r="U134"/>
  <c r="V134" s="1"/>
  <c r="F122" i="21" s="1"/>
  <c r="U130" i="15"/>
  <c r="V130" s="1"/>
  <c r="U126"/>
  <c r="V126" s="1"/>
  <c r="F118" i="21" s="1"/>
  <c r="U122" i="15"/>
  <c r="V122" s="1"/>
  <c r="U118"/>
  <c r="V118" s="1"/>
  <c r="F112" i="21" s="1"/>
  <c r="U114" i="15"/>
  <c r="V114" s="1"/>
  <c r="U110"/>
  <c r="V110" s="1"/>
  <c r="F104" i="21" s="1"/>
  <c r="U106" i="15"/>
  <c r="V106" s="1"/>
  <c r="U102"/>
  <c r="V102" s="1"/>
  <c r="F96" i="21" s="1"/>
  <c r="U98" i="15"/>
  <c r="V98" s="1"/>
  <c r="U94"/>
  <c r="V94" s="1"/>
  <c r="F88" i="21" s="1"/>
  <c r="U90" i="15"/>
  <c r="U86"/>
  <c r="V86" s="1"/>
  <c r="F80" i="21" s="1"/>
  <c r="U82" i="15"/>
  <c r="V82" s="1"/>
  <c r="U78"/>
  <c r="V78" s="1"/>
  <c r="F72" i="21" s="1"/>
  <c r="U74" i="15"/>
  <c r="V74" s="1"/>
  <c r="F68" i="21" s="1"/>
  <c r="U70" i="15"/>
  <c r="V70" s="1"/>
  <c r="F64" i="21" s="1"/>
  <c r="U66" i="15"/>
  <c r="V66" s="1"/>
  <c r="F60" i="21" s="1"/>
  <c r="U62" i="15"/>
  <c r="V62" s="1"/>
  <c r="F56" i="21" s="1"/>
  <c r="U58" i="15"/>
  <c r="V58" s="1"/>
  <c r="U54"/>
  <c r="V54" s="1"/>
  <c r="F48" i="21" s="1"/>
  <c r="U50" i="15"/>
  <c r="V50" s="1"/>
  <c r="F44" i="21" s="1"/>
  <c r="U46" i="15"/>
  <c r="V46" s="1"/>
  <c r="F40" i="21" s="1"/>
  <c r="U42" i="15"/>
  <c r="V42" s="1"/>
  <c r="F36" i="21" s="1"/>
  <c r="U38" i="15"/>
  <c r="V38" s="1"/>
  <c r="F32" i="21" s="1"/>
  <c r="U34" i="15"/>
  <c r="V34" s="1"/>
  <c r="F28" i="21" s="1"/>
  <c r="U30" i="15"/>
  <c r="V30" s="1"/>
  <c r="F24" i="21" s="1"/>
  <c r="U26" i="15"/>
  <c r="U22"/>
  <c r="V22" s="1"/>
  <c r="U18"/>
  <c r="V18" s="1"/>
  <c r="F12" i="21" s="1"/>
  <c r="U14" i="15"/>
  <c r="V14" s="1"/>
  <c r="F8" i="21" s="1"/>
  <c r="U10" i="15"/>
  <c r="V10" s="1"/>
  <c r="F4" i="21" s="1"/>
  <c r="U255" i="15"/>
  <c r="V255" s="1"/>
  <c r="U239"/>
  <c r="V239" s="1"/>
  <c r="F215" i="21" s="1"/>
  <c r="U227" i="15"/>
  <c r="V227" s="1"/>
  <c r="F207" i="21" s="1"/>
  <c r="U211" i="15"/>
  <c r="V211" s="1"/>
  <c r="F193" i="21" s="1"/>
  <c r="U195" i="15"/>
  <c r="V195" s="1"/>
  <c r="U179"/>
  <c r="V179" s="1"/>
  <c r="U163"/>
  <c r="V163" s="1"/>
  <c r="U147"/>
  <c r="V147" s="1"/>
  <c r="F135" i="21" s="1"/>
  <c r="U131" i="15"/>
  <c r="V131" s="1"/>
  <c r="U87"/>
  <c r="V87" s="1"/>
  <c r="F81" i="21" s="1"/>
  <c r="U253" i="15"/>
  <c r="V253" s="1"/>
  <c r="F229" i="21" s="1"/>
  <c r="U249" i="15"/>
  <c r="V249" s="1"/>
  <c r="F225" i="21" s="1"/>
  <c r="U245" i="15"/>
  <c r="V245" s="1"/>
  <c r="F221" i="21" s="1"/>
  <c r="U241" i="15"/>
  <c r="V241" s="1"/>
  <c r="U237"/>
  <c r="V237" s="1"/>
  <c r="F213" i="21" s="1"/>
  <c r="U233" i="15"/>
  <c r="V233" s="1"/>
  <c r="F209" i="21" s="1"/>
  <c r="U229" i="15"/>
  <c r="V229" s="1"/>
  <c r="U225"/>
  <c r="V225" s="1"/>
  <c r="F205" i="21" s="1"/>
  <c r="U221" i="15"/>
  <c r="V221" s="1"/>
  <c r="F201" i="21" s="1"/>
  <c r="U217" i="15"/>
  <c r="V217" s="1"/>
  <c r="F197" i="21" s="1"/>
  <c r="U213" i="15"/>
  <c r="V213" s="1"/>
  <c r="U209"/>
  <c r="V209" s="1"/>
  <c r="F191" i="21" s="1"/>
  <c r="U205" i="15"/>
  <c r="V205" s="1"/>
  <c r="F187" i="21" s="1"/>
  <c r="U201" i="15"/>
  <c r="V201" s="1"/>
  <c r="F183" i="21" s="1"/>
  <c r="U197" i="15"/>
  <c r="V197" s="1"/>
  <c r="F179" i="21" s="1"/>
  <c r="U193" i="15"/>
  <c r="U189"/>
  <c r="V189" s="1"/>
  <c r="F173" i="21" s="1"/>
  <c r="U185" i="15"/>
  <c r="V185" s="1"/>
  <c r="F169" i="21" s="1"/>
  <c r="U181" i="15"/>
  <c r="V181" s="1"/>
  <c r="F165" i="21" s="1"/>
  <c r="U177" i="15"/>
  <c r="V177" s="1"/>
  <c r="F162" i="21" s="1"/>
  <c r="U173" i="15"/>
  <c r="V173" s="1"/>
  <c r="F158" i="21" s="1"/>
  <c r="U169" i="15"/>
  <c r="V169" s="1"/>
  <c r="F154" i="21" s="1"/>
  <c r="U165" i="15"/>
  <c r="V165" s="1"/>
  <c r="F150" i="21" s="1"/>
  <c r="U161" i="15"/>
  <c r="V161" s="1"/>
  <c r="F148" i="21" s="1"/>
  <c r="U157" i="15"/>
  <c r="V157" s="1"/>
  <c r="F145" i="21" s="1"/>
  <c r="U153" i="15"/>
  <c r="V153" s="1"/>
  <c r="F141" i="21" s="1"/>
  <c r="U149" i="15"/>
  <c r="V149" s="1"/>
  <c r="F137" i="21" s="1"/>
  <c r="U145" i="15"/>
  <c r="V145" s="1"/>
  <c r="F133" i="21" s="1"/>
  <c r="U141" i="15"/>
  <c r="V141" s="1"/>
  <c r="F129" i="21" s="1"/>
  <c r="U137" i="15"/>
  <c r="V137" s="1"/>
  <c r="F125" i="21" s="1"/>
  <c r="U133" i="15"/>
  <c r="V133" s="1"/>
  <c r="U129"/>
  <c r="V129" s="1"/>
  <c r="F121" i="21" s="1"/>
  <c r="U125" i="15"/>
  <c r="V125" s="1"/>
  <c r="F117" i="21" s="1"/>
  <c r="U121" i="15"/>
  <c r="V121" s="1"/>
  <c r="U117"/>
  <c r="V117" s="1"/>
  <c r="F111" i="21" s="1"/>
  <c r="U113" i="15"/>
  <c r="V113" s="1"/>
  <c r="F107" i="21" s="1"/>
  <c r="U109" i="15"/>
  <c r="V109" s="1"/>
  <c r="F103" i="21" s="1"/>
  <c r="U105" i="15"/>
  <c r="V105" s="1"/>
  <c r="F99" i="21" s="1"/>
  <c r="U101" i="15"/>
  <c r="V101" s="1"/>
  <c r="F95" i="21" s="1"/>
  <c r="U97" i="15"/>
  <c r="V97" s="1"/>
  <c r="F91" i="21" s="1"/>
  <c r="U93" i="15"/>
  <c r="V93" s="1"/>
  <c r="F87" i="21" s="1"/>
  <c r="U89" i="15"/>
  <c r="V89" s="1"/>
  <c r="F83" i="21" s="1"/>
  <c r="U85" i="15"/>
  <c r="V85" s="1"/>
  <c r="F79" i="21" s="1"/>
  <c r="U81" i="15"/>
  <c r="V81" s="1"/>
  <c r="F75" i="21" s="1"/>
  <c r="U77" i="15"/>
  <c r="V77" s="1"/>
  <c r="F71" i="21" s="1"/>
  <c r="U73" i="15"/>
  <c r="V73" s="1"/>
  <c r="F67" i="21" s="1"/>
  <c r="U69" i="15"/>
  <c r="V69" s="1"/>
  <c r="F63" i="21" s="1"/>
  <c r="U65" i="15"/>
  <c r="V65" s="1"/>
  <c r="F59" i="21" s="1"/>
  <c r="U61" i="15"/>
  <c r="V61" s="1"/>
  <c r="F55" i="21" s="1"/>
  <c r="U57" i="15"/>
  <c r="V57" s="1"/>
  <c r="U53"/>
  <c r="V53" s="1"/>
  <c r="F47" i="21" s="1"/>
  <c r="U49" i="15"/>
  <c r="V49" s="1"/>
  <c r="F43" i="21" s="1"/>
  <c r="U45" i="15"/>
  <c r="V45" s="1"/>
  <c r="F39" i="21" s="1"/>
  <c r="U41" i="15"/>
  <c r="V41" s="1"/>
  <c r="F35" i="21" s="1"/>
  <c r="U37" i="15"/>
  <c r="V37" s="1"/>
  <c r="F31" i="21" s="1"/>
  <c r="U33" i="15"/>
  <c r="V33" s="1"/>
  <c r="F27" i="21" s="1"/>
  <c r="U29" i="15"/>
  <c r="V29" s="1"/>
  <c r="F23" i="21" s="1"/>
  <c r="U25" i="15"/>
  <c r="V25" s="1"/>
  <c r="F19" i="21" s="1"/>
  <c r="U21" i="15"/>
  <c r="V21" s="1"/>
  <c r="U17"/>
  <c r="V17" s="1"/>
  <c r="F11" i="21" s="1"/>
  <c r="U13" i="15"/>
  <c r="V13" s="1"/>
  <c r="F7" i="21" s="1"/>
  <c r="U9" i="15"/>
  <c r="V9" s="1"/>
  <c r="F3" i="21" s="1"/>
  <c r="U247" i="15"/>
  <c r="V247" s="1"/>
  <c r="F223" i="21" s="1"/>
  <c r="U231" i="15"/>
  <c r="V231" s="1"/>
  <c r="U215"/>
  <c r="V215" s="1"/>
  <c r="F195" i="21" s="1"/>
  <c r="U199" i="15"/>
  <c r="V199" s="1"/>
  <c r="F181" i="21" s="1"/>
  <c r="U187" i="15"/>
  <c r="V187" s="1"/>
  <c r="F171" i="21" s="1"/>
  <c r="U171" i="15"/>
  <c r="V171" s="1"/>
  <c r="F156" i="21" s="1"/>
  <c r="U155" i="15"/>
  <c r="V155" s="1"/>
  <c r="F143" i="21" s="1"/>
  <c r="U139" i="15"/>
  <c r="V139" s="1"/>
  <c r="F127" i="21" s="1"/>
  <c r="U107" i="15"/>
  <c r="V107" s="1"/>
  <c r="F101" i="21" s="1"/>
  <c r="U256" i="15"/>
  <c r="U252"/>
  <c r="U248"/>
  <c r="V248" s="1"/>
  <c r="F224" i="21" s="1"/>
  <c r="U244" i="15"/>
  <c r="V244" s="1"/>
  <c r="F220" i="21" s="1"/>
  <c r="U240" i="15"/>
  <c r="V240" s="1"/>
  <c r="F216" i="21" s="1"/>
  <c r="U236" i="15"/>
  <c r="V236" s="1"/>
  <c r="F212" i="21" s="1"/>
  <c r="U232" i="15"/>
  <c r="V232" s="1"/>
  <c r="U228"/>
  <c r="V228" s="1"/>
  <c r="U224"/>
  <c r="V224" s="1"/>
  <c r="U220"/>
  <c r="V220" s="1"/>
  <c r="F200" i="21" s="1"/>
  <c r="U216" i="15"/>
  <c r="V216" s="1"/>
  <c r="F196" i="21" s="1"/>
  <c r="U212" i="15"/>
  <c r="V212" s="1"/>
  <c r="F194" i="21" s="1"/>
  <c r="U208" i="15"/>
  <c r="V208" s="1"/>
  <c r="F190" i="21" s="1"/>
  <c r="U204" i="15"/>
  <c r="V204" s="1"/>
  <c r="F186" i="21" s="1"/>
  <c r="U200" i="15"/>
  <c r="V200" s="1"/>
  <c r="F182" i="21" s="1"/>
  <c r="U196" i="15"/>
  <c r="V196" s="1"/>
  <c r="U192"/>
  <c r="V192" s="1"/>
  <c r="F176" i="21" s="1"/>
  <c r="U188" i="15"/>
  <c r="V188" s="1"/>
  <c r="F172" i="21" s="1"/>
  <c r="U184" i="15"/>
  <c r="V184" s="1"/>
  <c r="F168" i="21" s="1"/>
  <c r="U180" i="15"/>
  <c r="V180" s="1"/>
  <c r="F164" i="21" s="1"/>
  <c r="U176" i="15"/>
  <c r="V176" s="1"/>
  <c r="F161" i="21" s="1"/>
  <c r="U172" i="15"/>
  <c r="V172" s="1"/>
  <c r="F157" i="21" s="1"/>
  <c r="U168" i="15"/>
  <c r="V168" s="1"/>
  <c r="F153" i="21" s="1"/>
  <c r="U164" i="15"/>
  <c r="V164" s="1"/>
  <c r="F149" i="21" s="1"/>
  <c r="U160" i="15"/>
  <c r="V160" s="1"/>
  <c r="U156"/>
  <c r="V156" s="1"/>
  <c r="F144" i="21" s="1"/>
  <c r="U152" i="15"/>
  <c r="V152" s="1"/>
  <c r="U148"/>
  <c r="V148" s="1"/>
  <c r="F136" i="21" s="1"/>
  <c r="U144" i="15"/>
  <c r="V144" s="1"/>
  <c r="F132" i="21" s="1"/>
  <c r="U140" i="15"/>
  <c r="V140" s="1"/>
  <c r="F128" i="21" s="1"/>
  <c r="U136" i="15"/>
  <c r="V136" s="1"/>
  <c r="F124" i="21" s="1"/>
  <c r="U132" i="15"/>
  <c r="V132" s="1"/>
  <c r="U128"/>
  <c r="V128" s="1"/>
  <c r="F120" i="21" s="1"/>
  <c r="U124" i="15"/>
  <c r="V124" s="1"/>
  <c r="F116" i="21" s="1"/>
  <c r="U120" i="15"/>
  <c r="V120" s="1"/>
  <c r="F114" i="21" s="1"/>
  <c r="U116" i="15"/>
  <c r="V116" s="1"/>
  <c r="F110" i="21" s="1"/>
  <c r="U112" i="15"/>
  <c r="V112" s="1"/>
  <c r="U108"/>
  <c r="V108" s="1"/>
  <c r="F102" i="21" s="1"/>
  <c r="U104" i="15"/>
  <c r="V104" s="1"/>
  <c r="F98" i="21" s="1"/>
  <c r="U100" i="15"/>
  <c r="V100" s="1"/>
  <c r="F94" i="21" s="1"/>
  <c r="U96" i="15"/>
  <c r="V96" s="1"/>
  <c r="U92"/>
  <c r="V92" s="1"/>
  <c r="F86" i="21" s="1"/>
  <c r="U88" i="15"/>
  <c r="V88" s="1"/>
  <c r="F82" i="21" s="1"/>
  <c r="U84" i="15"/>
  <c r="V84" s="1"/>
  <c r="F78" i="21" s="1"/>
  <c r="U80" i="15"/>
  <c r="V80" s="1"/>
  <c r="F74" i="21" s="1"/>
  <c r="U76" i="15"/>
  <c r="V76" s="1"/>
  <c r="F70" i="21" s="1"/>
  <c r="U72" i="15"/>
  <c r="V72" s="1"/>
  <c r="F66" i="21" s="1"/>
  <c r="U68" i="15"/>
  <c r="V68" s="1"/>
  <c r="F62" i="21" s="1"/>
  <c r="U64" i="15"/>
  <c r="V64" s="1"/>
  <c r="F58" i="21" s="1"/>
  <c r="U60" i="15"/>
  <c r="V60" s="1"/>
  <c r="F54" i="21" s="1"/>
  <c r="U56" i="15"/>
  <c r="V56" s="1"/>
  <c r="F50" i="21" s="1"/>
  <c r="U52" i="15"/>
  <c r="V52" s="1"/>
  <c r="F46" i="21" s="1"/>
  <c r="U48" i="15"/>
  <c r="V48" s="1"/>
  <c r="F42" i="21" s="1"/>
  <c r="U44" i="15"/>
  <c r="V44" s="1"/>
  <c r="F38" i="21" s="1"/>
  <c r="U40" i="15"/>
  <c r="V40" s="1"/>
  <c r="F34" i="21" s="1"/>
  <c r="U36" i="15"/>
  <c r="V36" s="1"/>
  <c r="F30" i="21" s="1"/>
  <c r="U32" i="15"/>
  <c r="V32" s="1"/>
  <c r="F26" i="21" s="1"/>
  <c r="U28" i="15"/>
  <c r="V28" s="1"/>
  <c r="F22" i="21" s="1"/>
  <c r="U24" i="15"/>
  <c r="V24" s="1"/>
  <c r="F18" i="21" s="1"/>
  <c r="U20" i="15"/>
  <c r="V20" s="1"/>
  <c r="U16"/>
  <c r="V16" s="1"/>
  <c r="U12"/>
  <c r="V12" s="1"/>
  <c r="F6" i="21" s="1"/>
  <c r="U243" i="15"/>
  <c r="V243" s="1"/>
  <c r="F219" i="21" s="1"/>
  <c r="U223" i="15"/>
  <c r="V223" s="1"/>
  <c r="F203" i="21" s="1"/>
  <c r="U203" i="15"/>
  <c r="V203" s="1"/>
  <c r="F185" i="21" s="1"/>
  <c r="U183" i="15"/>
  <c r="V183" s="1"/>
  <c r="F167" i="21" s="1"/>
  <c r="U167" i="15"/>
  <c r="V167" s="1"/>
  <c r="F152" i="21" s="1"/>
  <c r="U151" i="15"/>
  <c r="V151" s="1"/>
  <c r="F139" i="21" s="1"/>
  <c r="U135" i="15"/>
  <c r="V135" s="1"/>
  <c r="F123" i="21" s="1"/>
  <c r="U123" i="15"/>
  <c r="V123" s="1"/>
  <c r="F115" i="21" s="1"/>
  <c r="U115" i="15"/>
  <c r="V115" s="1"/>
  <c r="F109" i="21" s="1"/>
  <c r="U103" i="15"/>
  <c r="V103" s="1"/>
  <c r="F97" i="21" s="1"/>
  <c r="U91" i="15"/>
  <c r="V91" s="1"/>
  <c r="F85" i="21" s="1"/>
  <c r="U79" i="15"/>
  <c r="V79" s="1"/>
  <c r="F73" i="21" s="1"/>
  <c r="U71" i="15"/>
  <c r="V71" s="1"/>
  <c r="F65" i="21" s="1"/>
  <c r="U63" i="15"/>
  <c r="V63" s="1"/>
  <c r="F57" i="21" s="1"/>
  <c r="U51" i="15"/>
  <c r="V51" s="1"/>
  <c r="U43"/>
  <c r="V43" s="1"/>
  <c r="F37" i="21" s="1"/>
  <c r="U31" i="15"/>
  <c r="V31" s="1"/>
  <c r="U11"/>
  <c r="V11" s="1"/>
  <c r="F3" i="16"/>
  <c r="G143" i="20"/>
  <c r="A149" i="15"/>
  <c r="G142" i="20"/>
  <c r="X148" i="15"/>
  <c r="A148"/>
  <c r="G141" i="20"/>
  <c r="A147" i="15"/>
  <c r="G140" i="20"/>
  <c r="A146" i="15"/>
  <c r="A217"/>
  <c r="A180"/>
  <c r="X109"/>
  <c r="A109"/>
  <c r="X91"/>
  <c r="A91"/>
  <c r="A87"/>
  <c r="A72"/>
  <c r="F14" i="16"/>
  <c r="C16"/>
  <c r="X149" i="15"/>
  <c r="Y149" s="1"/>
  <c r="X197"/>
  <c r="X146"/>
  <c r="X226"/>
  <c r="X217"/>
  <c r="Y217" s="1"/>
  <c r="X219"/>
  <c r="Y219" s="1"/>
  <c r="X198"/>
  <c r="Y198" s="1"/>
  <c r="X218"/>
  <c r="Y218" s="1"/>
  <c r="X180"/>
  <c r="Y180" s="1"/>
  <c r="S5"/>
  <c r="A123"/>
  <c r="A125"/>
  <c r="A177"/>
  <c r="A40"/>
  <c r="R260"/>
  <c r="AC30" i="12"/>
  <c r="Z30"/>
  <c r="W30"/>
  <c r="T30"/>
  <c r="Q30"/>
  <c r="N30"/>
  <c r="K30"/>
  <c r="H30"/>
  <c r="E30"/>
  <c r="B30"/>
  <c r="I136" i="8"/>
  <c r="I137"/>
  <c r="I138"/>
  <c r="E19" i="2"/>
  <c r="F231" i="21" l="1"/>
  <c r="V252" i="15"/>
  <c r="F228" i="21" s="1"/>
  <c r="F93"/>
  <c r="F108"/>
  <c r="F100"/>
  <c r="W11" i="15"/>
  <c r="F5" i="21"/>
  <c r="W20" i="15"/>
  <c r="G14" i="20" s="1"/>
  <c r="F14" i="21"/>
  <c r="W21" i="15"/>
  <c r="F15" i="21"/>
  <c r="W22" i="15"/>
  <c r="F16" i="21"/>
  <c r="W51" i="15"/>
  <c r="F45" i="21"/>
  <c r="W16" i="15"/>
  <c r="F10" i="21"/>
  <c r="W96" i="15"/>
  <c r="F90" i="21"/>
  <c r="W112" i="15"/>
  <c r="F106" i="21"/>
  <c r="W224" i="15"/>
  <c r="F204" i="21"/>
  <c r="W241" i="15"/>
  <c r="F217" i="21"/>
  <c r="W82" i="15"/>
  <c r="A82" s="1"/>
  <c r="F76" i="21"/>
  <c r="W98" i="15"/>
  <c r="F92" i="21"/>
  <c r="W178" i="15"/>
  <c r="G172" i="20" s="1"/>
  <c r="F163" i="21"/>
  <c r="W190" i="15"/>
  <c r="X190" s="1"/>
  <c r="Y190" s="1"/>
  <c r="F174" i="21"/>
  <c r="W31" i="15"/>
  <c r="F25" i="21"/>
  <c r="W88" i="15"/>
  <c r="G82" i="20" s="1"/>
  <c r="W57" i="15"/>
  <c r="F51" i="21"/>
  <c r="W58" i="15"/>
  <c r="F52" i="21"/>
  <c r="W138" i="15"/>
  <c r="F126" i="21"/>
  <c r="W111" i="15"/>
  <c r="A111" s="1"/>
  <c r="F105" i="21"/>
  <c r="F140"/>
  <c r="W152" i="15"/>
  <c r="A152" s="1"/>
  <c r="V26"/>
  <c r="V90"/>
  <c r="G41" i="20"/>
  <c r="V47" i="15"/>
  <c r="V193"/>
  <c r="F17" i="16"/>
  <c r="Y226" i="15"/>
  <c r="D85" i="20"/>
  <c r="W135" i="15"/>
  <c r="D10" i="20"/>
  <c r="W48" i="15"/>
  <c r="D58" i="20"/>
  <c r="D74"/>
  <c r="D250"/>
  <c r="D11"/>
  <c r="D27"/>
  <c r="D155"/>
  <c r="AI177" i="15"/>
  <c r="D203" i="20"/>
  <c r="D235"/>
  <c r="W179" i="15"/>
  <c r="D108" i="20"/>
  <c r="D140"/>
  <c r="D172"/>
  <c r="D236"/>
  <c r="D9"/>
  <c r="W35" i="15"/>
  <c r="D53" i="20"/>
  <c r="D121"/>
  <c r="D185"/>
  <c r="AI251" i="15"/>
  <c r="W43"/>
  <c r="AI79"/>
  <c r="D6" i="20"/>
  <c r="W28" i="15"/>
  <c r="W44"/>
  <c r="D54" i="20"/>
  <c r="D70"/>
  <c r="D214"/>
  <c r="D209"/>
  <c r="W13" i="15"/>
  <c r="D23" i="20"/>
  <c r="D55"/>
  <c r="W77" i="15"/>
  <c r="AI93"/>
  <c r="D119" i="20"/>
  <c r="AI157" i="15"/>
  <c r="D167" i="20"/>
  <c r="D231"/>
  <c r="D247"/>
  <c r="D157"/>
  <c r="AI227" i="15"/>
  <c r="W14"/>
  <c r="D24" i="20"/>
  <c r="W62" i="15"/>
  <c r="W78"/>
  <c r="D88" i="20"/>
  <c r="D104"/>
  <c r="W142" i="15"/>
  <c r="W158"/>
  <c r="W174"/>
  <c r="D200" i="20"/>
  <c r="D216"/>
  <c r="D248"/>
  <c r="AI27" i="15"/>
  <c r="W83"/>
  <c r="W119"/>
  <c r="AI235"/>
  <c r="W71"/>
  <c r="W24"/>
  <c r="AI40"/>
  <c r="D50" i="20"/>
  <c r="D66"/>
  <c r="D210"/>
  <c r="D3"/>
  <c r="D51"/>
  <c r="D67"/>
  <c r="D99"/>
  <c r="W201" i="15"/>
  <c r="W233"/>
  <c r="AI147"/>
  <c r="D4" i="20"/>
  <c r="D36"/>
  <c r="D68"/>
  <c r="W106" i="15"/>
  <c r="W202"/>
  <c r="W23"/>
  <c r="D57" i="20"/>
  <c r="D14"/>
  <c r="W36" i="15"/>
  <c r="W52"/>
  <c r="D62" i="20"/>
  <c r="D78"/>
  <c r="D174"/>
  <c r="W107" i="15"/>
  <c r="D181" i="20"/>
  <c r="G47"/>
  <c r="AI53" i="15"/>
  <c r="D63" i="20"/>
  <c r="D79"/>
  <c r="AI101" i="15"/>
  <c r="D111" i="20"/>
  <c r="W133" i="15"/>
  <c r="D143" i="20"/>
  <c r="W165" i="15"/>
  <c r="D175" i="20"/>
  <c r="D207"/>
  <c r="W195" i="15"/>
  <c r="AI38"/>
  <c r="W54"/>
  <c r="AI70"/>
  <c r="D112" i="20"/>
  <c r="D128"/>
  <c r="G144"/>
  <c r="D144"/>
  <c r="AI198" i="15"/>
  <c r="D208" i="20"/>
  <c r="W246" i="15"/>
  <c r="D61" i="20"/>
  <c r="W99" i="15"/>
  <c r="D19" i="20"/>
  <c r="G19"/>
  <c r="D81"/>
  <c r="D69"/>
  <c r="D156"/>
  <c r="W162" i="15"/>
  <c r="D60" i="20"/>
  <c r="D92"/>
  <c r="D28"/>
  <c r="W34" i="15"/>
  <c r="W159"/>
  <c r="D153" i="20"/>
  <c r="D225"/>
  <c r="D107"/>
  <c r="AI113" i="15"/>
  <c r="D124" i="20"/>
  <c r="D233"/>
  <c r="D188"/>
  <c r="W194" i="15"/>
  <c r="AI194" s="1"/>
  <c r="AI226"/>
  <c r="D220" i="20"/>
  <c r="D52"/>
  <c r="D148"/>
  <c r="AI154" i="15"/>
  <c r="D213" i="20"/>
  <c r="AI219" i="15"/>
  <c r="W65"/>
  <c r="D59" i="20"/>
  <c r="D205"/>
  <c r="W211" i="15"/>
  <c r="W186"/>
  <c r="D180" i="20"/>
  <c r="W145" i="15"/>
  <c r="D139" i="20"/>
  <c r="AI122" i="15"/>
  <c r="D116" i="20"/>
  <c r="W250" i="15"/>
  <c r="A250" s="1"/>
  <c r="D244" i="20"/>
  <c r="D211"/>
  <c r="D212"/>
  <c r="AI218" i="15"/>
  <c r="D105" i="20"/>
  <c r="W130" i="15"/>
  <c r="W66"/>
  <c r="W239"/>
  <c r="W255"/>
  <c r="X255" s="1"/>
  <c r="D249" i="20"/>
  <c r="D160"/>
  <c r="D117"/>
  <c r="AI123" i="15"/>
  <c r="W108"/>
  <c r="G102" i="20" s="1"/>
  <c r="D102"/>
  <c r="D118"/>
  <c r="AI124" i="15"/>
  <c r="W172"/>
  <c r="D166" i="20"/>
  <c r="D186"/>
  <c r="W232" i="15"/>
  <c r="D226" i="20"/>
  <c r="Y91" i="15"/>
  <c r="Y109"/>
  <c r="Y148"/>
  <c r="D251" i="20"/>
  <c r="AI257" i="15"/>
  <c r="G12" i="20"/>
  <c r="G36"/>
  <c r="G66"/>
  <c r="X72" i="15"/>
  <c r="G69" i="20"/>
  <c r="AI75" i="15"/>
  <c r="G81" i="20"/>
  <c r="AI87" i="15"/>
  <c r="G85" i="20"/>
  <c r="G99"/>
  <c r="G103"/>
  <c r="G121"/>
  <c r="G149"/>
  <c r="G160"/>
  <c r="AI166" i="15"/>
  <c r="G174" i="20"/>
  <c r="G175"/>
  <c r="G176"/>
  <c r="G185"/>
  <c r="G203"/>
  <c r="G204"/>
  <c r="G210"/>
  <c r="G211"/>
  <c r="AI217" i="15"/>
  <c r="G214" i="20"/>
  <c r="G216"/>
  <c r="U5" i="15"/>
  <c r="Y146"/>
  <c r="Y197"/>
  <c r="A210"/>
  <c r="A143"/>
  <c r="A117"/>
  <c r="A184"/>
  <c r="A93"/>
  <c r="A189"/>
  <c r="A27"/>
  <c r="A18"/>
  <c r="A110"/>
  <c r="A168"/>
  <c r="A235"/>
  <c r="A199"/>
  <c r="A173"/>
  <c r="A101"/>
  <c r="A70"/>
  <c r="A75"/>
  <c r="A176"/>
  <c r="A105"/>
  <c r="A42"/>
  <c r="A214"/>
  <c r="A73"/>
  <c r="A252"/>
  <c r="A220"/>
  <c r="A191"/>
  <c r="A157"/>
  <c r="A164"/>
  <c r="A150"/>
  <c r="A122"/>
  <c r="A53"/>
  <c r="A29"/>
  <c r="X257"/>
  <c r="A79"/>
  <c r="A115"/>
  <c r="A227"/>
  <c r="A154"/>
  <c r="A209"/>
  <c r="A47"/>
  <c r="A104"/>
  <c r="A222"/>
  <c r="A166"/>
  <c r="A216"/>
  <c r="A38"/>
  <c r="A127"/>
  <c r="A15"/>
  <c r="A182"/>
  <c r="A59"/>
  <c r="A188"/>
  <c r="A33"/>
  <c r="A113"/>
  <c r="A203"/>
  <c r="A181"/>
  <c r="X181"/>
  <c r="Y181" s="1"/>
  <c r="X47"/>
  <c r="X104"/>
  <c r="A257"/>
  <c r="X154"/>
  <c r="Y154" s="1"/>
  <c r="X227"/>
  <c r="X93"/>
  <c r="X127"/>
  <c r="X27"/>
  <c r="X189"/>
  <c r="X38"/>
  <c r="Y38" s="1"/>
  <c r="X214"/>
  <c r="Y214" s="1"/>
  <c r="X79"/>
  <c r="Y79" s="1"/>
  <c r="A124"/>
  <c r="X216"/>
  <c r="X177"/>
  <c r="X150"/>
  <c r="Y150" s="1"/>
  <c r="X110"/>
  <c r="Y110" s="1"/>
  <c r="X222"/>
  <c r="Y222" s="1"/>
  <c r="X210"/>
  <c r="X157"/>
  <c r="Y157" s="1"/>
  <c r="X125"/>
  <c r="Y125" s="1"/>
  <c r="X101"/>
  <c r="Y101" s="1"/>
  <c r="X18"/>
  <c r="Y18" s="1"/>
  <c r="X168"/>
  <c r="X59"/>
  <c r="Y59" s="1"/>
  <c r="X40"/>
  <c r="Y40" s="1"/>
  <c r="X252"/>
  <c r="X235"/>
  <c r="X199"/>
  <c r="Y199" s="1"/>
  <c r="X143"/>
  <c r="Y143" s="1"/>
  <c r="X123"/>
  <c r="Y123" s="1"/>
  <c r="X117"/>
  <c r="Y117" s="1"/>
  <c r="X87"/>
  <c r="X188"/>
  <c r="X113"/>
  <c r="X115"/>
  <c r="X203"/>
  <c r="Z217"/>
  <c r="Z149"/>
  <c r="Z180"/>
  <c r="Z198"/>
  <c r="Z219"/>
  <c r="X15"/>
  <c r="X191"/>
  <c r="X173"/>
  <c r="Y173" s="1"/>
  <c r="X70"/>
  <c r="X33"/>
  <c r="Y33" s="1"/>
  <c r="X29"/>
  <c r="X209"/>
  <c r="X251"/>
  <c r="X220"/>
  <c r="X166"/>
  <c r="X147"/>
  <c r="X184"/>
  <c r="X75"/>
  <c r="X182"/>
  <c r="X73"/>
  <c r="X176"/>
  <c r="X105"/>
  <c r="X164"/>
  <c r="Y164" s="1"/>
  <c r="X122"/>
  <c r="X42"/>
  <c r="X53"/>
  <c r="Y53" s="1"/>
  <c r="X121"/>
  <c r="Z218"/>
  <c r="D5" i="2"/>
  <c r="E7"/>
  <c r="E15"/>
  <c r="E11"/>
  <c r="B3"/>
  <c r="F2" i="8"/>
  <c r="B4" i="2"/>
  <c r="D246" i="20" l="1"/>
  <c r="AI98" i="15"/>
  <c r="G52" i="20"/>
  <c r="A88" i="15"/>
  <c r="A22"/>
  <c r="X98"/>
  <c r="Y98" s="1"/>
  <c r="G105" i="20"/>
  <c r="X58" i="15"/>
  <c r="Y58" s="1"/>
  <c r="X88"/>
  <c r="A16"/>
  <c r="X22"/>
  <c r="Y22" s="1"/>
  <c r="A20"/>
  <c r="AI111"/>
  <c r="G16" i="20"/>
  <c r="X20" i="15"/>
  <c r="G10" i="20"/>
  <c r="X16" i="15"/>
  <c r="AI58"/>
  <c r="X82"/>
  <c r="AI190"/>
  <c r="X112"/>
  <c r="G106" i="20"/>
  <c r="A112" i="15"/>
  <c r="G184" i="20"/>
  <c r="F41" i="21"/>
  <c r="G76" i="20"/>
  <c r="A58" i="15"/>
  <c r="W193"/>
  <c r="F177" i="21"/>
  <c r="W26" i="15"/>
  <c r="F20" i="21"/>
  <c r="W90" i="15"/>
  <c r="F84" i="21"/>
  <c r="G92" i="20"/>
  <c r="A98" i="15"/>
  <c r="X111"/>
  <c r="A190"/>
  <c r="Z226"/>
  <c r="D84" i="20"/>
  <c r="D41"/>
  <c r="D187"/>
  <c r="D20"/>
  <c r="AI47" i="15"/>
  <c r="W234"/>
  <c r="A234" s="1"/>
  <c r="W247"/>
  <c r="AI245"/>
  <c r="W225"/>
  <c r="AI225" s="1"/>
  <c r="W175"/>
  <c r="AI175" s="1"/>
  <c r="D125" i="20"/>
  <c r="W131" i="15"/>
  <c r="AI131" s="1"/>
  <c r="W129"/>
  <c r="AI129" s="1"/>
  <c r="W120"/>
  <c r="AI120" s="1"/>
  <c r="D96" i="20"/>
  <c r="W102" i="15"/>
  <c r="AI102" s="1"/>
  <c r="W89"/>
  <c r="AI89" s="1"/>
  <c r="D44" i="20"/>
  <c r="W50" i="15"/>
  <c r="AI50" s="1"/>
  <c r="D43" i="20"/>
  <c r="W49" i="15"/>
  <c r="A49" s="1"/>
  <c r="AI46"/>
  <c r="D26" i="20"/>
  <c r="W32" i="15"/>
  <c r="AI32" s="1"/>
  <c r="AI210"/>
  <c r="D93" i="20"/>
  <c r="AI99" i="15"/>
  <c r="D72" i="20"/>
  <c r="A78" i="15"/>
  <c r="AI135"/>
  <c r="AI91"/>
  <c r="D154" i="20"/>
  <c r="W253" i="15"/>
  <c r="AI164"/>
  <c r="D38" i="20"/>
  <c r="D115"/>
  <c r="D141"/>
  <c r="D29"/>
  <c r="W215" i="15"/>
  <c r="D30" i="20"/>
  <c r="W136" i="15"/>
  <c r="AI112"/>
  <c r="D237" i="20"/>
  <c r="W200" i="15"/>
  <c r="AI199"/>
  <c r="D71" i="20"/>
  <c r="D123"/>
  <c r="W61" i="15"/>
  <c r="W116"/>
  <c r="W205"/>
  <c r="D129" i="20"/>
  <c r="D177"/>
  <c r="W100" i="15"/>
  <c r="D152" i="20"/>
  <c r="AI72" i="15"/>
  <c r="W137"/>
  <c r="D230" i="20"/>
  <c r="AI220" i="15"/>
  <c r="W167"/>
  <c r="X167" s="1"/>
  <c r="D158" i="20"/>
  <c r="D97"/>
  <c r="D179"/>
  <c r="D234"/>
  <c r="W160" i="15"/>
  <c r="D133" i="20"/>
  <c r="D90"/>
  <c r="D241"/>
  <c r="AI117" i="15"/>
  <c r="AI33"/>
  <c r="W56"/>
  <c r="D183" i="20"/>
  <c r="W30" i="15"/>
  <c r="D49" i="20"/>
  <c r="D229"/>
  <c r="D100"/>
  <c r="D224"/>
  <c r="W55" i="15"/>
  <c r="AI189"/>
  <c r="G88" i="20"/>
  <c r="D32"/>
  <c r="AI178" i="15"/>
  <c r="AI184"/>
  <c r="D161" i="20"/>
  <c r="D222"/>
  <c r="W103" i="15"/>
  <c r="A103" s="1"/>
  <c r="W185"/>
  <c r="X185" s="1"/>
  <c r="Y185" s="1"/>
  <c r="W240"/>
  <c r="W139"/>
  <c r="W140"/>
  <c r="AI222"/>
  <c r="AI181"/>
  <c r="D178" i="20"/>
  <c r="D114"/>
  <c r="D73"/>
  <c r="D94"/>
  <c r="AI121" i="15"/>
  <c r="D134" i="20"/>
  <c r="D219"/>
  <c r="AI125" i="15"/>
  <c r="D47" i="20"/>
  <c r="D40"/>
  <c r="D56"/>
  <c r="D165"/>
  <c r="AI244" i="15"/>
  <c r="W151"/>
  <c r="X151" s="1"/>
  <c r="Y151" s="1"/>
  <c r="AI176"/>
  <c r="D150" i="20"/>
  <c r="D127"/>
  <c r="AI59" i="15"/>
  <c r="D42" i="20"/>
  <c r="AI182" i="15"/>
  <c r="AI180"/>
  <c r="D130" i="20"/>
  <c r="W60" i="15"/>
  <c r="D170" i="20"/>
  <c r="D106"/>
  <c r="D193"/>
  <c r="W236" i="15"/>
  <c r="W156"/>
  <c r="W183"/>
  <c r="A183" s="1"/>
  <c r="D204" i="20"/>
  <c r="D76"/>
  <c r="D25"/>
  <c r="AI110" i="15"/>
  <c r="AI191"/>
  <c r="D194" i="20"/>
  <c r="D131"/>
  <c r="D110"/>
  <c r="D145"/>
  <c r="D168"/>
  <c r="W238" i="15"/>
  <c r="W256"/>
  <c r="A256" s="1"/>
  <c r="D126" i="20"/>
  <c r="W171" i="15"/>
  <c r="W208"/>
  <c r="D182" i="20"/>
  <c r="D164"/>
  <c r="D132"/>
  <c r="AI42" i="15"/>
  <c r="D189" i="20"/>
  <c r="AI88" i="15"/>
  <c r="D83" i="20"/>
  <c r="D12"/>
  <c r="D238"/>
  <c r="X81" i="15"/>
  <c r="AI29"/>
  <c r="W163"/>
  <c r="D7" i="20"/>
  <c r="W141" i="15"/>
  <c r="D191" i="20"/>
  <c r="D169"/>
  <c r="D162"/>
  <c r="D82"/>
  <c r="W196" i="15"/>
  <c r="A196" s="1"/>
  <c r="D217" i="20"/>
  <c r="D122"/>
  <c r="AI203" i="15"/>
  <c r="D87" i="20"/>
  <c r="AI252" i="15"/>
  <c r="D215" i="20"/>
  <c r="D31"/>
  <c r="W64" i="15"/>
  <c r="W41"/>
  <c r="D95" i="20"/>
  <c r="AI216" i="15"/>
  <c r="W153"/>
  <c r="X153" s="1"/>
  <c r="D146" i="20"/>
  <c r="D202"/>
  <c r="W128" i="15"/>
  <c r="D197" i="20"/>
  <c r="D195"/>
  <c r="D192"/>
  <c r="D77"/>
  <c r="AI73" i="15"/>
  <c r="D232" i="20"/>
  <c r="D65"/>
  <c r="D135"/>
  <c r="D120"/>
  <c r="D199"/>
  <c r="AI82" i="15"/>
  <c r="AI146"/>
  <c r="D159" i="20"/>
  <c r="Y252" i="15"/>
  <c r="D109" i="20"/>
  <c r="D206"/>
  <c r="W223" i="15"/>
  <c r="D198" i="20"/>
  <c r="D64"/>
  <c r="D13"/>
  <c r="D151"/>
  <c r="W9" i="15"/>
  <c r="W68"/>
  <c r="A68" s="1"/>
  <c r="D101" i="20"/>
  <c r="AI37" i="15"/>
  <c r="D173" i="20"/>
  <c r="D245"/>
  <c r="Y227" i="15"/>
  <c r="Y257"/>
  <c r="AI105"/>
  <c r="W248"/>
  <c r="A248" s="1"/>
  <c r="Y235"/>
  <c r="D147" i="20"/>
  <c r="D98"/>
  <c r="D190"/>
  <c r="W132" i="15"/>
  <c r="W76"/>
  <c r="W169"/>
  <c r="AI188"/>
  <c r="AI173"/>
  <c r="W12"/>
  <c r="D113" i="20"/>
  <c r="D37"/>
  <c r="D227"/>
  <c r="W170" i="15"/>
  <c r="W126"/>
  <c r="AI45"/>
  <c r="D35" i="20"/>
  <c r="W254" i="15"/>
  <c r="G248" i="20" s="1"/>
  <c r="D18"/>
  <c r="D221"/>
  <c r="D184"/>
  <c r="D5"/>
  <c r="W85" i="15"/>
  <c r="D171" i="20"/>
  <c r="AI149" i="15"/>
  <c r="D89" i="20"/>
  <c r="D239"/>
  <c r="D228"/>
  <c r="D75"/>
  <c r="D17"/>
  <c r="D46"/>
  <c r="AI69" i="15"/>
  <c r="D15" i="20"/>
  <c r="D240"/>
  <c r="W10" i="15"/>
  <c r="G4" i="20" s="1"/>
  <c r="AI197" i="15"/>
  <c r="D176" i="20"/>
  <c r="AI22" i="15"/>
  <c r="AI16"/>
  <c r="D242" i="20"/>
  <c r="AI168" i="15"/>
  <c r="AI104"/>
  <c r="AI115"/>
  <c r="AI148"/>
  <c r="W144"/>
  <c r="A144" s="1"/>
  <c r="X92"/>
  <c r="W249"/>
  <c r="D103" i="20"/>
  <c r="D16"/>
  <c r="D34"/>
  <c r="D21"/>
  <c r="D136"/>
  <c r="D196"/>
  <c r="W74" i="15"/>
  <c r="W80"/>
  <c r="AI17"/>
  <c r="W207"/>
  <c r="G201" i="20" s="1"/>
  <c r="AI209" i="15"/>
  <c r="AI155"/>
  <c r="AI127"/>
  <c r="AI109"/>
  <c r="D142" i="20"/>
  <c r="D138"/>
  <c r="D86"/>
  <c r="D243"/>
  <c r="AI15" i="15"/>
  <c r="D22" i="20"/>
  <c r="D45"/>
  <c r="W206" i="15"/>
  <c r="G200" i="20" s="1"/>
  <c r="D8"/>
  <c r="W84" i="15"/>
  <c r="G78" i="20" s="1"/>
  <c r="AI18" i="15"/>
  <c r="W212"/>
  <c r="D218" i="20"/>
  <c r="D163"/>
  <c r="W204" i="15"/>
  <c r="A204" s="1"/>
  <c r="AI214"/>
  <c r="D149" i="20"/>
  <c r="D33"/>
  <c r="W237" i="15"/>
  <c r="W63"/>
  <c r="AI20"/>
  <c r="D91" i="20"/>
  <c r="W187" i="15"/>
  <c r="G181" i="20" s="1"/>
  <c r="D80"/>
  <c r="W86" i="15"/>
  <c r="X179"/>
  <c r="Y179" s="1"/>
  <c r="G173" i="20"/>
  <c r="A179" i="15"/>
  <c r="AI179"/>
  <c r="G29" i="20"/>
  <c r="X35" i="15"/>
  <c r="A35"/>
  <c r="AI35"/>
  <c r="AI134"/>
  <c r="AI143"/>
  <c r="AI213"/>
  <c r="G189" i="20"/>
  <c r="AI195" i="15"/>
  <c r="AI62"/>
  <c r="X62"/>
  <c r="G56" i="20"/>
  <c r="A62" i="15"/>
  <c r="G159" i="20"/>
  <c r="A165" i="15"/>
  <c r="AI165"/>
  <c r="X165"/>
  <c r="G196" i="20"/>
  <c r="A202" i="15"/>
  <c r="X202"/>
  <c r="AI202"/>
  <c r="A142"/>
  <c r="G136" i="20"/>
  <c r="AI142" i="15"/>
  <c r="X142"/>
  <c r="Y142" s="1"/>
  <c r="X14"/>
  <c r="Y14" s="1"/>
  <c r="A14"/>
  <c r="AI14"/>
  <c r="G8" i="20"/>
  <c r="X28" i="15"/>
  <c r="AI28"/>
  <c r="A28"/>
  <c r="G22" i="20"/>
  <c r="AI43" i="15"/>
  <c r="A43"/>
  <c r="G37" i="20"/>
  <c r="X43" i="15"/>
  <c r="Y43" s="1"/>
  <c r="AI97"/>
  <c r="G91" i="20"/>
  <c r="A97" i="15"/>
  <c r="X97"/>
  <c r="AI51"/>
  <c r="A51"/>
  <c r="G45" i="20"/>
  <c r="X51" i="15"/>
  <c r="X36"/>
  <c r="AI36"/>
  <c r="A36"/>
  <c r="G30" i="20"/>
  <c r="G100"/>
  <c r="A106" i="15"/>
  <c r="X106"/>
  <c r="AI106"/>
  <c r="G152" i="20"/>
  <c r="AI158" i="15"/>
  <c r="X158"/>
  <c r="A158"/>
  <c r="G38" i="20"/>
  <c r="AI44" i="15"/>
  <c r="A44"/>
  <c r="X44"/>
  <c r="AI246"/>
  <c r="G240" i="20"/>
  <c r="X246" i="15"/>
  <c r="A246"/>
  <c r="AI54"/>
  <c r="G48" i="20"/>
  <c r="A54" i="15"/>
  <c r="X54"/>
  <c r="G127" i="20"/>
  <c r="X133" i="15"/>
  <c r="AI133"/>
  <c r="A133"/>
  <c r="A52"/>
  <c r="X52"/>
  <c r="Y52" s="1"/>
  <c r="AI52"/>
  <c r="G46" i="20"/>
  <c r="AI23" i="15"/>
  <c r="G17" i="20"/>
  <c r="X23" i="15"/>
  <c r="A23"/>
  <c r="AI138"/>
  <c r="A138"/>
  <c r="X138"/>
  <c r="Y138" s="1"/>
  <c r="G132" i="20"/>
  <c r="AI201" i="15"/>
  <c r="G195" i="20"/>
  <c r="X31" i="15"/>
  <c r="A31"/>
  <c r="AI31"/>
  <c r="G25" i="20"/>
  <c r="G77"/>
  <c r="A83" i="15"/>
  <c r="X83"/>
  <c r="Y83" s="1"/>
  <c r="AI83"/>
  <c r="G168" i="20"/>
  <c r="X174" i="15"/>
  <c r="Y174" s="1"/>
  <c r="A174"/>
  <c r="AI174"/>
  <c r="X77"/>
  <c r="AI77"/>
  <c r="G71" i="20"/>
  <c r="A77" i="15"/>
  <c r="AI13"/>
  <c r="A13"/>
  <c r="G7" i="20"/>
  <c r="X13" i="15"/>
  <c r="X48"/>
  <c r="Y48" s="1"/>
  <c r="A48"/>
  <c r="AI48"/>
  <c r="G42" i="20"/>
  <c r="AI19" i="15"/>
  <c r="A19"/>
  <c r="X19"/>
  <c r="Y19" s="1"/>
  <c r="G13" i="20"/>
  <c r="AI107" i="15"/>
  <c r="A107"/>
  <c r="X107"/>
  <c r="Y107" s="1"/>
  <c r="G101" i="20"/>
  <c r="X11" i="15"/>
  <c r="Y11" s="1"/>
  <c r="AI11"/>
  <c r="A11"/>
  <c r="G5" i="20"/>
  <c r="G227"/>
  <c r="AI233" i="15"/>
  <c r="AI24"/>
  <c r="A24"/>
  <c r="X24"/>
  <c r="Y24" s="1"/>
  <c r="G18" i="20"/>
  <c r="A71" i="15"/>
  <c r="X71"/>
  <c r="Y71" s="1"/>
  <c r="AI71"/>
  <c r="G65" i="20"/>
  <c r="X119" i="15"/>
  <c r="AI119"/>
  <c r="A119"/>
  <c r="G113" i="20"/>
  <c r="AI221" i="15"/>
  <c r="G215" i="20"/>
  <c r="X221" i="15"/>
  <c r="Y221" s="1"/>
  <c r="A221"/>
  <c r="G89" i="20"/>
  <c r="A95" i="15"/>
  <c r="AI95"/>
  <c r="X95"/>
  <c r="D48" i="20"/>
  <c r="D201"/>
  <c r="D137"/>
  <c r="W67" i="15"/>
  <c r="W118"/>
  <c r="A118" s="1"/>
  <c r="D223" i="20"/>
  <c r="AI150" i="15"/>
  <c r="D39" i="20"/>
  <c r="Y255" i="15"/>
  <c r="AI25"/>
  <c r="A25"/>
  <c r="X25"/>
  <c r="AI161"/>
  <c r="A161"/>
  <c r="G155" i="20"/>
  <c r="X161" i="15"/>
  <c r="X211"/>
  <c r="G156" i="20"/>
  <c r="A66" i="15"/>
  <c r="A162"/>
  <c r="AI162"/>
  <c r="AI34"/>
  <c r="X34"/>
  <c r="X145"/>
  <c r="A34"/>
  <c r="X186"/>
  <c r="A172"/>
  <c r="G233" i="20"/>
  <c r="G139"/>
  <c r="G28"/>
  <c r="A145" i="15"/>
  <c r="X239"/>
  <c r="A108"/>
  <c r="G180" i="20"/>
  <c r="AI172" i="15"/>
  <c r="AI65"/>
  <c r="X162"/>
  <c r="Y162" s="1"/>
  <c r="X231"/>
  <c r="G225" i="20"/>
  <c r="G188"/>
  <c r="AI159" i="15"/>
  <c r="A159"/>
  <c r="X152"/>
  <c r="X130"/>
  <c r="A211"/>
  <c r="AI211"/>
  <c r="A255"/>
  <c r="A130"/>
  <c r="G205" i="20"/>
  <c r="AI130" i="15"/>
  <c r="G124" i="20"/>
  <c r="X172" i="15"/>
  <c r="Y172" s="1"/>
  <c r="A231"/>
  <c r="AI232"/>
  <c r="AI192"/>
  <c r="G166" i="20"/>
  <c r="G153"/>
  <c r="AI108" i="15"/>
  <c r="G59" i="20"/>
  <c r="X159" i="15"/>
  <c r="X108"/>
  <c r="Y108" s="1"/>
  <c r="A192"/>
  <c r="G226" i="20"/>
  <c r="G186"/>
  <c r="X192" i="15"/>
  <c r="AI231"/>
  <c r="AI250"/>
  <c r="G244" i="20"/>
  <c r="AI66" i="15"/>
  <c r="X250"/>
  <c r="X66"/>
  <c r="Y66" s="1"/>
  <c r="A239"/>
  <c r="A186"/>
  <c r="AI239"/>
  <c r="AI186"/>
  <c r="AI145"/>
  <c r="G60" i="20"/>
  <c r="G249"/>
  <c r="AI255" i="15"/>
  <c r="G146" i="20"/>
  <c r="AI152" i="15"/>
  <c r="Z91"/>
  <c r="Z109"/>
  <c r="V5"/>
  <c r="AJ1" i="14" s="1"/>
  <c r="Z148" i="15"/>
  <c r="AA148" s="1"/>
  <c r="D2" i="20"/>
  <c r="AK262" i="15"/>
  <c r="V259"/>
  <c r="Y72"/>
  <c r="Z72" s="1"/>
  <c r="Y121"/>
  <c r="Y147"/>
  <c r="Y251"/>
  <c r="Y87"/>
  <c r="Y177"/>
  <c r="Y216"/>
  <c r="Y29"/>
  <c r="Y188"/>
  <c r="Y75"/>
  <c r="Y70"/>
  <c r="Y42"/>
  <c r="Y73"/>
  <c r="Y113"/>
  <c r="Y104"/>
  <c r="Y115"/>
  <c r="Y168"/>
  <c r="Y27"/>
  <c r="Z27" s="1"/>
  <c r="Y184"/>
  <c r="Y203"/>
  <c r="Y15"/>
  <c r="Y93"/>
  <c r="Z93" s="1"/>
  <c r="Y105"/>
  <c r="Y209"/>
  <c r="Y122"/>
  <c r="Y191"/>
  <c r="Y127"/>
  <c r="Y166"/>
  <c r="Y182"/>
  <c r="Y176"/>
  <c r="Y47"/>
  <c r="Y220"/>
  <c r="Y189"/>
  <c r="Y210"/>
  <c r="A155"/>
  <c r="A65"/>
  <c r="A178"/>
  <c r="A194"/>
  <c r="A201"/>
  <c r="A195"/>
  <c r="A233"/>
  <c r="A232"/>
  <c r="X195"/>
  <c r="Y195" s="1"/>
  <c r="X201"/>
  <c r="X233"/>
  <c r="X232"/>
  <c r="X178"/>
  <c r="Z214"/>
  <c r="X124"/>
  <c r="X194"/>
  <c r="Z181"/>
  <c r="Z79"/>
  <c r="Z154"/>
  <c r="AA218"/>
  <c r="AA198"/>
  <c r="AA149"/>
  <c r="AA217"/>
  <c r="Z197"/>
  <c r="Z190"/>
  <c r="Z38"/>
  <c r="Z146"/>
  <c r="AA219"/>
  <c r="Z40"/>
  <c r="X155"/>
  <c r="AA226"/>
  <c r="X65"/>
  <c r="Y65" s="1"/>
  <c r="AA180"/>
  <c r="E9" i="2"/>
  <c r="Z227" i="15" l="1"/>
  <c r="J13" i="2"/>
  <c r="K237" i="21"/>
  <c r="Y88" i="15"/>
  <c r="Y16"/>
  <c r="Y20"/>
  <c r="Z58"/>
  <c r="A193"/>
  <c r="Y82"/>
  <c r="AI26"/>
  <c r="X26"/>
  <c r="G20" i="20"/>
  <c r="A26" i="15"/>
  <c r="A90"/>
  <c r="Y111"/>
  <c r="Z111" s="1"/>
  <c r="G187" i="20"/>
  <c r="AI193" i="15"/>
  <c r="X193"/>
  <c r="Y193" s="1"/>
  <c r="X90"/>
  <c r="G84" i="20"/>
  <c r="AI90" i="15"/>
  <c r="Y112"/>
  <c r="AI49"/>
  <c r="F6" i="18"/>
  <c r="X49" i="15"/>
  <c r="G239" i="20"/>
  <c r="A245" i="15"/>
  <c r="X245"/>
  <c r="G238" i="20"/>
  <c r="A244" i="15"/>
  <c r="X244"/>
  <c r="G219" i="20"/>
  <c r="A225" i="15"/>
  <c r="X225"/>
  <c r="X175"/>
  <c r="A175"/>
  <c r="G169" i="20"/>
  <c r="A131" i="15"/>
  <c r="G125" i="20"/>
  <c r="X131" i="15"/>
  <c r="A129"/>
  <c r="G123" i="20"/>
  <c r="X129" i="15"/>
  <c r="G114" i="20"/>
  <c r="A120" i="15"/>
  <c r="X120"/>
  <c r="X102"/>
  <c r="G96" i="20"/>
  <c r="A102" i="15"/>
  <c r="X89"/>
  <c r="Y89" s="1"/>
  <c r="A89"/>
  <c r="G83" i="20"/>
  <c r="A50" i="15"/>
  <c r="X50"/>
  <c r="G44" i="20"/>
  <c r="G43"/>
  <c r="G40"/>
  <c r="A46" i="15"/>
  <c r="X46"/>
  <c r="A32"/>
  <c r="X32"/>
  <c r="Y32" s="1"/>
  <c r="G26" i="20"/>
  <c r="A200" i="15"/>
  <c r="AI78"/>
  <c r="X78"/>
  <c r="Y78" s="1"/>
  <c r="X253"/>
  <c r="Y253" s="1"/>
  <c r="AI253"/>
  <c r="A253"/>
  <c r="G247" i="20"/>
  <c r="Y246" i="15"/>
  <c r="G93" i="20"/>
  <c r="A99" i="15"/>
  <c r="X99"/>
  <c r="G72" i="20"/>
  <c r="G129"/>
  <c r="A135" i="15"/>
  <c r="X135"/>
  <c r="A136"/>
  <c r="X215"/>
  <c r="Y215" s="1"/>
  <c r="A215"/>
  <c r="AI215"/>
  <c r="G209" i="20"/>
  <c r="X136" i="15"/>
  <c r="X200"/>
  <c r="Y200" s="1"/>
  <c r="G130" i="20"/>
  <c r="AI136" i="15"/>
  <c r="AI205"/>
  <c r="A205"/>
  <c r="G199" i="20"/>
  <c r="AI200" i="15"/>
  <c r="A100"/>
  <c r="G194" i="20"/>
  <c r="AI116" i="15"/>
  <c r="G55" i="20"/>
  <c r="AI61" i="15"/>
  <c r="A116"/>
  <c r="X116"/>
  <c r="Y116" s="1"/>
  <c r="G110" i="20"/>
  <c r="X61" i="15"/>
  <c r="A61"/>
  <c r="G94" i="20"/>
  <c r="AI100" i="15"/>
  <c r="X100"/>
  <c r="X205"/>
  <c r="Y205" s="1"/>
  <c r="G97" i="20"/>
  <c r="X30" i="15"/>
  <c r="Y30" s="1"/>
  <c r="AI140"/>
  <c r="AI247"/>
  <c r="A137"/>
  <c r="AI137"/>
  <c r="AI228"/>
  <c r="X137"/>
  <c r="Y137" s="1"/>
  <c r="G241" i="20"/>
  <c r="AI103" i="15"/>
  <c r="A247"/>
  <c r="G24" i="20"/>
  <c r="A30" i="15"/>
  <c r="G131" i="20"/>
  <c r="G134"/>
  <c r="X247" i="15"/>
  <c r="Y247" s="1"/>
  <c r="AI30"/>
  <c r="X103"/>
  <c r="Y103" s="1"/>
  <c r="G179" i="20"/>
  <c r="A167" i="15"/>
  <c r="AI96"/>
  <c r="A96"/>
  <c r="AI167"/>
  <c r="G90" i="20"/>
  <c r="A185" i="15"/>
  <c r="X96"/>
  <c r="G161" i="20"/>
  <c r="AI185" i="15"/>
  <c r="Y167"/>
  <c r="X241"/>
  <c r="Y241" s="1"/>
  <c r="AI56"/>
  <c r="G50" i="20"/>
  <c r="G222"/>
  <c r="X140" i="15"/>
  <c r="X94"/>
  <c r="A94"/>
  <c r="AI94"/>
  <c r="G147" i="20"/>
  <c r="A55" i="15"/>
  <c r="Y81"/>
  <c r="AI230"/>
  <c r="G154" i="20"/>
  <c r="A240" i="15"/>
  <c r="AI57"/>
  <c r="G51" i="20"/>
  <c r="G133"/>
  <c r="G234"/>
  <c r="G224"/>
  <c r="X240" i="15"/>
  <c r="A57"/>
  <c r="AI160"/>
  <c r="A139"/>
  <c r="G49" i="20"/>
  <c r="X55" i="15"/>
  <c r="Y55" s="1"/>
  <c r="AI236"/>
  <c r="X160"/>
  <c r="Y160" s="1"/>
  <c r="X139"/>
  <c r="Y139" s="1"/>
  <c r="G165" i="20"/>
  <c r="AI139" i="15"/>
  <c r="A160"/>
  <c r="X230"/>
  <c r="Y230" s="1"/>
  <c r="AI55"/>
  <c r="A230"/>
  <c r="A56"/>
  <c r="AI240"/>
  <c r="X57"/>
  <c r="X56"/>
  <c r="A228"/>
  <c r="A140"/>
  <c r="X228"/>
  <c r="Y228" s="1"/>
  <c r="G177" i="20"/>
  <c r="A241" i="15"/>
  <c r="AI183"/>
  <c r="G237" i="20"/>
  <c r="AI238" i="15"/>
  <c r="A243"/>
  <c r="Y153"/>
  <c r="AI74"/>
  <c r="AI241"/>
  <c r="A41"/>
  <c r="X183"/>
  <c r="G235" i="20"/>
  <c r="G108"/>
  <c r="X229" i="15"/>
  <c r="X187"/>
  <c r="AI144"/>
  <c r="AI243"/>
  <c r="AI12"/>
  <c r="X243"/>
  <c r="X170"/>
  <c r="Y170" s="1"/>
  <c r="G232" i="20"/>
  <c r="Y31" i="15"/>
  <c r="Z31" s="1"/>
  <c r="X236"/>
  <c r="X238"/>
  <c r="Y238" s="1"/>
  <c r="A238"/>
  <c r="X118"/>
  <c r="Y118" s="1"/>
  <c r="AI151"/>
  <c r="G54" i="20"/>
  <c r="A236" i="15"/>
  <c r="G62" i="20"/>
  <c r="X254" i="15"/>
  <c r="Y254" s="1"/>
  <c r="X60"/>
  <c r="A60"/>
  <c r="G150" i="20"/>
  <c r="A151" i="15"/>
  <c r="AI92"/>
  <c r="G145" i="20"/>
  <c r="AI212" i="15"/>
  <c r="G230" i="20"/>
  <c r="AI60" i="15"/>
  <c r="A156"/>
  <c r="AI156"/>
  <c r="G250" i="20"/>
  <c r="X156" i="15"/>
  <c r="Y156" s="1"/>
  <c r="Y208"/>
  <c r="X256"/>
  <c r="Y256" s="1"/>
  <c r="Z208"/>
  <c r="AI256"/>
  <c r="AI237"/>
  <c r="A92"/>
  <c r="X212"/>
  <c r="G202" i="20"/>
  <c r="A229" i="15"/>
  <c r="A81"/>
  <c r="X171"/>
  <c r="AI163"/>
  <c r="X68"/>
  <c r="A163"/>
  <c r="X163"/>
  <c r="AI171"/>
  <c r="A171"/>
  <c r="G126" i="20"/>
  <c r="G223"/>
  <c r="AI229" i="15"/>
  <c r="G157" i="20"/>
  <c r="AI254" i="15"/>
  <c r="AI208"/>
  <c r="AI249"/>
  <c r="A208"/>
  <c r="X224"/>
  <c r="X144"/>
  <c r="Y97"/>
  <c r="Z97" s="1"/>
  <c r="Z179"/>
  <c r="G138" i="20"/>
  <c r="A12" i="15"/>
  <c r="AI153"/>
  <c r="A39"/>
  <c r="X74"/>
  <c r="X234"/>
  <c r="Y234" s="1"/>
  <c r="G68" i="20"/>
  <c r="A153" i="15"/>
  <c r="AI207"/>
  <c r="Y207"/>
  <c r="Y44"/>
  <c r="AI204"/>
  <c r="G6" i="20"/>
  <c r="AI224" i="15"/>
  <c r="G33" i="20"/>
  <c r="AI41" i="15"/>
  <c r="AI234"/>
  <c r="A170"/>
  <c r="A224"/>
  <c r="G35" i="20"/>
  <c r="AI170" i="15"/>
  <c r="Z207"/>
  <c r="A74"/>
  <c r="X204"/>
  <c r="Y204" s="1"/>
  <c r="A187"/>
  <c r="A207"/>
  <c r="Y23"/>
  <c r="Z23" s="1"/>
  <c r="G198" i="20"/>
  <c r="X12" i="15"/>
  <c r="Y12" s="1"/>
  <c r="A21"/>
  <c r="X39"/>
  <c r="G218" i="20"/>
  <c r="G228"/>
  <c r="G164"/>
  <c r="X41" i="15"/>
  <c r="AI39"/>
  <c r="AI187"/>
  <c r="Y165"/>
  <c r="X126"/>
  <c r="X249"/>
  <c r="Y249" s="1"/>
  <c r="AI206"/>
  <c r="AI248"/>
  <c r="G57" i="20"/>
  <c r="A169" i="15"/>
  <c r="AI85"/>
  <c r="AI128"/>
  <c r="G15" i="20"/>
  <c r="X21" i="15"/>
  <c r="X128"/>
  <c r="X141"/>
  <c r="Y141" s="1"/>
  <c r="Y36"/>
  <c r="Y62"/>
  <c r="G243" i="20"/>
  <c r="A126" i="15"/>
  <c r="AI169"/>
  <c r="G217" i="20"/>
  <c r="X248" i="15"/>
  <c r="Y248" s="1"/>
  <c r="G122" i="20"/>
  <c r="AI141" i="15"/>
  <c r="G58" i="20"/>
  <c r="Z52" i="15"/>
  <c r="Y133"/>
  <c r="G86" i="20"/>
  <c r="X45" i="15"/>
  <c r="AI81"/>
  <c r="AI21"/>
  <c r="AI10"/>
  <c r="G75" i="20"/>
  <c r="X80" i="15"/>
  <c r="A128"/>
  <c r="AI68"/>
  <c r="A254"/>
  <c r="A141"/>
  <c r="X63"/>
  <c r="G135" i="20"/>
  <c r="Y119" i="15"/>
  <c r="Z119" s="1"/>
  <c r="AI196"/>
  <c r="G242" i="20"/>
  <c r="A249" i="15"/>
  <c r="AI242"/>
  <c r="AI86"/>
  <c r="X84"/>
  <c r="A84"/>
  <c r="Y51"/>
  <c r="G206" i="20"/>
  <c r="A132" i="15"/>
  <c r="X76"/>
  <c r="AI132"/>
  <c r="G70" i="20"/>
  <c r="Y202" i="15"/>
  <c r="X237"/>
  <c r="AI223"/>
  <c r="A223"/>
  <c r="A237"/>
  <c r="G74" i="20"/>
  <c r="A63" i="15"/>
  <c r="A86"/>
  <c r="Z71"/>
  <c r="AA71" s="1"/>
  <c r="A206"/>
  <c r="Y206"/>
  <c r="AI126"/>
  <c r="A76"/>
  <c r="G120" i="20"/>
  <c r="AI63" i="15"/>
  <c r="A64"/>
  <c r="X242"/>
  <c r="Y106"/>
  <c r="A212"/>
  <c r="AI76"/>
  <c r="X132"/>
  <c r="Y132" s="1"/>
  <c r="G190" i="20"/>
  <c r="AI80" i="15"/>
  <c r="A80"/>
  <c r="X223"/>
  <c r="Y223" s="1"/>
  <c r="X196"/>
  <c r="Y35"/>
  <c r="G231" i="20"/>
  <c r="AI84" i="15"/>
  <c r="AI64"/>
  <c r="X64"/>
  <c r="Y64" s="1"/>
  <c r="G236" i="20"/>
  <c r="A242" i="15"/>
  <c r="G80" i="20"/>
  <c r="G163"/>
  <c r="X9" i="15"/>
  <c r="AI9"/>
  <c r="A85"/>
  <c r="A114"/>
  <c r="X10"/>
  <c r="X169"/>
  <c r="Y169" s="1"/>
  <c r="A45"/>
  <c r="X85"/>
  <c r="AI114"/>
  <c r="AA214"/>
  <c r="A10"/>
  <c r="Y54"/>
  <c r="Z54" s="1"/>
  <c r="Y95"/>
  <c r="Z95" s="1"/>
  <c r="Z83"/>
  <c r="Z257"/>
  <c r="Y13"/>
  <c r="Z13" s="1"/>
  <c r="Y158"/>
  <c r="G39" i="20"/>
  <c r="A9" i="15"/>
  <c r="G3" i="20"/>
  <c r="G79"/>
  <c r="X114" i="15"/>
  <c r="Y114" s="1"/>
  <c r="X86"/>
  <c r="Y28"/>
  <c r="AI67"/>
  <c r="G61" i="20"/>
  <c r="A67" i="15"/>
  <c r="X67"/>
  <c r="Y77"/>
  <c r="G112" i="20"/>
  <c r="AI118" i="15"/>
  <c r="Z24"/>
  <c r="AA24" s="1"/>
  <c r="Y231"/>
  <c r="Y239"/>
  <c r="Y233"/>
  <c r="Y250"/>
  <c r="Y25"/>
  <c r="Y161"/>
  <c r="Y211"/>
  <c r="Y152"/>
  <c r="Y130"/>
  <c r="Z130" s="1"/>
  <c r="Y145"/>
  <c r="Y159"/>
  <c r="Z172"/>
  <c r="Y34"/>
  <c r="Z34" s="1"/>
  <c r="Y186"/>
  <c r="Z186" s="1"/>
  <c r="Y192"/>
  <c r="Y92"/>
  <c r="AA109"/>
  <c r="AA91"/>
  <c r="AB148"/>
  <c r="AB149"/>
  <c r="AA72"/>
  <c r="G2" i="20"/>
  <c r="AJ262" i="15"/>
  <c r="AI8"/>
  <c r="W4"/>
  <c r="I12" i="20" s="1"/>
  <c r="W5" i="15"/>
  <c r="J12" i="20" s="1"/>
  <c r="Y124" i="15"/>
  <c r="Y201"/>
  <c r="Y232"/>
  <c r="Y194"/>
  <c r="Y178"/>
  <c r="Z178" s="1"/>
  <c r="Y155"/>
  <c r="AB218"/>
  <c r="AB198"/>
  <c r="AA197"/>
  <c r="AB217"/>
  <c r="A8"/>
  <c r="Z47"/>
  <c r="AA47" s="1"/>
  <c r="Z104"/>
  <c r="AA227"/>
  <c r="Z33"/>
  <c r="AA33" s="1"/>
  <c r="Z216"/>
  <c r="Z127"/>
  <c r="Z189"/>
  <c r="Z255"/>
  <c r="X8"/>
  <c r="Z22"/>
  <c r="Z110"/>
  <c r="Z150"/>
  <c r="AA150" s="1"/>
  <c r="Z48"/>
  <c r="AA48" s="1"/>
  <c r="AA181"/>
  <c r="Z235"/>
  <c r="Z174"/>
  <c r="Z195"/>
  <c r="Z59"/>
  <c r="Z151"/>
  <c r="AA151" s="1"/>
  <c r="Z101"/>
  <c r="Z164"/>
  <c r="Z11"/>
  <c r="Z107"/>
  <c r="Z98"/>
  <c r="AA27"/>
  <c r="AB27" s="1"/>
  <c r="Z123"/>
  <c r="AA123" s="1"/>
  <c r="Z53"/>
  <c r="Z173"/>
  <c r="Z162"/>
  <c r="AA162" s="1"/>
  <c r="AA79"/>
  <c r="Z199"/>
  <c r="Z19"/>
  <c r="Z125"/>
  <c r="Z157"/>
  <c r="Z185"/>
  <c r="AA185" s="1"/>
  <c r="Z43"/>
  <c r="AA43" s="1"/>
  <c r="Z66"/>
  <c r="Z143"/>
  <c r="Z18"/>
  <c r="AA18" s="1"/>
  <c r="AA154"/>
  <c r="Z14"/>
  <c r="AA14" s="1"/>
  <c r="Z147"/>
  <c r="Z121"/>
  <c r="AB226"/>
  <c r="AB219"/>
  <c r="AA190"/>
  <c r="E13" i="2"/>
  <c r="E17"/>
  <c r="Z177" i="15"/>
  <c r="Z87"/>
  <c r="Z105"/>
  <c r="Z122"/>
  <c r="Z168"/>
  <c r="Z115"/>
  <c r="Z203"/>
  <c r="Z191"/>
  <c r="Z166"/>
  <c r="Z75"/>
  <c r="Z220"/>
  <c r="Z70"/>
  <c r="AA40"/>
  <c r="AA38"/>
  <c r="AA93"/>
  <c r="Z108"/>
  <c r="Z138"/>
  <c r="Z222"/>
  <c r="Z252"/>
  <c r="Z221"/>
  <c r="Z117"/>
  <c r="AA146"/>
  <c r="Z15"/>
  <c r="Z176"/>
  <c r="Z142"/>
  <c r="Z209"/>
  <c r="Z251"/>
  <c r="Z29"/>
  <c r="Z184"/>
  <c r="Z210"/>
  <c r="AB180"/>
  <c r="Z182"/>
  <c r="Z113"/>
  <c r="Z73"/>
  <c r="Z42"/>
  <c r="Z188"/>
  <c r="Z16" l="1"/>
  <c r="AA16" s="1"/>
  <c r="Z88"/>
  <c r="Z20"/>
  <c r="AA20" s="1"/>
  <c r="AA58"/>
  <c r="AB58" s="1"/>
  <c r="AA257"/>
  <c r="Z82"/>
  <c r="Z193"/>
  <c r="Y26"/>
  <c r="Z26" s="1"/>
  <c r="AA111"/>
  <c r="Y90"/>
  <c r="Z112"/>
  <c r="Y49"/>
  <c r="Y46"/>
  <c r="Y245"/>
  <c r="Y244"/>
  <c r="Y225"/>
  <c r="Y175"/>
  <c r="Y131"/>
  <c r="Y129"/>
  <c r="Y120"/>
  <c r="Y102"/>
  <c r="Z89"/>
  <c r="Y50"/>
  <c r="Z32"/>
  <c r="AB214"/>
  <c r="Z78"/>
  <c r="AA78" s="1"/>
  <c r="AB78" s="1"/>
  <c r="Z116"/>
  <c r="Z246"/>
  <c r="Z215"/>
  <c r="Y136"/>
  <c r="Z200"/>
  <c r="Y99"/>
  <c r="Y135"/>
  <c r="Z30"/>
  <c r="Y61"/>
  <c r="Z137"/>
  <c r="Z205"/>
  <c r="Y100"/>
  <c r="Z103"/>
  <c r="AA103" s="1"/>
  <c r="Z81"/>
  <c r="AA81" s="1"/>
  <c r="Z167"/>
  <c r="Y96"/>
  <c r="Y94"/>
  <c r="Y140"/>
  <c r="Z139"/>
  <c r="Y240"/>
  <c r="Z55"/>
  <c r="AA55" s="1"/>
  <c r="Y39"/>
  <c r="Y224"/>
  <c r="Z224" s="1"/>
  <c r="Y56"/>
  <c r="Y243"/>
  <c r="Y57"/>
  <c r="Y229"/>
  <c r="Z160"/>
  <c r="Y41"/>
  <c r="Z41" s="1"/>
  <c r="Y187"/>
  <c r="Z187" s="1"/>
  <c r="Y183"/>
  <c r="Z183" s="1"/>
  <c r="Z153"/>
  <c r="Y212"/>
  <c r="Y163"/>
  <c r="Y236"/>
  <c r="Z170"/>
  <c r="AA170" s="1"/>
  <c r="Y171"/>
  <c r="Z171" s="1"/>
  <c r="Z156"/>
  <c r="AA31"/>
  <c r="Y144"/>
  <c r="Y60"/>
  <c r="Z60" s="1"/>
  <c r="Y68"/>
  <c r="Z68" s="1"/>
  <c r="Y74"/>
  <c r="Z114"/>
  <c r="Z204"/>
  <c r="Z169"/>
  <c r="AA52"/>
  <c r="AB52" s="1"/>
  <c r="Z44"/>
  <c r="Z223"/>
  <c r="Z165"/>
  <c r="AA165" s="1"/>
  <c r="Y237"/>
  <c r="Z141"/>
  <c r="AA179"/>
  <c r="Y63"/>
  <c r="Z234"/>
  <c r="Y80"/>
  <c r="Z62"/>
  <c r="AA62" s="1"/>
  <c r="AA83"/>
  <c r="Z36"/>
  <c r="Y126"/>
  <c r="Z51"/>
  <c r="Z12"/>
  <c r="Y21"/>
  <c r="Y85"/>
  <c r="Z64"/>
  <c r="AA64" s="1"/>
  <c r="Z133"/>
  <c r="Y45"/>
  <c r="Y9"/>
  <c r="Z158"/>
  <c r="AA158" s="1"/>
  <c r="AB71"/>
  <c r="Y10"/>
  <c r="Y196"/>
  <c r="Y128"/>
  <c r="Z128" s="1"/>
  <c r="Z106"/>
  <c r="AA54"/>
  <c r="AB54" s="1"/>
  <c r="Y76"/>
  <c r="Z76" s="1"/>
  <c r="Z132"/>
  <c r="AA132" s="1"/>
  <c r="Z254"/>
  <c r="AA254" s="1"/>
  <c r="Z250"/>
  <c r="Z249"/>
  <c r="Z239"/>
  <c r="Z253"/>
  <c r="AA253" s="1"/>
  <c r="Z248"/>
  <c r="Y84"/>
  <c r="Z202"/>
  <c r="Z35"/>
  <c r="AA35" s="1"/>
  <c r="Y242"/>
  <c r="AC218"/>
  <c r="Z247"/>
  <c r="AB257"/>
  <c r="Y86"/>
  <c r="AC198"/>
  <c r="AI262"/>
  <c r="AK263" s="1"/>
  <c r="Z28"/>
  <c r="AA28" s="1"/>
  <c r="Y67"/>
  <c r="Z77"/>
  <c r="Z238"/>
  <c r="Z233"/>
  <c r="Z231"/>
  <c r="Z228"/>
  <c r="Z230"/>
  <c r="Z241"/>
  <c r="Z256"/>
  <c r="Z194"/>
  <c r="Z25"/>
  <c r="AA25" s="1"/>
  <c r="Z211"/>
  <c r="Z161"/>
  <c r="AA161" s="1"/>
  <c r="Z159"/>
  <c r="Z152"/>
  <c r="AA152" s="1"/>
  <c r="Z145"/>
  <c r="AA145" s="1"/>
  <c r="AA172"/>
  <c r="Z192"/>
  <c r="Z92"/>
  <c r="AB109"/>
  <c r="AB91"/>
  <c r="AA121"/>
  <c r="AC217"/>
  <c r="AC149"/>
  <c r="AC148"/>
  <c r="AA147"/>
  <c r="AB147" s="1"/>
  <c r="J14" i="20"/>
  <c r="I14"/>
  <c r="AB72" i="15"/>
  <c r="Y8"/>
  <c r="Z8" s="1"/>
  <c r="AB197"/>
  <c r="AC226"/>
  <c r="AB47"/>
  <c r="AC47" s="1"/>
  <c r="AA104"/>
  <c r="AB227"/>
  <c r="Z232"/>
  <c r="AA98"/>
  <c r="AB98" s="1"/>
  <c r="AA199"/>
  <c r="Z201"/>
  <c r="AA216"/>
  <c r="AA101"/>
  <c r="AB181"/>
  <c r="AA235"/>
  <c r="AA255"/>
  <c r="AA127"/>
  <c r="AA174"/>
  <c r="AA22"/>
  <c r="AA195"/>
  <c r="AA186"/>
  <c r="AA189"/>
  <c r="AB189" s="1"/>
  <c r="AA173"/>
  <c r="AA143"/>
  <c r="AA11"/>
  <c r="AB11" s="1"/>
  <c r="AA110"/>
  <c r="AB110" s="1"/>
  <c r="AA157"/>
  <c r="AA164"/>
  <c r="AA191"/>
  <c r="AA97"/>
  <c r="AA125"/>
  <c r="AA59"/>
  <c r="AB59" s="1"/>
  <c r="AA130"/>
  <c r="AC27"/>
  <c r="AD27" s="1"/>
  <c r="AB185"/>
  <c r="Z124"/>
  <c r="AA19"/>
  <c r="AB19" s="1"/>
  <c r="AB151"/>
  <c r="AA177"/>
  <c r="AB177" s="1"/>
  <c r="Z65"/>
  <c r="AA107"/>
  <c r="AA220"/>
  <c r="AA203"/>
  <c r="AA66"/>
  <c r="AA53"/>
  <c r="AB154"/>
  <c r="AA122"/>
  <c r="AA13"/>
  <c r="AB79"/>
  <c r="AA168"/>
  <c r="AB168" s="1"/>
  <c r="AA115"/>
  <c r="AA166"/>
  <c r="Z118"/>
  <c r="AA118" s="1"/>
  <c r="AA75"/>
  <c r="AB75" s="1"/>
  <c r="AB123"/>
  <c r="AA119"/>
  <c r="AB119" s="1"/>
  <c r="AB14"/>
  <c r="AC14" s="1"/>
  <c r="AA178"/>
  <c r="AB178" s="1"/>
  <c r="AA208"/>
  <c r="AC180"/>
  <c r="AA251"/>
  <c r="AA142"/>
  <c r="AB190"/>
  <c r="AC219"/>
  <c r="B11" i="2"/>
  <c r="Z155" i="15"/>
  <c r="AA188"/>
  <c r="AA42"/>
  <c r="AA113"/>
  <c r="AA182"/>
  <c r="AA206"/>
  <c r="AA210"/>
  <c r="AA184"/>
  <c r="AA209"/>
  <c r="AA176"/>
  <c r="AA15"/>
  <c r="AA117"/>
  <c r="AB117" s="1"/>
  <c r="AA221"/>
  <c r="AA252"/>
  <c r="AA222"/>
  <c r="AA138"/>
  <c r="AA108"/>
  <c r="AB93"/>
  <c r="AB38"/>
  <c r="AB18"/>
  <c r="AB162"/>
  <c r="AB40"/>
  <c r="AB33"/>
  <c r="AA70"/>
  <c r="AB24"/>
  <c r="AA34"/>
  <c r="AB43"/>
  <c r="AB150"/>
  <c r="AA95"/>
  <c r="AA105"/>
  <c r="AA87"/>
  <c r="AB48"/>
  <c r="AB146"/>
  <c r="AA23"/>
  <c r="AA73"/>
  <c r="AA207"/>
  <c r="AA29"/>
  <c r="AB16" l="1"/>
  <c r="AA88"/>
  <c r="H6" i="18"/>
  <c r="AB111" i="15"/>
  <c r="Z46"/>
  <c r="AA46" s="1"/>
  <c r="AA82"/>
  <c r="AA193"/>
  <c r="AA26"/>
  <c r="AB26" s="1"/>
  <c r="Z90"/>
  <c r="AA112"/>
  <c r="Z49"/>
  <c r="AA49" s="1"/>
  <c r="AB103"/>
  <c r="Z175"/>
  <c r="AA32"/>
  <c r="AA89"/>
  <c r="Z245"/>
  <c r="Z244"/>
  <c r="Z225"/>
  <c r="Z131"/>
  <c r="Z129"/>
  <c r="Z120"/>
  <c r="I6" i="18"/>
  <c r="Z102" i="15"/>
  <c r="Z50"/>
  <c r="AB46"/>
  <c r="AC46" s="1"/>
  <c r="AC214"/>
  <c r="AD218"/>
  <c r="AA246"/>
  <c r="AA116"/>
  <c r="AA215"/>
  <c r="AA30"/>
  <c r="AB30" s="1"/>
  <c r="Z136"/>
  <c r="AA200"/>
  <c r="Z99"/>
  <c r="Z135"/>
  <c r="Z61"/>
  <c r="AA137"/>
  <c r="AA205"/>
  <c r="Z100"/>
  <c r="AB81"/>
  <c r="AC81" s="1"/>
  <c r="Z94"/>
  <c r="AA167"/>
  <c r="AA139"/>
  <c r="AB139" s="1"/>
  <c r="Z240"/>
  <c r="Z96"/>
  <c r="Z140"/>
  <c r="AA140" s="1"/>
  <c r="AB55"/>
  <c r="AC55" s="1"/>
  <c r="Z39"/>
  <c r="AA39" s="1"/>
  <c r="AA41"/>
  <c r="AB31"/>
  <c r="AC31" s="1"/>
  <c r="Z56"/>
  <c r="AA56" s="1"/>
  <c r="Z229"/>
  <c r="AA160"/>
  <c r="AA187"/>
  <c r="Z57"/>
  <c r="Z243"/>
  <c r="AA153"/>
  <c r="AA156"/>
  <c r="AA183"/>
  <c r="AA234"/>
  <c r="Z236"/>
  <c r="Z212"/>
  <c r="AA212" s="1"/>
  <c r="AB170"/>
  <c r="Z144"/>
  <c r="AA144" s="1"/>
  <c r="Z163"/>
  <c r="AA106"/>
  <c r="AA171"/>
  <c r="Z74"/>
  <c r="AA141"/>
  <c r="AB141" s="1"/>
  <c r="AA68"/>
  <c r="AA223"/>
  <c r="AB83"/>
  <c r="AC83" s="1"/>
  <c r="Z10"/>
  <c r="AA10" s="1"/>
  <c r="Z9"/>
  <c r="AA60"/>
  <c r="AA44"/>
  <c r="AA250"/>
  <c r="AA247"/>
  <c r="AA233"/>
  <c r="AA114"/>
  <c r="AA133"/>
  <c r="AB133" s="1"/>
  <c r="AC71"/>
  <c r="AD71" s="1"/>
  <c r="Z126"/>
  <c r="Z21"/>
  <c r="Z237"/>
  <c r="AA204"/>
  <c r="AA51"/>
  <c r="AB51" s="1"/>
  <c r="Z85"/>
  <c r="AA85" s="1"/>
  <c r="AA169"/>
  <c r="AB165"/>
  <c r="AB179"/>
  <c r="AC179" s="1"/>
  <c r="AA12"/>
  <c r="AB12" s="1"/>
  <c r="AA36"/>
  <c r="AB36" s="1"/>
  <c r="AA202"/>
  <c r="Z63"/>
  <c r="Z80"/>
  <c r="AA80" s="1"/>
  <c r="Z45"/>
  <c r="AA231"/>
  <c r="AB64"/>
  <c r="AA76"/>
  <c r="AB76" s="1"/>
  <c r="AC54"/>
  <c r="AD54" s="1"/>
  <c r="AA230"/>
  <c r="Z86"/>
  <c r="AA86" s="1"/>
  <c r="AB253"/>
  <c r="AA194"/>
  <c r="AA128"/>
  <c r="AB128" s="1"/>
  <c r="AA249"/>
  <c r="AA239"/>
  <c r="Z196"/>
  <c r="AA238"/>
  <c r="Z84"/>
  <c r="AA248"/>
  <c r="AB132"/>
  <c r="AB35"/>
  <c r="Z242"/>
  <c r="AD198"/>
  <c r="AB220"/>
  <c r="AD214"/>
  <c r="AC197"/>
  <c r="AB235"/>
  <c r="AC227"/>
  <c r="AD226"/>
  <c r="AC257"/>
  <c r="AB28"/>
  <c r="Z67"/>
  <c r="AA241"/>
  <c r="AA77"/>
  <c r="AA228"/>
  <c r="AB254"/>
  <c r="AA224"/>
  <c r="AA256"/>
  <c r="AB221"/>
  <c r="AA232"/>
  <c r="AA192"/>
  <c r="AC91"/>
  <c r="AA211"/>
  <c r="AB25"/>
  <c r="AA159"/>
  <c r="AB172"/>
  <c r="AA92"/>
  <c r="AB92" s="1"/>
  <c r="AC109"/>
  <c r="AB121"/>
  <c r="AC121" s="1"/>
  <c r="AD217"/>
  <c r="AD149"/>
  <c r="AD148"/>
  <c r="AC72"/>
  <c r="AC147"/>
  <c r="AD147" s="1"/>
  <c r="AC190"/>
  <c r="AD190" s="1"/>
  <c r="AC52"/>
  <c r="AD52" s="1"/>
  <c r="AB251"/>
  <c r="AD180"/>
  <c r="AB145"/>
  <c r="AB142"/>
  <c r="AC142" s="1"/>
  <c r="AD47"/>
  <c r="AB104"/>
  <c r="AC104" s="1"/>
  <c r="AB199"/>
  <c r="AC181"/>
  <c r="AA201"/>
  <c r="AB66"/>
  <c r="AA65"/>
  <c r="AB65" s="1"/>
  <c r="AB122"/>
  <c r="AB216"/>
  <c r="AB186"/>
  <c r="AC186" s="1"/>
  <c r="AB22"/>
  <c r="AB101"/>
  <c r="AC101" s="1"/>
  <c r="AB174"/>
  <c r="AC174" s="1"/>
  <c r="AB195"/>
  <c r="AB164"/>
  <c r="AB125"/>
  <c r="AC125" s="1"/>
  <c r="AB203"/>
  <c r="AC154"/>
  <c r="AB143"/>
  <c r="AC185"/>
  <c r="AB255"/>
  <c r="AB173"/>
  <c r="AA155"/>
  <c r="AB97"/>
  <c r="AC123"/>
  <c r="AB127"/>
  <c r="AC11"/>
  <c r="AB157"/>
  <c r="AC157" s="1"/>
  <c r="AC189"/>
  <c r="AC151"/>
  <c r="AB152"/>
  <c r="AC152" s="1"/>
  <c r="AC75"/>
  <c r="AD75" s="1"/>
  <c r="AB191"/>
  <c r="AB176"/>
  <c r="AC98"/>
  <c r="AD98" s="1"/>
  <c r="AB130"/>
  <c r="AC130" s="1"/>
  <c r="AA124"/>
  <c r="AB206"/>
  <c r="AB113"/>
  <c r="AC113" s="1"/>
  <c r="AB107"/>
  <c r="AC79"/>
  <c r="AB42"/>
  <c r="AC42" s="1"/>
  <c r="AB115"/>
  <c r="AB62"/>
  <c r="AC19"/>
  <c r="AD19" s="1"/>
  <c r="AB13"/>
  <c r="AB53"/>
  <c r="AB20"/>
  <c r="AC20" s="1"/>
  <c r="AB166"/>
  <c r="AB184"/>
  <c r="AC184" s="1"/>
  <c r="AB210"/>
  <c r="AC59"/>
  <c r="AD59" s="1"/>
  <c r="AC178"/>
  <c r="AD178" s="1"/>
  <c r="AC119"/>
  <c r="AD119" s="1"/>
  <c r="AB208"/>
  <c r="AB118"/>
  <c r="AB209"/>
  <c r="AB15"/>
  <c r="AB188"/>
  <c r="AC188" s="1"/>
  <c r="U3"/>
  <c r="AC58"/>
  <c r="AD219"/>
  <c r="H5" i="2"/>
  <c r="AB73" i="15"/>
  <c r="AB23"/>
  <c r="AC48"/>
  <c r="AB87"/>
  <c r="AB105"/>
  <c r="AB95"/>
  <c r="AC150"/>
  <c r="AC43"/>
  <c r="AB34"/>
  <c r="AC24"/>
  <c r="AA8"/>
  <c r="AB70"/>
  <c r="AC33"/>
  <c r="AC40"/>
  <c r="AC162"/>
  <c r="AC18"/>
  <c r="AC38"/>
  <c r="AC78"/>
  <c r="AC93"/>
  <c r="AB108"/>
  <c r="AB138"/>
  <c r="AB222"/>
  <c r="AB252"/>
  <c r="AC117"/>
  <c r="AD14"/>
  <c r="AB158"/>
  <c r="AC168"/>
  <c r="AC177"/>
  <c r="AC110"/>
  <c r="AB161"/>
  <c r="AB182"/>
  <c r="AC146"/>
  <c r="AB207"/>
  <c r="AB29"/>
  <c r="D16" i="16"/>
  <c r="J6" i="18" l="1"/>
  <c r="AC16" i="15"/>
  <c r="AC111"/>
  <c r="AB88"/>
  <c r="AB193"/>
  <c r="AC193" s="1"/>
  <c r="AB82"/>
  <c r="AC26"/>
  <c r="AA90"/>
  <c r="AB90" s="1"/>
  <c r="AB112"/>
  <c r="AB49"/>
  <c r="AC49" s="1"/>
  <c r="AD197"/>
  <c r="AC103"/>
  <c r="AA175"/>
  <c r="AB175" s="1"/>
  <c r="AB32"/>
  <c r="AA102"/>
  <c r="AB89"/>
  <c r="AA120"/>
  <c r="AA245"/>
  <c r="AA244"/>
  <c r="AA225"/>
  <c r="AB225" s="1"/>
  <c r="AA131"/>
  <c r="AA129"/>
  <c r="AA50"/>
  <c r="AD46"/>
  <c r="AA229"/>
  <c r="AC235"/>
  <c r="AB116"/>
  <c r="AB246"/>
  <c r="AA240"/>
  <c r="AB215"/>
  <c r="AC30"/>
  <c r="AD30" s="1"/>
  <c r="AA136"/>
  <c r="AB205"/>
  <c r="AB200"/>
  <c r="AB137"/>
  <c r="AA135"/>
  <c r="AA99"/>
  <c r="AA61"/>
  <c r="AD81"/>
  <c r="AA100"/>
  <c r="AC139"/>
  <c r="AA94"/>
  <c r="AB167"/>
  <c r="AA96"/>
  <c r="AB140"/>
  <c r="AB187"/>
  <c r="AB41"/>
  <c r="AB234"/>
  <c r="AB39"/>
  <c r="AB56"/>
  <c r="AB153"/>
  <c r="AB160"/>
  <c r="AB171"/>
  <c r="AC170"/>
  <c r="AD170" s="1"/>
  <c r="AA243"/>
  <c r="AA57"/>
  <c r="AB183"/>
  <c r="AB156"/>
  <c r="AD83"/>
  <c r="AA236"/>
  <c r="AB44"/>
  <c r="AC44" s="1"/>
  <c r="AB106"/>
  <c r="AB169"/>
  <c r="AC169" s="1"/>
  <c r="AC141"/>
  <c r="AD141" s="1"/>
  <c r="AB233"/>
  <c r="AB144"/>
  <c r="AB223"/>
  <c r="AB80"/>
  <c r="AA21"/>
  <c r="AB21" s="1"/>
  <c r="AA163"/>
  <c r="AA74"/>
  <c r="AC253"/>
  <c r="AB247"/>
  <c r="AB114"/>
  <c r="AB68"/>
  <c r="AA9"/>
  <c r="AC51"/>
  <c r="AD51" s="1"/>
  <c r="AB60"/>
  <c r="AA126"/>
  <c r="AB204"/>
  <c r="AB10"/>
  <c r="AB250"/>
  <c r="AA237"/>
  <c r="AB85"/>
  <c r="AC85" s="1"/>
  <c r="AD179"/>
  <c r="AA45"/>
  <c r="AB230"/>
  <c r="AB231"/>
  <c r="AC165"/>
  <c r="AD165" s="1"/>
  <c r="AA63"/>
  <c r="AB63" s="1"/>
  <c r="AB202"/>
  <c r="AC12"/>
  <c r="AD12" s="1"/>
  <c r="AC76"/>
  <c r="AA242"/>
  <c r="AB224"/>
  <c r="AB239"/>
  <c r="AC36"/>
  <c r="AC64"/>
  <c r="AD64" s="1"/>
  <c r="AC35"/>
  <c r="AB249"/>
  <c r="AC254"/>
  <c r="AA84"/>
  <c r="AB86"/>
  <c r="AC221"/>
  <c r="AB194"/>
  <c r="AB248"/>
  <c r="AC248" s="1"/>
  <c r="AC128"/>
  <c r="AB238"/>
  <c r="AA196"/>
  <c r="AC132"/>
  <c r="AB192"/>
  <c r="AB241"/>
  <c r="AC199"/>
  <c r="AD257"/>
  <c r="AC209"/>
  <c r="AB232"/>
  <c r="AC203"/>
  <c r="AD227"/>
  <c r="AC210"/>
  <c r="AC220"/>
  <c r="AD91"/>
  <c r="AC28"/>
  <c r="AB77"/>
  <c r="AA67"/>
  <c r="AB256"/>
  <c r="AB228"/>
  <c r="AB212"/>
  <c r="AC195"/>
  <c r="AD109"/>
  <c r="AB211"/>
  <c r="AB159"/>
  <c r="AC159" s="1"/>
  <c r="AC25"/>
  <c r="AC172"/>
  <c r="AC92"/>
  <c r="AC251"/>
  <c r="AC145"/>
  <c r="AD145" s="1"/>
  <c r="AD72"/>
  <c r="AD121"/>
  <c r="AD104"/>
  <c r="AB201"/>
  <c r="AB155"/>
  <c r="AC155" s="1"/>
  <c r="AD185"/>
  <c r="AC66"/>
  <c r="AD101"/>
  <c r="AD181"/>
  <c r="AC122"/>
  <c r="AC22"/>
  <c r="AD22" s="1"/>
  <c r="AC166"/>
  <c r="AD174"/>
  <c r="AC216"/>
  <c r="AD125"/>
  <c r="AC173"/>
  <c r="AC143"/>
  <c r="AD143" s="1"/>
  <c r="AC164"/>
  <c r="AD123"/>
  <c r="AC97"/>
  <c r="AD97" s="1"/>
  <c r="AD154"/>
  <c r="AC255"/>
  <c r="AC206"/>
  <c r="AC176"/>
  <c r="AD11"/>
  <c r="AD151"/>
  <c r="AC127"/>
  <c r="AD189"/>
  <c r="AC191"/>
  <c r="AC13"/>
  <c r="AC133"/>
  <c r="AD133" s="1"/>
  <c r="AC118"/>
  <c r="AD31"/>
  <c r="AD55"/>
  <c r="AB124"/>
  <c r="AC124" s="1"/>
  <c r="AD79"/>
  <c r="AC15"/>
  <c r="AD15" s="1"/>
  <c r="AC107"/>
  <c r="AD107" s="1"/>
  <c r="AC53"/>
  <c r="AD42"/>
  <c r="AC62"/>
  <c r="AC34"/>
  <c r="AC115"/>
  <c r="AD184"/>
  <c r="AD20"/>
  <c r="AC23"/>
  <c r="AD23" s="1"/>
  <c r="AD93"/>
  <c r="AD38"/>
  <c r="AC208"/>
  <c r="AC73"/>
  <c r="AD73" s="1"/>
  <c r="AC222"/>
  <c r="AD18"/>
  <c r="AD146"/>
  <c r="AD58"/>
  <c r="AD142"/>
  <c r="AC207"/>
  <c r="AC182"/>
  <c r="AC161"/>
  <c r="AD110"/>
  <c r="AD177"/>
  <c r="AD157"/>
  <c r="AD168"/>
  <c r="AC158"/>
  <c r="AD117"/>
  <c r="AC252"/>
  <c r="AC138"/>
  <c r="AC108"/>
  <c r="AD78"/>
  <c r="AD162"/>
  <c r="AD40"/>
  <c r="AD33"/>
  <c r="AC70"/>
  <c r="AB8"/>
  <c r="AD24"/>
  <c r="AD43"/>
  <c r="AD150"/>
  <c r="AC95"/>
  <c r="AC105"/>
  <c r="AC87"/>
  <c r="AD48"/>
  <c r="AD188"/>
  <c r="AD152"/>
  <c r="AD130"/>
  <c r="AD113"/>
  <c r="AC65"/>
  <c r="AD186"/>
  <c r="AC29"/>
  <c r="E16" i="16"/>
  <c r="F16" s="1"/>
  <c r="AD235" i="15" l="1"/>
  <c r="AD16"/>
  <c r="AD111"/>
  <c r="AC88"/>
  <c r="AD88" s="1"/>
  <c r="AC82"/>
  <c r="AD82" s="1"/>
  <c r="AD26"/>
  <c r="AC90"/>
  <c r="AC112"/>
  <c r="AD103"/>
  <c r="AD49"/>
  <c r="AD203"/>
  <c r="AB120"/>
  <c r="AC120" s="1"/>
  <c r="AC32"/>
  <c r="AB102"/>
  <c r="K6" i="18"/>
  <c r="AC89" i="15"/>
  <c r="AC175"/>
  <c r="AB245"/>
  <c r="AB244"/>
  <c r="AC225"/>
  <c r="AB131"/>
  <c r="AB129"/>
  <c r="AB50"/>
  <c r="AB229"/>
  <c r="AC116"/>
  <c r="AD116" s="1"/>
  <c r="AD209"/>
  <c r="AD210"/>
  <c r="AD251"/>
  <c r="AD199"/>
  <c r="AC246"/>
  <c r="AC215"/>
  <c r="AB243"/>
  <c r="AB240"/>
  <c r="AC137"/>
  <c r="AB136"/>
  <c r="AC136" s="1"/>
  <c r="AB57"/>
  <c r="AB236"/>
  <c r="AC236" s="1"/>
  <c r="AC200"/>
  <c r="AC205"/>
  <c r="AC41"/>
  <c r="AB135"/>
  <c r="AB99"/>
  <c r="AB61"/>
  <c r="AC61" s="1"/>
  <c r="AC140"/>
  <c r="AC156"/>
  <c r="AB100"/>
  <c r="AD139"/>
  <c r="AB94"/>
  <c r="AC94" s="1"/>
  <c r="AC187"/>
  <c r="AB96"/>
  <c r="AC96" s="1"/>
  <c r="AC167"/>
  <c r="AC39"/>
  <c r="AC56"/>
  <c r="AD56" s="1"/>
  <c r="AC234"/>
  <c r="AC153"/>
  <c r="AC160"/>
  <c r="AC171"/>
  <c r="AD171" s="1"/>
  <c r="AC80"/>
  <c r="AD80" s="1"/>
  <c r="AC60"/>
  <c r="AB163"/>
  <c r="AC144"/>
  <c r="AD144" s="1"/>
  <c r="AC250"/>
  <c r="AB126"/>
  <c r="AC126" s="1"/>
  <c r="AD169"/>
  <c r="AC183"/>
  <c r="AD44"/>
  <c r="AC114"/>
  <c r="AD114" s="1"/>
  <c r="AB74"/>
  <c r="AC74" s="1"/>
  <c r="AC106"/>
  <c r="AC233"/>
  <c r="AC223"/>
  <c r="AD223" s="1"/>
  <c r="AB9"/>
  <c r="AC204"/>
  <c r="AC247"/>
  <c r="AC21"/>
  <c r="AD21" s="1"/>
  <c r="AC230"/>
  <c r="AD253"/>
  <c r="AB237"/>
  <c r="AC68"/>
  <c r="AC10"/>
  <c r="AD10" s="1"/>
  <c r="AC231"/>
  <c r="AB45"/>
  <c r="AB196"/>
  <c r="AC86"/>
  <c r="AD86" s="1"/>
  <c r="AD35"/>
  <c r="AC249"/>
  <c r="AD128"/>
  <c r="AC192"/>
  <c r="AC63"/>
  <c r="AD63" s="1"/>
  <c r="AC229"/>
  <c r="AC239"/>
  <c r="AB84"/>
  <c r="AC202"/>
  <c r="AD221"/>
  <c r="AD76"/>
  <c r="AB242"/>
  <c r="AC194"/>
  <c r="AC224"/>
  <c r="AD36"/>
  <c r="AD254"/>
  <c r="AC238"/>
  <c r="AC212"/>
  <c r="AD132"/>
  <c r="AD195"/>
  <c r="AC241"/>
  <c r="AD222"/>
  <c r="AC232"/>
  <c r="AD248"/>
  <c r="AD220"/>
  <c r="AD28"/>
  <c r="AC77"/>
  <c r="AB67"/>
  <c r="AC256"/>
  <c r="AC228"/>
  <c r="AD193"/>
  <c r="AC211"/>
  <c r="AD25"/>
  <c r="AD172"/>
  <c r="AD92"/>
  <c r="AD87"/>
  <c r="AC201"/>
  <c r="AD66"/>
  <c r="AD166"/>
  <c r="AD122"/>
  <c r="AD191"/>
  <c r="AD164"/>
  <c r="AD216"/>
  <c r="AD206"/>
  <c r="AD173"/>
  <c r="AD255"/>
  <c r="AD62"/>
  <c r="AD127"/>
  <c r="AD176"/>
  <c r="AD13"/>
  <c r="AD118"/>
  <c r="AD34"/>
  <c r="AD155"/>
  <c r="AD124"/>
  <c r="AD53"/>
  <c r="AD85"/>
  <c r="AD159"/>
  <c r="AD115"/>
  <c r="AD207"/>
  <c r="AD208"/>
  <c r="AD29"/>
  <c r="AD65"/>
  <c r="AD105"/>
  <c r="AD95"/>
  <c r="AC8"/>
  <c r="AD70"/>
  <c r="AD108"/>
  <c r="AD138"/>
  <c r="AD252"/>
  <c r="AD158"/>
  <c r="AD161"/>
  <c r="AD182"/>
  <c r="X5"/>
  <c r="AD90" l="1"/>
  <c r="AD112"/>
  <c r="AD120"/>
  <c r="AC131"/>
  <c r="AD32"/>
  <c r="AD225"/>
  <c r="L6" i="18"/>
  <c r="AC102" i="15"/>
  <c r="AD89"/>
  <c r="AD175"/>
  <c r="AC245"/>
  <c r="AC244"/>
  <c r="AC129"/>
  <c r="AC50"/>
  <c r="AD215"/>
  <c r="AD246"/>
  <c r="AC240"/>
  <c r="AD240" s="1"/>
  <c r="AC57"/>
  <c r="AC243"/>
  <c r="AD136"/>
  <c r="AD137"/>
  <c r="AD41"/>
  <c r="AD200"/>
  <c r="AD205"/>
  <c r="AD236"/>
  <c r="AD140"/>
  <c r="AD156"/>
  <c r="AC135"/>
  <c r="AC99"/>
  <c r="AD61"/>
  <c r="AD187"/>
  <c r="AC100"/>
  <c r="AD94"/>
  <c r="AD167"/>
  <c r="AD96"/>
  <c r="AD39"/>
  <c r="AD234"/>
  <c r="AD153"/>
  <c r="AD160"/>
  <c r="AD60"/>
  <c r="AD106"/>
  <c r="AD204"/>
  <c r="AC163"/>
  <c r="AD163" s="1"/>
  <c r="AD74"/>
  <c r="AD239"/>
  <c r="AD183"/>
  <c r="AD250"/>
  <c r="AC9"/>
  <c r="AD9" s="1"/>
  <c r="AD126"/>
  <c r="AD233"/>
  <c r="AD247"/>
  <c r="AD231"/>
  <c r="AD68"/>
  <c r="AC45"/>
  <c r="AD224"/>
  <c r="AD230"/>
  <c r="AC237"/>
  <c r="AD237" s="1"/>
  <c r="AC196"/>
  <c r="AD249"/>
  <c r="AC84"/>
  <c r="AD84" s="1"/>
  <c r="AD192"/>
  <c r="AD229"/>
  <c r="AD238"/>
  <c r="AD202"/>
  <c r="AD212"/>
  <c r="AD194"/>
  <c r="AC242"/>
  <c r="AD241"/>
  <c r="AD232"/>
  <c r="AD77"/>
  <c r="AC67"/>
  <c r="AD256"/>
  <c r="AD228"/>
  <c r="AD211"/>
  <c r="AD201"/>
  <c r="AD8"/>
  <c r="X258"/>
  <c r="AD131" l="1"/>
  <c r="M6" i="18"/>
  <c r="AD102" i="15"/>
  <c r="N6" i="18" s="1"/>
  <c r="AD245" i="15"/>
  <c r="AD244"/>
  <c r="AD129"/>
  <c r="AD50"/>
  <c r="AD243"/>
  <c r="AD57"/>
  <c r="AD135"/>
  <c r="AD99"/>
  <c r="AD100"/>
  <c r="AD45"/>
  <c r="AD196"/>
  <c r="AD242"/>
  <c r="AD67"/>
  <c r="Z258"/>
  <c r="Y258"/>
  <c r="Z5"/>
  <c r="Y5"/>
  <c r="AB258" l="1"/>
  <c r="AA258"/>
  <c r="AB5"/>
  <c r="AA5"/>
  <c r="AC5" l="1"/>
  <c r="AC258"/>
  <c r="AD258"/>
  <c r="AD5" l="1"/>
  <c r="B6" i="18"/>
  <c r="D1"/>
  <c r="C6" l="1"/>
  <c r="G6"/>
</calcChain>
</file>

<file path=xl/comments1.xml><?xml version="1.0" encoding="utf-8"?>
<comments xmlns="http://schemas.openxmlformats.org/spreadsheetml/2006/main">
  <authors>
    <author>Auteur</author>
  </authors>
  <commentList>
    <comment ref="E3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</commentList>
</comments>
</file>

<file path=xl/sharedStrings.xml><?xml version="1.0" encoding="utf-8"?>
<sst xmlns="http://schemas.openxmlformats.org/spreadsheetml/2006/main" count="250" uniqueCount="168">
  <si>
    <t>N°</t>
  </si>
  <si>
    <t>NOM</t>
  </si>
  <si>
    <t>Prénom</t>
  </si>
  <si>
    <t>N° Tél.</t>
  </si>
  <si>
    <t xml:space="preserve">                             Liste des membres par ordre </t>
  </si>
  <si>
    <t xml:space="preserve">                                                                Liste des membres par ordre </t>
  </si>
  <si>
    <t>Totaux</t>
  </si>
  <si>
    <t>Nombre de casiers vides</t>
  </si>
  <si>
    <t>Nom:</t>
  </si>
  <si>
    <t>Signature:</t>
  </si>
  <si>
    <t>N° du casier puis valider
Montant de la somme valider</t>
  </si>
  <si>
    <t>Effacer tout : Ctrl + e</t>
  </si>
  <si>
    <t xml:space="preserve">  </t>
  </si>
  <si>
    <t>Colonne35</t>
  </si>
  <si>
    <t>Colonne31</t>
  </si>
  <si>
    <t>Colonne30</t>
  </si>
  <si>
    <t>Colonne29</t>
  </si>
  <si>
    <t>Colonne28</t>
  </si>
  <si>
    <t>Colonne27</t>
  </si>
  <si>
    <t>Colonne26</t>
  </si>
  <si>
    <t>Colonne25</t>
  </si>
  <si>
    <t>Colonne23</t>
  </si>
  <si>
    <t>Colonne22</t>
  </si>
  <si>
    <t>Colonne21</t>
  </si>
  <si>
    <t>Colonne20</t>
  </si>
  <si>
    <t>Colonne19</t>
  </si>
  <si>
    <t>Colonne15</t>
  </si>
  <si>
    <t>Colonne14</t>
  </si>
  <si>
    <t>Colonne13</t>
  </si>
  <si>
    <t>Colonne12</t>
  </si>
  <si>
    <t>Colonne11</t>
  </si>
  <si>
    <t>Colonne10</t>
  </si>
  <si>
    <t>Colonne9</t>
  </si>
  <si>
    <t>Colonne8</t>
  </si>
  <si>
    <t>Colonne7</t>
  </si>
  <si>
    <t>Colonne6</t>
  </si>
  <si>
    <t>Colonne5</t>
  </si>
  <si>
    <t>Colonne4</t>
  </si>
  <si>
    <t>Colonne3</t>
  </si>
  <si>
    <t>Colonne2</t>
  </si>
  <si>
    <t>Colonne1</t>
  </si>
  <si>
    <t>Nbr</t>
  </si>
  <si>
    <t>Tot à Remb</t>
  </si>
  <si>
    <t>nb</t>
  </si>
  <si>
    <t>total</t>
  </si>
  <si>
    <t>Prénoms</t>
  </si>
  <si>
    <t>NOMS</t>
  </si>
  <si>
    <t>Euro</t>
  </si>
  <si>
    <t>Euros</t>
  </si>
  <si>
    <t>TOTAL BANQUE</t>
  </si>
  <si>
    <t>NBRE AMENDES</t>
  </si>
  <si>
    <t>MONTANT AMENDES</t>
  </si>
  <si>
    <t>TOTAL A REMBOURSER</t>
  </si>
  <si>
    <t>decembre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</si>
  <si>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</si>
  <si>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</si>
  <si>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</si>
  <si>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</si>
  <si>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</si>
  <si>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</si>
  <si>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</si>
  <si>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</si>
  <si>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</si>
  <si>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</si>
  <si>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</si>
  <si>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N° Casiers</t>
  </si>
  <si>
    <t>Levée 1</t>
  </si>
  <si>
    <t>Levée 2</t>
  </si>
  <si>
    <t>Levée 3</t>
  </si>
  <si>
    <t>Levée 4</t>
  </si>
  <si>
    <t>Levée 5</t>
  </si>
  <si>
    <t>Levée 6</t>
  </si>
  <si>
    <t>Levée 7</t>
  </si>
  <si>
    <t>Levée 8</t>
  </si>
  <si>
    <t>Levée 9</t>
  </si>
  <si>
    <t>Levée 10</t>
  </si>
  <si>
    <t>Levée 11</t>
  </si>
  <si>
    <t>Nbr Levées</t>
  </si>
  <si>
    <t>Laisser base de données 
par ordre coissant casiers</t>
  </si>
  <si>
    <t>Colonne16</t>
  </si>
  <si>
    <t>Levée 12</t>
  </si>
  <si>
    <t>Epargne:</t>
  </si>
  <si>
    <t>Epargne</t>
  </si>
  <si>
    <t>Age:</t>
  </si>
  <si>
    <t>Par nom</t>
  </si>
  <si>
    <t>Par casier</t>
  </si>
  <si>
    <t>N° Tél.:</t>
  </si>
  <si>
    <t>Age</t>
  </si>
  <si>
    <t>Mail:</t>
  </si>
  <si>
    <t>Colonne232</t>
  </si>
  <si>
    <t>Tot à Remb.Esp.</t>
  </si>
  <si>
    <t>Nbr chèques</t>
  </si>
  <si>
    <t xml:space="preserve">            Nombre de membres :</t>
  </si>
  <si>
    <t xml:space="preserve">Mise a jour le </t>
  </si>
  <si>
    <t>Amende</t>
  </si>
  <si>
    <t>Membre</t>
  </si>
  <si>
    <t>depuis:</t>
  </si>
  <si>
    <t xml:space="preserve">                      Membre depuis:</t>
  </si>
  <si>
    <t>Mail :</t>
  </si>
  <si>
    <t xml:space="preserve">                                             </t>
  </si>
  <si>
    <t>Nbrs d'Amendes</t>
  </si>
  <si>
    <t>N° casier</t>
  </si>
  <si>
    <t>Total</t>
  </si>
  <si>
    <t xml:space="preserve">Nbr  </t>
  </si>
  <si>
    <t>Chèques</t>
  </si>
  <si>
    <t>Colonne17</t>
  </si>
  <si>
    <t>Par ordre alphabétique allez dans</t>
  </si>
  <si>
    <t>Base de données et trier</t>
  </si>
  <si>
    <t>Enregistrer de temps en temps votre saisie</t>
  </si>
  <si>
    <t>Nouvelle adhésion</t>
  </si>
  <si>
    <t>Remboursement par chèque:</t>
  </si>
  <si>
    <t>Remboursement en liquide  :</t>
  </si>
  <si>
    <r>
      <t xml:space="preserve">feuille versemement colonne W saisir </t>
    </r>
    <r>
      <rPr>
        <b/>
        <sz val="11"/>
        <color theme="1"/>
        <rFont val="Calibri"/>
        <family val="2"/>
        <scheme val="minor"/>
      </rPr>
      <t>= V…</t>
    </r>
  </si>
  <si>
    <r>
      <t>Saisir un</t>
    </r>
    <r>
      <rPr>
        <b/>
        <sz val="11"/>
        <color theme="1"/>
        <rFont val="Calibri"/>
        <family val="2"/>
        <scheme val="minor"/>
      </rPr>
      <t xml:space="preserve"> A</t>
    </r>
    <r>
      <rPr>
        <sz val="11"/>
        <color theme="1"/>
        <rFont val="Calibri"/>
        <family val="2"/>
        <scheme val="minor"/>
      </rPr>
      <t xml:space="preserve"> les mois précédents l'adhésion (pour enlever l'amande)</t>
    </r>
  </si>
  <si>
    <t>ne rien faire  laisser la cellule "W" vide</t>
  </si>
  <si>
    <t>épargnants</t>
  </si>
  <si>
    <t>Nres amendes</t>
  </si>
  <si>
    <t>Cotisations</t>
  </si>
  <si>
    <r>
      <t xml:space="preserve">                      Col. </t>
    </r>
    <r>
      <rPr>
        <b/>
        <sz val="10"/>
        <color rgb="FFFF0000"/>
        <rFont val="Arial"/>
        <family val="2"/>
      </rPr>
      <t>V</t>
    </r>
    <r>
      <rPr>
        <sz val="9"/>
        <color rgb="FFFF0000"/>
        <rFont val="Arial"/>
        <family val="2"/>
      </rPr>
      <t xml:space="preserve"> Liquide en rouge sur fond rosé</t>
    </r>
  </si>
  <si>
    <t>Chèque= fond rosé</t>
  </si>
  <si>
    <t>Total chèques</t>
  </si>
  <si>
    <t>Total liquide</t>
  </si>
  <si>
    <t>Total à remb.</t>
  </si>
  <si>
    <t>Casiers</t>
  </si>
  <si>
    <t>Sommes</t>
  </si>
  <si>
    <t>noms</t>
  </si>
  <si>
    <t>Espèce</t>
  </si>
  <si>
    <t>Nbr. chèques</t>
  </si>
  <si>
    <t>N° du chèque</t>
  </si>
  <si>
    <t xml:space="preserve">   Somme</t>
  </si>
  <si>
    <r>
      <t xml:space="preserve">Feuil </t>
    </r>
    <r>
      <rPr>
        <b/>
        <i/>
        <sz val="11"/>
        <color theme="1"/>
        <rFont val="Calibri"/>
        <family val="2"/>
        <scheme val="minor"/>
      </rPr>
      <t>"Base de données"</t>
    </r>
    <r>
      <rPr>
        <sz val="11"/>
        <color theme="1"/>
        <rFont val="Calibri"/>
        <family val="2"/>
        <scheme val="minor"/>
      </rPr>
      <t xml:space="preserve"> s"il faut rajouter des colonnes le faire à partir de AB</t>
    </r>
  </si>
  <si>
    <t>C'est juste si = à 0</t>
  </si>
  <si>
    <t>Imprimer les enveloppes</t>
  </si>
  <si>
    <t>Octobre</t>
  </si>
  <si>
    <t>Imprimer les dates de remboursement de l'année suivante ( sur feuilles cartonnées)</t>
  </si>
  <si>
    <t>Mettre à jour les chèques</t>
  </si>
  <si>
    <t xml:space="preserve">Imprimer levées sur les cartes </t>
  </si>
  <si>
    <t>Couper les cartes</t>
  </si>
  <si>
    <t>Novembre</t>
  </si>
  <si>
    <t>Imprimer les feuilles pour émarger</t>
  </si>
  <si>
    <t>Colonne18</t>
  </si>
  <si>
    <t>Colonne24</t>
  </si>
  <si>
    <t>Positionner le curseur :</t>
  </si>
  <si>
    <t>cellule D1</t>
  </si>
  <si>
    <r>
      <t>Saisir le</t>
    </r>
    <r>
      <rPr>
        <b/>
        <sz val="11"/>
        <color theme="1"/>
        <rFont val="Calibri"/>
        <family val="2"/>
        <scheme val="minor"/>
      </rPr>
      <t xml:space="preserve"> "N°</t>
    </r>
    <r>
      <rPr>
        <sz val="11"/>
        <color theme="1"/>
        <rFont val="Calibri"/>
        <family val="2"/>
        <scheme val="minor"/>
      </rPr>
      <t xml:space="preserve"> du casier": </t>
    </r>
    <r>
      <rPr>
        <b/>
        <sz val="11"/>
        <color theme="1"/>
        <rFont val="Calibri"/>
        <family val="2"/>
        <scheme val="minor"/>
      </rPr>
      <t>"Entrée"</t>
    </r>
    <r>
      <rPr>
        <sz val="11"/>
        <color theme="1"/>
        <rFont val="Calibri"/>
        <family val="2"/>
        <scheme val="minor"/>
      </rPr>
      <t xml:space="preserve"> puis la</t>
    </r>
    <r>
      <rPr>
        <b/>
        <sz val="11"/>
        <color theme="1"/>
        <rFont val="Calibri"/>
        <family val="2"/>
        <scheme val="minor"/>
      </rPr>
      <t xml:space="preserve"> "</t>
    </r>
    <r>
      <rPr>
        <sz val="11"/>
        <color theme="1"/>
        <rFont val="Calibri"/>
        <family val="2"/>
        <scheme val="minor"/>
      </rPr>
      <t>somme"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et "Entrée"</t>
    </r>
  </si>
  <si>
    <t>epargne</t>
  </si>
  <si>
    <t>Pour le mois en cours</t>
  </si>
  <si>
    <t>Chaque changement de mois:</t>
  </si>
  <si>
    <t>Renommer le classeur</t>
  </si>
  <si>
    <t>Effacer la levée dans la feuille encoder</t>
  </si>
  <si>
    <t>Oter la protection, puis aller dans la cellule AR2 pour modifier (= Versement! Colonne ?; ligne 5)</t>
  </si>
  <si>
    <t>Feuille "Chèques" mot de passe= "epargne"</t>
  </si>
  <si>
    <t>Noms</t>
  </si>
  <si>
    <t>Signature</t>
  </si>
  <si>
    <t>Nom</t>
  </si>
  <si>
    <t>Dates</t>
  </si>
  <si>
    <t>Ramener enveloppes, feuilles A4 et cartes chez Charlie</t>
  </si>
  <si>
    <t xml:space="preserve">Utiliser PC portable </t>
  </si>
  <si>
    <t>Private Sub ToggleButton1_Click()</t>
  </si>
  <si>
    <t>Range("e6").Value = Range("e6").Value + 1</t>
  </si>
  <si>
    <t>End Sub</t>
  </si>
  <si>
    <t>Contôler N° 98</t>
  </si>
  <si>
    <t>e</t>
  </si>
  <si>
    <t>et 187</t>
  </si>
  <si>
    <t>(Ctrl + E)</t>
  </si>
  <si>
    <t>??!!.</t>
  </si>
  <si>
    <t>WEBER  Tatiane</t>
  </si>
  <si>
    <t>E</t>
  </si>
</sst>
</file>

<file path=xl/styles.xml><?xml version="1.0" encoding="utf-8"?>
<styleSheet xmlns="http://schemas.openxmlformats.org/spreadsheetml/2006/main">
  <numFmts count="9">
    <numFmt numFmtId="6" formatCode="#,##0\ &quot;€&quot;;[Red]\-#,##0\ &quot;€&quot;"/>
    <numFmt numFmtId="164" formatCode="@&quot;&quot;*."/>
    <numFmt numFmtId="165" formatCode="0#&quot; &quot;##&quot; &quot;##&quot; &quot;##&quot; &quot;##"/>
    <numFmt numFmtId="166" formatCode="&quot;N° &quot;0"/>
    <numFmt numFmtId="167" formatCode="@\.*."/>
    <numFmt numFmtId="169" formatCode="0&quot;&quot;*."/>
    <numFmt numFmtId="170" formatCode="#,##0\ &quot;€&quot;"/>
    <numFmt numFmtId="171" formatCode="&quot;Cotisation &quot;0&quot;€&quot;"/>
    <numFmt numFmtId="172" formatCode="[$-40C]d\ mmmm\ yyyy;@"/>
  </numFmts>
  <fonts count="5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4"/>
      <color rgb="FF0070C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9"/>
      <name val="Arial"/>
      <family val="2"/>
    </font>
    <font>
      <sz val="9"/>
      <color indexed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sz val="9"/>
      <color rgb="FFFF0000"/>
      <name val="Arial"/>
      <family val="2"/>
    </font>
    <font>
      <sz val="8"/>
      <color rgb="FFFF0000"/>
      <name val="Arial"/>
      <family val="2"/>
    </font>
    <font>
      <sz val="14"/>
      <color theme="3"/>
      <name val="Calibri"/>
      <family val="2"/>
      <scheme val="minor"/>
    </font>
    <font>
      <sz val="14"/>
      <color theme="3" tint="0.39997558519241921"/>
      <name val="Calibri"/>
      <family val="2"/>
      <scheme val="minor"/>
    </font>
    <font>
      <sz val="8"/>
      <color theme="1"/>
      <name val="Arial"/>
      <family val="2"/>
    </font>
    <font>
      <sz val="10"/>
      <color theme="4"/>
      <name val="Arial"/>
      <family val="2"/>
    </font>
    <font>
      <sz val="9"/>
      <color theme="4"/>
      <name val="Arial"/>
      <family val="2"/>
    </font>
    <font>
      <b/>
      <sz val="8"/>
      <color theme="4"/>
      <name val="Arial"/>
      <family val="2"/>
    </font>
    <font>
      <sz val="8"/>
      <color theme="4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sz val="8"/>
      <name val="Arial"/>
      <family val="2"/>
    </font>
    <font>
      <b/>
      <sz val="10"/>
      <color theme="4"/>
      <name val="Arial"/>
      <family val="2"/>
    </font>
    <font>
      <sz val="8"/>
      <name val="Arial"/>
      <family val="2"/>
    </font>
    <font>
      <sz val="10"/>
      <color theme="4"/>
      <name val="Arial"/>
      <family val="2"/>
    </font>
    <font>
      <u/>
      <sz val="11"/>
      <color rgb="FFFF0000"/>
      <name val="Calibri"/>
      <family val="2"/>
      <scheme val="minor"/>
    </font>
    <font>
      <b/>
      <sz val="9"/>
      <color indexed="81"/>
      <name val="Tahoma"/>
      <family val="2"/>
    </font>
    <font>
      <b/>
      <u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8"/>
      <color rgb="FFFF0000"/>
      <name val="Arial"/>
      <family val="2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4"/>
      <color rgb="FFFF0000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6"/>
      </bottom>
      <diagonal/>
    </border>
  </borders>
  <cellStyleXfs count="3">
    <xf numFmtId="0" fontId="0" fillId="0" borderId="0"/>
    <xf numFmtId="0" fontId="13" fillId="0" borderId="0"/>
    <xf numFmtId="0" fontId="20" fillId="0" borderId="0"/>
  </cellStyleXfs>
  <cellXfs count="366">
    <xf numFmtId="0" fontId="0" fillId="0" borderId="0" xfId="0"/>
    <xf numFmtId="0" fontId="3" fillId="0" borderId="0" xfId="0" applyFont="1"/>
    <xf numFmtId="164" fontId="3" fillId="0" borderId="0" xfId="0" applyNumberFormat="1" applyFont="1" applyBorder="1"/>
    <xf numFmtId="0" fontId="3" fillId="0" borderId="3" xfId="0" applyFont="1" applyBorder="1" applyAlignment="1">
      <alignment horizontal="center"/>
    </xf>
    <xf numFmtId="0" fontId="3" fillId="0" borderId="3" xfId="0" applyNumberFormat="1" applyFont="1" applyBorder="1" applyAlignment="1">
      <alignment horizontal="center"/>
    </xf>
    <xf numFmtId="0" fontId="0" fillId="0" borderId="0" xfId="0" applyAlignment="1">
      <alignment horizontal="centerContinuous"/>
    </xf>
    <xf numFmtId="164" fontId="3" fillId="0" borderId="0" xfId="0" applyNumberFormat="1" applyFont="1" applyBorder="1" applyAlignment="1">
      <alignment horizontal="centerContinuous"/>
    </xf>
    <xf numFmtId="0" fontId="0" fillId="0" borderId="4" xfId="0" applyBorder="1"/>
    <xf numFmtId="0" fontId="0" fillId="0" borderId="0" xfId="0" applyBorder="1"/>
    <xf numFmtId="0" fontId="5" fillId="0" borderId="0" xfId="0" applyFont="1"/>
    <xf numFmtId="0" fontId="5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5" xfId="0" applyNumberFormat="1" applyFont="1" applyBorder="1" applyAlignment="1">
      <alignment horizontal="center"/>
    </xf>
    <xf numFmtId="167" fontId="3" fillId="0" borderId="0" xfId="0" applyNumberFormat="1" applyFont="1" applyBorder="1"/>
    <xf numFmtId="165" fontId="5" fillId="0" borderId="0" xfId="0" applyNumberFormat="1" applyFont="1" applyAlignment="1">
      <alignment horizontal="left"/>
    </xf>
    <xf numFmtId="0" fontId="5" fillId="0" borderId="0" xfId="0" applyFont="1" applyFill="1"/>
    <xf numFmtId="0" fontId="3" fillId="0" borderId="0" xfId="0" applyFont="1" applyAlignment="1">
      <alignment horizont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quotePrefix="1" applyFont="1"/>
    <xf numFmtId="0" fontId="0" fillId="0" borderId="0" xfId="0" applyAlignment="1" applyProtection="1">
      <alignment vertical="center"/>
      <protection locked="0"/>
    </xf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2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169" fontId="0" fillId="0" borderId="9" xfId="0" applyNumberForma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7" fillId="5" borderId="3" xfId="0" applyFont="1" applyFill="1" applyBorder="1" applyAlignment="1" applyProtection="1">
      <alignment horizontal="left" vertical="center"/>
    </xf>
    <xf numFmtId="0" fontId="7" fillId="5" borderId="3" xfId="0" applyFont="1" applyFill="1" applyBorder="1" applyAlignment="1" applyProtection="1">
      <alignment horizontal="center" vertical="center"/>
    </xf>
    <xf numFmtId="169" fontId="0" fillId="0" borderId="6" xfId="0" applyNumberFormat="1" applyFill="1" applyBorder="1" applyAlignment="1">
      <alignment horizontal="left" vertical="center"/>
    </xf>
    <xf numFmtId="0" fontId="0" fillId="0" borderId="8" xfId="0" applyFill="1" applyBorder="1" applyAlignment="1">
      <alignment horizontal="left" vertical="center"/>
    </xf>
    <xf numFmtId="169" fontId="0" fillId="0" borderId="8" xfId="0" applyNumberFormat="1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169" fontId="0" fillId="0" borderId="0" xfId="0" applyNumberFormat="1" applyFill="1" applyBorder="1" applyAlignment="1">
      <alignment horizontal="left" vertical="center"/>
    </xf>
    <xf numFmtId="169" fontId="0" fillId="0" borderId="10" xfId="0" applyNumberFormat="1" applyFill="1" applyBorder="1" applyAlignment="1">
      <alignment horizontal="left" vertical="center"/>
    </xf>
    <xf numFmtId="0" fontId="0" fillId="0" borderId="11" xfId="0" applyFill="1" applyBorder="1" applyAlignment="1">
      <alignment horizontal="left" vertical="center"/>
    </xf>
    <xf numFmtId="169" fontId="0" fillId="0" borderId="11" xfId="0" applyNumberFormat="1" applyFill="1" applyBorder="1" applyAlignment="1">
      <alignment horizontal="left" vertical="center"/>
    </xf>
    <xf numFmtId="0" fontId="0" fillId="7" borderId="7" xfId="0" applyFill="1" applyBorder="1" applyAlignment="1" applyProtection="1">
      <alignment horizontal="left" vertical="center"/>
      <protection locked="0"/>
    </xf>
    <xf numFmtId="0" fontId="13" fillId="0" borderId="0" xfId="1"/>
    <xf numFmtId="0" fontId="13" fillId="0" borderId="0" xfId="1" applyAlignment="1">
      <alignment horizontal="center"/>
    </xf>
    <xf numFmtId="0" fontId="13" fillId="0" borderId="0" xfId="1" applyAlignment="1"/>
    <xf numFmtId="0" fontId="13" fillId="8" borderId="0" xfId="1" applyFill="1"/>
    <xf numFmtId="0" fontId="13" fillId="9" borderId="0" xfId="1" applyFill="1" applyAlignment="1">
      <alignment horizontal="center"/>
    </xf>
    <xf numFmtId="0" fontId="14" fillId="9" borderId="0" xfId="1" applyFont="1" applyFill="1" applyAlignment="1">
      <alignment horizontal="center"/>
    </xf>
    <xf numFmtId="0" fontId="14" fillId="9" borderId="1" xfId="1" applyFont="1" applyFill="1" applyBorder="1" applyAlignment="1">
      <alignment horizontal="center"/>
    </xf>
    <xf numFmtId="0" fontId="14" fillId="9" borderId="1" xfId="1" applyNumberFormat="1" applyFont="1" applyFill="1" applyBorder="1" applyAlignment="1" applyProtection="1">
      <alignment horizontal="center"/>
    </xf>
    <xf numFmtId="0" fontId="13" fillId="0" borderId="1" xfId="1" applyFill="1" applyBorder="1" applyAlignment="1">
      <alignment horizontal="center"/>
    </xf>
    <xf numFmtId="0" fontId="14" fillId="0" borderId="1" xfId="1" applyFont="1" applyFill="1" applyBorder="1" applyAlignment="1">
      <alignment horizontal="center"/>
    </xf>
    <xf numFmtId="0" fontId="14" fillId="0" borderId="1" xfId="1" applyFont="1" applyFill="1" applyBorder="1"/>
    <xf numFmtId="0" fontId="13" fillId="0" borderId="0" xfId="1" applyFill="1"/>
    <xf numFmtId="0" fontId="13" fillId="0" borderId="0" xfId="1" applyFill="1" applyAlignment="1">
      <alignment horizontal="center"/>
    </xf>
    <xf numFmtId="0" fontId="13" fillId="9" borderId="1" xfId="1" applyFill="1" applyBorder="1" applyAlignment="1">
      <alignment horizontal="center"/>
    </xf>
    <xf numFmtId="0" fontId="14" fillId="11" borderId="1" xfId="1" applyNumberFormat="1" applyFont="1" applyFill="1" applyBorder="1" applyAlignment="1" applyProtection="1">
      <alignment horizontal="center"/>
    </xf>
    <xf numFmtId="0" fontId="14" fillId="10" borderId="3" xfId="1" applyFont="1" applyFill="1" applyBorder="1" applyAlignment="1">
      <alignment horizontal="center"/>
    </xf>
    <xf numFmtId="0" fontId="14" fillId="0" borderId="3" xfId="1" applyFont="1" applyBorder="1" applyAlignment="1">
      <alignment horizontal="center"/>
    </xf>
    <xf numFmtId="0" fontId="14" fillId="0" borderId="3" xfId="1" applyFont="1" applyBorder="1"/>
    <xf numFmtId="0" fontId="15" fillId="13" borderId="3" xfId="1" applyFont="1" applyFill="1" applyBorder="1" applyAlignment="1">
      <alignment horizontal="center"/>
    </xf>
    <xf numFmtId="0" fontId="16" fillId="13" borderId="3" xfId="1" applyFont="1" applyFill="1" applyBorder="1" applyAlignment="1">
      <alignment horizontal="center"/>
    </xf>
    <xf numFmtId="0" fontId="17" fillId="0" borderId="0" xfId="1" applyFont="1" applyAlignment="1">
      <alignment horizontal="center"/>
    </xf>
    <xf numFmtId="0" fontId="16" fillId="11" borderId="0" xfId="1" applyFont="1" applyFill="1" applyAlignment="1">
      <alignment horizontal="center"/>
    </xf>
    <xf numFmtId="0" fontId="18" fillId="0" borderId="0" xfId="1" applyFont="1" applyBorder="1" applyAlignment="1">
      <alignment horizontal="center"/>
    </xf>
    <xf numFmtId="17" fontId="18" fillId="0" borderId="0" xfId="1" applyNumberFormat="1" applyFont="1" applyBorder="1" applyAlignment="1">
      <alignment horizontal="center"/>
    </xf>
    <xf numFmtId="0" fontId="19" fillId="0" borderId="0" xfId="1" applyFont="1" applyBorder="1" applyAlignment="1">
      <alignment horizontal="center"/>
    </xf>
    <xf numFmtId="0" fontId="13" fillId="0" borderId="0" xfId="1" applyBorder="1" applyAlignment="1">
      <alignment horizontal="center"/>
    </xf>
    <xf numFmtId="0" fontId="18" fillId="0" borderId="24" xfId="1" applyFont="1" applyBorder="1" applyAlignment="1"/>
    <xf numFmtId="0" fontId="18" fillId="0" borderId="21" xfId="1" applyFont="1" applyBorder="1" applyAlignment="1"/>
    <xf numFmtId="0" fontId="21" fillId="0" borderId="0" xfId="2" applyFont="1" applyAlignment="1">
      <alignment horizontal="center" vertical="center" wrapText="1"/>
    </xf>
    <xf numFmtId="0" fontId="22" fillId="0" borderId="0" xfId="2" applyFont="1" applyAlignment="1">
      <alignment horizontal="center"/>
    </xf>
    <xf numFmtId="0" fontId="22" fillId="0" borderId="0" xfId="2" applyFont="1" applyAlignment="1"/>
    <xf numFmtId="6" fontId="22" fillId="0" borderId="0" xfId="2" applyNumberFormat="1" applyFont="1" applyFill="1" applyAlignment="1">
      <alignment horizontal="center"/>
    </xf>
    <xf numFmtId="0" fontId="22" fillId="0" borderId="0" xfId="2" applyFont="1" applyFill="1" applyAlignment="1">
      <alignment horizontal="center"/>
    </xf>
    <xf numFmtId="0" fontId="14" fillId="0" borderId="1" xfId="1" applyNumberFormat="1" applyFont="1" applyFill="1" applyBorder="1"/>
    <xf numFmtId="170" fontId="5" fillId="0" borderId="0" xfId="0" applyNumberFormat="1" applyFont="1" applyAlignment="1">
      <alignment horizontal="left"/>
    </xf>
    <xf numFmtId="0" fontId="25" fillId="0" borderId="0" xfId="1" applyFont="1"/>
    <xf numFmtId="0" fontId="26" fillId="0" borderId="24" xfId="1" applyFont="1" applyBorder="1" applyAlignment="1"/>
    <xf numFmtId="0" fontId="26" fillId="0" borderId="0" xfId="1" applyFont="1" applyBorder="1" applyAlignment="1">
      <alignment horizontal="center"/>
    </xf>
    <xf numFmtId="0" fontId="25" fillId="12" borderId="1" xfId="1" applyFont="1" applyFill="1" applyBorder="1" applyAlignment="1">
      <alignment horizontal="center"/>
    </xf>
    <xf numFmtId="170" fontId="25" fillId="5" borderId="1" xfId="1" applyNumberFormat="1" applyFont="1" applyFill="1" applyBorder="1" applyAlignment="1">
      <alignment horizontal="center"/>
    </xf>
    <xf numFmtId="0" fontId="13" fillId="15" borderId="0" xfId="1" applyFill="1" applyAlignment="1">
      <alignment horizontal="center"/>
    </xf>
    <xf numFmtId="0" fontId="13" fillId="15" borderId="23" xfId="1" applyFill="1" applyBorder="1" applyAlignment="1">
      <alignment horizontal="center"/>
    </xf>
    <xf numFmtId="0" fontId="13" fillId="15" borderId="1" xfId="1" applyFill="1" applyBorder="1" applyAlignment="1">
      <alignment horizontal="center"/>
    </xf>
    <xf numFmtId="0" fontId="13" fillId="17" borderId="1" xfId="1" applyFill="1" applyBorder="1" applyAlignment="1">
      <alignment horizontal="center"/>
    </xf>
    <xf numFmtId="0" fontId="5" fillId="0" borderId="0" xfId="0" applyNumberFormat="1" applyFont="1" applyAlignment="1">
      <alignment horizontal="left"/>
    </xf>
    <xf numFmtId="170" fontId="13" fillId="11" borderId="0" xfId="1" applyNumberFormat="1" applyFill="1" applyAlignment="1">
      <alignment horizontal="center"/>
    </xf>
    <xf numFmtId="171" fontId="13" fillId="11" borderId="0" xfId="1" applyNumberFormat="1" applyFill="1" applyAlignment="1">
      <alignment horizontal="center"/>
    </xf>
    <xf numFmtId="166" fontId="4" fillId="3" borderId="25" xfId="0" applyNumberFormat="1" applyFont="1" applyFill="1" applyBorder="1" applyAlignment="1">
      <alignment horizontal="center"/>
    </xf>
    <xf numFmtId="0" fontId="30" fillId="0" borderId="1" xfId="1" applyFont="1" applyFill="1" applyBorder="1" applyAlignment="1">
      <alignment horizontal="center"/>
    </xf>
    <xf numFmtId="0" fontId="5" fillId="18" borderId="0" xfId="0" applyFont="1" applyFill="1"/>
    <xf numFmtId="0" fontId="29" fillId="18" borderId="0" xfId="0" applyFont="1" applyFill="1"/>
    <xf numFmtId="0" fontId="5" fillId="0" borderId="0" xfId="0" applyFont="1" applyAlignment="1">
      <alignment horizontal="left"/>
    </xf>
    <xf numFmtId="0" fontId="5" fillId="0" borderId="0" xfId="0" quotePrefix="1" applyFont="1" applyAlignment="1">
      <alignment horizontal="center"/>
    </xf>
    <xf numFmtId="0" fontId="10" fillId="0" borderId="0" xfId="0" applyFont="1"/>
    <xf numFmtId="0" fontId="3" fillId="7" borderId="0" xfId="0" applyFont="1" applyFill="1" applyAlignment="1">
      <alignment horizontal="center" vertical="center"/>
    </xf>
    <xf numFmtId="0" fontId="31" fillId="0" borderId="0" xfId="1" applyFont="1" applyFill="1"/>
    <xf numFmtId="0" fontId="32" fillId="0" borderId="24" xfId="1" applyFont="1" applyFill="1" applyBorder="1" applyAlignment="1"/>
    <xf numFmtId="0" fontId="32" fillId="0" borderId="0" xfId="1" applyFont="1" applyFill="1" applyBorder="1" applyAlignment="1">
      <alignment horizontal="center"/>
    </xf>
    <xf numFmtId="0" fontId="34" fillId="0" borderId="3" xfId="1" applyFont="1" applyFill="1" applyBorder="1" applyAlignment="1">
      <alignment horizontal="left"/>
    </xf>
    <xf numFmtId="0" fontId="31" fillId="0" borderId="1" xfId="1" applyFont="1" applyFill="1" applyBorder="1" applyAlignment="1">
      <alignment horizontal="center"/>
    </xf>
    <xf numFmtId="170" fontId="31" fillId="0" borderId="1" xfId="1" applyNumberFormat="1" applyFont="1" applyFill="1" applyBorder="1" applyAlignment="1">
      <alignment horizontal="center"/>
    </xf>
    <xf numFmtId="0" fontId="13" fillId="0" borderId="0" xfId="1" applyFill="1" applyAlignment="1">
      <alignment horizontal="right"/>
    </xf>
    <xf numFmtId="0" fontId="35" fillId="0" borderId="0" xfId="1" applyFont="1"/>
    <xf numFmtId="167" fontId="10" fillId="0" borderId="0" xfId="0" applyNumberFormat="1" applyFont="1" applyBorder="1" applyAlignment="1">
      <alignment horizontal="centerContinuous"/>
    </xf>
    <xf numFmtId="0" fontId="36" fillId="0" borderId="0" xfId="2" applyFont="1" applyAlignment="1">
      <alignment horizontal="center"/>
    </xf>
    <xf numFmtId="0" fontId="25" fillId="0" borderId="26" xfId="2" applyFont="1" applyBorder="1" applyAlignment="1">
      <alignment horizontal="left"/>
    </xf>
    <xf numFmtId="0" fontId="22" fillId="0" borderId="27" xfId="2" applyFont="1" applyBorder="1" applyAlignment="1">
      <alignment horizontal="center"/>
    </xf>
    <xf numFmtId="6" fontId="14" fillId="0" borderId="0" xfId="2" applyNumberFormat="1" applyFont="1" applyFill="1" applyBorder="1" applyAlignment="1"/>
    <xf numFmtId="6" fontId="22" fillId="0" borderId="0" xfId="2" applyNumberFormat="1" applyFont="1" applyFill="1" applyBorder="1" applyAlignment="1"/>
    <xf numFmtId="6" fontId="22" fillId="0" borderId="0" xfId="2" applyNumberFormat="1" applyFont="1" applyFill="1" applyBorder="1" applyAlignment="1">
      <alignment horizontal="center"/>
    </xf>
    <xf numFmtId="0" fontId="22" fillId="0" borderId="0" xfId="2" applyFont="1" applyFill="1" applyBorder="1" applyAlignment="1">
      <alignment horizontal="center"/>
    </xf>
    <xf numFmtId="0" fontId="14" fillId="0" borderId="0" xfId="2" applyFont="1" applyFill="1" applyBorder="1" applyAlignment="1"/>
    <xf numFmtId="0" fontId="22" fillId="0" borderId="0" xfId="2" applyFont="1" applyBorder="1" applyAlignment="1">
      <alignment horizontal="center"/>
    </xf>
    <xf numFmtId="15" fontId="9" fillId="0" borderId="0" xfId="0" applyNumberFormat="1" applyFont="1" applyAlignment="1">
      <alignment horizontal="left"/>
    </xf>
    <xf numFmtId="170" fontId="13" fillId="9" borderId="1" xfId="1" applyNumberFormat="1" applyFill="1" applyBorder="1" applyAlignment="1">
      <alignment horizontal="center"/>
    </xf>
    <xf numFmtId="0" fontId="18" fillId="5" borderId="24" xfId="1" applyFont="1" applyFill="1" applyBorder="1" applyAlignment="1"/>
    <xf numFmtId="0" fontId="14" fillId="9" borderId="1" xfId="1" applyNumberFormat="1" applyFont="1" applyFill="1" applyBorder="1" applyAlignment="1">
      <alignment horizontal="center"/>
    </xf>
    <xf numFmtId="0" fontId="15" fillId="0" borderId="3" xfId="1" applyFont="1" applyBorder="1" applyAlignment="1">
      <alignment horizontal="left"/>
    </xf>
    <xf numFmtId="0" fontId="15" fillId="0" borderId="1" xfId="1" applyFont="1" applyFill="1" applyBorder="1" applyAlignment="1">
      <alignment horizontal="left"/>
    </xf>
    <xf numFmtId="0" fontId="15" fillId="0" borderId="1" xfId="1" applyNumberFormat="1" applyFont="1" applyFill="1" applyBorder="1" applyAlignment="1">
      <alignment horizontal="left"/>
    </xf>
    <xf numFmtId="0" fontId="14" fillId="0" borderId="0" xfId="1" applyFont="1" applyBorder="1"/>
    <xf numFmtId="170" fontId="37" fillId="9" borderId="1" xfId="1" applyNumberFormat="1" applyFont="1" applyFill="1" applyBorder="1" applyAlignment="1">
      <alignment horizontal="center"/>
    </xf>
    <xf numFmtId="0" fontId="5" fillId="0" borderId="0" xfId="0" applyFont="1" applyAlignment="1">
      <alignment horizontal="right"/>
    </xf>
    <xf numFmtId="172" fontId="5" fillId="0" borderId="0" xfId="0" applyNumberFormat="1" applyFont="1" applyAlignment="1">
      <alignment horizontal="left"/>
    </xf>
    <xf numFmtId="0" fontId="14" fillId="0" borderId="4" xfId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/>
    </xf>
    <xf numFmtId="0" fontId="21" fillId="0" borderId="1" xfId="2" applyFont="1" applyBorder="1" applyAlignment="1">
      <alignment horizontal="center" vertical="center" wrapText="1"/>
    </xf>
    <xf numFmtId="0" fontId="22" fillId="11" borderId="1" xfId="2" applyFont="1" applyFill="1" applyBorder="1" applyAlignment="1">
      <alignment horizontal="center"/>
    </xf>
    <xf numFmtId="170" fontId="22" fillId="14" borderId="1" xfId="2" applyNumberFormat="1" applyFont="1" applyFill="1" applyBorder="1" applyAlignment="1">
      <alignment horizontal="center"/>
    </xf>
    <xf numFmtId="0" fontId="22" fillId="7" borderId="1" xfId="2" applyFont="1" applyFill="1" applyBorder="1" applyAlignment="1">
      <alignment horizontal="center"/>
    </xf>
    <xf numFmtId="0" fontId="23" fillId="7" borderId="1" xfId="2" applyFont="1" applyFill="1" applyBorder="1" applyAlignment="1">
      <alignment horizontal="center"/>
    </xf>
    <xf numFmtId="170" fontId="22" fillId="5" borderId="1" xfId="2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7" fillId="0" borderId="4" xfId="0" applyFont="1" applyFill="1" applyBorder="1" applyAlignment="1">
      <alignment horizontal="center" vertical="center"/>
    </xf>
    <xf numFmtId="0" fontId="3" fillId="0" borderId="19" xfId="0" applyFont="1" applyBorder="1" applyAlignment="1">
      <alignment vertical="center"/>
    </xf>
    <xf numFmtId="0" fontId="0" fillId="0" borderId="30" xfId="0" applyBorder="1"/>
    <xf numFmtId="0" fontId="0" fillId="0" borderId="31" xfId="0" applyBorder="1"/>
    <xf numFmtId="0" fontId="9" fillId="7" borderId="7" xfId="0" applyFont="1" applyFill="1" applyBorder="1" applyAlignment="1" applyProtection="1">
      <alignment horizontal="center" vertical="center"/>
      <protection locked="0"/>
    </xf>
    <xf numFmtId="0" fontId="13" fillId="19" borderId="0" xfId="1" applyFill="1" applyAlignment="1">
      <alignment horizontal="center"/>
    </xf>
    <xf numFmtId="0" fontId="13" fillId="19" borderId="23" xfId="1" applyFill="1" applyBorder="1" applyAlignment="1">
      <alignment horizontal="center"/>
    </xf>
    <xf numFmtId="0" fontId="13" fillId="19" borderId="1" xfId="1" applyFill="1" applyBorder="1" applyAlignment="1">
      <alignment horizontal="center"/>
    </xf>
    <xf numFmtId="0" fontId="13" fillId="19" borderId="1" xfId="1" quotePrefix="1" applyNumberFormat="1" applyFill="1" applyBorder="1" applyAlignment="1">
      <alignment horizontal="center"/>
    </xf>
    <xf numFmtId="0" fontId="13" fillId="7" borderId="0" xfId="1" applyFill="1" applyAlignment="1">
      <alignment horizontal="center"/>
    </xf>
    <xf numFmtId="0" fontId="13" fillId="7" borderId="23" xfId="1" applyFill="1" applyBorder="1" applyAlignment="1">
      <alignment horizontal="center"/>
    </xf>
    <xf numFmtId="0" fontId="13" fillId="7" borderId="1" xfId="1" applyFill="1" applyBorder="1" applyAlignment="1">
      <alignment horizontal="center"/>
    </xf>
    <xf numFmtId="0" fontId="13" fillId="7" borderId="1" xfId="1" quotePrefix="1" applyNumberFormat="1" applyFill="1" applyBorder="1" applyAlignment="1">
      <alignment horizontal="center"/>
    </xf>
    <xf numFmtId="0" fontId="13" fillId="4" borderId="1" xfId="1" quotePrefix="1" applyNumberFormat="1" applyFill="1" applyBorder="1" applyAlignment="1">
      <alignment horizontal="center"/>
    </xf>
    <xf numFmtId="0" fontId="13" fillId="4" borderId="1" xfId="1" applyFill="1" applyBorder="1" applyAlignment="1">
      <alignment horizontal="center"/>
    </xf>
    <xf numFmtId="0" fontId="13" fillId="4" borderId="23" xfId="1" applyFill="1" applyBorder="1" applyAlignment="1">
      <alignment horizontal="center"/>
    </xf>
    <xf numFmtId="0" fontId="13" fillId="4" borderId="0" xfId="1" applyFill="1" applyAlignment="1">
      <alignment horizontal="center"/>
    </xf>
    <xf numFmtId="0" fontId="13" fillId="20" borderId="23" xfId="1" applyFill="1" applyBorder="1" applyAlignment="1">
      <alignment horizontal="center"/>
    </xf>
    <xf numFmtId="0" fontId="13" fillId="15" borderId="1" xfId="1" quotePrefix="1" applyNumberFormat="1" applyFill="1" applyBorder="1" applyAlignment="1">
      <alignment horizontal="center"/>
    </xf>
    <xf numFmtId="0" fontId="13" fillId="21" borderId="0" xfId="1" applyFill="1" applyAlignment="1">
      <alignment horizontal="center"/>
    </xf>
    <xf numFmtId="0" fontId="13" fillId="22" borderId="0" xfId="1" applyFill="1" applyAlignment="1">
      <alignment horizontal="center"/>
    </xf>
    <xf numFmtId="0" fontId="13" fillId="21" borderId="23" xfId="1" applyFill="1" applyBorder="1" applyAlignment="1">
      <alignment horizontal="center"/>
    </xf>
    <xf numFmtId="0" fontId="13" fillId="21" borderId="1" xfId="1" quotePrefix="1" applyNumberFormat="1" applyFill="1" applyBorder="1" applyAlignment="1">
      <alignment horizontal="center"/>
    </xf>
    <xf numFmtId="0" fontId="13" fillId="21" borderId="1" xfId="1" applyFill="1" applyBorder="1" applyAlignment="1">
      <alignment horizontal="center"/>
    </xf>
    <xf numFmtId="0" fontId="13" fillId="22" borderId="23" xfId="1" applyFill="1" applyBorder="1" applyAlignment="1">
      <alignment horizontal="center"/>
    </xf>
    <xf numFmtId="0" fontId="13" fillId="22" borderId="1" xfId="1" quotePrefix="1" applyNumberFormat="1" applyFill="1" applyBorder="1" applyAlignment="1">
      <alignment horizontal="center"/>
    </xf>
    <xf numFmtId="0" fontId="13" fillId="22" borderId="1" xfId="1" applyFill="1" applyBorder="1" applyAlignment="1">
      <alignment horizontal="center"/>
    </xf>
    <xf numFmtId="0" fontId="13" fillId="23" borderId="0" xfId="1" applyFill="1" applyAlignment="1">
      <alignment horizontal="center"/>
    </xf>
    <xf numFmtId="0" fontId="13" fillId="23" borderId="23" xfId="1" applyFill="1" applyBorder="1" applyAlignment="1">
      <alignment horizontal="center"/>
    </xf>
    <xf numFmtId="0" fontId="13" fillId="23" borderId="1" xfId="1" applyFill="1" applyBorder="1" applyAlignment="1">
      <alignment horizontal="center"/>
    </xf>
    <xf numFmtId="0" fontId="13" fillId="23" borderId="1" xfId="1" quotePrefix="1" applyNumberFormat="1" applyFill="1" applyBorder="1" applyAlignment="1">
      <alignment horizontal="center"/>
    </xf>
    <xf numFmtId="0" fontId="0" fillId="7" borderId="7" xfId="0" applyFill="1" applyBorder="1" applyAlignment="1" applyProtection="1">
      <alignment horizontal="center" vertical="center"/>
      <protection locked="0"/>
    </xf>
    <xf numFmtId="0" fontId="13" fillId="16" borderId="22" xfId="1" applyNumberFormat="1" applyFont="1" applyFill="1" applyBorder="1" applyAlignment="1">
      <alignment horizontal="center"/>
    </xf>
    <xf numFmtId="0" fontId="18" fillId="0" borderId="13" xfId="1" applyFont="1" applyBorder="1" applyAlignment="1"/>
    <xf numFmtId="0" fontId="26" fillId="5" borderId="8" xfId="1" applyFont="1" applyFill="1" applyBorder="1" applyAlignment="1"/>
    <xf numFmtId="0" fontId="14" fillId="11" borderId="1" xfId="1" applyNumberFormat="1" applyFont="1" applyFill="1" applyBorder="1" applyAlignment="1">
      <alignment horizontal="center"/>
    </xf>
    <xf numFmtId="0" fontId="37" fillId="11" borderId="1" xfId="1" applyNumberFormat="1" applyFont="1" applyFill="1" applyBorder="1" applyAlignment="1">
      <alignment horizontal="center"/>
    </xf>
    <xf numFmtId="0" fontId="14" fillId="0" borderId="0" xfId="1" applyFont="1"/>
    <xf numFmtId="0" fontId="14" fillId="5" borderId="8" xfId="1" applyFont="1" applyFill="1" applyBorder="1" applyAlignment="1"/>
    <xf numFmtId="0" fontId="27" fillId="0" borderId="3" xfId="1" applyFont="1" applyBorder="1" applyAlignment="1">
      <alignment horizontal="center"/>
    </xf>
    <xf numFmtId="0" fontId="38" fillId="0" borderId="0" xfId="1" applyFont="1" applyFill="1" applyAlignment="1">
      <alignment horizontal="left"/>
    </xf>
    <xf numFmtId="0" fontId="4" fillId="0" borderId="0" xfId="0" applyFont="1" applyFill="1" applyAlignment="1">
      <alignment horizontal="centerContinuous"/>
    </xf>
    <xf numFmtId="0" fontId="0" fillId="0" borderId="0" xfId="0" applyFill="1"/>
    <xf numFmtId="0" fontId="2" fillId="0" borderId="3" xfId="0" applyFont="1" applyFill="1" applyBorder="1" applyAlignment="1">
      <alignment horizontal="center"/>
    </xf>
    <xf numFmtId="0" fontId="0" fillId="0" borderId="0" xfId="0" applyFill="1" applyBorder="1"/>
    <xf numFmtId="0" fontId="2" fillId="0" borderId="5" xfId="0" applyFont="1" applyFill="1" applyBorder="1" applyAlignment="1">
      <alignment horizontal="center"/>
    </xf>
    <xf numFmtId="0" fontId="0" fillId="0" borderId="0" xfId="0" applyFill="1" applyAlignment="1">
      <alignment horizontal="centerContinuous"/>
    </xf>
    <xf numFmtId="0" fontId="3" fillId="0" borderId="3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167" fontId="3" fillId="0" borderId="0" xfId="0" applyNumberFormat="1" applyFont="1" applyFill="1" applyBorder="1"/>
    <xf numFmtId="0" fontId="3" fillId="2" borderId="0" xfId="0" applyFont="1" applyFill="1" applyAlignment="1">
      <alignment horizontal="centerContinuous"/>
    </xf>
    <xf numFmtId="0" fontId="4" fillId="0" borderId="0" xfId="0" applyFont="1" applyAlignment="1">
      <alignment horizontal="right"/>
    </xf>
    <xf numFmtId="0" fontId="3" fillId="0" borderId="0" xfId="0" applyFont="1" applyFill="1" applyAlignment="1">
      <alignment horizontal="centerContinuous"/>
    </xf>
    <xf numFmtId="0" fontId="9" fillId="0" borderId="2" xfId="0" applyFont="1" applyFill="1" applyBorder="1" applyAlignment="1">
      <alignment horizontal="left"/>
    </xf>
    <xf numFmtId="0" fontId="0" fillId="0" borderId="0" xfId="0" applyProtection="1">
      <protection locked="0"/>
    </xf>
    <xf numFmtId="0" fontId="24" fillId="0" borderId="0" xfId="0" applyFont="1" applyAlignment="1" applyProtection="1">
      <alignment horizontal="centerContinuous" vertical="center"/>
      <protection locked="0"/>
    </xf>
    <xf numFmtId="0" fontId="11" fillId="15" borderId="0" xfId="0" applyFont="1" applyFill="1" applyAlignment="1" applyProtection="1">
      <alignment vertical="center"/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Border="1" applyProtection="1">
      <protection locked="0"/>
    </xf>
    <xf numFmtId="0" fontId="13" fillId="0" borderId="0" xfId="1" applyNumberFormat="1" applyFill="1" applyAlignment="1">
      <alignment horizontal="center"/>
    </xf>
    <xf numFmtId="0" fontId="39" fillId="0" borderId="17" xfId="1" applyFont="1" applyFill="1" applyBorder="1" applyAlignment="1">
      <alignment horizontal="center" vertical="center"/>
    </xf>
    <xf numFmtId="0" fontId="0" fillId="0" borderId="0" xfId="0" applyProtection="1"/>
    <xf numFmtId="0" fontId="3" fillId="7" borderId="0" xfId="0" applyFont="1" applyFill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169" fontId="0" fillId="6" borderId="6" xfId="0" applyNumberFormat="1" applyFill="1" applyBorder="1" applyAlignment="1" applyProtection="1">
      <alignment horizontal="left" vertical="center" indent="1"/>
    </xf>
    <xf numFmtId="0" fontId="0" fillId="7" borderId="7" xfId="0" applyFill="1" applyBorder="1" applyAlignment="1" applyProtection="1">
      <alignment horizontal="left" vertical="center"/>
    </xf>
    <xf numFmtId="0" fontId="0" fillId="0" borderId="8" xfId="0" applyBorder="1" applyAlignment="1" applyProtection="1">
      <alignment horizontal="left" vertical="center"/>
    </xf>
    <xf numFmtId="169" fontId="0" fillId="6" borderId="8" xfId="0" applyNumberFormat="1" applyFill="1" applyBorder="1" applyAlignment="1" applyProtection="1">
      <alignment horizontal="left" vertical="center" indent="1"/>
    </xf>
    <xf numFmtId="169" fontId="0" fillId="0" borderId="8" xfId="0" applyNumberFormat="1" applyBorder="1" applyAlignment="1" applyProtection="1">
      <alignment horizontal="left" vertical="center"/>
    </xf>
    <xf numFmtId="169" fontId="0" fillId="0" borderId="9" xfId="0" applyNumberFormat="1" applyBorder="1" applyAlignment="1" applyProtection="1">
      <alignment horizontal="left" vertical="center" indent="1"/>
    </xf>
    <xf numFmtId="0" fontId="0" fillId="0" borderId="0" xfId="0" applyBorder="1" applyAlignment="1" applyProtection="1">
      <alignment horizontal="left" vertical="center"/>
    </xf>
    <xf numFmtId="169" fontId="0" fillId="0" borderId="0" xfId="0" applyNumberFormat="1" applyBorder="1" applyAlignment="1" applyProtection="1">
      <alignment horizontal="left" vertical="center" indent="1"/>
    </xf>
    <xf numFmtId="169" fontId="0" fillId="0" borderId="0" xfId="0" applyNumberFormat="1" applyBorder="1" applyAlignment="1" applyProtection="1">
      <alignment horizontal="left" vertical="center"/>
    </xf>
    <xf numFmtId="169" fontId="0" fillId="6" borderId="9" xfId="0" applyNumberFormat="1" applyFill="1" applyBorder="1" applyAlignment="1" applyProtection="1">
      <alignment horizontal="left" vertical="center" indent="1"/>
    </xf>
    <xf numFmtId="169" fontId="0" fillId="6" borderId="0" xfId="0" applyNumberFormat="1" applyFill="1" applyBorder="1" applyAlignment="1" applyProtection="1">
      <alignment horizontal="left" vertical="center" indent="1"/>
    </xf>
    <xf numFmtId="169" fontId="0" fillId="0" borderId="9" xfId="0" applyNumberFormat="1" applyFill="1" applyBorder="1" applyAlignment="1" applyProtection="1">
      <alignment horizontal="left" vertical="center" indent="1"/>
    </xf>
    <xf numFmtId="169" fontId="0" fillId="6" borderId="10" xfId="0" applyNumberFormat="1" applyFill="1" applyBorder="1" applyAlignment="1" applyProtection="1">
      <alignment horizontal="left" vertical="center" indent="1"/>
    </xf>
    <xf numFmtId="0" fontId="0" fillId="0" borderId="11" xfId="0" applyBorder="1" applyAlignment="1" applyProtection="1">
      <alignment horizontal="left" vertical="center"/>
    </xf>
    <xf numFmtId="169" fontId="0" fillId="6" borderId="11" xfId="0" applyNumberFormat="1" applyFill="1" applyBorder="1" applyAlignment="1" applyProtection="1">
      <alignment horizontal="left" vertical="center" indent="1"/>
    </xf>
    <xf numFmtId="169" fontId="0" fillId="0" borderId="11" xfId="0" applyNumberFormat="1" applyBorder="1" applyAlignment="1" applyProtection="1">
      <alignment horizontal="left" vertical="center" indent="1"/>
    </xf>
    <xf numFmtId="169" fontId="0" fillId="0" borderId="11" xfId="0" applyNumberFormat="1" applyBorder="1" applyAlignment="1" applyProtection="1">
      <alignment horizontal="left" vertical="center"/>
    </xf>
    <xf numFmtId="0" fontId="0" fillId="0" borderId="0" xfId="0" applyAlignment="1" applyProtection="1">
      <alignment vertical="center"/>
    </xf>
    <xf numFmtId="0" fontId="0" fillId="0" borderId="0" xfId="0" applyAlignment="1" applyProtection="1">
      <alignment horizontal="left" vertical="center"/>
    </xf>
    <xf numFmtId="0" fontId="6" fillId="0" borderId="0" xfId="0" applyFont="1" applyAlignment="1" applyProtection="1">
      <alignment vertical="center"/>
    </xf>
    <xf numFmtId="0" fontId="6" fillId="0" borderId="0" xfId="0" quotePrefix="1" applyFont="1" applyProtection="1"/>
    <xf numFmtId="0" fontId="0" fillId="0" borderId="0" xfId="0" applyAlignment="1" applyProtection="1">
      <alignment horizontal="left"/>
    </xf>
    <xf numFmtId="0" fontId="3" fillId="0" borderId="0" xfId="0" applyFont="1" applyAlignment="1" applyProtection="1">
      <alignment vertical="center"/>
    </xf>
    <xf numFmtId="0" fontId="0" fillId="0" borderId="0" xfId="0" applyBorder="1" applyProtection="1"/>
    <xf numFmtId="0" fontId="28" fillId="2" borderId="3" xfId="0" applyFont="1" applyFill="1" applyBorder="1" applyProtection="1">
      <protection locked="0" hidden="1"/>
    </xf>
    <xf numFmtId="0" fontId="5" fillId="2" borderId="3" xfId="0" applyFont="1" applyFill="1" applyBorder="1" applyAlignment="1" applyProtection="1">
      <alignment horizontal="center"/>
      <protection locked="0" hidden="1"/>
    </xf>
    <xf numFmtId="0" fontId="1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5" xfId="0" applyFont="1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hidden="1"/>
    </xf>
    <xf numFmtId="0" fontId="0" fillId="0" borderId="37" xfId="0" applyBorder="1" applyAlignment="1" applyProtection="1">
      <alignment horizontal="center"/>
      <protection hidden="1"/>
    </xf>
    <xf numFmtId="6" fontId="9" fillId="0" borderId="28" xfId="0" applyNumberFormat="1" applyFont="1" applyBorder="1" applyAlignment="1" applyProtection="1">
      <alignment horizontal="center"/>
      <protection hidden="1"/>
    </xf>
    <xf numFmtId="0" fontId="4" fillId="0" borderId="29" xfId="0" applyFont="1" applyBorder="1" applyAlignment="1" applyProtection="1">
      <alignment horizontal="center"/>
      <protection hidden="1"/>
    </xf>
    <xf numFmtId="0" fontId="7" fillId="0" borderId="0" xfId="0" applyFont="1" applyProtection="1">
      <protection locked="0"/>
    </xf>
    <xf numFmtId="0" fontId="0" fillId="2" borderId="0" xfId="0" applyFill="1"/>
    <xf numFmtId="0" fontId="43" fillId="2" borderId="0" xfId="0" applyFont="1" applyFill="1"/>
    <xf numFmtId="0" fontId="10" fillId="0" borderId="0" xfId="0" applyFont="1" applyAlignment="1" applyProtection="1">
      <alignment horizontal="center"/>
      <protection hidden="1"/>
    </xf>
    <xf numFmtId="0" fontId="16" fillId="7" borderId="1" xfId="2" quotePrefix="1" applyFont="1" applyFill="1" applyBorder="1" applyAlignment="1">
      <alignment horizontal="center"/>
    </xf>
    <xf numFmtId="0" fontId="15" fillId="11" borderId="0" xfId="1" applyFont="1" applyFill="1" applyAlignment="1">
      <alignment horizontal="center"/>
    </xf>
    <xf numFmtId="0" fontId="16" fillId="0" borderId="0" xfId="2" applyFont="1" applyAlignment="1">
      <alignment horizontal="center"/>
    </xf>
    <xf numFmtId="170" fontId="25" fillId="0" borderId="0" xfId="1" applyNumberFormat="1" applyFont="1"/>
    <xf numFmtId="0" fontId="0" fillId="9" borderId="0" xfId="1" applyFont="1" applyFill="1" applyAlignment="1">
      <alignment horizontal="center"/>
    </xf>
    <xf numFmtId="0" fontId="0" fillId="11" borderId="0" xfId="1" applyFont="1" applyFill="1" applyAlignment="1">
      <alignment horizontal="center"/>
    </xf>
    <xf numFmtId="0" fontId="0" fillId="13" borderId="3" xfId="1" applyFont="1" applyFill="1" applyBorder="1" applyAlignment="1">
      <alignment horizontal="center"/>
    </xf>
    <xf numFmtId="0" fontId="33" fillId="0" borderId="3" xfId="1" quotePrefix="1" applyFont="1" applyFill="1" applyBorder="1" applyAlignment="1">
      <alignment horizontal="center"/>
    </xf>
    <xf numFmtId="0" fontId="16" fillId="25" borderId="0" xfId="1" applyFont="1" applyFill="1" applyAlignment="1">
      <alignment horizontal="centerContinuous"/>
    </xf>
    <xf numFmtId="0" fontId="13" fillId="25" borderId="0" xfId="1" applyFill="1" applyAlignment="1">
      <alignment horizontal="centerContinuous"/>
    </xf>
    <xf numFmtId="0" fontId="14" fillId="0" borderId="40" xfId="1" applyFont="1" applyFill="1" applyBorder="1" applyAlignment="1">
      <alignment horizontal="center"/>
    </xf>
    <xf numFmtId="0" fontId="39" fillId="11" borderId="40" xfId="1" applyNumberFormat="1" applyFont="1" applyFill="1" applyBorder="1" applyAlignment="1">
      <alignment horizontal="center"/>
    </xf>
    <xf numFmtId="0" fontId="39" fillId="9" borderId="40" xfId="1" applyNumberFormat="1" applyFont="1" applyFill="1" applyBorder="1" applyAlignment="1" applyProtection="1">
      <alignment horizontal="center"/>
    </xf>
    <xf numFmtId="0" fontId="14" fillId="9" borderId="40" xfId="1" applyNumberFormat="1" applyFont="1" applyFill="1" applyBorder="1" applyAlignment="1">
      <alignment horizontal="center"/>
    </xf>
    <xf numFmtId="170" fontId="13" fillId="9" borderId="40" xfId="1" applyNumberFormat="1" applyFill="1" applyBorder="1" applyAlignment="1">
      <alignment horizontal="center"/>
    </xf>
    <xf numFmtId="170" fontId="40" fillId="0" borderId="40" xfId="1" applyNumberFormat="1" applyFont="1" applyFill="1" applyBorder="1" applyAlignment="1">
      <alignment horizontal="center"/>
    </xf>
    <xf numFmtId="0" fontId="13" fillId="7" borderId="40" xfId="1" quotePrefix="1" applyNumberFormat="1" applyFill="1" applyBorder="1" applyAlignment="1">
      <alignment horizontal="center"/>
    </xf>
    <xf numFmtId="0" fontId="13" fillId="4" borderId="40" xfId="1" quotePrefix="1" applyNumberFormat="1" applyFill="1" applyBorder="1" applyAlignment="1">
      <alignment horizontal="center"/>
    </xf>
    <xf numFmtId="0" fontId="13" fillId="19" borderId="40" xfId="1" quotePrefix="1" applyNumberFormat="1" applyFill="1" applyBorder="1" applyAlignment="1">
      <alignment horizontal="center"/>
    </xf>
    <xf numFmtId="0" fontId="13" fillId="15" borderId="40" xfId="1" quotePrefix="1" applyNumberFormat="1" applyFill="1" applyBorder="1" applyAlignment="1">
      <alignment horizontal="center"/>
    </xf>
    <xf numFmtId="0" fontId="13" fillId="21" borderId="40" xfId="1" quotePrefix="1" applyNumberFormat="1" applyFill="1" applyBorder="1" applyAlignment="1">
      <alignment horizontal="center"/>
    </xf>
    <xf numFmtId="0" fontId="13" fillId="0" borderId="40" xfId="1" quotePrefix="1" applyNumberFormat="1" applyFill="1" applyBorder="1" applyAlignment="1">
      <alignment horizontal="center"/>
    </xf>
    <xf numFmtId="0" fontId="13" fillId="23" borderId="40" xfId="1" quotePrefix="1" applyNumberFormat="1" applyFill="1" applyBorder="1" applyAlignment="1">
      <alignment horizontal="center"/>
    </xf>
    <xf numFmtId="0" fontId="16" fillId="0" borderId="3" xfId="1" applyFont="1" applyBorder="1" applyAlignment="1">
      <alignment horizontal="center"/>
    </xf>
    <xf numFmtId="170" fontId="16" fillId="0" borderId="3" xfId="1" applyNumberFormat="1" applyFont="1" applyBorder="1" applyAlignment="1">
      <alignment horizontal="center"/>
    </xf>
    <xf numFmtId="170" fontId="36" fillId="0" borderId="0" xfId="1" applyNumberFormat="1" applyFont="1" applyAlignment="1">
      <alignment horizontal="center"/>
    </xf>
    <xf numFmtId="170" fontId="36" fillId="0" borderId="3" xfId="1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11" xfId="0" applyFont="1" applyBorder="1" applyAlignment="1">
      <alignment horizontal="center"/>
    </xf>
    <xf numFmtId="170" fontId="3" fillId="2" borderId="0" xfId="0" quotePrefix="1" applyNumberFormat="1" applyFont="1" applyFill="1" applyAlignment="1">
      <alignment horizontal="center"/>
    </xf>
    <xf numFmtId="0" fontId="3" fillId="0" borderId="41" xfId="0" applyFont="1" applyBorder="1" applyAlignment="1">
      <alignment horizontal="center"/>
    </xf>
    <xf numFmtId="0" fontId="3" fillId="0" borderId="42" xfId="0" applyFont="1" applyBorder="1" applyAlignment="1">
      <alignment horizontal="center"/>
    </xf>
    <xf numFmtId="0" fontId="3" fillId="0" borderId="43" xfId="0" applyFont="1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2" xfId="0" applyBorder="1"/>
    <xf numFmtId="0" fontId="0" fillId="0" borderId="43" xfId="0" applyBorder="1"/>
    <xf numFmtId="0" fontId="0" fillId="0" borderId="1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7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9" fillId="0" borderId="0" xfId="0" applyFont="1"/>
    <xf numFmtId="0" fontId="24" fillId="0" borderId="0" xfId="0" applyFont="1"/>
    <xf numFmtId="0" fontId="15" fillId="0" borderId="1" xfId="1" applyFont="1" applyFill="1" applyBorder="1" applyAlignment="1">
      <alignment horizontal="center"/>
    </xf>
    <xf numFmtId="0" fontId="15" fillId="0" borderId="40" xfId="1" applyFont="1" applyFill="1" applyBorder="1" applyAlignment="1">
      <alignment horizontal="center"/>
    </xf>
    <xf numFmtId="170" fontId="0" fillId="0" borderId="0" xfId="0" applyNumberFormat="1" applyProtection="1">
      <protection locked="0"/>
    </xf>
    <xf numFmtId="0" fontId="3" fillId="0" borderId="0" xfId="0" applyFont="1" applyProtection="1">
      <protection locked="0"/>
    </xf>
    <xf numFmtId="0" fontId="9" fillId="0" borderId="0" xfId="0" applyFont="1" applyProtection="1">
      <protection locked="0"/>
    </xf>
    <xf numFmtId="0" fontId="41" fillId="0" borderId="0" xfId="0" applyFont="1" applyAlignment="1" applyProtection="1">
      <alignment horizontal="centerContinuous" vertical="center" wrapText="1"/>
      <protection locked="0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7" fillId="0" borderId="0" xfId="0" applyFont="1" applyProtection="1"/>
    <xf numFmtId="0" fontId="5" fillId="0" borderId="0" xfId="0" applyFont="1" applyAlignment="1" applyProtection="1"/>
    <xf numFmtId="0" fontId="10" fillId="2" borderId="3" xfId="0" applyFont="1" applyFill="1" applyBorder="1" applyAlignment="1" applyProtection="1">
      <alignment horizontal="center" vertical="center"/>
    </xf>
    <xf numFmtId="170" fontId="45" fillId="4" borderId="3" xfId="0" applyNumberFormat="1" applyFont="1" applyFill="1" applyBorder="1" applyAlignment="1" applyProtection="1">
      <alignment horizontal="center" vertical="center"/>
    </xf>
    <xf numFmtId="0" fontId="9" fillId="0" borderId="0" xfId="0" applyFont="1" applyFill="1" applyAlignment="1">
      <alignment horizontal="center"/>
    </xf>
    <xf numFmtId="0" fontId="3" fillId="0" borderId="0" xfId="0" applyFont="1" applyAlignment="1">
      <alignment horizontal="right"/>
    </xf>
    <xf numFmtId="0" fontId="13" fillId="0" borderId="0" xfId="1" applyAlignment="1">
      <alignment horizontal="center" vertical="center"/>
    </xf>
    <xf numFmtId="0" fontId="13" fillId="0" borderId="0" xfId="1" applyFill="1" applyAlignment="1">
      <alignment horizontal="center" vertical="center"/>
    </xf>
    <xf numFmtId="0" fontId="36" fillId="0" borderId="0" xfId="1" applyFont="1" applyAlignment="1">
      <alignment horizontal="center" vertical="center"/>
    </xf>
    <xf numFmtId="0" fontId="25" fillId="0" borderId="0" xfId="1" applyFont="1" applyAlignment="1">
      <alignment horizontal="center" vertical="center"/>
    </xf>
    <xf numFmtId="0" fontId="9" fillId="0" borderId="44" xfId="0" applyFont="1" applyFill="1" applyBorder="1" applyAlignment="1">
      <alignment horizontal="left"/>
    </xf>
    <xf numFmtId="164" fontId="9" fillId="0" borderId="8" xfId="0" applyNumberFormat="1" applyFont="1" applyBorder="1"/>
    <xf numFmtId="0" fontId="0" fillId="0" borderId="8" xfId="0" applyBorder="1"/>
    <xf numFmtId="0" fontId="9" fillId="0" borderId="7" xfId="0" applyFont="1" applyFill="1" applyBorder="1" applyAlignment="1">
      <alignment horizontal="left"/>
    </xf>
    <xf numFmtId="164" fontId="9" fillId="0" borderId="8" xfId="0" applyNumberFormat="1" applyFont="1" applyBorder="1" applyProtection="1">
      <protection hidden="1"/>
    </xf>
    <xf numFmtId="0" fontId="0" fillId="0" borderId="13" xfId="0" applyBorder="1"/>
    <xf numFmtId="0" fontId="9" fillId="0" borderId="45" xfId="0" applyFont="1" applyFill="1" applyBorder="1" applyAlignment="1">
      <alignment horizontal="left"/>
    </xf>
    <xf numFmtId="164" fontId="9" fillId="0" borderId="0" xfId="0" applyNumberFormat="1" applyFont="1" applyBorder="1"/>
    <xf numFmtId="0" fontId="0" fillId="0" borderId="46" xfId="0" applyBorder="1"/>
    <xf numFmtId="0" fontId="0" fillId="0" borderId="10" xfId="0" applyFill="1" applyBorder="1"/>
    <xf numFmtId="167" fontId="3" fillId="0" borderId="11" xfId="0" applyNumberFormat="1" applyFont="1" applyBorder="1"/>
    <xf numFmtId="0" fontId="0" fillId="0" borderId="11" xfId="0" applyBorder="1"/>
    <xf numFmtId="0" fontId="0" fillId="0" borderId="11" xfId="0" applyFill="1" applyBorder="1"/>
    <xf numFmtId="0" fontId="0" fillId="0" borderId="14" xfId="0" applyBorder="1"/>
    <xf numFmtId="0" fontId="9" fillId="0" borderId="47" xfId="0" applyFont="1" applyFill="1" applyBorder="1" applyAlignment="1">
      <alignment horizontal="left"/>
    </xf>
    <xf numFmtId="164" fontId="9" fillId="0" borderId="31" xfId="0" applyNumberFormat="1" applyFont="1" applyBorder="1"/>
    <xf numFmtId="0" fontId="9" fillId="0" borderId="48" xfId="0" applyFont="1" applyFill="1" applyBorder="1" applyAlignment="1">
      <alignment horizontal="left"/>
    </xf>
    <xf numFmtId="0" fontId="0" fillId="0" borderId="49" xfId="0" applyBorder="1"/>
    <xf numFmtId="0" fontId="0" fillId="0" borderId="9" xfId="0" applyFill="1" applyBorder="1"/>
    <xf numFmtId="15" fontId="9" fillId="0" borderId="0" xfId="0" applyNumberFormat="1" applyFont="1" applyBorder="1" applyAlignment="1">
      <alignment horizontal="left"/>
    </xf>
    <xf numFmtId="0" fontId="0" fillId="26" borderId="6" xfId="0" applyFill="1" applyBorder="1" applyProtection="1"/>
    <xf numFmtId="0" fontId="0" fillId="26" borderId="8" xfId="0" applyFill="1" applyBorder="1" applyProtection="1"/>
    <xf numFmtId="0" fontId="0" fillId="26" borderId="8" xfId="0" applyFill="1" applyBorder="1" applyProtection="1">
      <protection locked="0"/>
    </xf>
    <xf numFmtId="0" fontId="0" fillId="26" borderId="13" xfId="0" applyFill="1" applyBorder="1" applyProtection="1">
      <protection locked="0"/>
    </xf>
    <xf numFmtId="0" fontId="0" fillId="26" borderId="10" xfId="0" applyFill="1" applyBorder="1" applyProtection="1"/>
    <xf numFmtId="0" fontId="0" fillId="26" borderId="11" xfId="0" applyFill="1" applyBorder="1" applyProtection="1"/>
    <xf numFmtId="0" fontId="0" fillId="26" borderId="11" xfId="0" applyFill="1" applyBorder="1" applyProtection="1">
      <protection locked="0"/>
    </xf>
    <xf numFmtId="0" fontId="0" fillId="26" borderId="14" xfId="0" applyFill="1" applyBorder="1" applyProtection="1">
      <protection locked="0"/>
    </xf>
    <xf numFmtId="0" fontId="9" fillId="0" borderId="0" xfId="0" applyFont="1" applyAlignment="1">
      <alignment horizontal="center"/>
    </xf>
    <xf numFmtId="0" fontId="46" fillId="0" borderId="0" xfId="0" applyFont="1"/>
    <xf numFmtId="0" fontId="14" fillId="0" borderId="2" xfId="1" applyFont="1" applyFill="1" applyBorder="1" applyAlignment="1">
      <alignment horizontal="center"/>
    </xf>
    <xf numFmtId="0" fontId="15" fillId="0" borderId="2" xfId="1" applyNumberFormat="1" applyFont="1" applyFill="1" applyBorder="1" applyAlignment="1">
      <alignment horizontal="left"/>
    </xf>
    <xf numFmtId="0" fontId="14" fillId="0" borderId="2" xfId="1" applyNumberFormat="1" applyFont="1" applyFill="1" applyBorder="1"/>
    <xf numFmtId="0" fontId="15" fillId="0" borderId="2" xfId="1" applyFont="1" applyFill="1" applyBorder="1" applyAlignment="1">
      <alignment horizontal="center"/>
    </xf>
    <xf numFmtId="0" fontId="16" fillId="0" borderId="21" xfId="1" applyFont="1" applyFill="1" applyBorder="1" applyAlignment="1">
      <alignment horizontal="center"/>
    </xf>
    <xf numFmtId="0" fontId="13" fillId="0" borderId="24" xfId="1" applyFont="1" applyFill="1" applyBorder="1" applyAlignment="1">
      <alignment horizontal="center"/>
    </xf>
    <xf numFmtId="0" fontId="13" fillId="0" borderId="22" xfId="1" applyFont="1" applyFill="1" applyBorder="1" applyAlignment="1">
      <alignment horizontal="center"/>
    </xf>
    <xf numFmtId="0" fontId="36" fillId="0" borderId="24" xfId="1" applyFont="1" applyFill="1" applyBorder="1" applyAlignment="1">
      <alignment horizontal="center"/>
    </xf>
    <xf numFmtId="0" fontId="47" fillId="0" borderId="2" xfId="1" applyNumberFormat="1" applyFont="1" applyFill="1" applyBorder="1" applyAlignment="1">
      <alignment horizontal="center"/>
    </xf>
    <xf numFmtId="0" fontId="47" fillId="0" borderId="1" xfId="1" applyNumberFormat="1" applyFont="1" applyFill="1" applyBorder="1" applyAlignment="1">
      <alignment horizontal="center"/>
    </xf>
    <xf numFmtId="0" fontId="47" fillId="0" borderId="40" xfId="1" applyNumberFormat="1" applyFont="1" applyFill="1" applyBorder="1" applyAlignment="1">
      <alignment horizontal="center"/>
    </xf>
    <xf numFmtId="0" fontId="48" fillId="9" borderId="0" xfId="1" applyFont="1" applyFill="1" applyAlignment="1">
      <alignment horizontal="center"/>
    </xf>
    <xf numFmtId="0" fontId="36" fillId="9" borderId="0" xfId="1" applyFont="1" applyFill="1" applyAlignment="1">
      <alignment horizontal="center"/>
    </xf>
    <xf numFmtId="0" fontId="36" fillId="0" borderId="0" xfId="1" applyFont="1"/>
    <xf numFmtId="0" fontId="13" fillId="0" borderId="0" xfId="1" applyNumberFormat="1" applyFill="1" applyBorder="1" applyAlignment="1">
      <alignment horizontal="center"/>
    </xf>
    <xf numFmtId="0" fontId="13" fillId="0" borderId="0" xfId="1" applyFill="1" applyBorder="1" applyAlignment="1">
      <alignment horizontal="center"/>
    </xf>
    <xf numFmtId="0" fontId="14" fillId="0" borderId="37" xfId="1" applyNumberFormat="1" applyFont="1" applyFill="1" applyBorder="1"/>
    <xf numFmtId="0" fontId="14" fillId="0" borderId="37" xfId="1" applyFont="1" applyFill="1" applyBorder="1" applyAlignment="1">
      <alignment horizontal="center"/>
    </xf>
    <xf numFmtId="0" fontId="47" fillId="0" borderId="37" xfId="1" applyNumberFormat="1" applyFont="1" applyFill="1" applyBorder="1" applyAlignment="1">
      <alignment horizontal="center"/>
    </xf>
    <xf numFmtId="0" fontId="15" fillId="0" borderId="50" xfId="1" applyNumberFormat="1" applyFont="1" applyFill="1" applyBorder="1"/>
    <xf numFmtId="0" fontId="4" fillId="0" borderId="0" xfId="0" applyFont="1" applyAlignment="1">
      <alignment horizontal="right"/>
    </xf>
    <xf numFmtId="0" fontId="8" fillId="4" borderId="32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0" fillId="24" borderId="38" xfId="0" applyFill="1" applyBorder="1" applyAlignment="1" applyProtection="1">
      <alignment horizontal="center"/>
      <protection locked="0"/>
    </xf>
    <xf numFmtId="0" fontId="0" fillId="24" borderId="39" xfId="0" applyFill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left" wrapText="1"/>
      <protection locked="0"/>
    </xf>
    <xf numFmtId="170" fontId="12" fillId="4" borderId="6" xfId="0" applyNumberFormat="1" applyFont="1" applyFill="1" applyBorder="1" applyAlignment="1" applyProtection="1">
      <alignment horizontal="center" vertical="center"/>
    </xf>
    <xf numFmtId="170" fontId="12" fillId="4" borderId="13" xfId="0" applyNumberFormat="1" applyFont="1" applyFill="1" applyBorder="1" applyAlignment="1" applyProtection="1">
      <alignment horizontal="center" vertical="center"/>
    </xf>
    <xf numFmtId="170" fontId="12" fillId="4" borderId="10" xfId="0" applyNumberFormat="1" applyFont="1" applyFill="1" applyBorder="1" applyAlignment="1" applyProtection="1">
      <alignment horizontal="center" vertical="center"/>
    </xf>
    <xf numFmtId="170" fontId="12" fillId="4" borderId="14" xfId="0" applyNumberFormat="1" applyFont="1" applyFill="1" applyBorder="1" applyAlignment="1" applyProtection="1">
      <alignment horizontal="center" vertical="center"/>
    </xf>
    <xf numFmtId="0" fontId="13" fillId="15" borderId="1" xfId="1" applyFill="1" applyBorder="1" applyAlignment="1">
      <alignment horizontal="center"/>
    </xf>
    <xf numFmtId="0" fontId="18" fillId="16" borderId="1" xfId="1" applyFont="1" applyFill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92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FF000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FF000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border diagonalUp="0" diagonalDown="0" outline="0">
        <left/>
        <right/>
        <top/>
        <bottom/>
      </border>
    </dxf>
    <dxf>
      <numFmt numFmtId="0" formatCode="General"/>
      <alignment horizontal="center" vertical="bottom" textRotation="0" wrapText="0" inden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>
          <bgColor theme="5" tint="0.59996337778862885"/>
        </patternFill>
      </fill>
    </dxf>
    <dxf>
      <border diagonalUp="0" diagonalDown="0" outline="0">
        <left/>
        <right/>
        <top/>
        <bottom/>
      </border>
    </dxf>
    <dxf>
      <border diagonalUp="0" diagonalDown="0" outline="0">
        <left/>
        <right style="thin">
          <color indexed="64"/>
        </right>
        <top/>
        <bottom/>
      </border>
    </dxf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alignment horizontal="center" vertical="bottom" textRotation="0" wrapText="0" indent="0" relativeIndent="255" justifyLastLine="0" shrinkToFit="0" readingOrder="0"/>
      <border diagonalUp="0" diagonalDown="0" outline="0">
        <left style="thin">
          <color auto="1"/>
        </left>
        <right/>
        <top/>
        <bottom/>
      </border>
    </dxf>
    <dxf>
      <alignment horizontal="center" vertical="bottom" textRotation="0" wrapText="0" indent="0" relativeIndent="255" justifyLastLine="0" shrinkToFit="0" readingOrder="0"/>
    </dxf>
    <dxf>
      <border outline="0">
        <top style="medium">
          <color indexed="64"/>
        </top>
      </border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relativeIndent="255" justifyLastLine="0" shrinkToFit="0" readingOrder="0"/>
    </dxf>
    <dxf>
      <fill>
        <patternFill>
          <bgColor theme="3" tint="0.79998168889431442"/>
        </patternFill>
      </fill>
    </dxf>
    <dxf>
      <fill>
        <patternFill>
          <bgColor theme="9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center" textRotation="0" wrapText="0" indent="0" relativeIndent="255" justifyLastLine="0" shrinkToFit="0" readingOrder="0"/>
      <border outline="0">
        <left style="thin">
          <color indexed="64"/>
        </left>
      </border>
    </dxf>
    <dxf>
      <numFmt numFmtId="0" formatCode="General"/>
      <fill>
        <patternFill patternType="solid">
          <fgColor indexed="64"/>
          <bgColor rgb="FF66FF99"/>
        </patternFill>
      </fill>
      <alignment horizontal="center" vertical="bottom" textRotation="0" wrapText="0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rgb="FFFFC000"/>
        </patternFill>
      </fill>
      <alignment horizontal="center" vertical="bottom" textRotation="0" wrapText="0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rgb="FFFFFF99"/>
        </patternFill>
      </fill>
      <alignment horizontal="center" vertical="bottom" textRotation="0" wrapText="0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Arial"/>
        <scheme val="none"/>
      </font>
      <numFmt numFmtId="170" formatCode="#,##0\ &quot;€&quot;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numFmt numFmtId="170" formatCode="#,##0\ &quot;€&quot;"/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70" formatCode="#,##0\ &quot;€&quot;"/>
      <fill>
        <patternFill patternType="solid">
          <fgColor indexed="64"/>
          <bgColor indexed="42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solid">
          <fgColor indexed="64"/>
          <bgColor indexed="42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solid">
          <fgColor indexed="64"/>
          <bgColor indexed="42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solid">
          <fgColor indexed="64"/>
          <bgColor indexed="43"/>
        </patternFill>
      </fill>
      <alignment horizontal="center" vertical="bottom" textRotation="0" wrapText="0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color theme="3"/>
      </font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color theme="1"/>
      </font>
      <fill>
        <patternFill patternType="none">
          <bgColor auto="1"/>
        </patternFill>
      </fill>
    </dxf>
    <dxf>
      <font>
        <color theme="3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99FF99"/>
      <color rgb="FF00FFCC"/>
      <color rgb="FFCC99FF"/>
      <color rgb="FFFFFF99"/>
      <color rgb="FF66FF99"/>
      <color rgb="FF99FF33"/>
      <color rgb="FF66FF66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28</xdr:row>
      <xdr:rowOff>85724</xdr:rowOff>
    </xdr:from>
    <xdr:to>
      <xdr:col>2</xdr:col>
      <xdr:colOff>238125</xdr:colOff>
      <xdr:row>30</xdr:row>
      <xdr:rowOff>9525</xdr:rowOff>
    </xdr:to>
    <xdr:sp macro="" textlink="">
      <xdr:nvSpPr>
        <xdr:cNvPr id="2" name="Rectangle 1"/>
        <xdr:cNvSpPr/>
      </xdr:nvSpPr>
      <xdr:spPr>
        <a:xfrm>
          <a:off x="123825" y="5781674"/>
          <a:ext cx="933450" cy="371476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142875</xdr:colOff>
      <xdr:row>28</xdr:row>
      <xdr:rowOff>76200</xdr:rowOff>
    </xdr:from>
    <xdr:to>
      <xdr:col>6</xdr:col>
      <xdr:colOff>0</xdr:colOff>
      <xdr:row>30</xdr:row>
      <xdr:rowOff>1</xdr:rowOff>
    </xdr:to>
    <xdr:sp macro="" textlink="">
      <xdr:nvSpPr>
        <xdr:cNvPr id="4" name="Rectangle 3"/>
        <xdr:cNvSpPr/>
      </xdr:nvSpPr>
      <xdr:spPr>
        <a:xfrm>
          <a:off x="1209675" y="5772150"/>
          <a:ext cx="914400" cy="371476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142875</xdr:colOff>
      <xdr:row>28</xdr:row>
      <xdr:rowOff>76200</xdr:rowOff>
    </xdr:from>
    <xdr:to>
      <xdr:col>9</xdr:col>
      <xdr:colOff>0</xdr:colOff>
      <xdr:row>30</xdr:row>
      <xdr:rowOff>1</xdr:rowOff>
    </xdr:to>
    <xdr:sp macro="" textlink="">
      <xdr:nvSpPr>
        <xdr:cNvPr id="5" name="Rectangle 4"/>
        <xdr:cNvSpPr/>
      </xdr:nvSpPr>
      <xdr:spPr>
        <a:xfrm>
          <a:off x="2324100" y="5772150"/>
          <a:ext cx="942975" cy="371476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142875</xdr:colOff>
      <xdr:row>28</xdr:row>
      <xdr:rowOff>76200</xdr:rowOff>
    </xdr:from>
    <xdr:to>
      <xdr:col>12</xdr:col>
      <xdr:colOff>0</xdr:colOff>
      <xdr:row>30</xdr:row>
      <xdr:rowOff>1</xdr:rowOff>
    </xdr:to>
    <xdr:sp macro="" textlink="">
      <xdr:nvSpPr>
        <xdr:cNvPr id="7" name="Rectangle 6"/>
        <xdr:cNvSpPr/>
      </xdr:nvSpPr>
      <xdr:spPr>
        <a:xfrm>
          <a:off x="3324225" y="5772150"/>
          <a:ext cx="914400" cy="371476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161925</xdr:colOff>
      <xdr:row>28</xdr:row>
      <xdr:rowOff>76200</xdr:rowOff>
    </xdr:from>
    <xdr:to>
      <xdr:col>15</xdr:col>
      <xdr:colOff>19050</xdr:colOff>
      <xdr:row>30</xdr:row>
      <xdr:rowOff>1</xdr:rowOff>
    </xdr:to>
    <xdr:sp macro="" textlink="">
      <xdr:nvSpPr>
        <xdr:cNvPr id="9" name="Rectangle 8"/>
        <xdr:cNvSpPr/>
      </xdr:nvSpPr>
      <xdr:spPr>
        <a:xfrm>
          <a:off x="4514850" y="5772150"/>
          <a:ext cx="942975" cy="371476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123825</xdr:colOff>
      <xdr:row>28</xdr:row>
      <xdr:rowOff>76200</xdr:rowOff>
    </xdr:from>
    <xdr:to>
      <xdr:col>17</xdr:col>
      <xdr:colOff>247650</xdr:colOff>
      <xdr:row>30</xdr:row>
      <xdr:rowOff>1</xdr:rowOff>
    </xdr:to>
    <xdr:sp macro="" textlink="">
      <xdr:nvSpPr>
        <xdr:cNvPr id="10" name="Rectangle 9"/>
        <xdr:cNvSpPr/>
      </xdr:nvSpPr>
      <xdr:spPr>
        <a:xfrm>
          <a:off x="5562600" y="5772150"/>
          <a:ext cx="942975" cy="371476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104775</xdr:colOff>
      <xdr:row>28</xdr:row>
      <xdr:rowOff>66675</xdr:rowOff>
    </xdr:from>
    <xdr:to>
      <xdr:col>20</xdr:col>
      <xdr:colOff>228600</xdr:colOff>
      <xdr:row>29</xdr:row>
      <xdr:rowOff>247651</xdr:rowOff>
    </xdr:to>
    <xdr:sp macro="" textlink="">
      <xdr:nvSpPr>
        <xdr:cNvPr id="11" name="Rectangle 10"/>
        <xdr:cNvSpPr/>
      </xdr:nvSpPr>
      <xdr:spPr>
        <a:xfrm>
          <a:off x="6629400" y="5762625"/>
          <a:ext cx="942975" cy="371476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104775</xdr:colOff>
      <xdr:row>28</xdr:row>
      <xdr:rowOff>66675</xdr:rowOff>
    </xdr:from>
    <xdr:to>
      <xdr:col>23</xdr:col>
      <xdr:colOff>238125</xdr:colOff>
      <xdr:row>29</xdr:row>
      <xdr:rowOff>247651</xdr:rowOff>
    </xdr:to>
    <xdr:sp macro="" textlink="">
      <xdr:nvSpPr>
        <xdr:cNvPr id="12" name="Rectangle 11"/>
        <xdr:cNvSpPr/>
      </xdr:nvSpPr>
      <xdr:spPr>
        <a:xfrm>
          <a:off x="7715250" y="5762625"/>
          <a:ext cx="942975" cy="371476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76200</xdr:colOff>
      <xdr:row>28</xdr:row>
      <xdr:rowOff>76200</xdr:rowOff>
    </xdr:from>
    <xdr:to>
      <xdr:col>26</xdr:col>
      <xdr:colOff>200025</xdr:colOff>
      <xdr:row>30</xdr:row>
      <xdr:rowOff>1</xdr:rowOff>
    </xdr:to>
    <xdr:sp macro="" textlink="">
      <xdr:nvSpPr>
        <xdr:cNvPr id="13" name="Rectangle 12"/>
        <xdr:cNvSpPr/>
      </xdr:nvSpPr>
      <xdr:spPr>
        <a:xfrm>
          <a:off x="8763000" y="5772150"/>
          <a:ext cx="942975" cy="371476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27</xdr:col>
      <xdr:colOff>0</xdr:colOff>
      <xdr:row>28</xdr:row>
      <xdr:rowOff>76200</xdr:rowOff>
    </xdr:from>
    <xdr:to>
      <xdr:col>29</xdr:col>
      <xdr:colOff>0</xdr:colOff>
      <xdr:row>30</xdr:row>
      <xdr:rowOff>1</xdr:rowOff>
    </xdr:to>
    <xdr:sp macro="" textlink="">
      <xdr:nvSpPr>
        <xdr:cNvPr id="14" name="Rectangle 13"/>
        <xdr:cNvSpPr/>
      </xdr:nvSpPr>
      <xdr:spPr>
        <a:xfrm>
          <a:off x="9772650" y="5772150"/>
          <a:ext cx="809625" cy="371476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19050</xdr:colOff>
      <xdr:row>0</xdr:row>
      <xdr:rowOff>295275</xdr:rowOff>
    </xdr:from>
    <xdr:to>
      <xdr:col>37</xdr:col>
      <xdr:colOff>9525</xdr:colOff>
      <xdr:row>0</xdr:row>
      <xdr:rowOff>295276</xdr:rowOff>
    </xdr:to>
    <xdr:cxnSp macro="">
      <xdr:nvCxnSpPr>
        <xdr:cNvPr id="3" name="Connecteur droit avec flèche 2"/>
        <xdr:cNvCxnSpPr/>
      </xdr:nvCxnSpPr>
      <xdr:spPr>
        <a:xfrm flipV="1">
          <a:off x="13363575" y="295275"/>
          <a:ext cx="752475" cy="1"/>
        </a:xfrm>
        <a:prstGeom prst="straightConnector1">
          <a:avLst/>
        </a:prstGeom>
        <a:ln w="31750">
          <a:solidFill>
            <a:schemeClr val="tx2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cuments/Epargne/Users/Carine/AppData/Local/Temp/Users/Jean-Louis/Desktop/Base%20des%20donn&#233;es(Forum)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se de données"/>
      <sheetName val=".3 colonne auto"/>
      <sheetName val="Casiers PC"/>
      <sheetName val="Tab.print"/>
      <sheetName val="valeur mois"/>
      <sheetName val="Fiche individuel"/>
      <sheetName val="Feuil"/>
      <sheetName val="Feuil3"/>
    </sheetNames>
    <sheetDataSet>
      <sheetData sheetId="0" refreshError="1">
        <row r="2">
          <cell r="A2" t="str">
            <v>NOWAK  Fanny</v>
          </cell>
          <cell r="B2" t="str">
            <v>NOWAK</v>
          </cell>
          <cell r="C2" t="str">
            <v>Fanny</v>
          </cell>
          <cell r="D2">
            <v>1</v>
          </cell>
        </row>
        <row r="3">
          <cell r="A3" t="str">
            <v>SIMONIN  Gisèle</v>
          </cell>
          <cell r="B3" t="str">
            <v>SIMONIN</v>
          </cell>
          <cell r="C3" t="str">
            <v>Gisèle</v>
          </cell>
          <cell r="D3">
            <v>2</v>
          </cell>
        </row>
        <row r="4">
          <cell r="A4" t="str">
            <v>LORENZ  Pascal</v>
          </cell>
          <cell r="B4" t="str">
            <v>LORENZ</v>
          </cell>
          <cell r="C4" t="str">
            <v>Pascal</v>
          </cell>
          <cell r="D4">
            <v>3</v>
          </cell>
        </row>
        <row r="5">
          <cell r="A5" t="str">
            <v>WOLDRICH  Irène</v>
          </cell>
          <cell r="B5" t="str">
            <v>WOLDRICH</v>
          </cell>
          <cell r="C5" t="str">
            <v>Irène</v>
          </cell>
          <cell r="D5">
            <v>4</v>
          </cell>
        </row>
        <row r="6">
          <cell r="A6" t="str">
            <v>ZIELINSKI  Joseph</v>
          </cell>
          <cell r="B6" t="str">
            <v>ZIELINSKI</v>
          </cell>
          <cell r="C6" t="str">
            <v>Joseph</v>
          </cell>
          <cell r="D6">
            <v>5</v>
          </cell>
        </row>
        <row r="7">
          <cell r="A7" t="str">
            <v/>
          </cell>
          <cell r="D7">
            <v>6</v>
          </cell>
        </row>
        <row r="8">
          <cell r="A8" t="str">
            <v>HEINTZ   Mireille</v>
          </cell>
          <cell r="B8" t="str">
            <v xml:space="preserve">HEINTZ </v>
          </cell>
          <cell r="C8" t="str">
            <v>Mireille</v>
          </cell>
          <cell r="D8">
            <v>7</v>
          </cell>
        </row>
        <row r="9">
          <cell r="A9" t="str">
            <v>ZIELINSKI  Monique</v>
          </cell>
          <cell r="B9" t="str">
            <v>ZIELINSKI</v>
          </cell>
          <cell r="C9" t="str">
            <v>Monique</v>
          </cell>
          <cell r="D9">
            <v>8</v>
          </cell>
        </row>
        <row r="10">
          <cell r="A10" t="str">
            <v>BORNER  Catherine</v>
          </cell>
          <cell r="B10" t="str">
            <v>BORNER</v>
          </cell>
          <cell r="C10" t="str">
            <v>Catherine</v>
          </cell>
          <cell r="D10">
            <v>9</v>
          </cell>
        </row>
        <row r="11">
          <cell r="A11" t="str">
            <v>MAILWALD  Mireille</v>
          </cell>
          <cell r="B11" t="str">
            <v>MAILWALD</v>
          </cell>
          <cell r="C11" t="str">
            <v>Mireille</v>
          </cell>
          <cell r="D11">
            <v>10</v>
          </cell>
        </row>
        <row r="12">
          <cell r="A12" t="str">
            <v>TOUSSAINT  Danielle</v>
          </cell>
          <cell r="B12" t="str">
            <v>TOUSSAINT</v>
          </cell>
          <cell r="C12" t="str">
            <v>Danielle</v>
          </cell>
          <cell r="D12">
            <v>11</v>
          </cell>
        </row>
        <row r="13">
          <cell r="A13" t="str">
            <v>ZIMMER  Stéphan</v>
          </cell>
          <cell r="B13" t="str">
            <v>ZIMMER</v>
          </cell>
          <cell r="C13" t="str">
            <v>Stéphan</v>
          </cell>
          <cell r="D13">
            <v>12</v>
          </cell>
        </row>
        <row r="14">
          <cell r="A14" t="str">
            <v>KNEPPER  Bernard</v>
          </cell>
          <cell r="B14" t="str">
            <v>KNEPPER</v>
          </cell>
          <cell r="C14" t="str">
            <v>Bernard</v>
          </cell>
          <cell r="D14">
            <v>13</v>
          </cell>
        </row>
        <row r="15">
          <cell r="A15" t="str">
            <v>HESS  Renée</v>
          </cell>
          <cell r="B15" t="str">
            <v>HESS</v>
          </cell>
          <cell r="C15" t="str">
            <v>Renée</v>
          </cell>
          <cell r="D15">
            <v>14</v>
          </cell>
        </row>
        <row r="16">
          <cell r="A16" t="str">
            <v>SERRA  Sandro</v>
          </cell>
          <cell r="B16" t="str">
            <v>SERRA</v>
          </cell>
          <cell r="C16" t="str">
            <v>Sandro</v>
          </cell>
          <cell r="D16">
            <v>15</v>
          </cell>
        </row>
        <row r="17">
          <cell r="A17" t="str">
            <v>PODLASZ  Michel</v>
          </cell>
          <cell r="B17" t="str">
            <v>PODLASZ</v>
          </cell>
          <cell r="C17" t="str">
            <v>Michel</v>
          </cell>
          <cell r="D17">
            <v>16</v>
          </cell>
        </row>
        <row r="18">
          <cell r="A18" t="str">
            <v>PODLASZ  Yolande</v>
          </cell>
          <cell r="B18" t="str">
            <v>PODLASZ</v>
          </cell>
          <cell r="C18" t="str">
            <v>Yolande</v>
          </cell>
          <cell r="D18">
            <v>17</v>
          </cell>
        </row>
        <row r="19">
          <cell r="A19" t="str">
            <v>ZIMMER  Elise</v>
          </cell>
          <cell r="B19" t="str">
            <v>ZIMMER</v>
          </cell>
          <cell r="C19" t="str">
            <v>Elise</v>
          </cell>
          <cell r="D19">
            <v>18</v>
          </cell>
        </row>
        <row r="20">
          <cell r="A20" t="str">
            <v>BLECHMIDT  Thérèse</v>
          </cell>
          <cell r="B20" t="str">
            <v>BLECHMIDT</v>
          </cell>
          <cell r="C20" t="str">
            <v>Thérèse</v>
          </cell>
          <cell r="D20">
            <v>19</v>
          </cell>
        </row>
        <row r="21">
          <cell r="A21" t="str">
            <v>ZIELINSKI  Fréderic</v>
          </cell>
          <cell r="B21" t="str">
            <v>ZIELINSKI</v>
          </cell>
          <cell r="C21" t="str">
            <v>Fréderic</v>
          </cell>
          <cell r="D21">
            <v>20</v>
          </cell>
        </row>
        <row r="22">
          <cell r="A22" t="str">
            <v>METZ  Annita</v>
          </cell>
          <cell r="B22" t="str">
            <v>METZ</v>
          </cell>
          <cell r="C22" t="str">
            <v>Annita</v>
          </cell>
          <cell r="D22">
            <v>21</v>
          </cell>
        </row>
        <row r="23">
          <cell r="A23" t="str">
            <v>WEBER  Gunther</v>
          </cell>
          <cell r="B23" t="str">
            <v>WEBER</v>
          </cell>
          <cell r="C23" t="str">
            <v>Gunther</v>
          </cell>
          <cell r="D23">
            <v>22</v>
          </cell>
        </row>
        <row r="24">
          <cell r="A24" t="str">
            <v>BLECHSMIDT  Thérèse</v>
          </cell>
          <cell r="B24" t="str">
            <v>BLECHSMIDT</v>
          </cell>
          <cell r="C24" t="str">
            <v>Thérèse</v>
          </cell>
          <cell r="D24">
            <v>23</v>
          </cell>
        </row>
        <row r="25">
          <cell r="A25" t="str">
            <v>STAUFER  Christine</v>
          </cell>
          <cell r="B25" t="str">
            <v>STAUFER</v>
          </cell>
          <cell r="C25" t="str">
            <v>Christine</v>
          </cell>
          <cell r="D25">
            <v>24</v>
          </cell>
        </row>
        <row r="26">
          <cell r="A26" t="str">
            <v>KENDZIE  Jeannette</v>
          </cell>
          <cell r="B26" t="str">
            <v>KENDZIE</v>
          </cell>
          <cell r="C26" t="str">
            <v>Jeannette</v>
          </cell>
          <cell r="D26">
            <v>25</v>
          </cell>
        </row>
        <row r="27">
          <cell r="A27" t="str">
            <v>SKERAK  Béatrice</v>
          </cell>
          <cell r="B27" t="str">
            <v>SKERAK</v>
          </cell>
          <cell r="C27" t="str">
            <v>Béatrice</v>
          </cell>
          <cell r="D27">
            <v>26</v>
          </cell>
        </row>
        <row r="28">
          <cell r="A28" t="str">
            <v>SAUNIER  Charlotte</v>
          </cell>
          <cell r="B28" t="str">
            <v>SAUNIER</v>
          </cell>
          <cell r="C28" t="str">
            <v>Charlotte</v>
          </cell>
          <cell r="D28">
            <v>27</v>
          </cell>
        </row>
        <row r="29">
          <cell r="A29" t="str">
            <v>ZIELINSKI  Stéphane</v>
          </cell>
          <cell r="B29" t="str">
            <v>ZIELINSKI</v>
          </cell>
          <cell r="C29" t="str">
            <v>Stéphane</v>
          </cell>
          <cell r="D29">
            <v>28</v>
          </cell>
        </row>
        <row r="30">
          <cell r="A30" t="str">
            <v>SADDI  Alexandre</v>
          </cell>
          <cell r="B30" t="str">
            <v>SADDI</v>
          </cell>
          <cell r="C30" t="str">
            <v>Alexandre</v>
          </cell>
          <cell r="D30">
            <v>29</v>
          </cell>
        </row>
        <row r="31">
          <cell r="A31" t="str">
            <v>FURNO  Nicole</v>
          </cell>
          <cell r="B31" t="str">
            <v>FURNO</v>
          </cell>
          <cell r="C31" t="str">
            <v>Nicole</v>
          </cell>
          <cell r="D31">
            <v>30</v>
          </cell>
        </row>
        <row r="32">
          <cell r="A32" t="str">
            <v>LORENZ  Fréderique</v>
          </cell>
          <cell r="B32" t="str">
            <v>LORENZ</v>
          </cell>
          <cell r="C32" t="str">
            <v>Fréderique</v>
          </cell>
          <cell r="D32">
            <v>31</v>
          </cell>
        </row>
        <row r="33">
          <cell r="A33" t="str">
            <v>LUCZAK  Jean-Serge</v>
          </cell>
          <cell r="B33" t="str">
            <v>LUCZAK</v>
          </cell>
          <cell r="C33" t="str">
            <v>Jean-Serge</v>
          </cell>
          <cell r="D33">
            <v>32</v>
          </cell>
        </row>
        <row r="34">
          <cell r="A34" t="str">
            <v>LUCZAC  Alain</v>
          </cell>
          <cell r="B34" t="str">
            <v>LUCZAC</v>
          </cell>
          <cell r="C34" t="str">
            <v>Alain</v>
          </cell>
          <cell r="D34">
            <v>33</v>
          </cell>
        </row>
        <row r="35">
          <cell r="A35" t="str">
            <v>HESS  Sandra</v>
          </cell>
          <cell r="B35" t="str">
            <v>HESS</v>
          </cell>
          <cell r="C35" t="str">
            <v>Sandra</v>
          </cell>
          <cell r="D35">
            <v>34</v>
          </cell>
        </row>
        <row r="36">
          <cell r="A36" t="str">
            <v>BLAUMEISER   Louise</v>
          </cell>
          <cell r="B36" t="str">
            <v xml:space="preserve">BLAUMEISER </v>
          </cell>
          <cell r="C36" t="str">
            <v>Louise</v>
          </cell>
          <cell r="D36">
            <v>35</v>
          </cell>
        </row>
        <row r="37">
          <cell r="A37" t="str">
            <v>SCHOLL  Isabelle</v>
          </cell>
          <cell r="B37" t="str">
            <v>SCHOLL</v>
          </cell>
          <cell r="C37" t="str">
            <v>Isabelle</v>
          </cell>
          <cell r="D37">
            <v>36</v>
          </cell>
        </row>
        <row r="38">
          <cell r="A38" t="str">
            <v>HESS  Fabienne</v>
          </cell>
          <cell r="B38" t="str">
            <v>HESS</v>
          </cell>
          <cell r="C38" t="str">
            <v>Fabienne</v>
          </cell>
          <cell r="D38">
            <v>37</v>
          </cell>
        </row>
        <row r="39">
          <cell r="A39" t="str">
            <v>KNEPPER  Thierry</v>
          </cell>
          <cell r="B39" t="str">
            <v>KNEPPER</v>
          </cell>
          <cell r="C39" t="str">
            <v>Thierry</v>
          </cell>
          <cell r="D39">
            <v>38</v>
          </cell>
        </row>
        <row r="40">
          <cell r="A40" t="str">
            <v>MARES   Maya</v>
          </cell>
          <cell r="B40" t="str">
            <v xml:space="preserve">MARES </v>
          </cell>
          <cell r="C40" t="str">
            <v>Maya</v>
          </cell>
          <cell r="D40">
            <v>39</v>
          </cell>
        </row>
        <row r="41">
          <cell r="A41" t="str">
            <v>GAMBIER  Olivier</v>
          </cell>
          <cell r="B41" t="str">
            <v>GAMBIER</v>
          </cell>
          <cell r="C41" t="str">
            <v>Olivier</v>
          </cell>
          <cell r="D41">
            <v>40</v>
          </cell>
        </row>
        <row r="42">
          <cell r="A42" t="str">
            <v>WEBER  Francis</v>
          </cell>
          <cell r="B42" t="str">
            <v>WEBER</v>
          </cell>
          <cell r="C42" t="str">
            <v>Francis</v>
          </cell>
          <cell r="D42">
            <v>41</v>
          </cell>
        </row>
        <row r="43">
          <cell r="A43" t="str">
            <v>GAMBIER  Françoise</v>
          </cell>
          <cell r="B43" t="str">
            <v>GAMBIER</v>
          </cell>
          <cell r="C43" t="str">
            <v>Françoise</v>
          </cell>
          <cell r="D43">
            <v>42</v>
          </cell>
        </row>
        <row r="44">
          <cell r="A44" t="str">
            <v>GAMBIER  Daniel</v>
          </cell>
          <cell r="B44" t="str">
            <v>GAMBIER</v>
          </cell>
          <cell r="C44" t="str">
            <v>Daniel</v>
          </cell>
          <cell r="D44">
            <v>43</v>
          </cell>
        </row>
        <row r="45">
          <cell r="A45" t="str">
            <v>GROSSE  Tony</v>
          </cell>
          <cell r="B45" t="str">
            <v>GROSSE</v>
          </cell>
          <cell r="C45" t="str">
            <v>Tony</v>
          </cell>
          <cell r="D45">
            <v>44</v>
          </cell>
        </row>
        <row r="46">
          <cell r="A46" t="str">
            <v>TERCIC  Maria</v>
          </cell>
          <cell r="B46" t="str">
            <v>TERCIC</v>
          </cell>
          <cell r="C46" t="str">
            <v>Maria</v>
          </cell>
          <cell r="D46">
            <v>45</v>
          </cell>
        </row>
        <row r="47">
          <cell r="A47" t="str">
            <v>KOCH  Catherine</v>
          </cell>
          <cell r="B47" t="str">
            <v>KOCH</v>
          </cell>
          <cell r="C47" t="str">
            <v>Catherine</v>
          </cell>
          <cell r="D47">
            <v>46</v>
          </cell>
        </row>
        <row r="48">
          <cell r="A48" t="str">
            <v>SCHMITT  Hermine</v>
          </cell>
          <cell r="B48" t="str">
            <v>SCHMITT</v>
          </cell>
          <cell r="C48" t="str">
            <v>Hermine</v>
          </cell>
          <cell r="D48">
            <v>47</v>
          </cell>
        </row>
        <row r="49">
          <cell r="A49" t="str">
            <v>MAEDER  Renée</v>
          </cell>
          <cell r="B49" t="str">
            <v>MAEDER</v>
          </cell>
          <cell r="C49" t="str">
            <v>Renée</v>
          </cell>
          <cell r="D49">
            <v>48</v>
          </cell>
        </row>
        <row r="50">
          <cell r="A50" t="str">
            <v>KLECZEWSKI  Leila</v>
          </cell>
          <cell r="B50" t="str">
            <v>KLECZEWSKI</v>
          </cell>
          <cell r="C50" t="str">
            <v>Leila</v>
          </cell>
          <cell r="D50">
            <v>49</v>
          </cell>
        </row>
        <row r="51">
          <cell r="A51" t="str">
            <v>KNEPPER  Marie</v>
          </cell>
          <cell r="B51" t="str">
            <v>KNEPPER</v>
          </cell>
          <cell r="C51" t="str">
            <v>Marie</v>
          </cell>
          <cell r="D51">
            <v>50</v>
          </cell>
        </row>
        <row r="52">
          <cell r="A52" t="str">
            <v/>
          </cell>
          <cell r="D52">
            <v>51</v>
          </cell>
        </row>
        <row r="53">
          <cell r="A53" t="str">
            <v>TURCINOVIC  Christian</v>
          </cell>
          <cell r="B53" t="str">
            <v>TURCINOVIC</v>
          </cell>
          <cell r="C53" t="str">
            <v>Christian</v>
          </cell>
          <cell r="D53">
            <v>52</v>
          </cell>
        </row>
        <row r="54">
          <cell r="A54" t="str">
            <v>CARMAGNANI  Martine</v>
          </cell>
          <cell r="B54" t="str">
            <v>CARMAGNANI</v>
          </cell>
          <cell r="C54" t="str">
            <v>Martine</v>
          </cell>
          <cell r="D54">
            <v>53</v>
          </cell>
        </row>
        <row r="55">
          <cell r="A55" t="str">
            <v>RIFFEL  Sandra</v>
          </cell>
          <cell r="B55" t="str">
            <v>RIFFEL</v>
          </cell>
          <cell r="C55" t="str">
            <v>Sandra</v>
          </cell>
          <cell r="D55">
            <v>54</v>
          </cell>
        </row>
        <row r="56">
          <cell r="A56" t="str">
            <v>BOUR   Marjorie</v>
          </cell>
          <cell r="B56" t="str">
            <v xml:space="preserve">BOUR </v>
          </cell>
          <cell r="C56" t="str">
            <v>Marjorie</v>
          </cell>
          <cell r="D56">
            <v>55</v>
          </cell>
        </row>
        <row r="57">
          <cell r="A57" t="str">
            <v>KWASNIEWSKI  Fabrice</v>
          </cell>
          <cell r="B57" t="str">
            <v>KWASNIEWSKI</v>
          </cell>
          <cell r="C57" t="str">
            <v>Fabrice</v>
          </cell>
          <cell r="D57">
            <v>56</v>
          </cell>
        </row>
        <row r="58">
          <cell r="A58" t="str">
            <v/>
          </cell>
          <cell r="D58">
            <v>57</v>
          </cell>
        </row>
        <row r="59">
          <cell r="A59" t="str">
            <v>WROTYNCKI  Catherine</v>
          </cell>
          <cell r="B59" t="str">
            <v>WROTYNCKI</v>
          </cell>
          <cell r="C59" t="str">
            <v>Catherine</v>
          </cell>
          <cell r="D59">
            <v>58</v>
          </cell>
        </row>
        <row r="60">
          <cell r="A60" t="str">
            <v/>
          </cell>
          <cell r="D60">
            <v>59</v>
          </cell>
        </row>
        <row r="61">
          <cell r="A61" t="str">
            <v>PIECHOKI  Antoinette</v>
          </cell>
          <cell r="B61" t="str">
            <v>PIECHOKI</v>
          </cell>
          <cell r="C61" t="str">
            <v>Antoinette</v>
          </cell>
          <cell r="D61">
            <v>60</v>
          </cell>
        </row>
        <row r="62">
          <cell r="A62" t="str">
            <v>PATZEC  Marie</v>
          </cell>
          <cell r="B62" t="str">
            <v>PATZEC</v>
          </cell>
          <cell r="C62" t="str">
            <v>Marie</v>
          </cell>
          <cell r="D62">
            <v>61</v>
          </cell>
        </row>
        <row r="63">
          <cell r="A63" t="str">
            <v/>
          </cell>
          <cell r="D63">
            <v>62</v>
          </cell>
        </row>
        <row r="64">
          <cell r="A64" t="str">
            <v/>
          </cell>
          <cell r="D64">
            <v>63</v>
          </cell>
        </row>
        <row r="65">
          <cell r="A65" t="str">
            <v>GOETTMANN  Nathalie</v>
          </cell>
          <cell r="B65" t="str">
            <v>GOETTMANN</v>
          </cell>
          <cell r="C65" t="str">
            <v>Nathalie</v>
          </cell>
          <cell r="D65">
            <v>64</v>
          </cell>
        </row>
        <row r="66">
          <cell r="A66" t="str">
            <v/>
          </cell>
          <cell r="D66">
            <v>65</v>
          </cell>
        </row>
        <row r="67">
          <cell r="A67" t="str">
            <v>SCHREER  Magalie</v>
          </cell>
          <cell r="B67" t="str">
            <v>SCHREER</v>
          </cell>
          <cell r="C67" t="str">
            <v>Magalie</v>
          </cell>
          <cell r="D67">
            <v>66</v>
          </cell>
        </row>
        <row r="68">
          <cell r="A68" t="str">
            <v/>
          </cell>
          <cell r="D68">
            <v>67</v>
          </cell>
        </row>
        <row r="69">
          <cell r="A69" t="str">
            <v/>
          </cell>
          <cell r="D69">
            <v>68</v>
          </cell>
        </row>
        <row r="70">
          <cell r="A70" t="str">
            <v>RASS  Dorothée</v>
          </cell>
          <cell r="B70" t="str">
            <v>RASS</v>
          </cell>
          <cell r="C70" t="str">
            <v>Dorothée</v>
          </cell>
          <cell r="D70">
            <v>69</v>
          </cell>
        </row>
        <row r="71">
          <cell r="A71" t="str">
            <v/>
          </cell>
          <cell r="D71">
            <v>70</v>
          </cell>
        </row>
        <row r="72">
          <cell r="A72" t="str">
            <v>DEZELAK  Odile</v>
          </cell>
          <cell r="B72" t="str">
            <v>DEZELAK</v>
          </cell>
          <cell r="C72" t="str">
            <v>Odile</v>
          </cell>
          <cell r="D72">
            <v>71</v>
          </cell>
        </row>
        <row r="73">
          <cell r="A73" t="str">
            <v/>
          </cell>
          <cell r="D73">
            <v>72</v>
          </cell>
        </row>
        <row r="74">
          <cell r="A74" t="str">
            <v>ALTMEIER  Carine</v>
          </cell>
          <cell r="B74" t="str">
            <v>ALTMEIER</v>
          </cell>
          <cell r="C74" t="str">
            <v>Carine</v>
          </cell>
          <cell r="D74">
            <v>73</v>
          </cell>
        </row>
        <row r="75">
          <cell r="A75" t="str">
            <v>HESS  Dominique</v>
          </cell>
          <cell r="B75" t="str">
            <v>HESS</v>
          </cell>
          <cell r="C75" t="str">
            <v>Dominique</v>
          </cell>
          <cell r="D75">
            <v>74</v>
          </cell>
        </row>
        <row r="76">
          <cell r="A76" t="str">
            <v>HESS  Camille</v>
          </cell>
          <cell r="B76" t="str">
            <v>HESS</v>
          </cell>
          <cell r="C76" t="str">
            <v>Camille</v>
          </cell>
          <cell r="D76">
            <v>75</v>
          </cell>
        </row>
        <row r="77">
          <cell r="A77" t="str">
            <v>SLEBODA  René</v>
          </cell>
          <cell r="B77" t="str">
            <v>SLEBODA</v>
          </cell>
          <cell r="C77" t="str">
            <v>René</v>
          </cell>
          <cell r="D77">
            <v>76</v>
          </cell>
        </row>
        <row r="78">
          <cell r="A78" t="str">
            <v>KIRCH  Mariette</v>
          </cell>
          <cell r="B78" t="str">
            <v>KIRCH</v>
          </cell>
          <cell r="C78" t="str">
            <v>Mariette</v>
          </cell>
          <cell r="D78">
            <v>77</v>
          </cell>
        </row>
        <row r="79">
          <cell r="A79" t="str">
            <v/>
          </cell>
          <cell r="D79">
            <v>78</v>
          </cell>
        </row>
        <row r="80">
          <cell r="A80" t="str">
            <v>SLEBODA  Antoinette</v>
          </cell>
          <cell r="B80" t="str">
            <v>SLEBODA</v>
          </cell>
          <cell r="C80" t="str">
            <v>Antoinette</v>
          </cell>
          <cell r="D80">
            <v>79</v>
          </cell>
        </row>
        <row r="81">
          <cell r="A81" t="str">
            <v/>
          </cell>
          <cell r="D81">
            <v>80</v>
          </cell>
        </row>
        <row r="82">
          <cell r="A82" t="str">
            <v>OSMUK   Joseph</v>
          </cell>
          <cell r="B82" t="str">
            <v xml:space="preserve">OSMUK </v>
          </cell>
          <cell r="C82" t="str">
            <v>Joseph</v>
          </cell>
          <cell r="D82">
            <v>81</v>
          </cell>
        </row>
        <row r="83">
          <cell r="A83" t="str">
            <v>KLEIN  Julie</v>
          </cell>
          <cell r="B83" t="str">
            <v>KLEIN</v>
          </cell>
          <cell r="C83" t="str">
            <v>Julie</v>
          </cell>
          <cell r="D83">
            <v>82</v>
          </cell>
        </row>
        <row r="84">
          <cell r="A84" t="str">
            <v>MALECKI  Jean-Marie</v>
          </cell>
          <cell r="B84" t="str">
            <v>MALECKI</v>
          </cell>
          <cell r="C84" t="str">
            <v>Jean-Marie</v>
          </cell>
          <cell r="D84">
            <v>83</v>
          </cell>
        </row>
        <row r="85">
          <cell r="A85" t="str">
            <v/>
          </cell>
          <cell r="D85">
            <v>84</v>
          </cell>
        </row>
        <row r="86">
          <cell r="A86" t="str">
            <v>MALECKI  M.-Thérèse</v>
          </cell>
          <cell r="B86" t="str">
            <v>MALECKI</v>
          </cell>
          <cell r="C86" t="str">
            <v>M.-Thérèse</v>
          </cell>
          <cell r="D86">
            <v>85</v>
          </cell>
        </row>
        <row r="87">
          <cell r="A87" t="str">
            <v/>
          </cell>
          <cell r="D87">
            <v>86</v>
          </cell>
        </row>
        <row r="88">
          <cell r="A88" t="str">
            <v/>
          </cell>
          <cell r="D88">
            <v>87</v>
          </cell>
        </row>
        <row r="89">
          <cell r="A89" t="str">
            <v/>
          </cell>
          <cell r="D89">
            <v>88</v>
          </cell>
        </row>
        <row r="90">
          <cell r="A90" t="str">
            <v>SZEFER  Nathalie</v>
          </cell>
          <cell r="B90" t="str">
            <v>SZEFER</v>
          </cell>
          <cell r="C90" t="str">
            <v>Nathalie</v>
          </cell>
          <cell r="D90">
            <v>89</v>
          </cell>
        </row>
        <row r="91">
          <cell r="A91" t="str">
            <v>HESS  Erna</v>
          </cell>
          <cell r="B91" t="str">
            <v>HESS</v>
          </cell>
          <cell r="C91" t="str">
            <v>Erna</v>
          </cell>
          <cell r="D91">
            <v>90</v>
          </cell>
        </row>
        <row r="92">
          <cell r="A92" t="str">
            <v>HESS  Louise</v>
          </cell>
          <cell r="B92" t="str">
            <v>HESS</v>
          </cell>
          <cell r="C92" t="str">
            <v>Louise</v>
          </cell>
          <cell r="D92">
            <v>91</v>
          </cell>
        </row>
        <row r="93">
          <cell r="A93" t="str">
            <v>KOCH  Claude</v>
          </cell>
          <cell r="B93" t="str">
            <v>KOCH</v>
          </cell>
          <cell r="C93" t="str">
            <v>Claude</v>
          </cell>
          <cell r="D93">
            <v>92</v>
          </cell>
        </row>
        <row r="94">
          <cell r="A94" t="str">
            <v>ZIMMER  Eliane</v>
          </cell>
          <cell r="B94" t="str">
            <v>ZIMMER</v>
          </cell>
          <cell r="C94" t="str">
            <v>Eliane</v>
          </cell>
          <cell r="D94">
            <v>93</v>
          </cell>
        </row>
        <row r="95">
          <cell r="A95" t="str">
            <v>LORENTZ  M. - France</v>
          </cell>
          <cell r="B95" t="str">
            <v>LORENTZ</v>
          </cell>
          <cell r="C95" t="str">
            <v>M. - France</v>
          </cell>
          <cell r="D95">
            <v>94</v>
          </cell>
        </row>
        <row r="96">
          <cell r="A96" t="str">
            <v>HASER  Jérémie</v>
          </cell>
          <cell r="B96" t="str">
            <v>HASER</v>
          </cell>
          <cell r="C96" t="str">
            <v>Jérémie</v>
          </cell>
          <cell r="D96">
            <v>95</v>
          </cell>
        </row>
        <row r="97">
          <cell r="A97" t="str">
            <v/>
          </cell>
          <cell r="D97">
            <v>96</v>
          </cell>
        </row>
        <row r="98">
          <cell r="A98" t="str">
            <v>DEMOFSQUI  David</v>
          </cell>
          <cell r="B98" t="str">
            <v>DEMOFSQUI</v>
          </cell>
          <cell r="C98" t="str">
            <v>David</v>
          </cell>
          <cell r="D98">
            <v>97</v>
          </cell>
        </row>
        <row r="99">
          <cell r="A99" t="str">
            <v>SCHROEDER  Melanie</v>
          </cell>
          <cell r="B99" t="str">
            <v>SCHROEDER</v>
          </cell>
          <cell r="C99" t="str">
            <v>Melanie</v>
          </cell>
          <cell r="D99">
            <v>98</v>
          </cell>
        </row>
        <row r="100">
          <cell r="A100" t="str">
            <v>FRENZEL  Lisette</v>
          </cell>
          <cell r="B100" t="str">
            <v>FRENZEL</v>
          </cell>
          <cell r="C100" t="str">
            <v>Lisette</v>
          </cell>
          <cell r="D100">
            <v>99</v>
          </cell>
        </row>
        <row r="101">
          <cell r="A101" t="str">
            <v>SCHOLL  Alain</v>
          </cell>
          <cell r="B101" t="str">
            <v>SCHOLL</v>
          </cell>
          <cell r="C101" t="str">
            <v>Alain</v>
          </cell>
          <cell r="D101">
            <v>100</v>
          </cell>
        </row>
        <row r="102">
          <cell r="A102" t="str">
            <v>ENGEL  Chantal</v>
          </cell>
          <cell r="B102" t="str">
            <v>ENGEL</v>
          </cell>
          <cell r="C102" t="str">
            <v>Chantal</v>
          </cell>
          <cell r="D102">
            <v>101</v>
          </cell>
        </row>
        <row r="103">
          <cell r="A103" t="str">
            <v>LAGRANGE  Patricia</v>
          </cell>
          <cell r="B103" t="str">
            <v>LAGRANGE</v>
          </cell>
          <cell r="C103" t="str">
            <v>Patricia</v>
          </cell>
          <cell r="D103">
            <v>102</v>
          </cell>
        </row>
        <row r="104">
          <cell r="A104" t="str">
            <v>ITTEL  Nicole</v>
          </cell>
          <cell r="B104" t="str">
            <v>ITTEL</v>
          </cell>
          <cell r="C104" t="str">
            <v>Nicole</v>
          </cell>
          <cell r="D104">
            <v>103</v>
          </cell>
        </row>
        <row r="105">
          <cell r="A105" t="str">
            <v>ADAM  André</v>
          </cell>
          <cell r="B105" t="str">
            <v>ADAM</v>
          </cell>
          <cell r="C105" t="str">
            <v>André</v>
          </cell>
          <cell r="D105">
            <v>104</v>
          </cell>
        </row>
        <row r="106">
          <cell r="A106" t="str">
            <v/>
          </cell>
          <cell r="D106">
            <v>105</v>
          </cell>
        </row>
        <row r="107">
          <cell r="A107" t="str">
            <v/>
          </cell>
          <cell r="D107">
            <v>106</v>
          </cell>
        </row>
        <row r="108">
          <cell r="A108" t="str">
            <v>KNEPPER  Jeanne</v>
          </cell>
          <cell r="B108" t="str">
            <v>KNEPPER</v>
          </cell>
          <cell r="C108" t="str">
            <v>Jeanne</v>
          </cell>
          <cell r="D108">
            <v>107</v>
          </cell>
        </row>
        <row r="109">
          <cell r="A109" t="str">
            <v/>
          </cell>
          <cell r="D109">
            <v>108</v>
          </cell>
        </row>
        <row r="110">
          <cell r="A110" t="str">
            <v/>
          </cell>
          <cell r="D110">
            <v>109</v>
          </cell>
        </row>
        <row r="111">
          <cell r="A111" t="str">
            <v/>
          </cell>
          <cell r="D111">
            <v>110</v>
          </cell>
        </row>
        <row r="112">
          <cell r="A112" t="str">
            <v>BIEDRZYNSKI  Jean-Michel</v>
          </cell>
          <cell r="B112" t="str">
            <v>BIEDRZYNSKI</v>
          </cell>
          <cell r="C112" t="str">
            <v>Jean-Michel</v>
          </cell>
          <cell r="D112">
            <v>111</v>
          </cell>
        </row>
        <row r="113">
          <cell r="A113" t="str">
            <v>TIERCIC  Charles</v>
          </cell>
          <cell r="B113" t="str">
            <v>TIERCIC</v>
          </cell>
          <cell r="C113" t="str">
            <v>Charles</v>
          </cell>
          <cell r="D113">
            <v>112</v>
          </cell>
        </row>
        <row r="114">
          <cell r="A114" t="str">
            <v>BIEDRZYNSKI  Irène</v>
          </cell>
          <cell r="B114" t="str">
            <v>BIEDRZYNSKI</v>
          </cell>
          <cell r="C114" t="str">
            <v>Irène</v>
          </cell>
          <cell r="D114">
            <v>113</v>
          </cell>
        </row>
        <row r="115">
          <cell r="A115" t="str">
            <v>KOCH  M. -Louise</v>
          </cell>
          <cell r="B115" t="str">
            <v>KOCH</v>
          </cell>
          <cell r="C115" t="str">
            <v>M. -Louise</v>
          </cell>
          <cell r="D115">
            <v>114</v>
          </cell>
        </row>
        <row r="116">
          <cell r="A116" t="str">
            <v>STAUDT   Raphael</v>
          </cell>
          <cell r="B116" t="str">
            <v xml:space="preserve">STAUDT </v>
          </cell>
          <cell r="C116" t="str">
            <v>Raphael</v>
          </cell>
          <cell r="D116">
            <v>115</v>
          </cell>
        </row>
        <row r="117">
          <cell r="A117" t="str">
            <v>KONRADY  Sygmond</v>
          </cell>
          <cell r="B117" t="str">
            <v>KONRADY</v>
          </cell>
          <cell r="C117" t="str">
            <v>Sygmond</v>
          </cell>
          <cell r="D117">
            <v>116</v>
          </cell>
        </row>
        <row r="118">
          <cell r="A118" t="str">
            <v>KONRADY  M.-Thérèse</v>
          </cell>
          <cell r="B118" t="str">
            <v>KONRADY</v>
          </cell>
          <cell r="C118" t="str">
            <v>M.-Thérèse</v>
          </cell>
          <cell r="D118">
            <v>117</v>
          </cell>
        </row>
        <row r="119">
          <cell r="A119" t="str">
            <v/>
          </cell>
          <cell r="D119">
            <v>118</v>
          </cell>
        </row>
        <row r="120">
          <cell r="A120" t="str">
            <v>D'AFFARA  Jean</v>
          </cell>
          <cell r="B120" t="str">
            <v>D'AFFARA</v>
          </cell>
          <cell r="C120" t="str">
            <v>Jean</v>
          </cell>
          <cell r="D120">
            <v>119</v>
          </cell>
        </row>
        <row r="121">
          <cell r="A121" t="str">
            <v/>
          </cell>
          <cell r="D121">
            <v>120</v>
          </cell>
        </row>
        <row r="122">
          <cell r="A122" t="str">
            <v>VULLO  Michèle</v>
          </cell>
          <cell r="B122" t="str">
            <v>VULLO</v>
          </cell>
          <cell r="C122" t="str">
            <v>Michèle</v>
          </cell>
          <cell r="D122">
            <v>121</v>
          </cell>
        </row>
        <row r="123">
          <cell r="A123" t="str">
            <v>HESS  Sarah</v>
          </cell>
          <cell r="B123" t="str">
            <v>HESS</v>
          </cell>
          <cell r="C123" t="str">
            <v>Sarah</v>
          </cell>
          <cell r="D123">
            <v>122</v>
          </cell>
        </row>
        <row r="124">
          <cell r="A124" t="str">
            <v>WEISGERBER  Jérome</v>
          </cell>
          <cell r="B124" t="str">
            <v>WEISGERBER</v>
          </cell>
          <cell r="C124" t="str">
            <v>Jérome</v>
          </cell>
          <cell r="D124">
            <v>123</v>
          </cell>
        </row>
        <row r="125">
          <cell r="A125" t="str">
            <v>BEAUVAIS  Fabienne</v>
          </cell>
          <cell r="B125" t="str">
            <v>BEAUVAIS</v>
          </cell>
          <cell r="C125" t="str">
            <v>Fabienne</v>
          </cell>
          <cell r="D125">
            <v>124</v>
          </cell>
        </row>
        <row r="126">
          <cell r="A126" t="str">
            <v>MULLER  Herbert</v>
          </cell>
          <cell r="B126" t="str">
            <v>MULLER</v>
          </cell>
          <cell r="C126" t="str">
            <v>Herbert</v>
          </cell>
          <cell r="D126">
            <v>125</v>
          </cell>
        </row>
        <row r="127">
          <cell r="A127" t="str">
            <v>MULLER  Renée</v>
          </cell>
          <cell r="B127" t="str">
            <v>MULLER</v>
          </cell>
          <cell r="C127" t="str">
            <v>Renée</v>
          </cell>
          <cell r="D127">
            <v>126</v>
          </cell>
        </row>
        <row r="128">
          <cell r="A128" t="str">
            <v/>
          </cell>
          <cell r="D128">
            <v>127</v>
          </cell>
        </row>
        <row r="129">
          <cell r="A129" t="str">
            <v>DEZELAK  Jules</v>
          </cell>
          <cell r="B129" t="str">
            <v>DEZELAK</v>
          </cell>
          <cell r="C129" t="str">
            <v>Jules</v>
          </cell>
          <cell r="D129">
            <v>128</v>
          </cell>
        </row>
        <row r="130">
          <cell r="A130" t="str">
            <v>CARMAGNANI  Déborah</v>
          </cell>
          <cell r="B130" t="str">
            <v>CARMAGNANI</v>
          </cell>
          <cell r="C130" t="str">
            <v>Déborah</v>
          </cell>
          <cell r="D130">
            <v>129</v>
          </cell>
        </row>
        <row r="131">
          <cell r="A131" t="str">
            <v>D'AFFARA  Hervé</v>
          </cell>
          <cell r="B131" t="str">
            <v>D'AFFARA</v>
          </cell>
          <cell r="C131" t="str">
            <v>Hervé</v>
          </cell>
          <cell r="D131">
            <v>130</v>
          </cell>
        </row>
        <row r="132">
          <cell r="A132" t="str">
            <v>HESS  Fanny</v>
          </cell>
          <cell r="B132" t="str">
            <v>HESS</v>
          </cell>
          <cell r="C132" t="str">
            <v>Fanny</v>
          </cell>
          <cell r="D132">
            <v>131</v>
          </cell>
        </row>
        <row r="133">
          <cell r="A133" t="str">
            <v>BOUR  Emilie</v>
          </cell>
          <cell r="B133" t="str">
            <v>BOUR</v>
          </cell>
          <cell r="C133" t="str">
            <v>Emilie</v>
          </cell>
          <cell r="D133">
            <v>132</v>
          </cell>
        </row>
        <row r="134">
          <cell r="A134" t="str">
            <v>BLAUMEISER   Nicole</v>
          </cell>
          <cell r="B134" t="str">
            <v xml:space="preserve">BLAUMEISER </v>
          </cell>
          <cell r="C134" t="str">
            <v>Nicole</v>
          </cell>
          <cell r="D134">
            <v>133</v>
          </cell>
        </row>
        <row r="135">
          <cell r="A135" t="str">
            <v>OBSTETAR  Lorraine</v>
          </cell>
          <cell r="B135" t="str">
            <v>OBSTETAR</v>
          </cell>
          <cell r="C135" t="str">
            <v>Lorraine</v>
          </cell>
          <cell r="D135">
            <v>134</v>
          </cell>
        </row>
        <row r="136">
          <cell r="A136" t="str">
            <v>D'AFFARA  Nicole</v>
          </cell>
          <cell r="B136" t="str">
            <v>D'AFFARA</v>
          </cell>
          <cell r="C136" t="str">
            <v>Nicole</v>
          </cell>
          <cell r="D136">
            <v>135</v>
          </cell>
        </row>
        <row r="137">
          <cell r="A137" t="str">
            <v>ZIMMER  Karin</v>
          </cell>
          <cell r="B137" t="str">
            <v>ZIMMER</v>
          </cell>
          <cell r="C137" t="str">
            <v>Karin</v>
          </cell>
          <cell r="D137">
            <v>136</v>
          </cell>
        </row>
        <row r="138">
          <cell r="A138" t="str">
            <v>HESS  Denise</v>
          </cell>
          <cell r="B138" t="str">
            <v>HESS</v>
          </cell>
          <cell r="C138" t="str">
            <v>Denise</v>
          </cell>
          <cell r="D138">
            <v>137</v>
          </cell>
        </row>
        <row r="139">
          <cell r="A139" t="str">
            <v>SKRZYPCZAK  Sigmund</v>
          </cell>
          <cell r="B139" t="str">
            <v>SKRZYPCZAK</v>
          </cell>
          <cell r="C139" t="str">
            <v>Sigmund</v>
          </cell>
          <cell r="D139">
            <v>138</v>
          </cell>
        </row>
        <row r="140">
          <cell r="A140" t="str">
            <v/>
          </cell>
          <cell r="D140">
            <v>139</v>
          </cell>
        </row>
        <row r="141">
          <cell r="A141" t="str">
            <v>HAHN  Jeannine</v>
          </cell>
          <cell r="B141" t="str">
            <v>HAHN</v>
          </cell>
          <cell r="C141" t="str">
            <v>Jeannine</v>
          </cell>
          <cell r="D141">
            <v>140</v>
          </cell>
        </row>
        <row r="142">
          <cell r="A142" t="str">
            <v>LEYDINGER  Anita</v>
          </cell>
          <cell r="B142" t="str">
            <v>LEYDINGER</v>
          </cell>
          <cell r="C142" t="str">
            <v>Anita</v>
          </cell>
          <cell r="D142">
            <v>141</v>
          </cell>
        </row>
        <row r="143">
          <cell r="A143" t="str">
            <v>HENÉ  Adolphe</v>
          </cell>
          <cell r="B143" t="str">
            <v>HENÉ</v>
          </cell>
          <cell r="C143" t="str">
            <v>Adolphe</v>
          </cell>
          <cell r="D143">
            <v>142</v>
          </cell>
        </row>
        <row r="144">
          <cell r="A144" t="str">
            <v/>
          </cell>
          <cell r="D144">
            <v>143</v>
          </cell>
        </row>
        <row r="145">
          <cell r="A145" t="str">
            <v>SCHOLL  M. - Louise</v>
          </cell>
          <cell r="B145" t="str">
            <v>SCHOLL</v>
          </cell>
          <cell r="C145" t="str">
            <v>M. - Louise</v>
          </cell>
          <cell r="D145">
            <v>144</v>
          </cell>
        </row>
        <row r="146">
          <cell r="A146" t="str">
            <v>HESS  Bernard</v>
          </cell>
          <cell r="B146" t="str">
            <v>HESS</v>
          </cell>
          <cell r="C146" t="str">
            <v>Bernard</v>
          </cell>
          <cell r="D146">
            <v>145</v>
          </cell>
        </row>
        <row r="147">
          <cell r="A147" t="str">
            <v>OBSTETAR  Antoinette</v>
          </cell>
          <cell r="B147" t="str">
            <v>OBSTETAR</v>
          </cell>
          <cell r="C147" t="str">
            <v>Antoinette</v>
          </cell>
          <cell r="D147">
            <v>146</v>
          </cell>
        </row>
        <row r="148">
          <cell r="A148" t="str">
            <v>SKRZYPCZAK  Marie</v>
          </cell>
          <cell r="B148" t="str">
            <v>SKRZYPCZAK</v>
          </cell>
          <cell r="C148" t="str">
            <v>Marie</v>
          </cell>
          <cell r="D148">
            <v>147</v>
          </cell>
        </row>
        <row r="149">
          <cell r="A149" t="str">
            <v/>
          </cell>
          <cell r="D149">
            <v>148</v>
          </cell>
        </row>
        <row r="150">
          <cell r="A150" t="str">
            <v>CARMAGNANI  Patrick</v>
          </cell>
          <cell r="B150" t="str">
            <v>CARMAGNANI</v>
          </cell>
          <cell r="C150" t="str">
            <v>Patrick</v>
          </cell>
          <cell r="D150">
            <v>149</v>
          </cell>
        </row>
        <row r="151">
          <cell r="A151" t="str">
            <v>BLAUMEISER   Gilbert</v>
          </cell>
          <cell r="B151" t="str">
            <v xml:space="preserve">BLAUMEISER </v>
          </cell>
          <cell r="C151" t="str">
            <v>Gilbert</v>
          </cell>
          <cell r="D151">
            <v>150</v>
          </cell>
        </row>
        <row r="152">
          <cell r="A152" t="str">
            <v>HESS  Jean</v>
          </cell>
          <cell r="B152" t="str">
            <v>HESS</v>
          </cell>
          <cell r="C152" t="str">
            <v>Jean</v>
          </cell>
          <cell r="D152">
            <v>151</v>
          </cell>
        </row>
        <row r="153">
          <cell r="A153" t="str">
            <v>BRAS  Charlotte</v>
          </cell>
          <cell r="B153" t="str">
            <v>BRAS</v>
          </cell>
          <cell r="C153" t="str">
            <v>Charlotte</v>
          </cell>
          <cell r="D153">
            <v>152</v>
          </cell>
        </row>
        <row r="154">
          <cell r="A154" t="str">
            <v>KWASNIEWSKI  Arlette</v>
          </cell>
          <cell r="B154" t="str">
            <v>KWASNIEWSKI</v>
          </cell>
          <cell r="C154" t="str">
            <v>Arlette</v>
          </cell>
          <cell r="D154">
            <v>153</v>
          </cell>
        </row>
        <row r="155">
          <cell r="A155" t="str">
            <v/>
          </cell>
          <cell r="D155">
            <v>154</v>
          </cell>
        </row>
        <row r="156">
          <cell r="A156" t="str">
            <v>KWASNIEWSKI  Albert</v>
          </cell>
          <cell r="B156" t="str">
            <v>KWASNIEWSKI</v>
          </cell>
          <cell r="C156" t="str">
            <v>Albert</v>
          </cell>
          <cell r="D156">
            <v>155</v>
          </cell>
        </row>
        <row r="157">
          <cell r="A157" t="str">
            <v>VANEHOBE  Olivier</v>
          </cell>
          <cell r="B157" t="str">
            <v>VANEHOBE</v>
          </cell>
          <cell r="C157" t="str">
            <v>Olivier</v>
          </cell>
          <cell r="D157">
            <v>156</v>
          </cell>
        </row>
        <row r="158">
          <cell r="A158" t="str">
            <v>RIFFEL  Denise</v>
          </cell>
          <cell r="B158" t="str">
            <v>RIFFEL</v>
          </cell>
          <cell r="C158" t="str">
            <v>Denise</v>
          </cell>
          <cell r="D158">
            <v>157</v>
          </cell>
        </row>
        <row r="159">
          <cell r="A159" t="str">
            <v>PIEKNIK  Astrid</v>
          </cell>
          <cell r="B159" t="str">
            <v>PIEKNIK</v>
          </cell>
          <cell r="C159" t="str">
            <v>Astrid</v>
          </cell>
          <cell r="D159">
            <v>158</v>
          </cell>
        </row>
        <row r="160">
          <cell r="A160" t="str">
            <v/>
          </cell>
          <cell r="D160">
            <v>159</v>
          </cell>
        </row>
        <row r="161">
          <cell r="A161" t="str">
            <v>TERCIC  Monique</v>
          </cell>
          <cell r="B161" t="str">
            <v>TERCIC</v>
          </cell>
          <cell r="C161" t="str">
            <v>Monique</v>
          </cell>
          <cell r="D161">
            <v>160</v>
          </cell>
        </row>
        <row r="162">
          <cell r="A162" t="str">
            <v>VULLO  Thomas</v>
          </cell>
          <cell r="B162" t="str">
            <v>VULLO</v>
          </cell>
          <cell r="C162" t="str">
            <v>Thomas</v>
          </cell>
          <cell r="D162">
            <v>161</v>
          </cell>
        </row>
        <row r="163">
          <cell r="A163" t="str">
            <v>ROBERT  Valérie</v>
          </cell>
          <cell r="B163" t="str">
            <v>ROBERT</v>
          </cell>
          <cell r="C163" t="str">
            <v>Valérie</v>
          </cell>
          <cell r="D163">
            <v>162</v>
          </cell>
        </row>
        <row r="164">
          <cell r="A164" t="str">
            <v>ROBERT  Claude</v>
          </cell>
          <cell r="B164" t="str">
            <v>ROBERT</v>
          </cell>
          <cell r="C164" t="str">
            <v>Claude</v>
          </cell>
          <cell r="D164">
            <v>163</v>
          </cell>
        </row>
        <row r="165">
          <cell r="A165" t="str">
            <v>PIEKNIK  Sabrina</v>
          </cell>
          <cell r="B165" t="str">
            <v>PIEKNIK</v>
          </cell>
          <cell r="C165" t="str">
            <v>Sabrina</v>
          </cell>
          <cell r="D165">
            <v>164</v>
          </cell>
        </row>
        <row r="166">
          <cell r="A166" t="str">
            <v>MIESZKALSKI  Cécile</v>
          </cell>
          <cell r="B166" t="str">
            <v>MIESZKALSKI</v>
          </cell>
          <cell r="C166" t="str">
            <v>Cécile</v>
          </cell>
          <cell r="D166">
            <v>165</v>
          </cell>
        </row>
        <row r="167">
          <cell r="A167" t="str">
            <v/>
          </cell>
          <cell r="D167">
            <v>166</v>
          </cell>
        </row>
        <row r="168">
          <cell r="A168" t="str">
            <v>BOUR   Jacques</v>
          </cell>
          <cell r="B168" t="str">
            <v xml:space="preserve">BOUR </v>
          </cell>
          <cell r="C168" t="str">
            <v>Jacques</v>
          </cell>
          <cell r="D168">
            <v>167</v>
          </cell>
        </row>
        <row r="169">
          <cell r="A169" t="str">
            <v>JUNG  Edith</v>
          </cell>
          <cell r="B169" t="str">
            <v>JUNG</v>
          </cell>
          <cell r="C169" t="str">
            <v>Edith</v>
          </cell>
          <cell r="D169">
            <v>168</v>
          </cell>
        </row>
        <row r="170">
          <cell r="A170" t="str">
            <v>VULLO  Tiziana</v>
          </cell>
          <cell r="B170" t="str">
            <v>VULLO</v>
          </cell>
          <cell r="C170" t="str">
            <v>Tiziana</v>
          </cell>
          <cell r="D170">
            <v>169</v>
          </cell>
        </row>
        <row r="171">
          <cell r="A171" t="str">
            <v>RESNIK  Irène</v>
          </cell>
          <cell r="B171" t="str">
            <v>RESNIK</v>
          </cell>
          <cell r="C171" t="str">
            <v>Irène</v>
          </cell>
          <cell r="D171">
            <v>170</v>
          </cell>
        </row>
        <row r="172">
          <cell r="A172" t="str">
            <v>ZIMMER  Gérard</v>
          </cell>
          <cell r="B172" t="str">
            <v>ZIMMER</v>
          </cell>
          <cell r="C172" t="str">
            <v>Gérard</v>
          </cell>
          <cell r="D172">
            <v>171</v>
          </cell>
        </row>
        <row r="173">
          <cell r="A173" t="str">
            <v>LUCZAK  Xavier</v>
          </cell>
          <cell r="B173" t="str">
            <v>LUCZAK</v>
          </cell>
          <cell r="C173" t="str">
            <v>Xavier</v>
          </cell>
          <cell r="D173">
            <v>172</v>
          </cell>
        </row>
        <row r="174">
          <cell r="A174" t="str">
            <v>KARAS  Armand</v>
          </cell>
          <cell r="B174" t="str">
            <v>KARAS</v>
          </cell>
          <cell r="C174" t="str">
            <v>Armand</v>
          </cell>
          <cell r="D174">
            <v>173</v>
          </cell>
        </row>
        <row r="175">
          <cell r="A175" t="str">
            <v>KARAS  Josette</v>
          </cell>
          <cell r="B175" t="str">
            <v>KARAS</v>
          </cell>
          <cell r="C175" t="str">
            <v>Josette</v>
          </cell>
          <cell r="D175">
            <v>174</v>
          </cell>
        </row>
        <row r="176">
          <cell r="A176" t="str">
            <v/>
          </cell>
          <cell r="D176">
            <v>175</v>
          </cell>
        </row>
        <row r="177">
          <cell r="A177" t="str">
            <v>BOUR   Michèle</v>
          </cell>
          <cell r="B177" t="str">
            <v xml:space="preserve">BOUR </v>
          </cell>
          <cell r="C177" t="str">
            <v>Michèle</v>
          </cell>
          <cell r="D177">
            <v>176</v>
          </cell>
        </row>
        <row r="178">
          <cell r="A178" t="str">
            <v>LUCZAK  Josiane</v>
          </cell>
          <cell r="B178" t="str">
            <v>LUCZAK</v>
          </cell>
          <cell r="C178" t="str">
            <v>Josiane</v>
          </cell>
          <cell r="D178">
            <v>177</v>
          </cell>
        </row>
        <row r="179">
          <cell r="A179" t="str">
            <v>GRYCZKA  Barbe</v>
          </cell>
          <cell r="B179" t="str">
            <v>GRYCZKA</v>
          </cell>
          <cell r="C179" t="str">
            <v>Barbe</v>
          </cell>
          <cell r="D179">
            <v>178</v>
          </cell>
        </row>
        <row r="180">
          <cell r="A180" t="str">
            <v/>
          </cell>
          <cell r="D180">
            <v>179</v>
          </cell>
        </row>
        <row r="181">
          <cell r="A181" t="str">
            <v/>
          </cell>
          <cell r="D181">
            <v>180</v>
          </cell>
        </row>
        <row r="182">
          <cell r="A182" t="str">
            <v>MAHOT  Monique</v>
          </cell>
          <cell r="B182" t="str">
            <v>MAHOT</v>
          </cell>
          <cell r="C182" t="str">
            <v>Monique</v>
          </cell>
          <cell r="D182">
            <v>181</v>
          </cell>
        </row>
        <row r="183">
          <cell r="A183" t="str">
            <v>ROHR  Marie</v>
          </cell>
          <cell r="B183" t="str">
            <v>ROHR</v>
          </cell>
          <cell r="C183" t="str">
            <v>Marie</v>
          </cell>
          <cell r="D183">
            <v>182</v>
          </cell>
        </row>
        <row r="184">
          <cell r="A184" t="str">
            <v>MIERZCHALA  J.-Pierre</v>
          </cell>
          <cell r="B184" t="str">
            <v>MIERZCHALA</v>
          </cell>
          <cell r="C184" t="str">
            <v>J.-Pierre</v>
          </cell>
          <cell r="D184">
            <v>183</v>
          </cell>
        </row>
        <row r="185">
          <cell r="A185" t="str">
            <v>MIERZCHALA  Helga</v>
          </cell>
          <cell r="B185" t="str">
            <v>MIERZCHALA</v>
          </cell>
          <cell r="C185" t="str">
            <v>Helga</v>
          </cell>
          <cell r="D185">
            <v>184</v>
          </cell>
        </row>
        <row r="186">
          <cell r="A186" t="str">
            <v>PORTATIU  Emmanuel</v>
          </cell>
          <cell r="B186" t="str">
            <v>PORTATIU</v>
          </cell>
          <cell r="C186" t="str">
            <v>Emmanuel</v>
          </cell>
          <cell r="D186">
            <v>185</v>
          </cell>
        </row>
        <row r="187">
          <cell r="A187" t="str">
            <v>PORTATIU  Chantal</v>
          </cell>
          <cell r="B187" t="str">
            <v>PORTATIU</v>
          </cell>
          <cell r="C187" t="str">
            <v>Chantal</v>
          </cell>
          <cell r="D187">
            <v>186</v>
          </cell>
        </row>
        <row r="188">
          <cell r="A188" t="str">
            <v>NOWAK  Rémy</v>
          </cell>
          <cell r="B188" t="str">
            <v>NOWAK</v>
          </cell>
          <cell r="C188" t="str">
            <v>Rémy</v>
          </cell>
          <cell r="D188">
            <v>187</v>
          </cell>
        </row>
        <row r="189">
          <cell r="A189" t="str">
            <v/>
          </cell>
          <cell r="D189">
            <v>188</v>
          </cell>
        </row>
        <row r="190">
          <cell r="A190" t="str">
            <v/>
          </cell>
          <cell r="D190">
            <v>189</v>
          </cell>
        </row>
        <row r="191">
          <cell r="A191" t="str">
            <v>KELLER  Jacqueline</v>
          </cell>
          <cell r="B191" t="str">
            <v>KELLER</v>
          </cell>
          <cell r="C191" t="str">
            <v>Jacqueline</v>
          </cell>
          <cell r="D191">
            <v>190</v>
          </cell>
        </row>
        <row r="192">
          <cell r="A192" t="str">
            <v>KELLER  Jean-Claude</v>
          </cell>
          <cell r="B192" t="str">
            <v>KELLER</v>
          </cell>
          <cell r="C192" t="str">
            <v>Jean-Claude</v>
          </cell>
          <cell r="D192">
            <v>191</v>
          </cell>
        </row>
        <row r="193">
          <cell r="A193" t="str">
            <v/>
          </cell>
          <cell r="D193">
            <v>192</v>
          </cell>
        </row>
        <row r="194">
          <cell r="A194" t="str">
            <v>GOETTMANN  Philippe</v>
          </cell>
          <cell r="B194" t="str">
            <v>GOETTMANN</v>
          </cell>
          <cell r="C194" t="str">
            <v>Philippe</v>
          </cell>
          <cell r="D194">
            <v>193</v>
          </cell>
        </row>
        <row r="195">
          <cell r="A195" t="str">
            <v>CARMAGNANI  Ludovic</v>
          </cell>
          <cell r="B195" t="str">
            <v>CARMAGNANI</v>
          </cell>
          <cell r="C195" t="str">
            <v>Ludovic</v>
          </cell>
          <cell r="D195">
            <v>194</v>
          </cell>
        </row>
        <row r="196">
          <cell r="D196">
            <v>195</v>
          </cell>
        </row>
        <row r="197">
          <cell r="B197" t="str">
            <v>HESS</v>
          </cell>
          <cell r="C197" t="str">
            <v>François</v>
          </cell>
          <cell r="D197">
            <v>196</v>
          </cell>
        </row>
        <row r="198">
          <cell r="D198">
            <v>197</v>
          </cell>
        </row>
        <row r="199">
          <cell r="D199">
            <v>198</v>
          </cell>
        </row>
        <row r="200">
          <cell r="D200">
            <v>199</v>
          </cell>
        </row>
        <row r="201">
          <cell r="B201" t="str">
            <v>SLEBODA</v>
          </cell>
          <cell r="C201" t="str">
            <v>Jean-Louis</v>
          </cell>
          <cell r="D201">
            <v>200</v>
          </cell>
        </row>
        <row r="202">
          <cell r="B202" t="str">
            <v>SLEBODA</v>
          </cell>
          <cell r="C202" t="str">
            <v>Carmen</v>
          </cell>
          <cell r="D202">
            <v>201</v>
          </cell>
        </row>
        <row r="203">
          <cell r="D203">
            <v>202</v>
          </cell>
        </row>
        <row r="204">
          <cell r="B204" t="str">
            <v>LEYDINGER</v>
          </cell>
          <cell r="C204" t="str">
            <v>Henri</v>
          </cell>
          <cell r="D204">
            <v>203</v>
          </cell>
        </row>
        <row r="205">
          <cell r="B205" t="str">
            <v>ISMER</v>
          </cell>
          <cell r="C205" t="str">
            <v>Michelle</v>
          </cell>
          <cell r="D205">
            <v>204</v>
          </cell>
        </row>
        <row r="206">
          <cell r="B206" t="str">
            <v>BOUR</v>
          </cell>
          <cell r="C206" t="str">
            <v>Julie</v>
          </cell>
          <cell r="D206">
            <v>205</v>
          </cell>
        </row>
        <row r="207">
          <cell r="D207">
            <v>206</v>
          </cell>
        </row>
        <row r="208">
          <cell r="D208">
            <v>207</v>
          </cell>
        </row>
        <row r="209">
          <cell r="B209" t="str">
            <v>FISCHER</v>
          </cell>
          <cell r="C209" t="str">
            <v>Christa</v>
          </cell>
          <cell r="D209">
            <v>208</v>
          </cell>
        </row>
        <row r="210">
          <cell r="B210" t="str">
            <v>SADDI</v>
          </cell>
          <cell r="C210" t="str">
            <v>Michelle</v>
          </cell>
          <cell r="D210">
            <v>209</v>
          </cell>
        </row>
        <row r="211">
          <cell r="D211">
            <v>210</v>
          </cell>
        </row>
        <row r="212">
          <cell r="D212">
            <v>211</v>
          </cell>
        </row>
        <row r="213">
          <cell r="D213">
            <v>212</v>
          </cell>
        </row>
        <row r="214">
          <cell r="D214">
            <v>213</v>
          </cell>
        </row>
        <row r="215">
          <cell r="B215" t="str">
            <v>SAFRAN</v>
          </cell>
          <cell r="C215" t="str">
            <v>Arnaud</v>
          </cell>
          <cell r="D215">
            <v>214</v>
          </cell>
        </row>
        <row r="216">
          <cell r="B216" t="str">
            <v>TURCINOVIC</v>
          </cell>
          <cell r="C216" t="str">
            <v>Annie</v>
          </cell>
          <cell r="D216">
            <v>215</v>
          </cell>
        </row>
        <row r="217">
          <cell r="B217" t="str">
            <v>BLAUMEISER</v>
          </cell>
          <cell r="C217" t="str">
            <v>Jacques</v>
          </cell>
          <cell r="D217">
            <v>216</v>
          </cell>
        </row>
        <row r="218">
          <cell r="B218" t="str">
            <v>HAFFNER</v>
          </cell>
          <cell r="C218" t="str">
            <v>Raymond</v>
          </cell>
          <cell r="D218">
            <v>217</v>
          </cell>
        </row>
        <row r="219">
          <cell r="B219" t="str">
            <v>D'AFFARA</v>
          </cell>
          <cell r="C219" t="str">
            <v>Bénédicte</v>
          </cell>
          <cell r="D219">
            <v>218</v>
          </cell>
        </row>
        <row r="220">
          <cell r="B220" t="str">
            <v>ZIMMER</v>
          </cell>
          <cell r="C220" t="str">
            <v>Jonatan</v>
          </cell>
          <cell r="D220">
            <v>219</v>
          </cell>
        </row>
        <row r="221">
          <cell r="D221">
            <v>220</v>
          </cell>
        </row>
        <row r="222">
          <cell r="D222">
            <v>221</v>
          </cell>
        </row>
        <row r="223">
          <cell r="D223">
            <v>222</v>
          </cell>
        </row>
        <row r="224">
          <cell r="B224" t="str">
            <v>PIEKNIK</v>
          </cell>
          <cell r="C224" t="str">
            <v>Carles</v>
          </cell>
          <cell r="D224">
            <v>223</v>
          </cell>
        </row>
        <row r="225">
          <cell r="B225" t="str">
            <v>ITTEL</v>
          </cell>
          <cell r="C225" t="str">
            <v>Christophe</v>
          </cell>
          <cell r="D225">
            <v>224</v>
          </cell>
        </row>
        <row r="226">
          <cell r="D226">
            <v>225</v>
          </cell>
        </row>
        <row r="227">
          <cell r="B227" t="str">
            <v>LARSKI</v>
          </cell>
          <cell r="C227" t="str">
            <v>Rose</v>
          </cell>
          <cell r="D227">
            <v>226</v>
          </cell>
        </row>
        <row r="228">
          <cell r="B228" t="str">
            <v>CHUDY</v>
          </cell>
          <cell r="C228" t="str">
            <v>Jeannine</v>
          </cell>
          <cell r="D228">
            <v>227</v>
          </cell>
        </row>
        <row r="229">
          <cell r="B229" t="str">
            <v>MATYSIAK</v>
          </cell>
          <cell r="C229" t="str">
            <v>Agnès</v>
          </cell>
          <cell r="D229">
            <v>228</v>
          </cell>
        </row>
        <row r="230">
          <cell r="B230" t="str">
            <v>ZERARI</v>
          </cell>
          <cell r="C230" t="str">
            <v>Dalia</v>
          </cell>
          <cell r="D230">
            <v>229</v>
          </cell>
        </row>
        <row r="231">
          <cell r="B231" t="str">
            <v>MATYSIAK</v>
          </cell>
          <cell r="C231" t="str">
            <v>Edouard</v>
          </cell>
          <cell r="D231">
            <v>230</v>
          </cell>
        </row>
        <row r="232">
          <cell r="B232" t="str">
            <v>GUZIK</v>
          </cell>
          <cell r="C232" t="str">
            <v>Mathieu</v>
          </cell>
          <cell r="D232">
            <v>231</v>
          </cell>
        </row>
        <row r="233">
          <cell r="B233" t="str">
            <v>ZERARI</v>
          </cell>
          <cell r="C233" t="str">
            <v>Génia</v>
          </cell>
          <cell r="D233">
            <v>232</v>
          </cell>
        </row>
        <row r="234">
          <cell r="B234" t="str">
            <v>GUZIK</v>
          </cell>
          <cell r="C234" t="str">
            <v>Pascal</v>
          </cell>
          <cell r="D234">
            <v>233</v>
          </cell>
        </row>
        <row r="235">
          <cell r="B235" t="str">
            <v>SZEFER</v>
          </cell>
          <cell r="C235" t="str">
            <v>Manfred</v>
          </cell>
          <cell r="D235">
            <v>234</v>
          </cell>
        </row>
        <row r="236">
          <cell r="B236" t="str">
            <v>RIX</v>
          </cell>
          <cell r="C236" t="str">
            <v>Jean-Louis</v>
          </cell>
          <cell r="D236">
            <v>235</v>
          </cell>
        </row>
        <row r="237">
          <cell r="D237">
            <v>236</v>
          </cell>
        </row>
        <row r="238">
          <cell r="D238">
            <v>237</v>
          </cell>
        </row>
        <row r="239">
          <cell r="B239" t="str">
            <v>SZEDLAK</v>
          </cell>
          <cell r="C239" t="str">
            <v>Sylvain</v>
          </cell>
          <cell r="D239">
            <v>238</v>
          </cell>
        </row>
        <row r="240">
          <cell r="B240" t="str">
            <v>SZEDLAK</v>
          </cell>
          <cell r="C240" t="str">
            <v>Marinette</v>
          </cell>
          <cell r="D240">
            <v>239</v>
          </cell>
        </row>
        <row r="241">
          <cell r="B241" t="str">
            <v>WALD</v>
          </cell>
          <cell r="C241" t="str">
            <v>Irène</v>
          </cell>
          <cell r="D241">
            <v>240</v>
          </cell>
        </row>
        <row r="242">
          <cell r="B242" t="str">
            <v>TILLY</v>
          </cell>
          <cell r="C242" t="str">
            <v>Adelaide</v>
          </cell>
          <cell r="D242">
            <v>241</v>
          </cell>
        </row>
        <row r="243">
          <cell r="B243" t="str">
            <v>WALD</v>
          </cell>
          <cell r="C243" t="str">
            <v>Claude</v>
          </cell>
          <cell r="D243">
            <v>242</v>
          </cell>
        </row>
        <row r="244">
          <cell r="B244" t="str">
            <v>ZIMMER</v>
          </cell>
          <cell r="C244" t="str">
            <v>Raymond</v>
          </cell>
          <cell r="D244">
            <v>243</v>
          </cell>
        </row>
        <row r="245">
          <cell r="B245" t="str">
            <v>RUDLOFF</v>
          </cell>
          <cell r="C245" t="str">
            <v>Carles</v>
          </cell>
          <cell r="D245">
            <v>244</v>
          </cell>
        </row>
        <row r="246">
          <cell r="B246" t="str">
            <v>RUDLOFF</v>
          </cell>
          <cell r="C246" t="str">
            <v>Zoé</v>
          </cell>
          <cell r="D246">
            <v>245</v>
          </cell>
        </row>
        <row r="247">
          <cell r="B247" t="str">
            <v>COUTURE</v>
          </cell>
          <cell r="C247" t="str">
            <v>Sabine</v>
          </cell>
          <cell r="D247">
            <v>246</v>
          </cell>
        </row>
        <row r="248">
          <cell r="B248" t="str">
            <v>STEYER</v>
          </cell>
          <cell r="C248" t="str">
            <v>M.-Louise</v>
          </cell>
          <cell r="D248">
            <v>247</v>
          </cell>
        </row>
        <row r="249">
          <cell r="B249" t="str">
            <v>KWASNIEWSKI</v>
          </cell>
          <cell r="C249" t="str">
            <v>Elisabeth</v>
          </cell>
          <cell r="D249">
            <v>248</v>
          </cell>
        </row>
        <row r="250">
          <cell r="B250" t="str">
            <v>WEISSGERBER</v>
          </cell>
          <cell r="C250" t="str">
            <v>Ophélie</v>
          </cell>
          <cell r="D250">
            <v>249</v>
          </cell>
        </row>
        <row r="251">
          <cell r="C251">
            <v>194</v>
          </cell>
          <cell r="D251">
            <v>250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7:AG257" totalsRowShown="0" headerRowDxfId="65" headerRowCellStyle="Normal 2" dataCellStyle="Normal 2">
  <autoFilter ref="A7:AG257"/>
  <tableColumns count="33">
    <tableColumn id="1" name="Colonne1" dataDxfId="64" dataCellStyle="Normal 2">
      <calculatedColumnFormula>IF(W8="","en chèque","")</calculatedColumnFormula>
    </tableColumn>
    <tableColumn id="17" name="Colonne17" dataDxfId="63" dataCellStyle="Normal 2"/>
    <tableColumn id="2" name="Colonne2" dataDxfId="62" dataCellStyle="Normal 2">
      <calculatedColumnFormula>#REF!</calculatedColumnFormula>
    </tableColumn>
    <tableColumn id="3" name="Colonne3" dataDxfId="61" dataCellStyle="Normal 2">
      <calculatedColumnFormula>#REF!</calculatedColumnFormula>
    </tableColumn>
    <tableColumn id="4" name="Colonne4" dataDxfId="60" dataCellStyle="Normal 2"/>
    <tableColumn id="6" name="Colonne6" dataDxfId="59" dataCellStyle="Normal 2"/>
    <tableColumn id="7" name="Colonne7" dataDxfId="58" dataCellStyle="Normal 2"/>
    <tableColumn id="8" name="Colonne8" dataDxfId="57" dataCellStyle="Normal 2"/>
    <tableColumn id="9" name="Colonne9" dataDxfId="56" dataCellStyle="Normal 2"/>
    <tableColumn id="10" name="Colonne10" dataDxfId="55" dataCellStyle="Normal 2"/>
    <tableColumn id="11" name="Colonne11" dataDxfId="54" dataCellStyle="Normal 2"/>
    <tableColumn id="12" name="Colonne12" dataDxfId="53" dataCellStyle="Normal 2"/>
    <tableColumn id="13" name="Colonne13" dataDxfId="52" dataCellStyle="Normal 2"/>
    <tableColumn id="14" name="Colonne14" dataDxfId="51" dataCellStyle="Normal 2"/>
    <tableColumn id="15" name="Colonne15" dataDxfId="50" dataCellStyle="Normal 2"/>
    <tableColumn id="5" name="Colonne16" dataDxfId="49" dataCellStyle="Normal 2"/>
    <tableColumn id="16" name="Colonne5" dataDxfId="48" dataCellStyle="Normal 2"/>
    <tableColumn id="19" name="Colonne19" dataDxfId="47" dataCellStyle="Normal 2">
      <calculatedColumnFormula>SUM(Tableau1[[#This Row],[Colonne6]:[Colonne5]])</calculatedColumnFormula>
    </tableColumn>
    <tableColumn id="20" name="Colonne20" dataDxfId="46" dataCellStyle="Normal 2">
      <calculatedColumnFormula>COUNTIF($F$5:$Q$5,"&gt;1000")</calculatedColumnFormula>
    </tableColumn>
    <tableColumn id="21" name="Colonne21" dataDxfId="45" dataCellStyle="Normal 2">
      <calculatedColumnFormula>COUNTA(F8:Q8)</calculatedColumnFormula>
    </tableColumn>
    <tableColumn id="22" name="Colonne22" dataDxfId="44" dataCellStyle="Normal 2">
      <calculatedColumnFormula>IF(OR(C8&lt;=0,T8&gt;S8),0,(S8-T8)*$C$1)</calculatedColumnFormula>
    </tableColumn>
    <tableColumn id="23" name="Colonne23" dataDxfId="43" dataCellStyle="Normal 2">
      <calculatedColumnFormula>IF(C8&lt;&gt;0,(R8-U8-AE8),0)</calculatedColumnFormula>
    </tableColumn>
    <tableColumn id="24" name="Colonne232" dataDxfId="42" dataCellStyle="Normal 2">
      <calculatedColumnFormula>V8</calculatedColumnFormula>
    </tableColumn>
    <tableColumn id="25" name="Colonne25" dataDxfId="41" dataCellStyle="Normal 2">
      <calculatedColumnFormula>ROUNDDOWN(W8/$X$3,0)</calculatedColumnFormula>
    </tableColumn>
    <tableColumn id="26" name="Colonne26" dataDxfId="40" dataCellStyle="Normal 2">
      <calculatedColumnFormula>ROUNDDOWN((W8-(X8*$X$3))/$Y$3,0)</calculatedColumnFormula>
    </tableColumn>
    <tableColumn id="27" name="Colonne27" dataDxfId="39" dataCellStyle="Normal 2">
      <calculatedColumnFormula>ROUNDDOWN(((W8-(X8*$X$3))-(Y8*$Y$3))/$Z$3,0)</calculatedColumnFormula>
    </tableColumn>
    <tableColumn id="28" name="Colonne28" dataDxfId="38" dataCellStyle="Normal 2">
      <calculatedColumnFormula>ROUNDDOWN((((W8-(X8*$X$3))-(Y8*$Y$3))-(Z8*$Z$3))/$AA$3,0)</calculatedColumnFormula>
    </tableColumn>
    <tableColumn id="29" name="Colonne29" dataDxfId="37" dataCellStyle="Normal 2">
      <calculatedColumnFormula>ROUNDDOWN(((((W8-(X8*$X$3))-(Y8*$Y$3))-(Z8*$Z$3))-(AA8*$AA$3))/$AB$3,0)</calculatedColumnFormula>
    </tableColumn>
    <tableColumn id="30" name="Colonne30" dataDxfId="36" dataCellStyle="Normal 2">
      <calculatedColumnFormula>ROUNDDOWN((((((W8-(X8*$X$3))-(Y8*$Y$3))-(Z8*$Z$3))-(AA8*$AA$3))-(AB8*$AB$3))/$AC$3,0)</calculatedColumnFormula>
    </tableColumn>
    <tableColumn id="31" name="Colonne31" dataDxfId="35" dataCellStyle="Normal 2">
      <calculatedColumnFormula>ROUNDDOWN(((((((W8-(X8*$X$3))-(Y8*$Y$3))-(Z8*$Z$3))-(AA8*$AA$3))-(AB8*$AB$3))-(AC8*$AC$3))/$AD$3,0)</calculatedColumnFormula>
    </tableColumn>
    <tableColumn id="33" name="Colonne18" dataDxfId="34" dataCellStyle="Normal 2"/>
    <tableColumn id="34" name="Colonne24" dataCellStyle="Normal 2"/>
    <tableColumn id="35" name="Colonne35" dataCellStyle="Normal 2"/>
  </tableColumns>
  <tableStyleInfo name="TableStyleLight4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G252" totalsRowCount="1" headerRowDxfId="29" headerRowBorderDxfId="28" tableBorderDxfId="27">
  <autoFilter ref="A1:G251">
    <filterColumn colId="6">
      <filters>
        <filter val="0"/>
      </filters>
    </filterColumn>
  </autoFilter>
  <sortState ref="A9:F251">
    <sortCondition ref="A1:A251"/>
  </sortState>
  <tableColumns count="7">
    <tableColumn id="1" name="Casiers" dataDxfId="26" totalsRowDxfId="25"/>
    <tableColumn id="2" name="noms" totalsRowDxfId="24">
      <calculatedColumnFormula>#REF!</calculatedColumnFormula>
    </tableColumn>
    <tableColumn id="3" name="Prénoms" totalsRowDxfId="23">
      <calculatedColumnFormula>#REF!</calculatedColumnFormula>
    </tableColumn>
    <tableColumn id="4" name="Sommes" totalsRowDxfId="22">
      <calculatedColumnFormula>versements!V8</calculatedColumnFormula>
    </tableColumn>
    <tableColumn id="7" name="N° du chèque" totalsRowDxfId="21"/>
    <tableColumn id="6" name="  " totalsRowDxfId="20"/>
    <tableColumn id="5" name="Espèce">
      <calculatedColumnFormula>versements!W8</calculatedColumnFormula>
    </tableColumn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3" name="Tableau14" displayName="Tableau14" ref="A1:I233" totalsRowCount="1" headerRowDxfId="18" headerRowCellStyle="Normal 2" dataCellStyle="Normal 2">
  <autoFilter ref="A1:I232"/>
  <tableColumns count="9">
    <tableColumn id="1" name="Colonne1" dataDxfId="17" totalsRowDxfId="16" dataCellStyle="Normal 2">
      <calculatedColumnFormula>IF(#REF!="","en chèque","")</calculatedColumnFormula>
    </tableColumn>
    <tableColumn id="17" name="Colonne17" dataDxfId="15" totalsRowDxfId="14" dataCellStyle="Normal 2"/>
    <tableColumn id="2" name="Noms" dataDxfId="13" totalsRowDxfId="12" dataCellStyle="Normal 2">
      <calculatedColumnFormula>#REF!</calculatedColumnFormula>
    </tableColumn>
    <tableColumn id="3" name="Prénoms" dataDxfId="11" totalsRowDxfId="10" dataCellStyle="Normal 2">
      <calculatedColumnFormula>#REF!</calculatedColumnFormula>
    </tableColumn>
    <tableColumn id="4" name="Casiers" dataDxfId="9" totalsRowDxfId="8" dataCellStyle="Normal 2"/>
    <tableColumn id="6" name="Sommes" dataDxfId="7" totalsRowDxfId="6" dataCellStyle="Normal 2">
      <calculatedColumnFormula>versements!V8</calculatedColumnFormula>
    </tableColumn>
    <tableColumn id="7" name="Dates" dataDxfId="5" totalsRowDxfId="4" dataCellStyle="Normal 2"/>
    <tableColumn id="8" name="Nom" dataDxfId="3" totalsRowDxfId="2" dataCellStyle="Normal 2"/>
    <tableColumn id="9" name="Signature" dataDxfId="1" totalsRowDxfId="0" dataCellStyle="Normal 2"/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6.bin"/><Relationship Id="rId4" Type="http://schemas.openxmlformats.org/officeDocument/2006/relationships/control" Target="../activeX/activeX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2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/>
  <dimension ref="A1:H28"/>
  <sheetViews>
    <sheetView workbookViewId="0">
      <selection activeCell="D33" sqref="D33"/>
    </sheetView>
  </sheetViews>
  <sheetFormatPr baseColWidth="10" defaultRowHeight="15"/>
  <sheetData>
    <row r="1" spans="1:8" ht="18.75">
      <c r="B1" s="236"/>
      <c r="C1" s="237" t="s">
        <v>109</v>
      </c>
      <c r="D1" s="237"/>
      <c r="E1" s="236"/>
      <c r="F1" s="236"/>
      <c r="G1" s="236"/>
      <c r="H1" s="236"/>
    </row>
    <row r="2" spans="1:8">
      <c r="B2" s="236" t="s">
        <v>110</v>
      </c>
      <c r="C2" s="236"/>
      <c r="D2" s="236"/>
      <c r="E2" s="236" t="s">
        <v>114</v>
      </c>
      <c r="F2" s="236"/>
      <c r="G2" s="236"/>
      <c r="H2" s="236"/>
    </row>
    <row r="3" spans="1:8">
      <c r="B3" s="236" t="s">
        <v>111</v>
      </c>
      <c r="C3" s="236"/>
      <c r="D3" s="236"/>
      <c r="E3" s="236" t="s">
        <v>112</v>
      </c>
      <c r="F3" s="236"/>
      <c r="G3" s="236"/>
      <c r="H3" s="236"/>
    </row>
    <row r="4" spans="1:8">
      <c r="B4" s="236" t="s">
        <v>113</v>
      </c>
      <c r="C4" s="236"/>
      <c r="D4" s="236"/>
      <c r="E4" s="236"/>
      <c r="F4" s="236"/>
      <c r="G4" s="236"/>
      <c r="H4" s="236"/>
    </row>
    <row r="5" spans="1:8">
      <c r="B5" s="236"/>
      <c r="C5" s="236"/>
      <c r="D5" s="236"/>
      <c r="E5" s="236"/>
      <c r="F5" s="236"/>
      <c r="G5" s="236"/>
      <c r="H5" s="236"/>
    </row>
    <row r="8" spans="1:8">
      <c r="C8" s="280" t="s">
        <v>151</v>
      </c>
    </row>
    <row r="10" spans="1:8">
      <c r="A10" s="279"/>
      <c r="B10" t="s">
        <v>130</v>
      </c>
    </row>
    <row r="13" spans="1:8" ht="15.75">
      <c r="A13" s="293" t="s">
        <v>133</v>
      </c>
    </row>
    <row r="14" spans="1:8">
      <c r="B14" t="s">
        <v>132</v>
      </c>
    </row>
    <row r="15" spans="1:8">
      <c r="B15" t="s">
        <v>134</v>
      </c>
    </row>
    <row r="16" spans="1:8">
      <c r="B16" t="s">
        <v>135</v>
      </c>
    </row>
    <row r="19" spans="1:6" ht="15.75">
      <c r="A19" s="293" t="s">
        <v>138</v>
      </c>
    </row>
    <row r="20" spans="1:6" ht="18.75">
      <c r="B20" t="s">
        <v>136</v>
      </c>
      <c r="E20" s="97" t="s">
        <v>157</v>
      </c>
    </row>
    <row r="21" spans="1:6">
      <c r="B21" t="s">
        <v>137</v>
      </c>
      <c r="D21" t="s">
        <v>156</v>
      </c>
    </row>
    <row r="22" spans="1:6">
      <c r="B22" t="s">
        <v>139</v>
      </c>
    </row>
    <row r="25" spans="1:6" ht="15.75">
      <c r="A25" s="327" t="s">
        <v>147</v>
      </c>
    </row>
    <row r="26" spans="1:6">
      <c r="C26" t="s">
        <v>148</v>
      </c>
    </row>
    <row r="27" spans="1:6">
      <c r="C27" t="s">
        <v>149</v>
      </c>
      <c r="F27" s="279" t="s">
        <v>164</v>
      </c>
    </row>
    <row r="28" spans="1:6">
      <c r="C28" t="s">
        <v>150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K138"/>
  <sheetViews>
    <sheetView topLeftCell="A35" workbookViewId="0">
      <selection activeCell="A55" sqref="A55:I101"/>
    </sheetView>
  </sheetViews>
  <sheetFormatPr baseColWidth="10" defaultRowHeight="15.75"/>
  <cols>
    <col min="1" max="1" width="4.42578125" style="180" bestFit="1" customWidth="1"/>
    <col min="2" max="2" width="16.42578125" style="2" customWidth="1"/>
    <col min="3" max="3" width="14" customWidth="1"/>
    <col min="4" max="4" width="4" style="180" bestFit="1" customWidth="1"/>
    <col min="5" max="5" width="16.42578125" style="2" customWidth="1"/>
    <col min="6" max="6" width="13.140625" customWidth="1"/>
    <col min="7" max="7" width="4.42578125" style="180" customWidth="1"/>
    <col min="8" max="8" width="16.5703125" style="2" customWidth="1"/>
    <col min="9" max="9" width="15.7109375" customWidth="1"/>
  </cols>
  <sheetData>
    <row r="2" spans="1:11" ht="18.75">
      <c r="A2" s="179" t="s">
        <v>4</v>
      </c>
      <c r="B2" s="6"/>
      <c r="C2" s="5"/>
      <c r="D2" s="184"/>
      <c r="E2" s="6"/>
      <c r="F2" s="11" t="e">
        <f>IF($A$9=1,"de casier","alphabétique")</f>
        <v>#REF!</v>
      </c>
      <c r="G2" s="184"/>
      <c r="I2" s="5"/>
    </row>
    <row r="3" spans="1:11" ht="18.75">
      <c r="A3" s="179"/>
      <c r="B3" s="6"/>
      <c r="C3" s="5"/>
      <c r="D3" s="184"/>
      <c r="E3" s="6"/>
      <c r="F3" s="11"/>
      <c r="G3" s="184"/>
      <c r="I3" s="5"/>
    </row>
    <row r="4" spans="1:11" ht="18.75">
      <c r="A4" s="179"/>
      <c r="B4" s="6"/>
      <c r="C4" s="5"/>
      <c r="D4" s="184"/>
      <c r="E4" s="6"/>
      <c r="F4" s="11"/>
      <c r="G4" s="184"/>
      <c r="I4" s="5"/>
    </row>
    <row r="5" spans="1:11" ht="18.75">
      <c r="A5" s="179"/>
      <c r="B5" s="348" t="s">
        <v>92</v>
      </c>
      <c r="C5" s="348"/>
      <c r="E5" s="188" t="e">
        <f>#REF!</f>
        <v>#REF!</v>
      </c>
      <c r="G5" s="184"/>
      <c r="I5" s="107"/>
    </row>
    <row r="6" spans="1:11" ht="18.75">
      <c r="A6" s="179"/>
      <c r="B6" s="189"/>
      <c r="C6" s="189"/>
      <c r="E6" s="190"/>
      <c r="G6" s="184"/>
      <c r="I6" s="107"/>
    </row>
    <row r="7" spans="1:11" ht="16.5" thickBot="1"/>
    <row r="8" spans="1:11" ht="16.5" thickBot="1">
      <c r="A8" s="181" t="s">
        <v>0</v>
      </c>
      <c r="B8" s="4" t="s">
        <v>1</v>
      </c>
      <c r="C8" s="3" t="s">
        <v>2</v>
      </c>
      <c r="D8" s="185" t="s">
        <v>0</v>
      </c>
      <c r="E8" s="4" t="s">
        <v>1</v>
      </c>
      <c r="F8" s="3" t="s">
        <v>2</v>
      </c>
      <c r="G8" s="185" t="s">
        <v>0</v>
      </c>
      <c r="H8" s="4" t="s">
        <v>1</v>
      </c>
      <c r="I8" s="3" t="s">
        <v>2</v>
      </c>
      <c r="K8" s="2"/>
    </row>
    <row r="9" spans="1:11" ht="15">
      <c r="A9" s="298" t="e">
        <f>#REF!</f>
        <v>#REF!</v>
      </c>
      <c r="B9" s="299" t="e">
        <f>IF(#REF!="","",#REF!)</f>
        <v>#REF!</v>
      </c>
      <c r="C9" s="300" t="e">
        <f>IF(#REF!="","",#REF!)</f>
        <v>#REF!</v>
      </c>
      <c r="D9" s="301" t="e">
        <f>#REF!</f>
        <v>#REF!</v>
      </c>
      <c r="E9" s="302" t="e">
        <f>IF(#REF!="","",#REF!)</f>
        <v>#REF!</v>
      </c>
      <c r="F9" s="300" t="e">
        <f>IF(#REF!="","",#REF!)</f>
        <v>#REF!</v>
      </c>
      <c r="G9" s="301" t="e">
        <f>#REF!</f>
        <v>#REF!</v>
      </c>
      <c r="H9" s="302" t="e">
        <f>IF(#REF!="","",#REF!)</f>
        <v>#REF!</v>
      </c>
      <c r="I9" s="303" t="e">
        <f>IF(#REF!="","",#REF!)</f>
        <v>#REF!</v>
      </c>
    </row>
    <row r="10" spans="1:11" ht="15">
      <c r="A10" s="304" t="e">
        <f>#REF!</f>
        <v>#REF!</v>
      </c>
      <c r="B10" s="305" t="e">
        <f>IF(#REF!="","",#REF!)</f>
        <v>#REF!</v>
      </c>
      <c r="C10" s="8" t="e">
        <f>IF(#REF!="","",#REF!)</f>
        <v>#REF!</v>
      </c>
      <c r="D10" s="191" t="e">
        <f>#REF!</f>
        <v>#REF!</v>
      </c>
      <c r="E10" s="305" t="e">
        <f>IF(#REF!="","",#REF!)</f>
        <v>#REF!</v>
      </c>
      <c r="F10" s="8" t="e">
        <f>IF(#REF!="","",#REF!)</f>
        <v>#REF!</v>
      </c>
      <c r="G10" s="191" t="e">
        <f>#REF!</f>
        <v>#REF!</v>
      </c>
      <c r="H10" s="305" t="e">
        <f>IF(#REF!="","",#REF!)</f>
        <v>#REF!</v>
      </c>
      <c r="I10" s="306" t="e">
        <f>IF(#REF!="","",#REF!)</f>
        <v>#REF!</v>
      </c>
    </row>
    <row r="11" spans="1:11" ht="15">
      <c r="A11" s="304" t="e">
        <f>#REF!</f>
        <v>#REF!</v>
      </c>
      <c r="B11" s="305" t="e">
        <f>IF(#REF!="","",#REF!)</f>
        <v>#REF!</v>
      </c>
      <c r="C11" s="8" t="e">
        <f>IF(#REF!="","",#REF!)</f>
        <v>#REF!</v>
      </c>
      <c r="D11" s="191" t="e">
        <f>#REF!</f>
        <v>#REF!</v>
      </c>
      <c r="E11" s="305" t="e">
        <f>IF(#REF!="","",#REF!)</f>
        <v>#REF!</v>
      </c>
      <c r="F11" s="8" t="e">
        <f>IF(#REF!="","",#REF!)</f>
        <v>#REF!</v>
      </c>
      <c r="G11" s="191" t="e">
        <f>#REF!</f>
        <v>#REF!</v>
      </c>
      <c r="H11" s="305" t="e">
        <f>IF(#REF!="","",#REF!)</f>
        <v>#REF!</v>
      </c>
      <c r="I11" s="306" t="e">
        <f>IF(#REF!="","",#REF!)</f>
        <v>#REF!</v>
      </c>
    </row>
    <row r="12" spans="1:11" ht="15">
      <c r="A12" s="304" t="e">
        <f>#REF!</f>
        <v>#REF!</v>
      </c>
      <c r="B12" s="305" t="e">
        <f>IF(#REF!="","",#REF!)</f>
        <v>#REF!</v>
      </c>
      <c r="C12" s="8" t="e">
        <f>IF(#REF!="","",#REF!)</f>
        <v>#REF!</v>
      </c>
      <c r="D12" s="191" t="e">
        <f>#REF!</f>
        <v>#REF!</v>
      </c>
      <c r="E12" s="305" t="e">
        <f>IF(#REF!="","",#REF!)</f>
        <v>#REF!</v>
      </c>
      <c r="F12" s="8" t="e">
        <f>IF(#REF!="","",#REF!)</f>
        <v>#REF!</v>
      </c>
      <c r="G12" s="191" t="e">
        <f>#REF!</f>
        <v>#REF!</v>
      </c>
      <c r="H12" s="305" t="e">
        <f>IF(#REF!="","",#REF!)</f>
        <v>#REF!</v>
      </c>
      <c r="I12" s="306" t="e">
        <f>IF(#REF!="","",#REF!)</f>
        <v>#REF!</v>
      </c>
    </row>
    <row r="13" spans="1:11" ht="15">
      <c r="A13" s="304" t="e">
        <f>#REF!</f>
        <v>#REF!</v>
      </c>
      <c r="B13" s="305" t="e">
        <f>IF(#REF!="","",#REF!)</f>
        <v>#REF!</v>
      </c>
      <c r="C13" s="8" t="e">
        <f>IF(#REF!="","",#REF!)</f>
        <v>#REF!</v>
      </c>
      <c r="D13" s="191" t="e">
        <f>#REF!</f>
        <v>#REF!</v>
      </c>
      <c r="E13" s="305" t="e">
        <f>IF(#REF!="","",#REF!)</f>
        <v>#REF!</v>
      </c>
      <c r="F13" s="8" t="e">
        <f>IF(#REF!="","",#REF!)</f>
        <v>#REF!</v>
      </c>
      <c r="G13" s="191" t="e">
        <f>#REF!</f>
        <v>#REF!</v>
      </c>
      <c r="H13" s="305" t="e">
        <f>IF(#REF!="","",#REF!)</f>
        <v>#REF!</v>
      </c>
      <c r="I13" s="306" t="e">
        <f>IF(#REF!="","",#REF!)</f>
        <v>#REF!</v>
      </c>
    </row>
    <row r="14" spans="1:11" ht="15">
      <c r="A14" s="304" t="e">
        <f>#REF!</f>
        <v>#REF!</v>
      </c>
      <c r="B14" s="305" t="e">
        <f>IF(#REF!="","",#REF!)</f>
        <v>#REF!</v>
      </c>
      <c r="C14" s="8" t="e">
        <f>IF(#REF!="","",#REF!)</f>
        <v>#REF!</v>
      </c>
      <c r="D14" s="191" t="e">
        <f>#REF!</f>
        <v>#REF!</v>
      </c>
      <c r="E14" s="305" t="e">
        <f>IF(#REF!="","",#REF!)</f>
        <v>#REF!</v>
      </c>
      <c r="F14" s="8" t="e">
        <f>IF(#REF!="","",#REF!)</f>
        <v>#REF!</v>
      </c>
      <c r="G14" s="191" t="e">
        <f>#REF!</f>
        <v>#REF!</v>
      </c>
      <c r="H14" s="305" t="e">
        <f>IF(#REF!="","",#REF!)</f>
        <v>#REF!</v>
      </c>
      <c r="I14" s="306" t="e">
        <f>IF(#REF!="","",#REF!)</f>
        <v>#REF!</v>
      </c>
    </row>
    <row r="15" spans="1:11" ht="15">
      <c r="A15" s="304" t="e">
        <f>#REF!</f>
        <v>#REF!</v>
      </c>
      <c r="B15" s="305" t="e">
        <f>IF(#REF!="","",#REF!)</f>
        <v>#REF!</v>
      </c>
      <c r="C15" s="8" t="e">
        <f>IF(#REF!="","",#REF!)</f>
        <v>#REF!</v>
      </c>
      <c r="D15" s="191" t="e">
        <f>#REF!</f>
        <v>#REF!</v>
      </c>
      <c r="E15" s="305" t="e">
        <f>IF(#REF!="","",#REF!)</f>
        <v>#REF!</v>
      </c>
      <c r="F15" s="8" t="e">
        <f>IF(#REF!="","",#REF!)</f>
        <v>#REF!</v>
      </c>
      <c r="G15" s="191" t="e">
        <f>#REF!</f>
        <v>#REF!</v>
      </c>
      <c r="H15" s="305" t="e">
        <f>IF(#REF!="","",#REF!)</f>
        <v>#REF!</v>
      </c>
      <c r="I15" s="306" t="e">
        <f>IF(#REF!="","",#REF!)</f>
        <v>#REF!</v>
      </c>
    </row>
    <row r="16" spans="1:11" ht="15">
      <c r="A16" s="304" t="e">
        <f>#REF!</f>
        <v>#REF!</v>
      </c>
      <c r="B16" s="305" t="e">
        <f>IF(#REF!="","",#REF!)</f>
        <v>#REF!</v>
      </c>
      <c r="C16" s="8" t="e">
        <f>IF(#REF!="","",#REF!)</f>
        <v>#REF!</v>
      </c>
      <c r="D16" s="191" t="e">
        <f>#REF!</f>
        <v>#REF!</v>
      </c>
      <c r="E16" s="305" t="e">
        <f>IF(#REF!="","",#REF!)</f>
        <v>#REF!</v>
      </c>
      <c r="F16" s="8" t="e">
        <f>IF(#REF!="","",#REF!)</f>
        <v>#REF!</v>
      </c>
      <c r="G16" s="191" t="e">
        <f>#REF!</f>
        <v>#REF!</v>
      </c>
      <c r="H16" s="305" t="e">
        <f>IF(#REF!="","",#REF!)</f>
        <v>#REF!</v>
      </c>
      <c r="I16" s="306" t="e">
        <f>IF(#REF!="","",#REF!)</f>
        <v>#REF!</v>
      </c>
    </row>
    <row r="17" spans="1:9" ht="15">
      <c r="A17" s="304" t="e">
        <f>#REF!</f>
        <v>#REF!</v>
      </c>
      <c r="B17" s="305" t="e">
        <f>IF(#REF!="","",#REF!)</f>
        <v>#REF!</v>
      </c>
      <c r="C17" s="8" t="e">
        <f>IF(#REF!="","",#REF!)</f>
        <v>#REF!</v>
      </c>
      <c r="D17" s="191" t="e">
        <f>#REF!</f>
        <v>#REF!</v>
      </c>
      <c r="E17" s="305" t="e">
        <f>IF(#REF!="","",#REF!)</f>
        <v>#REF!</v>
      </c>
      <c r="F17" s="8" t="e">
        <f>IF(#REF!="","",#REF!)</f>
        <v>#REF!</v>
      </c>
      <c r="G17" s="191" t="e">
        <f>#REF!</f>
        <v>#REF!</v>
      </c>
      <c r="H17" s="305" t="e">
        <f>IF(#REF!="","",#REF!)</f>
        <v>#REF!</v>
      </c>
      <c r="I17" s="306" t="e">
        <f>IF(#REF!="","",#REF!)</f>
        <v>#REF!</v>
      </c>
    </row>
    <row r="18" spans="1:9" ht="15">
      <c r="A18" s="304" t="e">
        <f>#REF!</f>
        <v>#REF!</v>
      </c>
      <c r="B18" s="305" t="e">
        <f>IF(#REF!="","",#REF!)</f>
        <v>#REF!</v>
      </c>
      <c r="C18" s="8" t="e">
        <f>IF(#REF!="","",#REF!)</f>
        <v>#REF!</v>
      </c>
      <c r="D18" s="191" t="e">
        <f>#REF!</f>
        <v>#REF!</v>
      </c>
      <c r="E18" s="305" t="e">
        <f>IF(#REF!="","",#REF!)</f>
        <v>#REF!</v>
      </c>
      <c r="F18" s="8" t="e">
        <f>IF(#REF!="","",#REF!)</f>
        <v>#REF!</v>
      </c>
      <c r="G18" s="191" t="e">
        <f>#REF!</f>
        <v>#REF!</v>
      </c>
      <c r="H18" s="305" t="e">
        <f>IF(#REF!="","",#REF!)</f>
        <v>#REF!</v>
      </c>
      <c r="I18" s="306" t="e">
        <f>IF(#REF!="","",#REF!)</f>
        <v>#REF!</v>
      </c>
    </row>
    <row r="19" spans="1:9" ht="15">
      <c r="A19" s="304" t="e">
        <f>#REF!</f>
        <v>#REF!</v>
      </c>
      <c r="B19" s="305" t="e">
        <f>IF(#REF!="","",#REF!)</f>
        <v>#REF!</v>
      </c>
      <c r="C19" s="8" t="e">
        <f>IF(#REF!="","",#REF!)</f>
        <v>#REF!</v>
      </c>
      <c r="D19" s="191" t="e">
        <f>#REF!</f>
        <v>#REF!</v>
      </c>
      <c r="E19" s="305" t="e">
        <f>IF(#REF!="","",#REF!)</f>
        <v>#REF!</v>
      </c>
      <c r="F19" s="8" t="e">
        <f>IF(#REF!="","",#REF!)</f>
        <v>#REF!</v>
      </c>
      <c r="G19" s="191" t="e">
        <f>#REF!</f>
        <v>#REF!</v>
      </c>
      <c r="H19" s="305" t="e">
        <f>IF(#REF!="","",#REF!)</f>
        <v>#REF!</v>
      </c>
      <c r="I19" s="306" t="e">
        <f>IF(#REF!="","",#REF!)</f>
        <v>#REF!</v>
      </c>
    </row>
    <row r="20" spans="1:9" ht="15">
      <c r="A20" s="304" t="e">
        <f>#REF!</f>
        <v>#REF!</v>
      </c>
      <c r="B20" s="305" t="e">
        <f>IF(#REF!="","",#REF!)</f>
        <v>#REF!</v>
      </c>
      <c r="C20" s="8" t="e">
        <f>IF(#REF!="","",#REF!)</f>
        <v>#REF!</v>
      </c>
      <c r="D20" s="191" t="e">
        <f>#REF!</f>
        <v>#REF!</v>
      </c>
      <c r="E20" s="305" t="e">
        <f>IF(#REF!="","",#REF!)</f>
        <v>#REF!</v>
      </c>
      <c r="F20" s="8" t="e">
        <f>IF(#REF!="","",#REF!)</f>
        <v>#REF!</v>
      </c>
      <c r="G20" s="191" t="e">
        <f>#REF!</f>
        <v>#REF!</v>
      </c>
      <c r="H20" s="305" t="e">
        <f>IF(#REF!="","",#REF!)</f>
        <v>#REF!</v>
      </c>
      <c r="I20" s="306" t="e">
        <f>IF(#REF!="","",#REF!)</f>
        <v>#REF!</v>
      </c>
    </row>
    <row r="21" spans="1:9" ht="15">
      <c r="A21" s="304" t="e">
        <f>#REF!</f>
        <v>#REF!</v>
      </c>
      <c r="B21" s="305" t="e">
        <f>IF(#REF!="","",#REF!)</f>
        <v>#REF!</v>
      </c>
      <c r="C21" s="8" t="e">
        <f>IF(#REF!="","",#REF!)</f>
        <v>#REF!</v>
      </c>
      <c r="D21" s="191" t="e">
        <f>#REF!</f>
        <v>#REF!</v>
      </c>
      <c r="E21" s="305" t="e">
        <f>IF(#REF!="","",#REF!)</f>
        <v>#REF!</v>
      </c>
      <c r="F21" s="8" t="e">
        <f>IF(#REF!="","",#REF!)</f>
        <v>#REF!</v>
      </c>
      <c r="G21" s="191" t="e">
        <f>#REF!</f>
        <v>#REF!</v>
      </c>
      <c r="H21" s="305" t="e">
        <f>IF(#REF!="","",#REF!)</f>
        <v>#REF!</v>
      </c>
      <c r="I21" s="306" t="e">
        <f>IF(#REF!="","",#REF!)</f>
        <v>#REF!</v>
      </c>
    </row>
    <row r="22" spans="1:9" ht="15">
      <c r="A22" s="304" t="e">
        <f>#REF!</f>
        <v>#REF!</v>
      </c>
      <c r="B22" s="305" t="e">
        <f>IF(#REF!="","",#REF!)</f>
        <v>#REF!</v>
      </c>
      <c r="C22" s="8" t="e">
        <f>IF(#REF!="","",#REF!)</f>
        <v>#REF!</v>
      </c>
      <c r="D22" s="191" t="e">
        <f>#REF!</f>
        <v>#REF!</v>
      </c>
      <c r="E22" s="305" t="e">
        <f>IF(#REF!="","",#REF!)</f>
        <v>#REF!</v>
      </c>
      <c r="F22" s="8" t="e">
        <f>IF(#REF!="","",#REF!)</f>
        <v>#REF!</v>
      </c>
      <c r="G22" s="191" t="e">
        <f>#REF!</f>
        <v>#REF!</v>
      </c>
      <c r="H22" s="305" t="e">
        <f>IF(#REF!="","",#REF!)</f>
        <v>#REF!</v>
      </c>
      <c r="I22" s="306" t="e">
        <f>IF(#REF!="","",#REF!)</f>
        <v>#REF!</v>
      </c>
    </row>
    <row r="23" spans="1:9" ht="15">
      <c r="A23" s="304" t="e">
        <f>#REF!</f>
        <v>#REF!</v>
      </c>
      <c r="B23" s="305" t="e">
        <f>IF(#REF!="","",#REF!)</f>
        <v>#REF!</v>
      </c>
      <c r="C23" s="8" t="e">
        <f>IF(#REF!="","",#REF!)</f>
        <v>#REF!</v>
      </c>
      <c r="D23" s="191" t="e">
        <f>#REF!</f>
        <v>#REF!</v>
      </c>
      <c r="E23" s="305" t="e">
        <f>IF(#REF!="","",#REF!)</f>
        <v>#REF!</v>
      </c>
      <c r="F23" s="8" t="e">
        <f>IF(#REF!="","",#REF!)</f>
        <v>#REF!</v>
      </c>
      <c r="G23" s="191" t="e">
        <f>#REF!</f>
        <v>#REF!</v>
      </c>
      <c r="H23" s="305" t="e">
        <f>IF(#REF!="","",#REF!)</f>
        <v>#REF!</v>
      </c>
      <c r="I23" s="306" t="e">
        <f>IF(#REF!="","",#REF!)</f>
        <v>#REF!</v>
      </c>
    </row>
    <row r="24" spans="1:9" ht="15">
      <c r="A24" s="304" t="e">
        <f>#REF!</f>
        <v>#REF!</v>
      </c>
      <c r="B24" s="305" t="e">
        <f>IF(#REF!="","",#REF!)</f>
        <v>#REF!</v>
      </c>
      <c r="C24" s="8" t="e">
        <f>IF(#REF!="","",#REF!)</f>
        <v>#REF!</v>
      </c>
      <c r="D24" s="191" t="e">
        <f>#REF!</f>
        <v>#REF!</v>
      </c>
      <c r="E24" s="305" t="e">
        <f>IF(#REF!="","",#REF!)</f>
        <v>#REF!</v>
      </c>
      <c r="F24" s="8" t="e">
        <f>IF(#REF!="","",#REF!)</f>
        <v>#REF!</v>
      </c>
      <c r="G24" s="191" t="e">
        <f>#REF!</f>
        <v>#REF!</v>
      </c>
      <c r="H24" s="305" t="e">
        <f>IF(#REF!="","",#REF!)</f>
        <v>#REF!</v>
      </c>
      <c r="I24" s="306" t="e">
        <f>IF(#REF!="","",#REF!)</f>
        <v>#REF!</v>
      </c>
    </row>
    <row r="25" spans="1:9" ht="15">
      <c r="A25" s="304" t="e">
        <f>#REF!</f>
        <v>#REF!</v>
      </c>
      <c r="B25" s="305" t="e">
        <f>IF(#REF!="","",#REF!)</f>
        <v>#REF!</v>
      </c>
      <c r="C25" s="8" t="e">
        <f>IF(#REF!="","",#REF!)</f>
        <v>#REF!</v>
      </c>
      <c r="D25" s="191" t="e">
        <f>#REF!</f>
        <v>#REF!</v>
      </c>
      <c r="E25" s="305" t="e">
        <f>IF(#REF!="","",#REF!)</f>
        <v>#REF!</v>
      </c>
      <c r="F25" s="8" t="e">
        <f>IF(#REF!="","",#REF!)</f>
        <v>#REF!</v>
      </c>
      <c r="G25" s="191" t="e">
        <f>#REF!</f>
        <v>#REF!</v>
      </c>
      <c r="H25" s="305" t="e">
        <f>IF(#REF!="","",#REF!)</f>
        <v>#REF!</v>
      </c>
      <c r="I25" s="306" t="e">
        <f>IF(#REF!="","",#REF!)</f>
        <v>#REF!</v>
      </c>
    </row>
    <row r="26" spans="1:9" ht="15">
      <c r="A26" s="304" t="e">
        <f>#REF!</f>
        <v>#REF!</v>
      </c>
      <c r="B26" s="305" t="e">
        <f>IF(#REF!="","",#REF!)</f>
        <v>#REF!</v>
      </c>
      <c r="C26" s="8" t="e">
        <f>IF(#REF!="","",#REF!)</f>
        <v>#REF!</v>
      </c>
      <c r="D26" s="191" t="e">
        <f>#REF!</f>
        <v>#REF!</v>
      </c>
      <c r="E26" s="305" t="e">
        <f>IF(#REF!="","",#REF!)</f>
        <v>#REF!</v>
      </c>
      <c r="F26" s="8" t="e">
        <f>IF(#REF!="","",#REF!)</f>
        <v>#REF!</v>
      </c>
      <c r="G26" s="191" t="e">
        <f>#REF!</f>
        <v>#REF!</v>
      </c>
      <c r="H26" s="305" t="e">
        <f>IF(#REF!="","",#REF!)</f>
        <v>#REF!</v>
      </c>
      <c r="I26" s="306" t="e">
        <f>IF(#REF!="","",#REF!)</f>
        <v>#REF!</v>
      </c>
    </row>
    <row r="27" spans="1:9" ht="15">
      <c r="A27" s="304" t="e">
        <f>#REF!</f>
        <v>#REF!</v>
      </c>
      <c r="B27" s="305" t="e">
        <f>IF(#REF!="","",#REF!)</f>
        <v>#REF!</v>
      </c>
      <c r="C27" s="8" t="e">
        <f>IF(#REF!="","",#REF!)</f>
        <v>#REF!</v>
      </c>
      <c r="D27" s="191" t="e">
        <f>#REF!</f>
        <v>#REF!</v>
      </c>
      <c r="E27" s="305" t="e">
        <f>IF(#REF!="","",#REF!)</f>
        <v>#REF!</v>
      </c>
      <c r="F27" s="8" t="e">
        <f>IF(#REF!="","",#REF!)</f>
        <v>#REF!</v>
      </c>
      <c r="G27" s="191" t="e">
        <f>#REF!</f>
        <v>#REF!</v>
      </c>
      <c r="H27" s="305" t="e">
        <f>IF(#REF!="","",#REF!)</f>
        <v>#REF!</v>
      </c>
      <c r="I27" s="306" t="e">
        <f>IF(#REF!="","",#REF!)</f>
        <v>#REF!</v>
      </c>
    </row>
    <row r="28" spans="1:9" ht="15">
      <c r="A28" s="304" t="e">
        <f>#REF!</f>
        <v>#REF!</v>
      </c>
      <c r="B28" s="305" t="e">
        <f>IF(#REF!="","",#REF!)</f>
        <v>#REF!</v>
      </c>
      <c r="C28" s="8" t="e">
        <f>IF(#REF!="","",#REF!)</f>
        <v>#REF!</v>
      </c>
      <c r="D28" s="191" t="e">
        <f>#REF!</f>
        <v>#REF!</v>
      </c>
      <c r="E28" s="305" t="e">
        <f>IF(#REF!="","",#REF!)</f>
        <v>#REF!</v>
      </c>
      <c r="F28" s="8" t="e">
        <f>IF(#REF!="","",#REF!)</f>
        <v>#REF!</v>
      </c>
      <c r="G28" s="191" t="e">
        <f>#REF!</f>
        <v>#REF!</v>
      </c>
      <c r="H28" s="305" t="e">
        <f>IF(#REF!="","",#REF!)</f>
        <v>#REF!</v>
      </c>
      <c r="I28" s="306" t="e">
        <f>IF(#REF!="","",#REF!)</f>
        <v>#REF!</v>
      </c>
    </row>
    <row r="29" spans="1:9" ht="15">
      <c r="A29" s="304" t="e">
        <f>#REF!</f>
        <v>#REF!</v>
      </c>
      <c r="B29" s="305" t="e">
        <f>IF(#REF!="","",#REF!)</f>
        <v>#REF!</v>
      </c>
      <c r="C29" s="8" t="e">
        <f>IF(#REF!="","",#REF!)</f>
        <v>#REF!</v>
      </c>
      <c r="D29" s="191" t="e">
        <f>#REF!</f>
        <v>#REF!</v>
      </c>
      <c r="E29" s="305" t="e">
        <f>IF(#REF!="","",#REF!)</f>
        <v>#REF!</v>
      </c>
      <c r="F29" s="8" t="e">
        <f>IF(#REF!="","",#REF!)</f>
        <v>#REF!</v>
      </c>
      <c r="G29" s="191" t="e">
        <f>#REF!</f>
        <v>#REF!</v>
      </c>
      <c r="H29" s="305" t="e">
        <f>IF(#REF!="","",#REF!)</f>
        <v>#REF!</v>
      </c>
      <c r="I29" s="306" t="e">
        <f>IF(#REF!="","",#REF!)</f>
        <v>#REF!</v>
      </c>
    </row>
    <row r="30" spans="1:9" ht="15">
      <c r="A30" s="304" t="e">
        <f>#REF!</f>
        <v>#REF!</v>
      </c>
      <c r="B30" s="305" t="e">
        <f>IF(#REF!="","",#REF!)</f>
        <v>#REF!</v>
      </c>
      <c r="C30" s="8" t="e">
        <f>IF(#REF!="","",#REF!)</f>
        <v>#REF!</v>
      </c>
      <c r="D30" s="191" t="e">
        <f>#REF!</f>
        <v>#REF!</v>
      </c>
      <c r="E30" s="305" t="e">
        <f>IF(#REF!="","",#REF!)</f>
        <v>#REF!</v>
      </c>
      <c r="F30" s="8" t="e">
        <f>IF(#REF!="","",#REF!)</f>
        <v>#REF!</v>
      </c>
      <c r="G30" s="191" t="e">
        <f>#REF!</f>
        <v>#REF!</v>
      </c>
      <c r="H30" s="305" t="e">
        <f>IF(#REF!="","",#REF!)</f>
        <v>#REF!</v>
      </c>
      <c r="I30" s="306" t="e">
        <f>IF(#REF!="","",#REF!)</f>
        <v>#REF!</v>
      </c>
    </row>
    <row r="31" spans="1:9" ht="15">
      <c r="A31" s="304" t="e">
        <f>#REF!</f>
        <v>#REF!</v>
      </c>
      <c r="B31" s="305" t="e">
        <f>IF(#REF!="","",#REF!)</f>
        <v>#REF!</v>
      </c>
      <c r="C31" s="8" t="e">
        <f>IF(#REF!="","",#REF!)</f>
        <v>#REF!</v>
      </c>
      <c r="D31" s="191" t="e">
        <f>#REF!</f>
        <v>#REF!</v>
      </c>
      <c r="E31" s="305" t="e">
        <f>IF(#REF!="","",#REF!)</f>
        <v>#REF!</v>
      </c>
      <c r="F31" s="8" t="e">
        <f>IF(#REF!="","",#REF!)</f>
        <v>#REF!</v>
      </c>
      <c r="G31" s="191" t="e">
        <f>#REF!</f>
        <v>#REF!</v>
      </c>
      <c r="H31" s="305" t="e">
        <f>IF(#REF!="","",#REF!)</f>
        <v>#REF!</v>
      </c>
      <c r="I31" s="306" t="e">
        <f>IF(#REF!="","",#REF!)</f>
        <v>#REF!</v>
      </c>
    </row>
    <row r="32" spans="1:9" ht="15">
      <c r="A32" s="304" t="e">
        <f>#REF!</f>
        <v>#REF!</v>
      </c>
      <c r="B32" s="305" t="e">
        <f>IF(#REF!="","",#REF!)</f>
        <v>#REF!</v>
      </c>
      <c r="C32" s="8" t="e">
        <f>IF(#REF!="","",#REF!)</f>
        <v>#REF!</v>
      </c>
      <c r="D32" s="191" t="e">
        <f>#REF!</f>
        <v>#REF!</v>
      </c>
      <c r="E32" s="305" t="e">
        <f>IF(#REF!="","",#REF!)</f>
        <v>#REF!</v>
      </c>
      <c r="F32" s="8" t="e">
        <f>IF(#REF!="","",#REF!)</f>
        <v>#REF!</v>
      </c>
      <c r="G32" s="191" t="e">
        <f>#REF!</f>
        <v>#REF!</v>
      </c>
      <c r="H32" s="305" t="e">
        <f>IF(#REF!="","",#REF!)</f>
        <v>#REF!</v>
      </c>
      <c r="I32" s="306" t="e">
        <f>IF(#REF!="","",#REF!)</f>
        <v>#REF!</v>
      </c>
    </row>
    <row r="33" spans="1:9" ht="15">
      <c r="A33" s="304" t="e">
        <f>#REF!</f>
        <v>#REF!</v>
      </c>
      <c r="B33" s="305" t="e">
        <f>IF(#REF!="","",#REF!)</f>
        <v>#REF!</v>
      </c>
      <c r="C33" s="8" t="e">
        <f>IF(#REF!="","",#REF!)</f>
        <v>#REF!</v>
      </c>
      <c r="D33" s="191" t="e">
        <f>#REF!</f>
        <v>#REF!</v>
      </c>
      <c r="E33" s="305" t="e">
        <f>IF(#REF!="","",#REF!)</f>
        <v>#REF!</v>
      </c>
      <c r="F33" s="8" t="e">
        <f>IF(#REF!="","",#REF!)</f>
        <v>#REF!</v>
      </c>
      <c r="G33" s="191" t="e">
        <f>#REF!</f>
        <v>#REF!</v>
      </c>
      <c r="H33" s="305" t="e">
        <f>IF(#REF!="","",#REF!)</f>
        <v>#REF!</v>
      </c>
      <c r="I33" s="306" t="e">
        <f>IF(#REF!="","",#REF!)</f>
        <v>#REF!</v>
      </c>
    </row>
    <row r="34" spans="1:9" ht="15">
      <c r="A34" s="304" t="e">
        <f>#REF!</f>
        <v>#REF!</v>
      </c>
      <c r="B34" s="305" t="e">
        <f>IF(#REF!="","",#REF!)</f>
        <v>#REF!</v>
      </c>
      <c r="C34" s="8" t="e">
        <f>IF(#REF!="","",#REF!)</f>
        <v>#REF!</v>
      </c>
      <c r="D34" s="191" t="e">
        <f>#REF!</f>
        <v>#REF!</v>
      </c>
      <c r="E34" s="305" t="e">
        <f>IF(#REF!="","",#REF!)</f>
        <v>#REF!</v>
      </c>
      <c r="F34" s="8" t="e">
        <f>IF(#REF!="","",#REF!)</f>
        <v>#REF!</v>
      </c>
      <c r="G34" s="191" t="e">
        <f>#REF!</f>
        <v>#REF!</v>
      </c>
      <c r="H34" s="305" t="e">
        <f>IF(#REF!="","",#REF!)</f>
        <v>#REF!</v>
      </c>
      <c r="I34" s="306" t="e">
        <f>IF(#REF!="","",#REF!)</f>
        <v>#REF!</v>
      </c>
    </row>
    <row r="35" spans="1:9" ht="15">
      <c r="A35" s="304" t="e">
        <f>#REF!</f>
        <v>#REF!</v>
      </c>
      <c r="B35" s="305" t="e">
        <f>IF(#REF!="","",#REF!)</f>
        <v>#REF!</v>
      </c>
      <c r="C35" s="8" t="e">
        <f>IF(#REF!="","",#REF!)</f>
        <v>#REF!</v>
      </c>
      <c r="D35" s="191" t="e">
        <f>#REF!</f>
        <v>#REF!</v>
      </c>
      <c r="E35" s="305" t="e">
        <f>IF(#REF!="","",#REF!)</f>
        <v>#REF!</v>
      </c>
      <c r="F35" s="8" t="e">
        <f>IF(#REF!="","",#REF!)</f>
        <v>#REF!</v>
      </c>
      <c r="G35" s="191" t="e">
        <f>#REF!</f>
        <v>#REF!</v>
      </c>
      <c r="H35" s="305" t="e">
        <f>IF(#REF!="","",#REF!)</f>
        <v>#REF!</v>
      </c>
      <c r="I35" s="306" t="e">
        <f>IF(#REF!="","",#REF!)</f>
        <v>#REF!</v>
      </c>
    </row>
    <row r="36" spans="1:9" ht="15">
      <c r="A36" s="304" t="e">
        <f>#REF!</f>
        <v>#REF!</v>
      </c>
      <c r="B36" s="305" t="e">
        <f>IF(#REF!="","",#REF!)</f>
        <v>#REF!</v>
      </c>
      <c r="C36" s="8" t="e">
        <f>IF(#REF!="","",#REF!)</f>
        <v>#REF!</v>
      </c>
      <c r="D36" s="191" t="e">
        <f>#REF!</f>
        <v>#REF!</v>
      </c>
      <c r="E36" s="305" t="e">
        <f>IF(#REF!="","",#REF!)</f>
        <v>#REF!</v>
      </c>
      <c r="F36" s="8" t="e">
        <f>IF(#REF!="","",#REF!)</f>
        <v>#REF!</v>
      </c>
      <c r="G36" s="191" t="e">
        <f>#REF!</f>
        <v>#REF!</v>
      </c>
      <c r="H36" s="305" t="e">
        <f>IF(#REF!="","",#REF!)</f>
        <v>#REF!</v>
      </c>
      <c r="I36" s="306" t="e">
        <f>IF(#REF!="","",#REF!)</f>
        <v>#REF!</v>
      </c>
    </row>
    <row r="37" spans="1:9" ht="15">
      <c r="A37" s="304" t="e">
        <f>#REF!</f>
        <v>#REF!</v>
      </c>
      <c r="B37" s="305" t="e">
        <f>IF(#REF!="","",#REF!)</f>
        <v>#REF!</v>
      </c>
      <c r="C37" s="8" t="e">
        <f>IF(#REF!="","",#REF!)</f>
        <v>#REF!</v>
      </c>
      <c r="D37" s="191" t="e">
        <f>#REF!</f>
        <v>#REF!</v>
      </c>
      <c r="E37" s="305" t="e">
        <f>IF(#REF!="","",#REF!)</f>
        <v>#REF!</v>
      </c>
      <c r="F37" s="8" t="e">
        <f>IF(#REF!="","",#REF!)</f>
        <v>#REF!</v>
      </c>
      <c r="G37" s="191" t="e">
        <f>#REF!</f>
        <v>#REF!</v>
      </c>
      <c r="H37" s="305" t="e">
        <f>IF(#REF!="","",#REF!)</f>
        <v>#REF!</v>
      </c>
      <c r="I37" s="306" t="e">
        <f>IF(#REF!="","",#REF!)</f>
        <v>#REF!</v>
      </c>
    </row>
    <row r="38" spans="1:9" ht="15">
      <c r="A38" s="304" t="e">
        <f>#REF!</f>
        <v>#REF!</v>
      </c>
      <c r="B38" s="305" t="e">
        <f>IF(#REF!="","",#REF!)</f>
        <v>#REF!</v>
      </c>
      <c r="C38" s="8" t="e">
        <f>IF(#REF!="","",#REF!)</f>
        <v>#REF!</v>
      </c>
      <c r="D38" s="191" t="e">
        <f>#REF!</f>
        <v>#REF!</v>
      </c>
      <c r="E38" s="305" t="e">
        <f>IF(#REF!="","",#REF!)</f>
        <v>#REF!</v>
      </c>
      <c r="F38" s="8" t="e">
        <f>IF(#REF!="","",#REF!)</f>
        <v>#REF!</v>
      </c>
      <c r="G38" s="191" t="e">
        <f>#REF!</f>
        <v>#REF!</v>
      </c>
      <c r="H38" s="305" t="e">
        <f>IF(#REF!="","",#REF!)</f>
        <v>#REF!</v>
      </c>
      <c r="I38" s="306" t="e">
        <f>IF(#REF!="","",#REF!)</f>
        <v>#REF!</v>
      </c>
    </row>
    <row r="39" spans="1:9" ht="15">
      <c r="A39" s="304" t="e">
        <f>#REF!</f>
        <v>#REF!</v>
      </c>
      <c r="B39" s="305" t="e">
        <f>IF(#REF!="","",#REF!)</f>
        <v>#REF!</v>
      </c>
      <c r="C39" s="8" t="e">
        <f>IF(#REF!="","",#REF!)</f>
        <v>#REF!</v>
      </c>
      <c r="D39" s="191" t="e">
        <f>#REF!</f>
        <v>#REF!</v>
      </c>
      <c r="E39" s="305" t="e">
        <f>IF(#REF!="","",#REF!)</f>
        <v>#REF!</v>
      </c>
      <c r="F39" s="8" t="e">
        <f>IF(#REF!="","",#REF!)</f>
        <v>#REF!</v>
      </c>
      <c r="G39" s="191" t="e">
        <f>#REF!</f>
        <v>#REF!</v>
      </c>
      <c r="H39" s="305" t="e">
        <f>IF(#REF!="","",#REF!)</f>
        <v>#REF!</v>
      </c>
      <c r="I39" s="306" t="e">
        <f>IF(#REF!="","",#REF!)</f>
        <v>#REF!</v>
      </c>
    </row>
    <row r="40" spans="1:9" ht="15">
      <c r="A40" s="304" t="e">
        <f>#REF!</f>
        <v>#REF!</v>
      </c>
      <c r="B40" s="305" t="e">
        <f>IF(#REF!="","",#REF!)</f>
        <v>#REF!</v>
      </c>
      <c r="C40" s="8" t="e">
        <f>IF(#REF!="","",#REF!)</f>
        <v>#REF!</v>
      </c>
      <c r="D40" s="191" t="e">
        <f>#REF!</f>
        <v>#REF!</v>
      </c>
      <c r="E40" s="305" t="e">
        <f>IF(#REF!="","",#REF!)</f>
        <v>#REF!</v>
      </c>
      <c r="F40" s="8" t="e">
        <f>IF(#REF!="","",#REF!)</f>
        <v>#REF!</v>
      </c>
      <c r="G40" s="191" t="e">
        <f>#REF!</f>
        <v>#REF!</v>
      </c>
      <c r="H40" s="305" t="e">
        <f>IF(#REF!="","",#REF!)</f>
        <v>#REF!</v>
      </c>
      <c r="I40" s="306" t="e">
        <f>IF(#REF!="","",#REF!)</f>
        <v>#REF!</v>
      </c>
    </row>
    <row r="41" spans="1:9" ht="15">
      <c r="A41" s="304" t="e">
        <f>#REF!</f>
        <v>#REF!</v>
      </c>
      <c r="B41" s="305" t="e">
        <f>IF(#REF!="","",#REF!)</f>
        <v>#REF!</v>
      </c>
      <c r="C41" s="8" t="e">
        <f>IF(#REF!="","",#REF!)</f>
        <v>#REF!</v>
      </c>
      <c r="D41" s="191" t="e">
        <f>#REF!</f>
        <v>#REF!</v>
      </c>
      <c r="E41" s="305" t="e">
        <f>IF(#REF!="","",#REF!)</f>
        <v>#REF!</v>
      </c>
      <c r="F41" s="8" t="e">
        <f>IF(#REF!="","",#REF!)</f>
        <v>#REF!</v>
      </c>
      <c r="G41" s="191" t="e">
        <f>#REF!</f>
        <v>#REF!</v>
      </c>
      <c r="H41" s="305" t="e">
        <f>IF(#REF!="","",#REF!)</f>
        <v>#REF!</v>
      </c>
      <c r="I41" s="306" t="e">
        <f>IF(#REF!="","",#REF!)</f>
        <v>#REF!</v>
      </c>
    </row>
    <row r="42" spans="1:9" ht="15">
      <c r="A42" s="304" t="e">
        <f>#REF!</f>
        <v>#REF!</v>
      </c>
      <c r="B42" s="305" t="e">
        <f>IF(#REF!="","",#REF!)</f>
        <v>#REF!</v>
      </c>
      <c r="C42" s="8" t="e">
        <f>IF(#REF!="","",#REF!)</f>
        <v>#REF!</v>
      </c>
      <c r="D42" s="191" t="e">
        <f>#REF!</f>
        <v>#REF!</v>
      </c>
      <c r="E42" s="305" t="e">
        <f>IF(#REF!="","",#REF!)</f>
        <v>#REF!</v>
      </c>
      <c r="F42" s="8" t="e">
        <f>IF(#REF!="","",#REF!)</f>
        <v>#REF!</v>
      </c>
      <c r="G42" s="191" t="e">
        <f>#REF!</f>
        <v>#REF!</v>
      </c>
      <c r="H42" s="305" t="e">
        <f>IF(#REF!="","",#REF!)</f>
        <v>#REF!</v>
      </c>
      <c r="I42" s="306" t="e">
        <f>IF(#REF!="","",#REF!)</f>
        <v>#REF!</v>
      </c>
    </row>
    <row r="43" spans="1:9" ht="15">
      <c r="A43" s="304" t="e">
        <f>#REF!</f>
        <v>#REF!</v>
      </c>
      <c r="B43" s="305" t="e">
        <f>IF(#REF!="","",#REF!)</f>
        <v>#REF!</v>
      </c>
      <c r="C43" s="8" t="e">
        <f>IF(#REF!="","",#REF!)</f>
        <v>#REF!</v>
      </c>
      <c r="D43" s="191" t="e">
        <f>#REF!</f>
        <v>#REF!</v>
      </c>
      <c r="E43" s="305" t="e">
        <f>IF(#REF!="","",#REF!)</f>
        <v>#REF!</v>
      </c>
      <c r="F43" s="8" t="e">
        <f>IF(#REF!="","",#REF!)</f>
        <v>#REF!</v>
      </c>
      <c r="G43" s="191" t="e">
        <f>#REF!</f>
        <v>#REF!</v>
      </c>
      <c r="H43" s="305" t="e">
        <f>IF(#REF!="","",#REF!)</f>
        <v>#REF!</v>
      </c>
      <c r="I43" s="306" t="e">
        <f>IF(#REF!="","",#REF!)</f>
        <v>#REF!</v>
      </c>
    </row>
    <row r="44" spans="1:9" ht="15">
      <c r="A44" s="304" t="e">
        <f>#REF!</f>
        <v>#REF!</v>
      </c>
      <c r="B44" s="305" t="e">
        <f>IF(#REF!="","",#REF!)</f>
        <v>#REF!</v>
      </c>
      <c r="C44" s="8" t="e">
        <f>IF(#REF!="","",#REF!)</f>
        <v>#REF!</v>
      </c>
      <c r="D44" s="191" t="e">
        <f>#REF!</f>
        <v>#REF!</v>
      </c>
      <c r="E44" s="305" t="e">
        <f>IF(#REF!="","",#REF!)</f>
        <v>#REF!</v>
      </c>
      <c r="F44" s="8" t="e">
        <f>IF(#REF!="","",#REF!)</f>
        <v>#REF!</v>
      </c>
      <c r="G44" s="191" t="e">
        <f>#REF!</f>
        <v>#REF!</v>
      </c>
      <c r="H44" s="305" t="e">
        <f>IF(#REF!="","",#REF!)</f>
        <v>#REF!</v>
      </c>
      <c r="I44" s="306" t="e">
        <f>IF(#REF!="","",#REF!)</f>
        <v>#REF!</v>
      </c>
    </row>
    <row r="45" spans="1:9" ht="15">
      <c r="A45" s="304" t="e">
        <f>#REF!</f>
        <v>#REF!</v>
      </c>
      <c r="B45" s="305" t="e">
        <f>IF(#REF!="","",#REF!)</f>
        <v>#REF!</v>
      </c>
      <c r="C45" s="8" t="e">
        <f>IF(#REF!="","",#REF!)</f>
        <v>#REF!</v>
      </c>
      <c r="D45" s="191" t="e">
        <f>#REF!</f>
        <v>#REF!</v>
      </c>
      <c r="E45" s="305" t="e">
        <f>IF(#REF!="","",#REF!)</f>
        <v>#REF!</v>
      </c>
      <c r="F45" s="8" t="e">
        <f>IF(#REF!="","",#REF!)</f>
        <v>#REF!</v>
      </c>
      <c r="G45" s="191" t="e">
        <f>#REF!</f>
        <v>#REF!</v>
      </c>
      <c r="H45" s="305" t="e">
        <f>IF(#REF!="","",#REF!)</f>
        <v>#REF!</v>
      </c>
      <c r="I45" s="306" t="e">
        <f>IF(#REF!="","",#REF!)</f>
        <v>#REF!</v>
      </c>
    </row>
    <row r="46" spans="1:9" ht="15">
      <c r="A46" s="304" t="e">
        <f>#REF!</f>
        <v>#REF!</v>
      </c>
      <c r="B46" s="305" t="e">
        <f>IF(#REF!="","",#REF!)</f>
        <v>#REF!</v>
      </c>
      <c r="C46" s="8" t="e">
        <f>IF(#REF!="","",#REF!)</f>
        <v>#REF!</v>
      </c>
      <c r="D46" s="191" t="e">
        <f>#REF!</f>
        <v>#REF!</v>
      </c>
      <c r="E46" s="305" t="e">
        <f>IF(#REF!="","",#REF!)</f>
        <v>#REF!</v>
      </c>
      <c r="F46" s="8" t="e">
        <f>IF(#REF!="","",#REF!)</f>
        <v>#REF!</v>
      </c>
      <c r="G46" s="191" t="e">
        <f>#REF!</f>
        <v>#REF!</v>
      </c>
      <c r="H46" s="305" t="e">
        <f>IF(#REF!="","",#REF!)</f>
        <v>#REF!</v>
      </c>
      <c r="I46" s="306" t="e">
        <f>IF(#REF!="","",#REF!)</f>
        <v>#REF!</v>
      </c>
    </row>
    <row r="47" spans="1:9" ht="15">
      <c r="A47" s="304" t="e">
        <f>#REF!</f>
        <v>#REF!</v>
      </c>
      <c r="B47" s="305" t="e">
        <f>IF(#REF!="","",#REF!)</f>
        <v>#REF!</v>
      </c>
      <c r="C47" s="8" t="e">
        <f>IF(#REF!="","",#REF!)</f>
        <v>#REF!</v>
      </c>
      <c r="D47" s="191" t="e">
        <f>#REF!</f>
        <v>#REF!</v>
      </c>
      <c r="E47" s="305" t="e">
        <f>IF(#REF!="","",#REF!)</f>
        <v>#REF!</v>
      </c>
      <c r="F47" s="8" t="e">
        <f>IF(#REF!="","",#REF!)</f>
        <v>#REF!</v>
      </c>
      <c r="G47" s="191" t="e">
        <f>#REF!</f>
        <v>#REF!</v>
      </c>
      <c r="H47" s="305" t="e">
        <f>IF(#REF!="","",#REF!)</f>
        <v>#REF!</v>
      </c>
      <c r="I47" s="306" t="e">
        <f>IF(#REF!="","",#REF!)</f>
        <v>#REF!</v>
      </c>
    </row>
    <row r="48" spans="1:9" ht="15">
      <c r="A48" s="304" t="e">
        <f>#REF!</f>
        <v>#REF!</v>
      </c>
      <c r="B48" s="305" t="e">
        <f>IF(#REF!="","",#REF!)</f>
        <v>#REF!</v>
      </c>
      <c r="C48" s="8" t="e">
        <f>IF(#REF!="","",#REF!)</f>
        <v>#REF!</v>
      </c>
      <c r="D48" s="191" t="e">
        <f>#REF!</f>
        <v>#REF!</v>
      </c>
      <c r="E48" s="305" t="e">
        <f>IF(#REF!="","",#REF!)</f>
        <v>#REF!</v>
      </c>
      <c r="F48" s="8" t="e">
        <f>IF(#REF!="","",#REF!)</f>
        <v>#REF!</v>
      </c>
      <c r="G48" s="191" t="e">
        <f>#REF!</f>
        <v>#REF!</v>
      </c>
      <c r="H48" s="305" t="e">
        <f>IF(#REF!="","",#REF!)</f>
        <v>#REF!</v>
      </c>
      <c r="I48" s="306" t="e">
        <f>IF(#REF!="","",#REF!)</f>
        <v>#REF!</v>
      </c>
    </row>
    <row r="49" spans="1:9" ht="15">
      <c r="A49" s="304" t="e">
        <f>#REF!</f>
        <v>#REF!</v>
      </c>
      <c r="B49" s="305" t="e">
        <f>IF(#REF!="","",#REF!)</f>
        <v>#REF!</v>
      </c>
      <c r="C49" s="8" t="e">
        <f>IF(#REF!="","",#REF!)</f>
        <v>#REF!</v>
      </c>
      <c r="D49" s="191" t="e">
        <f>#REF!</f>
        <v>#REF!</v>
      </c>
      <c r="E49" s="305" t="e">
        <f>IF(#REF!="","",#REF!)</f>
        <v>#REF!</v>
      </c>
      <c r="F49" s="8" t="e">
        <f>IF(#REF!="","",#REF!)</f>
        <v>#REF!</v>
      </c>
      <c r="G49" s="191" t="e">
        <f>#REF!</f>
        <v>#REF!</v>
      </c>
      <c r="H49" s="305" t="e">
        <f>IF(#REF!="","",#REF!)</f>
        <v>#REF!</v>
      </c>
      <c r="I49" s="306" t="e">
        <f>IF(#REF!="","",#REF!)</f>
        <v>#REF!</v>
      </c>
    </row>
    <row r="50" spans="1:9" ht="15">
      <c r="A50" s="304" t="e">
        <f>#REF!</f>
        <v>#REF!</v>
      </c>
      <c r="B50" s="305" t="e">
        <f>IF(#REF!="","",#REF!)</f>
        <v>#REF!</v>
      </c>
      <c r="C50" s="8" t="e">
        <f>IF(#REF!="","",#REF!)</f>
        <v>#REF!</v>
      </c>
      <c r="D50" s="191" t="e">
        <f>#REF!</f>
        <v>#REF!</v>
      </c>
      <c r="E50" s="305" t="e">
        <f>IF(#REF!="","",#REF!)</f>
        <v>#REF!</v>
      </c>
      <c r="F50" s="8" t="e">
        <f>IF(#REF!="","",#REF!)</f>
        <v>#REF!</v>
      </c>
      <c r="G50" s="191" t="e">
        <f>#REF!</f>
        <v>#REF!</v>
      </c>
      <c r="H50" s="305" t="e">
        <f>IF(#REF!="","",#REF!)</f>
        <v>#REF!</v>
      </c>
      <c r="I50" s="306" t="e">
        <f>IF(#REF!="","",#REF!)</f>
        <v>#REF!</v>
      </c>
    </row>
    <row r="51" spans="1:9" ht="16.5" thickBot="1">
      <c r="A51" s="307"/>
      <c r="B51" s="308"/>
      <c r="C51" s="309"/>
      <c r="D51" s="310"/>
      <c r="E51" s="308"/>
      <c r="F51" s="309"/>
      <c r="G51" s="310"/>
      <c r="H51" s="308"/>
      <c r="I51" s="311"/>
    </row>
    <row r="52" spans="1:9">
      <c r="A52" s="182"/>
      <c r="B52" s="15"/>
      <c r="D52" s="182"/>
      <c r="E52" s="15"/>
      <c r="G52" s="182"/>
      <c r="H52" s="15"/>
    </row>
    <row r="53" spans="1:9">
      <c r="A53" s="182"/>
      <c r="B53" s="15" t="s">
        <v>93</v>
      </c>
      <c r="C53" s="117">
        <f ca="1">TODAY()</f>
        <v>44982</v>
      </c>
      <c r="D53" s="182"/>
      <c r="E53" s="15"/>
      <c r="G53" s="182"/>
      <c r="H53" s="15"/>
    </row>
    <row r="55" spans="1:9" ht="18.75">
      <c r="A55" s="179" t="s">
        <v>5</v>
      </c>
      <c r="B55" s="6"/>
      <c r="C55" s="5"/>
      <c r="D55" s="184"/>
      <c r="E55" s="6"/>
      <c r="F55" s="5"/>
      <c r="G55" s="184"/>
      <c r="H55" s="11" t="e">
        <f>IF($A$9=1,"de casier","alphabétique")</f>
        <v>#REF!</v>
      </c>
      <c r="I55" s="5"/>
    </row>
    <row r="56" spans="1:9" ht="16.5" thickBot="1"/>
    <row r="57" spans="1:9" ht="17.25" thickTop="1" thickBot="1">
      <c r="A57" s="183" t="s">
        <v>0</v>
      </c>
      <c r="B57" s="14" t="s">
        <v>1</v>
      </c>
      <c r="C57" s="13" t="s">
        <v>2</v>
      </c>
      <c r="D57" s="186" t="s">
        <v>0</v>
      </c>
      <c r="E57" s="14" t="s">
        <v>1</v>
      </c>
      <c r="F57" s="13" t="s">
        <v>2</v>
      </c>
      <c r="G57" s="186" t="s">
        <v>0</v>
      </c>
      <c r="H57" s="14" t="s">
        <v>1</v>
      </c>
      <c r="I57" s="13" t="s">
        <v>2</v>
      </c>
    </row>
    <row r="58" spans="1:9" thickTop="1">
      <c r="A58" s="312" t="e">
        <f>#REF!</f>
        <v>#REF!</v>
      </c>
      <c r="B58" s="313" t="e">
        <f>IF(#REF!="","",#REF!)</f>
        <v>#REF!</v>
      </c>
      <c r="C58" s="141" t="e">
        <f>IF(#REF!="","",#REF!)</f>
        <v>#REF!</v>
      </c>
      <c r="D58" s="314" t="e">
        <f>#REF!</f>
        <v>#REF!</v>
      </c>
      <c r="E58" s="313" t="e">
        <f>IF(#REF!="","",#REF!)</f>
        <v>#REF!</v>
      </c>
      <c r="F58" s="141" t="e">
        <f>IF(#REF!="","",#REF!)</f>
        <v>#REF!</v>
      </c>
      <c r="G58" s="314" t="e">
        <f>#REF!</f>
        <v>#REF!</v>
      </c>
      <c r="H58" s="313" t="e">
        <f>IF(#REF!="","",#REF!)</f>
        <v>#REF!</v>
      </c>
      <c r="I58" s="315" t="e">
        <f>IF(#REF!="","",#REF!)</f>
        <v>#REF!</v>
      </c>
    </row>
    <row r="59" spans="1:9" ht="15">
      <c r="A59" s="304" t="e">
        <f>#REF!</f>
        <v>#REF!</v>
      </c>
      <c r="B59" s="305" t="e">
        <f>IF(#REF!="","",#REF!)</f>
        <v>#REF!</v>
      </c>
      <c r="C59" s="8" t="e">
        <f>IF(#REF!="","",#REF!)</f>
        <v>#REF!</v>
      </c>
      <c r="D59" s="191" t="e">
        <f>#REF!</f>
        <v>#REF!</v>
      </c>
      <c r="E59" s="305" t="e">
        <f>IF(#REF!="","",#REF!)</f>
        <v>#REF!</v>
      </c>
      <c r="F59" s="8" t="e">
        <f>IF(#REF!="","",#REF!)</f>
        <v>#REF!</v>
      </c>
      <c r="G59" s="191" t="e">
        <f>#REF!</f>
        <v>#REF!</v>
      </c>
      <c r="H59" s="305" t="e">
        <f>IF(#REF!="","",#REF!)</f>
        <v>#REF!</v>
      </c>
      <c r="I59" s="306" t="e">
        <f>IF(#REF!="","",#REF!)</f>
        <v>#REF!</v>
      </c>
    </row>
    <row r="60" spans="1:9" ht="15">
      <c r="A60" s="304" t="e">
        <f>#REF!</f>
        <v>#REF!</v>
      </c>
      <c r="B60" s="305" t="e">
        <f>IF(#REF!="","",#REF!)</f>
        <v>#REF!</v>
      </c>
      <c r="C60" s="8" t="e">
        <f>IF(#REF!="","",#REF!)</f>
        <v>#REF!</v>
      </c>
      <c r="D60" s="191" t="e">
        <f>#REF!</f>
        <v>#REF!</v>
      </c>
      <c r="E60" s="305" t="e">
        <f>IF(#REF!="","",#REF!)</f>
        <v>#REF!</v>
      </c>
      <c r="F60" s="8" t="e">
        <f>IF(#REF!="","",#REF!)</f>
        <v>#REF!</v>
      </c>
      <c r="G60" s="191" t="e">
        <f>#REF!</f>
        <v>#REF!</v>
      </c>
      <c r="H60" s="305" t="e">
        <f>IF(#REF!="","",#REF!)</f>
        <v>#REF!</v>
      </c>
      <c r="I60" s="306" t="e">
        <f>IF(#REF!="","",#REF!)</f>
        <v>#REF!</v>
      </c>
    </row>
    <row r="61" spans="1:9" ht="15">
      <c r="A61" s="304" t="e">
        <f>#REF!</f>
        <v>#REF!</v>
      </c>
      <c r="B61" s="305" t="e">
        <f>IF(#REF!="","",#REF!)</f>
        <v>#REF!</v>
      </c>
      <c r="C61" s="8" t="e">
        <f>IF(#REF!="","",#REF!)</f>
        <v>#REF!</v>
      </c>
      <c r="D61" s="191" t="e">
        <f>#REF!</f>
        <v>#REF!</v>
      </c>
      <c r="E61" s="305" t="e">
        <f>IF(#REF!="","",#REF!)</f>
        <v>#REF!</v>
      </c>
      <c r="F61" s="8" t="e">
        <f>IF(#REF!="","",#REF!)</f>
        <v>#REF!</v>
      </c>
      <c r="G61" s="191" t="e">
        <f>#REF!</f>
        <v>#REF!</v>
      </c>
      <c r="H61" s="305" t="e">
        <f>IF(#REF!="","",#REF!)</f>
        <v>#REF!</v>
      </c>
      <c r="I61" s="306" t="e">
        <f>IF(#REF!="","",#REF!)</f>
        <v>#REF!</v>
      </c>
    </row>
    <row r="62" spans="1:9" ht="15">
      <c r="A62" s="304" t="e">
        <f>#REF!</f>
        <v>#REF!</v>
      </c>
      <c r="B62" s="305" t="e">
        <f>IF(#REF!="","",#REF!)</f>
        <v>#REF!</v>
      </c>
      <c r="C62" s="8" t="e">
        <f>IF(#REF!="","",#REF!)</f>
        <v>#REF!</v>
      </c>
      <c r="D62" s="191" t="e">
        <f>#REF!</f>
        <v>#REF!</v>
      </c>
      <c r="E62" s="305" t="e">
        <f>IF(#REF!="","",#REF!)</f>
        <v>#REF!</v>
      </c>
      <c r="F62" s="8" t="e">
        <f>IF(#REF!="","",#REF!)</f>
        <v>#REF!</v>
      </c>
      <c r="G62" s="191" t="e">
        <f>#REF!</f>
        <v>#REF!</v>
      </c>
      <c r="H62" s="305" t="e">
        <f>IF(#REF!="","",#REF!)</f>
        <v>#REF!</v>
      </c>
      <c r="I62" s="306" t="e">
        <f>IF(#REF!="","",#REF!)</f>
        <v>#REF!</v>
      </c>
    </row>
    <row r="63" spans="1:9" ht="15">
      <c r="A63" s="304" t="e">
        <f>#REF!</f>
        <v>#REF!</v>
      </c>
      <c r="B63" s="305" t="e">
        <f>IF(#REF!="","",#REF!)</f>
        <v>#REF!</v>
      </c>
      <c r="C63" s="8" t="e">
        <f>IF(#REF!="","",#REF!)</f>
        <v>#REF!</v>
      </c>
      <c r="D63" s="191" t="e">
        <f>#REF!</f>
        <v>#REF!</v>
      </c>
      <c r="E63" s="305" t="e">
        <f>IF(#REF!="","",#REF!)</f>
        <v>#REF!</v>
      </c>
      <c r="F63" s="8" t="e">
        <f>IF(#REF!="","",#REF!)</f>
        <v>#REF!</v>
      </c>
      <c r="G63" s="191" t="e">
        <f>#REF!</f>
        <v>#REF!</v>
      </c>
      <c r="H63" s="305" t="e">
        <f>IF(#REF!="","",#REF!)</f>
        <v>#REF!</v>
      </c>
      <c r="I63" s="306" t="e">
        <f>IF(#REF!="","",#REF!)</f>
        <v>#REF!</v>
      </c>
    </row>
    <row r="64" spans="1:9" ht="15">
      <c r="A64" s="304" t="e">
        <f>#REF!</f>
        <v>#REF!</v>
      </c>
      <c r="B64" s="305" t="e">
        <f>IF(#REF!="","",#REF!)</f>
        <v>#REF!</v>
      </c>
      <c r="C64" s="8" t="e">
        <f>IF(#REF!="","",#REF!)</f>
        <v>#REF!</v>
      </c>
      <c r="D64" s="191" t="e">
        <f>#REF!</f>
        <v>#REF!</v>
      </c>
      <c r="E64" s="305" t="e">
        <f>IF(#REF!="","",#REF!)</f>
        <v>#REF!</v>
      </c>
      <c r="F64" s="8" t="e">
        <f>IF(#REF!="","",#REF!)</f>
        <v>#REF!</v>
      </c>
      <c r="G64" s="191" t="e">
        <f>#REF!</f>
        <v>#REF!</v>
      </c>
      <c r="H64" s="305" t="e">
        <f>IF(#REF!="","",#REF!)</f>
        <v>#REF!</v>
      </c>
      <c r="I64" s="306" t="e">
        <f>IF(#REF!="","",#REF!)</f>
        <v>#REF!</v>
      </c>
    </row>
    <row r="65" spans="1:9" ht="15">
      <c r="A65" s="304" t="e">
        <f>#REF!</f>
        <v>#REF!</v>
      </c>
      <c r="B65" s="305" t="e">
        <f>IF(#REF!="","",#REF!)</f>
        <v>#REF!</v>
      </c>
      <c r="C65" s="8" t="e">
        <f>IF(#REF!="","",#REF!)</f>
        <v>#REF!</v>
      </c>
      <c r="D65" s="191" t="e">
        <f>#REF!</f>
        <v>#REF!</v>
      </c>
      <c r="E65" s="305" t="e">
        <f>IF(#REF!="","",#REF!)</f>
        <v>#REF!</v>
      </c>
      <c r="F65" s="8" t="e">
        <f>IF(#REF!="","",#REF!)</f>
        <v>#REF!</v>
      </c>
      <c r="G65" s="191" t="e">
        <f>#REF!</f>
        <v>#REF!</v>
      </c>
      <c r="H65" s="305" t="e">
        <f>IF(#REF!="","",#REF!)</f>
        <v>#REF!</v>
      </c>
      <c r="I65" s="306" t="e">
        <f>IF(#REF!="","",#REF!)</f>
        <v>#REF!</v>
      </c>
    </row>
    <row r="66" spans="1:9" ht="15">
      <c r="A66" s="304" t="e">
        <f>#REF!</f>
        <v>#REF!</v>
      </c>
      <c r="B66" s="305" t="e">
        <f>IF(#REF!="","",#REF!)</f>
        <v>#REF!</v>
      </c>
      <c r="C66" s="8" t="e">
        <f>IF(#REF!="","",#REF!)</f>
        <v>#REF!</v>
      </c>
      <c r="D66" s="191" t="e">
        <f>#REF!</f>
        <v>#REF!</v>
      </c>
      <c r="E66" s="305" t="e">
        <f>IF(#REF!="","",#REF!)</f>
        <v>#REF!</v>
      </c>
      <c r="F66" s="8" t="e">
        <f>IF(#REF!="","",#REF!)</f>
        <v>#REF!</v>
      </c>
      <c r="G66" s="191" t="e">
        <f>#REF!</f>
        <v>#REF!</v>
      </c>
      <c r="H66" s="305" t="e">
        <f>IF(#REF!="","",#REF!)</f>
        <v>#REF!</v>
      </c>
      <c r="I66" s="306" t="e">
        <f>IF(#REF!="","",#REF!)</f>
        <v>#REF!</v>
      </c>
    </row>
    <row r="67" spans="1:9" ht="15">
      <c r="A67" s="304" t="e">
        <f>#REF!</f>
        <v>#REF!</v>
      </c>
      <c r="B67" s="305" t="e">
        <f>IF(#REF!="","",#REF!)</f>
        <v>#REF!</v>
      </c>
      <c r="C67" s="8" t="e">
        <f>IF(#REF!="","",#REF!)</f>
        <v>#REF!</v>
      </c>
      <c r="D67" s="191" t="e">
        <f>#REF!</f>
        <v>#REF!</v>
      </c>
      <c r="E67" s="305" t="e">
        <f>IF(#REF!="","",#REF!)</f>
        <v>#REF!</v>
      </c>
      <c r="F67" s="8" t="e">
        <f>IF(#REF!="","",#REF!)</f>
        <v>#REF!</v>
      </c>
      <c r="G67" s="191" t="e">
        <f>#REF!</f>
        <v>#REF!</v>
      </c>
      <c r="H67" s="305" t="e">
        <f>IF(#REF!="","",#REF!)</f>
        <v>#REF!</v>
      </c>
      <c r="I67" s="306" t="e">
        <f>IF(#REF!="","",#REF!)</f>
        <v>#REF!</v>
      </c>
    </row>
    <row r="68" spans="1:9" ht="15">
      <c r="A68" s="304" t="e">
        <f>#REF!</f>
        <v>#REF!</v>
      </c>
      <c r="B68" s="305" t="e">
        <f>IF(#REF!="","",#REF!)</f>
        <v>#REF!</v>
      </c>
      <c r="C68" s="8" t="e">
        <f>IF(#REF!="","",#REF!)</f>
        <v>#REF!</v>
      </c>
      <c r="D68" s="191" t="e">
        <f>#REF!</f>
        <v>#REF!</v>
      </c>
      <c r="E68" s="305" t="e">
        <f>IF(#REF!="","",#REF!)</f>
        <v>#REF!</v>
      </c>
      <c r="F68" s="8" t="e">
        <f>IF(#REF!="","",#REF!)</f>
        <v>#REF!</v>
      </c>
      <c r="G68" s="191" t="e">
        <f>#REF!</f>
        <v>#REF!</v>
      </c>
      <c r="H68" s="305" t="e">
        <f>IF(#REF!="","",#REF!)</f>
        <v>#REF!</v>
      </c>
      <c r="I68" s="306" t="e">
        <f>IF(#REF!="","",#REF!)</f>
        <v>#REF!</v>
      </c>
    </row>
    <row r="69" spans="1:9" ht="15">
      <c r="A69" s="304" t="e">
        <f>#REF!</f>
        <v>#REF!</v>
      </c>
      <c r="B69" s="305" t="e">
        <f>IF(#REF!="","",#REF!)</f>
        <v>#REF!</v>
      </c>
      <c r="C69" s="8" t="e">
        <f>IF(#REF!="","",#REF!)</f>
        <v>#REF!</v>
      </c>
      <c r="D69" s="191" t="e">
        <f>#REF!</f>
        <v>#REF!</v>
      </c>
      <c r="E69" s="305" t="e">
        <f>IF(#REF!="","",#REF!)</f>
        <v>#REF!</v>
      </c>
      <c r="F69" s="8" t="e">
        <f>IF(#REF!="","",#REF!)</f>
        <v>#REF!</v>
      </c>
      <c r="G69" s="191" t="e">
        <f>#REF!</f>
        <v>#REF!</v>
      </c>
      <c r="H69" s="305" t="e">
        <f>IF(#REF!="","",#REF!)</f>
        <v>#REF!</v>
      </c>
      <c r="I69" s="306" t="e">
        <f>IF(#REF!="","",#REF!)</f>
        <v>#REF!</v>
      </c>
    </row>
    <row r="70" spans="1:9" ht="15">
      <c r="A70" s="304" t="e">
        <f>#REF!</f>
        <v>#REF!</v>
      </c>
      <c r="B70" s="305" t="e">
        <f>IF(#REF!="","",#REF!)</f>
        <v>#REF!</v>
      </c>
      <c r="C70" s="8" t="e">
        <f>IF(#REF!="","",#REF!)</f>
        <v>#REF!</v>
      </c>
      <c r="D70" s="191" t="e">
        <f>#REF!</f>
        <v>#REF!</v>
      </c>
      <c r="E70" s="305" t="e">
        <f>IF(#REF!="","",#REF!)</f>
        <v>#REF!</v>
      </c>
      <c r="F70" s="8" t="e">
        <f>IF(#REF!="","",#REF!)</f>
        <v>#REF!</v>
      </c>
      <c r="G70" s="191" t="e">
        <f>#REF!</f>
        <v>#REF!</v>
      </c>
      <c r="H70" s="305" t="e">
        <f>IF(#REF!="","",#REF!)</f>
        <v>#REF!</v>
      </c>
      <c r="I70" s="306" t="e">
        <f>IF(#REF!="","",#REF!)</f>
        <v>#REF!</v>
      </c>
    </row>
    <row r="71" spans="1:9" ht="15">
      <c r="A71" s="304" t="e">
        <f>#REF!</f>
        <v>#REF!</v>
      </c>
      <c r="B71" s="305" t="e">
        <f>IF(#REF!="","",#REF!)</f>
        <v>#REF!</v>
      </c>
      <c r="C71" s="8" t="e">
        <f>IF(#REF!="","",#REF!)</f>
        <v>#REF!</v>
      </c>
      <c r="D71" s="191" t="e">
        <f>#REF!</f>
        <v>#REF!</v>
      </c>
      <c r="E71" s="305" t="e">
        <f>IF(#REF!="","",#REF!)</f>
        <v>#REF!</v>
      </c>
      <c r="F71" s="8" t="e">
        <f>IF(#REF!="","",#REF!)</f>
        <v>#REF!</v>
      </c>
      <c r="G71" s="191" t="e">
        <f>#REF!</f>
        <v>#REF!</v>
      </c>
      <c r="H71" s="305" t="e">
        <f>IF(#REF!="","",#REF!)</f>
        <v>#REF!</v>
      </c>
      <c r="I71" s="306" t="e">
        <f>IF(#REF!="","",#REF!)</f>
        <v>#REF!</v>
      </c>
    </row>
    <row r="72" spans="1:9" ht="15">
      <c r="A72" s="304" t="e">
        <f>#REF!</f>
        <v>#REF!</v>
      </c>
      <c r="B72" s="305" t="e">
        <f>IF(#REF!="","",#REF!)</f>
        <v>#REF!</v>
      </c>
      <c r="C72" s="8" t="e">
        <f>IF(#REF!="","",#REF!)</f>
        <v>#REF!</v>
      </c>
      <c r="D72" s="191" t="e">
        <f>#REF!</f>
        <v>#REF!</v>
      </c>
      <c r="E72" s="305" t="e">
        <f>IF(#REF!="","",#REF!)</f>
        <v>#REF!</v>
      </c>
      <c r="F72" s="8" t="e">
        <f>IF(#REF!="","",#REF!)</f>
        <v>#REF!</v>
      </c>
      <c r="G72" s="191" t="e">
        <f>#REF!</f>
        <v>#REF!</v>
      </c>
      <c r="H72" s="305" t="e">
        <f>IF(#REF!="","",#REF!)</f>
        <v>#REF!</v>
      </c>
      <c r="I72" s="306" t="e">
        <f>IF(#REF!="","",#REF!)</f>
        <v>#REF!</v>
      </c>
    </row>
    <row r="73" spans="1:9" ht="15">
      <c r="A73" s="304" t="e">
        <f>#REF!</f>
        <v>#REF!</v>
      </c>
      <c r="B73" s="305" t="e">
        <f>IF(#REF!="","",#REF!)</f>
        <v>#REF!</v>
      </c>
      <c r="C73" s="8" t="e">
        <f>IF(#REF!="","",#REF!)</f>
        <v>#REF!</v>
      </c>
      <c r="D73" s="191" t="e">
        <f>#REF!</f>
        <v>#REF!</v>
      </c>
      <c r="E73" s="305" t="e">
        <f>IF(#REF!="","",#REF!)</f>
        <v>#REF!</v>
      </c>
      <c r="F73" s="8" t="e">
        <f>IF(#REF!="","",#REF!)</f>
        <v>#REF!</v>
      </c>
      <c r="G73" s="191" t="e">
        <f>#REF!</f>
        <v>#REF!</v>
      </c>
      <c r="H73" s="305" t="e">
        <f>IF(#REF!="","",#REF!)</f>
        <v>#REF!</v>
      </c>
      <c r="I73" s="306" t="e">
        <f>IF(#REF!="","",#REF!)</f>
        <v>#REF!</v>
      </c>
    </row>
    <row r="74" spans="1:9" ht="15">
      <c r="A74" s="304" t="e">
        <f>#REF!</f>
        <v>#REF!</v>
      </c>
      <c r="B74" s="305" t="e">
        <f>IF(#REF!="","",#REF!)</f>
        <v>#REF!</v>
      </c>
      <c r="C74" s="8" t="e">
        <f>IF(#REF!="","",#REF!)</f>
        <v>#REF!</v>
      </c>
      <c r="D74" s="191" t="e">
        <f>#REF!</f>
        <v>#REF!</v>
      </c>
      <c r="E74" s="305" t="e">
        <f>IF(#REF!="","",#REF!)</f>
        <v>#REF!</v>
      </c>
      <c r="F74" s="8" t="e">
        <f>IF(#REF!="","",#REF!)</f>
        <v>#REF!</v>
      </c>
      <c r="G74" s="191" t="e">
        <f>#REF!</f>
        <v>#REF!</v>
      </c>
      <c r="H74" s="305" t="e">
        <f>IF(#REF!="","",#REF!)</f>
        <v>#REF!</v>
      </c>
      <c r="I74" s="306" t="e">
        <f>IF(#REF!="","",#REF!)</f>
        <v>#REF!</v>
      </c>
    </row>
    <row r="75" spans="1:9" ht="15">
      <c r="A75" s="304" t="e">
        <f>#REF!</f>
        <v>#REF!</v>
      </c>
      <c r="B75" s="305" t="e">
        <f>IF(#REF!="","",#REF!)</f>
        <v>#REF!</v>
      </c>
      <c r="C75" s="8" t="e">
        <f>IF(#REF!="","",#REF!)</f>
        <v>#REF!</v>
      </c>
      <c r="D75" s="191" t="e">
        <f>#REF!</f>
        <v>#REF!</v>
      </c>
      <c r="E75" s="305" t="e">
        <f>IF(#REF!="","",#REF!)</f>
        <v>#REF!</v>
      </c>
      <c r="F75" s="8" t="e">
        <f>IF(#REF!="","",#REF!)</f>
        <v>#REF!</v>
      </c>
      <c r="G75" s="191" t="e">
        <f>#REF!</f>
        <v>#REF!</v>
      </c>
      <c r="H75" s="305" t="e">
        <f>IF(#REF!="","",#REF!)</f>
        <v>#REF!</v>
      </c>
      <c r="I75" s="306" t="e">
        <f>IF(#REF!="","",#REF!)</f>
        <v>#REF!</v>
      </c>
    </row>
    <row r="76" spans="1:9" ht="15">
      <c r="A76" s="304" t="e">
        <f>#REF!</f>
        <v>#REF!</v>
      </c>
      <c r="B76" s="305" t="e">
        <f>IF(#REF!="","",#REF!)</f>
        <v>#REF!</v>
      </c>
      <c r="C76" s="8" t="e">
        <f>IF(#REF!="","",#REF!)</f>
        <v>#REF!</v>
      </c>
      <c r="D76" s="191" t="e">
        <f>#REF!</f>
        <v>#REF!</v>
      </c>
      <c r="E76" s="305" t="e">
        <f>IF(#REF!="","",#REF!)</f>
        <v>#REF!</v>
      </c>
      <c r="F76" s="8" t="e">
        <f>IF(#REF!="","",#REF!)</f>
        <v>#REF!</v>
      </c>
      <c r="G76" s="191" t="e">
        <f>#REF!</f>
        <v>#REF!</v>
      </c>
      <c r="H76" s="305" t="e">
        <f>IF(#REF!="","",#REF!)</f>
        <v>#REF!</v>
      </c>
      <c r="I76" s="306" t="e">
        <f>IF(#REF!="","",#REF!)</f>
        <v>#REF!</v>
      </c>
    </row>
    <row r="77" spans="1:9" ht="15">
      <c r="A77" s="304" t="e">
        <f>#REF!</f>
        <v>#REF!</v>
      </c>
      <c r="B77" s="305" t="e">
        <f>IF(#REF!="","",#REF!)</f>
        <v>#REF!</v>
      </c>
      <c r="C77" s="8" t="e">
        <f>IF(#REF!="","",#REF!)</f>
        <v>#REF!</v>
      </c>
      <c r="D77" s="191" t="e">
        <f>#REF!</f>
        <v>#REF!</v>
      </c>
      <c r="E77" s="305" t="e">
        <f>IF(#REF!="","",#REF!)</f>
        <v>#REF!</v>
      </c>
      <c r="F77" s="8" t="e">
        <f>IF(#REF!="","",#REF!)</f>
        <v>#REF!</v>
      </c>
      <c r="G77" s="191" t="e">
        <f>#REF!</f>
        <v>#REF!</v>
      </c>
      <c r="H77" s="305" t="e">
        <f>IF(#REF!="","",#REF!)</f>
        <v>#REF!</v>
      </c>
      <c r="I77" s="306" t="e">
        <f>IF(#REF!="","",#REF!)</f>
        <v>#REF!</v>
      </c>
    </row>
    <row r="78" spans="1:9" ht="15">
      <c r="A78" s="304" t="e">
        <f>#REF!</f>
        <v>#REF!</v>
      </c>
      <c r="B78" s="305" t="e">
        <f>IF(#REF!="","",#REF!)</f>
        <v>#REF!</v>
      </c>
      <c r="C78" s="8" t="e">
        <f>IF(#REF!="","",#REF!)</f>
        <v>#REF!</v>
      </c>
      <c r="D78" s="191" t="e">
        <f>#REF!</f>
        <v>#REF!</v>
      </c>
      <c r="E78" s="305" t="e">
        <f>IF(#REF!="","",#REF!)</f>
        <v>#REF!</v>
      </c>
      <c r="F78" s="8" t="e">
        <f>IF(#REF!="","",#REF!)</f>
        <v>#REF!</v>
      </c>
      <c r="G78" s="191" t="e">
        <f>#REF!</f>
        <v>#REF!</v>
      </c>
      <c r="H78" s="305" t="e">
        <f>IF(#REF!="","",#REF!)</f>
        <v>#REF!</v>
      </c>
      <c r="I78" s="306" t="e">
        <f>IF(#REF!="","",#REF!)</f>
        <v>#REF!</v>
      </c>
    </row>
    <row r="79" spans="1:9" ht="15">
      <c r="A79" s="304" t="e">
        <f>#REF!</f>
        <v>#REF!</v>
      </c>
      <c r="B79" s="305" t="e">
        <f>IF(#REF!="","",#REF!)</f>
        <v>#REF!</v>
      </c>
      <c r="C79" s="8" t="e">
        <f>IF(#REF!="","",#REF!)</f>
        <v>#REF!</v>
      </c>
      <c r="D79" s="191" t="e">
        <f>#REF!</f>
        <v>#REF!</v>
      </c>
      <c r="E79" s="305" t="e">
        <f>IF(#REF!="","",#REF!)</f>
        <v>#REF!</v>
      </c>
      <c r="F79" s="8" t="e">
        <f>IF(#REF!="","",#REF!)</f>
        <v>#REF!</v>
      </c>
      <c r="G79" s="191" t="e">
        <f>#REF!</f>
        <v>#REF!</v>
      </c>
      <c r="H79" s="305" t="e">
        <f>IF(#REF!="","",#REF!)</f>
        <v>#REF!</v>
      </c>
      <c r="I79" s="306" t="e">
        <f>IF(#REF!="","",#REF!)</f>
        <v>#REF!</v>
      </c>
    </row>
    <row r="80" spans="1:9" ht="15">
      <c r="A80" s="304" t="e">
        <f>#REF!</f>
        <v>#REF!</v>
      </c>
      <c r="B80" s="305" t="e">
        <f>IF(#REF!="","",#REF!)</f>
        <v>#REF!</v>
      </c>
      <c r="C80" s="8" t="e">
        <f>IF(#REF!="","",#REF!)</f>
        <v>#REF!</v>
      </c>
      <c r="D80" s="191" t="e">
        <f>#REF!</f>
        <v>#REF!</v>
      </c>
      <c r="E80" s="305" t="e">
        <f>IF(#REF!="","",#REF!)</f>
        <v>#REF!</v>
      </c>
      <c r="F80" s="8" t="e">
        <f>IF(#REF!="","",#REF!)</f>
        <v>#REF!</v>
      </c>
      <c r="G80" s="191" t="e">
        <f>#REF!</f>
        <v>#REF!</v>
      </c>
      <c r="H80" s="305" t="e">
        <f>IF(#REF!="","",#REF!)</f>
        <v>#REF!</v>
      </c>
      <c r="I80" s="306" t="e">
        <f>IF(#REF!="","",#REF!)</f>
        <v>#REF!</v>
      </c>
    </row>
    <row r="81" spans="1:9" ht="15">
      <c r="A81" s="304" t="e">
        <f>#REF!</f>
        <v>#REF!</v>
      </c>
      <c r="B81" s="305" t="e">
        <f>IF(#REF!="","",#REF!)</f>
        <v>#REF!</v>
      </c>
      <c r="C81" s="8" t="e">
        <f>IF(#REF!="","",#REF!)</f>
        <v>#REF!</v>
      </c>
      <c r="D81" s="191" t="e">
        <f>#REF!</f>
        <v>#REF!</v>
      </c>
      <c r="E81" s="305" t="e">
        <f>IF(#REF!="","",#REF!)</f>
        <v>#REF!</v>
      </c>
      <c r="F81" s="8" t="e">
        <f>IF(#REF!="","",#REF!)</f>
        <v>#REF!</v>
      </c>
      <c r="G81" s="191" t="e">
        <f>#REF!</f>
        <v>#REF!</v>
      </c>
      <c r="H81" s="305" t="e">
        <f>IF(#REF!="","",#REF!)</f>
        <v>#REF!</v>
      </c>
      <c r="I81" s="306" t="e">
        <f>IF(#REF!="","",#REF!)</f>
        <v>#REF!</v>
      </c>
    </row>
    <row r="82" spans="1:9" ht="15">
      <c r="A82" s="304" t="e">
        <f>#REF!</f>
        <v>#REF!</v>
      </c>
      <c r="B82" s="305" t="e">
        <f>IF(#REF!="","",#REF!)</f>
        <v>#REF!</v>
      </c>
      <c r="C82" s="8" t="e">
        <f>IF(#REF!="","",#REF!)</f>
        <v>#REF!</v>
      </c>
      <c r="D82" s="191" t="e">
        <f>#REF!</f>
        <v>#REF!</v>
      </c>
      <c r="E82" s="305" t="e">
        <f>IF(#REF!="","",#REF!)</f>
        <v>#REF!</v>
      </c>
      <c r="F82" s="8" t="e">
        <f>IF(#REF!="","",#REF!)</f>
        <v>#REF!</v>
      </c>
      <c r="G82" s="191" t="e">
        <f>#REF!</f>
        <v>#REF!</v>
      </c>
      <c r="H82" s="305" t="e">
        <f>IF(#REF!="","",#REF!)</f>
        <v>#REF!</v>
      </c>
      <c r="I82" s="306" t="e">
        <f>IF(#REF!="","",#REF!)</f>
        <v>#REF!</v>
      </c>
    </row>
    <row r="83" spans="1:9" ht="15">
      <c r="A83" s="304" t="e">
        <f>#REF!</f>
        <v>#REF!</v>
      </c>
      <c r="B83" s="305" t="e">
        <f>IF(#REF!="","",#REF!)</f>
        <v>#REF!</v>
      </c>
      <c r="C83" s="8" t="e">
        <f>IF(#REF!="","",#REF!)</f>
        <v>#REF!</v>
      </c>
      <c r="D83" s="191" t="e">
        <f>#REF!</f>
        <v>#REF!</v>
      </c>
      <c r="E83" s="305" t="e">
        <f>IF(#REF!="","",#REF!)</f>
        <v>#REF!</v>
      </c>
      <c r="F83" s="8" t="e">
        <f>IF(#REF!="","",#REF!)</f>
        <v>#REF!</v>
      </c>
      <c r="G83" s="191" t="e">
        <f>#REF!</f>
        <v>#REF!</v>
      </c>
      <c r="H83" s="305" t="e">
        <f>IF(#REF!="","",#REF!)</f>
        <v>#REF!</v>
      </c>
      <c r="I83" s="306" t="e">
        <f>IF(#REF!="","",#REF!)</f>
        <v>#REF!</v>
      </c>
    </row>
    <row r="84" spans="1:9" ht="15">
      <c r="A84" s="304" t="e">
        <f>#REF!</f>
        <v>#REF!</v>
      </c>
      <c r="B84" s="305" t="e">
        <f>IF(#REF!="","",#REF!)</f>
        <v>#REF!</v>
      </c>
      <c r="C84" s="8" t="e">
        <f>IF(#REF!="","",#REF!)</f>
        <v>#REF!</v>
      </c>
      <c r="D84" s="191" t="e">
        <f>#REF!</f>
        <v>#REF!</v>
      </c>
      <c r="E84" s="305" t="e">
        <f>IF(#REF!="","",#REF!)</f>
        <v>#REF!</v>
      </c>
      <c r="F84" s="8" t="e">
        <f>IF(#REF!="","",#REF!)</f>
        <v>#REF!</v>
      </c>
      <c r="G84" s="191" t="e">
        <f>#REF!</f>
        <v>#REF!</v>
      </c>
      <c r="H84" s="305" t="e">
        <f>IF(#REF!="","",#REF!)</f>
        <v>#REF!</v>
      </c>
      <c r="I84" s="306" t="e">
        <f>IF(#REF!="","",#REF!)</f>
        <v>#REF!</v>
      </c>
    </row>
    <row r="85" spans="1:9" ht="15">
      <c r="A85" s="304" t="e">
        <f>#REF!</f>
        <v>#REF!</v>
      </c>
      <c r="B85" s="305" t="e">
        <f>IF(#REF!="","",#REF!)</f>
        <v>#REF!</v>
      </c>
      <c r="C85" s="8" t="e">
        <f>IF(#REF!="","",#REF!)</f>
        <v>#REF!</v>
      </c>
      <c r="D85" s="191" t="e">
        <f>#REF!</f>
        <v>#REF!</v>
      </c>
      <c r="E85" s="305" t="e">
        <f>IF(#REF!="","",#REF!)</f>
        <v>#REF!</v>
      </c>
      <c r="F85" s="8" t="e">
        <f>IF(#REF!="","",#REF!)</f>
        <v>#REF!</v>
      </c>
      <c r="G85" s="191" t="e">
        <f>#REF!</f>
        <v>#REF!</v>
      </c>
      <c r="H85" s="305" t="e">
        <f>IF(#REF!="","",#REF!)</f>
        <v>#REF!</v>
      </c>
      <c r="I85" s="306" t="e">
        <f>IF(#REF!="","",#REF!)</f>
        <v>#REF!</v>
      </c>
    </row>
    <row r="86" spans="1:9" ht="15">
      <c r="A86" s="304" t="e">
        <f>#REF!</f>
        <v>#REF!</v>
      </c>
      <c r="B86" s="305" t="e">
        <f>IF(#REF!="","",#REF!)</f>
        <v>#REF!</v>
      </c>
      <c r="C86" s="8" t="e">
        <f>IF(#REF!="","",#REF!)</f>
        <v>#REF!</v>
      </c>
      <c r="D86" s="191" t="e">
        <f>#REF!</f>
        <v>#REF!</v>
      </c>
      <c r="E86" s="305" t="e">
        <f>IF(#REF!="","",#REF!)</f>
        <v>#REF!</v>
      </c>
      <c r="F86" s="8" t="e">
        <f>IF(#REF!="","",#REF!)</f>
        <v>#REF!</v>
      </c>
      <c r="G86" s="191" t="e">
        <f>#REF!</f>
        <v>#REF!</v>
      </c>
      <c r="H86" s="305" t="e">
        <f>IF(#REF!="","",#REF!)</f>
        <v>#REF!</v>
      </c>
      <c r="I86" s="306" t="e">
        <f>IF(#REF!="","",#REF!)</f>
        <v>#REF!</v>
      </c>
    </row>
    <row r="87" spans="1:9" ht="15">
      <c r="A87" s="304" t="e">
        <f>#REF!</f>
        <v>#REF!</v>
      </c>
      <c r="B87" s="305" t="e">
        <f>IF(#REF!="","",#REF!)</f>
        <v>#REF!</v>
      </c>
      <c r="C87" s="8" t="e">
        <f>IF(#REF!="","",#REF!)</f>
        <v>#REF!</v>
      </c>
      <c r="D87" s="191" t="e">
        <f>#REF!</f>
        <v>#REF!</v>
      </c>
      <c r="E87" s="305" t="e">
        <f>IF(#REF!="","",#REF!)</f>
        <v>#REF!</v>
      </c>
      <c r="F87" s="8" t="e">
        <f>IF(#REF!="","",#REF!)</f>
        <v>#REF!</v>
      </c>
      <c r="G87" s="191" t="e">
        <f>#REF!</f>
        <v>#REF!</v>
      </c>
      <c r="H87" s="305" t="e">
        <f>IF(#REF!="","",#REF!)</f>
        <v>#REF!</v>
      </c>
      <c r="I87" s="306" t="e">
        <f>IF(#REF!="","",#REF!)</f>
        <v>#REF!</v>
      </c>
    </row>
    <row r="88" spans="1:9" ht="15">
      <c r="A88" s="304" t="e">
        <f>#REF!</f>
        <v>#REF!</v>
      </c>
      <c r="B88" s="305" t="e">
        <f>IF(#REF!="","",#REF!)</f>
        <v>#REF!</v>
      </c>
      <c r="C88" s="8" t="e">
        <f>IF(#REF!="","",#REF!)</f>
        <v>#REF!</v>
      </c>
      <c r="D88" s="191" t="e">
        <f>#REF!</f>
        <v>#REF!</v>
      </c>
      <c r="E88" s="305" t="e">
        <f>IF(#REF!="","",#REF!)</f>
        <v>#REF!</v>
      </c>
      <c r="F88" s="8" t="e">
        <f>IF(#REF!="","",#REF!)</f>
        <v>#REF!</v>
      </c>
      <c r="G88" s="191" t="e">
        <f>#REF!</f>
        <v>#REF!</v>
      </c>
      <c r="H88" s="305" t="e">
        <f>IF(#REF!="","",#REF!)</f>
        <v>#REF!</v>
      </c>
      <c r="I88" s="306" t="e">
        <f>IF(#REF!="","",#REF!)</f>
        <v>#REF!</v>
      </c>
    </row>
    <row r="89" spans="1:9" ht="15">
      <c r="A89" s="304" t="e">
        <f>#REF!</f>
        <v>#REF!</v>
      </c>
      <c r="B89" s="305" t="e">
        <f>IF(#REF!="","",#REF!)</f>
        <v>#REF!</v>
      </c>
      <c r="C89" s="8" t="e">
        <f>IF(#REF!="","",#REF!)</f>
        <v>#REF!</v>
      </c>
      <c r="D89" s="191" t="e">
        <f>#REF!</f>
        <v>#REF!</v>
      </c>
      <c r="E89" s="305" t="e">
        <f>IF(#REF!="","",#REF!)</f>
        <v>#REF!</v>
      </c>
      <c r="F89" s="8" t="e">
        <f>IF(#REF!="","",#REF!)</f>
        <v>#REF!</v>
      </c>
      <c r="G89" s="191" t="e">
        <f>#REF!</f>
        <v>#REF!</v>
      </c>
      <c r="H89" s="305" t="e">
        <f>IF(#REF!="","",#REF!)</f>
        <v>#REF!</v>
      </c>
      <c r="I89" s="306" t="e">
        <f>IF(#REF!="","",#REF!)</f>
        <v>#REF!</v>
      </c>
    </row>
    <row r="90" spans="1:9" ht="15">
      <c r="A90" s="304" t="e">
        <f>#REF!</f>
        <v>#REF!</v>
      </c>
      <c r="B90" s="305" t="e">
        <f>IF(#REF!="","",#REF!)</f>
        <v>#REF!</v>
      </c>
      <c r="C90" s="8" t="e">
        <f>IF(#REF!="","",#REF!)</f>
        <v>#REF!</v>
      </c>
      <c r="D90" s="191" t="e">
        <f>#REF!</f>
        <v>#REF!</v>
      </c>
      <c r="E90" s="305" t="e">
        <f>IF(#REF!="","",#REF!)</f>
        <v>#REF!</v>
      </c>
      <c r="F90" s="8" t="e">
        <f>IF(#REF!="","",#REF!)</f>
        <v>#REF!</v>
      </c>
      <c r="G90" s="191" t="e">
        <f>#REF!</f>
        <v>#REF!</v>
      </c>
      <c r="H90" s="305" t="e">
        <f>IF(#REF!="","",#REF!)</f>
        <v>#REF!</v>
      </c>
      <c r="I90" s="306" t="e">
        <f>IF(#REF!="","",#REF!)</f>
        <v>#REF!</v>
      </c>
    </row>
    <row r="91" spans="1:9" ht="15">
      <c r="A91" s="304" t="e">
        <f>#REF!</f>
        <v>#REF!</v>
      </c>
      <c r="B91" s="305" t="e">
        <f>IF(#REF!="","",#REF!)</f>
        <v>#REF!</v>
      </c>
      <c r="C91" s="8" t="e">
        <f>IF(#REF!="","",#REF!)</f>
        <v>#REF!</v>
      </c>
      <c r="D91" s="191" t="e">
        <f>#REF!</f>
        <v>#REF!</v>
      </c>
      <c r="E91" s="305" t="e">
        <f>IF(#REF!="","",#REF!)</f>
        <v>#REF!</v>
      </c>
      <c r="F91" s="8" t="e">
        <f>IF(#REF!="","",#REF!)</f>
        <v>#REF!</v>
      </c>
      <c r="G91" s="191" t="e">
        <f>#REF!</f>
        <v>#REF!</v>
      </c>
      <c r="H91" s="305" t="e">
        <f>IF(#REF!="","",#REF!)</f>
        <v>#REF!</v>
      </c>
      <c r="I91" s="306" t="e">
        <f>IF(#REF!="","",#REF!)</f>
        <v>#REF!</v>
      </c>
    </row>
    <row r="92" spans="1:9" ht="15">
      <c r="A92" s="304" t="e">
        <f>#REF!</f>
        <v>#REF!</v>
      </c>
      <c r="B92" s="305" t="e">
        <f>IF(#REF!="","",#REF!)</f>
        <v>#REF!</v>
      </c>
      <c r="C92" s="8" t="e">
        <f>IF(#REF!="","",#REF!)</f>
        <v>#REF!</v>
      </c>
      <c r="D92" s="191" t="e">
        <f>#REF!</f>
        <v>#REF!</v>
      </c>
      <c r="E92" s="305" t="e">
        <f>IF(#REF!="","",#REF!)</f>
        <v>#REF!</v>
      </c>
      <c r="F92" s="8" t="e">
        <f>IF(#REF!="","",#REF!)</f>
        <v>#REF!</v>
      </c>
      <c r="G92" s="191" t="e">
        <f>#REF!</f>
        <v>#REF!</v>
      </c>
      <c r="H92" s="305" t="e">
        <f>IF(#REF!="","",#REF!)</f>
        <v>#REF!</v>
      </c>
      <c r="I92" s="306" t="e">
        <f>IF(#REF!="","",#REF!)</f>
        <v>#REF!</v>
      </c>
    </row>
    <row r="93" spans="1:9" ht="15">
      <c r="A93" s="304" t="e">
        <f>#REF!</f>
        <v>#REF!</v>
      </c>
      <c r="B93" s="305" t="e">
        <f>IF(#REF!="","",#REF!)</f>
        <v>#REF!</v>
      </c>
      <c r="C93" s="8" t="e">
        <f>IF(#REF!="","",#REF!)</f>
        <v>#REF!</v>
      </c>
      <c r="D93" s="191" t="e">
        <f>#REF!</f>
        <v>#REF!</v>
      </c>
      <c r="E93" s="305" t="e">
        <f>IF(#REF!="","",#REF!)</f>
        <v>#REF!</v>
      </c>
      <c r="F93" s="8" t="e">
        <f>IF(#REF!="","",#REF!)</f>
        <v>#REF!</v>
      </c>
      <c r="G93" s="191" t="e">
        <f>#REF!</f>
        <v>#REF!</v>
      </c>
      <c r="H93" s="305" t="e">
        <f>IF(#REF!="","",#REF!)</f>
        <v>#REF!</v>
      </c>
      <c r="I93" s="306" t="e">
        <f>IF(#REF!="","",#REF!)</f>
        <v>#REF!</v>
      </c>
    </row>
    <row r="94" spans="1:9" ht="15">
      <c r="A94" s="304" t="e">
        <f>#REF!</f>
        <v>#REF!</v>
      </c>
      <c r="B94" s="305" t="e">
        <f>IF(#REF!="","",#REF!)</f>
        <v>#REF!</v>
      </c>
      <c r="C94" s="8" t="e">
        <f>IF(#REF!="","",#REF!)</f>
        <v>#REF!</v>
      </c>
      <c r="D94" s="191" t="e">
        <f>#REF!</f>
        <v>#REF!</v>
      </c>
      <c r="E94" s="305" t="e">
        <f>IF(#REF!="","",#REF!)</f>
        <v>#REF!</v>
      </c>
      <c r="F94" s="8" t="e">
        <f>IF(#REF!="","",#REF!)</f>
        <v>#REF!</v>
      </c>
      <c r="G94" s="191" t="e">
        <f>#REF!</f>
        <v>#REF!</v>
      </c>
      <c r="H94" s="305" t="e">
        <f>IF(#REF!="","",#REF!)</f>
        <v>#REF!</v>
      </c>
      <c r="I94" s="306" t="e">
        <f>IF(#REF!="","",#REF!)</f>
        <v>#REF!</v>
      </c>
    </row>
    <row r="95" spans="1:9" ht="15">
      <c r="A95" s="304" t="e">
        <f>#REF!</f>
        <v>#REF!</v>
      </c>
      <c r="B95" s="305" t="e">
        <f>IF(#REF!="","",#REF!)</f>
        <v>#REF!</v>
      </c>
      <c r="C95" s="8" t="e">
        <f>IF(#REF!="","",#REF!)</f>
        <v>#REF!</v>
      </c>
      <c r="D95" s="191" t="e">
        <f>#REF!</f>
        <v>#REF!</v>
      </c>
      <c r="E95" s="305" t="e">
        <f>IF(#REF!="","",#REF!)</f>
        <v>#REF!</v>
      </c>
      <c r="F95" s="8" t="e">
        <f>IF(#REF!="","",#REF!)</f>
        <v>#REF!</v>
      </c>
      <c r="G95" s="191" t="e">
        <f>#REF!</f>
        <v>#REF!</v>
      </c>
      <c r="H95" s="305" t="e">
        <f>IF(#REF!="","",#REF!)</f>
        <v>#REF!</v>
      </c>
      <c r="I95" s="306" t="e">
        <f>IF(#REF!="","",#REF!)</f>
        <v>#REF!</v>
      </c>
    </row>
    <row r="96" spans="1:9" ht="15">
      <c r="A96" s="304" t="e">
        <f>#REF!</f>
        <v>#REF!</v>
      </c>
      <c r="B96" s="305" t="e">
        <f>IF(#REF!="","",#REF!)</f>
        <v>#REF!</v>
      </c>
      <c r="C96" s="8" t="e">
        <f>IF(#REF!="","",#REF!)</f>
        <v>#REF!</v>
      </c>
      <c r="D96" s="191" t="e">
        <f>#REF!</f>
        <v>#REF!</v>
      </c>
      <c r="E96" s="305" t="e">
        <f>IF(#REF!="","",#REF!)</f>
        <v>#REF!</v>
      </c>
      <c r="F96" s="8" t="e">
        <f>IF(#REF!="","",#REF!)</f>
        <v>#REF!</v>
      </c>
      <c r="G96" s="191" t="e">
        <f>#REF!</f>
        <v>#REF!</v>
      </c>
      <c r="H96" s="305" t="e">
        <f>IF(#REF!="","",#REF!)</f>
        <v>#REF!</v>
      </c>
      <c r="I96" s="306" t="e">
        <f>IF(#REF!="","",#REF!)</f>
        <v>#REF!</v>
      </c>
    </row>
    <row r="97" spans="1:9" ht="15">
      <c r="A97" s="304" t="e">
        <f>#REF!</f>
        <v>#REF!</v>
      </c>
      <c r="B97" s="305" t="e">
        <f>IF(#REF!="","",#REF!)</f>
        <v>#REF!</v>
      </c>
      <c r="C97" s="8" t="e">
        <f>IF(#REF!="","",#REF!)</f>
        <v>#REF!</v>
      </c>
      <c r="D97" s="191" t="e">
        <f>#REF!</f>
        <v>#REF!</v>
      </c>
      <c r="E97" s="305" t="e">
        <f>IF(#REF!="","",#REF!)</f>
        <v>#REF!</v>
      </c>
      <c r="F97" s="8" t="e">
        <f>IF(#REF!="","",#REF!)</f>
        <v>#REF!</v>
      </c>
      <c r="G97" s="191" t="e">
        <f>#REF!</f>
        <v>#REF!</v>
      </c>
      <c r="H97" s="305" t="e">
        <f>IF(#REF!="","",#REF!)</f>
        <v>#REF!</v>
      </c>
      <c r="I97" s="306" t="e">
        <f>IF(#REF!="","",#REF!)</f>
        <v>#REF!</v>
      </c>
    </row>
    <row r="98" spans="1:9" ht="15">
      <c r="A98" s="304" t="e">
        <f>#REF!</f>
        <v>#REF!</v>
      </c>
      <c r="B98" s="305" t="e">
        <f>IF(#REF!="","",#REF!)</f>
        <v>#REF!</v>
      </c>
      <c r="C98" s="8" t="e">
        <f>IF(#REF!="","",#REF!)</f>
        <v>#REF!</v>
      </c>
      <c r="D98" s="191" t="e">
        <f>#REF!</f>
        <v>#REF!</v>
      </c>
      <c r="E98" s="305" t="e">
        <f>IF(#REF!="","",#REF!)</f>
        <v>#REF!</v>
      </c>
      <c r="F98" s="8" t="e">
        <f>IF(#REF!="","",#REF!)</f>
        <v>#REF!</v>
      </c>
      <c r="G98" s="191" t="e">
        <f>#REF!</f>
        <v>#REF!</v>
      </c>
      <c r="H98" s="305" t="e">
        <f>IF(#REF!="","",#REF!)</f>
        <v>#REF!</v>
      </c>
      <c r="I98" s="306" t="e">
        <f>IF(#REF!="","",#REF!)</f>
        <v>#REF!</v>
      </c>
    </row>
    <row r="99" spans="1:9">
      <c r="A99" s="316"/>
      <c r="C99" s="8"/>
      <c r="D99" s="182"/>
      <c r="F99" s="8"/>
      <c r="G99" s="191" t="e">
        <f>#REF!</f>
        <v>#REF!</v>
      </c>
      <c r="H99" s="305" t="e">
        <f>IF(#REF!="","",#REF!)</f>
        <v>#REF!</v>
      </c>
      <c r="I99" s="306" t="e">
        <f>IF(#REF!="","",#REF!)</f>
        <v>#REF!</v>
      </c>
    </row>
    <row r="100" spans="1:9">
      <c r="A100" s="316"/>
      <c r="B100" s="15"/>
      <c r="C100" s="8"/>
      <c r="D100" s="182"/>
      <c r="F100" s="8"/>
      <c r="G100" s="182"/>
      <c r="I100" s="306"/>
    </row>
    <row r="101" spans="1:9">
      <c r="A101" s="316"/>
      <c r="B101" s="15" t="s">
        <v>93</v>
      </c>
      <c r="C101" s="317">
        <f ca="1">TODAY()</f>
        <v>44982</v>
      </c>
      <c r="D101" s="182"/>
      <c r="E101" s="15"/>
      <c r="F101" s="8"/>
      <c r="G101" s="182"/>
      <c r="H101" s="15"/>
      <c r="I101" s="306"/>
    </row>
    <row r="102" spans="1:9" ht="16.5" thickBot="1">
      <c r="A102" s="307"/>
      <c r="B102" s="308"/>
      <c r="C102" s="309"/>
      <c r="D102" s="310"/>
      <c r="E102" s="308"/>
      <c r="F102" s="309"/>
      <c r="G102" s="310"/>
      <c r="H102" s="308"/>
      <c r="I102" s="311"/>
    </row>
    <row r="103" spans="1:9">
      <c r="B103" s="15"/>
      <c r="E103" s="15"/>
      <c r="G103" s="187"/>
      <c r="H103"/>
    </row>
    <row r="104" spans="1:9">
      <c r="B104" s="15"/>
      <c r="E104" s="15"/>
      <c r="H104" s="15"/>
    </row>
    <row r="105" spans="1:9">
      <c r="B105" s="15"/>
      <c r="E105" s="15"/>
      <c r="H105" s="15"/>
    </row>
    <row r="106" spans="1:9">
      <c r="B106" s="15"/>
      <c r="E106" s="15"/>
      <c r="H106" s="15"/>
    </row>
    <row r="107" spans="1:9">
      <c r="B107" s="15"/>
      <c r="E107" s="15"/>
      <c r="H107" s="15"/>
    </row>
    <row r="108" spans="1:9">
      <c r="B108" s="15"/>
      <c r="E108" s="15"/>
      <c r="H108" s="15"/>
    </row>
    <row r="109" spans="1:9">
      <c r="B109" s="15"/>
      <c r="E109" s="15"/>
      <c r="H109" s="15"/>
    </row>
    <row r="110" spans="1:9">
      <c r="B110" s="15"/>
      <c r="E110" s="15"/>
      <c r="H110" s="15"/>
    </row>
    <row r="111" spans="1:9">
      <c r="B111" s="15"/>
      <c r="E111" s="15"/>
      <c r="H111" s="15"/>
    </row>
    <row r="112" spans="1:9">
      <c r="B112" s="15"/>
      <c r="E112" s="15"/>
      <c r="H112" s="15"/>
    </row>
    <row r="113" spans="2:8">
      <c r="B113" s="15"/>
      <c r="E113" s="15"/>
      <c r="H113" s="15"/>
    </row>
    <row r="114" spans="2:8">
      <c r="H114" s="15"/>
    </row>
    <row r="136" spans="9:9">
      <c r="I136" t="e">
        <f>IF(#REF!="","",#REF!)</f>
        <v>#REF!</v>
      </c>
    </row>
    <row r="137" spans="9:9">
      <c r="I137" t="e">
        <f>IF(#REF!="","",#REF!)</f>
        <v>#REF!</v>
      </c>
    </row>
    <row r="138" spans="9:9">
      <c r="I138" t="e">
        <f>IF(#REF!="","",#REF!)</f>
        <v>#REF!</v>
      </c>
    </row>
  </sheetData>
  <mergeCells count="1">
    <mergeCell ref="B5:C5"/>
  </mergeCells>
  <pageMargins left="0.82677165354330717" right="0.23622047244094491" top="0.74803149606299213" bottom="0.74803149606299213" header="0.31496062992125984" footer="0.31496062992125984"/>
  <pageSetup scale="90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AF255"/>
  <sheetViews>
    <sheetView view="pageLayout" workbookViewId="0">
      <selection activeCell="AD16" sqref="AD16"/>
    </sheetView>
  </sheetViews>
  <sheetFormatPr baseColWidth="10" defaultColWidth="10.7109375" defaultRowHeight="15"/>
  <cols>
    <col min="1" max="1" width="5" customWidth="1"/>
    <col min="2" max="2" width="5.7109375" customWidth="1"/>
    <col min="3" max="3" width="3.85546875" customWidth="1"/>
    <col min="4" max="4" width="5" customWidth="1"/>
    <col min="5" max="5" width="5.7109375" customWidth="1"/>
    <col min="6" max="6" width="3.7109375" customWidth="1"/>
    <col min="7" max="7" width="5" customWidth="1"/>
    <col min="8" max="8" width="5.7109375" customWidth="1"/>
    <col min="9" max="9" width="3.7109375" customWidth="1"/>
    <col min="10" max="10" width="5" customWidth="1"/>
    <col min="11" max="11" width="5.7109375" customWidth="1"/>
    <col min="12" max="12" width="3.7109375" customWidth="1"/>
    <col min="13" max="13" width="5" customWidth="1"/>
    <col min="14" max="14" width="5.7109375" customWidth="1"/>
    <col min="15" max="15" width="3.7109375" customWidth="1"/>
    <col min="16" max="16" width="5" customWidth="1"/>
    <col min="17" max="17" width="5.7109375" customWidth="1"/>
    <col min="18" max="18" width="3.7109375" customWidth="1"/>
    <col min="19" max="19" width="5" customWidth="1"/>
    <col min="20" max="20" width="5.7109375" customWidth="1"/>
    <col min="21" max="21" width="3.7109375" customWidth="1"/>
    <col min="22" max="22" width="5" customWidth="1"/>
    <col min="23" max="23" width="5.7109375" customWidth="1"/>
    <col min="24" max="24" width="3.7109375" customWidth="1"/>
    <col min="25" max="25" width="5" customWidth="1"/>
    <col min="26" max="26" width="5.7109375" customWidth="1"/>
    <col min="27" max="27" width="3.7109375" customWidth="1"/>
    <col min="28" max="28" width="5" customWidth="1"/>
    <col min="29" max="29" width="5.7109375" customWidth="1"/>
    <col min="30" max="30" width="27.42578125" customWidth="1"/>
    <col min="31" max="32" width="11.42578125" hidden="1" customWidth="1"/>
  </cols>
  <sheetData>
    <row r="1" spans="1:32" ht="15.75">
      <c r="B1" s="1"/>
      <c r="AC1" s="292"/>
      <c r="AE1" t="e">
        <f>IF(#REF!="","",#REF!)</f>
        <v>#REF!</v>
      </c>
      <c r="AF1" s="32">
        <v>1</v>
      </c>
    </row>
    <row r="2" spans="1:32" ht="20.25" customHeight="1" thickBot="1">
      <c r="B2" s="98">
        <v>1</v>
      </c>
      <c r="E2" s="98">
        <v>2</v>
      </c>
      <c r="H2" s="98">
        <v>3</v>
      </c>
      <c r="K2" s="98">
        <v>4</v>
      </c>
      <c r="N2" s="98">
        <v>5</v>
      </c>
      <c r="Q2" s="98">
        <v>6</v>
      </c>
      <c r="T2" s="98">
        <v>7</v>
      </c>
      <c r="W2" s="98">
        <v>8</v>
      </c>
      <c r="Z2" s="98">
        <v>9</v>
      </c>
      <c r="AC2" s="98">
        <v>10</v>
      </c>
      <c r="AE2" t="e">
        <f>IF(#REF!="","",#REF!)</f>
        <v>#REF!</v>
      </c>
      <c r="AF2" s="32">
        <v>2</v>
      </c>
    </row>
    <row r="3" spans="1:32" ht="8.25" hidden="1" customHeight="1" thickBot="1">
      <c r="AE3" t="e">
        <f>IF(#REF!="","",#REF!)</f>
        <v>#REF!</v>
      </c>
      <c r="AF3" s="32">
        <v>3</v>
      </c>
    </row>
    <row r="4" spans="1:32" ht="17.100000000000001" customHeight="1" thickBot="1">
      <c r="A4" s="35">
        <v>1</v>
      </c>
      <c r="B4" s="142"/>
      <c r="C4" s="36"/>
      <c r="D4" s="37">
        <v>26</v>
      </c>
      <c r="E4" s="142"/>
      <c r="F4" s="36"/>
      <c r="G4" s="37">
        <v>51</v>
      </c>
      <c r="H4" s="142"/>
      <c r="I4" s="36"/>
      <c r="J4" s="37">
        <v>76</v>
      </c>
      <c r="K4" s="142"/>
      <c r="L4" s="36"/>
      <c r="M4" s="37">
        <v>101</v>
      </c>
      <c r="N4" s="142"/>
      <c r="O4" s="37"/>
      <c r="P4" s="37">
        <v>126</v>
      </c>
      <c r="Q4" s="142"/>
      <c r="R4" s="36"/>
      <c r="S4" s="37">
        <v>151</v>
      </c>
      <c r="T4" s="142"/>
      <c r="U4" s="36"/>
      <c r="V4" s="37">
        <v>176</v>
      </c>
      <c r="W4" s="142"/>
      <c r="X4" s="36"/>
      <c r="Y4" s="37">
        <v>201</v>
      </c>
      <c r="Z4" s="142"/>
      <c r="AA4" s="37"/>
      <c r="AB4" s="37">
        <v>226</v>
      </c>
      <c r="AC4" s="142"/>
      <c r="AE4" t="e">
        <f>IF(#REF!="","",#REF!)</f>
        <v>#REF!</v>
      </c>
      <c r="AF4" s="32">
        <v>4</v>
      </c>
    </row>
    <row r="5" spans="1:32" ht="17.100000000000001" customHeight="1" thickBot="1">
      <c r="A5" s="31">
        <v>2</v>
      </c>
      <c r="B5" s="142"/>
      <c r="C5" s="38"/>
      <c r="D5" s="39">
        <v>27</v>
      </c>
      <c r="E5" s="142"/>
      <c r="F5" s="38"/>
      <c r="G5" s="39">
        <v>52</v>
      </c>
      <c r="H5" s="142"/>
      <c r="I5" s="38"/>
      <c r="J5" s="39">
        <v>77</v>
      </c>
      <c r="K5" s="142"/>
      <c r="L5" s="38"/>
      <c r="M5" s="39">
        <v>102</v>
      </c>
      <c r="N5" s="142"/>
      <c r="O5" s="39"/>
      <c r="P5" s="39">
        <v>127</v>
      </c>
      <c r="Q5" s="142"/>
      <c r="R5" s="38"/>
      <c r="S5" s="39">
        <v>152</v>
      </c>
      <c r="T5" s="142"/>
      <c r="U5" s="38"/>
      <c r="V5" s="39">
        <v>177</v>
      </c>
      <c r="W5" s="142"/>
      <c r="X5" s="38"/>
      <c r="Y5" s="39">
        <v>202</v>
      </c>
      <c r="Z5" s="142"/>
      <c r="AA5" s="39"/>
      <c r="AB5" s="39">
        <v>227</v>
      </c>
      <c r="AC5" s="169"/>
      <c r="AE5" t="e">
        <f>IF(#REF!="","",#REF!)</f>
        <v>#REF!</v>
      </c>
      <c r="AF5" s="32">
        <v>5</v>
      </c>
    </row>
    <row r="6" spans="1:32" ht="17.100000000000001" customHeight="1" thickBot="1">
      <c r="A6" s="31">
        <v>3</v>
      </c>
      <c r="B6" s="142"/>
      <c r="C6" s="38"/>
      <c r="D6" s="39">
        <v>28</v>
      </c>
      <c r="E6" s="142"/>
      <c r="F6" s="38"/>
      <c r="G6" s="39">
        <v>53</v>
      </c>
      <c r="H6" s="142"/>
      <c r="I6" s="38"/>
      <c r="J6" s="39">
        <v>78</v>
      </c>
      <c r="K6" s="142"/>
      <c r="L6" s="38"/>
      <c r="M6" s="39">
        <v>103</v>
      </c>
      <c r="N6" s="142"/>
      <c r="O6" s="39"/>
      <c r="P6" s="39">
        <v>128</v>
      </c>
      <c r="Q6" s="142"/>
      <c r="R6" s="38"/>
      <c r="S6" s="39">
        <v>153</v>
      </c>
      <c r="T6" s="142"/>
      <c r="U6" s="38"/>
      <c r="V6" s="39">
        <v>178</v>
      </c>
      <c r="W6" s="142"/>
      <c r="X6" s="38"/>
      <c r="Y6" s="39">
        <v>203</v>
      </c>
      <c r="Z6" s="142"/>
      <c r="AA6" s="39"/>
      <c r="AB6" s="39">
        <v>228</v>
      </c>
      <c r="AC6" s="169"/>
      <c r="AE6" t="e">
        <f>IF(#REF!="","",#REF!)</f>
        <v>#REF!</v>
      </c>
      <c r="AF6" s="32">
        <v>6</v>
      </c>
    </row>
    <row r="7" spans="1:32" ht="17.100000000000001" customHeight="1" thickBot="1">
      <c r="A7" s="31">
        <v>4</v>
      </c>
      <c r="B7" s="142"/>
      <c r="C7" s="38"/>
      <c r="D7" s="39">
        <v>29</v>
      </c>
      <c r="E7" s="142"/>
      <c r="F7" s="38"/>
      <c r="G7" s="39">
        <v>54</v>
      </c>
      <c r="H7" s="142"/>
      <c r="I7" s="38"/>
      <c r="J7" s="39">
        <v>79</v>
      </c>
      <c r="K7" s="142"/>
      <c r="L7" s="38"/>
      <c r="M7" s="39">
        <v>104</v>
      </c>
      <c r="N7" s="142"/>
      <c r="O7" s="39"/>
      <c r="P7" s="39">
        <v>129</v>
      </c>
      <c r="Q7" s="142"/>
      <c r="R7" s="38"/>
      <c r="S7" s="39">
        <v>154</v>
      </c>
      <c r="T7" s="142"/>
      <c r="U7" s="38"/>
      <c r="V7" s="39">
        <v>179</v>
      </c>
      <c r="W7" s="142"/>
      <c r="X7" s="38"/>
      <c r="Y7" s="39">
        <v>204</v>
      </c>
      <c r="Z7" s="142"/>
      <c r="AA7" s="39"/>
      <c r="AB7" s="39">
        <v>229</v>
      </c>
      <c r="AC7" s="169"/>
      <c r="AE7" t="e">
        <f>IF(#REF!="","",#REF!)</f>
        <v>#REF!</v>
      </c>
      <c r="AF7" s="32">
        <v>7</v>
      </c>
    </row>
    <row r="8" spans="1:32" ht="17.100000000000001" customHeight="1" thickBot="1">
      <c r="A8" s="31">
        <v>5</v>
      </c>
      <c r="B8" s="142"/>
      <c r="C8" s="38"/>
      <c r="D8" s="39">
        <v>30</v>
      </c>
      <c r="E8" s="142"/>
      <c r="F8" s="38"/>
      <c r="G8" s="39">
        <v>55</v>
      </c>
      <c r="H8" s="142"/>
      <c r="I8" s="38"/>
      <c r="J8" s="39">
        <v>80</v>
      </c>
      <c r="K8" s="142"/>
      <c r="L8" s="38"/>
      <c r="M8" s="39">
        <v>105</v>
      </c>
      <c r="N8" s="142"/>
      <c r="O8" s="39"/>
      <c r="P8" s="39">
        <v>130</v>
      </c>
      <c r="Q8" s="142"/>
      <c r="R8" s="38"/>
      <c r="S8" s="39">
        <v>155</v>
      </c>
      <c r="T8" s="142"/>
      <c r="U8" s="38"/>
      <c r="V8" s="39">
        <v>180</v>
      </c>
      <c r="W8" s="142"/>
      <c r="X8" s="38"/>
      <c r="Y8" s="39">
        <v>205</v>
      </c>
      <c r="Z8" s="142"/>
      <c r="AA8" s="39"/>
      <c r="AB8" s="39">
        <v>230</v>
      </c>
      <c r="AC8" s="142"/>
      <c r="AE8" t="e">
        <f>IF(#REF!="","",#REF!)</f>
        <v>#REF!</v>
      </c>
      <c r="AF8" s="32">
        <v>8</v>
      </c>
    </row>
    <row r="9" spans="1:32" ht="17.100000000000001" customHeight="1" thickBot="1">
      <c r="A9" s="31">
        <v>6</v>
      </c>
      <c r="B9" s="142"/>
      <c r="C9" s="38"/>
      <c r="D9" s="39">
        <v>31</v>
      </c>
      <c r="E9" s="142"/>
      <c r="F9" s="38"/>
      <c r="G9" s="39">
        <v>56</v>
      </c>
      <c r="H9" s="142"/>
      <c r="I9" s="38"/>
      <c r="J9" s="39">
        <v>81</v>
      </c>
      <c r="K9" s="142"/>
      <c r="L9" s="38"/>
      <c r="M9" s="39">
        <v>106</v>
      </c>
      <c r="N9" s="142"/>
      <c r="O9" s="39"/>
      <c r="P9" s="39">
        <v>131</v>
      </c>
      <c r="Q9" s="142"/>
      <c r="R9" s="38"/>
      <c r="S9" s="39">
        <v>156</v>
      </c>
      <c r="T9" s="142"/>
      <c r="U9" s="38"/>
      <c r="V9" s="39">
        <v>181</v>
      </c>
      <c r="W9" s="142"/>
      <c r="X9" s="38"/>
      <c r="Y9" s="39">
        <v>206</v>
      </c>
      <c r="Z9" s="142"/>
      <c r="AA9" s="39"/>
      <c r="AB9" s="39">
        <v>231</v>
      </c>
      <c r="AC9" s="169"/>
      <c r="AE9" t="e">
        <f>IF(#REF!="","",#REF!)</f>
        <v>#REF!</v>
      </c>
      <c r="AF9" s="32">
        <v>9</v>
      </c>
    </row>
    <row r="10" spans="1:32" ht="17.100000000000001" customHeight="1" thickBot="1">
      <c r="A10" s="31">
        <v>7</v>
      </c>
      <c r="B10" s="142"/>
      <c r="C10" s="38"/>
      <c r="D10" s="39">
        <v>32</v>
      </c>
      <c r="E10" s="142"/>
      <c r="F10" s="38"/>
      <c r="G10" s="39">
        <v>57</v>
      </c>
      <c r="H10" s="142"/>
      <c r="I10" s="38"/>
      <c r="J10" s="39">
        <v>82</v>
      </c>
      <c r="K10" s="142"/>
      <c r="L10" s="38"/>
      <c r="M10" s="39">
        <v>107</v>
      </c>
      <c r="N10" s="142"/>
      <c r="O10" s="39"/>
      <c r="P10" s="39">
        <v>132</v>
      </c>
      <c r="Q10" s="142"/>
      <c r="R10" s="38"/>
      <c r="S10" s="39">
        <v>157</v>
      </c>
      <c r="T10" s="142"/>
      <c r="U10" s="38"/>
      <c r="V10" s="39">
        <v>182</v>
      </c>
      <c r="W10" s="142"/>
      <c r="X10" s="38"/>
      <c r="Y10" s="39">
        <v>207</v>
      </c>
      <c r="Z10" s="142"/>
      <c r="AA10" s="39"/>
      <c r="AB10" s="39">
        <v>232</v>
      </c>
      <c r="AC10" s="142"/>
      <c r="AE10" t="e">
        <f>IF(#REF!="","",#REF!)</f>
        <v>#REF!</v>
      </c>
      <c r="AF10" s="32">
        <v>10</v>
      </c>
    </row>
    <row r="11" spans="1:32" ht="17.100000000000001" customHeight="1" thickBot="1">
      <c r="A11" s="31">
        <v>8</v>
      </c>
      <c r="B11" s="142"/>
      <c r="C11" s="38"/>
      <c r="D11" s="39">
        <v>33</v>
      </c>
      <c r="E11" s="142"/>
      <c r="F11" s="38"/>
      <c r="G11" s="39">
        <v>58</v>
      </c>
      <c r="H11" s="142"/>
      <c r="I11" s="38"/>
      <c r="J11" s="39">
        <v>83</v>
      </c>
      <c r="K11" s="142"/>
      <c r="L11" s="38"/>
      <c r="M11" s="39">
        <v>108</v>
      </c>
      <c r="N11" s="142"/>
      <c r="O11" s="39"/>
      <c r="P11" s="39">
        <v>133</v>
      </c>
      <c r="Q11" s="142"/>
      <c r="R11" s="38"/>
      <c r="S11" s="39">
        <v>158</v>
      </c>
      <c r="T11" s="142"/>
      <c r="U11" s="38"/>
      <c r="V11" s="39">
        <v>183</v>
      </c>
      <c r="W11" s="142"/>
      <c r="X11" s="38"/>
      <c r="Y11" s="39">
        <v>208</v>
      </c>
      <c r="Z11" s="142"/>
      <c r="AA11" s="39"/>
      <c r="AB11" s="39">
        <v>233</v>
      </c>
      <c r="AC11" s="169"/>
      <c r="AE11" t="e">
        <f>IF(#REF!="","",#REF!)</f>
        <v>#REF!</v>
      </c>
      <c r="AF11" s="32">
        <v>11</v>
      </c>
    </row>
    <row r="12" spans="1:32" ht="17.100000000000001" customHeight="1" thickBot="1">
      <c r="A12" s="31">
        <v>9</v>
      </c>
      <c r="B12" s="142"/>
      <c r="C12" s="38"/>
      <c r="D12" s="39">
        <v>34</v>
      </c>
      <c r="E12" s="142"/>
      <c r="F12" s="38"/>
      <c r="G12" s="39">
        <v>59</v>
      </c>
      <c r="H12" s="142"/>
      <c r="I12" s="38"/>
      <c r="J12" s="39">
        <v>84</v>
      </c>
      <c r="K12" s="142"/>
      <c r="L12" s="38"/>
      <c r="M12" s="39">
        <v>109</v>
      </c>
      <c r="N12" s="142"/>
      <c r="O12" s="39"/>
      <c r="P12" s="39">
        <v>134</v>
      </c>
      <c r="Q12" s="142"/>
      <c r="R12" s="38"/>
      <c r="S12" s="39">
        <v>159</v>
      </c>
      <c r="T12" s="142"/>
      <c r="U12" s="38"/>
      <c r="V12" s="39">
        <v>184</v>
      </c>
      <c r="W12" s="142"/>
      <c r="X12" s="38"/>
      <c r="Y12" s="39">
        <v>209</v>
      </c>
      <c r="Z12" s="142"/>
      <c r="AA12" s="39"/>
      <c r="AB12" s="39">
        <v>234</v>
      </c>
      <c r="AC12" s="169"/>
      <c r="AE12" t="e">
        <f>IF(#REF!="","",#REF!)</f>
        <v>#REF!</v>
      </c>
      <c r="AF12" s="32">
        <v>12</v>
      </c>
    </row>
    <row r="13" spans="1:32" ht="17.100000000000001" customHeight="1" thickBot="1">
      <c r="A13" s="31">
        <v>10</v>
      </c>
      <c r="B13" s="142"/>
      <c r="C13" s="38"/>
      <c r="D13" s="39">
        <v>35</v>
      </c>
      <c r="E13" s="142"/>
      <c r="F13" s="38"/>
      <c r="G13" s="39">
        <v>60</v>
      </c>
      <c r="H13" s="142"/>
      <c r="I13" s="38"/>
      <c r="J13" s="39">
        <v>85</v>
      </c>
      <c r="K13" s="142"/>
      <c r="L13" s="38"/>
      <c r="M13" s="39">
        <v>110</v>
      </c>
      <c r="N13" s="142"/>
      <c r="O13" s="39"/>
      <c r="P13" s="39">
        <v>135</v>
      </c>
      <c r="Q13" s="142"/>
      <c r="R13" s="38"/>
      <c r="S13" s="39">
        <v>160</v>
      </c>
      <c r="T13" s="142"/>
      <c r="U13" s="38"/>
      <c r="V13" s="39">
        <v>185</v>
      </c>
      <c r="W13" s="142"/>
      <c r="X13" s="38"/>
      <c r="Y13" s="39">
        <v>210</v>
      </c>
      <c r="Z13" s="142"/>
      <c r="AA13" s="39"/>
      <c r="AB13" s="39">
        <v>235</v>
      </c>
      <c r="AC13" s="169"/>
      <c r="AE13" t="e">
        <f>IF(#REF!="","",#REF!)</f>
        <v>#REF!</v>
      </c>
      <c r="AF13" s="32">
        <v>13</v>
      </c>
    </row>
    <row r="14" spans="1:32" ht="17.100000000000001" customHeight="1" thickBot="1">
      <c r="A14" s="31">
        <v>11</v>
      </c>
      <c r="B14" s="142"/>
      <c r="C14" s="38"/>
      <c r="D14" s="39">
        <v>36</v>
      </c>
      <c r="E14" s="142"/>
      <c r="F14" s="38"/>
      <c r="G14" s="39">
        <v>61</v>
      </c>
      <c r="H14" s="142"/>
      <c r="I14" s="38"/>
      <c r="J14" s="39">
        <v>86</v>
      </c>
      <c r="K14" s="142"/>
      <c r="L14" s="38"/>
      <c r="M14" s="39">
        <v>111</v>
      </c>
      <c r="N14" s="142"/>
      <c r="O14" s="39"/>
      <c r="P14" s="39">
        <v>136</v>
      </c>
      <c r="Q14" s="142"/>
      <c r="R14" s="38"/>
      <c r="S14" s="39">
        <v>161</v>
      </c>
      <c r="T14" s="142"/>
      <c r="U14" s="38"/>
      <c r="V14" s="39">
        <v>186</v>
      </c>
      <c r="W14" s="142"/>
      <c r="X14" s="38"/>
      <c r="Y14" s="39">
        <v>211</v>
      </c>
      <c r="Z14" s="142"/>
      <c r="AA14" s="39"/>
      <c r="AB14" s="39">
        <v>236</v>
      </c>
      <c r="AC14" s="169"/>
      <c r="AE14" t="e">
        <f>IF(#REF!="","",#REF!)</f>
        <v>#REF!</v>
      </c>
      <c r="AF14" s="32">
        <v>14</v>
      </c>
    </row>
    <row r="15" spans="1:32" ht="17.100000000000001" customHeight="1" thickBot="1">
      <c r="A15" s="31">
        <v>12</v>
      </c>
      <c r="B15" s="142"/>
      <c r="C15" s="38"/>
      <c r="D15" s="39">
        <v>37</v>
      </c>
      <c r="E15" s="142"/>
      <c r="F15" s="38"/>
      <c r="G15" s="39">
        <v>62</v>
      </c>
      <c r="H15" s="142"/>
      <c r="I15" s="38"/>
      <c r="J15" s="39">
        <v>87</v>
      </c>
      <c r="K15" s="142"/>
      <c r="L15" s="38"/>
      <c r="M15" s="39">
        <v>112</v>
      </c>
      <c r="N15" s="142"/>
      <c r="O15" s="39"/>
      <c r="P15" s="39">
        <v>137</v>
      </c>
      <c r="Q15" s="142"/>
      <c r="R15" s="38"/>
      <c r="S15" s="39">
        <v>162</v>
      </c>
      <c r="T15" s="142"/>
      <c r="U15" s="38"/>
      <c r="V15" s="39">
        <v>187</v>
      </c>
      <c r="W15" s="142"/>
      <c r="X15" s="38"/>
      <c r="Y15" s="39">
        <v>212</v>
      </c>
      <c r="Z15" s="142"/>
      <c r="AA15" s="39"/>
      <c r="AB15" s="39">
        <v>237</v>
      </c>
      <c r="AC15" s="169"/>
      <c r="AE15" t="e">
        <f>IF(#REF!="","",#REF!)</f>
        <v>#REF!</v>
      </c>
      <c r="AF15" s="32">
        <v>15</v>
      </c>
    </row>
    <row r="16" spans="1:32" ht="17.100000000000001" customHeight="1" thickBot="1">
      <c r="A16" s="31">
        <v>13</v>
      </c>
      <c r="B16" s="142"/>
      <c r="C16" s="38"/>
      <c r="D16" s="39">
        <v>38</v>
      </c>
      <c r="E16" s="142"/>
      <c r="F16" s="38"/>
      <c r="G16" s="39">
        <v>63</v>
      </c>
      <c r="H16" s="142"/>
      <c r="I16" s="38"/>
      <c r="J16" s="39">
        <v>88</v>
      </c>
      <c r="K16" s="142"/>
      <c r="L16" s="38"/>
      <c r="M16" s="39">
        <v>113</v>
      </c>
      <c r="N16" s="142"/>
      <c r="O16" s="39"/>
      <c r="P16" s="39">
        <v>138</v>
      </c>
      <c r="Q16" s="142"/>
      <c r="R16" s="38"/>
      <c r="S16" s="39">
        <v>163</v>
      </c>
      <c r="T16" s="142"/>
      <c r="U16" s="38"/>
      <c r="V16" s="39">
        <v>188</v>
      </c>
      <c r="W16" s="142"/>
      <c r="X16" s="38"/>
      <c r="Y16" s="39">
        <v>213</v>
      </c>
      <c r="Z16" s="142"/>
      <c r="AA16" s="39"/>
      <c r="AB16" s="39">
        <v>238</v>
      </c>
      <c r="AC16" s="169"/>
      <c r="AE16" t="e">
        <f>IF(#REF!="","",#REF!)</f>
        <v>#REF!</v>
      </c>
      <c r="AF16" s="32">
        <v>16</v>
      </c>
    </row>
    <row r="17" spans="1:32" ht="17.100000000000001" customHeight="1" thickBot="1">
      <c r="A17" s="31">
        <v>14</v>
      </c>
      <c r="B17" s="142"/>
      <c r="C17" s="38"/>
      <c r="D17" s="39">
        <v>39</v>
      </c>
      <c r="E17" s="142"/>
      <c r="F17" s="38"/>
      <c r="G17" s="39">
        <v>64</v>
      </c>
      <c r="H17" s="142"/>
      <c r="I17" s="38"/>
      <c r="J17" s="39">
        <v>89</v>
      </c>
      <c r="K17" s="142"/>
      <c r="L17" s="38"/>
      <c r="M17" s="39">
        <v>114</v>
      </c>
      <c r="N17" s="142"/>
      <c r="O17" s="39"/>
      <c r="P17" s="39">
        <v>139</v>
      </c>
      <c r="Q17" s="142"/>
      <c r="R17" s="38"/>
      <c r="S17" s="39">
        <v>164</v>
      </c>
      <c r="T17" s="142"/>
      <c r="U17" s="38"/>
      <c r="V17" s="39">
        <v>189</v>
      </c>
      <c r="W17" s="142"/>
      <c r="X17" s="38"/>
      <c r="Y17" s="39">
        <v>214</v>
      </c>
      <c r="Z17" s="142"/>
      <c r="AA17" s="39"/>
      <c r="AB17" s="39">
        <v>239</v>
      </c>
      <c r="AC17" s="169"/>
      <c r="AE17" t="e">
        <f>IF(#REF!="","",#REF!)</f>
        <v>#REF!</v>
      </c>
      <c r="AF17" s="32">
        <v>17</v>
      </c>
    </row>
    <row r="18" spans="1:32" ht="17.100000000000001" customHeight="1" thickBot="1">
      <c r="A18" s="31">
        <v>15</v>
      </c>
      <c r="B18" s="142"/>
      <c r="C18" s="38"/>
      <c r="D18" s="39">
        <v>40</v>
      </c>
      <c r="E18" s="142"/>
      <c r="F18" s="38"/>
      <c r="G18" s="39">
        <v>65</v>
      </c>
      <c r="H18" s="142"/>
      <c r="I18" s="38"/>
      <c r="J18" s="39">
        <v>90</v>
      </c>
      <c r="K18" s="142"/>
      <c r="L18" s="38"/>
      <c r="M18" s="39">
        <v>115</v>
      </c>
      <c r="N18" s="142"/>
      <c r="O18" s="39"/>
      <c r="P18" s="39">
        <v>140</v>
      </c>
      <c r="Q18" s="142"/>
      <c r="R18" s="38"/>
      <c r="S18" s="39">
        <v>165</v>
      </c>
      <c r="T18" s="142"/>
      <c r="U18" s="38"/>
      <c r="V18" s="39">
        <v>190</v>
      </c>
      <c r="W18" s="142"/>
      <c r="X18" s="38"/>
      <c r="Y18" s="39">
        <v>215</v>
      </c>
      <c r="Z18" s="142"/>
      <c r="AA18" s="39"/>
      <c r="AB18" s="39">
        <v>240</v>
      </c>
      <c r="AC18" s="169"/>
      <c r="AE18" t="e">
        <f>IF(#REF!="","",#REF!)</f>
        <v>#REF!</v>
      </c>
      <c r="AF18" s="32">
        <v>18</v>
      </c>
    </row>
    <row r="19" spans="1:32" ht="17.100000000000001" customHeight="1" thickBot="1">
      <c r="A19" s="31">
        <v>16</v>
      </c>
      <c r="B19" s="142"/>
      <c r="C19" s="38"/>
      <c r="D19" s="39">
        <v>41</v>
      </c>
      <c r="E19" s="142"/>
      <c r="F19" s="38"/>
      <c r="G19" s="39">
        <v>66</v>
      </c>
      <c r="H19" s="142"/>
      <c r="I19" s="38"/>
      <c r="J19" s="39">
        <v>91</v>
      </c>
      <c r="K19" s="142"/>
      <c r="L19" s="38"/>
      <c r="M19" s="39">
        <v>116</v>
      </c>
      <c r="N19" s="142"/>
      <c r="O19" s="39"/>
      <c r="P19" s="39">
        <v>141</v>
      </c>
      <c r="Q19" s="142"/>
      <c r="R19" s="38"/>
      <c r="S19" s="39">
        <v>166</v>
      </c>
      <c r="T19" s="142"/>
      <c r="U19" s="38"/>
      <c r="V19" s="39">
        <v>191</v>
      </c>
      <c r="W19" s="142"/>
      <c r="X19" s="38"/>
      <c r="Y19" s="39">
        <v>216</v>
      </c>
      <c r="Z19" s="142"/>
      <c r="AA19" s="39"/>
      <c r="AB19" s="39">
        <v>241</v>
      </c>
      <c r="AC19" s="169"/>
      <c r="AE19" t="e">
        <f>IF(#REF!="","",#REF!)</f>
        <v>#REF!</v>
      </c>
      <c r="AF19" s="32">
        <v>19</v>
      </c>
    </row>
    <row r="20" spans="1:32" ht="17.100000000000001" customHeight="1" thickBot="1">
      <c r="A20" s="31">
        <v>17</v>
      </c>
      <c r="B20" s="142"/>
      <c r="C20" s="38"/>
      <c r="D20" s="39">
        <v>42</v>
      </c>
      <c r="E20" s="142"/>
      <c r="F20" s="38"/>
      <c r="G20" s="39">
        <v>67</v>
      </c>
      <c r="H20" s="142"/>
      <c r="I20" s="38"/>
      <c r="J20" s="39">
        <v>92</v>
      </c>
      <c r="K20" s="142"/>
      <c r="L20" s="38"/>
      <c r="M20" s="39">
        <v>117</v>
      </c>
      <c r="N20" s="142"/>
      <c r="O20" s="39"/>
      <c r="P20" s="39">
        <v>142</v>
      </c>
      <c r="Q20" s="142"/>
      <c r="R20" s="38"/>
      <c r="S20" s="39">
        <v>167</v>
      </c>
      <c r="T20" s="142"/>
      <c r="U20" s="38"/>
      <c r="V20" s="39">
        <v>192</v>
      </c>
      <c r="W20" s="142"/>
      <c r="X20" s="38"/>
      <c r="Y20" s="39">
        <v>217</v>
      </c>
      <c r="Z20" s="142"/>
      <c r="AA20" s="39"/>
      <c r="AB20" s="39">
        <v>242</v>
      </c>
      <c r="AC20" s="169"/>
      <c r="AE20" t="e">
        <f>IF(#REF!="","",#REF!)</f>
        <v>#REF!</v>
      </c>
      <c r="AF20" s="32">
        <v>20</v>
      </c>
    </row>
    <row r="21" spans="1:32" ht="17.100000000000001" customHeight="1" thickBot="1">
      <c r="A21" s="31">
        <v>18</v>
      </c>
      <c r="B21" s="142"/>
      <c r="C21" s="38"/>
      <c r="D21" s="39">
        <v>43</v>
      </c>
      <c r="E21" s="142"/>
      <c r="F21" s="38"/>
      <c r="G21" s="39">
        <v>68</v>
      </c>
      <c r="H21" s="142"/>
      <c r="I21" s="38"/>
      <c r="J21" s="39">
        <v>93</v>
      </c>
      <c r="K21" s="142"/>
      <c r="L21" s="38"/>
      <c r="M21" s="39">
        <v>118</v>
      </c>
      <c r="N21" s="142"/>
      <c r="O21" s="39"/>
      <c r="P21" s="39">
        <v>143</v>
      </c>
      <c r="Q21" s="142"/>
      <c r="R21" s="38"/>
      <c r="S21" s="39">
        <v>168</v>
      </c>
      <c r="T21" s="142"/>
      <c r="U21" s="38"/>
      <c r="V21" s="39">
        <v>193</v>
      </c>
      <c r="W21" s="142"/>
      <c r="X21" s="38"/>
      <c r="Y21" s="39">
        <v>218</v>
      </c>
      <c r="Z21" s="142"/>
      <c r="AA21" s="39"/>
      <c r="AB21" s="39">
        <v>243</v>
      </c>
      <c r="AC21" s="169"/>
      <c r="AE21" t="e">
        <f>IF(#REF!="","",#REF!)</f>
        <v>#REF!</v>
      </c>
      <c r="AF21" s="32">
        <v>21</v>
      </c>
    </row>
    <row r="22" spans="1:32" ht="17.100000000000001" customHeight="1" thickBot="1">
      <c r="A22" s="31">
        <v>19</v>
      </c>
      <c r="B22" s="142"/>
      <c r="C22" s="38"/>
      <c r="D22" s="39">
        <v>44</v>
      </c>
      <c r="E22" s="142"/>
      <c r="F22" s="38"/>
      <c r="G22" s="39">
        <v>69</v>
      </c>
      <c r="H22" s="142"/>
      <c r="I22" s="38"/>
      <c r="J22" s="39">
        <v>94</v>
      </c>
      <c r="K22" s="142"/>
      <c r="L22" s="38"/>
      <c r="M22" s="39">
        <v>119</v>
      </c>
      <c r="N22" s="142"/>
      <c r="O22" s="39"/>
      <c r="P22" s="39">
        <v>144</v>
      </c>
      <c r="Q22" s="142"/>
      <c r="R22" s="38"/>
      <c r="S22" s="39">
        <v>169</v>
      </c>
      <c r="T22" s="142"/>
      <c r="U22" s="38"/>
      <c r="V22" s="39">
        <v>194</v>
      </c>
      <c r="W22" s="142"/>
      <c r="X22" s="38"/>
      <c r="Y22" s="39">
        <v>219</v>
      </c>
      <c r="Z22" s="142"/>
      <c r="AA22" s="39"/>
      <c r="AB22" s="39">
        <v>244</v>
      </c>
      <c r="AC22" s="169"/>
      <c r="AE22" t="e">
        <f>IF(#REF!="","",#REF!)</f>
        <v>#REF!</v>
      </c>
      <c r="AF22" s="32">
        <v>22</v>
      </c>
    </row>
    <row r="23" spans="1:32" ht="17.100000000000001" customHeight="1" thickBot="1">
      <c r="A23" s="31">
        <v>20</v>
      </c>
      <c r="B23" s="142"/>
      <c r="C23" s="38"/>
      <c r="D23" s="39">
        <v>45</v>
      </c>
      <c r="E23" s="142"/>
      <c r="F23" s="38"/>
      <c r="G23" s="39">
        <v>70</v>
      </c>
      <c r="H23" s="142"/>
      <c r="I23" s="38"/>
      <c r="J23" s="39">
        <v>95</v>
      </c>
      <c r="K23" s="142"/>
      <c r="L23" s="38"/>
      <c r="M23" s="39">
        <v>120</v>
      </c>
      <c r="N23" s="142"/>
      <c r="O23" s="39"/>
      <c r="P23" s="39">
        <v>145</v>
      </c>
      <c r="Q23" s="142"/>
      <c r="R23" s="38"/>
      <c r="S23" s="39">
        <v>170</v>
      </c>
      <c r="T23" s="142"/>
      <c r="U23" s="38"/>
      <c r="V23" s="39">
        <v>195</v>
      </c>
      <c r="W23" s="142"/>
      <c r="X23" s="38"/>
      <c r="Y23" s="39">
        <v>220</v>
      </c>
      <c r="Z23" s="142"/>
      <c r="AA23" s="39"/>
      <c r="AB23" s="39">
        <v>245</v>
      </c>
      <c r="AC23" s="169"/>
      <c r="AE23" t="e">
        <f>IF(#REF!="","",#REF!)</f>
        <v>#REF!</v>
      </c>
      <c r="AF23" s="32">
        <v>23</v>
      </c>
    </row>
    <row r="24" spans="1:32" ht="17.100000000000001" customHeight="1" thickBot="1">
      <c r="A24" s="31">
        <v>21</v>
      </c>
      <c r="B24" s="142"/>
      <c r="C24" s="38"/>
      <c r="D24" s="39">
        <v>46</v>
      </c>
      <c r="E24" s="142"/>
      <c r="F24" s="38"/>
      <c r="G24" s="39">
        <v>71</v>
      </c>
      <c r="H24" s="142"/>
      <c r="I24" s="38"/>
      <c r="J24" s="39">
        <v>96</v>
      </c>
      <c r="K24" s="142"/>
      <c r="L24" s="38"/>
      <c r="M24" s="39">
        <v>121</v>
      </c>
      <c r="N24" s="142"/>
      <c r="O24" s="39"/>
      <c r="P24" s="39">
        <v>146</v>
      </c>
      <c r="Q24" s="142"/>
      <c r="R24" s="38"/>
      <c r="S24" s="39">
        <v>171</v>
      </c>
      <c r="T24" s="142"/>
      <c r="U24" s="38"/>
      <c r="V24" s="39">
        <v>196</v>
      </c>
      <c r="W24" s="142"/>
      <c r="X24" s="38"/>
      <c r="Y24" s="39">
        <v>221</v>
      </c>
      <c r="Z24" s="142"/>
      <c r="AA24" s="39"/>
      <c r="AB24" s="39">
        <v>246</v>
      </c>
      <c r="AC24" s="169"/>
      <c r="AE24" t="e">
        <f>IF(#REF!="","",#REF!)</f>
        <v>#REF!</v>
      </c>
      <c r="AF24" s="32">
        <v>24</v>
      </c>
    </row>
    <row r="25" spans="1:32" ht="17.100000000000001" customHeight="1" thickBot="1">
      <c r="A25" s="31">
        <v>22</v>
      </c>
      <c r="B25" s="142"/>
      <c r="C25" s="38"/>
      <c r="D25" s="39">
        <v>47</v>
      </c>
      <c r="E25" s="142"/>
      <c r="F25" s="38"/>
      <c r="G25" s="39">
        <v>72</v>
      </c>
      <c r="H25" s="142"/>
      <c r="I25" s="38"/>
      <c r="J25" s="39">
        <v>97</v>
      </c>
      <c r="K25" s="142"/>
      <c r="L25" s="38"/>
      <c r="M25" s="39">
        <v>122</v>
      </c>
      <c r="N25" s="142"/>
      <c r="O25" s="39"/>
      <c r="P25" s="39">
        <v>147</v>
      </c>
      <c r="Q25" s="142"/>
      <c r="R25" s="38"/>
      <c r="S25" s="39">
        <v>172</v>
      </c>
      <c r="T25" s="142"/>
      <c r="U25" s="38"/>
      <c r="V25" s="39">
        <v>197</v>
      </c>
      <c r="W25" s="142"/>
      <c r="X25" s="38"/>
      <c r="Y25" s="39">
        <v>222</v>
      </c>
      <c r="Z25" s="142"/>
      <c r="AA25" s="39"/>
      <c r="AB25" s="39">
        <v>247</v>
      </c>
      <c r="AC25" s="169"/>
      <c r="AE25" t="e">
        <f>IF(#REF!="","",#REF!)</f>
        <v>#REF!</v>
      </c>
      <c r="AF25" s="32">
        <v>25</v>
      </c>
    </row>
    <row r="26" spans="1:32" ht="17.100000000000001" customHeight="1" thickBot="1">
      <c r="A26" s="31">
        <v>23</v>
      </c>
      <c r="B26" s="142"/>
      <c r="C26" s="38"/>
      <c r="D26" s="39">
        <v>48</v>
      </c>
      <c r="E26" s="142"/>
      <c r="F26" s="38"/>
      <c r="G26" s="39">
        <v>73</v>
      </c>
      <c r="H26" s="142"/>
      <c r="I26" s="38"/>
      <c r="J26" s="39">
        <v>98</v>
      </c>
      <c r="K26" s="142"/>
      <c r="L26" s="38"/>
      <c r="M26" s="39">
        <v>123</v>
      </c>
      <c r="N26" s="142"/>
      <c r="O26" s="39"/>
      <c r="P26" s="39">
        <v>148</v>
      </c>
      <c r="Q26" s="142"/>
      <c r="R26" s="38"/>
      <c r="S26" s="39">
        <v>173</v>
      </c>
      <c r="T26" s="142"/>
      <c r="U26" s="38"/>
      <c r="V26" s="39">
        <v>198</v>
      </c>
      <c r="W26" s="142"/>
      <c r="X26" s="38"/>
      <c r="Y26" s="39">
        <v>223</v>
      </c>
      <c r="Z26" s="142"/>
      <c r="AA26" s="39"/>
      <c r="AB26" s="39">
        <v>248</v>
      </c>
      <c r="AC26" s="169"/>
      <c r="AE26" t="e">
        <f>IF(#REF!="","",#REF!)</f>
        <v>#REF!</v>
      </c>
      <c r="AF26" s="32">
        <v>26</v>
      </c>
    </row>
    <row r="27" spans="1:32" ht="17.100000000000001" customHeight="1" thickBot="1">
      <c r="A27" s="31">
        <v>24</v>
      </c>
      <c r="B27" s="142"/>
      <c r="C27" s="38"/>
      <c r="D27" s="39">
        <v>49</v>
      </c>
      <c r="E27" s="142"/>
      <c r="F27" s="38"/>
      <c r="G27" s="39">
        <v>74</v>
      </c>
      <c r="H27" s="142"/>
      <c r="I27" s="38"/>
      <c r="J27" s="39">
        <v>99</v>
      </c>
      <c r="K27" s="142"/>
      <c r="L27" s="38"/>
      <c r="M27" s="39">
        <v>124</v>
      </c>
      <c r="N27" s="142"/>
      <c r="O27" s="39"/>
      <c r="P27" s="39">
        <v>149</v>
      </c>
      <c r="Q27" s="142"/>
      <c r="R27" s="38"/>
      <c r="S27" s="39">
        <v>174</v>
      </c>
      <c r="T27" s="142"/>
      <c r="U27" s="38"/>
      <c r="V27" s="39">
        <v>199</v>
      </c>
      <c r="W27" s="142"/>
      <c r="X27" s="38"/>
      <c r="Y27" s="39">
        <v>224</v>
      </c>
      <c r="Z27" s="142"/>
      <c r="AA27" s="39"/>
      <c r="AB27" s="39">
        <v>249</v>
      </c>
      <c r="AC27" s="142"/>
      <c r="AE27" t="e">
        <f>IF(#REF!="","",#REF!)</f>
        <v>#REF!</v>
      </c>
      <c r="AF27" s="32">
        <v>27</v>
      </c>
    </row>
    <row r="28" spans="1:32" ht="17.100000000000001" customHeight="1" thickBot="1">
      <c r="A28" s="40">
        <v>25</v>
      </c>
      <c r="B28" s="142"/>
      <c r="C28" s="41"/>
      <c r="D28" s="42">
        <v>50</v>
      </c>
      <c r="E28" s="142"/>
      <c r="F28" s="41"/>
      <c r="G28" s="42">
        <v>75</v>
      </c>
      <c r="H28" s="142"/>
      <c r="I28" s="41"/>
      <c r="J28" s="42">
        <v>100</v>
      </c>
      <c r="K28" s="142"/>
      <c r="L28" s="41"/>
      <c r="M28" s="42">
        <v>125</v>
      </c>
      <c r="N28" s="142"/>
      <c r="O28" s="42"/>
      <c r="P28" s="42">
        <v>150</v>
      </c>
      <c r="Q28" s="142"/>
      <c r="R28" s="41"/>
      <c r="S28" s="42">
        <v>175</v>
      </c>
      <c r="T28" s="43"/>
      <c r="U28" s="41"/>
      <c r="V28" s="42">
        <v>200</v>
      </c>
      <c r="W28" s="142"/>
      <c r="X28" s="41"/>
      <c r="Y28" s="42">
        <v>225</v>
      </c>
      <c r="Z28" s="43"/>
      <c r="AA28" s="42"/>
      <c r="AB28" s="42">
        <v>250</v>
      </c>
      <c r="AC28" s="142"/>
      <c r="AE28" t="e">
        <f>IF(#REF!="","",#REF!)</f>
        <v>#REF!</v>
      </c>
      <c r="AF28" s="32">
        <v>28</v>
      </c>
    </row>
    <row r="29" spans="1:32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23"/>
      <c r="O29" s="19"/>
      <c r="P29" s="19"/>
      <c r="Q29" s="19"/>
      <c r="R29" s="19"/>
      <c r="S29" s="19"/>
      <c r="T29" s="23"/>
      <c r="U29" s="19"/>
      <c r="V29" s="19"/>
      <c r="W29" s="23"/>
      <c r="X29" s="19"/>
      <c r="Y29" s="19"/>
      <c r="Z29" s="19"/>
      <c r="AA29" s="19"/>
      <c r="AB29" s="19"/>
      <c r="AC29" s="23"/>
      <c r="AE29" t="e">
        <f>IF(#REF!="","",#REF!)</f>
        <v>#REF!</v>
      </c>
      <c r="AF29" s="32">
        <v>29</v>
      </c>
    </row>
    <row r="30" spans="1:32" ht="20.25" customHeight="1">
      <c r="A30" s="21"/>
      <c r="B30" s="136" t="str">
        <f>IF(SUM(B4:B28)=0,"",SUM(B4:B28))</f>
        <v/>
      </c>
      <c r="C30" s="19"/>
      <c r="D30" s="19"/>
      <c r="E30" s="136" t="str">
        <f>IF(SUM(E4:E28)=0,"",SUM(E4:E28))</f>
        <v/>
      </c>
      <c r="F30" s="19"/>
      <c r="G30" s="19"/>
      <c r="H30" s="136" t="str">
        <f>IF(SUM(H4:H28)=0,"",SUM(H4:H28))</f>
        <v/>
      </c>
      <c r="I30" s="19"/>
      <c r="J30" s="19"/>
      <c r="K30" s="136" t="str">
        <f>IF(SUM(K4:K28)=0,"",SUM(K4:K28))</f>
        <v/>
      </c>
      <c r="L30" s="19"/>
      <c r="M30" s="19"/>
      <c r="N30" s="138" t="str">
        <f>IF(SUM(N4:N28)=0,"",SUM(N4:N28))</f>
        <v/>
      </c>
      <c r="O30" s="137"/>
      <c r="P30" s="19"/>
      <c r="Q30" s="136" t="str">
        <f>IF(SUM(Q4:Q28)=0,"",SUM(Q4:Q28))</f>
        <v/>
      </c>
      <c r="R30" s="19"/>
      <c r="S30" s="19"/>
      <c r="T30" s="136" t="str">
        <f>IF(SUM(T4:T28)=0,"",SUM(T4:T28))</f>
        <v/>
      </c>
      <c r="U30" s="19"/>
      <c r="V30" s="137"/>
      <c r="W30" s="138" t="str">
        <f>IF(SUM(W4:W28)=0,"",SUM(W4:W28))</f>
        <v/>
      </c>
      <c r="X30" s="19"/>
      <c r="Y30" s="19"/>
      <c r="Z30" s="136" t="str">
        <f>IF(SUM(Z4:Z28)=0,"",SUM(Z4:Z28))</f>
        <v/>
      </c>
      <c r="AA30" s="19"/>
      <c r="AB30" s="19"/>
      <c r="AC30" s="136" t="str">
        <f>IF(SUM(AC4:AC28)=0,"",SUM(AC4:AC28))</f>
        <v/>
      </c>
      <c r="AE30" t="e">
        <f>IF(#REF!="","",#REF!)</f>
        <v>#REF!</v>
      </c>
      <c r="AF30" s="32">
        <v>30</v>
      </c>
    </row>
    <row r="31" spans="1:32" ht="12.75" customHeight="1" thickBot="1">
      <c r="A31" s="22"/>
      <c r="N31" s="29"/>
      <c r="Q31" s="20"/>
      <c r="T31" s="20"/>
      <c r="W31" s="139"/>
      <c r="Z31" s="20"/>
      <c r="AC31" s="20"/>
      <c r="AE31" t="e">
        <f>IF(#REF!="","",#REF!)</f>
        <v>#REF!</v>
      </c>
      <c r="AF31" s="32">
        <v>31</v>
      </c>
    </row>
    <row r="32" spans="1:32" ht="20.25" customHeight="1" thickTop="1">
      <c r="A32" s="349"/>
      <c r="B32" s="350"/>
      <c r="C32" s="351"/>
      <c r="D32" s="140"/>
      <c r="E32" s="24" t="s">
        <v>8</v>
      </c>
      <c r="F32" s="7"/>
      <c r="G32" s="7"/>
      <c r="H32" s="7"/>
      <c r="I32" s="7"/>
      <c r="J32" s="25"/>
      <c r="N32" s="24" t="s">
        <v>8</v>
      </c>
      <c r="O32" s="7"/>
      <c r="P32" s="7"/>
      <c r="Q32" s="7"/>
      <c r="R32" s="7"/>
      <c r="S32" s="25"/>
      <c r="V32" s="24" t="s">
        <v>8</v>
      </c>
      <c r="W32" s="7"/>
      <c r="X32" s="7"/>
      <c r="Y32" s="7"/>
      <c r="Z32" s="7"/>
      <c r="AA32" s="7"/>
      <c r="AB32" s="25"/>
      <c r="AE32" t="e">
        <f>IF(#REF!="","",#REF!)</f>
        <v>#REF!</v>
      </c>
      <c r="AF32" s="32">
        <v>32</v>
      </c>
    </row>
    <row r="33" spans="1:32" ht="15.75" customHeight="1" thickBot="1">
      <c r="A33" s="352"/>
      <c r="B33" s="353"/>
      <c r="C33" s="354"/>
      <c r="D33" s="140"/>
      <c r="E33" s="26" t="s">
        <v>9</v>
      </c>
      <c r="F33" s="8"/>
      <c r="G33" s="8"/>
      <c r="H33" s="8"/>
      <c r="I33" s="8"/>
      <c r="J33" s="27"/>
      <c r="N33" s="26" t="s">
        <v>9</v>
      </c>
      <c r="O33" s="8"/>
      <c r="P33" s="8"/>
      <c r="Q33" s="8"/>
      <c r="R33" s="8"/>
      <c r="S33" s="27"/>
      <c r="V33" s="26" t="s">
        <v>9</v>
      </c>
      <c r="W33" s="8"/>
      <c r="X33" s="8"/>
      <c r="Y33" s="8"/>
      <c r="Z33" s="8"/>
      <c r="AA33" s="8"/>
      <c r="AB33" s="27"/>
      <c r="AE33" t="e">
        <f>IF(#REF!="","",#REF!)</f>
        <v>#REF!</v>
      </c>
      <c r="AF33" s="32">
        <v>33</v>
      </c>
    </row>
    <row r="34" spans="1:32" ht="15.75" thickTop="1">
      <c r="A34" s="141"/>
      <c r="B34" s="141"/>
      <c r="C34" s="141"/>
      <c r="E34" s="28"/>
      <c r="F34" s="29"/>
      <c r="G34" s="29"/>
      <c r="H34" s="29"/>
      <c r="I34" s="29"/>
      <c r="J34" s="30"/>
      <c r="N34" s="28"/>
      <c r="O34" s="29"/>
      <c r="P34" s="29"/>
      <c r="Q34" s="29"/>
      <c r="R34" s="29"/>
      <c r="S34" s="30"/>
      <c r="V34" s="28"/>
      <c r="W34" s="29"/>
      <c r="X34" s="29"/>
      <c r="Y34" s="29"/>
      <c r="Z34" s="29"/>
      <c r="AA34" s="29"/>
      <c r="AB34" s="30"/>
      <c r="AE34" t="e">
        <f>IF(#REF!="","",#REF!)</f>
        <v>#REF!</v>
      </c>
      <c r="AF34" s="32">
        <v>34</v>
      </c>
    </row>
    <row r="35" spans="1:32">
      <c r="E35" s="8"/>
      <c r="F35" s="8"/>
      <c r="G35" s="8"/>
      <c r="H35" s="8"/>
      <c r="I35" s="8"/>
      <c r="J35" s="8"/>
      <c r="N35" s="8"/>
      <c r="O35" s="8"/>
      <c r="P35" s="8"/>
      <c r="Q35" s="8"/>
      <c r="R35" s="8"/>
      <c r="S35" s="8"/>
      <c r="V35" s="8"/>
      <c r="W35" s="8"/>
      <c r="X35" s="8"/>
      <c r="Y35" s="8"/>
      <c r="Z35" s="8"/>
      <c r="AA35" s="8"/>
      <c r="AB35" s="8"/>
      <c r="AE35" t="e">
        <f>IF(#REF!="","",#REF!)</f>
        <v>#REF!</v>
      </c>
      <c r="AF35" s="32">
        <v>35</v>
      </c>
    </row>
    <row r="36" spans="1:32">
      <c r="AE36" t="e">
        <f>IF(#REF!="","",#REF!)</f>
        <v>#REF!</v>
      </c>
      <c r="AF36" s="32">
        <v>36</v>
      </c>
    </row>
    <row r="37" spans="1:32">
      <c r="AE37" t="e">
        <f>IF(#REF!="","",#REF!)</f>
        <v>#REF!</v>
      </c>
      <c r="AF37" s="32">
        <v>37</v>
      </c>
    </row>
    <row r="38" spans="1:32">
      <c r="AE38" t="e">
        <f>IF(#REF!="","",#REF!)</f>
        <v>#REF!</v>
      </c>
      <c r="AF38" s="32">
        <v>38</v>
      </c>
    </row>
    <row r="39" spans="1:32">
      <c r="AE39" t="e">
        <f>IF(#REF!="","",#REF!)</f>
        <v>#REF!</v>
      </c>
      <c r="AF39" s="32">
        <v>39</v>
      </c>
    </row>
    <row r="40" spans="1:32">
      <c r="AE40" t="e">
        <f>IF(#REF!="","",#REF!)</f>
        <v>#REF!</v>
      </c>
      <c r="AF40" s="32">
        <v>40</v>
      </c>
    </row>
    <row r="41" spans="1:32">
      <c r="AE41" t="e">
        <f>IF(#REF!="","",#REF!)</f>
        <v>#REF!</v>
      </c>
      <c r="AF41" s="32">
        <v>41</v>
      </c>
    </row>
    <row r="42" spans="1:32">
      <c r="AE42" t="e">
        <f>IF(#REF!="","",#REF!)</f>
        <v>#REF!</v>
      </c>
      <c r="AF42" s="32">
        <v>42</v>
      </c>
    </row>
    <row r="43" spans="1:32">
      <c r="AE43" t="e">
        <f>IF(#REF!="","",#REF!)</f>
        <v>#REF!</v>
      </c>
      <c r="AF43" s="32">
        <v>43</v>
      </c>
    </row>
    <row r="44" spans="1:32">
      <c r="AE44" t="e">
        <f>IF(#REF!="","",#REF!)</f>
        <v>#REF!</v>
      </c>
      <c r="AF44" s="32">
        <v>44</v>
      </c>
    </row>
    <row r="45" spans="1:32">
      <c r="AE45" t="e">
        <f>IF(#REF!="","",#REF!)</f>
        <v>#REF!</v>
      </c>
      <c r="AF45" s="32">
        <v>45</v>
      </c>
    </row>
    <row r="46" spans="1:32">
      <c r="AE46" t="e">
        <f>IF(#REF!="","",#REF!)</f>
        <v>#REF!</v>
      </c>
      <c r="AF46" s="32">
        <v>46</v>
      </c>
    </row>
    <row r="47" spans="1:32">
      <c r="AE47" t="e">
        <f>IF(#REF!="","",#REF!)</f>
        <v>#REF!</v>
      </c>
      <c r="AF47" s="32">
        <v>47</v>
      </c>
    </row>
    <row r="48" spans="1:32">
      <c r="AE48" t="e">
        <f>IF(#REF!="","",#REF!)</f>
        <v>#REF!</v>
      </c>
      <c r="AF48" s="32">
        <v>48</v>
      </c>
    </row>
    <row r="49" spans="31:32">
      <c r="AE49" t="e">
        <f>IF(#REF!="","",#REF!)</f>
        <v>#REF!</v>
      </c>
      <c r="AF49" s="32">
        <v>49</v>
      </c>
    </row>
    <row r="50" spans="31:32">
      <c r="AE50" t="e">
        <f>IF(#REF!="","",#REF!)</f>
        <v>#REF!</v>
      </c>
      <c r="AF50" s="32">
        <v>50</v>
      </c>
    </row>
    <row r="51" spans="31:32">
      <c r="AE51" t="e">
        <f>IF(#REF!="","",#REF!)</f>
        <v>#REF!</v>
      </c>
      <c r="AF51" s="32">
        <v>51</v>
      </c>
    </row>
    <row r="52" spans="31:32">
      <c r="AE52" t="e">
        <f>IF(#REF!="","",#REF!)</f>
        <v>#REF!</v>
      </c>
      <c r="AF52" s="32">
        <v>52</v>
      </c>
    </row>
    <row r="53" spans="31:32">
      <c r="AE53" t="e">
        <f>IF(#REF!="","",#REF!)</f>
        <v>#REF!</v>
      </c>
      <c r="AF53" s="32">
        <v>53</v>
      </c>
    </row>
    <row r="54" spans="31:32">
      <c r="AE54" t="e">
        <f>IF(#REF!="","",#REF!)</f>
        <v>#REF!</v>
      </c>
      <c r="AF54" s="32">
        <v>54</v>
      </c>
    </row>
    <row r="55" spans="31:32">
      <c r="AE55" t="e">
        <f>IF(#REF!="","",#REF!)</f>
        <v>#REF!</v>
      </c>
      <c r="AF55" s="32">
        <v>55</v>
      </c>
    </row>
    <row r="56" spans="31:32">
      <c r="AE56" t="e">
        <f>IF(#REF!="","",#REF!)</f>
        <v>#REF!</v>
      </c>
      <c r="AF56" s="32">
        <v>56</v>
      </c>
    </row>
    <row r="57" spans="31:32">
      <c r="AE57" t="e">
        <f>IF(#REF!="","",#REF!)</f>
        <v>#REF!</v>
      </c>
      <c r="AF57" s="32">
        <v>57</v>
      </c>
    </row>
    <row r="58" spans="31:32">
      <c r="AE58" t="e">
        <f>IF(#REF!="","",#REF!)</f>
        <v>#REF!</v>
      </c>
      <c r="AF58" s="32">
        <v>58</v>
      </c>
    </row>
    <row r="59" spans="31:32">
      <c r="AE59" t="e">
        <f>IF(#REF!="","",#REF!)</f>
        <v>#REF!</v>
      </c>
      <c r="AF59" s="32">
        <v>59</v>
      </c>
    </row>
    <row r="60" spans="31:32">
      <c r="AE60" t="e">
        <f>IF(#REF!="","",#REF!)</f>
        <v>#REF!</v>
      </c>
      <c r="AF60" s="32">
        <v>60</v>
      </c>
    </row>
    <row r="61" spans="31:32">
      <c r="AE61" t="e">
        <f>IF(#REF!="","",#REF!)</f>
        <v>#REF!</v>
      </c>
      <c r="AF61" s="32">
        <v>61</v>
      </c>
    </row>
    <row r="62" spans="31:32">
      <c r="AE62" t="e">
        <f>IF(#REF!="","",#REF!)</f>
        <v>#REF!</v>
      </c>
      <c r="AF62" s="32">
        <v>62</v>
      </c>
    </row>
    <row r="63" spans="31:32">
      <c r="AE63" t="e">
        <f>IF(#REF!="","",#REF!)</f>
        <v>#REF!</v>
      </c>
      <c r="AF63" s="32">
        <v>63</v>
      </c>
    </row>
    <row r="64" spans="31:32">
      <c r="AE64" t="e">
        <f>IF(#REF!="","",#REF!)</f>
        <v>#REF!</v>
      </c>
      <c r="AF64" s="32">
        <v>64</v>
      </c>
    </row>
    <row r="65" spans="31:32">
      <c r="AE65" t="e">
        <f>IF(#REF!="","",#REF!)</f>
        <v>#REF!</v>
      </c>
      <c r="AF65" s="32">
        <v>65</v>
      </c>
    </row>
    <row r="66" spans="31:32">
      <c r="AE66" t="e">
        <f>IF(#REF!="","",#REF!)</f>
        <v>#REF!</v>
      </c>
      <c r="AF66" s="32">
        <v>66</v>
      </c>
    </row>
    <row r="67" spans="31:32">
      <c r="AE67" t="e">
        <f>IF(#REF!="","",#REF!)</f>
        <v>#REF!</v>
      </c>
      <c r="AF67" s="32">
        <v>67</v>
      </c>
    </row>
    <row r="68" spans="31:32">
      <c r="AE68" t="e">
        <f>IF(#REF!="","",#REF!)</f>
        <v>#REF!</v>
      </c>
      <c r="AF68" s="32">
        <v>68</v>
      </c>
    </row>
    <row r="69" spans="31:32">
      <c r="AE69" t="e">
        <f>IF(#REF!="","",#REF!)</f>
        <v>#REF!</v>
      </c>
      <c r="AF69" s="32">
        <v>69</v>
      </c>
    </row>
    <row r="70" spans="31:32">
      <c r="AE70" t="e">
        <f>IF(#REF!="","",#REF!)</f>
        <v>#REF!</v>
      </c>
      <c r="AF70" s="32">
        <v>70</v>
      </c>
    </row>
    <row r="71" spans="31:32">
      <c r="AE71" t="e">
        <f>IF(#REF!="","",#REF!)</f>
        <v>#REF!</v>
      </c>
      <c r="AF71" s="32">
        <v>71</v>
      </c>
    </row>
    <row r="72" spans="31:32">
      <c r="AE72" t="e">
        <f>IF(#REF!="","",#REF!)</f>
        <v>#REF!</v>
      </c>
      <c r="AF72" s="32">
        <v>72</v>
      </c>
    </row>
    <row r="73" spans="31:32">
      <c r="AE73" t="e">
        <f>IF(#REF!="","",#REF!)</f>
        <v>#REF!</v>
      </c>
      <c r="AF73" s="32">
        <v>73</v>
      </c>
    </row>
    <row r="74" spans="31:32">
      <c r="AE74" t="e">
        <f>IF(#REF!="","",#REF!)</f>
        <v>#REF!</v>
      </c>
      <c r="AF74" s="32">
        <v>74</v>
      </c>
    </row>
    <row r="75" spans="31:32">
      <c r="AE75" t="e">
        <f>IF(#REF!="","",#REF!)</f>
        <v>#REF!</v>
      </c>
      <c r="AF75" s="32">
        <v>75</v>
      </c>
    </row>
    <row r="76" spans="31:32">
      <c r="AE76" t="e">
        <f>IF(#REF!="","",#REF!)</f>
        <v>#REF!</v>
      </c>
      <c r="AF76" s="32">
        <v>76</v>
      </c>
    </row>
    <row r="77" spans="31:32">
      <c r="AE77" t="e">
        <f>IF(#REF!="","",#REF!)</f>
        <v>#REF!</v>
      </c>
      <c r="AF77" s="32">
        <v>77</v>
      </c>
    </row>
    <row r="78" spans="31:32">
      <c r="AE78" t="e">
        <f>IF(#REF!="","",#REF!)</f>
        <v>#REF!</v>
      </c>
      <c r="AF78" s="32">
        <v>78</v>
      </c>
    </row>
    <row r="79" spans="31:32">
      <c r="AE79" t="e">
        <f>IF(#REF!="","",#REF!)</f>
        <v>#REF!</v>
      </c>
      <c r="AF79" s="32">
        <v>79</v>
      </c>
    </row>
    <row r="80" spans="31:32">
      <c r="AE80" t="e">
        <f>IF(#REF!="","",#REF!)</f>
        <v>#REF!</v>
      </c>
      <c r="AF80" s="32">
        <v>80</v>
      </c>
    </row>
    <row r="81" spans="31:32">
      <c r="AE81" t="e">
        <f>IF(#REF!="","",#REF!)</f>
        <v>#REF!</v>
      </c>
      <c r="AF81" s="32">
        <v>81</v>
      </c>
    </row>
    <row r="82" spans="31:32">
      <c r="AE82" t="e">
        <f>IF(#REF!="","",#REF!)</f>
        <v>#REF!</v>
      </c>
      <c r="AF82" s="32">
        <v>82</v>
      </c>
    </row>
    <row r="83" spans="31:32">
      <c r="AE83" t="e">
        <f>IF(#REF!="","",#REF!)</f>
        <v>#REF!</v>
      </c>
      <c r="AF83" s="32">
        <v>83</v>
      </c>
    </row>
    <row r="84" spans="31:32">
      <c r="AE84" t="e">
        <f>IF(#REF!="","",#REF!)</f>
        <v>#REF!</v>
      </c>
      <c r="AF84" s="32">
        <v>84</v>
      </c>
    </row>
    <row r="85" spans="31:32">
      <c r="AE85" t="e">
        <f>IF(#REF!="","",#REF!)</f>
        <v>#REF!</v>
      </c>
      <c r="AF85" s="32">
        <v>85</v>
      </c>
    </row>
    <row r="86" spans="31:32">
      <c r="AE86" t="e">
        <f>IF(#REF!="","",#REF!)</f>
        <v>#REF!</v>
      </c>
      <c r="AF86" s="32">
        <v>86</v>
      </c>
    </row>
    <row r="87" spans="31:32">
      <c r="AE87" t="e">
        <f>IF(#REF!="","",#REF!)</f>
        <v>#REF!</v>
      </c>
      <c r="AF87" s="32">
        <v>87</v>
      </c>
    </row>
    <row r="88" spans="31:32">
      <c r="AE88" t="e">
        <f>IF(#REF!="","",#REF!)</f>
        <v>#REF!</v>
      </c>
      <c r="AF88" s="32">
        <v>88</v>
      </c>
    </row>
    <row r="89" spans="31:32">
      <c r="AE89" t="e">
        <f>IF(#REF!="","",#REF!)</f>
        <v>#REF!</v>
      </c>
      <c r="AF89" s="32">
        <v>89</v>
      </c>
    </row>
    <row r="90" spans="31:32">
      <c r="AE90" t="e">
        <f>IF(#REF!="","",#REF!)</f>
        <v>#REF!</v>
      </c>
      <c r="AF90" s="32">
        <v>90</v>
      </c>
    </row>
    <row r="91" spans="31:32">
      <c r="AE91" t="e">
        <f>IF(#REF!="","",#REF!)</f>
        <v>#REF!</v>
      </c>
      <c r="AF91" s="32">
        <v>91</v>
      </c>
    </row>
    <row r="92" spans="31:32">
      <c r="AE92" t="e">
        <f>IF(#REF!="","",#REF!)</f>
        <v>#REF!</v>
      </c>
      <c r="AF92" s="32">
        <v>92</v>
      </c>
    </row>
    <row r="93" spans="31:32">
      <c r="AE93" t="e">
        <f>IF(#REF!="","",#REF!)</f>
        <v>#REF!</v>
      </c>
      <c r="AF93" s="32">
        <v>93</v>
      </c>
    </row>
    <row r="94" spans="31:32">
      <c r="AE94" t="e">
        <f>IF(#REF!="","",#REF!)</f>
        <v>#REF!</v>
      </c>
      <c r="AF94" s="32">
        <v>94</v>
      </c>
    </row>
    <row r="95" spans="31:32">
      <c r="AE95" t="e">
        <f>IF(#REF!="","",#REF!)</f>
        <v>#REF!</v>
      </c>
      <c r="AF95" s="32">
        <v>95</v>
      </c>
    </row>
    <row r="96" spans="31:32">
      <c r="AE96" t="e">
        <f>IF(#REF!="","",#REF!)</f>
        <v>#REF!</v>
      </c>
      <c r="AF96" s="32">
        <v>96</v>
      </c>
    </row>
    <row r="97" spans="31:32">
      <c r="AE97" t="e">
        <f>IF(#REF!="","",#REF!)</f>
        <v>#REF!</v>
      </c>
      <c r="AF97" s="32">
        <v>97</v>
      </c>
    </row>
    <row r="98" spans="31:32">
      <c r="AE98" t="e">
        <f>IF(#REF!="","",#REF!)</f>
        <v>#REF!</v>
      </c>
      <c r="AF98" s="32">
        <v>98</v>
      </c>
    </row>
    <row r="99" spans="31:32">
      <c r="AE99" t="e">
        <f>IF(#REF!="","",#REF!)</f>
        <v>#REF!</v>
      </c>
      <c r="AF99" s="32">
        <v>99</v>
      </c>
    </row>
    <row r="100" spans="31:32">
      <c r="AE100" t="e">
        <f>IF(#REF!="","",#REF!)</f>
        <v>#REF!</v>
      </c>
      <c r="AF100" s="32">
        <v>100</v>
      </c>
    </row>
    <row r="101" spans="31:32">
      <c r="AE101" t="e">
        <f>IF(#REF!="","",#REF!)</f>
        <v>#REF!</v>
      </c>
      <c r="AF101" s="32">
        <v>101</v>
      </c>
    </row>
    <row r="102" spans="31:32">
      <c r="AE102" t="e">
        <f>IF(#REF!="","",#REF!)</f>
        <v>#REF!</v>
      </c>
      <c r="AF102" s="32">
        <v>102</v>
      </c>
    </row>
    <row r="103" spans="31:32">
      <c r="AE103" t="e">
        <f>IF(#REF!="","",#REF!)</f>
        <v>#REF!</v>
      </c>
      <c r="AF103" s="32">
        <v>103</v>
      </c>
    </row>
    <row r="104" spans="31:32">
      <c r="AE104" t="e">
        <f>IF(#REF!="","",#REF!)</f>
        <v>#REF!</v>
      </c>
      <c r="AF104" s="32">
        <v>104</v>
      </c>
    </row>
    <row r="105" spans="31:32">
      <c r="AE105" t="e">
        <f>IF(#REF!="","",#REF!)</f>
        <v>#REF!</v>
      </c>
      <c r="AF105" s="32">
        <v>105</v>
      </c>
    </row>
    <row r="106" spans="31:32">
      <c r="AE106" t="e">
        <f>IF(#REF!="","",#REF!)</f>
        <v>#REF!</v>
      </c>
      <c r="AF106" s="32">
        <v>106</v>
      </c>
    </row>
    <row r="107" spans="31:32">
      <c r="AE107" t="e">
        <f>IF(#REF!="","",#REF!)</f>
        <v>#REF!</v>
      </c>
      <c r="AF107" s="32">
        <v>107</v>
      </c>
    </row>
    <row r="108" spans="31:32">
      <c r="AE108" t="e">
        <f>IF(#REF!="","",#REF!)</f>
        <v>#REF!</v>
      </c>
      <c r="AF108" s="32">
        <v>108</v>
      </c>
    </row>
    <row r="109" spans="31:32">
      <c r="AE109" t="e">
        <f>IF(#REF!="","",#REF!)</f>
        <v>#REF!</v>
      </c>
      <c r="AF109" s="32">
        <v>109</v>
      </c>
    </row>
    <row r="110" spans="31:32">
      <c r="AE110" t="e">
        <f>IF(#REF!="","",#REF!)</f>
        <v>#REF!</v>
      </c>
      <c r="AF110" s="32">
        <v>110</v>
      </c>
    </row>
    <row r="111" spans="31:32">
      <c r="AE111" t="e">
        <f>IF(#REF!="","",#REF!)</f>
        <v>#REF!</v>
      </c>
      <c r="AF111" s="32">
        <v>111</v>
      </c>
    </row>
    <row r="112" spans="31:32">
      <c r="AE112" t="e">
        <f>IF(#REF!="","",#REF!)</f>
        <v>#REF!</v>
      </c>
      <c r="AF112" s="32">
        <v>112</v>
      </c>
    </row>
    <row r="113" spans="31:32">
      <c r="AE113" t="e">
        <f>IF(#REF!="","",#REF!)</f>
        <v>#REF!</v>
      </c>
      <c r="AF113" s="32">
        <v>113</v>
      </c>
    </row>
    <row r="114" spans="31:32">
      <c r="AE114" t="e">
        <f>IF(#REF!="","",#REF!)</f>
        <v>#REF!</v>
      </c>
      <c r="AF114" s="32">
        <v>114</v>
      </c>
    </row>
    <row r="115" spans="31:32">
      <c r="AE115" t="e">
        <f>IF(#REF!="","",#REF!)</f>
        <v>#REF!</v>
      </c>
      <c r="AF115" s="32">
        <v>115</v>
      </c>
    </row>
    <row r="116" spans="31:32">
      <c r="AE116" t="e">
        <f>IF(#REF!="","",#REF!)</f>
        <v>#REF!</v>
      </c>
      <c r="AF116" s="32">
        <v>116</v>
      </c>
    </row>
    <row r="117" spans="31:32">
      <c r="AE117" t="e">
        <f>IF(#REF!="","",#REF!)</f>
        <v>#REF!</v>
      </c>
      <c r="AF117" s="32">
        <v>117</v>
      </c>
    </row>
    <row r="118" spans="31:32">
      <c r="AE118" t="e">
        <f>IF(#REF!="","",#REF!)</f>
        <v>#REF!</v>
      </c>
      <c r="AF118" s="32">
        <v>118</v>
      </c>
    </row>
    <row r="119" spans="31:32">
      <c r="AE119" t="e">
        <f>IF(#REF!="","",#REF!)</f>
        <v>#REF!</v>
      </c>
      <c r="AF119" s="32">
        <v>119</v>
      </c>
    </row>
    <row r="120" spans="31:32">
      <c r="AE120" t="e">
        <f>IF(#REF!="","",#REF!)</f>
        <v>#REF!</v>
      </c>
      <c r="AF120" s="32">
        <v>120</v>
      </c>
    </row>
    <row r="121" spans="31:32">
      <c r="AE121" t="e">
        <f>IF(#REF!="","",#REF!)</f>
        <v>#REF!</v>
      </c>
      <c r="AF121" s="32">
        <v>121</v>
      </c>
    </row>
    <row r="122" spans="31:32">
      <c r="AE122" t="e">
        <f>IF(#REF!="","",#REF!)</f>
        <v>#REF!</v>
      </c>
      <c r="AF122" s="32">
        <v>122</v>
      </c>
    </row>
    <row r="123" spans="31:32">
      <c r="AE123" t="e">
        <f>IF(#REF!="","",#REF!)</f>
        <v>#REF!</v>
      </c>
      <c r="AF123" s="32">
        <v>123</v>
      </c>
    </row>
    <row r="124" spans="31:32">
      <c r="AE124" t="e">
        <f>IF(#REF!="","",#REF!)</f>
        <v>#REF!</v>
      </c>
      <c r="AF124" s="32">
        <v>124</v>
      </c>
    </row>
    <row r="125" spans="31:32">
      <c r="AE125" t="e">
        <f>IF(#REF!="","",#REF!)</f>
        <v>#REF!</v>
      </c>
      <c r="AF125" s="32">
        <v>125</v>
      </c>
    </row>
    <row r="126" spans="31:32">
      <c r="AE126" t="e">
        <f>IF(#REF!="","",#REF!)</f>
        <v>#REF!</v>
      </c>
      <c r="AF126" s="32">
        <v>126</v>
      </c>
    </row>
    <row r="127" spans="31:32">
      <c r="AE127" t="e">
        <f>IF(#REF!="","",#REF!)</f>
        <v>#REF!</v>
      </c>
      <c r="AF127" s="32">
        <v>127</v>
      </c>
    </row>
    <row r="128" spans="31:32">
      <c r="AE128" t="e">
        <f>IF(#REF!="","",#REF!)</f>
        <v>#REF!</v>
      </c>
      <c r="AF128" s="32">
        <v>128</v>
      </c>
    </row>
    <row r="129" spans="31:32">
      <c r="AE129" t="e">
        <f>IF(#REF!="","",#REF!)</f>
        <v>#REF!</v>
      </c>
      <c r="AF129" s="32">
        <v>129</v>
      </c>
    </row>
    <row r="130" spans="31:32">
      <c r="AE130" t="e">
        <f>IF(#REF!="","",#REF!)</f>
        <v>#REF!</v>
      </c>
      <c r="AF130" s="32">
        <v>130</v>
      </c>
    </row>
    <row r="131" spans="31:32">
      <c r="AE131" t="e">
        <f>IF(#REF!="","",#REF!)</f>
        <v>#REF!</v>
      </c>
      <c r="AF131" s="32">
        <v>131</v>
      </c>
    </row>
    <row r="132" spans="31:32">
      <c r="AE132" t="e">
        <f>IF(#REF!="","",#REF!)</f>
        <v>#REF!</v>
      </c>
      <c r="AF132" s="32">
        <v>132</v>
      </c>
    </row>
    <row r="133" spans="31:32">
      <c r="AE133" t="e">
        <f>IF(#REF!="","",#REF!)</f>
        <v>#REF!</v>
      </c>
      <c r="AF133" s="32">
        <v>133</v>
      </c>
    </row>
    <row r="134" spans="31:32">
      <c r="AE134" t="e">
        <f>IF(#REF!="","",#REF!)</f>
        <v>#REF!</v>
      </c>
      <c r="AF134" s="32">
        <v>134</v>
      </c>
    </row>
    <row r="135" spans="31:32">
      <c r="AE135" t="e">
        <f>IF(#REF!="","",#REF!)</f>
        <v>#REF!</v>
      </c>
      <c r="AF135" s="32">
        <v>135</v>
      </c>
    </row>
    <row r="136" spans="31:32">
      <c r="AE136" t="e">
        <f>IF(#REF!="","",#REF!)</f>
        <v>#REF!</v>
      </c>
      <c r="AF136" s="32">
        <v>136</v>
      </c>
    </row>
    <row r="137" spans="31:32">
      <c r="AE137" t="e">
        <f>IF(#REF!="","",#REF!)</f>
        <v>#REF!</v>
      </c>
      <c r="AF137" s="32">
        <v>137</v>
      </c>
    </row>
    <row r="138" spans="31:32">
      <c r="AE138" t="e">
        <f>IF(#REF!="","",#REF!)</f>
        <v>#REF!</v>
      </c>
      <c r="AF138" s="32">
        <v>138</v>
      </c>
    </row>
    <row r="139" spans="31:32">
      <c r="AE139" t="e">
        <f>IF(#REF!="","",#REF!)</f>
        <v>#REF!</v>
      </c>
      <c r="AF139" s="32">
        <v>139</v>
      </c>
    </row>
    <row r="140" spans="31:32">
      <c r="AE140" t="e">
        <f>IF(#REF!="","",#REF!)</f>
        <v>#REF!</v>
      </c>
      <c r="AF140" s="32">
        <v>140</v>
      </c>
    </row>
    <row r="141" spans="31:32">
      <c r="AE141" t="e">
        <f>IF(#REF!="","",#REF!)</f>
        <v>#REF!</v>
      </c>
      <c r="AF141" s="32">
        <v>141</v>
      </c>
    </row>
    <row r="142" spans="31:32">
      <c r="AE142" t="e">
        <f>IF(#REF!="","",#REF!)</f>
        <v>#REF!</v>
      </c>
      <c r="AF142" s="32">
        <v>142</v>
      </c>
    </row>
    <row r="143" spans="31:32">
      <c r="AE143" t="e">
        <f>IF(#REF!="","",#REF!)</f>
        <v>#REF!</v>
      </c>
      <c r="AF143" s="32">
        <v>143</v>
      </c>
    </row>
    <row r="144" spans="31:32">
      <c r="AE144" t="e">
        <f>IF(#REF!="","",#REF!)</f>
        <v>#REF!</v>
      </c>
      <c r="AF144" s="32">
        <v>144</v>
      </c>
    </row>
    <row r="145" spans="31:32">
      <c r="AE145" t="e">
        <f>IF(#REF!="","",#REF!)</f>
        <v>#REF!</v>
      </c>
      <c r="AF145" s="32">
        <v>145</v>
      </c>
    </row>
    <row r="146" spans="31:32">
      <c r="AE146" t="e">
        <f>IF(#REF!="","",#REF!)</f>
        <v>#REF!</v>
      </c>
      <c r="AF146" s="32">
        <v>146</v>
      </c>
    </row>
    <row r="147" spans="31:32">
      <c r="AE147" t="e">
        <f>IF(#REF!="","",#REF!)</f>
        <v>#REF!</v>
      </c>
      <c r="AF147" s="32">
        <v>147</v>
      </c>
    </row>
    <row r="148" spans="31:32">
      <c r="AE148" t="e">
        <f>IF(#REF!="","",#REF!)</f>
        <v>#REF!</v>
      </c>
      <c r="AF148" s="32">
        <v>148</v>
      </c>
    </row>
    <row r="149" spans="31:32">
      <c r="AE149" t="e">
        <f>IF(#REF!="","",#REF!)</f>
        <v>#REF!</v>
      </c>
      <c r="AF149" s="32">
        <v>149</v>
      </c>
    </row>
    <row r="150" spans="31:32">
      <c r="AE150" t="e">
        <f>IF(#REF!="","",#REF!)</f>
        <v>#REF!</v>
      </c>
      <c r="AF150" s="32">
        <v>150</v>
      </c>
    </row>
    <row r="151" spans="31:32">
      <c r="AE151" t="e">
        <f>IF(#REF!="","",#REF!)</f>
        <v>#REF!</v>
      </c>
      <c r="AF151" s="32">
        <v>151</v>
      </c>
    </row>
    <row r="152" spans="31:32">
      <c r="AE152" t="e">
        <f>IF(#REF!="","",#REF!)</f>
        <v>#REF!</v>
      </c>
      <c r="AF152" s="32">
        <v>152</v>
      </c>
    </row>
    <row r="153" spans="31:32">
      <c r="AE153" t="e">
        <f>IF(#REF!="","",#REF!)</f>
        <v>#REF!</v>
      </c>
      <c r="AF153" s="32">
        <v>153</v>
      </c>
    </row>
    <row r="154" spans="31:32">
      <c r="AE154" t="e">
        <f>IF(#REF!="","",#REF!)</f>
        <v>#REF!</v>
      </c>
      <c r="AF154" s="32">
        <v>154</v>
      </c>
    </row>
    <row r="155" spans="31:32">
      <c r="AE155" t="e">
        <f>IF(#REF!="","",#REF!)</f>
        <v>#REF!</v>
      </c>
      <c r="AF155" s="32">
        <v>155</v>
      </c>
    </row>
    <row r="156" spans="31:32">
      <c r="AE156" t="e">
        <f>IF(#REF!="","",#REF!)</f>
        <v>#REF!</v>
      </c>
      <c r="AF156" s="32">
        <v>156</v>
      </c>
    </row>
    <row r="157" spans="31:32">
      <c r="AE157" t="e">
        <f>IF(#REF!="","",#REF!)</f>
        <v>#REF!</v>
      </c>
      <c r="AF157" s="32">
        <v>157</v>
      </c>
    </row>
    <row r="158" spans="31:32">
      <c r="AE158" t="e">
        <f>IF(#REF!="","",#REF!)</f>
        <v>#REF!</v>
      </c>
      <c r="AF158" s="32">
        <v>158</v>
      </c>
    </row>
    <row r="159" spans="31:32">
      <c r="AE159" t="e">
        <f>IF(#REF!="","",#REF!)</f>
        <v>#REF!</v>
      </c>
      <c r="AF159" s="32">
        <v>159</v>
      </c>
    </row>
    <row r="160" spans="31:32">
      <c r="AE160" t="e">
        <f>IF(#REF!="","",#REF!)</f>
        <v>#REF!</v>
      </c>
      <c r="AF160" s="32">
        <v>160</v>
      </c>
    </row>
    <row r="161" spans="31:32">
      <c r="AE161" t="e">
        <f>IF(#REF!="","",#REF!)</f>
        <v>#REF!</v>
      </c>
      <c r="AF161" s="32">
        <v>161</v>
      </c>
    </row>
    <row r="162" spans="31:32">
      <c r="AE162" t="e">
        <f>IF(#REF!="","",#REF!)</f>
        <v>#REF!</v>
      </c>
      <c r="AF162" s="32">
        <v>162</v>
      </c>
    </row>
    <row r="163" spans="31:32">
      <c r="AE163" t="e">
        <f>IF(#REF!="","",#REF!)</f>
        <v>#REF!</v>
      </c>
      <c r="AF163" s="32">
        <v>163</v>
      </c>
    </row>
    <row r="164" spans="31:32">
      <c r="AE164" t="e">
        <f>IF(#REF!="","",#REF!)</f>
        <v>#REF!</v>
      </c>
      <c r="AF164" s="32">
        <v>164</v>
      </c>
    </row>
    <row r="165" spans="31:32">
      <c r="AE165" t="e">
        <f>IF(#REF!="","",#REF!)</f>
        <v>#REF!</v>
      </c>
      <c r="AF165" s="32">
        <v>165</v>
      </c>
    </row>
    <row r="166" spans="31:32">
      <c r="AE166" t="e">
        <f>IF(#REF!="","",#REF!)</f>
        <v>#REF!</v>
      </c>
      <c r="AF166" s="32">
        <v>166</v>
      </c>
    </row>
    <row r="167" spans="31:32">
      <c r="AE167" t="e">
        <f>IF(#REF!="","",#REF!)</f>
        <v>#REF!</v>
      </c>
      <c r="AF167" s="32">
        <v>167</v>
      </c>
    </row>
    <row r="168" spans="31:32">
      <c r="AE168" t="e">
        <f>IF(#REF!="","",#REF!)</f>
        <v>#REF!</v>
      </c>
      <c r="AF168" s="32">
        <v>168</v>
      </c>
    </row>
    <row r="169" spans="31:32">
      <c r="AE169" t="e">
        <f>IF(#REF!="","",#REF!)</f>
        <v>#REF!</v>
      </c>
      <c r="AF169" s="32">
        <v>169</v>
      </c>
    </row>
    <row r="170" spans="31:32">
      <c r="AE170" t="e">
        <f>IF(#REF!="","",#REF!)</f>
        <v>#REF!</v>
      </c>
      <c r="AF170" s="32">
        <v>170</v>
      </c>
    </row>
    <row r="171" spans="31:32">
      <c r="AE171" t="e">
        <f>IF(#REF!="","",#REF!)</f>
        <v>#REF!</v>
      </c>
      <c r="AF171" s="32">
        <v>171</v>
      </c>
    </row>
    <row r="172" spans="31:32">
      <c r="AE172" t="e">
        <f>IF(#REF!="","",#REF!)</f>
        <v>#REF!</v>
      </c>
      <c r="AF172" s="32">
        <v>172</v>
      </c>
    </row>
    <row r="173" spans="31:32">
      <c r="AE173" t="e">
        <f>IF(#REF!="","",#REF!)</f>
        <v>#REF!</v>
      </c>
      <c r="AF173" s="32">
        <v>173</v>
      </c>
    </row>
    <row r="174" spans="31:32">
      <c r="AE174" t="e">
        <f>IF(#REF!="","",#REF!)</f>
        <v>#REF!</v>
      </c>
      <c r="AF174" s="32">
        <v>174</v>
      </c>
    </row>
    <row r="175" spans="31:32">
      <c r="AE175" t="e">
        <f>IF(#REF!="","",#REF!)</f>
        <v>#REF!</v>
      </c>
      <c r="AF175" s="32">
        <v>175</v>
      </c>
    </row>
    <row r="176" spans="31:32">
      <c r="AE176" t="e">
        <f>IF(#REF!="","",#REF!)</f>
        <v>#REF!</v>
      </c>
      <c r="AF176" s="32">
        <v>176</v>
      </c>
    </row>
    <row r="177" spans="31:32">
      <c r="AE177" t="e">
        <f>IF(#REF!="","",#REF!)</f>
        <v>#REF!</v>
      </c>
      <c r="AF177" s="32">
        <v>177</v>
      </c>
    </row>
    <row r="178" spans="31:32">
      <c r="AE178" t="e">
        <f>IF(#REF!="","",#REF!)</f>
        <v>#REF!</v>
      </c>
      <c r="AF178" s="32">
        <v>178</v>
      </c>
    </row>
    <row r="179" spans="31:32">
      <c r="AE179" t="e">
        <f>IF(#REF!="","",#REF!)</f>
        <v>#REF!</v>
      </c>
      <c r="AF179" s="32">
        <v>179</v>
      </c>
    </row>
    <row r="180" spans="31:32">
      <c r="AE180" t="e">
        <f>IF(#REF!="","",#REF!)</f>
        <v>#REF!</v>
      </c>
      <c r="AF180" s="32">
        <v>180</v>
      </c>
    </row>
    <row r="181" spans="31:32">
      <c r="AE181" t="e">
        <f>IF(#REF!="","",#REF!)</f>
        <v>#REF!</v>
      </c>
      <c r="AF181" s="32">
        <v>181</v>
      </c>
    </row>
    <row r="182" spans="31:32">
      <c r="AE182" t="e">
        <f>IF(#REF!="","",#REF!)</f>
        <v>#REF!</v>
      </c>
      <c r="AF182" s="32">
        <v>182</v>
      </c>
    </row>
    <row r="183" spans="31:32">
      <c r="AE183" t="e">
        <f>IF(#REF!="","",#REF!)</f>
        <v>#REF!</v>
      </c>
      <c r="AF183" s="32">
        <v>183</v>
      </c>
    </row>
    <row r="184" spans="31:32">
      <c r="AE184" t="e">
        <f>IF(#REF!="","",#REF!)</f>
        <v>#REF!</v>
      </c>
      <c r="AF184" s="32">
        <v>184</v>
      </c>
    </row>
    <row r="185" spans="31:32">
      <c r="AE185" t="e">
        <f>IF(#REF!="","",#REF!)</f>
        <v>#REF!</v>
      </c>
      <c r="AF185" s="32">
        <v>185</v>
      </c>
    </row>
    <row r="186" spans="31:32">
      <c r="AE186" t="e">
        <f>IF(#REF!="","",#REF!)</f>
        <v>#REF!</v>
      </c>
      <c r="AF186" s="32">
        <v>186</v>
      </c>
    </row>
    <row r="187" spans="31:32">
      <c r="AE187" t="e">
        <f>IF(#REF!="","",#REF!)</f>
        <v>#REF!</v>
      </c>
      <c r="AF187" s="32">
        <v>187</v>
      </c>
    </row>
    <row r="188" spans="31:32">
      <c r="AE188" t="e">
        <f>IF(#REF!="","",#REF!)</f>
        <v>#REF!</v>
      </c>
      <c r="AF188" s="32">
        <v>188</v>
      </c>
    </row>
    <row r="189" spans="31:32">
      <c r="AE189" t="e">
        <f>IF(#REF!="","",#REF!)</f>
        <v>#REF!</v>
      </c>
      <c r="AF189" s="32">
        <v>189</v>
      </c>
    </row>
    <row r="190" spans="31:32">
      <c r="AE190" t="e">
        <f>IF(#REF!="","",#REF!)</f>
        <v>#REF!</v>
      </c>
      <c r="AF190" s="32">
        <v>190</v>
      </c>
    </row>
    <row r="191" spans="31:32">
      <c r="AE191" t="e">
        <f>IF(#REF!="","",#REF!)</f>
        <v>#REF!</v>
      </c>
      <c r="AF191" s="32">
        <v>191</v>
      </c>
    </row>
    <row r="192" spans="31:32">
      <c r="AE192" t="e">
        <f>IF(#REF!="","",#REF!)</f>
        <v>#REF!</v>
      </c>
      <c r="AF192" s="32">
        <v>192</v>
      </c>
    </row>
    <row r="193" spans="31:32">
      <c r="AE193" t="e">
        <f>IF(#REF!="","",#REF!)</f>
        <v>#REF!</v>
      </c>
      <c r="AF193" s="32">
        <v>193</v>
      </c>
    </row>
    <row r="194" spans="31:32">
      <c r="AE194" t="e">
        <f>IF(#REF!="","",#REF!)</f>
        <v>#REF!</v>
      </c>
      <c r="AF194" s="32">
        <v>194</v>
      </c>
    </row>
    <row r="195" spans="31:32">
      <c r="AE195" t="e">
        <f>IF(#REF!="","",#REF!)</f>
        <v>#REF!</v>
      </c>
      <c r="AF195" s="32">
        <v>195</v>
      </c>
    </row>
    <row r="196" spans="31:32">
      <c r="AE196" t="e">
        <f>IF(#REF!="","",#REF!)</f>
        <v>#REF!</v>
      </c>
      <c r="AF196" s="32">
        <v>196</v>
      </c>
    </row>
    <row r="197" spans="31:32">
      <c r="AE197" t="e">
        <f>IF(#REF!="","",#REF!)</f>
        <v>#REF!</v>
      </c>
      <c r="AF197" s="32">
        <v>197</v>
      </c>
    </row>
    <row r="198" spans="31:32">
      <c r="AE198" t="e">
        <f>IF(#REF!="","",#REF!)</f>
        <v>#REF!</v>
      </c>
      <c r="AF198" s="32">
        <v>198</v>
      </c>
    </row>
    <row r="199" spans="31:32">
      <c r="AE199" t="e">
        <f>IF(#REF!="","",#REF!)</f>
        <v>#REF!</v>
      </c>
      <c r="AF199" s="32">
        <v>199</v>
      </c>
    </row>
    <row r="200" spans="31:32">
      <c r="AE200" t="e">
        <f>IF(#REF!="","",#REF!)</f>
        <v>#REF!</v>
      </c>
      <c r="AF200" s="32">
        <v>200</v>
      </c>
    </row>
    <row r="201" spans="31:32">
      <c r="AE201" t="e">
        <f>IF(#REF!="","",#REF!)</f>
        <v>#REF!</v>
      </c>
      <c r="AF201" s="32">
        <v>201</v>
      </c>
    </row>
    <row r="202" spans="31:32">
      <c r="AE202" t="e">
        <f>IF(#REF!="","",#REF!)</f>
        <v>#REF!</v>
      </c>
      <c r="AF202" s="32">
        <v>202</v>
      </c>
    </row>
    <row r="203" spans="31:32">
      <c r="AE203" t="e">
        <f>IF(#REF!="","",#REF!)</f>
        <v>#REF!</v>
      </c>
      <c r="AF203" s="32">
        <v>203</v>
      </c>
    </row>
    <row r="204" spans="31:32">
      <c r="AE204" t="e">
        <f>IF(#REF!="","",#REF!)</f>
        <v>#REF!</v>
      </c>
      <c r="AF204" s="32">
        <v>204</v>
      </c>
    </row>
    <row r="205" spans="31:32">
      <c r="AE205" t="e">
        <f>IF(#REF!="","",#REF!)</f>
        <v>#REF!</v>
      </c>
      <c r="AF205" s="32">
        <v>205</v>
      </c>
    </row>
    <row r="206" spans="31:32">
      <c r="AE206" t="e">
        <f>IF(#REF!="","",#REF!)</f>
        <v>#REF!</v>
      </c>
      <c r="AF206" s="32">
        <v>206</v>
      </c>
    </row>
    <row r="207" spans="31:32">
      <c r="AE207" t="e">
        <f>IF(#REF!="","",#REF!)</f>
        <v>#REF!</v>
      </c>
      <c r="AF207" s="32">
        <v>207</v>
      </c>
    </row>
    <row r="208" spans="31:32">
      <c r="AE208" t="e">
        <f>IF(#REF!="","",#REF!)</f>
        <v>#REF!</v>
      </c>
      <c r="AF208" s="32">
        <v>208</v>
      </c>
    </row>
    <row r="209" spans="31:32">
      <c r="AE209" t="e">
        <f>IF(#REF!="","",#REF!)</f>
        <v>#REF!</v>
      </c>
      <c r="AF209" s="32">
        <v>209</v>
      </c>
    </row>
    <row r="210" spans="31:32">
      <c r="AE210" t="e">
        <f>IF(#REF!="","",#REF!)</f>
        <v>#REF!</v>
      </c>
      <c r="AF210" s="32">
        <v>210</v>
      </c>
    </row>
    <row r="211" spans="31:32">
      <c r="AE211" t="e">
        <f>IF(#REF!="","",#REF!)</f>
        <v>#REF!</v>
      </c>
      <c r="AF211" s="32">
        <v>211</v>
      </c>
    </row>
    <row r="212" spans="31:32">
      <c r="AE212" t="e">
        <f>IF(#REF!="","",#REF!)</f>
        <v>#REF!</v>
      </c>
      <c r="AF212" s="32">
        <v>212</v>
      </c>
    </row>
    <row r="213" spans="31:32">
      <c r="AE213" t="e">
        <f>IF(#REF!="","",#REF!)</f>
        <v>#REF!</v>
      </c>
      <c r="AF213" s="32">
        <v>213</v>
      </c>
    </row>
    <row r="214" spans="31:32">
      <c r="AE214" t="e">
        <f>IF(#REF!="","",#REF!)</f>
        <v>#REF!</v>
      </c>
      <c r="AF214" s="32">
        <v>214</v>
      </c>
    </row>
    <row r="215" spans="31:32">
      <c r="AE215" t="e">
        <f>IF(#REF!="","",#REF!)</f>
        <v>#REF!</v>
      </c>
      <c r="AF215" s="32">
        <v>215</v>
      </c>
    </row>
    <row r="216" spans="31:32">
      <c r="AE216" t="e">
        <f>IF(#REF!="","",#REF!)</f>
        <v>#REF!</v>
      </c>
      <c r="AF216" s="32">
        <v>216</v>
      </c>
    </row>
    <row r="217" spans="31:32">
      <c r="AE217" t="e">
        <f>IF(#REF!="","",#REF!)</f>
        <v>#REF!</v>
      </c>
      <c r="AF217" s="32">
        <v>217</v>
      </c>
    </row>
    <row r="218" spans="31:32">
      <c r="AE218" t="e">
        <f>IF(#REF!="","",#REF!)</f>
        <v>#REF!</v>
      </c>
      <c r="AF218" s="32">
        <v>218</v>
      </c>
    </row>
    <row r="219" spans="31:32">
      <c r="AE219" t="e">
        <f>IF(#REF!="","",#REF!)</f>
        <v>#REF!</v>
      </c>
      <c r="AF219" s="32">
        <v>219</v>
      </c>
    </row>
    <row r="220" spans="31:32">
      <c r="AE220" t="e">
        <f>IF(#REF!="","",#REF!)</f>
        <v>#REF!</v>
      </c>
      <c r="AF220" s="32">
        <v>220</v>
      </c>
    </row>
    <row r="221" spans="31:32">
      <c r="AE221" t="e">
        <f>IF(#REF!="","",#REF!)</f>
        <v>#REF!</v>
      </c>
      <c r="AF221" s="32">
        <v>221</v>
      </c>
    </row>
    <row r="222" spans="31:32">
      <c r="AE222" t="e">
        <f>IF(#REF!="","",#REF!)</f>
        <v>#REF!</v>
      </c>
      <c r="AF222" s="32">
        <v>222</v>
      </c>
    </row>
    <row r="223" spans="31:32">
      <c r="AE223" t="e">
        <f>IF(#REF!="","",#REF!)</f>
        <v>#REF!</v>
      </c>
      <c r="AF223" s="32">
        <v>223</v>
      </c>
    </row>
    <row r="224" spans="31:32">
      <c r="AE224" t="e">
        <f>IF(#REF!="","",#REF!)</f>
        <v>#REF!</v>
      </c>
      <c r="AF224" s="32">
        <v>224</v>
      </c>
    </row>
    <row r="225" spans="31:32">
      <c r="AE225" t="e">
        <f>IF(#REF!="","",#REF!)</f>
        <v>#REF!</v>
      </c>
      <c r="AF225" s="32">
        <v>225</v>
      </c>
    </row>
    <row r="226" spans="31:32">
      <c r="AE226" t="e">
        <f>IF(#REF!="","",#REF!)</f>
        <v>#REF!</v>
      </c>
      <c r="AF226" s="32">
        <v>226</v>
      </c>
    </row>
    <row r="227" spans="31:32">
      <c r="AE227" t="e">
        <f>IF(#REF!="","",#REF!)</f>
        <v>#REF!</v>
      </c>
      <c r="AF227" s="32">
        <v>227</v>
      </c>
    </row>
    <row r="228" spans="31:32">
      <c r="AE228" t="e">
        <f>IF(#REF!="","",#REF!)</f>
        <v>#REF!</v>
      </c>
      <c r="AF228" s="32">
        <v>228</v>
      </c>
    </row>
    <row r="229" spans="31:32">
      <c r="AE229" t="e">
        <f>IF(#REF!="","",#REF!)</f>
        <v>#REF!</v>
      </c>
      <c r="AF229" s="32">
        <v>229</v>
      </c>
    </row>
    <row r="230" spans="31:32">
      <c r="AE230" t="e">
        <f>IF(#REF!="","",#REF!)</f>
        <v>#REF!</v>
      </c>
      <c r="AF230" s="32">
        <v>230</v>
      </c>
    </row>
    <row r="231" spans="31:32">
      <c r="AE231" t="e">
        <f>IF(#REF!="","",#REF!)</f>
        <v>#REF!</v>
      </c>
      <c r="AF231" s="32">
        <v>231</v>
      </c>
    </row>
    <row r="232" spans="31:32">
      <c r="AE232" t="e">
        <f>IF(#REF!="","",#REF!)</f>
        <v>#REF!</v>
      </c>
      <c r="AF232" s="32">
        <v>232</v>
      </c>
    </row>
    <row r="233" spans="31:32">
      <c r="AE233" t="e">
        <f>IF(#REF!="","",#REF!)</f>
        <v>#REF!</v>
      </c>
      <c r="AF233" s="32">
        <v>233</v>
      </c>
    </row>
    <row r="234" spans="31:32">
      <c r="AE234" t="e">
        <f>IF(#REF!="","",#REF!)</f>
        <v>#REF!</v>
      </c>
      <c r="AF234" s="32">
        <v>234</v>
      </c>
    </row>
    <row r="235" spans="31:32">
      <c r="AE235" t="e">
        <f>IF(#REF!="","",#REF!)</f>
        <v>#REF!</v>
      </c>
      <c r="AF235" s="32">
        <v>235</v>
      </c>
    </row>
    <row r="236" spans="31:32">
      <c r="AE236" t="e">
        <f>IF(#REF!="","",#REF!)</f>
        <v>#REF!</v>
      </c>
      <c r="AF236" s="32">
        <v>236</v>
      </c>
    </row>
    <row r="237" spans="31:32">
      <c r="AE237" t="e">
        <f>IF(#REF!="","",#REF!)</f>
        <v>#REF!</v>
      </c>
      <c r="AF237" s="32">
        <v>237</v>
      </c>
    </row>
    <row r="238" spans="31:32">
      <c r="AE238" t="e">
        <f>IF(#REF!="","",#REF!)</f>
        <v>#REF!</v>
      </c>
      <c r="AF238" s="32">
        <v>238</v>
      </c>
    </row>
    <row r="239" spans="31:32">
      <c r="AE239" t="e">
        <f>IF(#REF!="","",#REF!)</f>
        <v>#REF!</v>
      </c>
      <c r="AF239" s="32">
        <v>239</v>
      </c>
    </row>
    <row r="240" spans="31:32">
      <c r="AE240" t="e">
        <f>IF(#REF!="","",#REF!)</f>
        <v>#REF!</v>
      </c>
      <c r="AF240" s="32">
        <v>240</v>
      </c>
    </row>
    <row r="241" spans="31:32">
      <c r="AE241" t="e">
        <f>IF(#REF!="","",#REF!)</f>
        <v>#REF!</v>
      </c>
      <c r="AF241" s="32">
        <v>241</v>
      </c>
    </row>
    <row r="242" spans="31:32">
      <c r="AE242" t="e">
        <f>IF(#REF!="","",#REF!)</f>
        <v>#REF!</v>
      </c>
      <c r="AF242" s="32">
        <v>242</v>
      </c>
    </row>
    <row r="243" spans="31:32">
      <c r="AE243" t="e">
        <f>IF(#REF!="","",#REF!)</f>
        <v>#REF!</v>
      </c>
      <c r="AF243" s="32">
        <v>243</v>
      </c>
    </row>
    <row r="244" spans="31:32">
      <c r="AE244" t="e">
        <f>IF(#REF!="","",#REF!)</f>
        <v>#REF!</v>
      </c>
      <c r="AF244" s="32">
        <v>244</v>
      </c>
    </row>
    <row r="245" spans="31:32">
      <c r="AE245" t="e">
        <f>IF(#REF!="","",#REF!)</f>
        <v>#REF!</v>
      </c>
      <c r="AF245" s="32">
        <v>245</v>
      </c>
    </row>
    <row r="246" spans="31:32">
      <c r="AE246" t="e">
        <f>IF(#REF!="","",#REF!)</f>
        <v>#REF!</v>
      </c>
      <c r="AF246" s="32">
        <v>246</v>
      </c>
    </row>
    <row r="247" spans="31:32">
      <c r="AE247" t="e">
        <f>IF(#REF!="","",#REF!)</f>
        <v>#REF!</v>
      </c>
      <c r="AF247" s="32">
        <v>247</v>
      </c>
    </row>
    <row r="248" spans="31:32">
      <c r="AE248" t="e">
        <f>IF(#REF!="","",#REF!)</f>
        <v>#REF!</v>
      </c>
      <c r="AF248" s="32">
        <v>248</v>
      </c>
    </row>
    <row r="249" spans="31:32">
      <c r="AE249" t="e">
        <f>IF(#REF!="","",#REF!)</f>
        <v>#REF!</v>
      </c>
      <c r="AF249" s="32">
        <v>249</v>
      </c>
    </row>
    <row r="250" spans="31:32">
      <c r="AE250" t="e">
        <f>IF(#REF!="","",#REF!)</f>
        <v>#REF!</v>
      </c>
      <c r="AF250" s="32">
        <v>250</v>
      </c>
    </row>
    <row r="251" spans="31:32">
      <c r="AF251" s="32"/>
    </row>
    <row r="252" spans="31:32">
      <c r="AF252" s="32"/>
    </row>
    <row r="253" spans="31:32">
      <c r="AF253" s="32"/>
    </row>
    <row r="254" spans="31:32">
      <c r="AF254" s="32"/>
    </row>
    <row r="255" spans="31:32">
      <c r="AF255" s="32"/>
    </row>
  </sheetData>
  <sheetProtection sheet="1" objects="1" scenarios="1"/>
  <mergeCells count="1">
    <mergeCell ref="A32:C33"/>
  </mergeCells>
  <conditionalFormatting sqref="B5">
    <cfRule type="expression" dxfId="91" priority="17">
      <formula>#REF!=""</formula>
    </cfRule>
  </conditionalFormatting>
  <conditionalFormatting sqref="B6:B28 B4">
    <cfRule type="expression" dxfId="90" priority="18">
      <formula>$AE1=""</formula>
    </cfRule>
  </conditionalFormatting>
  <conditionalFormatting sqref="E4:E28">
    <cfRule type="expression" dxfId="89" priority="19">
      <formula>$AE26=""</formula>
    </cfRule>
  </conditionalFormatting>
  <conditionalFormatting sqref="H4:H28">
    <cfRule type="expression" dxfId="88" priority="20">
      <formula>$AE51=""</formula>
    </cfRule>
  </conditionalFormatting>
  <conditionalFormatting sqref="K4:K28">
    <cfRule type="expression" dxfId="87" priority="21">
      <formula>$AE76=""</formula>
    </cfRule>
  </conditionalFormatting>
  <conditionalFormatting sqref="N4:N28">
    <cfRule type="expression" dxfId="86" priority="22">
      <formula>$AE101=""</formula>
    </cfRule>
  </conditionalFormatting>
  <conditionalFormatting sqref="Q4:Q28">
    <cfRule type="expression" dxfId="85" priority="23">
      <formula>$AE126=""</formula>
    </cfRule>
  </conditionalFormatting>
  <conditionalFormatting sqref="T4:T28">
    <cfRule type="expression" dxfId="84" priority="24">
      <formula>$AE151=""</formula>
    </cfRule>
  </conditionalFormatting>
  <conditionalFormatting sqref="W4:W28">
    <cfRule type="expression" dxfId="83" priority="25">
      <formula>$AE176=""</formula>
    </cfRule>
  </conditionalFormatting>
  <conditionalFormatting sqref="Z4:Z28">
    <cfRule type="expression" dxfId="82" priority="26">
      <formula>$AE201=""</formula>
    </cfRule>
  </conditionalFormatting>
  <conditionalFormatting sqref="AC4:AC28">
    <cfRule type="expression" dxfId="81" priority="27">
      <formula>$AE226=""</formula>
    </cfRule>
  </conditionalFormatting>
  <printOptions horizontalCentered="1"/>
  <pageMargins left="0.11811023622047245" right="0.11811023622047245" top="0.43307086614173229" bottom="0.19685039370078741" header="0.15748031496062992" footer="0.15748031496062992"/>
  <pageSetup paperSize="9" scale="95" orientation="landscape" horizontalDpi="300" verticalDpi="300" r:id="rId1"/>
  <headerFooter>
    <oddHeader xml:space="preserve">&amp;C&amp;16Levée du 10 déc. 2021
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9">
    <tabColor rgb="FFFF0000"/>
    <pageSetUpPr fitToPage="1"/>
  </sheetPr>
  <dimension ref="A1:AR250"/>
  <sheetViews>
    <sheetView tabSelected="1" zoomScalePageLayoutView="120" workbookViewId="0">
      <pane xSplit="31" ySplit="2" topLeftCell="AF3" activePane="bottomRight" state="frozen"/>
      <selection pane="topRight" activeCell="AF1" sqref="AF1"/>
      <selection pane="bottomLeft" activeCell="A3" sqref="A3"/>
      <selection pane="bottomRight" activeCell="C1" sqref="C1:D1"/>
    </sheetView>
  </sheetViews>
  <sheetFormatPr baseColWidth="10" defaultRowHeight="15"/>
  <cols>
    <col min="1" max="1" width="6.140625" style="192" customWidth="1"/>
    <col min="2" max="2" width="6.7109375" style="195" customWidth="1"/>
    <col min="3" max="3" width="1.140625" style="192" customWidth="1"/>
    <col min="4" max="4" width="7.28515625" style="192" customWidth="1"/>
    <col min="5" max="5" width="6.7109375" style="192" customWidth="1"/>
    <col min="6" max="6" width="1.140625" style="192" customWidth="1"/>
    <col min="7" max="7" width="7.28515625" style="192" customWidth="1"/>
    <col min="8" max="8" width="6.7109375" style="192" customWidth="1"/>
    <col min="9" max="9" width="1.140625" style="192" customWidth="1"/>
    <col min="10" max="10" width="7.28515625" style="192" customWidth="1"/>
    <col min="11" max="11" width="6.7109375" style="192" customWidth="1"/>
    <col min="12" max="12" width="1.140625" style="192" customWidth="1"/>
    <col min="13" max="13" width="7.28515625" style="192" customWidth="1"/>
    <col min="14" max="14" width="6.7109375" style="192" customWidth="1"/>
    <col min="15" max="15" width="1.140625" style="192" customWidth="1"/>
    <col min="16" max="16" width="7.28515625" style="192" customWidth="1"/>
    <col min="17" max="17" width="6.7109375" style="192" customWidth="1"/>
    <col min="18" max="18" width="1.140625" style="192" customWidth="1"/>
    <col min="19" max="19" width="7.28515625" style="192" customWidth="1"/>
    <col min="20" max="20" width="6.7109375" style="192" customWidth="1"/>
    <col min="21" max="21" width="1.140625" style="192" customWidth="1"/>
    <col min="22" max="22" width="7.28515625" style="192" customWidth="1"/>
    <col min="23" max="23" width="6.7109375" style="192" customWidth="1"/>
    <col min="24" max="24" width="1.140625" style="192" customWidth="1"/>
    <col min="25" max="25" width="7.28515625" style="192" customWidth="1"/>
    <col min="26" max="26" width="6.7109375" style="192" customWidth="1"/>
    <col min="27" max="27" width="1.140625" style="192" customWidth="1"/>
    <col min="28" max="28" width="7.28515625" style="192" customWidth="1"/>
    <col min="29" max="29" width="6.7109375" style="192" customWidth="1"/>
    <col min="30" max="30" width="7.140625" style="192" hidden="1" customWidth="1"/>
    <col min="31" max="31" width="3.85546875" style="192" hidden="1" customWidth="1"/>
    <col min="32" max="32" width="5.28515625" style="192" customWidth="1"/>
    <col min="33" max="16384" width="11.42578125" style="192"/>
  </cols>
  <sheetData>
    <row r="1" spans="1:44" ht="30.75" customHeight="1" thickTop="1" thickBot="1">
      <c r="A1" s="355"/>
      <c r="B1" s="356"/>
      <c r="C1" s="357"/>
      <c r="D1" s="358"/>
      <c r="E1" s="359" t="s">
        <v>10</v>
      </c>
      <c r="F1" s="359"/>
      <c r="G1" s="359"/>
      <c r="H1" s="359"/>
      <c r="I1" s="359"/>
      <c r="J1" s="359"/>
      <c r="M1" s="285" t="s">
        <v>11</v>
      </c>
      <c r="Q1" s="286" t="s">
        <v>78</v>
      </c>
      <c r="R1" s="193"/>
      <c r="S1" s="193"/>
      <c r="T1" s="193"/>
      <c r="U1" s="193"/>
      <c r="V1" s="193"/>
      <c r="Y1" s="194" t="s">
        <v>7</v>
      </c>
      <c r="Z1" s="194"/>
      <c r="AA1" s="194"/>
      <c r="AB1" s="194"/>
      <c r="AC1" s="287" t="e">
        <f>250-#REF!</f>
        <v>#REF!</v>
      </c>
      <c r="AD1" s="192" t="e">
        <f>IF(#REF!="","",#REF!)</f>
        <v>#REF!</v>
      </c>
      <c r="AE1" s="192">
        <v>1</v>
      </c>
      <c r="AH1" s="235"/>
      <c r="AI1" s="235"/>
      <c r="AJ1" s="291">
        <f>SUM(AQ2-AR2)</f>
        <v>-11644</v>
      </c>
      <c r="AL1" s="284" t="s">
        <v>131</v>
      </c>
    </row>
    <row r="2" spans="1:44" ht="17.25" thickTop="1" thickBot="1">
      <c r="A2" s="199"/>
      <c r="B2" s="200">
        <v>1</v>
      </c>
      <c r="C2" s="201"/>
      <c r="D2" s="201"/>
      <c r="E2" s="200">
        <v>2</v>
      </c>
      <c r="F2" s="199"/>
      <c r="G2" s="199"/>
      <c r="H2" s="200">
        <v>3</v>
      </c>
      <c r="I2" s="199"/>
      <c r="J2" s="199"/>
      <c r="K2" s="200">
        <v>4</v>
      </c>
      <c r="L2" s="199"/>
      <c r="M2" s="199"/>
      <c r="N2" s="200">
        <v>5</v>
      </c>
      <c r="O2" s="199"/>
      <c r="P2" s="199"/>
      <c r="Q2" s="200">
        <v>6</v>
      </c>
      <c r="R2" s="199"/>
      <c r="S2" s="199"/>
      <c r="T2" s="200">
        <v>7</v>
      </c>
      <c r="U2" s="199"/>
      <c r="V2" s="199"/>
      <c r="W2" s="200">
        <v>8</v>
      </c>
      <c r="X2" s="199"/>
      <c r="Y2" s="199"/>
      <c r="Z2" s="200">
        <v>9</v>
      </c>
      <c r="AA2" s="199"/>
      <c r="AB2" s="199"/>
      <c r="AC2" s="200">
        <v>10</v>
      </c>
      <c r="AD2" s="199" t="e">
        <f>IF(#REF!="","",#REF!)</f>
        <v>#REF!</v>
      </c>
      <c r="AE2" s="199">
        <v>2</v>
      </c>
      <c r="AF2" s="199"/>
      <c r="AG2" s="199">
        <v>250</v>
      </c>
      <c r="AH2" s="199"/>
      <c r="AI2" s="199"/>
      <c r="AJ2" s="199"/>
      <c r="AQ2" s="283">
        <f>A31</f>
        <v>41</v>
      </c>
      <c r="AR2" s="192">
        <f>versements!G5</f>
        <v>11685</v>
      </c>
    </row>
    <row r="3" spans="1:44" ht="15.75" thickBot="1">
      <c r="A3" s="202">
        <v>1</v>
      </c>
      <c r="B3" s="203"/>
      <c r="C3" s="204"/>
      <c r="D3" s="205">
        <v>26</v>
      </c>
      <c r="E3" s="203"/>
      <c r="F3" s="204"/>
      <c r="G3" s="205">
        <v>51</v>
      </c>
      <c r="H3" s="203"/>
      <c r="I3" s="204"/>
      <c r="J3" s="205">
        <v>76</v>
      </c>
      <c r="K3" s="203"/>
      <c r="L3" s="204"/>
      <c r="M3" s="205">
        <v>101</v>
      </c>
      <c r="N3" s="203"/>
      <c r="O3" s="206"/>
      <c r="P3" s="205">
        <v>126</v>
      </c>
      <c r="Q3" s="203"/>
      <c r="R3" s="204"/>
      <c r="S3" s="205">
        <v>151</v>
      </c>
      <c r="T3" s="203"/>
      <c r="U3" s="204"/>
      <c r="V3" s="205">
        <v>176</v>
      </c>
      <c r="W3" s="203"/>
      <c r="X3" s="204"/>
      <c r="Y3" s="205">
        <v>201</v>
      </c>
      <c r="Z3" s="203"/>
      <c r="AA3" s="206"/>
      <c r="AB3" s="205">
        <v>226</v>
      </c>
      <c r="AC3" s="203"/>
      <c r="AD3" s="199" t="e">
        <f>IF(#REF!="","",#REF!)</f>
        <v>#REF!</v>
      </c>
      <c r="AE3" s="199">
        <v>3</v>
      </c>
      <c r="AF3" s="199"/>
      <c r="AG3" s="199"/>
      <c r="AH3" s="199"/>
      <c r="AI3" s="199"/>
      <c r="AJ3" s="199"/>
      <c r="AK3" s="192">
        <v>200</v>
      </c>
      <c r="AR3" s="192">
        <v>65</v>
      </c>
    </row>
    <row r="4" spans="1:44" ht="15" customHeight="1" thickBot="1">
      <c r="A4" s="207">
        <v>2</v>
      </c>
      <c r="B4" s="203"/>
      <c r="C4" s="208"/>
      <c r="D4" s="209">
        <v>27</v>
      </c>
      <c r="E4" s="203"/>
      <c r="F4" s="208"/>
      <c r="G4" s="209">
        <v>52</v>
      </c>
      <c r="H4" s="203"/>
      <c r="I4" s="208"/>
      <c r="J4" s="209">
        <v>77</v>
      </c>
      <c r="K4" s="203"/>
      <c r="L4" s="208"/>
      <c r="M4" s="209">
        <v>102</v>
      </c>
      <c r="N4" s="203"/>
      <c r="O4" s="210"/>
      <c r="P4" s="209">
        <v>127</v>
      </c>
      <c r="Q4" s="203"/>
      <c r="R4" s="208"/>
      <c r="S4" s="209">
        <v>152</v>
      </c>
      <c r="T4" s="203"/>
      <c r="U4" s="208"/>
      <c r="V4" s="209">
        <v>177</v>
      </c>
      <c r="W4" s="203"/>
      <c r="X4" s="208"/>
      <c r="Y4" s="209">
        <v>202</v>
      </c>
      <c r="Z4" s="203"/>
      <c r="AA4" s="210"/>
      <c r="AB4" s="209">
        <v>227</v>
      </c>
      <c r="AC4" s="203"/>
      <c r="AD4" s="199" t="e">
        <f>IF(#REF!="","",#REF!)</f>
        <v>#REF!</v>
      </c>
      <c r="AE4" s="199">
        <v>4</v>
      </c>
      <c r="AF4" s="199"/>
      <c r="AG4" s="288" t="s">
        <v>108</v>
      </c>
      <c r="AH4" s="289"/>
      <c r="AI4" s="199"/>
      <c r="AJ4" s="199"/>
      <c r="AK4" s="192">
        <v>75</v>
      </c>
      <c r="AR4" s="192">
        <v>80</v>
      </c>
    </row>
    <row r="5" spans="1:44" ht="15" customHeight="1" thickBot="1">
      <c r="A5" s="211">
        <v>3</v>
      </c>
      <c r="B5" s="203">
        <v>21</v>
      </c>
      <c r="C5" s="208"/>
      <c r="D5" s="212">
        <v>28</v>
      </c>
      <c r="E5" s="203"/>
      <c r="F5" s="208"/>
      <c r="G5" s="212">
        <v>53</v>
      </c>
      <c r="H5" s="203"/>
      <c r="I5" s="208"/>
      <c r="J5" s="212">
        <v>78</v>
      </c>
      <c r="K5" s="203"/>
      <c r="L5" s="208"/>
      <c r="M5" s="212">
        <v>103</v>
      </c>
      <c r="N5" s="203"/>
      <c r="O5" s="210"/>
      <c r="P5" s="212">
        <v>128</v>
      </c>
      <c r="Q5" s="203"/>
      <c r="R5" s="208"/>
      <c r="S5" s="212">
        <v>153</v>
      </c>
      <c r="T5" s="203"/>
      <c r="U5" s="208"/>
      <c r="V5" s="212">
        <v>178</v>
      </c>
      <c r="W5" s="203"/>
      <c r="X5" s="208"/>
      <c r="Y5" s="212">
        <v>203</v>
      </c>
      <c r="Z5" s="203"/>
      <c r="AA5" s="210"/>
      <c r="AB5" s="212">
        <v>228</v>
      </c>
      <c r="AC5" s="203"/>
      <c r="AD5" s="199" t="e">
        <f>IF(#REF!="","",#REF!)</f>
        <v>#REF!</v>
      </c>
      <c r="AE5" s="199">
        <v>5</v>
      </c>
      <c r="AF5" s="199"/>
      <c r="AG5" s="289"/>
      <c r="AH5" s="289"/>
      <c r="AI5" s="199"/>
      <c r="AJ5" s="199"/>
      <c r="AR5" s="192">
        <v>200</v>
      </c>
    </row>
    <row r="6" spans="1:44" ht="15.75" customHeight="1" thickBot="1">
      <c r="A6" s="207">
        <v>4</v>
      </c>
      <c r="B6" s="203"/>
      <c r="C6" s="208"/>
      <c r="D6" s="209">
        <v>29</v>
      </c>
      <c r="E6" s="203"/>
      <c r="F6" s="208"/>
      <c r="G6" s="209">
        <v>54</v>
      </c>
      <c r="H6" s="203"/>
      <c r="I6" s="208"/>
      <c r="J6" s="209">
        <v>79</v>
      </c>
      <c r="K6" s="203"/>
      <c r="L6" s="208"/>
      <c r="M6" s="209">
        <v>104</v>
      </c>
      <c r="N6" s="203"/>
      <c r="O6" s="210"/>
      <c r="P6" s="209">
        <v>129</v>
      </c>
      <c r="Q6" s="203"/>
      <c r="R6" s="208"/>
      <c r="S6" s="209">
        <v>154</v>
      </c>
      <c r="T6" s="203"/>
      <c r="U6" s="208"/>
      <c r="V6" s="209">
        <v>179</v>
      </c>
      <c r="W6" s="203"/>
      <c r="X6" s="208"/>
      <c r="Y6" s="209">
        <v>204</v>
      </c>
      <c r="Z6" s="203"/>
      <c r="AA6" s="210"/>
      <c r="AB6" s="209">
        <v>229</v>
      </c>
      <c r="AC6" s="203"/>
      <c r="AD6" s="199" t="e">
        <f>IF(#REF!="","",#REF!)</f>
        <v>#REF!</v>
      </c>
      <c r="AE6" s="199">
        <v>6</v>
      </c>
      <c r="AF6" s="199"/>
      <c r="AG6" s="289"/>
      <c r="AH6" s="290">
        <f>COUNTA(B3:AC27)-225</f>
        <v>2</v>
      </c>
      <c r="AI6" s="199" t="s">
        <v>115</v>
      </c>
      <c r="AJ6" s="199"/>
      <c r="AR6" s="192">
        <v>80</v>
      </c>
    </row>
    <row r="7" spans="1:44" ht="15.75" thickBot="1">
      <c r="A7" s="211">
        <v>5</v>
      </c>
      <c r="B7" s="203"/>
      <c r="C7" s="208"/>
      <c r="D7" s="212">
        <v>30</v>
      </c>
      <c r="E7" s="203">
        <v>20</v>
      </c>
      <c r="F7" s="208"/>
      <c r="G7" s="212">
        <v>55</v>
      </c>
      <c r="H7" s="203"/>
      <c r="I7" s="208"/>
      <c r="J7" s="212">
        <v>80</v>
      </c>
      <c r="K7" s="203"/>
      <c r="L7" s="208"/>
      <c r="M7" s="212">
        <v>105</v>
      </c>
      <c r="N7" s="203"/>
      <c r="O7" s="210"/>
      <c r="P7" s="212">
        <v>130</v>
      </c>
      <c r="Q7" s="203"/>
      <c r="R7" s="208"/>
      <c r="S7" s="212">
        <v>155</v>
      </c>
      <c r="T7" s="203"/>
      <c r="U7" s="208"/>
      <c r="V7" s="212">
        <v>180</v>
      </c>
      <c r="W7" s="203"/>
      <c r="X7" s="208"/>
      <c r="Y7" s="212">
        <v>205</v>
      </c>
      <c r="Z7" s="203"/>
      <c r="AA7" s="210"/>
      <c r="AB7" s="212">
        <v>230</v>
      </c>
      <c r="AC7" s="203"/>
      <c r="AD7" s="199" t="e">
        <f>IF(#REF!="","",#REF!)</f>
        <v>#REF!</v>
      </c>
      <c r="AE7" s="199">
        <v>7</v>
      </c>
      <c r="AF7" s="199"/>
      <c r="AG7" s="199"/>
      <c r="AH7" s="199"/>
      <c r="AI7" s="199"/>
      <c r="AJ7" s="199"/>
    </row>
    <row r="8" spans="1:44" ht="15.75" thickBot="1">
      <c r="A8" s="207">
        <v>6</v>
      </c>
      <c r="B8" s="203"/>
      <c r="C8" s="208"/>
      <c r="D8" s="209">
        <v>31</v>
      </c>
      <c r="E8" s="203"/>
      <c r="F8" s="208"/>
      <c r="G8" s="209">
        <v>56</v>
      </c>
      <c r="H8" s="203"/>
      <c r="I8" s="208"/>
      <c r="J8" s="209">
        <v>81</v>
      </c>
      <c r="K8" s="203"/>
      <c r="L8" s="208"/>
      <c r="M8" s="209">
        <v>106</v>
      </c>
      <c r="N8" s="203"/>
      <c r="O8" s="210"/>
      <c r="P8" s="209">
        <v>131</v>
      </c>
      <c r="Q8" s="203"/>
      <c r="R8" s="208"/>
      <c r="S8" s="209">
        <v>156</v>
      </c>
      <c r="T8" s="203"/>
      <c r="U8" s="208"/>
      <c r="V8" s="209">
        <v>181</v>
      </c>
      <c r="W8" s="203"/>
      <c r="X8" s="208"/>
      <c r="Y8" s="209">
        <v>206</v>
      </c>
      <c r="Z8" s="203"/>
      <c r="AA8" s="210"/>
      <c r="AB8" s="209">
        <v>231</v>
      </c>
      <c r="AC8" s="203"/>
      <c r="AD8" s="199" t="e">
        <f>IF(#REF!="","",#REF!)</f>
        <v>#REF!</v>
      </c>
      <c r="AE8" s="199">
        <v>8</v>
      </c>
      <c r="AF8" s="199"/>
      <c r="AG8" s="199"/>
      <c r="AH8" s="199"/>
      <c r="AI8" s="199"/>
      <c r="AJ8" s="199"/>
    </row>
    <row r="9" spans="1:44" ht="15.75" thickBot="1">
      <c r="A9" s="211">
        <v>7</v>
      </c>
      <c r="B9" s="203"/>
      <c r="C9" s="208"/>
      <c r="D9" s="212">
        <v>32</v>
      </c>
      <c r="E9" s="203"/>
      <c r="F9" s="208"/>
      <c r="G9" s="209">
        <v>57</v>
      </c>
      <c r="H9" s="203"/>
      <c r="I9" s="208"/>
      <c r="J9" s="212">
        <v>82</v>
      </c>
      <c r="K9" s="203"/>
      <c r="L9" s="208"/>
      <c r="M9" s="212">
        <v>107</v>
      </c>
      <c r="N9" s="203"/>
      <c r="O9" s="210"/>
      <c r="P9" s="212">
        <v>132</v>
      </c>
      <c r="Q9" s="203"/>
      <c r="R9" s="208"/>
      <c r="S9" s="212">
        <v>157</v>
      </c>
      <c r="T9" s="203"/>
      <c r="U9" s="208"/>
      <c r="V9" s="212">
        <v>182</v>
      </c>
      <c r="W9" s="203"/>
      <c r="X9" s="208"/>
      <c r="Y9" s="212">
        <v>207</v>
      </c>
      <c r="Z9" s="203"/>
      <c r="AA9" s="210"/>
      <c r="AB9" s="212">
        <v>232</v>
      </c>
      <c r="AC9" s="203"/>
      <c r="AD9" s="199" t="e">
        <f>IF(#REF!="","",#REF!)</f>
        <v>#REF!</v>
      </c>
      <c r="AE9" s="199">
        <v>9</v>
      </c>
      <c r="AF9" s="199"/>
      <c r="AG9" s="199"/>
      <c r="AH9" s="199"/>
      <c r="AI9" s="199"/>
      <c r="AJ9" s="199"/>
    </row>
    <row r="10" spans="1:44" ht="15.75" thickBot="1">
      <c r="A10" s="213">
        <v>8</v>
      </c>
      <c r="B10" s="203"/>
      <c r="C10" s="208"/>
      <c r="D10" s="209">
        <v>33</v>
      </c>
      <c r="E10" s="203"/>
      <c r="F10" s="208"/>
      <c r="G10" s="209">
        <v>58</v>
      </c>
      <c r="H10" s="203"/>
      <c r="I10" s="208"/>
      <c r="J10" s="209">
        <v>83</v>
      </c>
      <c r="K10" s="203"/>
      <c r="L10" s="208"/>
      <c r="M10" s="209">
        <v>108</v>
      </c>
      <c r="N10" s="203"/>
      <c r="O10" s="210"/>
      <c r="P10" s="209">
        <v>133</v>
      </c>
      <c r="Q10" s="203"/>
      <c r="R10" s="208"/>
      <c r="S10" s="209">
        <v>158</v>
      </c>
      <c r="T10" s="203"/>
      <c r="U10" s="208"/>
      <c r="V10" s="209">
        <v>183</v>
      </c>
      <c r="W10" s="203"/>
      <c r="X10" s="208"/>
      <c r="Y10" s="209">
        <v>208</v>
      </c>
      <c r="Z10" s="203"/>
      <c r="AA10" s="210"/>
      <c r="AB10" s="209">
        <v>233</v>
      </c>
      <c r="AC10" s="203"/>
      <c r="AD10" s="199" t="e">
        <f>IF(#REF!="","",#REF!)</f>
        <v>#REF!</v>
      </c>
      <c r="AE10" s="199">
        <v>10</v>
      </c>
      <c r="AF10" s="199"/>
      <c r="AG10" s="199"/>
      <c r="AH10" s="199" t="s">
        <v>146</v>
      </c>
      <c r="AI10" s="199"/>
      <c r="AJ10" s="199"/>
    </row>
    <row r="11" spans="1:44" ht="15.75" thickBot="1">
      <c r="A11" s="211">
        <v>9</v>
      </c>
      <c r="B11" s="203"/>
      <c r="C11" s="208"/>
      <c r="D11" s="212">
        <v>34</v>
      </c>
      <c r="E11" s="203"/>
      <c r="F11" s="208"/>
      <c r="G11" s="209">
        <v>59</v>
      </c>
      <c r="H11" s="203"/>
      <c r="I11" s="208"/>
      <c r="J11" s="212">
        <v>84</v>
      </c>
      <c r="K11" s="203"/>
      <c r="L11" s="208"/>
      <c r="M11" s="212">
        <v>109</v>
      </c>
      <c r="N11" s="203"/>
      <c r="O11" s="210"/>
      <c r="P11" s="212">
        <v>134</v>
      </c>
      <c r="Q11" s="203"/>
      <c r="R11" s="208"/>
      <c r="S11" s="212">
        <v>159</v>
      </c>
      <c r="T11" s="203"/>
      <c r="U11" s="208"/>
      <c r="V11" s="212">
        <v>184</v>
      </c>
      <c r="W11" s="203"/>
      <c r="X11" s="208"/>
      <c r="Y11" s="212">
        <v>209</v>
      </c>
      <c r="Z11" s="203"/>
      <c r="AA11" s="210"/>
      <c r="AB11" s="212">
        <v>234</v>
      </c>
      <c r="AC11" s="203"/>
      <c r="AD11" s="199" t="e">
        <f>IF(#REF!="","",#REF!)</f>
        <v>#REF!</v>
      </c>
      <c r="AE11" s="199">
        <v>11</v>
      </c>
      <c r="AF11" s="199"/>
      <c r="AG11" s="199"/>
      <c r="AH11" s="199"/>
      <c r="AI11" s="199"/>
      <c r="AJ11" s="199"/>
    </row>
    <row r="12" spans="1:44" ht="15.75" thickBot="1">
      <c r="A12" s="213">
        <v>10</v>
      </c>
      <c r="B12" s="203"/>
      <c r="C12" s="208"/>
      <c r="D12" s="209">
        <v>35</v>
      </c>
      <c r="E12" s="203"/>
      <c r="F12" s="208"/>
      <c r="G12" s="209">
        <v>60</v>
      </c>
      <c r="H12" s="203"/>
      <c r="I12" s="208"/>
      <c r="J12" s="209">
        <v>85</v>
      </c>
      <c r="K12" s="203"/>
      <c r="L12" s="208"/>
      <c r="M12" s="209">
        <v>110</v>
      </c>
      <c r="N12" s="203"/>
      <c r="O12" s="210"/>
      <c r="P12" s="209">
        <v>135</v>
      </c>
      <c r="Q12" s="203"/>
      <c r="R12" s="208"/>
      <c r="S12" s="209">
        <v>160</v>
      </c>
      <c r="T12" s="203"/>
      <c r="U12" s="208"/>
      <c r="V12" s="209">
        <v>185</v>
      </c>
      <c r="W12" s="203"/>
      <c r="X12" s="208"/>
      <c r="Y12" s="209">
        <v>210</v>
      </c>
      <c r="Z12" s="203"/>
      <c r="AA12" s="210"/>
      <c r="AB12" s="209">
        <v>235</v>
      </c>
      <c r="AC12" s="203"/>
      <c r="AD12" s="199" t="e">
        <f>IF(#REF!="","",#REF!)</f>
        <v>#REF!</v>
      </c>
      <c r="AE12" s="199">
        <v>12</v>
      </c>
      <c r="AF12" s="199"/>
      <c r="AG12" s="199"/>
      <c r="AH12" s="318" t="s">
        <v>142</v>
      </c>
      <c r="AI12" s="319"/>
      <c r="AJ12" s="319" t="s">
        <v>143</v>
      </c>
      <c r="AK12" s="320"/>
      <c r="AL12" s="321"/>
    </row>
    <row r="13" spans="1:44" ht="15.75" thickBot="1">
      <c r="A13" s="211">
        <v>11</v>
      </c>
      <c r="B13" s="203"/>
      <c r="C13" s="208"/>
      <c r="D13" s="212">
        <v>36</v>
      </c>
      <c r="E13" s="203"/>
      <c r="F13" s="208"/>
      <c r="G13" s="209">
        <v>61</v>
      </c>
      <c r="H13" s="203"/>
      <c r="I13" s="208"/>
      <c r="J13" s="212">
        <v>86</v>
      </c>
      <c r="K13" s="203"/>
      <c r="L13" s="208"/>
      <c r="M13" s="212">
        <v>111</v>
      </c>
      <c r="N13" s="203"/>
      <c r="O13" s="210"/>
      <c r="P13" s="212">
        <v>136</v>
      </c>
      <c r="Q13" s="203"/>
      <c r="R13" s="208"/>
      <c r="S13" s="212">
        <v>161</v>
      </c>
      <c r="T13" s="203"/>
      <c r="U13" s="208"/>
      <c r="V13" s="212">
        <v>186</v>
      </c>
      <c r="W13" s="203"/>
      <c r="X13" s="208"/>
      <c r="Y13" s="212">
        <v>211</v>
      </c>
      <c r="Z13" s="203"/>
      <c r="AA13" s="210"/>
      <c r="AB13" s="212">
        <v>236</v>
      </c>
      <c r="AC13" s="203"/>
      <c r="AD13" s="199" t="e">
        <f>IF(#REF!="","",#REF!)</f>
        <v>#REF!</v>
      </c>
      <c r="AE13" s="199">
        <v>13</v>
      </c>
      <c r="AF13" s="199"/>
      <c r="AG13" s="199"/>
      <c r="AH13" s="322" t="s">
        <v>144</v>
      </c>
      <c r="AI13" s="323"/>
      <c r="AJ13" s="323"/>
      <c r="AK13" s="324"/>
      <c r="AL13" s="325"/>
    </row>
    <row r="14" spans="1:44" ht="15.75" thickBot="1">
      <c r="A14" s="207">
        <v>12</v>
      </c>
      <c r="B14" s="203"/>
      <c r="C14" s="208"/>
      <c r="D14" s="209">
        <v>37</v>
      </c>
      <c r="E14" s="203"/>
      <c r="F14" s="208"/>
      <c r="G14" s="209">
        <v>62</v>
      </c>
      <c r="H14" s="203"/>
      <c r="I14" s="208"/>
      <c r="J14" s="209">
        <v>87</v>
      </c>
      <c r="K14" s="203"/>
      <c r="L14" s="208"/>
      <c r="M14" s="209">
        <v>112</v>
      </c>
      <c r="N14" s="203"/>
      <c r="O14" s="210"/>
      <c r="P14" s="209">
        <v>137</v>
      </c>
      <c r="Q14" s="203"/>
      <c r="R14" s="208"/>
      <c r="S14" s="209">
        <v>162</v>
      </c>
      <c r="T14" s="203"/>
      <c r="U14" s="208"/>
      <c r="V14" s="209">
        <v>187</v>
      </c>
      <c r="W14" s="203"/>
      <c r="X14" s="208"/>
      <c r="Y14" s="209">
        <v>212</v>
      </c>
      <c r="Z14" s="203"/>
      <c r="AA14" s="210"/>
      <c r="AB14" s="209">
        <v>237</v>
      </c>
      <c r="AC14" s="203"/>
      <c r="AD14" s="199" t="e">
        <f>IF(#REF!="","",#REF!)</f>
        <v>#REF!</v>
      </c>
      <c r="AE14" s="199">
        <v>14</v>
      </c>
      <c r="AF14" s="199"/>
      <c r="AG14" s="199"/>
      <c r="AH14" s="199"/>
      <c r="AI14" s="199"/>
      <c r="AJ14" s="199"/>
    </row>
    <row r="15" spans="1:44" ht="15.75" thickBot="1">
      <c r="A15" s="211">
        <v>13</v>
      </c>
      <c r="B15" s="203"/>
      <c r="C15" s="208"/>
      <c r="D15" s="212">
        <v>38</v>
      </c>
      <c r="E15" s="203"/>
      <c r="F15" s="208"/>
      <c r="G15" s="209">
        <v>63</v>
      </c>
      <c r="H15" s="203"/>
      <c r="I15" s="208"/>
      <c r="J15" s="212">
        <v>88</v>
      </c>
      <c r="K15" s="203"/>
      <c r="L15" s="208"/>
      <c r="M15" s="212">
        <v>113</v>
      </c>
      <c r="N15" s="203"/>
      <c r="O15" s="210"/>
      <c r="P15" s="212">
        <v>138</v>
      </c>
      <c r="Q15" s="203"/>
      <c r="R15" s="208"/>
      <c r="S15" s="212">
        <v>163</v>
      </c>
      <c r="T15" s="203"/>
      <c r="U15" s="208"/>
      <c r="V15" s="212">
        <v>188</v>
      </c>
      <c r="W15" s="203"/>
      <c r="X15" s="208"/>
      <c r="Y15" s="212">
        <v>213</v>
      </c>
      <c r="Z15" s="203"/>
      <c r="AA15" s="210"/>
      <c r="AB15" s="212">
        <v>238</v>
      </c>
      <c r="AC15" s="203"/>
      <c r="AD15" s="199" t="e">
        <f>IF(#REF!="","",#REF!)</f>
        <v>#REF!</v>
      </c>
      <c r="AE15" s="199">
        <v>15</v>
      </c>
      <c r="AF15" s="199"/>
      <c r="AG15" s="199"/>
      <c r="AH15" s="199"/>
      <c r="AI15" s="199"/>
      <c r="AJ15" s="199"/>
    </row>
    <row r="16" spans="1:44" ht="15.75" thickBot="1">
      <c r="A16" s="207">
        <v>14</v>
      </c>
      <c r="B16" s="203"/>
      <c r="C16" s="208"/>
      <c r="D16" s="209">
        <v>39</v>
      </c>
      <c r="E16" s="203"/>
      <c r="F16" s="208"/>
      <c r="G16" s="209">
        <v>64</v>
      </c>
      <c r="H16" s="203"/>
      <c r="I16" s="208"/>
      <c r="J16" s="209">
        <v>89</v>
      </c>
      <c r="K16" s="203"/>
      <c r="L16" s="208"/>
      <c r="M16" s="209">
        <v>114</v>
      </c>
      <c r="N16" s="203"/>
      <c r="O16" s="210"/>
      <c r="P16" s="209">
        <v>139</v>
      </c>
      <c r="Q16" s="203"/>
      <c r="R16" s="208"/>
      <c r="S16" s="209">
        <v>164</v>
      </c>
      <c r="T16" s="203"/>
      <c r="U16" s="208"/>
      <c r="V16" s="209">
        <v>189</v>
      </c>
      <c r="W16" s="203"/>
      <c r="X16" s="208"/>
      <c r="Y16" s="209">
        <v>214</v>
      </c>
      <c r="Z16" s="203"/>
      <c r="AA16" s="210"/>
      <c r="AB16" s="209">
        <v>239</v>
      </c>
      <c r="AC16" s="203"/>
      <c r="AD16" s="199" t="e">
        <f>IF(#REF!="","",#REF!)</f>
        <v>#REF!</v>
      </c>
      <c r="AE16" s="199">
        <v>16</v>
      </c>
      <c r="AF16" s="199"/>
      <c r="AG16" s="199"/>
      <c r="AH16" s="199"/>
      <c r="AI16" s="199"/>
      <c r="AJ16" s="199"/>
    </row>
    <row r="17" spans="1:37" ht="15.75" thickBot="1">
      <c r="A17" s="211">
        <v>15</v>
      </c>
      <c r="B17" s="203"/>
      <c r="C17" s="208"/>
      <c r="D17" s="212">
        <v>40</v>
      </c>
      <c r="E17" s="203"/>
      <c r="F17" s="208"/>
      <c r="G17" s="209">
        <v>65</v>
      </c>
      <c r="H17" s="203"/>
      <c r="I17" s="208"/>
      <c r="J17" s="212">
        <v>90</v>
      </c>
      <c r="K17" s="203"/>
      <c r="L17" s="208"/>
      <c r="M17" s="212">
        <v>115</v>
      </c>
      <c r="N17" s="203"/>
      <c r="O17" s="210"/>
      <c r="P17" s="212">
        <v>140</v>
      </c>
      <c r="Q17" s="203"/>
      <c r="R17" s="208"/>
      <c r="S17" s="212">
        <v>165</v>
      </c>
      <c r="T17" s="203"/>
      <c r="U17" s="208"/>
      <c r="V17" s="212">
        <v>190</v>
      </c>
      <c r="W17" s="203"/>
      <c r="X17" s="208"/>
      <c r="Y17" s="212">
        <v>215</v>
      </c>
      <c r="Z17" s="203"/>
      <c r="AA17" s="210"/>
      <c r="AB17" s="212">
        <v>240</v>
      </c>
      <c r="AC17" s="203"/>
      <c r="AD17" s="199" t="e">
        <f>IF(#REF!="","",#REF!)</f>
        <v>#REF!</v>
      </c>
      <c r="AE17" s="199">
        <v>17</v>
      </c>
      <c r="AF17" s="199"/>
      <c r="AG17" s="199"/>
      <c r="AH17" s="199"/>
      <c r="AI17" s="199"/>
      <c r="AJ17" s="199"/>
    </row>
    <row r="18" spans="1:37" ht="15.75" thickBot="1">
      <c r="A18" s="207">
        <v>16</v>
      </c>
      <c r="B18" s="203"/>
      <c r="C18" s="208"/>
      <c r="D18" s="209">
        <v>41</v>
      </c>
      <c r="E18" s="203"/>
      <c r="F18" s="208"/>
      <c r="G18" s="209">
        <v>66</v>
      </c>
      <c r="H18" s="203"/>
      <c r="I18" s="208"/>
      <c r="J18" s="209">
        <v>91</v>
      </c>
      <c r="K18" s="203"/>
      <c r="L18" s="208"/>
      <c r="M18" s="209">
        <v>116</v>
      </c>
      <c r="N18" s="203"/>
      <c r="O18" s="210"/>
      <c r="P18" s="209">
        <v>141</v>
      </c>
      <c r="Q18" s="203"/>
      <c r="R18" s="208"/>
      <c r="S18" s="209">
        <v>166</v>
      </c>
      <c r="T18" s="203"/>
      <c r="U18" s="208"/>
      <c r="V18" s="209">
        <v>191</v>
      </c>
      <c r="W18" s="203"/>
      <c r="X18" s="208"/>
      <c r="Y18" s="209">
        <v>216</v>
      </c>
      <c r="Z18" s="203"/>
      <c r="AA18" s="210"/>
      <c r="AB18" s="209">
        <v>241</v>
      </c>
      <c r="AC18" s="203"/>
      <c r="AD18" s="199" t="e">
        <f>IF(#REF!="","",#REF!)</f>
        <v>#REF!</v>
      </c>
      <c r="AE18" s="199">
        <v>18</v>
      </c>
      <c r="AF18" s="199"/>
      <c r="AG18" s="199"/>
      <c r="AH18" s="199"/>
      <c r="AI18" s="199"/>
      <c r="AJ18" s="199"/>
    </row>
    <row r="19" spans="1:37" ht="15.75" thickBot="1">
      <c r="A19" s="211">
        <v>17</v>
      </c>
      <c r="B19" s="203"/>
      <c r="C19" s="208"/>
      <c r="D19" s="212">
        <v>42</v>
      </c>
      <c r="E19" s="203"/>
      <c r="F19" s="208"/>
      <c r="G19" s="209">
        <v>67</v>
      </c>
      <c r="H19" s="203"/>
      <c r="I19" s="208"/>
      <c r="J19" s="212">
        <v>92</v>
      </c>
      <c r="K19" s="203"/>
      <c r="L19" s="208"/>
      <c r="M19" s="212">
        <v>117</v>
      </c>
      <c r="N19" s="203"/>
      <c r="O19" s="210"/>
      <c r="P19" s="212">
        <v>142</v>
      </c>
      <c r="Q19" s="203"/>
      <c r="R19" s="208"/>
      <c r="S19" s="212">
        <v>167</v>
      </c>
      <c r="T19" s="203"/>
      <c r="U19" s="208"/>
      <c r="V19" s="212">
        <v>192</v>
      </c>
      <c r="W19" s="203"/>
      <c r="X19" s="208"/>
      <c r="Y19" s="212">
        <v>217</v>
      </c>
      <c r="Z19" s="203"/>
      <c r="AA19" s="210"/>
      <c r="AB19" s="212">
        <v>242</v>
      </c>
      <c r="AC19" s="203"/>
      <c r="AD19" s="199" t="e">
        <f>IF(#REF!="","",#REF!)</f>
        <v>#REF!</v>
      </c>
      <c r="AE19" s="199">
        <v>19</v>
      </c>
      <c r="AF19" s="199"/>
      <c r="AG19" s="199"/>
      <c r="AH19" s="199"/>
      <c r="AI19" s="199"/>
      <c r="AJ19" s="199"/>
    </row>
    <row r="20" spans="1:37" ht="15.75" thickBot="1">
      <c r="A20" s="207">
        <v>18</v>
      </c>
      <c r="B20" s="203"/>
      <c r="C20" s="208"/>
      <c r="D20" s="209">
        <v>43</v>
      </c>
      <c r="E20" s="203"/>
      <c r="F20" s="208"/>
      <c r="G20" s="209">
        <v>68</v>
      </c>
      <c r="H20" s="203"/>
      <c r="I20" s="208"/>
      <c r="J20" s="209">
        <v>93</v>
      </c>
      <c r="K20" s="203"/>
      <c r="L20" s="208"/>
      <c r="M20" s="209">
        <v>118</v>
      </c>
      <c r="N20" s="203"/>
      <c r="O20" s="210"/>
      <c r="P20" s="209">
        <v>143</v>
      </c>
      <c r="Q20" s="203"/>
      <c r="R20" s="208"/>
      <c r="S20" s="209">
        <v>168</v>
      </c>
      <c r="T20" s="203"/>
      <c r="U20" s="208"/>
      <c r="V20" s="209">
        <v>193</v>
      </c>
      <c r="W20" s="203"/>
      <c r="X20" s="208"/>
      <c r="Y20" s="209">
        <v>218</v>
      </c>
      <c r="Z20" s="203"/>
      <c r="AA20" s="210"/>
      <c r="AB20" s="209">
        <v>243</v>
      </c>
      <c r="AC20" s="203"/>
      <c r="AD20" s="199" t="e">
        <f>IF(#REF!="","",#REF!)</f>
        <v>#REF!</v>
      </c>
      <c r="AE20" s="199">
        <v>20</v>
      </c>
      <c r="AF20" s="199"/>
      <c r="AG20" s="199"/>
      <c r="AH20" s="199"/>
      <c r="AI20" s="199"/>
      <c r="AJ20" s="199"/>
    </row>
    <row r="21" spans="1:37" ht="15.75" thickBot="1">
      <c r="A21" s="211">
        <v>19</v>
      </c>
      <c r="B21" s="203"/>
      <c r="C21" s="208"/>
      <c r="D21" s="212">
        <v>44</v>
      </c>
      <c r="E21" s="203"/>
      <c r="F21" s="208"/>
      <c r="G21" s="209">
        <v>69</v>
      </c>
      <c r="H21" s="203"/>
      <c r="I21" s="208"/>
      <c r="J21" s="212">
        <v>94</v>
      </c>
      <c r="K21" s="203"/>
      <c r="L21" s="208"/>
      <c r="M21" s="212">
        <v>119</v>
      </c>
      <c r="N21" s="203"/>
      <c r="O21" s="210"/>
      <c r="P21" s="212">
        <v>144</v>
      </c>
      <c r="Q21" s="203"/>
      <c r="R21" s="208"/>
      <c r="S21" s="212">
        <v>169</v>
      </c>
      <c r="T21" s="203"/>
      <c r="U21" s="208"/>
      <c r="V21" s="212">
        <v>194</v>
      </c>
      <c r="W21" s="203"/>
      <c r="X21" s="208"/>
      <c r="Y21" s="212">
        <v>219</v>
      </c>
      <c r="Z21" s="203"/>
      <c r="AA21" s="210"/>
      <c r="AB21" s="212">
        <v>244</v>
      </c>
      <c r="AC21" s="203"/>
      <c r="AD21" s="199" t="e">
        <f>IF(#REF!="","",#REF!)</f>
        <v>#REF!</v>
      </c>
      <c r="AE21" s="199">
        <v>21</v>
      </c>
      <c r="AF21" s="199"/>
      <c r="AG21" s="199"/>
      <c r="AH21" s="199"/>
      <c r="AI21" s="199"/>
      <c r="AJ21" s="199"/>
    </row>
    <row r="22" spans="1:37" ht="15.75" thickBot="1">
      <c r="A22" s="207">
        <v>20</v>
      </c>
      <c r="B22" s="203"/>
      <c r="C22" s="208"/>
      <c r="D22" s="209">
        <v>45</v>
      </c>
      <c r="E22" s="203"/>
      <c r="F22" s="208"/>
      <c r="G22" s="209">
        <v>70</v>
      </c>
      <c r="H22" s="203"/>
      <c r="I22" s="208"/>
      <c r="J22" s="209">
        <v>95</v>
      </c>
      <c r="K22" s="203"/>
      <c r="L22" s="208"/>
      <c r="M22" s="209">
        <v>120</v>
      </c>
      <c r="N22" s="203"/>
      <c r="O22" s="210"/>
      <c r="P22" s="209">
        <v>145</v>
      </c>
      <c r="Q22" s="203"/>
      <c r="R22" s="208"/>
      <c r="S22" s="209">
        <v>170</v>
      </c>
      <c r="T22" s="203"/>
      <c r="U22" s="208"/>
      <c r="V22" s="209">
        <v>195</v>
      </c>
      <c r="W22" s="203"/>
      <c r="X22" s="208"/>
      <c r="Y22" s="209">
        <v>220</v>
      </c>
      <c r="Z22" s="203"/>
      <c r="AA22" s="210"/>
      <c r="AB22" s="209">
        <v>245</v>
      </c>
      <c r="AC22" s="203"/>
      <c r="AD22" s="199" t="e">
        <f>IF(#REF!="","",#REF!)</f>
        <v>#REF!</v>
      </c>
      <c r="AE22" s="199">
        <v>22</v>
      </c>
      <c r="AF22" s="199"/>
      <c r="AG22" s="199"/>
      <c r="AH22" s="199"/>
      <c r="AI22" s="199"/>
      <c r="AJ22" s="199"/>
    </row>
    <row r="23" spans="1:37" ht="15.75" thickBot="1">
      <c r="A23" s="211">
        <v>21</v>
      </c>
      <c r="B23" s="203"/>
      <c r="C23" s="208"/>
      <c r="D23" s="212">
        <v>46</v>
      </c>
      <c r="E23" s="203"/>
      <c r="F23" s="208"/>
      <c r="G23" s="209">
        <v>71</v>
      </c>
      <c r="H23" s="203"/>
      <c r="I23" s="208"/>
      <c r="J23" s="212">
        <v>96</v>
      </c>
      <c r="K23" s="203"/>
      <c r="L23" s="208"/>
      <c r="M23" s="212">
        <v>121</v>
      </c>
      <c r="N23" s="203"/>
      <c r="O23" s="210"/>
      <c r="P23" s="212">
        <v>146</v>
      </c>
      <c r="Q23" s="203"/>
      <c r="R23" s="208"/>
      <c r="S23" s="212">
        <v>171</v>
      </c>
      <c r="T23" s="203"/>
      <c r="U23" s="208"/>
      <c r="V23" s="212">
        <v>196</v>
      </c>
      <c r="W23" s="203"/>
      <c r="X23" s="208"/>
      <c r="Y23" s="212">
        <v>221</v>
      </c>
      <c r="Z23" s="203"/>
      <c r="AA23" s="210"/>
      <c r="AB23" s="212">
        <v>246</v>
      </c>
      <c r="AC23" s="203"/>
      <c r="AD23" s="199" t="e">
        <f>IF(#REF!="","",#REF!)</f>
        <v>#REF!</v>
      </c>
      <c r="AE23" s="199">
        <v>23</v>
      </c>
      <c r="AF23" s="199"/>
      <c r="AG23" s="199"/>
      <c r="AH23" s="199"/>
      <c r="AI23" s="199"/>
      <c r="AJ23" s="199"/>
    </row>
    <row r="24" spans="1:37" ht="15.75" thickBot="1">
      <c r="A24" s="207">
        <v>22</v>
      </c>
      <c r="B24" s="203"/>
      <c r="C24" s="208"/>
      <c r="D24" s="209">
        <v>47</v>
      </c>
      <c r="E24" s="203"/>
      <c r="F24" s="208"/>
      <c r="G24" s="209">
        <v>72</v>
      </c>
      <c r="H24" s="203"/>
      <c r="I24" s="208"/>
      <c r="J24" s="209">
        <v>97</v>
      </c>
      <c r="K24" s="203"/>
      <c r="L24" s="208"/>
      <c r="M24" s="209">
        <v>122</v>
      </c>
      <c r="N24" s="203"/>
      <c r="O24" s="210"/>
      <c r="P24" s="209">
        <v>147</v>
      </c>
      <c r="Q24" s="203"/>
      <c r="R24" s="208"/>
      <c r="S24" s="209">
        <v>172</v>
      </c>
      <c r="T24" s="203"/>
      <c r="U24" s="208"/>
      <c r="V24" s="209">
        <v>197</v>
      </c>
      <c r="W24" s="203"/>
      <c r="X24" s="208"/>
      <c r="Y24" s="209">
        <v>222</v>
      </c>
      <c r="Z24" s="203"/>
      <c r="AA24" s="210"/>
      <c r="AB24" s="209">
        <v>247</v>
      </c>
      <c r="AC24" s="203"/>
      <c r="AD24" s="199" t="e">
        <f>IF(#REF!="","",#REF!)</f>
        <v>#REF!</v>
      </c>
      <c r="AE24" s="199">
        <v>24</v>
      </c>
      <c r="AF24" s="199"/>
      <c r="AG24" s="199"/>
      <c r="AH24" s="199"/>
      <c r="AI24" s="199"/>
      <c r="AJ24" s="199"/>
    </row>
    <row r="25" spans="1:37" ht="15.75" thickBot="1">
      <c r="A25" s="211">
        <v>23</v>
      </c>
      <c r="B25" s="203"/>
      <c r="C25" s="208"/>
      <c r="D25" s="212">
        <v>48</v>
      </c>
      <c r="E25" s="203"/>
      <c r="F25" s="208"/>
      <c r="G25" s="209">
        <v>73</v>
      </c>
      <c r="H25" s="203"/>
      <c r="I25" s="208"/>
      <c r="J25" s="212">
        <v>98</v>
      </c>
      <c r="K25" s="203"/>
      <c r="L25" s="208"/>
      <c r="M25" s="212">
        <v>123</v>
      </c>
      <c r="N25" s="203"/>
      <c r="O25" s="210"/>
      <c r="P25" s="212">
        <v>148</v>
      </c>
      <c r="Q25" s="203"/>
      <c r="R25" s="208"/>
      <c r="S25" s="212">
        <v>173</v>
      </c>
      <c r="T25" s="203"/>
      <c r="U25" s="208"/>
      <c r="V25" s="212">
        <v>198</v>
      </c>
      <c r="W25" s="203"/>
      <c r="X25" s="208"/>
      <c r="Y25" s="212">
        <v>223</v>
      </c>
      <c r="Z25" s="203"/>
      <c r="AA25" s="210"/>
      <c r="AB25" s="212">
        <v>248</v>
      </c>
      <c r="AC25" s="203"/>
      <c r="AD25" s="199" t="e">
        <f>IF(#REF!="","",#REF!)</f>
        <v>#REF!</v>
      </c>
      <c r="AE25" s="199">
        <v>25</v>
      </c>
      <c r="AF25" s="199"/>
      <c r="AG25" s="199"/>
      <c r="AH25" s="199"/>
      <c r="AI25" s="199"/>
      <c r="AJ25" s="199"/>
    </row>
    <row r="26" spans="1:37" ht="15.75" thickBot="1">
      <c r="A26" s="207">
        <v>24</v>
      </c>
      <c r="B26" s="203"/>
      <c r="C26" s="208"/>
      <c r="D26" s="209">
        <v>49</v>
      </c>
      <c r="E26" s="203"/>
      <c r="F26" s="208"/>
      <c r="G26" s="209">
        <v>74</v>
      </c>
      <c r="H26" s="203"/>
      <c r="I26" s="208"/>
      <c r="J26" s="209">
        <v>99</v>
      </c>
      <c r="K26" s="203"/>
      <c r="L26" s="208"/>
      <c r="M26" s="209">
        <v>124</v>
      </c>
      <c r="N26" s="203"/>
      <c r="O26" s="210"/>
      <c r="P26" s="209">
        <v>149</v>
      </c>
      <c r="Q26" s="203"/>
      <c r="R26" s="208"/>
      <c r="S26" s="209">
        <v>174</v>
      </c>
      <c r="T26" s="203"/>
      <c r="U26" s="208"/>
      <c r="V26" s="209">
        <v>199</v>
      </c>
      <c r="W26" s="203"/>
      <c r="X26" s="208"/>
      <c r="Y26" s="209">
        <v>224</v>
      </c>
      <c r="Z26" s="203"/>
      <c r="AA26" s="210"/>
      <c r="AB26" s="209">
        <v>249</v>
      </c>
      <c r="AC26" s="203"/>
      <c r="AD26" s="199" t="e">
        <f>IF(#REF!="","",#REF!)</f>
        <v>#REF!</v>
      </c>
      <c r="AE26" s="199">
        <v>26</v>
      </c>
      <c r="AF26" s="199"/>
      <c r="AG26" s="199"/>
      <c r="AH26" s="199"/>
      <c r="AI26" s="199"/>
      <c r="AJ26" s="199"/>
    </row>
    <row r="27" spans="1:37" ht="15.75" thickBot="1">
      <c r="A27" s="214">
        <v>25</v>
      </c>
      <c r="B27" s="203"/>
      <c r="C27" s="215"/>
      <c r="D27" s="216">
        <v>50</v>
      </c>
      <c r="E27" s="203"/>
      <c r="F27" s="215"/>
      <c r="G27" s="217">
        <v>75</v>
      </c>
      <c r="H27" s="203"/>
      <c r="I27" s="215"/>
      <c r="J27" s="216">
        <v>100</v>
      </c>
      <c r="K27" s="203"/>
      <c r="L27" s="215"/>
      <c r="M27" s="216">
        <v>125</v>
      </c>
      <c r="N27" s="203"/>
      <c r="O27" s="218"/>
      <c r="P27" s="216">
        <v>150</v>
      </c>
      <c r="Q27" s="203"/>
      <c r="R27" s="215"/>
      <c r="S27" s="216">
        <v>175</v>
      </c>
      <c r="T27" s="203"/>
      <c r="U27" s="215"/>
      <c r="V27" s="216">
        <v>200</v>
      </c>
      <c r="W27" s="203"/>
      <c r="X27" s="215"/>
      <c r="Y27" s="216">
        <v>225</v>
      </c>
      <c r="Z27" s="203"/>
      <c r="AA27" s="218"/>
      <c r="AB27" s="216">
        <v>250</v>
      </c>
      <c r="AC27" s="203"/>
      <c r="AD27" s="199" t="e">
        <f>IF(#REF!="","",#REF!)</f>
        <v>#REF!</v>
      </c>
      <c r="AE27" s="199">
        <v>27</v>
      </c>
      <c r="AF27" s="199"/>
      <c r="AG27" s="199"/>
      <c r="AH27" s="199"/>
      <c r="AI27" s="199"/>
      <c r="AJ27" s="199"/>
    </row>
    <row r="28" spans="1:37" ht="7.5" customHeight="1" thickBot="1">
      <c r="A28" s="219"/>
      <c r="B28" s="220"/>
      <c r="C28" s="219"/>
      <c r="D28" s="219"/>
      <c r="E28" s="219"/>
      <c r="F28" s="219"/>
      <c r="G28" s="219"/>
      <c r="H28" s="219"/>
      <c r="I28" s="219"/>
      <c r="J28" s="219"/>
      <c r="K28" s="219"/>
      <c r="L28" s="219"/>
      <c r="M28" s="219"/>
      <c r="N28" s="219"/>
      <c r="O28" s="219"/>
      <c r="P28" s="219"/>
      <c r="Q28" s="219"/>
      <c r="R28" s="219"/>
      <c r="S28" s="219"/>
      <c r="T28" s="219"/>
      <c r="U28" s="219"/>
      <c r="V28" s="219"/>
      <c r="W28" s="219"/>
      <c r="X28" s="219"/>
      <c r="Y28" s="219"/>
      <c r="Z28" s="219"/>
      <c r="AA28" s="219"/>
      <c r="AB28" s="219"/>
      <c r="AC28" s="199"/>
      <c r="AD28" s="199" t="e">
        <f>IF(#REF!="","",#REF!)</f>
        <v>#REF!</v>
      </c>
      <c r="AE28" s="199">
        <v>28</v>
      </c>
      <c r="AF28" s="199"/>
      <c r="AG28" s="199"/>
      <c r="AH28" s="199"/>
      <c r="AI28" s="199"/>
      <c r="AJ28" s="199"/>
    </row>
    <row r="29" spans="1:37" ht="16.5" thickBot="1">
      <c r="A29" s="221" t="s">
        <v>6</v>
      </c>
      <c r="B29" s="33">
        <f>IF(SUM(B3:B27)=0,"",SUM(B3:B27))</f>
        <v>21</v>
      </c>
      <c r="C29" s="219"/>
      <c r="D29" s="219"/>
      <c r="E29" s="34">
        <f>IF(SUM(E3:E27)=0,"",SUM(E3:E27))</f>
        <v>20</v>
      </c>
      <c r="F29" s="219"/>
      <c r="G29" s="219"/>
      <c r="H29" s="34" t="str">
        <f>IF(SUM(H3:H27)=0,"",SUM(H3:H27))</f>
        <v/>
      </c>
      <c r="I29" s="219"/>
      <c r="J29" s="219"/>
      <c r="K29" s="34" t="str">
        <f>IF(SUM(K3:K27)=0,"",SUM(K3:K27))</f>
        <v/>
      </c>
      <c r="L29" s="219"/>
      <c r="M29" s="219"/>
      <c r="N29" s="34" t="str">
        <f>IF(SUM(N3:N27)=0,"",SUM(N3:N27))</f>
        <v/>
      </c>
      <c r="O29" s="219"/>
      <c r="P29" s="219"/>
      <c r="Q29" s="34" t="str">
        <f>IF(SUM(Q3:Q27)=0,"",SUM(Q3:Q27))</f>
        <v/>
      </c>
      <c r="R29" s="219"/>
      <c r="S29" s="219"/>
      <c r="T29" s="34" t="str">
        <f>IF(SUM(T3:T27)=0,"",SUM(T3:T27))</f>
        <v/>
      </c>
      <c r="U29" s="219"/>
      <c r="V29" s="219"/>
      <c r="W29" s="34" t="str">
        <f>IF(SUM(W3:W27)=0,"",SUM(W3:W27))</f>
        <v/>
      </c>
      <c r="X29" s="219"/>
      <c r="Y29" s="219"/>
      <c r="Z29" s="34" t="str">
        <f>IF(SUM(Z3:Z27)=0,"",SUM(Z3:Z27))</f>
        <v/>
      </c>
      <c r="AA29" s="219"/>
      <c r="AB29" s="219"/>
      <c r="AC29" s="34" t="str">
        <f>IF(SUM(AC3:AC27)=0,"",SUM(AC3:AC27))</f>
        <v/>
      </c>
      <c r="AD29" s="199" t="e">
        <f>IF(#REF!="","",#REF!)</f>
        <v>#REF!</v>
      </c>
      <c r="AE29" s="199">
        <v>29</v>
      </c>
      <c r="AF29" s="199"/>
      <c r="AG29" s="199"/>
      <c r="AH29" s="199"/>
      <c r="AI29" s="199"/>
      <c r="AJ29" s="199"/>
    </row>
    <row r="30" spans="1:37" ht="16.5" thickBot="1">
      <c r="A30" s="222"/>
      <c r="B30" s="223"/>
      <c r="C30" s="199"/>
      <c r="D30" s="199"/>
      <c r="E30" s="199"/>
      <c r="F30" s="199"/>
      <c r="G30" s="199"/>
      <c r="H30" s="199"/>
      <c r="I30" s="199"/>
      <c r="J30" s="199"/>
      <c r="K30" s="199"/>
      <c r="L30" s="199"/>
      <c r="M30" s="199"/>
      <c r="N30" s="199"/>
      <c r="O30" s="199"/>
      <c r="P30" s="199"/>
      <c r="Q30" s="224"/>
      <c r="R30" s="199"/>
      <c r="S30" s="199"/>
      <c r="T30" s="224"/>
      <c r="U30" s="199"/>
      <c r="V30" s="199"/>
      <c r="W30" s="224"/>
      <c r="X30" s="199"/>
      <c r="Y30" s="199"/>
      <c r="Z30" s="224"/>
      <c r="AA30" s="199"/>
      <c r="AB30" s="199"/>
      <c r="AC30" s="199"/>
      <c r="AD30" s="199" t="e">
        <f>IF(#REF!="","",#REF!)</f>
        <v>#REF!</v>
      </c>
      <c r="AE30" s="199">
        <v>30</v>
      </c>
      <c r="AF30" s="199"/>
      <c r="AG30" s="199"/>
      <c r="AH30" s="199"/>
      <c r="AI30" s="199"/>
      <c r="AJ30" s="199"/>
    </row>
    <row r="31" spans="1:37">
      <c r="A31" s="360">
        <f>SUM(B29:AC29)</f>
        <v>41</v>
      </c>
      <c r="B31" s="361"/>
      <c r="C31" s="199"/>
      <c r="D31" s="199" t="s">
        <v>161</v>
      </c>
      <c r="E31" s="225"/>
      <c r="F31" s="225"/>
      <c r="G31" s="225" t="s">
        <v>163</v>
      </c>
      <c r="H31" s="225"/>
      <c r="I31" s="225"/>
      <c r="J31" s="225"/>
      <c r="K31" s="199"/>
      <c r="L31" s="199"/>
      <c r="M31" s="199"/>
      <c r="N31" s="225"/>
      <c r="O31" s="225"/>
      <c r="P31" s="225"/>
      <c r="Q31" s="225"/>
      <c r="R31" s="225"/>
      <c r="S31" s="225"/>
      <c r="T31" s="199"/>
      <c r="U31" s="199"/>
      <c r="V31" s="225"/>
      <c r="W31" s="225"/>
      <c r="X31" s="225"/>
      <c r="Y31" s="225"/>
      <c r="Z31" s="225"/>
      <c r="AA31" s="225"/>
      <c r="AB31" s="225"/>
      <c r="AC31" s="199"/>
      <c r="AD31" s="199" t="e">
        <f>IF(#REF!="","",#REF!)</f>
        <v>#REF!</v>
      </c>
      <c r="AE31" s="199">
        <v>31</v>
      </c>
      <c r="AF31" s="199"/>
      <c r="AG31" s="199"/>
      <c r="AH31" s="199"/>
      <c r="AI31" s="199"/>
      <c r="AJ31" s="199"/>
      <c r="AK31" s="192" t="s">
        <v>162</v>
      </c>
    </row>
    <row r="32" spans="1:37" ht="15.75" thickBot="1">
      <c r="A32" s="362"/>
      <c r="B32" s="363"/>
      <c r="C32" s="199"/>
      <c r="D32" s="199"/>
      <c r="E32" s="225"/>
      <c r="F32" s="225"/>
      <c r="G32" s="225"/>
      <c r="H32" s="225"/>
      <c r="I32" s="225"/>
      <c r="J32" s="225"/>
      <c r="K32" s="199"/>
      <c r="L32" s="199"/>
      <c r="M32" s="199"/>
      <c r="N32" s="225"/>
      <c r="O32" s="225"/>
      <c r="P32" s="225"/>
      <c r="Q32" s="225"/>
      <c r="R32" s="225"/>
      <c r="S32" s="225"/>
      <c r="T32" s="199"/>
      <c r="U32" s="199"/>
      <c r="V32" s="225"/>
      <c r="W32" s="225"/>
      <c r="X32" s="225"/>
      <c r="Y32" s="225"/>
      <c r="Z32" s="225"/>
      <c r="AA32" s="225"/>
      <c r="AB32" s="225"/>
      <c r="AC32" s="199"/>
      <c r="AD32" s="199" t="e">
        <f>IF(#REF!="","",#REF!)</f>
        <v>#REF!</v>
      </c>
      <c r="AE32" s="199">
        <v>32</v>
      </c>
      <c r="AF32" s="199"/>
      <c r="AG32" s="199"/>
      <c r="AH32" s="199"/>
      <c r="AI32" s="199"/>
      <c r="AJ32" s="199"/>
    </row>
    <row r="33" spans="3:34">
      <c r="C33" s="192">
        <v>3</v>
      </c>
      <c r="E33" s="196"/>
      <c r="F33" s="196"/>
      <c r="G33" s="196"/>
      <c r="H33" s="196"/>
      <c r="I33" s="196"/>
      <c r="J33" s="196"/>
      <c r="N33" s="196"/>
      <c r="O33" s="196"/>
      <c r="P33" s="196"/>
      <c r="Q33" s="196"/>
      <c r="R33" s="196"/>
      <c r="S33" s="196"/>
      <c r="V33" s="196"/>
      <c r="W33" s="196"/>
      <c r="X33" s="196"/>
      <c r="Y33" s="196"/>
      <c r="Z33" s="196"/>
      <c r="AA33" s="196"/>
      <c r="AB33" s="196"/>
      <c r="AD33" s="192" t="e">
        <f>IF(#REF!="","",#REF!)</f>
        <v>#REF!</v>
      </c>
      <c r="AE33" s="192">
        <v>33</v>
      </c>
      <c r="AH33" s="192" t="s">
        <v>145</v>
      </c>
    </row>
    <row r="34" spans="3:34">
      <c r="C34" s="192">
        <v>30</v>
      </c>
      <c r="E34" s="196"/>
      <c r="F34" s="196"/>
      <c r="G34" s="196"/>
      <c r="H34" s="196"/>
      <c r="I34" s="196"/>
      <c r="J34" s="196"/>
      <c r="N34" s="196"/>
      <c r="O34" s="196"/>
      <c r="P34" s="196"/>
      <c r="Q34" s="196"/>
      <c r="R34" s="196"/>
      <c r="S34" s="196"/>
      <c r="V34" s="196"/>
      <c r="W34" s="196"/>
      <c r="X34" s="196"/>
      <c r="Y34" s="196"/>
      <c r="Z34" s="196"/>
      <c r="AA34" s="196"/>
      <c r="AB34" s="196"/>
      <c r="AD34" s="192" t="e">
        <f>IF(#REF!="","",#REF!)</f>
        <v>#REF!</v>
      </c>
      <c r="AE34" s="192">
        <v>34</v>
      </c>
    </row>
    <row r="35" spans="3:34">
      <c r="C35" s="192">
        <v>228</v>
      </c>
      <c r="AD35" s="192" t="e">
        <f>IF(#REF!="","",#REF!)</f>
        <v>#REF!</v>
      </c>
      <c r="AE35" s="192">
        <v>35</v>
      </c>
    </row>
    <row r="36" spans="3:34">
      <c r="C36" s="192">
        <v>50</v>
      </c>
      <c r="AD36" s="192" t="e">
        <f>IF(#REF!="","",#REF!)</f>
        <v>#REF!</v>
      </c>
      <c r="AE36" s="192">
        <v>36</v>
      </c>
    </row>
    <row r="37" spans="3:34">
      <c r="C37" s="192">
        <v>23</v>
      </c>
      <c r="AD37" s="192" t="e">
        <f>IF(#REF!="","",#REF!)</f>
        <v>#REF!</v>
      </c>
      <c r="AE37" s="192">
        <v>37</v>
      </c>
    </row>
    <row r="38" spans="3:34">
      <c r="C38" s="192">
        <v>50</v>
      </c>
      <c r="AD38" s="192" t="e">
        <f>IF(#REF!="","",#REF!)</f>
        <v>#REF!</v>
      </c>
      <c r="AE38" s="192">
        <v>38</v>
      </c>
    </row>
    <row r="39" spans="3:34">
      <c r="AD39" s="192" t="e">
        <f>IF(#REF!="","",#REF!)</f>
        <v>#REF!</v>
      </c>
      <c r="AE39" s="192">
        <v>39</v>
      </c>
    </row>
    <row r="40" spans="3:34">
      <c r="C40" s="192">
        <v>20</v>
      </c>
      <c r="AD40" s="192" t="e">
        <f>IF(#REF!="","",#REF!)</f>
        <v>#REF!</v>
      </c>
      <c r="AE40" s="192">
        <v>40</v>
      </c>
    </row>
    <row r="41" spans="3:34">
      <c r="C41" s="192">
        <v>216</v>
      </c>
      <c r="AD41" s="192" t="e">
        <f>IF(#REF!="","",#REF!)</f>
        <v>#REF!</v>
      </c>
      <c r="AE41" s="192">
        <v>41</v>
      </c>
    </row>
    <row r="42" spans="3:34">
      <c r="C42" s="192">
        <v>50</v>
      </c>
      <c r="AD42" s="192" t="e">
        <f>IF(#REF!="","",#REF!)</f>
        <v>#REF!</v>
      </c>
      <c r="AE42" s="192">
        <v>42</v>
      </c>
    </row>
    <row r="43" spans="3:34">
      <c r="C43" s="192">
        <v>217</v>
      </c>
      <c r="AD43" s="192" t="e">
        <f>IF(#REF!="","",#REF!)</f>
        <v>#REF!</v>
      </c>
      <c r="AE43" s="192">
        <v>43</v>
      </c>
    </row>
    <row r="44" spans="3:34">
      <c r="C44" s="192">
        <v>40</v>
      </c>
      <c r="AD44" s="192" t="e">
        <f>IF(#REF!="","",#REF!)</f>
        <v>#REF!</v>
      </c>
      <c r="AE44" s="192">
        <v>44</v>
      </c>
    </row>
    <row r="45" spans="3:34">
      <c r="C45" s="192">
        <v>218</v>
      </c>
      <c r="AD45" s="192" t="e">
        <f>IF(#REF!="","",#REF!)</f>
        <v>#REF!</v>
      </c>
      <c r="AE45" s="192">
        <v>45</v>
      </c>
    </row>
    <row r="46" spans="3:34">
      <c r="C46" s="192">
        <v>20</v>
      </c>
      <c r="AD46" s="192" t="e">
        <f>IF(#REF!="","",#REF!)</f>
        <v>#REF!</v>
      </c>
      <c r="AE46" s="192">
        <v>46</v>
      </c>
    </row>
    <row r="47" spans="3:34">
      <c r="C47" s="192">
        <v>219</v>
      </c>
      <c r="AD47" s="192" t="e">
        <f>IF(#REF!="","",#REF!)</f>
        <v>#REF!</v>
      </c>
      <c r="AE47" s="192">
        <v>47</v>
      </c>
    </row>
    <row r="48" spans="3:34">
      <c r="C48" s="192">
        <v>2</v>
      </c>
      <c r="AD48" s="192" t="e">
        <f>IF(#REF!="","",#REF!)</f>
        <v>#REF!</v>
      </c>
      <c r="AE48" s="192">
        <v>48</v>
      </c>
    </row>
    <row r="49" spans="3:31">
      <c r="C49" s="192">
        <v>123</v>
      </c>
      <c r="AD49" s="192" t="e">
        <f>IF(#REF!="","",#REF!)</f>
        <v>#REF!</v>
      </c>
      <c r="AE49" s="192">
        <v>49</v>
      </c>
    </row>
    <row r="50" spans="3:31">
      <c r="C50" s="192">
        <v>50</v>
      </c>
      <c r="AD50" s="192" t="e">
        <f>IF(#REF!="","",#REF!)</f>
        <v>#REF!</v>
      </c>
      <c r="AE50" s="192">
        <v>50</v>
      </c>
    </row>
    <row r="51" spans="3:31">
      <c r="C51" s="192">
        <v>124</v>
      </c>
      <c r="AD51" s="192" t="e">
        <f>IF(#REF!="","",#REF!)</f>
        <v>#REF!</v>
      </c>
      <c r="AE51" s="192">
        <v>51</v>
      </c>
    </row>
    <row r="52" spans="3:31">
      <c r="C52" s="192">
        <v>20</v>
      </c>
      <c r="AD52" s="192" t="e">
        <f>IF(#REF!="","",#REF!)</f>
        <v>#REF!</v>
      </c>
      <c r="AE52" s="192">
        <v>52</v>
      </c>
    </row>
    <row r="53" spans="3:31">
      <c r="C53" s="192">
        <v>125</v>
      </c>
      <c r="AD53" s="192" t="e">
        <f>IF(#REF!="","",#REF!)</f>
        <v>#REF!</v>
      </c>
      <c r="AE53" s="192">
        <v>53</v>
      </c>
    </row>
    <row r="54" spans="3:31">
      <c r="C54" s="192">
        <v>20</v>
      </c>
      <c r="AD54" s="192" t="e">
        <f>IF(#REF!="","",#REF!)</f>
        <v>#REF!</v>
      </c>
      <c r="AE54" s="192">
        <v>54</v>
      </c>
    </row>
    <row r="55" spans="3:31">
      <c r="C55" s="192">
        <v>113</v>
      </c>
      <c r="AD55" s="192" t="e">
        <f>IF(#REF!="","",#REF!)</f>
        <v>#REF!</v>
      </c>
      <c r="AE55" s="192">
        <v>55</v>
      </c>
    </row>
    <row r="56" spans="3:31">
      <c r="AD56" s="192" t="e">
        <f>IF(#REF!="","",#REF!)</f>
        <v>#REF!</v>
      </c>
      <c r="AE56" s="192">
        <v>56</v>
      </c>
    </row>
    <row r="57" spans="3:31">
      <c r="AD57" s="192" t="e">
        <f>IF(#REF!="","",#REF!)</f>
        <v>#REF!</v>
      </c>
      <c r="AE57" s="192">
        <v>57</v>
      </c>
    </row>
    <row r="58" spans="3:31">
      <c r="AD58" s="192" t="e">
        <f>IF(#REF!="","",#REF!)</f>
        <v>#REF!</v>
      </c>
      <c r="AE58" s="192">
        <v>58</v>
      </c>
    </row>
    <row r="59" spans="3:31">
      <c r="AD59" s="192" t="e">
        <f>IF(#REF!="","",#REF!)</f>
        <v>#REF!</v>
      </c>
      <c r="AE59" s="192">
        <v>59</v>
      </c>
    </row>
    <row r="60" spans="3:31">
      <c r="AD60" s="192" t="e">
        <f>IF(#REF!="","",#REF!)</f>
        <v>#REF!</v>
      </c>
      <c r="AE60" s="192">
        <v>60</v>
      </c>
    </row>
    <row r="61" spans="3:31">
      <c r="AD61" s="192" t="e">
        <f>IF(#REF!="","",#REF!)</f>
        <v>#REF!</v>
      </c>
      <c r="AE61" s="192">
        <v>61</v>
      </c>
    </row>
    <row r="62" spans="3:31">
      <c r="AD62" s="192" t="e">
        <f>IF(#REF!="","",#REF!)</f>
        <v>#REF!</v>
      </c>
      <c r="AE62" s="192">
        <v>62</v>
      </c>
    </row>
    <row r="63" spans="3:31">
      <c r="AD63" s="192" t="e">
        <f>IF(#REF!="","",#REF!)</f>
        <v>#REF!</v>
      </c>
      <c r="AE63" s="192">
        <v>63</v>
      </c>
    </row>
    <row r="64" spans="3:31">
      <c r="AD64" s="192" t="e">
        <f>IF(#REF!="","",#REF!)</f>
        <v>#REF!</v>
      </c>
      <c r="AE64" s="192">
        <v>64</v>
      </c>
    </row>
    <row r="65" spans="30:31">
      <c r="AD65" s="192" t="e">
        <f>IF(#REF!="","",#REF!)</f>
        <v>#REF!</v>
      </c>
      <c r="AE65" s="192">
        <v>65</v>
      </c>
    </row>
    <row r="66" spans="30:31">
      <c r="AD66" s="192" t="e">
        <f>IF(#REF!="","",#REF!)</f>
        <v>#REF!</v>
      </c>
      <c r="AE66" s="192">
        <v>66</v>
      </c>
    </row>
    <row r="67" spans="30:31">
      <c r="AD67" s="192" t="e">
        <f>IF(#REF!="","",#REF!)</f>
        <v>#REF!</v>
      </c>
      <c r="AE67" s="192">
        <v>67</v>
      </c>
    </row>
    <row r="68" spans="30:31">
      <c r="AD68" s="192" t="e">
        <f>IF(#REF!="","",#REF!)</f>
        <v>#REF!</v>
      </c>
      <c r="AE68" s="192">
        <v>68</v>
      </c>
    </row>
    <row r="69" spans="30:31">
      <c r="AD69" s="192" t="e">
        <f>IF(#REF!="","",#REF!)</f>
        <v>#REF!</v>
      </c>
      <c r="AE69" s="192">
        <v>69</v>
      </c>
    </row>
    <row r="70" spans="30:31">
      <c r="AD70" s="192" t="e">
        <f>IF(#REF!="","",#REF!)</f>
        <v>#REF!</v>
      </c>
      <c r="AE70" s="192">
        <v>70</v>
      </c>
    </row>
    <row r="71" spans="30:31">
      <c r="AD71" s="192" t="e">
        <f>IF(#REF!="","",#REF!)</f>
        <v>#REF!</v>
      </c>
      <c r="AE71" s="192">
        <v>71</v>
      </c>
    </row>
    <row r="72" spans="30:31">
      <c r="AD72" s="192" t="e">
        <f>IF(#REF!="","",#REF!)</f>
        <v>#REF!</v>
      </c>
      <c r="AE72" s="192">
        <v>72</v>
      </c>
    </row>
    <row r="73" spans="30:31">
      <c r="AD73" s="192" t="e">
        <f>IF(#REF!="","",#REF!)</f>
        <v>#REF!</v>
      </c>
      <c r="AE73" s="192">
        <v>73</v>
      </c>
    </row>
    <row r="74" spans="30:31">
      <c r="AD74" s="192" t="e">
        <f>IF(#REF!="","",#REF!)</f>
        <v>#REF!</v>
      </c>
      <c r="AE74" s="192">
        <v>74</v>
      </c>
    </row>
    <row r="75" spans="30:31">
      <c r="AD75" s="192" t="e">
        <f>IF(#REF!="","",#REF!)</f>
        <v>#REF!</v>
      </c>
      <c r="AE75" s="192">
        <v>75</v>
      </c>
    </row>
    <row r="76" spans="30:31">
      <c r="AD76" s="192" t="e">
        <f>IF(#REF!="","",#REF!)</f>
        <v>#REF!</v>
      </c>
      <c r="AE76" s="192">
        <v>76</v>
      </c>
    </row>
    <row r="77" spans="30:31">
      <c r="AD77" s="192" t="e">
        <f>IF(#REF!="","",#REF!)</f>
        <v>#REF!</v>
      </c>
      <c r="AE77" s="192">
        <v>77</v>
      </c>
    </row>
    <row r="78" spans="30:31">
      <c r="AD78" s="192" t="e">
        <f>IF(#REF!="","",#REF!)</f>
        <v>#REF!</v>
      </c>
      <c r="AE78" s="192">
        <v>78</v>
      </c>
    </row>
    <row r="79" spans="30:31">
      <c r="AD79" s="192" t="e">
        <f>IF(#REF!="","",#REF!)</f>
        <v>#REF!</v>
      </c>
      <c r="AE79" s="192">
        <v>79</v>
      </c>
    </row>
    <row r="80" spans="30:31">
      <c r="AD80" s="192" t="e">
        <f>IF(#REF!="","",#REF!)</f>
        <v>#REF!</v>
      </c>
      <c r="AE80" s="192">
        <v>80</v>
      </c>
    </row>
    <row r="81" spans="30:31">
      <c r="AD81" s="192" t="e">
        <f>IF(#REF!="","",#REF!)</f>
        <v>#REF!</v>
      </c>
      <c r="AE81" s="192">
        <v>81</v>
      </c>
    </row>
    <row r="82" spans="30:31">
      <c r="AD82" s="192" t="e">
        <f>IF(#REF!="","",#REF!)</f>
        <v>#REF!</v>
      </c>
      <c r="AE82" s="192">
        <v>82</v>
      </c>
    </row>
    <row r="83" spans="30:31">
      <c r="AD83" s="192" t="e">
        <f>IF(#REF!="","",#REF!)</f>
        <v>#REF!</v>
      </c>
      <c r="AE83" s="192">
        <v>83</v>
      </c>
    </row>
    <row r="84" spans="30:31">
      <c r="AD84" s="192" t="e">
        <f>IF(#REF!="","",#REF!)</f>
        <v>#REF!</v>
      </c>
      <c r="AE84" s="192">
        <v>84</v>
      </c>
    </row>
    <row r="85" spans="30:31">
      <c r="AD85" s="192" t="e">
        <f>IF(#REF!="","",#REF!)</f>
        <v>#REF!</v>
      </c>
      <c r="AE85" s="192">
        <v>85</v>
      </c>
    </row>
    <row r="86" spans="30:31">
      <c r="AD86" s="192" t="e">
        <f>IF(#REF!="","",#REF!)</f>
        <v>#REF!</v>
      </c>
      <c r="AE86" s="192">
        <v>86</v>
      </c>
    </row>
    <row r="87" spans="30:31">
      <c r="AD87" s="192" t="e">
        <f>IF(#REF!="","",#REF!)</f>
        <v>#REF!</v>
      </c>
      <c r="AE87" s="192">
        <v>87</v>
      </c>
    </row>
    <row r="88" spans="30:31">
      <c r="AD88" s="192" t="e">
        <f>IF(#REF!="","",#REF!)</f>
        <v>#REF!</v>
      </c>
      <c r="AE88" s="192">
        <v>88</v>
      </c>
    </row>
    <row r="89" spans="30:31">
      <c r="AD89" s="192" t="e">
        <f>IF(#REF!="","",#REF!)</f>
        <v>#REF!</v>
      </c>
      <c r="AE89" s="192">
        <v>89</v>
      </c>
    </row>
    <row r="90" spans="30:31">
      <c r="AD90" s="192" t="e">
        <f>IF(#REF!="","",#REF!)</f>
        <v>#REF!</v>
      </c>
      <c r="AE90" s="192">
        <v>90</v>
      </c>
    </row>
    <row r="91" spans="30:31">
      <c r="AD91" s="192" t="e">
        <f>IF(#REF!="","",#REF!)</f>
        <v>#REF!</v>
      </c>
      <c r="AE91" s="192">
        <v>91</v>
      </c>
    </row>
    <row r="92" spans="30:31">
      <c r="AD92" s="192" t="e">
        <f>IF(#REF!="","",#REF!)</f>
        <v>#REF!</v>
      </c>
      <c r="AE92" s="192">
        <v>92</v>
      </c>
    </row>
    <row r="93" spans="30:31">
      <c r="AD93" s="192" t="e">
        <f>IF(#REF!="","",#REF!)</f>
        <v>#REF!</v>
      </c>
      <c r="AE93" s="192">
        <v>93</v>
      </c>
    </row>
    <row r="94" spans="30:31">
      <c r="AD94" s="192" t="e">
        <f>IF(#REF!="","",#REF!)</f>
        <v>#REF!</v>
      </c>
      <c r="AE94" s="192">
        <v>94</v>
      </c>
    </row>
    <row r="95" spans="30:31">
      <c r="AD95" s="192" t="e">
        <f>IF(#REF!="","",#REF!)</f>
        <v>#REF!</v>
      </c>
      <c r="AE95" s="192">
        <v>95</v>
      </c>
    </row>
    <row r="96" spans="30:31">
      <c r="AD96" s="192" t="e">
        <f>IF(#REF!="","",#REF!)</f>
        <v>#REF!</v>
      </c>
      <c r="AE96" s="192">
        <v>96</v>
      </c>
    </row>
    <row r="97" spans="30:31">
      <c r="AD97" s="192" t="e">
        <f>IF(#REF!="","",#REF!)</f>
        <v>#REF!</v>
      </c>
      <c r="AE97" s="192">
        <v>97</v>
      </c>
    </row>
    <row r="98" spans="30:31">
      <c r="AD98" s="192" t="e">
        <f>IF(#REF!="","",#REF!)</f>
        <v>#REF!</v>
      </c>
      <c r="AE98" s="192">
        <v>98</v>
      </c>
    </row>
    <row r="99" spans="30:31">
      <c r="AD99" s="192" t="e">
        <f>IF(#REF!="","",#REF!)</f>
        <v>#REF!</v>
      </c>
      <c r="AE99" s="192">
        <v>99</v>
      </c>
    </row>
    <row r="100" spans="30:31">
      <c r="AD100" s="192" t="e">
        <f>IF(#REF!="","",#REF!)</f>
        <v>#REF!</v>
      </c>
      <c r="AE100" s="192">
        <v>100</v>
      </c>
    </row>
    <row r="101" spans="30:31">
      <c r="AD101" s="192" t="e">
        <f>IF(#REF!="","",#REF!)</f>
        <v>#REF!</v>
      </c>
      <c r="AE101" s="192">
        <v>101</v>
      </c>
    </row>
    <row r="102" spans="30:31">
      <c r="AD102" s="192" t="e">
        <f>IF(#REF!="","",#REF!)</f>
        <v>#REF!</v>
      </c>
      <c r="AE102" s="192">
        <v>102</v>
      </c>
    </row>
    <row r="103" spans="30:31">
      <c r="AD103" s="192" t="e">
        <f>IF(#REF!="","",#REF!)</f>
        <v>#REF!</v>
      </c>
      <c r="AE103" s="192">
        <v>103</v>
      </c>
    </row>
    <row r="104" spans="30:31">
      <c r="AD104" s="192" t="e">
        <f>IF(#REF!="","",#REF!)</f>
        <v>#REF!</v>
      </c>
      <c r="AE104" s="192">
        <v>104</v>
      </c>
    </row>
    <row r="105" spans="30:31">
      <c r="AD105" s="192" t="e">
        <f>IF(#REF!="","",#REF!)</f>
        <v>#REF!</v>
      </c>
      <c r="AE105" s="192">
        <v>105</v>
      </c>
    </row>
    <row r="106" spans="30:31">
      <c r="AD106" s="192" t="e">
        <f>IF(#REF!="","",#REF!)</f>
        <v>#REF!</v>
      </c>
      <c r="AE106" s="192">
        <v>106</v>
      </c>
    </row>
    <row r="107" spans="30:31">
      <c r="AD107" s="192" t="e">
        <f>IF(#REF!="","",#REF!)</f>
        <v>#REF!</v>
      </c>
      <c r="AE107" s="192">
        <v>107</v>
      </c>
    </row>
    <row r="108" spans="30:31">
      <c r="AD108" s="192" t="e">
        <f>IF(#REF!="","",#REF!)</f>
        <v>#REF!</v>
      </c>
      <c r="AE108" s="192">
        <v>108</v>
      </c>
    </row>
    <row r="109" spans="30:31">
      <c r="AD109" s="192" t="e">
        <f>IF(#REF!="","",#REF!)</f>
        <v>#REF!</v>
      </c>
      <c r="AE109" s="192">
        <v>109</v>
      </c>
    </row>
    <row r="110" spans="30:31">
      <c r="AD110" s="192" t="e">
        <f>IF(#REF!="","",#REF!)</f>
        <v>#REF!</v>
      </c>
      <c r="AE110" s="192">
        <v>110</v>
      </c>
    </row>
    <row r="111" spans="30:31">
      <c r="AD111" s="192" t="e">
        <f>IF(#REF!="","",#REF!)</f>
        <v>#REF!</v>
      </c>
      <c r="AE111" s="192">
        <v>111</v>
      </c>
    </row>
    <row r="112" spans="30:31">
      <c r="AD112" s="192" t="e">
        <f>IF(#REF!="","",#REF!)</f>
        <v>#REF!</v>
      </c>
      <c r="AE112" s="192">
        <v>112</v>
      </c>
    </row>
    <row r="113" spans="30:31">
      <c r="AD113" s="192" t="e">
        <f>IF(#REF!="","",#REF!)</f>
        <v>#REF!</v>
      </c>
      <c r="AE113" s="192">
        <v>113</v>
      </c>
    </row>
    <row r="114" spans="30:31">
      <c r="AD114" s="192" t="e">
        <f>IF(#REF!="","",#REF!)</f>
        <v>#REF!</v>
      </c>
      <c r="AE114" s="192">
        <v>114</v>
      </c>
    </row>
    <row r="115" spans="30:31">
      <c r="AD115" s="192" t="e">
        <f>IF(#REF!="","",#REF!)</f>
        <v>#REF!</v>
      </c>
      <c r="AE115" s="192">
        <v>115</v>
      </c>
    </row>
    <row r="116" spans="30:31">
      <c r="AD116" s="192" t="e">
        <f>IF(#REF!="","",#REF!)</f>
        <v>#REF!</v>
      </c>
      <c r="AE116" s="192">
        <v>116</v>
      </c>
    </row>
    <row r="117" spans="30:31">
      <c r="AD117" s="192" t="e">
        <f>IF(#REF!="","",#REF!)</f>
        <v>#REF!</v>
      </c>
      <c r="AE117" s="192">
        <v>117</v>
      </c>
    </row>
    <row r="118" spans="30:31">
      <c r="AD118" s="192" t="e">
        <f>IF(#REF!="","",#REF!)</f>
        <v>#REF!</v>
      </c>
      <c r="AE118" s="192">
        <v>118</v>
      </c>
    </row>
    <row r="119" spans="30:31">
      <c r="AD119" s="192" t="e">
        <f>IF(#REF!="","",#REF!)</f>
        <v>#REF!</v>
      </c>
      <c r="AE119" s="192">
        <v>119</v>
      </c>
    </row>
    <row r="120" spans="30:31">
      <c r="AD120" s="192" t="e">
        <f>IF(#REF!="","",#REF!)</f>
        <v>#REF!</v>
      </c>
      <c r="AE120" s="192">
        <v>120</v>
      </c>
    </row>
    <row r="121" spans="30:31">
      <c r="AD121" s="192" t="e">
        <f>IF(#REF!="","",#REF!)</f>
        <v>#REF!</v>
      </c>
      <c r="AE121" s="192">
        <v>121</v>
      </c>
    </row>
    <row r="122" spans="30:31">
      <c r="AD122" s="192" t="e">
        <f>IF(#REF!="","",#REF!)</f>
        <v>#REF!</v>
      </c>
      <c r="AE122" s="192">
        <v>122</v>
      </c>
    </row>
    <row r="123" spans="30:31">
      <c r="AD123" s="192" t="e">
        <f>IF(#REF!="","",#REF!)</f>
        <v>#REF!</v>
      </c>
      <c r="AE123" s="192">
        <v>123</v>
      </c>
    </row>
    <row r="124" spans="30:31">
      <c r="AD124" s="192" t="e">
        <f>IF(#REF!="","",#REF!)</f>
        <v>#REF!</v>
      </c>
      <c r="AE124" s="192">
        <v>124</v>
      </c>
    </row>
    <row r="125" spans="30:31">
      <c r="AD125" s="192" t="e">
        <f>IF(#REF!="","",#REF!)</f>
        <v>#REF!</v>
      </c>
      <c r="AE125" s="192">
        <v>125</v>
      </c>
    </row>
    <row r="126" spans="30:31">
      <c r="AD126" s="192" t="e">
        <f>IF(#REF!="","",#REF!)</f>
        <v>#REF!</v>
      </c>
      <c r="AE126" s="192">
        <v>126</v>
      </c>
    </row>
    <row r="127" spans="30:31">
      <c r="AD127" s="192" t="e">
        <f>IF(#REF!="","",#REF!)</f>
        <v>#REF!</v>
      </c>
      <c r="AE127" s="192">
        <v>127</v>
      </c>
    </row>
    <row r="128" spans="30:31">
      <c r="AD128" s="192" t="e">
        <f>IF(#REF!="","",#REF!)</f>
        <v>#REF!</v>
      </c>
      <c r="AE128" s="192">
        <v>128</v>
      </c>
    </row>
    <row r="129" spans="30:31">
      <c r="AD129" s="192" t="e">
        <f>IF(#REF!="","",#REF!)</f>
        <v>#REF!</v>
      </c>
      <c r="AE129" s="192">
        <v>129</v>
      </c>
    </row>
    <row r="130" spans="30:31">
      <c r="AD130" s="192" t="e">
        <f>IF(#REF!="","",#REF!)</f>
        <v>#REF!</v>
      </c>
      <c r="AE130" s="192">
        <v>130</v>
      </c>
    </row>
    <row r="131" spans="30:31">
      <c r="AD131" s="192" t="e">
        <f>IF(#REF!="","",#REF!)</f>
        <v>#REF!</v>
      </c>
      <c r="AE131" s="192">
        <v>131</v>
      </c>
    </row>
    <row r="132" spans="30:31">
      <c r="AD132" s="192" t="e">
        <f>IF(#REF!="","",#REF!)</f>
        <v>#REF!</v>
      </c>
      <c r="AE132" s="192">
        <v>132</v>
      </c>
    </row>
    <row r="133" spans="30:31">
      <c r="AD133" s="192" t="e">
        <f>IF(#REF!="","",#REF!)</f>
        <v>#REF!</v>
      </c>
      <c r="AE133" s="192">
        <v>133</v>
      </c>
    </row>
    <row r="134" spans="30:31">
      <c r="AD134" s="192" t="e">
        <f>IF(#REF!="","",#REF!)</f>
        <v>#REF!</v>
      </c>
      <c r="AE134" s="192">
        <v>134</v>
      </c>
    </row>
    <row r="135" spans="30:31">
      <c r="AD135" s="192" t="e">
        <f>IF(#REF!="","",#REF!)</f>
        <v>#REF!</v>
      </c>
      <c r="AE135" s="192">
        <v>135</v>
      </c>
    </row>
    <row r="136" spans="30:31">
      <c r="AD136" s="192" t="e">
        <f>IF(#REF!="","",#REF!)</f>
        <v>#REF!</v>
      </c>
      <c r="AE136" s="192">
        <v>136</v>
      </c>
    </row>
    <row r="137" spans="30:31">
      <c r="AD137" s="192" t="e">
        <f>IF(#REF!="","",#REF!)</f>
        <v>#REF!</v>
      </c>
      <c r="AE137" s="192">
        <v>137</v>
      </c>
    </row>
    <row r="138" spans="30:31">
      <c r="AD138" s="192" t="e">
        <f>IF(#REF!="","",#REF!)</f>
        <v>#REF!</v>
      </c>
      <c r="AE138" s="192">
        <v>138</v>
      </c>
    </row>
    <row r="139" spans="30:31">
      <c r="AD139" s="192" t="e">
        <f>IF(#REF!="","",#REF!)</f>
        <v>#REF!</v>
      </c>
      <c r="AE139" s="192">
        <v>139</v>
      </c>
    </row>
    <row r="140" spans="30:31">
      <c r="AD140" s="192" t="e">
        <f>IF(#REF!="","",#REF!)</f>
        <v>#REF!</v>
      </c>
      <c r="AE140" s="192">
        <v>140</v>
      </c>
    </row>
    <row r="141" spans="30:31">
      <c r="AD141" s="192" t="e">
        <f>IF(#REF!="","",#REF!)</f>
        <v>#REF!</v>
      </c>
      <c r="AE141" s="192">
        <v>141</v>
      </c>
    </row>
    <row r="142" spans="30:31">
      <c r="AD142" s="192" t="e">
        <f>IF(#REF!="","",#REF!)</f>
        <v>#REF!</v>
      </c>
      <c r="AE142" s="192">
        <v>142</v>
      </c>
    </row>
    <row r="143" spans="30:31">
      <c r="AD143" s="192" t="e">
        <f>IF(#REF!="","",#REF!)</f>
        <v>#REF!</v>
      </c>
      <c r="AE143" s="192">
        <v>143</v>
      </c>
    </row>
    <row r="144" spans="30:31">
      <c r="AD144" s="192" t="e">
        <f>IF(#REF!="","",#REF!)</f>
        <v>#REF!</v>
      </c>
      <c r="AE144" s="192">
        <v>144</v>
      </c>
    </row>
    <row r="145" spans="30:31">
      <c r="AD145" s="192" t="e">
        <f>IF(#REF!="","",#REF!)</f>
        <v>#REF!</v>
      </c>
      <c r="AE145" s="192">
        <v>145</v>
      </c>
    </row>
    <row r="146" spans="30:31">
      <c r="AD146" s="192" t="e">
        <f>IF(#REF!="","",#REF!)</f>
        <v>#REF!</v>
      </c>
      <c r="AE146" s="192">
        <v>146</v>
      </c>
    </row>
    <row r="147" spans="30:31">
      <c r="AD147" s="192" t="e">
        <f>IF(#REF!="","",#REF!)</f>
        <v>#REF!</v>
      </c>
      <c r="AE147" s="192">
        <v>147</v>
      </c>
    </row>
    <row r="148" spans="30:31">
      <c r="AD148" s="192" t="e">
        <f>IF(#REF!="","",#REF!)</f>
        <v>#REF!</v>
      </c>
      <c r="AE148" s="192">
        <v>148</v>
      </c>
    </row>
    <row r="149" spans="30:31">
      <c r="AD149" s="192" t="e">
        <f>IF(#REF!="","",#REF!)</f>
        <v>#REF!</v>
      </c>
      <c r="AE149" s="192">
        <v>149</v>
      </c>
    </row>
    <row r="150" spans="30:31">
      <c r="AD150" s="192" t="e">
        <f>IF(#REF!="","",#REF!)</f>
        <v>#REF!</v>
      </c>
      <c r="AE150" s="192">
        <v>150</v>
      </c>
    </row>
    <row r="151" spans="30:31">
      <c r="AD151" s="192" t="e">
        <f>IF(#REF!="","",#REF!)</f>
        <v>#REF!</v>
      </c>
      <c r="AE151" s="192">
        <v>151</v>
      </c>
    </row>
    <row r="152" spans="30:31">
      <c r="AD152" s="192" t="e">
        <f>IF(#REF!="","",#REF!)</f>
        <v>#REF!</v>
      </c>
      <c r="AE152" s="192">
        <v>152</v>
      </c>
    </row>
    <row r="153" spans="30:31">
      <c r="AD153" s="192" t="e">
        <f>IF(#REF!="","",#REF!)</f>
        <v>#REF!</v>
      </c>
      <c r="AE153" s="192">
        <v>153</v>
      </c>
    </row>
    <row r="154" spans="30:31">
      <c r="AD154" s="192" t="e">
        <f>IF(#REF!="","",#REF!)</f>
        <v>#REF!</v>
      </c>
      <c r="AE154" s="192">
        <v>154</v>
      </c>
    </row>
    <row r="155" spans="30:31">
      <c r="AD155" s="192" t="e">
        <f>IF(#REF!="","",#REF!)</f>
        <v>#REF!</v>
      </c>
      <c r="AE155" s="192">
        <v>155</v>
      </c>
    </row>
    <row r="156" spans="30:31">
      <c r="AD156" s="192" t="e">
        <f>IF(#REF!="","",#REF!)</f>
        <v>#REF!</v>
      </c>
      <c r="AE156" s="192">
        <v>156</v>
      </c>
    </row>
    <row r="157" spans="30:31">
      <c r="AD157" s="192" t="e">
        <f>IF(#REF!="","",#REF!)</f>
        <v>#REF!</v>
      </c>
      <c r="AE157" s="192">
        <v>157</v>
      </c>
    </row>
    <row r="158" spans="30:31">
      <c r="AD158" s="192" t="e">
        <f>IF(#REF!="","",#REF!)</f>
        <v>#REF!</v>
      </c>
      <c r="AE158" s="192">
        <v>158</v>
      </c>
    </row>
    <row r="159" spans="30:31">
      <c r="AD159" s="192" t="e">
        <f>IF(#REF!="","",#REF!)</f>
        <v>#REF!</v>
      </c>
      <c r="AE159" s="192">
        <v>159</v>
      </c>
    </row>
    <row r="160" spans="30:31">
      <c r="AD160" s="192" t="e">
        <f>IF(#REF!="","",#REF!)</f>
        <v>#REF!</v>
      </c>
      <c r="AE160" s="192">
        <v>160</v>
      </c>
    </row>
    <row r="161" spans="30:31">
      <c r="AD161" s="192" t="e">
        <f>IF(#REF!="","",#REF!)</f>
        <v>#REF!</v>
      </c>
      <c r="AE161" s="192">
        <v>161</v>
      </c>
    </row>
    <row r="162" spans="30:31">
      <c r="AD162" s="192" t="e">
        <f>IF(#REF!="","",#REF!)</f>
        <v>#REF!</v>
      </c>
      <c r="AE162" s="192">
        <v>162</v>
      </c>
    </row>
    <row r="163" spans="30:31">
      <c r="AD163" s="192" t="e">
        <f>IF(#REF!="","",#REF!)</f>
        <v>#REF!</v>
      </c>
      <c r="AE163" s="192">
        <v>163</v>
      </c>
    </row>
    <row r="164" spans="30:31">
      <c r="AD164" s="192" t="e">
        <f>IF(#REF!="","",#REF!)</f>
        <v>#REF!</v>
      </c>
      <c r="AE164" s="192">
        <v>164</v>
      </c>
    </row>
    <row r="165" spans="30:31">
      <c r="AD165" s="192" t="e">
        <f>IF(#REF!="","",#REF!)</f>
        <v>#REF!</v>
      </c>
      <c r="AE165" s="192">
        <v>165</v>
      </c>
    </row>
    <row r="166" spans="30:31">
      <c r="AD166" s="192" t="e">
        <f>IF(#REF!="","",#REF!)</f>
        <v>#REF!</v>
      </c>
      <c r="AE166" s="192">
        <v>166</v>
      </c>
    </row>
    <row r="167" spans="30:31">
      <c r="AD167" s="192" t="e">
        <f>IF(#REF!="","",#REF!)</f>
        <v>#REF!</v>
      </c>
      <c r="AE167" s="192">
        <v>167</v>
      </c>
    </row>
    <row r="168" spans="30:31">
      <c r="AD168" s="192" t="e">
        <f>IF(#REF!="","",#REF!)</f>
        <v>#REF!</v>
      </c>
      <c r="AE168" s="192">
        <v>168</v>
      </c>
    </row>
    <row r="169" spans="30:31">
      <c r="AD169" s="192" t="e">
        <f>IF(#REF!="","",#REF!)</f>
        <v>#REF!</v>
      </c>
      <c r="AE169" s="192">
        <v>169</v>
      </c>
    </row>
    <row r="170" spans="30:31">
      <c r="AD170" s="192" t="e">
        <f>IF(#REF!="","",#REF!)</f>
        <v>#REF!</v>
      </c>
      <c r="AE170" s="192">
        <v>170</v>
      </c>
    </row>
    <row r="171" spans="30:31">
      <c r="AD171" s="192" t="e">
        <f>IF(#REF!="","",#REF!)</f>
        <v>#REF!</v>
      </c>
      <c r="AE171" s="192">
        <v>171</v>
      </c>
    </row>
    <row r="172" spans="30:31">
      <c r="AD172" s="192" t="e">
        <f>IF(#REF!="","",#REF!)</f>
        <v>#REF!</v>
      </c>
      <c r="AE172" s="192">
        <v>172</v>
      </c>
    </row>
    <row r="173" spans="30:31">
      <c r="AD173" s="192" t="e">
        <f>IF(#REF!="","",#REF!)</f>
        <v>#REF!</v>
      </c>
      <c r="AE173" s="192">
        <v>173</v>
      </c>
    </row>
    <row r="174" spans="30:31">
      <c r="AD174" s="192" t="e">
        <f>IF(#REF!="","",#REF!)</f>
        <v>#REF!</v>
      </c>
      <c r="AE174" s="192">
        <v>174</v>
      </c>
    </row>
    <row r="175" spans="30:31">
      <c r="AD175" s="192" t="e">
        <f>IF(#REF!="","",#REF!)</f>
        <v>#REF!</v>
      </c>
      <c r="AE175" s="192">
        <v>175</v>
      </c>
    </row>
    <row r="176" spans="30:31">
      <c r="AD176" s="192" t="e">
        <f>IF(#REF!="","",#REF!)</f>
        <v>#REF!</v>
      </c>
      <c r="AE176" s="192">
        <v>176</v>
      </c>
    </row>
    <row r="177" spans="30:31">
      <c r="AD177" s="192" t="e">
        <f>IF(#REF!="","",#REF!)</f>
        <v>#REF!</v>
      </c>
      <c r="AE177" s="192">
        <v>177</v>
      </c>
    </row>
    <row r="178" spans="30:31">
      <c r="AD178" s="192" t="e">
        <f>IF(#REF!="","",#REF!)</f>
        <v>#REF!</v>
      </c>
      <c r="AE178" s="192">
        <v>178</v>
      </c>
    </row>
    <row r="179" spans="30:31">
      <c r="AD179" s="192" t="e">
        <f>IF(#REF!="","",#REF!)</f>
        <v>#REF!</v>
      </c>
      <c r="AE179" s="192">
        <v>179</v>
      </c>
    </row>
    <row r="180" spans="30:31">
      <c r="AD180" s="192" t="e">
        <f>IF(#REF!="","",#REF!)</f>
        <v>#REF!</v>
      </c>
      <c r="AE180" s="192">
        <v>180</v>
      </c>
    </row>
    <row r="181" spans="30:31">
      <c r="AD181" s="192" t="e">
        <f>IF(#REF!="","",#REF!)</f>
        <v>#REF!</v>
      </c>
      <c r="AE181" s="192">
        <v>181</v>
      </c>
    </row>
    <row r="182" spans="30:31">
      <c r="AD182" s="192" t="e">
        <f>IF(#REF!="","",#REF!)</f>
        <v>#REF!</v>
      </c>
      <c r="AE182" s="192">
        <v>182</v>
      </c>
    </row>
    <row r="183" spans="30:31">
      <c r="AD183" s="192" t="e">
        <f>IF(#REF!="","",#REF!)</f>
        <v>#REF!</v>
      </c>
      <c r="AE183" s="192">
        <v>183</v>
      </c>
    </row>
    <row r="184" spans="30:31">
      <c r="AD184" s="192" t="e">
        <f>IF(#REF!="","",#REF!)</f>
        <v>#REF!</v>
      </c>
      <c r="AE184" s="192">
        <v>184</v>
      </c>
    </row>
    <row r="185" spans="30:31">
      <c r="AD185" s="192" t="e">
        <f>IF(#REF!="","",#REF!)</f>
        <v>#REF!</v>
      </c>
      <c r="AE185" s="192">
        <v>185</v>
      </c>
    </row>
    <row r="186" spans="30:31">
      <c r="AD186" s="192" t="e">
        <f>IF(#REF!="","",#REF!)</f>
        <v>#REF!</v>
      </c>
      <c r="AE186" s="192">
        <v>186</v>
      </c>
    </row>
    <row r="187" spans="30:31">
      <c r="AD187" s="192" t="e">
        <f>IF(#REF!="","",#REF!)</f>
        <v>#REF!</v>
      </c>
      <c r="AE187" s="192">
        <v>187</v>
      </c>
    </row>
    <row r="188" spans="30:31">
      <c r="AD188" s="192" t="e">
        <f>IF(#REF!="","",#REF!)</f>
        <v>#REF!</v>
      </c>
      <c r="AE188" s="192">
        <v>188</v>
      </c>
    </row>
    <row r="189" spans="30:31">
      <c r="AD189" s="192" t="e">
        <f>IF(#REF!="","",#REF!)</f>
        <v>#REF!</v>
      </c>
      <c r="AE189" s="192">
        <v>189</v>
      </c>
    </row>
    <row r="190" spans="30:31">
      <c r="AD190" s="192" t="e">
        <f>IF(#REF!="","",#REF!)</f>
        <v>#REF!</v>
      </c>
      <c r="AE190" s="192">
        <v>190</v>
      </c>
    </row>
    <row r="191" spans="30:31">
      <c r="AD191" s="192" t="e">
        <f>IF(#REF!="","",#REF!)</f>
        <v>#REF!</v>
      </c>
      <c r="AE191" s="192">
        <v>191</v>
      </c>
    </row>
    <row r="192" spans="30:31">
      <c r="AD192" s="192" t="e">
        <f>IF(#REF!="","",#REF!)</f>
        <v>#REF!</v>
      </c>
      <c r="AE192" s="192">
        <v>192</v>
      </c>
    </row>
    <row r="193" spans="30:31">
      <c r="AD193" s="192" t="e">
        <f>IF(#REF!="","",#REF!)</f>
        <v>#REF!</v>
      </c>
      <c r="AE193" s="192">
        <v>193</v>
      </c>
    </row>
    <row r="194" spans="30:31">
      <c r="AD194" s="192" t="e">
        <f>IF(#REF!="","",#REF!)</f>
        <v>#REF!</v>
      </c>
      <c r="AE194" s="192">
        <v>194</v>
      </c>
    </row>
    <row r="195" spans="30:31">
      <c r="AD195" s="192" t="e">
        <f>IF(#REF!="","",#REF!)</f>
        <v>#REF!</v>
      </c>
      <c r="AE195" s="192">
        <v>195</v>
      </c>
    </row>
    <row r="196" spans="30:31">
      <c r="AD196" s="192" t="e">
        <f>IF(#REF!="","",#REF!)</f>
        <v>#REF!</v>
      </c>
      <c r="AE196" s="192">
        <v>196</v>
      </c>
    </row>
    <row r="197" spans="30:31">
      <c r="AD197" s="192" t="e">
        <f>IF(#REF!="","",#REF!)</f>
        <v>#REF!</v>
      </c>
      <c r="AE197" s="192">
        <v>197</v>
      </c>
    </row>
    <row r="198" spans="30:31">
      <c r="AD198" s="192" t="e">
        <f>IF(#REF!="","",#REF!)</f>
        <v>#REF!</v>
      </c>
      <c r="AE198" s="192">
        <v>198</v>
      </c>
    </row>
    <row r="199" spans="30:31">
      <c r="AD199" s="192" t="e">
        <f>IF(#REF!="","",#REF!)</f>
        <v>#REF!</v>
      </c>
      <c r="AE199" s="192">
        <v>199</v>
      </c>
    </row>
    <row r="200" spans="30:31">
      <c r="AD200" s="192" t="e">
        <f>IF(#REF!="","",#REF!)</f>
        <v>#REF!</v>
      </c>
      <c r="AE200" s="192">
        <v>200</v>
      </c>
    </row>
    <row r="201" spans="30:31">
      <c r="AD201" s="192" t="e">
        <f>IF(#REF!="","",#REF!)</f>
        <v>#REF!</v>
      </c>
      <c r="AE201" s="192">
        <v>201</v>
      </c>
    </row>
    <row r="202" spans="30:31">
      <c r="AD202" s="192" t="e">
        <f>IF(#REF!="","",#REF!)</f>
        <v>#REF!</v>
      </c>
      <c r="AE202" s="192">
        <v>202</v>
      </c>
    </row>
    <row r="203" spans="30:31">
      <c r="AD203" s="192" t="e">
        <f>IF(#REF!="","",#REF!)</f>
        <v>#REF!</v>
      </c>
      <c r="AE203" s="192">
        <v>203</v>
      </c>
    </row>
    <row r="204" spans="30:31">
      <c r="AD204" s="192" t="e">
        <f>IF(#REF!="","",#REF!)</f>
        <v>#REF!</v>
      </c>
      <c r="AE204" s="192">
        <v>204</v>
      </c>
    </row>
    <row r="205" spans="30:31">
      <c r="AD205" s="192" t="e">
        <f>IF(#REF!="","",#REF!)</f>
        <v>#REF!</v>
      </c>
      <c r="AE205" s="192">
        <v>205</v>
      </c>
    </row>
    <row r="206" spans="30:31">
      <c r="AD206" s="192" t="e">
        <f>IF(#REF!="","",#REF!)</f>
        <v>#REF!</v>
      </c>
      <c r="AE206" s="192">
        <v>206</v>
      </c>
    </row>
    <row r="207" spans="30:31">
      <c r="AD207" s="192" t="e">
        <f>IF(#REF!="","",#REF!)</f>
        <v>#REF!</v>
      </c>
      <c r="AE207" s="192">
        <v>207</v>
      </c>
    </row>
    <row r="208" spans="30:31">
      <c r="AD208" s="192" t="e">
        <f>IF(#REF!="","",#REF!)</f>
        <v>#REF!</v>
      </c>
      <c r="AE208" s="192">
        <v>208</v>
      </c>
    </row>
    <row r="209" spans="30:31">
      <c r="AD209" s="192" t="e">
        <f>IF(#REF!="","",#REF!)</f>
        <v>#REF!</v>
      </c>
      <c r="AE209" s="192">
        <v>209</v>
      </c>
    </row>
    <row r="210" spans="30:31">
      <c r="AD210" s="192" t="e">
        <f>IF(#REF!="","",#REF!)</f>
        <v>#REF!</v>
      </c>
      <c r="AE210" s="192">
        <v>210</v>
      </c>
    </row>
    <row r="211" spans="30:31">
      <c r="AD211" s="192" t="e">
        <f>IF(#REF!="","",#REF!)</f>
        <v>#REF!</v>
      </c>
      <c r="AE211" s="192">
        <v>211</v>
      </c>
    </row>
    <row r="212" spans="30:31">
      <c r="AD212" s="192" t="e">
        <f>IF(#REF!="","",#REF!)</f>
        <v>#REF!</v>
      </c>
      <c r="AE212" s="192">
        <v>212</v>
      </c>
    </row>
    <row r="213" spans="30:31">
      <c r="AD213" s="192" t="e">
        <f>IF(#REF!="","",#REF!)</f>
        <v>#REF!</v>
      </c>
      <c r="AE213" s="192">
        <v>213</v>
      </c>
    </row>
    <row r="214" spans="30:31">
      <c r="AD214" s="192" t="e">
        <f>IF(#REF!="","",#REF!)</f>
        <v>#REF!</v>
      </c>
      <c r="AE214" s="192">
        <v>214</v>
      </c>
    </row>
    <row r="215" spans="30:31">
      <c r="AD215" s="192" t="e">
        <f>IF(#REF!="","",#REF!)</f>
        <v>#REF!</v>
      </c>
      <c r="AE215" s="192">
        <v>215</v>
      </c>
    </row>
    <row r="216" spans="30:31">
      <c r="AD216" s="192" t="e">
        <f>IF(#REF!="","",#REF!)</f>
        <v>#REF!</v>
      </c>
      <c r="AE216" s="192">
        <v>216</v>
      </c>
    </row>
    <row r="217" spans="30:31">
      <c r="AD217" s="192" t="e">
        <f>IF(#REF!="","",#REF!)</f>
        <v>#REF!</v>
      </c>
      <c r="AE217" s="192">
        <v>217</v>
      </c>
    </row>
    <row r="218" spans="30:31">
      <c r="AD218" s="192" t="e">
        <f>IF(#REF!="","",#REF!)</f>
        <v>#REF!</v>
      </c>
      <c r="AE218" s="192">
        <v>218</v>
      </c>
    </row>
    <row r="219" spans="30:31">
      <c r="AD219" s="192" t="e">
        <f>IF(#REF!="","",#REF!)</f>
        <v>#REF!</v>
      </c>
      <c r="AE219" s="192">
        <v>219</v>
      </c>
    </row>
    <row r="220" spans="30:31">
      <c r="AD220" s="192" t="e">
        <f>IF(#REF!="","",#REF!)</f>
        <v>#REF!</v>
      </c>
      <c r="AE220" s="192">
        <v>220</v>
      </c>
    </row>
    <row r="221" spans="30:31">
      <c r="AD221" s="192" t="e">
        <f>IF(#REF!="","",#REF!)</f>
        <v>#REF!</v>
      </c>
      <c r="AE221" s="192">
        <v>221</v>
      </c>
    </row>
    <row r="222" spans="30:31">
      <c r="AD222" s="192" t="e">
        <f>IF(#REF!="","",#REF!)</f>
        <v>#REF!</v>
      </c>
      <c r="AE222" s="192">
        <v>222</v>
      </c>
    </row>
    <row r="223" spans="30:31">
      <c r="AD223" s="192" t="e">
        <f>IF(#REF!="","",#REF!)</f>
        <v>#REF!</v>
      </c>
      <c r="AE223" s="192">
        <v>223</v>
      </c>
    </row>
    <row r="224" spans="30:31">
      <c r="AD224" s="192" t="e">
        <f>IF(#REF!="","",#REF!)</f>
        <v>#REF!</v>
      </c>
      <c r="AE224" s="192">
        <v>224</v>
      </c>
    </row>
    <row r="225" spans="30:31">
      <c r="AD225" s="192" t="e">
        <f>IF(#REF!="","",#REF!)</f>
        <v>#REF!</v>
      </c>
      <c r="AE225" s="192">
        <v>225</v>
      </c>
    </row>
    <row r="226" spans="30:31">
      <c r="AD226" s="192" t="e">
        <f>IF(#REF!="","",#REF!)</f>
        <v>#REF!</v>
      </c>
      <c r="AE226" s="192">
        <v>226</v>
      </c>
    </row>
    <row r="227" spans="30:31">
      <c r="AD227" s="192" t="e">
        <f>IF(#REF!="","",#REF!)</f>
        <v>#REF!</v>
      </c>
      <c r="AE227" s="192">
        <v>227</v>
      </c>
    </row>
    <row r="228" spans="30:31">
      <c r="AD228" s="192" t="e">
        <f>IF(#REF!="","",#REF!)</f>
        <v>#REF!</v>
      </c>
      <c r="AE228" s="192">
        <v>228</v>
      </c>
    </row>
    <row r="229" spans="30:31">
      <c r="AD229" s="192" t="e">
        <f>IF(#REF!="","",#REF!)</f>
        <v>#REF!</v>
      </c>
      <c r="AE229" s="192">
        <v>229</v>
      </c>
    </row>
    <row r="230" spans="30:31">
      <c r="AD230" s="192" t="e">
        <f>IF(#REF!="","",#REF!)</f>
        <v>#REF!</v>
      </c>
      <c r="AE230" s="192">
        <v>230</v>
      </c>
    </row>
    <row r="231" spans="30:31">
      <c r="AD231" s="192" t="e">
        <f>IF(#REF!="","",#REF!)</f>
        <v>#REF!</v>
      </c>
      <c r="AE231" s="192">
        <v>231</v>
      </c>
    </row>
    <row r="232" spans="30:31">
      <c r="AD232" s="192" t="e">
        <f>IF(#REF!="","",#REF!)</f>
        <v>#REF!</v>
      </c>
      <c r="AE232" s="192">
        <v>232</v>
      </c>
    </row>
    <row r="233" spans="30:31">
      <c r="AD233" s="192" t="e">
        <f>IF(#REF!="","",#REF!)</f>
        <v>#REF!</v>
      </c>
      <c r="AE233" s="192">
        <v>233</v>
      </c>
    </row>
    <row r="234" spans="30:31">
      <c r="AD234" s="192" t="e">
        <f>IF(#REF!="","",#REF!)</f>
        <v>#REF!</v>
      </c>
      <c r="AE234" s="192">
        <v>234</v>
      </c>
    </row>
    <row r="235" spans="30:31">
      <c r="AD235" s="192" t="e">
        <f>IF(#REF!="","",#REF!)</f>
        <v>#REF!</v>
      </c>
      <c r="AE235" s="192">
        <v>235</v>
      </c>
    </row>
    <row r="236" spans="30:31">
      <c r="AD236" s="192" t="e">
        <f>IF(#REF!="","",#REF!)</f>
        <v>#REF!</v>
      </c>
      <c r="AE236" s="192">
        <v>236</v>
      </c>
    </row>
    <row r="237" spans="30:31">
      <c r="AD237" s="192" t="e">
        <f>IF(#REF!="","",#REF!)</f>
        <v>#REF!</v>
      </c>
      <c r="AE237" s="192">
        <v>237</v>
      </c>
    </row>
    <row r="238" spans="30:31">
      <c r="AD238" s="192" t="e">
        <f>IF(#REF!="","",#REF!)</f>
        <v>#REF!</v>
      </c>
      <c r="AE238" s="192">
        <v>238</v>
      </c>
    </row>
    <row r="239" spans="30:31">
      <c r="AD239" s="192" t="e">
        <f>IF(#REF!="","",#REF!)</f>
        <v>#REF!</v>
      </c>
      <c r="AE239" s="192">
        <v>239</v>
      </c>
    </row>
    <row r="240" spans="30:31">
      <c r="AD240" s="192" t="e">
        <f>IF(#REF!="","",#REF!)</f>
        <v>#REF!</v>
      </c>
      <c r="AE240" s="192">
        <v>240</v>
      </c>
    </row>
    <row r="241" spans="30:31">
      <c r="AD241" s="192" t="e">
        <f>IF(#REF!="","",#REF!)</f>
        <v>#REF!</v>
      </c>
      <c r="AE241" s="192">
        <v>241</v>
      </c>
    </row>
    <row r="242" spans="30:31">
      <c r="AD242" s="192" t="e">
        <f>IF(#REF!="","",#REF!)</f>
        <v>#REF!</v>
      </c>
      <c r="AE242" s="192">
        <v>242</v>
      </c>
    </row>
    <row r="243" spans="30:31">
      <c r="AD243" s="192" t="e">
        <f>IF(#REF!="","",#REF!)</f>
        <v>#REF!</v>
      </c>
      <c r="AE243" s="192">
        <v>243</v>
      </c>
    </row>
    <row r="244" spans="30:31">
      <c r="AD244" s="192" t="e">
        <f>IF(#REF!="","",#REF!)</f>
        <v>#REF!</v>
      </c>
      <c r="AE244" s="192">
        <v>244</v>
      </c>
    </row>
    <row r="245" spans="30:31">
      <c r="AD245" s="192" t="e">
        <f>IF(#REF!="","",#REF!)</f>
        <v>#REF!</v>
      </c>
      <c r="AE245" s="192">
        <v>245</v>
      </c>
    </row>
    <row r="246" spans="30:31">
      <c r="AD246" s="192" t="e">
        <f>IF(#REF!="","",#REF!)</f>
        <v>#REF!</v>
      </c>
      <c r="AE246" s="192">
        <v>246</v>
      </c>
    </row>
    <row r="247" spans="30:31">
      <c r="AD247" s="192" t="e">
        <f>IF(#REF!="","",#REF!)</f>
        <v>#REF!</v>
      </c>
      <c r="AE247" s="192">
        <v>247</v>
      </c>
    </row>
    <row r="248" spans="30:31">
      <c r="AD248" s="192" t="e">
        <f>IF(#REF!="","",#REF!)</f>
        <v>#REF!</v>
      </c>
      <c r="AE248" s="192">
        <v>248</v>
      </c>
    </row>
    <row r="249" spans="30:31">
      <c r="AD249" s="192" t="e">
        <f>IF(#REF!="","",#REF!)</f>
        <v>#REF!</v>
      </c>
      <c r="AE249" s="192">
        <v>249</v>
      </c>
    </row>
    <row r="250" spans="30:31">
      <c r="AD250" s="192" t="e">
        <f>IF(#REF!="","",#REF!)</f>
        <v>#REF!</v>
      </c>
      <c r="AE250" s="192">
        <v>250</v>
      </c>
    </row>
  </sheetData>
  <sheetProtection password="EE8E" sheet="1" objects="1" scenarios="1" selectLockedCells="1"/>
  <mergeCells count="4">
    <mergeCell ref="A1:B1"/>
    <mergeCell ref="C1:D1"/>
    <mergeCell ref="E1:J1"/>
    <mergeCell ref="A31:B32"/>
  </mergeCells>
  <conditionalFormatting sqref="E3:E27">
    <cfRule type="expression" dxfId="80" priority="18">
      <formula>$AD26=""</formula>
    </cfRule>
  </conditionalFormatting>
  <conditionalFormatting sqref="H3:H27">
    <cfRule type="expression" dxfId="79" priority="17">
      <formula>$AD51=""</formula>
    </cfRule>
  </conditionalFormatting>
  <conditionalFormatting sqref="K3:K27">
    <cfRule type="expression" dxfId="78" priority="16">
      <formula>$AD76=""</formula>
    </cfRule>
  </conditionalFormatting>
  <conditionalFormatting sqref="N3:N27">
    <cfRule type="expression" dxfId="77" priority="15">
      <formula>$AD101=""</formula>
    </cfRule>
  </conditionalFormatting>
  <conditionalFormatting sqref="Q3:Q27">
    <cfRule type="expression" dxfId="76" priority="14">
      <formula>$AD126=""</formula>
    </cfRule>
  </conditionalFormatting>
  <conditionalFormatting sqref="T3:T27">
    <cfRule type="expression" dxfId="75" priority="13">
      <formula>$AD151=""</formula>
    </cfRule>
  </conditionalFormatting>
  <conditionalFormatting sqref="W3:W27">
    <cfRule type="expression" dxfId="74" priority="12">
      <formula>$AD176=""</formula>
    </cfRule>
  </conditionalFormatting>
  <conditionalFormatting sqref="Z3:Z27">
    <cfRule type="expression" dxfId="73" priority="11">
      <formula>$AD201=""</formula>
    </cfRule>
  </conditionalFormatting>
  <conditionalFormatting sqref="AC3:AC27">
    <cfRule type="expression" dxfId="72" priority="8">
      <formula>$AD226=""</formula>
    </cfRule>
  </conditionalFormatting>
  <conditionalFormatting sqref="B3:B27">
    <cfRule type="expression" dxfId="71" priority="3">
      <formula>AD1=""</formula>
    </cfRule>
  </conditionalFormatting>
  <printOptions horizontalCentered="1" verticalCentered="1"/>
  <pageMargins left="0.19685039370078741" right="0.59055118110236227" top="0.19685039370078741" bottom="0.19685039370078741" header="0" footer="0"/>
  <pageSetup paperSize="72" scale="93" fitToHeight="0" orientation="landscape" horizontalDpi="300" verticalDpi="300" r:id="rId1"/>
  <headerFooter>
    <oddHeader>&amp;CLevée du :&amp;D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AL270"/>
  <sheetViews>
    <sheetView showZeros="0" workbookViewId="0">
      <pane xSplit="5" ySplit="6" topLeftCell="F177" activePane="bottomRight" state="frozen"/>
      <selection pane="topRight" activeCell="E1" sqref="E1"/>
      <selection pane="bottomLeft" activeCell="A7" sqref="A7"/>
      <selection pane="bottomRight" activeCell="H189" sqref="H189"/>
    </sheetView>
  </sheetViews>
  <sheetFormatPr baseColWidth="10" defaultRowHeight="12.75"/>
  <cols>
    <col min="1" max="1" width="10.140625" style="45" hidden="1" customWidth="1"/>
    <col min="2" max="2" width="5.85546875" style="45" hidden="1" customWidth="1"/>
    <col min="3" max="3" width="17.140625" style="44" customWidth="1"/>
    <col min="4" max="4" width="13.28515625" style="44" customWidth="1"/>
    <col min="5" max="5" width="9.5703125" style="44" customWidth="1"/>
    <col min="6" max="17" width="8.7109375" style="44" customWidth="1"/>
    <col min="18" max="18" width="10.42578125" style="44" customWidth="1"/>
    <col min="19" max="19" width="8.85546875" style="44" hidden="1" customWidth="1"/>
    <col min="20" max="20" width="6.7109375" style="175" hidden="1" customWidth="1"/>
    <col min="21" max="21" width="8.5703125" style="44" hidden="1" customWidth="1"/>
    <col min="22" max="22" width="11.85546875" style="79" customWidth="1"/>
    <col min="23" max="23" width="11.85546875" style="99" customWidth="1"/>
    <col min="24" max="30" width="8.7109375" style="44" customWidth="1"/>
    <col min="31" max="31" width="13" style="294" customWidth="1"/>
    <col min="32" max="32" width="11.85546875" style="44" customWidth="1"/>
    <col min="33" max="33" width="0.140625" style="44" customWidth="1"/>
    <col min="34" max="254" width="11.42578125" style="44"/>
    <col min="255" max="255" width="10" style="44" customWidth="1"/>
    <col min="256" max="256" width="12.42578125" style="44" customWidth="1"/>
    <col min="257" max="257" width="9" style="44" customWidth="1"/>
    <col min="258" max="258" width="5" style="44" customWidth="1"/>
    <col min="259" max="259" width="6.140625" style="44" customWidth="1"/>
    <col min="260" max="272" width="6.42578125" style="44" customWidth="1"/>
    <col min="273" max="276" width="6" style="44" customWidth="1"/>
    <col min="277" max="277" width="10.28515625" style="44" customWidth="1"/>
    <col min="278" max="278" width="10.140625" style="44" customWidth="1"/>
    <col min="279" max="279" width="7.5703125" style="44" customWidth="1"/>
    <col min="280" max="280" width="7.140625" style="44" customWidth="1"/>
    <col min="281" max="281" width="8" style="44" customWidth="1"/>
    <col min="282" max="282" width="8.140625" style="44" customWidth="1"/>
    <col min="283" max="283" width="7.7109375" style="44" customWidth="1"/>
    <col min="284" max="286" width="8.28515625" style="44" customWidth="1"/>
    <col min="287" max="510" width="11.42578125" style="44"/>
    <col min="511" max="511" width="10" style="44" customWidth="1"/>
    <col min="512" max="512" width="12.42578125" style="44" customWidth="1"/>
    <col min="513" max="513" width="9" style="44" customWidth="1"/>
    <col min="514" max="514" width="5" style="44" customWidth="1"/>
    <col min="515" max="515" width="6.140625" style="44" customWidth="1"/>
    <col min="516" max="528" width="6.42578125" style="44" customWidth="1"/>
    <col min="529" max="532" width="6" style="44" customWidth="1"/>
    <col min="533" max="533" width="10.28515625" style="44" customWidth="1"/>
    <col min="534" max="534" width="10.140625" style="44" customWidth="1"/>
    <col min="535" max="535" width="7.5703125" style="44" customWidth="1"/>
    <col min="536" max="536" width="7.140625" style="44" customWidth="1"/>
    <col min="537" max="537" width="8" style="44" customWidth="1"/>
    <col min="538" max="538" width="8.140625" style="44" customWidth="1"/>
    <col min="539" max="539" width="7.7109375" style="44" customWidth="1"/>
    <col min="540" max="542" width="8.28515625" style="44" customWidth="1"/>
    <col min="543" max="766" width="11.42578125" style="44"/>
    <col min="767" max="767" width="10" style="44" customWidth="1"/>
    <col min="768" max="768" width="12.42578125" style="44" customWidth="1"/>
    <col min="769" max="769" width="9" style="44" customWidth="1"/>
    <col min="770" max="770" width="5" style="44" customWidth="1"/>
    <col min="771" max="771" width="6.140625" style="44" customWidth="1"/>
    <col min="772" max="784" width="6.42578125" style="44" customWidth="1"/>
    <col min="785" max="788" width="6" style="44" customWidth="1"/>
    <col min="789" max="789" width="10.28515625" style="44" customWidth="1"/>
    <col min="790" max="790" width="10.140625" style="44" customWidth="1"/>
    <col min="791" max="791" width="7.5703125" style="44" customWidth="1"/>
    <col min="792" max="792" width="7.140625" style="44" customWidth="1"/>
    <col min="793" max="793" width="8" style="44" customWidth="1"/>
    <col min="794" max="794" width="8.140625" style="44" customWidth="1"/>
    <col min="795" max="795" width="7.7109375" style="44" customWidth="1"/>
    <col min="796" max="798" width="8.28515625" style="44" customWidth="1"/>
    <col min="799" max="1022" width="11.42578125" style="44"/>
    <col min="1023" max="1023" width="10" style="44" customWidth="1"/>
    <col min="1024" max="1024" width="12.42578125" style="44" customWidth="1"/>
    <col min="1025" max="1025" width="9" style="44" customWidth="1"/>
    <col min="1026" max="1026" width="5" style="44" customWidth="1"/>
    <col min="1027" max="1027" width="6.140625" style="44" customWidth="1"/>
    <col min="1028" max="1040" width="6.42578125" style="44" customWidth="1"/>
    <col min="1041" max="1044" width="6" style="44" customWidth="1"/>
    <col min="1045" max="1045" width="10.28515625" style="44" customWidth="1"/>
    <col min="1046" max="1046" width="10.140625" style="44" customWidth="1"/>
    <col min="1047" max="1047" width="7.5703125" style="44" customWidth="1"/>
    <col min="1048" max="1048" width="7.140625" style="44" customWidth="1"/>
    <col min="1049" max="1049" width="8" style="44" customWidth="1"/>
    <col min="1050" max="1050" width="8.140625" style="44" customWidth="1"/>
    <col min="1051" max="1051" width="7.7109375" style="44" customWidth="1"/>
    <col min="1052" max="1054" width="8.28515625" style="44" customWidth="1"/>
    <col min="1055" max="1278" width="11.42578125" style="44"/>
    <col min="1279" max="1279" width="10" style="44" customWidth="1"/>
    <col min="1280" max="1280" width="12.42578125" style="44" customWidth="1"/>
    <col min="1281" max="1281" width="9" style="44" customWidth="1"/>
    <col min="1282" max="1282" width="5" style="44" customWidth="1"/>
    <col min="1283" max="1283" width="6.140625" style="44" customWidth="1"/>
    <col min="1284" max="1296" width="6.42578125" style="44" customWidth="1"/>
    <col min="1297" max="1300" width="6" style="44" customWidth="1"/>
    <col min="1301" max="1301" width="10.28515625" style="44" customWidth="1"/>
    <col min="1302" max="1302" width="10.140625" style="44" customWidth="1"/>
    <col min="1303" max="1303" width="7.5703125" style="44" customWidth="1"/>
    <col min="1304" max="1304" width="7.140625" style="44" customWidth="1"/>
    <col min="1305" max="1305" width="8" style="44" customWidth="1"/>
    <col min="1306" max="1306" width="8.140625" style="44" customWidth="1"/>
    <col min="1307" max="1307" width="7.7109375" style="44" customWidth="1"/>
    <col min="1308" max="1310" width="8.28515625" style="44" customWidth="1"/>
    <col min="1311" max="1534" width="11.42578125" style="44"/>
    <col min="1535" max="1535" width="10" style="44" customWidth="1"/>
    <col min="1536" max="1536" width="12.42578125" style="44" customWidth="1"/>
    <col min="1537" max="1537" width="9" style="44" customWidth="1"/>
    <col min="1538" max="1538" width="5" style="44" customWidth="1"/>
    <col min="1539" max="1539" width="6.140625" style="44" customWidth="1"/>
    <col min="1540" max="1552" width="6.42578125" style="44" customWidth="1"/>
    <col min="1553" max="1556" width="6" style="44" customWidth="1"/>
    <col min="1557" max="1557" width="10.28515625" style="44" customWidth="1"/>
    <col min="1558" max="1558" width="10.140625" style="44" customWidth="1"/>
    <col min="1559" max="1559" width="7.5703125" style="44" customWidth="1"/>
    <col min="1560" max="1560" width="7.140625" style="44" customWidth="1"/>
    <col min="1561" max="1561" width="8" style="44" customWidth="1"/>
    <col min="1562" max="1562" width="8.140625" style="44" customWidth="1"/>
    <col min="1563" max="1563" width="7.7109375" style="44" customWidth="1"/>
    <col min="1564" max="1566" width="8.28515625" style="44" customWidth="1"/>
    <col min="1567" max="1790" width="11.42578125" style="44"/>
    <col min="1791" max="1791" width="10" style="44" customWidth="1"/>
    <col min="1792" max="1792" width="12.42578125" style="44" customWidth="1"/>
    <col min="1793" max="1793" width="9" style="44" customWidth="1"/>
    <col min="1794" max="1794" width="5" style="44" customWidth="1"/>
    <col min="1795" max="1795" width="6.140625" style="44" customWidth="1"/>
    <col min="1796" max="1808" width="6.42578125" style="44" customWidth="1"/>
    <col min="1809" max="1812" width="6" style="44" customWidth="1"/>
    <col min="1813" max="1813" width="10.28515625" style="44" customWidth="1"/>
    <col min="1814" max="1814" width="10.140625" style="44" customWidth="1"/>
    <col min="1815" max="1815" width="7.5703125" style="44" customWidth="1"/>
    <col min="1816" max="1816" width="7.140625" style="44" customWidth="1"/>
    <col min="1817" max="1817" width="8" style="44" customWidth="1"/>
    <col min="1818" max="1818" width="8.140625" style="44" customWidth="1"/>
    <col min="1819" max="1819" width="7.7109375" style="44" customWidth="1"/>
    <col min="1820" max="1822" width="8.28515625" style="44" customWidth="1"/>
    <col min="1823" max="2046" width="11.42578125" style="44"/>
    <col min="2047" max="2047" width="10" style="44" customWidth="1"/>
    <col min="2048" max="2048" width="12.42578125" style="44" customWidth="1"/>
    <col min="2049" max="2049" width="9" style="44" customWidth="1"/>
    <col min="2050" max="2050" width="5" style="44" customWidth="1"/>
    <col min="2051" max="2051" width="6.140625" style="44" customWidth="1"/>
    <col min="2052" max="2064" width="6.42578125" style="44" customWidth="1"/>
    <col min="2065" max="2068" width="6" style="44" customWidth="1"/>
    <col min="2069" max="2069" width="10.28515625" style="44" customWidth="1"/>
    <col min="2070" max="2070" width="10.140625" style="44" customWidth="1"/>
    <col min="2071" max="2071" width="7.5703125" style="44" customWidth="1"/>
    <col min="2072" max="2072" width="7.140625" style="44" customWidth="1"/>
    <col min="2073" max="2073" width="8" style="44" customWidth="1"/>
    <col min="2074" max="2074" width="8.140625" style="44" customWidth="1"/>
    <col min="2075" max="2075" width="7.7109375" style="44" customWidth="1"/>
    <col min="2076" max="2078" width="8.28515625" style="44" customWidth="1"/>
    <col min="2079" max="2302" width="11.42578125" style="44"/>
    <col min="2303" max="2303" width="10" style="44" customWidth="1"/>
    <col min="2304" max="2304" width="12.42578125" style="44" customWidth="1"/>
    <col min="2305" max="2305" width="9" style="44" customWidth="1"/>
    <col min="2306" max="2306" width="5" style="44" customWidth="1"/>
    <col min="2307" max="2307" width="6.140625" style="44" customWidth="1"/>
    <col min="2308" max="2320" width="6.42578125" style="44" customWidth="1"/>
    <col min="2321" max="2324" width="6" style="44" customWidth="1"/>
    <col min="2325" max="2325" width="10.28515625" style="44" customWidth="1"/>
    <col min="2326" max="2326" width="10.140625" style="44" customWidth="1"/>
    <col min="2327" max="2327" width="7.5703125" style="44" customWidth="1"/>
    <col min="2328" max="2328" width="7.140625" style="44" customWidth="1"/>
    <col min="2329" max="2329" width="8" style="44" customWidth="1"/>
    <col min="2330" max="2330" width="8.140625" style="44" customWidth="1"/>
    <col min="2331" max="2331" width="7.7109375" style="44" customWidth="1"/>
    <col min="2332" max="2334" width="8.28515625" style="44" customWidth="1"/>
    <col min="2335" max="2558" width="11.42578125" style="44"/>
    <col min="2559" max="2559" width="10" style="44" customWidth="1"/>
    <col min="2560" max="2560" width="12.42578125" style="44" customWidth="1"/>
    <col min="2561" max="2561" width="9" style="44" customWidth="1"/>
    <col min="2562" max="2562" width="5" style="44" customWidth="1"/>
    <col min="2563" max="2563" width="6.140625" style="44" customWidth="1"/>
    <col min="2564" max="2576" width="6.42578125" style="44" customWidth="1"/>
    <col min="2577" max="2580" width="6" style="44" customWidth="1"/>
    <col min="2581" max="2581" width="10.28515625" style="44" customWidth="1"/>
    <col min="2582" max="2582" width="10.140625" style="44" customWidth="1"/>
    <col min="2583" max="2583" width="7.5703125" style="44" customWidth="1"/>
    <col min="2584" max="2584" width="7.140625" style="44" customWidth="1"/>
    <col min="2585" max="2585" width="8" style="44" customWidth="1"/>
    <col min="2586" max="2586" width="8.140625" style="44" customWidth="1"/>
    <col min="2587" max="2587" width="7.7109375" style="44" customWidth="1"/>
    <col min="2588" max="2590" width="8.28515625" style="44" customWidth="1"/>
    <col min="2591" max="2814" width="11.42578125" style="44"/>
    <col min="2815" max="2815" width="10" style="44" customWidth="1"/>
    <col min="2816" max="2816" width="12.42578125" style="44" customWidth="1"/>
    <col min="2817" max="2817" width="9" style="44" customWidth="1"/>
    <col min="2818" max="2818" width="5" style="44" customWidth="1"/>
    <col min="2819" max="2819" width="6.140625" style="44" customWidth="1"/>
    <col min="2820" max="2832" width="6.42578125" style="44" customWidth="1"/>
    <col min="2833" max="2836" width="6" style="44" customWidth="1"/>
    <col min="2837" max="2837" width="10.28515625" style="44" customWidth="1"/>
    <col min="2838" max="2838" width="10.140625" style="44" customWidth="1"/>
    <col min="2839" max="2839" width="7.5703125" style="44" customWidth="1"/>
    <col min="2840" max="2840" width="7.140625" style="44" customWidth="1"/>
    <col min="2841" max="2841" width="8" style="44" customWidth="1"/>
    <col min="2842" max="2842" width="8.140625" style="44" customWidth="1"/>
    <col min="2843" max="2843" width="7.7109375" style="44" customWidth="1"/>
    <col min="2844" max="2846" width="8.28515625" style="44" customWidth="1"/>
    <col min="2847" max="3070" width="11.42578125" style="44"/>
    <col min="3071" max="3071" width="10" style="44" customWidth="1"/>
    <col min="3072" max="3072" width="12.42578125" style="44" customWidth="1"/>
    <col min="3073" max="3073" width="9" style="44" customWidth="1"/>
    <col min="3074" max="3074" width="5" style="44" customWidth="1"/>
    <col min="3075" max="3075" width="6.140625" style="44" customWidth="1"/>
    <col min="3076" max="3088" width="6.42578125" style="44" customWidth="1"/>
    <col min="3089" max="3092" width="6" style="44" customWidth="1"/>
    <col min="3093" max="3093" width="10.28515625" style="44" customWidth="1"/>
    <col min="3094" max="3094" width="10.140625" style="44" customWidth="1"/>
    <col min="3095" max="3095" width="7.5703125" style="44" customWidth="1"/>
    <col min="3096" max="3096" width="7.140625" style="44" customWidth="1"/>
    <col min="3097" max="3097" width="8" style="44" customWidth="1"/>
    <col min="3098" max="3098" width="8.140625" style="44" customWidth="1"/>
    <col min="3099" max="3099" width="7.7109375" style="44" customWidth="1"/>
    <col min="3100" max="3102" width="8.28515625" style="44" customWidth="1"/>
    <col min="3103" max="3326" width="11.42578125" style="44"/>
    <col min="3327" max="3327" width="10" style="44" customWidth="1"/>
    <col min="3328" max="3328" width="12.42578125" style="44" customWidth="1"/>
    <col min="3329" max="3329" width="9" style="44" customWidth="1"/>
    <col min="3330" max="3330" width="5" style="44" customWidth="1"/>
    <col min="3331" max="3331" width="6.140625" style="44" customWidth="1"/>
    <col min="3332" max="3344" width="6.42578125" style="44" customWidth="1"/>
    <col min="3345" max="3348" width="6" style="44" customWidth="1"/>
    <col min="3349" max="3349" width="10.28515625" style="44" customWidth="1"/>
    <col min="3350" max="3350" width="10.140625" style="44" customWidth="1"/>
    <col min="3351" max="3351" width="7.5703125" style="44" customWidth="1"/>
    <col min="3352" max="3352" width="7.140625" style="44" customWidth="1"/>
    <col min="3353" max="3353" width="8" style="44" customWidth="1"/>
    <col min="3354" max="3354" width="8.140625" style="44" customWidth="1"/>
    <col min="3355" max="3355" width="7.7109375" style="44" customWidth="1"/>
    <col min="3356" max="3358" width="8.28515625" style="44" customWidth="1"/>
    <col min="3359" max="3582" width="11.42578125" style="44"/>
    <col min="3583" max="3583" width="10" style="44" customWidth="1"/>
    <col min="3584" max="3584" width="12.42578125" style="44" customWidth="1"/>
    <col min="3585" max="3585" width="9" style="44" customWidth="1"/>
    <col min="3586" max="3586" width="5" style="44" customWidth="1"/>
    <col min="3587" max="3587" width="6.140625" style="44" customWidth="1"/>
    <col min="3588" max="3600" width="6.42578125" style="44" customWidth="1"/>
    <col min="3601" max="3604" width="6" style="44" customWidth="1"/>
    <col min="3605" max="3605" width="10.28515625" style="44" customWidth="1"/>
    <col min="3606" max="3606" width="10.140625" style="44" customWidth="1"/>
    <col min="3607" max="3607" width="7.5703125" style="44" customWidth="1"/>
    <col min="3608" max="3608" width="7.140625" style="44" customWidth="1"/>
    <col min="3609" max="3609" width="8" style="44" customWidth="1"/>
    <col min="3610" max="3610" width="8.140625" style="44" customWidth="1"/>
    <col min="3611" max="3611" width="7.7109375" style="44" customWidth="1"/>
    <col min="3612" max="3614" width="8.28515625" style="44" customWidth="1"/>
    <col min="3615" max="3838" width="11.42578125" style="44"/>
    <col min="3839" max="3839" width="10" style="44" customWidth="1"/>
    <col min="3840" max="3840" width="12.42578125" style="44" customWidth="1"/>
    <col min="3841" max="3841" width="9" style="44" customWidth="1"/>
    <col min="3842" max="3842" width="5" style="44" customWidth="1"/>
    <col min="3843" max="3843" width="6.140625" style="44" customWidth="1"/>
    <col min="3844" max="3856" width="6.42578125" style="44" customWidth="1"/>
    <col min="3857" max="3860" width="6" style="44" customWidth="1"/>
    <col min="3861" max="3861" width="10.28515625" style="44" customWidth="1"/>
    <col min="3862" max="3862" width="10.140625" style="44" customWidth="1"/>
    <col min="3863" max="3863" width="7.5703125" style="44" customWidth="1"/>
    <col min="3864" max="3864" width="7.140625" style="44" customWidth="1"/>
    <col min="3865" max="3865" width="8" style="44" customWidth="1"/>
    <col min="3866" max="3866" width="8.140625" style="44" customWidth="1"/>
    <col min="3867" max="3867" width="7.7109375" style="44" customWidth="1"/>
    <col min="3868" max="3870" width="8.28515625" style="44" customWidth="1"/>
    <col min="3871" max="4094" width="11.42578125" style="44"/>
    <col min="4095" max="4095" width="10" style="44" customWidth="1"/>
    <col min="4096" max="4096" width="12.42578125" style="44" customWidth="1"/>
    <col min="4097" max="4097" width="9" style="44" customWidth="1"/>
    <col min="4098" max="4098" width="5" style="44" customWidth="1"/>
    <col min="4099" max="4099" width="6.140625" style="44" customWidth="1"/>
    <col min="4100" max="4112" width="6.42578125" style="44" customWidth="1"/>
    <col min="4113" max="4116" width="6" style="44" customWidth="1"/>
    <col min="4117" max="4117" width="10.28515625" style="44" customWidth="1"/>
    <col min="4118" max="4118" width="10.140625" style="44" customWidth="1"/>
    <col min="4119" max="4119" width="7.5703125" style="44" customWidth="1"/>
    <col min="4120" max="4120" width="7.140625" style="44" customWidth="1"/>
    <col min="4121" max="4121" width="8" style="44" customWidth="1"/>
    <col min="4122" max="4122" width="8.140625" style="44" customWidth="1"/>
    <col min="4123" max="4123" width="7.7109375" style="44" customWidth="1"/>
    <col min="4124" max="4126" width="8.28515625" style="44" customWidth="1"/>
    <col min="4127" max="4350" width="11.42578125" style="44"/>
    <col min="4351" max="4351" width="10" style="44" customWidth="1"/>
    <col min="4352" max="4352" width="12.42578125" style="44" customWidth="1"/>
    <col min="4353" max="4353" width="9" style="44" customWidth="1"/>
    <col min="4354" max="4354" width="5" style="44" customWidth="1"/>
    <col min="4355" max="4355" width="6.140625" style="44" customWidth="1"/>
    <col min="4356" max="4368" width="6.42578125" style="44" customWidth="1"/>
    <col min="4369" max="4372" width="6" style="44" customWidth="1"/>
    <col min="4373" max="4373" width="10.28515625" style="44" customWidth="1"/>
    <col min="4374" max="4374" width="10.140625" style="44" customWidth="1"/>
    <col min="4375" max="4375" width="7.5703125" style="44" customWidth="1"/>
    <col min="4376" max="4376" width="7.140625" style="44" customWidth="1"/>
    <col min="4377" max="4377" width="8" style="44" customWidth="1"/>
    <col min="4378" max="4378" width="8.140625" style="44" customWidth="1"/>
    <col min="4379" max="4379" width="7.7109375" style="44" customWidth="1"/>
    <col min="4380" max="4382" width="8.28515625" style="44" customWidth="1"/>
    <col min="4383" max="4606" width="11.42578125" style="44"/>
    <col min="4607" max="4607" width="10" style="44" customWidth="1"/>
    <col min="4608" max="4608" width="12.42578125" style="44" customWidth="1"/>
    <col min="4609" max="4609" width="9" style="44" customWidth="1"/>
    <col min="4610" max="4610" width="5" style="44" customWidth="1"/>
    <col min="4611" max="4611" width="6.140625" style="44" customWidth="1"/>
    <col min="4612" max="4624" width="6.42578125" style="44" customWidth="1"/>
    <col min="4625" max="4628" width="6" style="44" customWidth="1"/>
    <col min="4629" max="4629" width="10.28515625" style="44" customWidth="1"/>
    <col min="4630" max="4630" width="10.140625" style="44" customWidth="1"/>
    <col min="4631" max="4631" width="7.5703125" style="44" customWidth="1"/>
    <col min="4632" max="4632" width="7.140625" style="44" customWidth="1"/>
    <col min="4633" max="4633" width="8" style="44" customWidth="1"/>
    <col min="4634" max="4634" width="8.140625" style="44" customWidth="1"/>
    <col min="4635" max="4635" width="7.7109375" style="44" customWidth="1"/>
    <col min="4636" max="4638" width="8.28515625" style="44" customWidth="1"/>
    <col min="4639" max="4862" width="11.42578125" style="44"/>
    <col min="4863" max="4863" width="10" style="44" customWidth="1"/>
    <col min="4864" max="4864" width="12.42578125" style="44" customWidth="1"/>
    <col min="4865" max="4865" width="9" style="44" customWidth="1"/>
    <col min="4866" max="4866" width="5" style="44" customWidth="1"/>
    <col min="4867" max="4867" width="6.140625" style="44" customWidth="1"/>
    <col min="4868" max="4880" width="6.42578125" style="44" customWidth="1"/>
    <col min="4881" max="4884" width="6" style="44" customWidth="1"/>
    <col min="4885" max="4885" width="10.28515625" style="44" customWidth="1"/>
    <col min="4886" max="4886" width="10.140625" style="44" customWidth="1"/>
    <col min="4887" max="4887" width="7.5703125" style="44" customWidth="1"/>
    <col min="4888" max="4888" width="7.140625" style="44" customWidth="1"/>
    <col min="4889" max="4889" width="8" style="44" customWidth="1"/>
    <col min="4890" max="4890" width="8.140625" style="44" customWidth="1"/>
    <col min="4891" max="4891" width="7.7109375" style="44" customWidth="1"/>
    <col min="4892" max="4894" width="8.28515625" style="44" customWidth="1"/>
    <col min="4895" max="5118" width="11.42578125" style="44"/>
    <col min="5119" max="5119" width="10" style="44" customWidth="1"/>
    <col min="5120" max="5120" width="12.42578125" style="44" customWidth="1"/>
    <col min="5121" max="5121" width="9" style="44" customWidth="1"/>
    <col min="5122" max="5122" width="5" style="44" customWidth="1"/>
    <col min="5123" max="5123" width="6.140625" style="44" customWidth="1"/>
    <col min="5124" max="5136" width="6.42578125" style="44" customWidth="1"/>
    <col min="5137" max="5140" width="6" style="44" customWidth="1"/>
    <col min="5141" max="5141" width="10.28515625" style="44" customWidth="1"/>
    <col min="5142" max="5142" width="10.140625" style="44" customWidth="1"/>
    <col min="5143" max="5143" width="7.5703125" style="44" customWidth="1"/>
    <col min="5144" max="5144" width="7.140625" style="44" customWidth="1"/>
    <col min="5145" max="5145" width="8" style="44" customWidth="1"/>
    <col min="5146" max="5146" width="8.140625" style="44" customWidth="1"/>
    <col min="5147" max="5147" width="7.7109375" style="44" customWidth="1"/>
    <col min="5148" max="5150" width="8.28515625" style="44" customWidth="1"/>
    <col min="5151" max="5374" width="11.42578125" style="44"/>
    <col min="5375" max="5375" width="10" style="44" customWidth="1"/>
    <col min="5376" max="5376" width="12.42578125" style="44" customWidth="1"/>
    <col min="5377" max="5377" width="9" style="44" customWidth="1"/>
    <col min="5378" max="5378" width="5" style="44" customWidth="1"/>
    <col min="5379" max="5379" width="6.140625" style="44" customWidth="1"/>
    <col min="5380" max="5392" width="6.42578125" style="44" customWidth="1"/>
    <col min="5393" max="5396" width="6" style="44" customWidth="1"/>
    <col min="5397" max="5397" width="10.28515625" style="44" customWidth="1"/>
    <col min="5398" max="5398" width="10.140625" style="44" customWidth="1"/>
    <col min="5399" max="5399" width="7.5703125" style="44" customWidth="1"/>
    <col min="5400" max="5400" width="7.140625" style="44" customWidth="1"/>
    <col min="5401" max="5401" width="8" style="44" customWidth="1"/>
    <col min="5402" max="5402" width="8.140625" style="44" customWidth="1"/>
    <col min="5403" max="5403" width="7.7109375" style="44" customWidth="1"/>
    <col min="5404" max="5406" width="8.28515625" style="44" customWidth="1"/>
    <col min="5407" max="5630" width="11.42578125" style="44"/>
    <col min="5631" max="5631" width="10" style="44" customWidth="1"/>
    <col min="5632" max="5632" width="12.42578125" style="44" customWidth="1"/>
    <col min="5633" max="5633" width="9" style="44" customWidth="1"/>
    <col min="5634" max="5634" width="5" style="44" customWidth="1"/>
    <col min="5635" max="5635" width="6.140625" style="44" customWidth="1"/>
    <col min="5636" max="5648" width="6.42578125" style="44" customWidth="1"/>
    <col min="5649" max="5652" width="6" style="44" customWidth="1"/>
    <col min="5653" max="5653" width="10.28515625" style="44" customWidth="1"/>
    <col min="5654" max="5654" width="10.140625" style="44" customWidth="1"/>
    <col min="5655" max="5655" width="7.5703125" style="44" customWidth="1"/>
    <col min="5656" max="5656" width="7.140625" style="44" customWidth="1"/>
    <col min="5657" max="5657" width="8" style="44" customWidth="1"/>
    <col min="5658" max="5658" width="8.140625" style="44" customWidth="1"/>
    <col min="5659" max="5659" width="7.7109375" style="44" customWidth="1"/>
    <col min="5660" max="5662" width="8.28515625" style="44" customWidth="1"/>
    <col min="5663" max="5886" width="11.42578125" style="44"/>
    <col min="5887" max="5887" width="10" style="44" customWidth="1"/>
    <col min="5888" max="5888" width="12.42578125" style="44" customWidth="1"/>
    <col min="5889" max="5889" width="9" style="44" customWidth="1"/>
    <col min="5890" max="5890" width="5" style="44" customWidth="1"/>
    <col min="5891" max="5891" width="6.140625" style="44" customWidth="1"/>
    <col min="5892" max="5904" width="6.42578125" style="44" customWidth="1"/>
    <col min="5905" max="5908" width="6" style="44" customWidth="1"/>
    <col min="5909" max="5909" width="10.28515625" style="44" customWidth="1"/>
    <col min="5910" max="5910" width="10.140625" style="44" customWidth="1"/>
    <col min="5911" max="5911" width="7.5703125" style="44" customWidth="1"/>
    <col min="5912" max="5912" width="7.140625" style="44" customWidth="1"/>
    <col min="5913" max="5913" width="8" style="44" customWidth="1"/>
    <col min="5914" max="5914" width="8.140625" style="44" customWidth="1"/>
    <col min="5915" max="5915" width="7.7109375" style="44" customWidth="1"/>
    <col min="5916" max="5918" width="8.28515625" style="44" customWidth="1"/>
    <col min="5919" max="6142" width="11.42578125" style="44"/>
    <col min="6143" max="6143" width="10" style="44" customWidth="1"/>
    <col min="6144" max="6144" width="12.42578125" style="44" customWidth="1"/>
    <col min="6145" max="6145" width="9" style="44" customWidth="1"/>
    <col min="6146" max="6146" width="5" style="44" customWidth="1"/>
    <col min="6147" max="6147" width="6.140625" style="44" customWidth="1"/>
    <col min="6148" max="6160" width="6.42578125" style="44" customWidth="1"/>
    <col min="6161" max="6164" width="6" style="44" customWidth="1"/>
    <col min="6165" max="6165" width="10.28515625" style="44" customWidth="1"/>
    <col min="6166" max="6166" width="10.140625" style="44" customWidth="1"/>
    <col min="6167" max="6167" width="7.5703125" style="44" customWidth="1"/>
    <col min="6168" max="6168" width="7.140625" style="44" customWidth="1"/>
    <col min="6169" max="6169" width="8" style="44" customWidth="1"/>
    <col min="6170" max="6170" width="8.140625" style="44" customWidth="1"/>
    <col min="6171" max="6171" width="7.7109375" style="44" customWidth="1"/>
    <col min="6172" max="6174" width="8.28515625" style="44" customWidth="1"/>
    <col min="6175" max="6398" width="11.42578125" style="44"/>
    <col min="6399" max="6399" width="10" style="44" customWidth="1"/>
    <col min="6400" max="6400" width="12.42578125" style="44" customWidth="1"/>
    <col min="6401" max="6401" width="9" style="44" customWidth="1"/>
    <col min="6402" max="6402" width="5" style="44" customWidth="1"/>
    <col min="6403" max="6403" width="6.140625" style="44" customWidth="1"/>
    <col min="6404" max="6416" width="6.42578125" style="44" customWidth="1"/>
    <col min="6417" max="6420" width="6" style="44" customWidth="1"/>
    <col min="6421" max="6421" width="10.28515625" style="44" customWidth="1"/>
    <col min="6422" max="6422" width="10.140625" style="44" customWidth="1"/>
    <col min="6423" max="6423" width="7.5703125" style="44" customWidth="1"/>
    <col min="6424" max="6424" width="7.140625" style="44" customWidth="1"/>
    <col min="6425" max="6425" width="8" style="44" customWidth="1"/>
    <col min="6426" max="6426" width="8.140625" style="44" customWidth="1"/>
    <col min="6427" max="6427" width="7.7109375" style="44" customWidth="1"/>
    <col min="6428" max="6430" width="8.28515625" style="44" customWidth="1"/>
    <col min="6431" max="6654" width="11.42578125" style="44"/>
    <col min="6655" max="6655" width="10" style="44" customWidth="1"/>
    <col min="6656" max="6656" width="12.42578125" style="44" customWidth="1"/>
    <col min="6657" max="6657" width="9" style="44" customWidth="1"/>
    <col min="6658" max="6658" width="5" style="44" customWidth="1"/>
    <col min="6659" max="6659" width="6.140625" style="44" customWidth="1"/>
    <col min="6660" max="6672" width="6.42578125" style="44" customWidth="1"/>
    <col min="6673" max="6676" width="6" style="44" customWidth="1"/>
    <col min="6677" max="6677" width="10.28515625" style="44" customWidth="1"/>
    <col min="6678" max="6678" width="10.140625" style="44" customWidth="1"/>
    <col min="6679" max="6679" width="7.5703125" style="44" customWidth="1"/>
    <col min="6680" max="6680" width="7.140625" style="44" customWidth="1"/>
    <col min="6681" max="6681" width="8" style="44" customWidth="1"/>
    <col min="6682" max="6682" width="8.140625" style="44" customWidth="1"/>
    <col min="6683" max="6683" width="7.7109375" style="44" customWidth="1"/>
    <col min="6684" max="6686" width="8.28515625" style="44" customWidth="1"/>
    <col min="6687" max="6910" width="11.42578125" style="44"/>
    <col min="6911" max="6911" width="10" style="44" customWidth="1"/>
    <col min="6912" max="6912" width="12.42578125" style="44" customWidth="1"/>
    <col min="6913" max="6913" width="9" style="44" customWidth="1"/>
    <col min="6914" max="6914" width="5" style="44" customWidth="1"/>
    <col min="6915" max="6915" width="6.140625" style="44" customWidth="1"/>
    <col min="6916" max="6928" width="6.42578125" style="44" customWidth="1"/>
    <col min="6929" max="6932" width="6" style="44" customWidth="1"/>
    <col min="6933" max="6933" width="10.28515625" style="44" customWidth="1"/>
    <col min="6934" max="6934" width="10.140625" style="44" customWidth="1"/>
    <col min="6935" max="6935" width="7.5703125" style="44" customWidth="1"/>
    <col min="6936" max="6936" width="7.140625" style="44" customWidth="1"/>
    <col min="6937" max="6937" width="8" style="44" customWidth="1"/>
    <col min="6938" max="6938" width="8.140625" style="44" customWidth="1"/>
    <col min="6939" max="6939" width="7.7109375" style="44" customWidth="1"/>
    <col min="6940" max="6942" width="8.28515625" style="44" customWidth="1"/>
    <col min="6943" max="7166" width="11.42578125" style="44"/>
    <col min="7167" max="7167" width="10" style="44" customWidth="1"/>
    <col min="7168" max="7168" width="12.42578125" style="44" customWidth="1"/>
    <col min="7169" max="7169" width="9" style="44" customWidth="1"/>
    <col min="7170" max="7170" width="5" style="44" customWidth="1"/>
    <col min="7171" max="7171" width="6.140625" style="44" customWidth="1"/>
    <col min="7172" max="7184" width="6.42578125" style="44" customWidth="1"/>
    <col min="7185" max="7188" width="6" style="44" customWidth="1"/>
    <col min="7189" max="7189" width="10.28515625" style="44" customWidth="1"/>
    <col min="7190" max="7190" width="10.140625" style="44" customWidth="1"/>
    <col min="7191" max="7191" width="7.5703125" style="44" customWidth="1"/>
    <col min="7192" max="7192" width="7.140625" style="44" customWidth="1"/>
    <col min="7193" max="7193" width="8" style="44" customWidth="1"/>
    <col min="7194" max="7194" width="8.140625" style="44" customWidth="1"/>
    <col min="7195" max="7195" width="7.7109375" style="44" customWidth="1"/>
    <col min="7196" max="7198" width="8.28515625" style="44" customWidth="1"/>
    <col min="7199" max="7422" width="11.42578125" style="44"/>
    <col min="7423" max="7423" width="10" style="44" customWidth="1"/>
    <col min="7424" max="7424" width="12.42578125" style="44" customWidth="1"/>
    <col min="7425" max="7425" width="9" style="44" customWidth="1"/>
    <col min="7426" max="7426" width="5" style="44" customWidth="1"/>
    <col min="7427" max="7427" width="6.140625" style="44" customWidth="1"/>
    <col min="7428" max="7440" width="6.42578125" style="44" customWidth="1"/>
    <col min="7441" max="7444" width="6" style="44" customWidth="1"/>
    <col min="7445" max="7445" width="10.28515625" style="44" customWidth="1"/>
    <col min="7446" max="7446" width="10.140625" style="44" customWidth="1"/>
    <col min="7447" max="7447" width="7.5703125" style="44" customWidth="1"/>
    <col min="7448" max="7448" width="7.140625" style="44" customWidth="1"/>
    <col min="7449" max="7449" width="8" style="44" customWidth="1"/>
    <col min="7450" max="7450" width="8.140625" style="44" customWidth="1"/>
    <col min="7451" max="7451" width="7.7109375" style="44" customWidth="1"/>
    <col min="7452" max="7454" width="8.28515625" style="44" customWidth="1"/>
    <col min="7455" max="7678" width="11.42578125" style="44"/>
    <col min="7679" max="7679" width="10" style="44" customWidth="1"/>
    <col min="7680" max="7680" width="12.42578125" style="44" customWidth="1"/>
    <col min="7681" max="7681" width="9" style="44" customWidth="1"/>
    <col min="7682" max="7682" width="5" style="44" customWidth="1"/>
    <col min="7683" max="7683" width="6.140625" style="44" customWidth="1"/>
    <col min="7684" max="7696" width="6.42578125" style="44" customWidth="1"/>
    <col min="7697" max="7700" width="6" style="44" customWidth="1"/>
    <col min="7701" max="7701" width="10.28515625" style="44" customWidth="1"/>
    <col min="7702" max="7702" width="10.140625" style="44" customWidth="1"/>
    <col min="7703" max="7703" width="7.5703125" style="44" customWidth="1"/>
    <col min="7704" max="7704" width="7.140625" style="44" customWidth="1"/>
    <col min="7705" max="7705" width="8" style="44" customWidth="1"/>
    <col min="7706" max="7706" width="8.140625" style="44" customWidth="1"/>
    <col min="7707" max="7707" width="7.7109375" style="44" customWidth="1"/>
    <col min="7708" max="7710" width="8.28515625" style="44" customWidth="1"/>
    <col min="7711" max="7934" width="11.42578125" style="44"/>
    <col min="7935" max="7935" width="10" style="44" customWidth="1"/>
    <col min="7936" max="7936" width="12.42578125" style="44" customWidth="1"/>
    <col min="7937" max="7937" width="9" style="44" customWidth="1"/>
    <col min="7938" max="7938" width="5" style="44" customWidth="1"/>
    <col min="7939" max="7939" width="6.140625" style="44" customWidth="1"/>
    <col min="7940" max="7952" width="6.42578125" style="44" customWidth="1"/>
    <col min="7953" max="7956" width="6" style="44" customWidth="1"/>
    <col min="7957" max="7957" width="10.28515625" style="44" customWidth="1"/>
    <col min="7958" max="7958" width="10.140625" style="44" customWidth="1"/>
    <col min="7959" max="7959" width="7.5703125" style="44" customWidth="1"/>
    <col min="7960" max="7960" width="7.140625" style="44" customWidth="1"/>
    <col min="7961" max="7961" width="8" style="44" customWidth="1"/>
    <col min="7962" max="7962" width="8.140625" style="44" customWidth="1"/>
    <col min="7963" max="7963" width="7.7109375" style="44" customWidth="1"/>
    <col min="7964" max="7966" width="8.28515625" style="44" customWidth="1"/>
    <col min="7967" max="8190" width="11.42578125" style="44"/>
    <col min="8191" max="8191" width="10" style="44" customWidth="1"/>
    <col min="8192" max="8192" width="12.42578125" style="44" customWidth="1"/>
    <col min="8193" max="8193" width="9" style="44" customWidth="1"/>
    <col min="8194" max="8194" width="5" style="44" customWidth="1"/>
    <col min="8195" max="8195" width="6.140625" style="44" customWidth="1"/>
    <col min="8196" max="8208" width="6.42578125" style="44" customWidth="1"/>
    <col min="8209" max="8212" width="6" style="44" customWidth="1"/>
    <col min="8213" max="8213" width="10.28515625" style="44" customWidth="1"/>
    <col min="8214" max="8214" width="10.140625" style="44" customWidth="1"/>
    <col min="8215" max="8215" width="7.5703125" style="44" customWidth="1"/>
    <col min="8216" max="8216" width="7.140625" style="44" customWidth="1"/>
    <col min="8217" max="8217" width="8" style="44" customWidth="1"/>
    <col min="8218" max="8218" width="8.140625" style="44" customWidth="1"/>
    <col min="8219" max="8219" width="7.7109375" style="44" customWidth="1"/>
    <col min="8220" max="8222" width="8.28515625" style="44" customWidth="1"/>
    <col min="8223" max="8446" width="11.42578125" style="44"/>
    <col min="8447" max="8447" width="10" style="44" customWidth="1"/>
    <col min="8448" max="8448" width="12.42578125" style="44" customWidth="1"/>
    <col min="8449" max="8449" width="9" style="44" customWidth="1"/>
    <col min="8450" max="8450" width="5" style="44" customWidth="1"/>
    <col min="8451" max="8451" width="6.140625" style="44" customWidth="1"/>
    <col min="8452" max="8464" width="6.42578125" style="44" customWidth="1"/>
    <col min="8465" max="8468" width="6" style="44" customWidth="1"/>
    <col min="8469" max="8469" width="10.28515625" style="44" customWidth="1"/>
    <col min="8470" max="8470" width="10.140625" style="44" customWidth="1"/>
    <col min="8471" max="8471" width="7.5703125" style="44" customWidth="1"/>
    <col min="8472" max="8472" width="7.140625" style="44" customWidth="1"/>
    <col min="8473" max="8473" width="8" style="44" customWidth="1"/>
    <col min="8474" max="8474" width="8.140625" style="44" customWidth="1"/>
    <col min="8475" max="8475" width="7.7109375" style="44" customWidth="1"/>
    <col min="8476" max="8478" width="8.28515625" style="44" customWidth="1"/>
    <col min="8479" max="8702" width="11.42578125" style="44"/>
    <col min="8703" max="8703" width="10" style="44" customWidth="1"/>
    <col min="8704" max="8704" width="12.42578125" style="44" customWidth="1"/>
    <col min="8705" max="8705" width="9" style="44" customWidth="1"/>
    <col min="8706" max="8706" width="5" style="44" customWidth="1"/>
    <col min="8707" max="8707" width="6.140625" style="44" customWidth="1"/>
    <col min="8708" max="8720" width="6.42578125" style="44" customWidth="1"/>
    <col min="8721" max="8724" width="6" style="44" customWidth="1"/>
    <col min="8725" max="8725" width="10.28515625" style="44" customWidth="1"/>
    <col min="8726" max="8726" width="10.140625" style="44" customWidth="1"/>
    <col min="8727" max="8727" width="7.5703125" style="44" customWidth="1"/>
    <col min="8728" max="8728" width="7.140625" style="44" customWidth="1"/>
    <col min="8729" max="8729" width="8" style="44" customWidth="1"/>
    <col min="8730" max="8730" width="8.140625" style="44" customWidth="1"/>
    <col min="8731" max="8731" width="7.7109375" style="44" customWidth="1"/>
    <col min="8732" max="8734" width="8.28515625" style="44" customWidth="1"/>
    <col min="8735" max="8958" width="11.42578125" style="44"/>
    <col min="8959" max="8959" width="10" style="44" customWidth="1"/>
    <col min="8960" max="8960" width="12.42578125" style="44" customWidth="1"/>
    <col min="8961" max="8961" width="9" style="44" customWidth="1"/>
    <col min="8962" max="8962" width="5" style="44" customWidth="1"/>
    <col min="8963" max="8963" width="6.140625" style="44" customWidth="1"/>
    <col min="8964" max="8976" width="6.42578125" style="44" customWidth="1"/>
    <col min="8977" max="8980" width="6" style="44" customWidth="1"/>
    <col min="8981" max="8981" width="10.28515625" style="44" customWidth="1"/>
    <col min="8982" max="8982" width="10.140625" style="44" customWidth="1"/>
    <col min="8983" max="8983" width="7.5703125" style="44" customWidth="1"/>
    <col min="8984" max="8984" width="7.140625" style="44" customWidth="1"/>
    <col min="8985" max="8985" width="8" style="44" customWidth="1"/>
    <col min="8986" max="8986" width="8.140625" style="44" customWidth="1"/>
    <col min="8987" max="8987" width="7.7109375" style="44" customWidth="1"/>
    <col min="8988" max="8990" width="8.28515625" style="44" customWidth="1"/>
    <col min="8991" max="9214" width="11.42578125" style="44"/>
    <col min="9215" max="9215" width="10" style="44" customWidth="1"/>
    <col min="9216" max="9216" width="12.42578125" style="44" customWidth="1"/>
    <col min="9217" max="9217" width="9" style="44" customWidth="1"/>
    <col min="9218" max="9218" width="5" style="44" customWidth="1"/>
    <col min="9219" max="9219" width="6.140625" style="44" customWidth="1"/>
    <col min="9220" max="9232" width="6.42578125" style="44" customWidth="1"/>
    <col min="9233" max="9236" width="6" style="44" customWidth="1"/>
    <col min="9237" max="9237" width="10.28515625" style="44" customWidth="1"/>
    <col min="9238" max="9238" width="10.140625" style="44" customWidth="1"/>
    <col min="9239" max="9239" width="7.5703125" style="44" customWidth="1"/>
    <col min="9240" max="9240" width="7.140625" style="44" customWidth="1"/>
    <col min="9241" max="9241" width="8" style="44" customWidth="1"/>
    <col min="9242" max="9242" width="8.140625" style="44" customWidth="1"/>
    <col min="9243" max="9243" width="7.7109375" style="44" customWidth="1"/>
    <col min="9244" max="9246" width="8.28515625" style="44" customWidth="1"/>
    <col min="9247" max="9470" width="11.42578125" style="44"/>
    <col min="9471" max="9471" width="10" style="44" customWidth="1"/>
    <col min="9472" max="9472" width="12.42578125" style="44" customWidth="1"/>
    <col min="9473" max="9473" width="9" style="44" customWidth="1"/>
    <col min="9474" max="9474" width="5" style="44" customWidth="1"/>
    <col min="9475" max="9475" width="6.140625" style="44" customWidth="1"/>
    <col min="9476" max="9488" width="6.42578125" style="44" customWidth="1"/>
    <col min="9489" max="9492" width="6" style="44" customWidth="1"/>
    <col min="9493" max="9493" width="10.28515625" style="44" customWidth="1"/>
    <col min="9494" max="9494" width="10.140625" style="44" customWidth="1"/>
    <col min="9495" max="9495" width="7.5703125" style="44" customWidth="1"/>
    <col min="9496" max="9496" width="7.140625" style="44" customWidth="1"/>
    <col min="9497" max="9497" width="8" style="44" customWidth="1"/>
    <col min="9498" max="9498" width="8.140625" style="44" customWidth="1"/>
    <col min="9499" max="9499" width="7.7109375" style="44" customWidth="1"/>
    <col min="9500" max="9502" width="8.28515625" style="44" customWidth="1"/>
    <col min="9503" max="9726" width="11.42578125" style="44"/>
    <col min="9727" max="9727" width="10" style="44" customWidth="1"/>
    <col min="9728" max="9728" width="12.42578125" style="44" customWidth="1"/>
    <col min="9729" max="9729" width="9" style="44" customWidth="1"/>
    <col min="9730" max="9730" width="5" style="44" customWidth="1"/>
    <col min="9731" max="9731" width="6.140625" style="44" customWidth="1"/>
    <col min="9732" max="9744" width="6.42578125" style="44" customWidth="1"/>
    <col min="9745" max="9748" width="6" style="44" customWidth="1"/>
    <col min="9749" max="9749" width="10.28515625" style="44" customWidth="1"/>
    <col min="9750" max="9750" width="10.140625" style="44" customWidth="1"/>
    <col min="9751" max="9751" width="7.5703125" style="44" customWidth="1"/>
    <col min="9752" max="9752" width="7.140625" style="44" customWidth="1"/>
    <col min="9753" max="9753" width="8" style="44" customWidth="1"/>
    <col min="9754" max="9754" width="8.140625" style="44" customWidth="1"/>
    <col min="9755" max="9755" width="7.7109375" style="44" customWidth="1"/>
    <col min="9756" max="9758" width="8.28515625" style="44" customWidth="1"/>
    <col min="9759" max="9982" width="11.42578125" style="44"/>
    <col min="9983" max="9983" width="10" style="44" customWidth="1"/>
    <col min="9984" max="9984" width="12.42578125" style="44" customWidth="1"/>
    <col min="9985" max="9985" width="9" style="44" customWidth="1"/>
    <col min="9986" max="9986" width="5" style="44" customWidth="1"/>
    <col min="9987" max="9987" width="6.140625" style="44" customWidth="1"/>
    <col min="9988" max="10000" width="6.42578125" style="44" customWidth="1"/>
    <col min="10001" max="10004" width="6" style="44" customWidth="1"/>
    <col min="10005" max="10005" width="10.28515625" style="44" customWidth="1"/>
    <col min="10006" max="10006" width="10.140625" style="44" customWidth="1"/>
    <col min="10007" max="10007" width="7.5703125" style="44" customWidth="1"/>
    <col min="10008" max="10008" width="7.140625" style="44" customWidth="1"/>
    <col min="10009" max="10009" width="8" style="44" customWidth="1"/>
    <col min="10010" max="10010" width="8.140625" style="44" customWidth="1"/>
    <col min="10011" max="10011" width="7.7109375" style="44" customWidth="1"/>
    <col min="10012" max="10014" width="8.28515625" style="44" customWidth="1"/>
    <col min="10015" max="10238" width="11.42578125" style="44"/>
    <col min="10239" max="10239" width="10" style="44" customWidth="1"/>
    <col min="10240" max="10240" width="12.42578125" style="44" customWidth="1"/>
    <col min="10241" max="10241" width="9" style="44" customWidth="1"/>
    <col min="10242" max="10242" width="5" style="44" customWidth="1"/>
    <col min="10243" max="10243" width="6.140625" style="44" customWidth="1"/>
    <col min="10244" max="10256" width="6.42578125" style="44" customWidth="1"/>
    <col min="10257" max="10260" width="6" style="44" customWidth="1"/>
    <col min="10261" max="10261" width="10.28515625" style="44" customWidth="1"/>
    <col min="10262" max="10262" width="10.140625" style="44" customWidth="1"/>
    <col min="10263" max="10263" width="7.5703125" style="44" customWidth="1"/>
    <col min="10264" max="10264" width="7.140625" style="44" customWidth="1"/>
    <col min="10265" max="10265" width="8" style="44" customWidth="1"/>
    <col min="10266" max="10266" width="8.140625" style="44" customWidth="1"/>
    <col min="10267" max="10267" width="7.7109375" style="44" customWidth="1"/>
    <col min="10268" max="10270" width="8.28515625" style="44" customWidth="1"/>
    <col min="10271" max="10494" width="11.42578125" style="44"/>
    <col min="10495" max="10495" width="10" style="44" customWidth="1"/>
    <col min="10496" max="10496" width="12.42578125" style="44" customWidth="1"/>
    <col min="10497" max="10497" width="9" style="44" customWidth="1"/>
    <col min="10498" max="10498" width="5" style="44" customWidth="1"/>
    <col min="10499" max="10499" width="6.140625" style="44" customWidth="1"/>
    <col min="10500" max="10512" width="6.42578125" style="44" customWidth="1"/>
    <col min="10513" max="10516" width="6" style="44" customWidth="1"/>
    <col min="10517" max="10517" width="10.28515625" style="44" customWidth="1"/>
    <col min="10518" max="10518" width="10.140625" style="44" customWidth="1"/>
    <col min="10519" max="10519" width="7.5703125" style="44" customWidth="1"/>
    <col min="10520" max="10520" width="7.140625" style="44" customWidth="1"/>
    <col min="10521" max="10521" width="8" style="44" customWidth="1"/>
    <col min="10522" max="10522" width="8.140625" style="44" customWidth="1"/>
    <col min="10523" max="10523" width="7.7109375" style="44" customWidth="1"/>
    <col min="10524" max="10526" width="8.28515625" style="44" customWidth="1"/>
    <col min="10527" max="10750" width="11.42578125" style="44"/>
    <col min="10751" max="10751" width="10" style="44" customWidth="1"/>
    <col min="10752" max="10752" width="12.42578125" style="44" customWidth="1"/>
    <col min="10753" max="10753" width="9" style="44" customWidth="1"/>
    <col min="10754" max="10754" width="5" style="44" customWidth="1"/>
    <col min="10755" max="10755" width="6.140625" style="44" customWidth="1"/>
    <col min="10756" max="10768" width="6.42578125" style="44" customWidth="1"/>
    <col min="10769" max="10772" width="6" style="44" customWidth="1"/>
    <col min="10773" max="10773" width="10.28515625" style="44" customWidth="1"/>
    <col min="10774" max="10774" width="10.140625" style="44" customWidth="1"/>
    <col min="10775" max="10775" width="7.5703125" style="44" customWidth="1"/>
    <col min="10776" max="10776" width="7.140625" style="44" customWidth="1"/>
    <col min="10777" max="10777" width="8" style="44" customWidth="1"/>
    <col min="10778" max="10778" width="8.140625" style="44" customWidth="1"/>
    <col min="10779" max="10779" width="7.7109375" style="44" customWidth="1"/>
    <col min="10780" max="10782" width="8.28515625" style="44" customWidth="1"/>
    <col min="10783" max="11006" width="11.42578125" style="44"/>
    <col min="11007" max="11007" width="10" style="44" customWidth="1"/>
    <col min="11008" max="11008" width="12.42578125" style="44" customWidth="1"/>
    <col min="11009" max="11009" width="9" style="44" customWidth="1"/>
    <col min="11010" max="11010" width="5" style="44" customWidth="1"/>
    <col min="11011" max="11011" width="6.140625" style="44" customWidth="1"/>
    <col min="11012" max="11024" width="6.42578125" style="44" customWidth="1"/>
    <col min="11025" max="11028" width="6" style="44" customWidth="1"/>
    <col min="11029" max="11029" width="10.28515625" style="44" customWidth="1"/>
    <col min="11030" max="11030" width="10.140625" style="44" customWidth="1"/>
    <col min="11031" max="11031" width="7.5703125" style="44" customWidth="1"/>
    <col min="11032" max="11032" width="7.140625" style="44" customWidth="1"/>
    <col min="11033" max="11033" width="8" style="44" customWidth="1"/>
    <col min="11034" max="11034" width="8.140625" style="44" customWidth="1"/>
    <col min="11035" max="11035" width="7.7109375" style="44" customWidth="1"/>
    <col min="11036" max="11038" width="8.28515625" style="44" customWidth="1"/>
    <col min="11039" max="11262" width="11.42578125" style="44"/>
    <col min="11263" max="11263" width="10" style="44" customWidth="1"/>
    <col min="11264" max="11264" width="12.42578125" style="44" customWidth="1"/>
    <col min="11265" max="11265" width="9" style="44" customWidth="1"/>
    <col min="11266" max="11266" width="5" style="44" customWidth="1"/>
    <col min="11267" max="11267" width="6.140625" style="44" customWidth="1"/>
    <col min="11268" max="11280" width="6.42578125" style="44" customWidth="1"/>
    <col min="11281" max="11284" width="6" style="44" customWidth="1"/>
    <col min="11285" max="11285" width="10.28515625" style="44" customWidth="1"/>
    <col min="11286" max="11286" width="10.140625" style="44" customWidth="1"/>
    <col min="11287" max="11287" width="7.5703125" style="44" customWidth="1"/>
    <col min="11288" max="11288" width="7.140625" style="44" customWidth="1"/>
    <col min="11289" max="11289" width="8" style="44" customWidth="1"/>
    <col min="11290" max="11290" width="8.140625" style="44" customWidth="1"/>
    <col min="11291" max="11291" width="7.7109375" style="44" customWidth="1"/>
    <col min="11292" max="11294" width="8.28515625" style="44" customWidth="1"/>
    <col min="11295" max="11518" width="11.42578125" style="44"/>
    <col min="11519" max="11519" width="10" style="44" customWidth="1"/>
    <col min="11520" max="11520" width="12.42578125" style="44" customWidth="1"/>
    <col min="11521" max="11521" width="9" style="44" customWidth="1"/>
    <col min="11522" max="11522" width="5" style="44" customWidth="1"/>
    <col min="11523" max="11523" width="6.140625" style="44" customWidth="1"/>
    <col min="11524" max="11536" width="6.42578125" style="44" customWidth="1"/>
    <col min="11537" max="11540" width="6" style="44" customWidth="1"/>
    <col min="11541" max="11541" width="10.28515625" style="44" customWidth="1"/>
    <col min="11542" max="11542" width="10.140625" style="44" customWidth="1"/>
    <col min="11543" max="11543" width="7.5703125" style="44" customWidth="1"/>
    <col min="11544" max="11544" width="7.140625" style="44" customWidth="1"/>
    <col min="11545" max="11545" width="8" style="44" customWidth="1"/>
    <col min="11546" max="11546" width="8.140625" style="44" customWidth="1"/>
    <col min="11547" max="11547" width="7.7109375" style="44" customWidth="1"/>
    <col min="11548" max="11550" width="8.28515625" style="44" customWidth="1"/>
    <col min="11551" max="11774" width="11.42578125" style="44"/>
    <col min="11775" max="11775" width="10" style="44" customWidth="1"/>
    <col min="11776" max="11776" width="12.42578125" style="44" customWidth="1"/>
    <col min="11777" max="11777" width="9" style="44" customWidth="1"/>
    <col min="11778" max="11778" width="5" style="44" customWidth="1"/>
    <col min="11779" max="11779" width="6.140625" style="44" customWidth="1"/>
    <col min="11780" max="11792" width="6.42578125" style="44" customWidth="1"/>
    <col min="11793" max="11796" width="6" style="44" customWidth="1"/>
    <col min="11797" max="11797" width="10.28515625" style="44" customWidth="1"/>
    <col min="11798" max="11798" width="10.140625" style="44" customWidth="1"/>
    <col min="11799" max="11799" width="7.5703125" style="44" customWidth="1"/>
    <col min="11800" max="11800" width="7.140625" style="44" customWidth="1"/>
    <col min="11801" max="11801" width="8" style="44" customWidth="1"/>
    <col min="11802" max="11802" width="8.140625" style="44" customWidth="1"/>
    <col min="11803" max="11803" width="7.7109375" style="44" customWidth="1"/>
    <col min="11804" max="11806" width="8.28515625" style="44" customWidth="1"/>
    <col min="11807" max="12030" width="11.42578125" style="44"/>
    <col min="12031" max="12031" width="10" style="44" customWidth="1"/>
    <col min="12032" max="12032" width="12.42578125" style="44" customWidth="1"/>
    <col min="12033" max="12033" width="9" style="44" customWidth="1"/>
    <col min="12034" max="12034" width="5" style="44" customWidth="1"/>
    <col min="12035" max="12035" width="6.140625" style="44" customWidth="1"/>
    <col min="12036" max="12048" width="6.42578125" style="44" customWidth="1"/>
    <col min="12049" max="12052" width="6" style="44" customWidth="1"/>
    <col min="12053" max="12053" width="10.28515625" style="44" customWidth="1"/>
    <col min="12054" max="12054" width="10.140625" style="44" customWidth="1"/>
    <col min="12055" max="12055" width="7.5703125" style="44" customWidth="1"/>
    <col min="12056" max="12056" width="7.140625" style="44" customWidth="1"/>
    <col min="12057" max="12057" width="8" style="44" customWidth="1"/>
    <col min="12058" max="12058" width="8.140625" style="44" customWidth="1"/>
    <col min="12059" max="12059" width="7.7109375" style="44" customWidth="1"/>
    <col min="12060" max="12062" width="8.28515625" style="44" customWidth="1"/>
    <col min="12063" max="12286" width="11.42578125" style="44"/>
    <col min="12287" max="12287" width="10" style="44" customWidth="1"/>
    <col min="12288" max="12288" width="12.42578125" style="44" customWidth="1"/>
    <col min="12289" max="12289" width="9" style="44" customWidth="1"/>
    <col min="12290" max="12290" width="5" style="44" customWidth="1"/>
    <col min="12291" max="12291" width="6.140625" style="44" customWidth="1"/>
    <col min="12292" max="12304" width="6.42578125" style="44" customWidth="1"/>
    <col min="12305" max="12308" width="6" style="44" customWidth="1"/>
    <col min="12309" max="12309" width="10.28515625" style="44" customWidth="1"/>
    <col min="12310" max="12310" width="10.140625" style="44" customWidth="1"/>
    <col min="12311" max="12311" width="7.5703125" style="44" customWidth="1"/>
    <col min="12312" max="12312" width="7.140625" style="44" customWidth="1"/>
    <col min="12313" max="12313" width="8" style="44" customWidth="1"/>
    <col min="12314" max="12314" width="8.140625" style="44" customWidth="1"/>
    <col min="12315" max="12315" width="7.7109375" style="44" customWidth="1"/>
    <col min="12316" max="12318" width="8.28515625" style="44" customWidth="1"/>
    <col min="12319" max="12542" width="11.42578125" style="44"/>
    <col min="12543" max="12543" width="10" style="44" customWidth="1"/>
    <col min="12544" max="12544" width="12.42578125" style="44" customWidth="1"/>
    <col min="12545" max="12545" width="9" style="44" customWidth="1"/>
    <col min="12546" max="12546" width="5" style="44" customWidth="1"/>
    <col min="12547" max="12547" width="6.140625" style="44" customWidth="1"/>
    <col min="12548" max="12560" width="6.42578125" style="44" customWidth="1"/>
    <col min="12561" max="12564" width="6" style="44" customWidth="1"/>
    <col min="12565" max="12565" width="10.28515625" style="44" customWidth="1"/>
    <col min="12566" max="12566" width="10.140625" style="44" customWidth="1"/>
    <col min="12567" max="12567" width="7.5703125" style="44" customWidth="1"/>
    <col min="12568" max="12568" width="7.140625" style="44" customWidth="1"/>
    <col min="12569" max="12569" width="8" style="44" customWidth="1"/>
    <col min="12570" max="12570" width="8.140625" style="44" customWidth="1"/>
    <col min="12571" max="12571" width="7.7109375" style="44" customWidth="1"/>
    <col min="12572" max="12574" width="8.28515625" style="44" customWidth="1"/>
    <col min="12575" max="12798" width="11.42578125" style="44"/>
    <col min="12799" max="12799" width="10" style="44" customWidth="1"/>
    <col min="12800" max="12800" width="12.42578125" style="44" customWidth="1"/>
    <col min="12801" max="12801" width="9" style="44" customWidth="1"/>
    <col min="12802" max="12802" width="5" style="44" customWidth="1"/>
    <col min="12803" max="12803" width="6.140625" style="44" customWidth="1"/>
    <col min="12804" max="12816" width="6.42578125" style="44" customWidth="1"/>
    <col min="12817" max="12820" width="6" style="44" customWidth="1"/>
    <col min="12821" max="12821" width="10.28515625" style="44" customWidth="1"/>
    <col min="12822" max="12822" width="10.140625" style="44" customWidth="1"/>
    <col min="12823" max="12823" width="7.5703125" style="44" customWidth="1"/>
    <col min="12824" max="12824" width="7.140625" style="44" customWidth="1"/>
    <col min="12825" max="12825" width="8" style="44" customWidth="1"/>
    <col min="12826" max="12826" width="8.140625" style="44" customWidth="1"/>
    <col min="12827" max="12827" width="7.7109375" style="44" customWidth="1"/>
    <col min="12828" max="12830" width="8.28515625" style="44" customWidth="1"/>
    <col min="12831" max="13054" width="11.42578125" style="44"/>
    <col min="13055" max="13055" width="10" style="44" customWidth="1"/>
    <col min="13056" max="13056" width="12.42578125" style="44" customWidth="1"/>
    <col min="13057" max="13057" width="9" style="44" customWidth="1"/>
    <col min="13058" max="13058" width="5" style="44" customWidth="1"/>
    <col min="13059" max="13059" width="6.140625" style="44" customWidth="1"/>
    <col min="13060" max="13072" width="6.42578125" style="44" customWidth="1"/>
    <col min="13073" max="13076" width="6" style="44" customWidth="1"/>
    <col min="13077" max="13077" width="10.28515625" style="44" customWidth="1"/>
    <col min="13078" max="13078" width="10.140625" style="44" customWidth="1"/>
    <col min="13079" max="13079" width="7.5703125" style="44" customWidth="1"/>
    <col min="13080" max="13080" width="7.140625" style="44" customWidth="1"/>
    <col min="13081" max="13081" width="8" style="44" customWidth="1"/>
    <col min="13082" max="13082" width="8.140625" style="44" customWidth="1"/>
    <col min="13083" max="13083" width="7.7109375" style="44" customWidth="1"/>
    <col min="13084" max="13086" width="8.28515625" style="44" customWidth="1"/>
    <col min="13087" max="13310" width="11.42578125" style="44"/>
    <col min="13311" max="13311" width="10" style="44" customWidth="1"/>
    <col min="13312" max="13312" width="12.42578125" style="44" customWidth="1"/>
    <col min="13313" max="13313" width="9" style="44" customWidth="1"/>
    <col min="13314" max="13314" width="5" style="44" customWidth="1"/>
    <col min="13315" max="13315" width="6.140625" style="44" customWidth="1"/>
    <col min="13316" max="13328" width="6.42578125" style="44" customWidth="1"/>
    <col min="13329" max="13332" width="6" style="44" customWidth="1"/>
    <col min="13333" max="13333" width="10.28515625" style="44" customWidth="1"/>
    <col min="13334" max="13334" width="10.140625" style="44" customWidth="1"/>
    <col min="13335" max="13335" width="7.5703125" style="44" customWidth="1"/>
    <col min="13336" max="13336" width="7.140625" style="44" customWidth="1"/>
    <col min="13337" max="13337" width="8" style="44" customWidth="1"/>
    <col min="13338" max="13338" width="8.140625" style="44" customWidth="1"/>
    <col min="13339" max="13339" width="7.7109375" style="44" customWidth="1"/>
    <col min="13340" max="13342" width="8.28515625" style="44" customWidth="1"/>
    <col min="13343" max="13566" width="11.42578125" style="44"/>
    <col min="13567" max="13567" width="10" style="44" customWidth="1"/>
    <col min="13568" max="13568" width="12.42578125" style="44" customWidth="1"/>
    <col min="13569" max="13569" width="9" style="44" customWidth="1"/>
    <col min="13570" max="13570" width="5" style="44" customWidth="1"/>
    <col min="13571" max="13571" width="6.140625" style="44" customWidth="1"/>
    <col min="13572" max="13584" width="6.42578125" style="44" customWidth="1"/>
    <col min="13585" max="13588" width="6" style="44" customWidth="1"/>
    <col min="13589" max="13589" width="10.28515625" style="44" customWidth="1"/>
    <col min="13590" max="13590" width="10.140625" style="44" customWidth="1"/>
    <col min="13591" max="13591" width="7.5703125" style="44" customWidth="1"/>
    <col min="13592" max="13592" width="7.140625" style="44" customWidth="1"/>
    <col min="13593" max="13593" width="8" style="44" customWidth="1"/>
    <col min="13594" max="13594" width="8.140625" style="44" customWidth="1"/>
    <col min="13595" max="13595" width="7.7109375" style="44" customWidth="1"/>
    <col min="13596" max="13598" width="8.28515625" style="44" customWidth="1"/>
    <col min="13599" max="13822" width="11.42578125" style="44"/>
    <col min="13823" max="13823" width="10" style="44" customWidth="1"/>
    <col min="13824" max="13824" width="12.42578125" style="44" customWidth="1"/>
    <col min="13825" max="13825" width="9" style="44" customWidth="1"/>
    <col min="13826" max="13826" width="5" style="44" customWidth="1"/>
    <col min="13827" max="13827" width="6.140625" style="44" customWidth="1"/>
    <col min="13828" max="13840" width="6.42578125" style="44" customWidth="1"/>
    <col min="13841" max="13844" width="6" style="44" customWidth="1"/>
    <col min="13845" max="13845" width="10.28515625" style="44" customWidth="1"/>
    <col min="13846" max="13846" width="10.140625" style="44" customWidth="1"/>
    <col min="13847" max="13847" width="7.5703125" style="44" customWidth="1"/>
    <col min="13848" max="13848" width="7.140625" style="44" customWidth="1"/>
    <col min="13849" max="13849" width="8" style="44" customWidth="1"/>
    <col min="13850" max="13850" width="8.140625" style="44" customWidth="1"/>
    <col min="13851" max="13851" width="7.7109375" style="44" customWidth="1"/>
    <col min="13852" max="13854" width="8.28515625" style="44" customWidth="1"/>
    <col min="13855" max="14078" width="11.42578125" style="44"/>
    <col min="14079" max="14079" width="10" style="44" customWidth="1"/>
    <col min="14080" max="14080" width="12.42578125" style="44" customWidth="1"/>
    <col min="14081" max="14081" width="9" style="44" customWidth="1"/>
    <col min="14082" max="14082" width="5" style="44" customWidth="1"/>
    <col min="14083" max="14083" width="6.140625" style="44" customWidth="1"/>
    <col min="14084" max="14096" width="6.42578125" style="44" customWidth="1"/>
    <col min="14097" max="14100" width="6" style="44" customWidth="1"/>
    <col min="14101" max="14101" width="10.28515625" style="44" customWidth="1"/>
    <col min="14102" max="14102" width="10.140625" style="44" customWidth="1"/>
    <col min="14103" max="14103" width="7.5703125" style="44" customWidth="1"/>
    <col min="14104" max="14104" width="7.140625" style="44" customWidth="1"/>
    <col min="14105" max="14105" width="8" style="44" customWidth="1"/>
    <col min="14106" max="14106" width="8.140625" style="44" customWidth="1"/>
    <col min="14107" max="14107" width="7.7109375" style="44" customWidth="1"/>
    <col min="14108" max="14110" width="8.28515625" style="44" customWidth="1"/>
    <col min="14111" max="14334" width="11.42578125" style="44"/>
    <col min="14335" max="14335" width="10" style="44" customWidth="1"/>
    <col min="14336" max="14336" width="12.42578125" style="44" customWidth="1"/>
    <col min="14337" max="14337" width="9" style="44" customWidth="1"/>
    <col min="14338" max="14338" width="5" style="44" customWidth="1"/>
    <col min="14339" max="14339" width="6.140625" style="44" customWidth="1"/>
    <col min="14340" max="14352" width="6.42578125" style="44" customWidth="1"/>
    <col min="14353" max="14356" width="6" style="44" customWidth="1"/>
    <col min="14357" max="14357" width="10.28515625" style="44" customWidth="1"/>
    <col min="14358" max="14358" width="10.140625" style="44" customWidth="1"/>
    <col min="14359" max="14359" width="7.5703125" style="44" customWidth="1"/>
    <col min="14360" max="14360" width="7.140625" style="44" customWidth="1"/>
    <col min="14361" max="14361" width="8" style="44" customWidth="1"/>
    <col min="14362" max="14362" width="8.140625" style="44" customWidth="1"/>
    <col min="14363" max="14363" width="7.7109375" style="44" customWidth="1"/>
    <col min="14364" max="14366" width="8.28515625" style="44" customWidth="1"/>
    <col min="14367" max="14590" width="11.42578125" style="44"/>
    <col min="14591" max="14591" width="10" style="44" customWidth="1"/>
    <col min="14592" max="14592" width="12.42578125" style="44" customWidth="1"/>
    <col min="14593" max="14593" width="9" style="44" customWidth="1"/>
    <col min="14594" max="14594" width="5" style="44" customWidth="1"/>
    <col min="14595" max="14595" width="6.140625" style="44" customWidth="1"/>
    <col min="14596" max="14608" width="6.42578125" style="44" customWidth="1"/>
    <col min="14609" max="14612" width="6" style="44" customWidth="1"/>
    <col min="14613" max="14613" width="10.28515625" style="44" customWidth="1"/>
    <col min="14614" max="14614" width="10.140625" style="44" customWidth="1"/>
    <col min="14615" max="14615" width="7.5703125" style="44" customWidth="1"/>
    <col min="14616" max="14616" width="7.140625" style="44" customWidth="1"/>
    <col min="14617" max="14617" width="8" style="44" customWidth="1"/>
    <col min="14618" max="14618" width="8.140625" style="44" customWidth="1"/>
    <col min="14619" max="14619" width="7.7109375" style="44" customWidth="1"/>
    <col min="14620" max="14622" width="8.28515625" style="44" customWidth="1"/>
    <col min="14623" max="14846" width="11.42578125" style="44"/>
    <col min="14847" max="14847" width="10" style="44" customWidth="1"/>
    <col min="14848" max="14848" width="12.42578125" style="44" customWidth="1"/>
    <col min="14849" max="14849" width="9" style="44" customWidth="1"/>
    <col min="14850" max="14850" width="5" style="44" customWidth="1"/>
    <col min="14851" max="14851" width="6.140625" style="44" customWidth="1"/>
    <col min="14852" max="14864" width="6.42578125" style="44" customWidth="1"/>
    <col min="14865" max="14868" width="6" style="44" customWidth="1"/>
    <col min="14869" max="14869" width="10.28515625" style="44" customWidth="1"/>
    <col min="14870" max="14870" width="10.140625" style="44" customWidth="1"/>
    <col min="14871" max="14871" width="7.5703125" style="44" customWidth="1"/>
    <col min="14872" max="14872" width="7.140625" style="44" customWidth="1"/>
    <col min="14873" max="14873" width="8" style="44" customWidth="1"/>
    <col min="14874" max="14874" width="8.140625" style="44" customWidth="1"/>
    <col min="14875" max="14875" width="7.7109375" style="44" customWidth="1"/>
    <col min="14876" max="14878" width="8.28515625" style="44" customWidth="1"/>
    <col min="14879" max="15102" width="11.42578125" style="44"/>
    <col min="15103" max="15103" width="10" style="44" customWidth="1"/>
    <col min="15104" max="15104" width="12.42578125" style="44" customWidth="1"/>
    <col min="15105" max="15105" width="9" style="44" customWidth="1"/>
    <col min="15106" max="15106" width="5" style="44" customWidth="1"/>
    <col min="15107" max="15107" width="6.140625" style="44" customWidth="1"/>
    <col min="15108" max="15120" width="6.42578125" style="44" customWidth="1"/>
    <col min="15121" max="15124" width="6" style="44" customWidth="1"/>
    <col min="15125" max="15125" width="10.28515625" style="44" customWidth="1"/>
    <col min="15126" max="15126" width="10.140625" style="44" customWidth="1"/>
    <col min="15127" max="15127" width="7.5703125" style="44" customWidth="1"/>
    <col min="15128" max="15128" width="7.140625" style="44" customWidth="1"/>
    <col min="15129" max="15129" width="8" style="44" customWidth="1"/>
    <col min="15130" max="15130" width="8.140625" style="44" customWidth="1"/>
    <col min="15131" max="15131" width="7.7109375" style="44" customWidth="1"/>
    <col min="15132" max="15134" width="8.28515625" style="44" customWidth="1"/>
    <col min="15135" max="15358" width="11.42578125" style="44"/>
    <col min="15359" max="15359" width="10" style="44" customWidth="1"/>
    <col min="15360" max="15360" width="12.42578125" style="44" customWidth="1"/>
    <col min="15361" max="15361" width="9" style="44" customWidth="1"/>
    <col min="15362" max="15362" width="5" style="44" customWidth="1"/>
    <col min="15363" max="15363" width="6.140625" style="44" customWidth="1"/>
    <col min="15364" max="15376" width="6.42578125" style="44" customWidth="1"/>
    <col min="15377" max="15380" width="6" style="44" customWidth="1"/>
    <col min="15381" max="15381" width="10.28515625" style="44" customWidth="1"/>
    <col min="15382" max="15382" width="10.140625" style="44" customWidth="1"/>
    <col min="15383" max="15383" width="7.5703125" style="44" customWidth="1"/>
    <col min="15384" max="15384" width="7.140625" style="44" customWidth="1"/>
    <col min="15385" max="15385" width="8" style="44" customWidth="1"/>
    <col min="15386" max="15386" width="8.140625" style="44" customWidth="1"/>
    <col min="15387" max="15387" width="7.7109375" style="44" customWidth="1"/>
    <col min="15388" max="15390" width="8.28515625" style="44" customWidth="1"/>
    <col min="15391" max="15614" width="11.42578125" style="44"/>
    <col min="15615" max="15615" width="10" style="44" customWidth="1"/>
    <col min="15616" max="15616" width="12.42578125" style="44" customWidth="1"/>
    <col min="15617" max="15617" width="9" style="44" customWidth="1"/>
    <col min="15618" max="15618" width="5" style="44" customWidth="1"/>
    <col min="15619" max="15619" width="6.140625" style="44" customWidth="1"/>
    <col min="15620" max="15632" width="6.42578125" style="44" customWidth="1"/>
    <col min="15633" max="15636" width="6" style="44" customWidth="1"/>
    <col min="15637" max="15637" width="10.28515625" style="44" customWidth="1"/>
    <col min="15638" max="15638" width="10.140625" style="44" customWidth="1"/>
    <col min="15639" max="15639" width="7.5703125" style="44" customWidth="1"/>
    <col min="15640" max="15640" width="7.140625" style="44" customWidth="1"/>
    <col min="15641" max="15641" width="8" style="44" customWidth="1"/>
    <col min="15642" max="15642" width="8.140625" style="44" customWidth="1"/>
    <col min="15643" max="15643" width="7.7109375" style="44" customWidth="1"/>
    <col min="15644" max="15646" width="8.28515625" style="44" customWidth="1"/>
    <col min="15647" max="15870" width="11.42578125" style="44"/>
    <col min="15871" max="15871" width="10" style="44" customWidth="1"/>
    <col min="15872" max="15872" width="12.42578125" style="44" customWidth="1"/>
    <col min="15873" max="15873" width="9" style="44" customWidth="1"/>
    <col min="15874" max="15874" width="5" style="44" customWidth="1"/>
    <col min="15875" max="15875" width="6.140625" style="44" customWidth="1"/>
    <col min="15876" max="15888" width="6.42578125" style="44" customWidth="1"/>
    <col min="15889" max="15892" width="6" style="44" customWidth="1"/>
    <col min="15893" max="15893" width="10.28515625" style="44" customWidth="1"/>
    <col min="15894" max="15894" width="10.140625" style="44" customWidth="1"/>
    <col min="15895" max="15895" width="7.5703125" style="44" customWidth="1"/>
    <col min="15896" max="15896" width="7.140625" style="44" customWidth="1"/>
    <col min="15897" max="15897" width="8" style="44" customWidth="1"/>
    <col min="15898" max="15898" width="8.140625" style="44" customWidth="1"/>
    <col min="15899" max="15899" width="7.7109375" style="44" customWidth="1"/>
    <col min="15900" max="15902" width="8.28515625" style="44" customWidth="1"/>
    <col min="15903" max="16126" width="11.42578125" style="44"/>
    <col min="16127" max="16127" width="10" style="44" customWidth="1"/>
    <col min="16128" max="16128" width="12.42578125" style="44" customWidth="1"/>
    <col min="16129" max="16129" width="9" style="44" customWidth="1"/>
    <col min="16130" max="16130" width="5" style="44" customWidth="1"/>
    <col min="16131" max="16131" width="6.140625" style="44" customWidth="1"/>
    <col min="16132" max="16144" width="6.42578125" style="44" customWidth="1"/>
    <col min="16145" max="16148" width="6" style="44" customWidth="1"/>
    <col min="16149" max="16149" width="10.28515625" style="44" customWidth="1"/>
    <col min="16150" max="16150" width="10.140625" style="44" customWidth="1"/>
    <col min="16151" max="16151" width="7.5703125" style="44" customWidth="1"/>
    <col min="16152" max="16152" width="7.140625" style="44" customWidth="1"/>
    <col min="16153" max="16153" width="8" style="44" customWidth="1"/>
    <col min="16154" max="16154" width="8.140625" style="44" customWidth="1"/>
    <col min="16155" max="16155" width="7.7109375" style="44" customWidth="1"/>
    <col min="16156" max="16158" width="8.28515625" style="44" customWidth="1"/>
    <col min="16159" max="16384" width="11.42578125" style="44"/>
  </cols>
  <sheetData>
    <row r="1" spans="1:35" ht="13.5" thickBot="1">
      <c r="A1" s="56"/>
      <c r="B1" s="56"/>
      <c r="C1" s="89">
        <v>2</v>
      </c>
    </row>
    <row r="2" spans="1:35" ht="13.5" thickBot="1">
      <c r="C2" s="90">
        <v>3</v>
      </c>
      <c r="D2" s="71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171"/>
      <c r="S2" s="172" t="s">
        <v>118</v>
      </c>
      <c r="T2" s="176"/>
      <c r="U2" s="119"/>
      <c r="V2" s="80"/>
      <c r="W2" s="100"/>
      <c r="X2" s="46"/>
      <c r="Y2" s="46"/>
    </row>
    <row r="3" spans="1:35" s="45" customFormat="1" ht="15.75" customHeight="1" thickBot="1">
      <c r="C3" s="69"/>
      <c r="D3" s="66"/>
      <c r="E3" s="68"/>
      <c r="F3" s="67">
        <v>44531</v>
      </c>
      <c r="G3" s="67">
        <v>44562</v>
      </c>
      <c r="H3" s="67">
        <v>44593</v>
      </c>
      <c r="I3" s="67">
        <v>44621</v>
      </c>
      <c r="J3" s="67">
        <v>44652</v>
      </c>
      <c r="K3" s="67">
        <v>44682</v>
      </c>
      <c r="L3" s="67">
        <v>44713</v>
      </c>
      <c r="M3" s="67">
        <v>44743</v>
      </c>
      <c r="N3" s="67">
        <v>44774</v>
      </c>
      <c r="O3" s="67">
        <v>44805</v>
      </c>
      <c r="P3" s="67">
        <v>44835</v>
      </c>
      <c r="Q3" s="67">
        <v>44866</v>
      </c>
      <c r="R3" s="365" t="s">
        <v>100</v>
      </c>
      <c r="S3" s="365"/>
      <c r="T3" s="365"/>
      <c r="U3" s="170">
        <f>U5/2</f>
        <v>0</v>
      </c>
      <c r="V3" s="81"/>
      <c r="W3" s="101" t="s">
        <v>99</v>
      </c>
      <c r="X3" s="147">
        <v>100</v>
      </c>
      <c r="Y3" s="154">
        <v>50</v>
      </c>
      <c r="Z3" s="143">
        <v>20</v>
      </c>
      <c r="AA3" s="84">
        <v>10</v>
      </c>
      <c r="AB3" s="157">
        <v>5</v>
      </c>
      <c r="AC3" s="158">
        <v>2</v>
      </c>
      <c r="AD3" s="165">
        <v>1</v>
      </c>
      <c r="AE3" s="294"/>
    </row>
    <row r="4" spans="1:35" ht="15.75" thickBot="1">
      <c r="C4" s="105"/>
      <c r="D4" s="364" t="s">
        <v>116</v>
      </c>
      <c r="E4" s="364"/>
      <c r="F4" s="244">
        <f>IF(F5=0,"",COUNTBLANK(F7:F257))</f>
        <v>0</v>
      </c>
      <c r="G4" s="65">
        <f t="shared" ref="G4:H4" si="0">IF(G5=0,"",COUNTBLANK(G7:G257))</f>
        <v>28</v>
      </c>
      <c r="H4" s="65" t="str">
        <f t="shared" si="0"/>
        <v/>
      </c>
      <c r="I4" s="65" t="str">
        <f t="shared" ref="I4" si="1">IF(I5=0,"",COUNTBLANK(I7:I257))</f>
        <v/>
      </c>
      <c r="J4" s="65" t="str">
        <f t="shared" ref="J4" si="2">IF(J5=0,"",COUNTBLANK(J7:J257))</f>
        <v/>
      </c>
      <c r="K4" s="65" t="str">
        <f t="shared" ref="K4" si="3">IF(K5=0,"",COUNTBLANK(K7:K257))</f>
        <v/>
      </c>
      <c r="L4" s="65" t="str">
        <f t="shared" ref="L4" si="4">IF(L5=0,"",COUNTBLANK(L7:L257))</f>
        <v/>
      </c>
      <c r="M4" s="65" t="str">
        <f t="shared" ref="M4" si="5">IF(M5=0,"",COUNTBLANK(M7:M257))</f>
        <v/>
      </c>
      <c r="N4" s="65" t="str">
        <f t="shared" ref="N4" si="6">IF(N5=0,"",COUNTBLANK(N7:N257))</f>
        <v/>
      </c>
      <c r="O4" s="65" t="str">
        <f t="shared" ref="O4" si="7">IF(O5=0,"",COUNTBLANK(O7:O257))</f>
        <v/>
      </c>
      <c r="P4" s="65" t="str">
        <f t="shared" ref="P4" si="8">IF(P5=0,"",COUNTBLANK(P7:P257))</f>
        <v/>
      </c>
      <c r="Q4" s="65" t="str">
        <f t="shared" ref="Q4" si="9">IF(Q5=0,"",COUNTBLANK(Q7:Q257))</f>
        <v/>
      </c>
      <c r="R4" s="240">
        <f>SUM(F5:Q5)</f>
        <v>22855</v>
      </c>
      <c r="V4" s="106" t="s">
        <v>91</v>
      </c>
      <c r="W4" s="178">
        <f>COUNTBLANK(W8:W257)</f>
        <v>102</v>
      </c>
      <c r="X4" s="147" t="s">
        <v>48</v>
      </c>
      <c r="Y4" s="154" t="s">
        <v>48</v>
      </c>
      <c r="Z4" s="143" t="s">
        <v>48</v>
      </c>
      <c r="AA4" s="84" t="s">
        <v>48</v>
      </c>
      <c r="AB4" s="157" t="s">
        <v>48</v>
      </c>
      <c r="AC4" s="158" t="s">
        <v>48</v>
      </c>
      <c r="AD4" s="165" t="s">
        <v>47</v>
      </c>
    </row>
    <row r="5" spans="1:35" ht="15.75" thickBot="1">
      <c r="C5" s="247" t="s">
        <v>119</v>
      </c>
      <c r="D5" s="248"/>
      <c r="E5" s="64"/>
      <c r="F5" s="63">
        <f t="shared" ref="F5:T5" si="10">SUBTOTAL(9,F8:F257)</f>
        <v>11170</v>
      </c>
      <c r="G5" s="63">
        <f t="shared" si="10"/>
        <v>11685</v>
      </c>
      <c r="H5" s="63">
        <f t="shared" si="10"/>
        <v>0</v>
      </c>
      <c r="I5" s="63">
        <f t="shared" si="10"/>
        <v>0</v>
      </c>
      <c r="J5" s="63">
        <f t="shared" si="10"/>
        <v>0</v>
      </c>
      <c r="K5" s="63">
        <f t="shared" si="10"/>
        <v>0</v>
      </c>
      <c r="L5" s="63">
        <f t="shared" si="10"/>
        <v>0</v>
      </c>
      <c r="M5" s="63">
        <f t="shared" si="10"/>
        <v>0</v>
      </c>
      <c r="N5" s="63">
        <f t="shared" si="10"/>
        <v>0</v>
      </c>
      <c r="O5" s="63">
        <f t="shared" si="10"/>
        <v>0</v>
      </c>
      <c r="P5" s="63">
        <f t="shared" si="10"/>
        <v>0</v>
      </c>
      <c r="Q5" s="63">
        <f t="shared" si="10"/>
        <v>0</v>
      </c>
      <c r="R5" s="62">
        <f t="shared" si="10"/>
        <v>22855</v>
      </c>
      <c r="S5" s="62">
        <f t="shared" si="10"/>
        <v>500</v>
      </c>
      <c r="T5" s="62">
        <f t="shared" si="10"/>
        <v>476</v>
      </c>
      <c r="U5" s="245">
        <f>SUMIF(U8:U257,"&gt;0")</f>
        <v>0</v>
      </c>
      <c r="V5" s="245">
        <f>SUMIF(V8:V257,"&gt;0")</f>
        <v>0</v>
      </c>
      <c r="W5" s="246">
        <f>SUMIF(W8:W257,"&gt;0")</f>
        <v>0</v>
      </c>
      <c r="X5" s="155" t="e">
        <f t="shared" ref="X5:AD5" si="11">SUM(X8:X257)</f>
        <v>#REF!</v>
      </c>
      <c r="Y5" s="155" t="e">
        <f t="shared" si="11"/>
        <v>#REF!</v>
      </c>
      <c r="Z5" s="155" t="e">
        <f t="shared" si="11"/>
        <v>#REF!</v>
      </c>
      <c r="AA5" s="155" t="e">
        <f t="shared" si="11"/>
        <v>#REF!</v>
      </c>
      <c r="AB5" s="155" t="e">
        <f t="shared" si="11"/>
        <v>#REF!</v>
      </c>
      <c r="AC5" s="155" t="e">
        <f t="shared" si="11"/>
        <v>#REF!</v>
      </c>
      <c r="AD5" s="155" t="e">
        <f t="shared" si="11"/>
        <v>#REF!</v>
      </c>
    </row>
    <row r="6" spans="1:35" ht="13.5" thickBot="1">
      <c r="A6" s="45" t="s">
        <v>104</v>
      </c>
      <c r="C6" s="121" t="s">
        <v>46</v>
      </c>
      <c r="D6" s="61" t="s">
        <v>45</v>
      </c>
      <c r="E6" s="60" t="s">
        <v>65</v>
      </c>
      <c r="F6" s="60" t="s">
        <v>66</v>
      </c>
      <c r="G6" s="60" t="s">
        <v>67</v>
      </c>
      <c r="H6" s="60" t="s">
        <v>68</v>
      </c>
      <c r="I6" s="60" t="s">
        <v>69</v>
      </c>
      <c r="J6" s="60" t="s">
        <v>70</v>
      </c>
      <c r="K6" s="60" t="s">
        <v>71</v>
      </c>
      <c r="L6" s="60" t="s">
        <v>72</v>
      </c>
      <c r="M6" s="60" t="s">
        <v>73</v>
      </c>
      <c r="N6" s="60" t="s">
        <v>74</v>
      </c>
      <c r="O6" s="60" t="s">
        <v>75</v>
      </c>
      <c r="P6" s="60" t="s">
        <v>76</v>
      </c>
      <c r="Q6" s="60" t="s">
        <v>80</v>
      </c>
      <c r="R6" s="60" t="s">
        <v>44</v>
      </c>
      <c r="S6" s="60" t="s">
        <v>77</v>
      </c>
      <c r="T6" s="59" t="s">
        <v>43</v>
      </c>
      <c r="U6" s="59" t="s">
        <v>94</v>
      </c>
      <c r="V6" s="177" t="s">
        <v>42</v>
      </c>
      <c r="W6" s="102" t="s">
        <v>90</v>
      </c>
      <c r="X6" s="148" t="s">
        <v>41</v>
      </c>
      <c r="Y6" s="153" t="s">
        <v>41</v>
      </c>
      <c r="Z6" s="144" t="s">
        <v>41</v>
      </c>
      <c r="AA6" s="85" t="s">
        <v>41</v>
      </c>
      <c r="AB6" s="159" t="s">
        <v>41</v>
      </c>
      <c r="AC6" s="162" t="s">
        <v>41</v>
      </c>
      <c r="AD6" s="166" t="s">
        <v>41</v>
      </c>
    </row>
    <row r="7" spans="1:35" s="55" customFormat="1" hidden="1">
      <c r="A7" s="56" t="s">
        <v>40</v>
      </c>
      <c r="B7" s="56" t="s">
        <v>105</v>
      </c>
      <c r="C7" s="122" t="s">
        <v>39</v>
      </c>
      <c r="D7" s="54" t="s">
        <v>38</v>
      </c>
      <c r="E7" s="53" t="s">
        <v>37</v>
      </c>
      <c r="F7" s="53" t="s">
        <v>35</v>
      </c>
      <c r="G7" s="53" t="s">
        <v>34</v>
      </c>
      <c r="H7" s="53" t="s">
        <v>33</v>
      </c>
      <c r="I7" s="53" t="s">
        <v>32</v>
      </c>
      <c r="J7" s="53" t="s">
        <v>31</v>
      </c>
      <c r="K7" s="53" t="s">
        <v>30</v>
      </c>
      <c r="L7" s="53" t="s">
        <v>29</v>
      </c>
      <c r="M7" s="53" t="s">
        <v>28</v>
      </c>
      <c r="N7" s="53" t="s">
        <v>27</v>
      </c>
      <c r="O7" s="53" t="s">
        <v>26</v>
      </c>
      <c r="P7" s="53" t="s">
        <v>79</v>
      </c>
      <c r="Q7" s="53" t="s">
        <v>36</v>
      </c>
      <c r="R7" s="58" t="s">
        <v>25</v>
      </c>
      <c r="S7" s="51" t="s">
        <v>24</v>
      </c>
      <c r="T7" s="50" t="s">
        <v>23</v>
      </c>
      <c r="U7" s="57" t="s">
        <v>22</v>
      </c>
      <c r="V7" s="82" t="s">
        <v>21</v>
      </c>
      <c r="W7" s="103" t="s">
        <v>89</v>
      </c>
      <c r="X7" s="149" t="s">
        <v>20</v>
      </c>
      <c r="Y7" s="86" t="s">
        <v>19</v>
      </c>
      <c r="Z7" s="145" t="s">
        <v>18</v>
      </c>
      <c r="AA7" s="86" t="s">
        <v>17</v>
      </c>
      <c r="AB7" s="87" t="s">
        <v>16</v>
      </c>
      <c r="AC7" s="52" t="s">
        <v>15</v>
      </c>
      <c r="AD7" s="167" t="s">
        <v>14</v>
      </c>
      <c r="AE7" s="295" t="s">
        <v>140</v>
      </c>
      <c r="AF7" s="55" t="s">
        <v>141</v>
      </c>
      <c r="AG7" s="55" t="s">
        <v>13</v>
      </c>
    </row>
    <row r="8" spans="1:35">
      <c r="A8" s="56" t="str">
        <f t="shared" ref="A8:A70" si="12">IF(W8="","en chèque","")</f>
        <v>en chèque</v>
      </c>
      <c r="B8" s="56">
        <v>1</v>
      </c>
      <c r="C8" s="123" t="e">
        <f>#REF!</f>
        <v>#REF!</v>
      </c>
      <c r="D8" s="77" t="e">
        <f>#REF!</f>
        <v>#REF!</v>
      </c>
      <c r="E8" s="281">
        <v>1</v>
      </c>
      <c r="F8" s="53">
        <v>20</v>
      </c>
      <c r="G8" s="53">
        <v>30</v>
      </c>
      <c r="H8" s="53"/>
      <c r="I8" s="53"/>
      <c r="J8" s="53"/>
      <c r="K8" s="53"/>
      <c r="L8" s="53"/>
      <c r="M8" s="53"/>
      <c r="N8" s="53"/>
      <c r="O8" s="53"/>
      <c r="P8" s="53"/>
      <c r="Q8" s="53"/>
      <c r="R8" s="173">
        <f>SUM(Tableau1[[#This Row],[Colonne6]:[Colonne5]])</f>
        <v>50</v>
      </c>
      <c r="S8" s="51">
        <f t="shared" ref="S8:S71" si="13">COUNTIF($F$5:$Q$5,"&gt;1000")</f>
        <v>2</v>
      </c>
      <c r="T8" s="120">
        <f t="shared" ref="T8:T71" si="14">COUNTA(F8:Q8)</f>
        <v>2</v>
      </c>
      <c r="U8" s="118" t="e">
        <f t="shared" ref="U8:U71" si="15">IF(OR(C8&lt;=0,T8&gt;S8),0,(S8-T8)*$C$1)</f>
        <v>#REF!</v>
      </c>
      <c r="V8" s="83" t="e">
        <f t="shared" ref="V8:V71" si="16">IF(C8&lt;&gt;0,(R8-U8-AE8),0)</f>
        <v>#REF!</v>
      </c>
      <c r="W8" s="104"/>
      <c r="X8" s="150">
        <f t="shared" ref="X8:X71" si="17">ROUNDDOWN(W8/$X$3,0)</f>
        <v>0</v>
      </c>
      <c r="Y8" s="151">
        <f t="shared" ref="Y8:Y71" si="18">ROUNDDOWN((W8-(X8*$X$3))/$Y$3,0)</f>
        <v>0</v>
      </c>
      <c r="Z8" s="146">
        <f t="shared" ref="Z8:Z71" si="19">ROUNDDOWN(((W8-(X8*$X$3))-(Y8*$Y$3))/$Z$3,0)</f>
        <v>0</v>
      </c>
      <c r="AA8" s="156">
        <f t="shared" ref="AA8:AA71" si="20">ROUNDDOWN((((W8-(X8*$X$3))-(Y8*$Y$3))-(Z8*$Z$3))/$AA$3,0)</f>
        <v>0</v>
      </c>
      <c r="AB8" s="160">
        <f t="shared" ref="AB8:AB71" si="21">ROUNDDOWN(((((W8-(X8*$X$3))-(Y8*$Y$3))-(Z8*$Z$3))-(AA8*$AA$3))/$AB$3,0)</f>
        <v>0</v>
      </c>
      <c r="AC8" s="163">
        <f t="shared" ref="AC8:AC71" si="22">ROUNDDOWN((((((W8-(X8*$X$3))-(Y8*$Y$3))-(Z8*$Z$3))-(AA8*$AA$3))-(AB8*$AB$3))/$AC$3,0)</f>
        <v>0</v>
      </c>
      <c r="AD8" s="168">
        <f t="shared" ref="AD8:AD71" si="23">ROUNDDOWN(((((((W8-(X8*$X$3))-(Y8*$Y$3))-(Z8*$Z$3))-(AA8*$AA$3))-(AB8*$AB$3))-(AC8*$AC$3))/$AD$3,0)</f>
        <v>0</v>
      </c>
      <c r="AE8" s="296"/>
      <c r="AF8" s="79"/>
      <c r="AI8" s="44" t="e">
        <f>IF(W8&gt;0,"",V8)</f>
        <v>#REF!</v>
      </c>
    </row>
    <row r="9" spans="1:35">
      <c r="A9" s="56" t="e">
        <f t="shared" si="12"/>
        <v>#REF!</v>
      </c>
      <c r="B9" s="56">
        <v>2</v>
      </c>
      <c r="C9" s="123" t="e">
        <f>#REF!</f>
        <v>#REF!</v>
      </c>
      <c r="D9" s="77" t="e">
        <f>#REF!</f>
        <v>#REF!</v>
      </c>
      <c r="E9" s="281">
        <v>2</v>
      </c>
      <c r="F9" s="53">
        <v>60</v>
      </c>
      <c r="G9" s="53">
        <v>60</v>
      </c>
      <c r="H9" s="53"/>
      <c r="I9" s="53"/>
      <c r="J9" s="53"/>
      <c r="K9" s="53"/>
      <c r="L9" s="53"/>
      <c r="M9" s="53"/>
      <c r="N9" s="53"/>
      <c r="O9" s="53"/>
      <c r="P9" s="53"/>
      <c r="Q9" s="53"/>
      <c r="R9" s="173">
        <f>SUM(Tableau1[[#This Row],[Colonne6]:[Colonne5]])</f>
        <v>120</v>
      </c>
      <c r="S9" s="51">
        <f t="shared" si="13"/>
        <v>2</v>
      </c>
      <c r="T9" s="120">
        <f t="shared" si="14"/>
        <v>2</v>
      </c>
      <c r="U9" s="118" t="e">
        <f t="shared" si="15"/>
        <v>#REF!</v>
      </c>
      <c r="V9" s="83" t="e">
        <f t="shared" si="16"/>
        <v>#REF!</v>
      </c>
      <c r="W9" s="104" t="e">
        <f t="shared" ref="W9:W13" si="24">V9</f>
        <v>#REF!</v>
      </c>
      <c r="X9" s="150" t="e">
        <f t="shared" si="17"/>
        <v>#REF!</v>
      </c>
      <c r="Y9" s="151" t="e">
        <f t="shared" si="18"/>
        <v>#REF!</v>
      </c>
      <c r="Z9" s="146" t="e">
        <f t="shared" si="19"/>
        <v>#REF!</v>
      </c>
      <c r="AA9" s="156" t="e">
        <f t="shared" si="20"/>
        <v>#REF!</v>
      </c>
      <c r="AB9" s="160" t="e">
        <f t="shared" si="21"/>
        <v>#REF!</v>
      </c>
      <c r="AC9" s="163" t="e">
        <f t="shared" si="22"/>
        <v>#REF!</v>
      </c>
      <c r="AD9" s="168" t="e">
        <f t="shared" si="23"/>
        <v>#REF!</v>
      </c>
      <c r="AI9" s="44" t="e">
        <f t="shared" ref="AI9:AI72" si="25">IF(W9&gt;0,"",V9)</f>
        <v>#REF!</v>
      </c>
    </row>
    <row r="10" spans="1:35">
      <c r="A10" s="56" t="e">
        <f t="shared" si="12"/>
        <v>#REF!</v>
      </c>
      <c r="B10" s="56">
        <v>3</v>
      </c>
      <c r="C10" s="123" t="e">
        <f>#REF!</f>
        <v>#REF!</v>
      </c>
      <c r="D10" s="77" t="e">
        <f>#REF!</f>
        <v>#REF!</v>
      </c>
      <c r="E10" s="281">
        <v>3</v>
      </c>
      <c r="F10" s="53">
        <v>40</v>
      </c>
      <c r="G10" s="53">
        <v>40</v>
      </c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173">
        <f>SUM(Tableau1[[#This Row],[Colonne6]:[Colonne5]])</f>
        <v>80</v>
      </c>
      <c r="S10" s="51">
        <f t="shared" si="13"/>
        <v>2</v>
      </c>
      <c r="T10" s="120">
        <f t="shared" si="14"/>
        <v>2</v>
      </c>
      <c r="U10" s="118" t="e">
        <f t="shared" si="15"/>
        <v>#REF!</v>
      </c>
      <c r="V10" s="83" t="e">
        <f t="shared" si="16"/>
        <v>#REF!</v>
      </c>
      <c r="W10" s="104" t="e">
        <f t="shared" si="24"/>
        <v>#REF!</v>
      </c>
      <c r="X10" s="150" t="e">
        <f t="shared" si="17"/>
        <v>#REF!</v>
      </c>
      <c r="Y10" s="151" t="e">
        <f t="shared" si="18"/>
        <v>#REF!</v>
      </c>
      <c r="Z10" s="146" t="e">
        <f t="shared" si="19"/>
        <v>#REF!</v>
      </c>
      <c r="AA10" s="156" t="e">
        <f t="shared" si="20"/>
        <v>#REF!</v>
      </c>
      <c r="AB10" s="160" t="e">
        <f t="shared" si="21"/>
        <v>#REF!</v>
      </c>
      <c r="AC10" s="163" t="e">
        <f t="shared" si="22"/>
        <v>#REF!</v>
      </c>
      <c r="AD10" s="168" t="e">
        <f t="shared" si="23"/>
        <v>#REF!</v>
      </c>
      <c r="AI10" s="44" t="e">
        <f t="shared" si="25"/>
        <v>#REF!</v>
      </c>
    </row>
    <row r="11" spans="1:35">
      <c r="A11" s="56" t="e">
        <f t="shared" si="12"/>
        <v>#REF!</v>
      </c>
      <c r="B11" s="56">
        <v>4</v>
      </c>
      <c r="C11" s="123" t="e">
        <f>#REF!</f>
        <v>#REF!</v>
      </c>
      <c r="D11" s="77" t="e">
        <f>#REF!</f>
        <v>#REF!</v>
      </c>
      <c r="E11" s="281">
        <v>4</v>
      </c>
      <c r="F11" s="53">
        <v>30</v>
      </c>
      <c r="G11" s="53">
        <v>30</v>
      </c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173">
        <f>SUM(Tableau1[[#This Row],[Colonne6]:[Colonne5]])</f>
        <v>60</v>
      </c>
      <c r="S11" s="51">
        <f t="shared" si="13"/>
        <v>2</v>
      </c>
      <c r="T11" s="120">
        <f t="shared" si="14"/>
        <v>2</v>
      </c>
      <c r="U11" s="118" t="e">
        <f t="shared" si="15"/>
        <v>#REF!</v>
      </c>
      <c r="V11" s="83" t="e">
        <f t="shared" si="16"/>
        <v>#REF!</v>
      </c>
      <c r="W11" s="104" t="e">
        <f>+V11</f>
        <v>#REF!</v>
      </c>
      <c r="X11" s="150" t="e">
        <f t="shared" si="17"/>
        <v>#REF!</v>
      </c>
      <c r="Y11" s="151" t="e">
        <f t="shared" si="18"/>
        <v>#REF!</v>
      </c>
      <c r="Z11" s="146" t="e">
        <f t="shared" si="19"/>
        <v>#REF!</v>
      </c>
      <c r="AA11" s="156" t="e">
        <f t="shared" si="20"/>
        <v>#REF!</v>
      </c>
      <c r="AB11" s="160" t="e">
        <f t="shared" si="21"/>
        <v>#REF!</v>
      </c>
      <c r="AC11" s="163" t="e">
        <f t="shared" si="22"/>
        <v>#REF!</v>
      </c>
      <c r="AD11" s="168" t="e">
        <f t="shared" si="23"/>
        <v>#REF!</v>
      </c>
      <c r="AI11" s="44" t="e">
        <f t="shared" si="25"/>
        <v>#REF!</v>
      </c>
    </row>
    <row r="12" spans="1:35">
      <c r="A12" s="56" t="e">
        <f t="shared" si="12"/>
        <v>#REF!</v>
      </c>
      <c r="B12" s="56">
        <v>5</v>
      </c>
      <c r="C12" s="123" t="e">
        <f>#REF!</f>
        <v>#REF!</v>
      </c>
      <c r="D12" s="77" t="e">
        <f>#REF!</f>
        <v>#REF!</v>
      </c>
      <c r="E12" s="281">
        <v>5</v>
      </c>
      <c r="F12" s="53" t="s">
        <v>167</v>
      </c>
      <c r="G12" s="53">
        <v>75</v>
      </c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173">
        <f>SUM(Tableau1[[#This Row],[Colonne6]:[Colonne5]])</f>
        <v>75</v>
      </c>
      <c r="S12" s="51">
        <f t="shared" si="13"/>
        <v>2</v>
      </c>
      <c r="T12" s="120">
        <f t="shared" si="14"/>
        <v>2</v>
      </c>
      <c r="U12" s="118" t="e">
        <f t="shared" si="15"/>
        <v>#REF!</v>
      </c>
      <c r="V12" s="83" t="e">
        <f t="shared" si="16"/>
        <v>#REF!</v>
      </c>
      <c r="W12" s="104" t="e">
        <f t="shared" si="24"/>
        <v>#REF!</v>
      </c>
      <c r="X12" s="150" t="e">
        <f t="shared" si="17"/>
        <v>#REF!</v>
      </c>
      <c r="Y12" s="151" t="e">
        <f t="shared" si="18"/>
        <v>#REF!</v>
      </c>
      <c r="Z12" s="146" t="e">
        <f t="shared" si="19"/>
        <v>#REF!</v>
      </c>
      <c r="AA12" s="156" t="e">
        <f t="shared" si="20"/>
        <v>#REF!</v>
      </c>
      <c r="AB12" s="160" t="e">
        <f t="shared" si="21"/>
        <v>#REF!</v>
      </c>
      <c r="AC12" s="163" t="e">
        <f t="shared" si="22"/>
        <v>#REF!</v>
      </c>
      <c r="AD12" s="168" t="e">
        <f t="shared" si="23"/>
        <v>#REF!</v>
      </c>
      <c r="AI12" s="44" t="e">
        <f t="shared" si="25"/>
        <v>#REF!</v>
      </c>
    </row>
    <row r="13" spans="1:35">
      <c r="A13" s="56" t="e">
        <f t="shared" si="12"/>
        <v>#REF!</v>
      </c>
      <c r="B13" s="56">
        <v>6</v>
      </c>
      <c r="C13" s="123" t="e">
        <f>#REF!</f>
        <v>#REF!</v>
      </c>
      <c r="D13" s="77" t="e">
        <f>#REF!</f>
        <v>#REF!</v>
      </c>
      <c r="E13" s="281">
        <v>6</v>
      </c>
      <c r="F13" s="53">
        <v>20</v>
      </c>
      <c r="G13" s="53">
        <v>20</v>
      </c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173">
        <f>SUM(Tableau1[[#This Row],[Colonne6]:[Colonne5]])</f>
        <v>40</v>
      </c>
      <c r="S13" s="51">
        <f t="shared" si="13"/>
        <v>2</v>
      </c>
      <c r="T13" s="120">
        <f t="shared" si="14"/>
        <v>2</v>
      </c>
      <c r="U13" s="118" t="e">
        <f t="shared" si="15"/>
        <v>#REF!</v>
      </c>
      <c r="V13" s="83" t="e">
        <f t="shared" si="16"/>
        <v>#REF!</v>
      </c>
      <c r="W13" s="104" t="e">
        <f t="shared" si="24"/>
        <v>#REF!</v>
      </c>
      <c r="X13" s="150" t="e">
        <f t="shared" si="17"/>
        <v>#REF!</v>
      </c>
      <c r="Y13" s="151" t="e">
        <f t="shared" si="18"/>
        <v>#REF!</v>
      </c>
      <c r="Z13" s="146" t="e">
        <f t="shared" si="19"/>
        <v>#REF!</v>
      </c>
      <c r="AA13" s="156" t="e">
        <f t="shared" si="20"/>
        <v>#REF!</v>
      </c>
      <c r="AB13" s="160" t="e">
        <f t="shared" si="21"/>
        <v>#REF!</v>
      </c>
      <c r="AC13" s="163" t="e">
        <f t="shared" si="22"/>
        <v>#REF!</v>
      </c>
      <c r="AD13" s="168" t="e">
        <f t="shared" si="23"/>
        <v>#REF!</v>
      </c>
      <c r="AE13" s="295"/>
      <c r="AH13" s="55"/>
      <c r="AI13" s="44" t="e">
        <f t="shared" si="25"/>
        <v>#REF!</v>
      </c>
    </row>
    <row r="14" spans="1:35">
      <c r="A14" s="56" t="e">
        <f t="shared" si="12"/>
        <v>#REF!</v>
      </c>
      <c r="B14" s="56">
        <v>7</v>
      </c>
      <c r="C14" s="123" t="e">
        <f>#REF!</f>
        <v>#REF!</v>
      </c>
      <c r="D14" s="77" t="e">
        <f>#REF!</f>
        <v>#REF!</v>
      </c>
      <c r="E14" s="281">
        <v>7</v>
      </c>
      <c r="F14" s="53">
        <v>20</v>
      </c>
      <c r="G14" s="53">
        <v>20</v>
      </c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173">
        <f>SUM(Tableau1[[#This Row],[Colonne6]:[Colonne5]])</f>
        <v>40</v>
      </c>
      <c r="S14" s="51">
        <f t="shared" si="13"/>
        <v>2</v>
      </c>
      <c r="T14" s="120">
        <f t="shared" si="14"/>
        <v>2</v>
      </c>
      <c r="U14" s="118" t="e">
        <f t="shared" si="15"/>
        <v>#REF!</v>
      </c>
      <c r="V14" s="83" t="e">
        <f t="shared" si="16"/>
        <v>#REF!</v>
      </c>
      <c r="W14" s="104" t="e">
        <f>V14</f>
        <v>#REF!</v>
      </c>
      <c r="X14" s="150" t="e">
        <f t="shared" si="17"/>
        <v>#REF!</v>
      </c>
      <c r="Y14" s="151" t="e">
        <f t="shared" si="18"/>
        <v>#REF!</v>
      </c>
      <c r="Z14" s="146" t="e">
        <f t="shared" si="19"/>
        <v>#REF!</v>
      </c>
      <c r="AA14" s="156" t="e">
        <f t="shared" si="20"/>
        <v>#REF!</v>
      </c>
      <c r="AB14" s="160" t="e">
        <f t="shared" si="21"/>
        <v>#REF!</v>
      </c>
      <c r="AC14" s="163" t="e">
        <f t="shared" si="22"/>
        <v>#REF!</v>
      </c>
      <c r="AD14" s="168" t="e">
        <f t="shared" si="23"/>
        <v>#REF!</v>
      </c>
      <c r="AE14" s="297"/>
      <c r="AF14" s="79"/>
      <c r="AI14" s="44" t="e">
        <f t="shared" si="25"/>
        <v>#REF!</v>
      </c>
    </row>
    <row r="15" spans="1:35">
      <c r="A15" s="56" t="str">
        <f t="shared" si="12"/>
        <v>en chèque</v>
      </c>
      <c r="B15" s="56">
        <v>8</v>
      </c>
      <c r="C15" s="123" t="e">
        <f>#REF!</f>
        <v>#REF!</v>
      </c>
      <c r="D15" s="77" t="e">
        <f>#REF!</f>
        <v>#REF!</v>
      </c>
      <c r="E15" s="281">
        <v>8</v>
      </c>
      <c r="F15" s="53">
        <v>20</v>
      </c>
      <c r="G15" s="53">
        <v>20</v>
      </c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173">
        <f>SUM(Tableau1[[#This Row],[Colonne6]:[Colonne5]])</f>
        <v>40</v>
      </c>
      <c r="S15" s="51">
        <f t="shared" si="13"/>
        <v>2</v>
      </c>
      <c r="T15" s="120">
        <f t="shared" si="14"/>
        <v>2</v>
      </c>
      <c r="U15" s="118" t="e">
        <f t="shared" si="15"/>
        <v>#REF!</v>
      </c>
      <c r="V15" s="83" t="e">
        <f t="shared" si="16"/>
        <v>#REF!</v>
      </c>
      <c r="W15" s="104"/>
      <c r="X15" s="150">
        <f t="shared" si="17"/>
        <v>0</v>
      </c>
      <c r="Y15" s="151">
        <f t="shared" si="18"/>
        <v>0</v>
      </c>
      <c r="Z15" s="146">
        <f t="shared" si="19"/>
        <v>0</v>
      </c>
      <c r="AA15" s="156">
        <f t="shared" si="20"/>
        <v>0</v>
      </c>
      <c r="AB15" s="160">
        <f t="shared" si="21"/>
        <v>0</v>
      </c>
      <c r="AC15" s="163">
        <f t="shared" si="22"/>
        <v>0</v>
      </c>
      <c r="AD15" s="168">
        <f t="shared" si="23"/>
        <v>0</v>
      </c>
      <c r="AI15" s="44" t="e">
        <f t="shared" si="25"/>
        <v>#REF!</v>
      </c>
    </row>
    <row r="16" spans="1:35">
      <c r="A16" s="56" t="e">
        <f t="shared" si="12"/>
        <v>#REF!</v>
      </c>
      <c r="B16" s="56">
        <v>9</v>
      </c>
      <c r="C16" s="123" t="e">
        <f>#REF!</f>
        <v>#REF!</v>
      </c>
      <c r="D16" s="77" t="e">
        <f>#REF!</f>
        <v>#REF!</v>
      </c>
      <c r="E16" s="281">
        <v>9</v>
      </c>
      <c r="F16" s="53">
        <v>20</v>
      </c>
      <c r="G16" s="53">
        <v>20</v>
      </c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173">
        <f>SUM(Tableau1[[#This Row],[Colonne6]:[Colonne5]])</f>
        <v>40</v>
      </c>
      <c r="S16" s="51">
        <f t="shared" si="13"/>
        <v>2</v>
      </c>
      <c r="T16" s="120">
        <f t="shared" si="14"/>
        <v>2</v>
      </c>
      <c r="U16" s="118" t="e">
        <f t="shared" si="15"/>
        <v>#REF!</v>
      </c>
      <c r="V16" s="83" t="e">
        <f t="shared" si="16"/>
        <v>#REF!</v>
      </c>
      <c r="W16" s="104" t="e">
        <f>V16</f>
        <v>#REF!</v>
      </c>
      <c r="X16" s="150" t="e">
        <f t="shared" si="17"/>
        <v>#REF!</v>
      </c>
      <c r="Y16" s="151" t="e">
        <f t="shared" si="18"/>
        <v>#REF!</v>
      </c>
      <c r="Z16" s="146" t="e">
        <f t="shared" si="19"/>
        <v>#REF!</v>
      </c>
      <c r="AA16" s="156" t="e">
        <f t="shared" si="20"/>
        <v>#REF!</v>
      </c>
      <c r="AB16" s="160" t="e">
        <f t="shared" si="21"/>
        <v>#REF!</v>
      </c>
      <c r="AC16" s="163" t="e">
        <f t="shared" si="22"/>
        <v>#REF!</v>
      </c>
      <c r="AD16" s="168" t="e">
        <f t="shared" si="23"/>
        <v>#REF!</v>
      </c>
      <c r="AI16" s="44" t="e">
        <f t="shared" si="25"/>
        <v>#REF!</v>
      </c>
    </row>
    <row r="17" spans="1:35">
      <c r="A17" s="56" t="str">
        <f t="shared" si="12"/>
        <v>en chèque</v>
      </c>
      <c r="B17" s="56">
        <v>10</v>
      </c>
      <c r="C17" s="123" t="e">
        <f>#REF!</f>
        <v>#REF!</v>
      </c>
      <c r="D17" s="77" t="e">
        <f>#REF!</f>
        <v>#REF!</v>
      </c>
      <c r="E17" s="281">
        <v>10</v>
      </c>
      <c r="F17" s="53">
        <v>20</v>
      </c>
      <c r="G17" s="53">
        <v>20</v>
      </c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173">
        <f>SUM(Tableau1[[#This Row],[Colonne6]:[Colonne5]])</f>
        <v>40</v>
      </c>
      <c r="S17" s="51">
        <f t="shared" si="13"/>
        <v>2</v>
      </c>
      <c r="T17" s="120">
        <f t="shared" si="14"/>
        <v>2</v>
      </c>
      <c r="U17" s="118" t="e">
        <f t="shared" si="15"/>
        <v>#REF!</v>
      </c>
      <c r="V17" s="83" t="e">
        <f t="shared" si="16"/>
        <v>#REF!</v>
      </c>
      <c r="W17" s="104"/>
      <c r="X17" s="150">
        <f t="shared" si="17"/>
        <v>0</v>
      </c>
      <c r="Y17" s="151">
        <f t="shared" si="18"/>
        <v>0</v>
      </c>
      <c r="Z17" s="146">
        <f t="shared" si="19"/>
        <v>0</v>
      </c>
      <c r="AA17" s="156">
        <f t="shared" si="20"/>
        <v>0</v>
      </c>
      <c r="AB17" s="160">
        <f t="shared" si="21"/>
        <v>0</v>
      </c>
      <c r="AC17" s="163">
        <f t="shared" si="22"/>
        <v>0</v>
      </c>
      <c r="AD17" s="168">
        <f t="shared" si="23"/>
        <v>0</v>
      </c>
      <c r="AI17" s="44" t="e">
        <f t="shared" si="25"/>
        <v>#REF!</v>
      </c>
    </row>
    <row r="18" spans="1:35">
      <c r="A18" s="56" t="str">
        <f t="shared" si="12"/>
        <v>en chèque</v>
      </c>
      <c r="B18" s="56">
        <v>11</v>
      </c>
      <c r="C18" s="123" t="e">
        <f>#REF!</f>
        <v>#REF!</v>
      </c>
      <c r="D18" s="77" t="e">
        <f>#REF!</f>
        <v>#REF!</v>
      </c>
      <c r="E18" s="281">
        <v>11</v>
      </c>
      <c r="F18" s="53">
        <v>25</v>
      </c>
      <c r="G18" s="53">
        <v>25</v>
      </c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173">
        <f>SUM(Tableau1[[#This Row],[Colonne6]:[Colonne5]])</f>
        <v>50</v>
      </c>
      <c r="S18" s="51">
        <f t="shared" si="13"/>
        <v>2</v>
      </c>
      <c r="T18" s="120">
        <f t="shared" si="14"/>
        <v>2</v>
      </c>
      <c r="U18" s="118" t="e">
        <f t="shared" si="15"/>
        <v>#REF!</v>
      </c>
      <c r="V18" s="83" t="e">
        <f t="shared" si="16"/>
        <v>#REF!</v>
      </c>
      <c r="W18" s="104"/>
      <c r="X18" s="150">
        <f t="shared" si="17"/>
        <v>0</v>
      </c>
      <c r="Y18" s="151">
        <f t="shared" si="18"/>
        <v>0</v>
      </c>
      <c r="Z18" s="146">
        <f t="shared" si="19"/>
        <v>0</v>
      </c>
      <c r="AA18" s="156">
        <f t="shared" si="20"/>
        <v>0</v>
      </c>
      <c r="AB18" s="160">
        <f t="shared" si="21"/>
        <v>0</v>
      </c>
      <c r="AC18" s="163">
        <f t="shared" si="22"/>
        <v>0</v>
      </c>
      <c r="AD18" s="168">
        <f t="shared" si="23"/>
        <v>0</v>
      </c>
      <c r="AI18" s="44" t="e">
        <f t="shared" si="25"/>
        <v>#REF!</v>
      </c>
    </row>
    <row r="19" spans="1:35">
      <c r="A19" s="56" t="str">
        <f t="shared" si="12"/>
        <v>en chèque</v>
      </c>
      <c r="B19" s="56">
        <v>12</v>
      </c>
      <c r="C19" s="123" t="e">
        <f>#REF!</f>
        <v>#REF!</v>
      </c>
      <c r="D19" s="77" t="e">
        <f>#REF!</f>
        <v>#REF!</v>
      </c>
      <c r="E19" s="281">
        <v>12</v>
      </c>
      <c r="F19" s="53">
        <v>100</v>
      </c>
      <c r="G19" s="53">
        <v>100</v>
      </c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173">
        <f>SUM(Tableau1[[#This Row],[Colonne6]:[Colonne5]])</f>
        <v>200</v>
      </c>
      <c r="S19" s="51">
        <f t="shared" si="13"/>
        <v>2</v>
      </c>
      <c r="T19" s="120">
        <f t="shared" si="14"/>
        <v>2</v>
      </c>
      <c r="U19" s="118" t="e">
        <f t="shared" si="15"/>
        <v>#REF!</v>
      </c>
      <c r="V19" s="83" t="e">
        <f t="shared" si="16"/>
        <v>#REF!</v>
      </c>
      <c r="W19" s="104"/>
      <c r="X19" s="150">
        <f t="shared" si="17"/>
        <v>0</v>
      </c>
      <c r="Y19" s="151">
        <f t="shared" si="18"/>
        <v>0</v>
      </c>
      <c r="Z19" s="146">
        <f t="shared" si="19"/>
        <v>0</v>
      </c>
      <c r="AA19" s="156">
        <f t="shared" si="20"/>
        <v>0</v>
      </c>
      <c r="AB19" s="160">
        <f t="shared" si="21"/>
        <v>0</v>
      </c>
      <c r="AC19" s="163">
        <f t="shared" si="22"/>
        <v>0</v>
      </c>
      <c r="AD19" s="168">
        <f t="shared" si="23"/>
        <v>0</v>
      </c>
      <c r="AI19" s="44" t="e">
        <f t="shared" si="25"/>
        <v>#REF!</v>
      </c>
    </row>
    <row r="20" spans="1:35">
      <c r="A20" s="56" t="e">
        <f t="shared" si="12"/>
        <v>#REF!</v>
      </c>
      <c r="B20" s="56">
        <v>13</v>
      </c>
      <c r="C20" s="123" t="e">
        <f>#REF!</f>
        <v>#REF!</v>
      </c>
      <c r="D20" s="77" t="e">
        <f>#REF!</f>
        <v>#REF!</v>
      </c>
      <c r="E20" s="281">
        <v>13</v>
      </c>
      <c r="F20" s="53">
        <v>100</v>
      </c>
      <c r="G20" s="53">
        <v>50</v>
      </c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173">
        <f>SUM(Tableau1[[#This Row],[Colonne6]:[Colonne5]])</f>
        <v>150</v>
      </c>
      <c r="S20" s="51">
        <f t="shared" si="13"/>
        <v>2</v>
      </c>
      <c r="T20" s="120">
        <f t="shared" si="14"/>
        <v>2</v>
      </c>
      <c r="U20" s="118" t="e">
        <f t="shared" si="15"/>
        <v>#REF!</v>
      </c>
      <c r="V20" s="83" t="e">
        <f t="shared" si="16"/>
        <v>#REF!</v>
      </c>
      <c r="W20" s="104" t="e">
        <f>V20</f>
        <v>#REF!</v>
      </c>
      <c r="X20" s="150" t="e">
        <f t="shared" si="17"/>
        <v>#REF!</v>
      </c>
      <c r="Y20" s="151" t="e">
        <f t="shared" si="18"/>
        <v>#REF!</v>
      </c>
      <c r="Z20" s="146" t="e">
        <f t="shared" si="19"/>
        <v>#REF!</v>
      </c>
      <c r="AA20" s="156" t="e">
        <f t="shared" si="20"/>
        <v>#REF!</v>
      </c>
      <c r="AB20" s="160" t="e">
        <f t="shared" si="21"/>
        <v>#REF!</v>
      </c>
      <c r="AC20" s="163" t="e">
        <f t="shared" si="22"/>
        <v>#REF!</v>
      </c>
      <c r="AD20" s="168" t="e">
        <f t="shared" si="23"/>
        <v>#REF!</v>
      </c>
      <c r="AI20" s="44" t="e">
        <f t="shared" si="25"/>
        <v>#REF!</v>
      </c>
    </row>
    <row r="21" spans="1:35">
      <c r="A21" s="56" t="e">
        <f t="shared" si="12"/>
        <v>#REF!</v>
      </c>
      <c r="B21" s="56">
        <v>14</v>
      </c>
      <c r="C21" s="123" t="e">
        <f>#REF!</f>
        <v>#REF!</v>
      </c>
      <c r="D21" s="77" t="e">
        <f>#REF!</f>
        <v>#REF!</v>
      </c>
      <c r="E21" s="281">
        <v>14</v>
      </c>
      <c r="F21" s="53">
        <v>25</v>
      </c>
      <c r="G21" s="53">
        <v>25</v>
      </c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173">
        <f>SUM(Tableau1[[#This Row],[Colonne6]:[Colonne5]])</f>
        <v>50</v>
      </c>
      <c r="S21" s="51">
        <f t="shared" si="13"/>
        <v>2</v>
      </c>
      <c r="T21" s="120">
        <f t="shared" si="14"/>
        <v>2</v>
      </c>
      <c r="U21" s="118" t="e">
        <f t="shared" si="15"/>
        <v>#REF!</v>
      </c>
      <c r="V21" s="83" t="e">
        <f t="shared" si="16"/>
        <v>#REF!</v>
      </c>
      <c r="W21" s="104" t="e">
        <f>V21</f>
        <v>#REF!</v>
      </c>
      <c r="X21" s="150" t="e">
        <f t="shared" si="17"/>
        <v>#REF!</v>
      </c>
      <c r="Y21" s="151" t="e">
        <f t="shared" si="18"/>
        <v>#REF!</v>
      </c>
      <c r="Z21" s="146" t="e">
        <f t="shared" si="19"/>
        <v>#REF!</v>
      </c>
      <c r="AA21" s="156" t="e">
        <f t="shared" si="20"/>
        <v>#REF!</v>
      </c>
      <c r="AB21" s="160" t="e">
        <f t="shared" si="21"/>
        <v>#REF!</v>
      </c>
      <c r="AC21" s="163" t="e">
        <f t="shared" si="22"/>
        <v>#REF!</v>
      </c>
      <c r="AD21" s="168" t="e">
        <f t="shared" si="23"/>
        <v>#REF!</v>
      </c>
      <c r="AI21" s="44" t="e">
        <f t="shared" si="25"/>
        <v>#REF!</v>
      </c>
    </row>
    <row r="22" spans="1:35">
      <c r="A22" s="56" t="e">
        <f t="shared" si="12"/>
        <v>#REF!</v>
      </c>
      <c r="B22" s="56">
        <v>15</v>
      </c>
      <c r="C22" s="123" t="e">
        <f>#REF!</f>
        <v>#REF!</v>
      </c>
      <c r="D22" s="77" t="e">
        <f>#REF!</f>
        <v>#REF!</v>
      </c>
      <c r="E22" s="281">
        <v>15</v>
      </c>
      <c r="F22" s="53">
        <v>20</v>
      </c>
      <c r="G22" s="53">
        <v>20</v>
      </c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173">
        <f>SUM(Tableau1[[#This Row],[Colonne6]:[Colonne5]])</f>
        <v>40</v>
      </c>
      <c r="S22" s="51">
        <f t="shared" si="13"/>
        <v>2</v>
      </c>
      <c r="T22" s="120">
        <f t="shared" si="14"/>
        <v>2</v>
      </c>
      <c r="U22" s="118" t="e">
        <f t="shared" si="15"/>
        <v>#REF!</v>
      </c>
      <c r="V22" s="83" t="e">
        <f t="shared" si="16"/>
        <v>#REF!</v>
      </c>
      <c r="W22" s="104" t="e">
        <f>V22</f>
        <v>#REF!</v>
      </c>
      <c r="X22" s="150" t="e">
        <f t="shared" si="17"/>
        <v>#REF!</v>
      </c>
      <c r="Y22" s="151" t="e">
        <f t="shared" si="18"/>
        <v>#REF!</v>
      </c>
      <c r="Z22" s="146" t="e">
        <f t="shared" si="19"/>
        <v>#REF!</v>
      </c>
      <c r="AA22" s="156" t="e">
        <f t="shared" si="20"/>
        <v>#REF!</v>
      </c>
      <c r="AB22" s="160" t="e">
        <f t="shared" si="21"/>
        <v>#REF!</v>
      </c>
      <c r="AC22" s="163" t="e">
        <f t="shared" si="22"/>
        <v>#REF!</v>
      </c>
      <c r="AD22" s="168" t="e">
        <f t="shared" si="23"/>
        <v>#REF!</v>
      </c>
      <c r="AI22" s="44" t="e">
        <f t="shared" si="25"/>
        <v>#REF!</v>
      </c>
    </row>
    <row r="23" spans="1:35">
      <c r="A23" s="56" t="e">
        <f t="shared" si="12"/>
        <v>#REF!</v>
      </c>
      <c r="B23" s="56">
        <v>16</v>
      </c>
      <c r="C23" s="123" t="e">
        <f>#REF!</f>
        <v>#REF!</v>
      </c>
      <c r="D23" s="77" t="e">
        <f>#REF!</f>
        <v>#REF!</v>
      </c>
      <c r="E23" s="281">
        <v>16</v>
      </c>
      <c r="F23" s="53">
        <v>50</v>
      </c>
      <c r="G23" s="53">
        <v>50</v>
      </c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173">
        <f>SUM(Tableau1[[#This Row],[Colonne6]:[Colonne5]])</f>
        <v>100</v>
      </c>
      <c r="S23" s="51">
        <f t="shared" si="13"/>
        <v>2</v>
      </c>
      <c r="T23" s="120">
        <f t="shared" si="14"/>
        <v>2</v>
      </c>
      <c r="U23" s="118" t="e">
        <f t="shared" si="15"/>
        <v>#REF!</v>
      </c>
      <c r="V23" s="83" t="e">
        <f t="shared" si="16"/>
        <v>#REF!</v>
      </c>
      <c r="W23" s="104" t="e">
        <f t="shared" ref="W23:W24" si="26">V23</f>
        <v>#REF!</v>
      </c>
      <c r="X23" s="150" t="e">
        <f t="shared" si="17"/>
        <v>#REF!</v>
      </c>
      <c r="Y23" s="151" t="e">
        <f t="shared" si="18"/>
        <v>#REF!</v>
      </c>
      <c r="Z23" s="146" t="e">
        <f t="shared" si="19"/>
        <v>#REF!</v>
      </c>
      <c r="AA23" s="156" t="e">
        <f t="shared" si="20"/>
        <v>#REF!</v>
      </c>
      <c r="AB23" s="160" t="e">
        <f t="shared" si="21"/>
        <v>#REF!</v>
      </c>
      <c r="AC23" s="163" t="e">
        <f t="shared" si="22"/>
        <v>#REF!</v>
      </c>
      <c r="AD23" s="168" t="e">
        <f t="shared" si="23"/>
        <v>#REF!</v>
      </c>
      <c r="AE23" s="297"/>
      <c r="AF23" s="79"/>
      <c r="AI23" s="44" t="e">
        <f t="shared" si="25"/>
        <v>#REF!</v>
      </c>
    </row>
    <row r="24" spans="1:35">
      <c r="A24" s="56" t="e">
        <f t="shared" si="12"/>
        <v>#REF!</v>
      </c>
      <c r="B24" s="56">
        <v>17</v>
      </c>
      <c r="C24" s="123" t="e">
        <f>#REF!</f>
        <v>#REF!</v>
      </c>
      <c r="D24" s="77" t="e">
        <f>#REF!</f>
        <v>#REF!</v>
      </c>
      <c r="E24" s="281">
        <v>17</v>
      </c>
      <c r="F24" s="53">
        <v>50</v>
      </c>
      <c r="G24" s="53">
        <v>50</v>
      </c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173">
        <f>SUM(Tableau1[[#This Row],[Colonne6]:[Colonne5]])</f>
        <v>100</v>
      </c>
      <c r="S24" s="51">
        <f t="shared" si="13"/>
        <v>2</v>
      </c>
      <c r="T24" s="120">
        <f t="shared" si="14"/>
        <v>2</v>
      </c>
      <c r="U24" s="118" t="e">
        <f t="shared" si="15"/>
        <v>#REF!</v>
      </c>
      <c r="V24" s="83" t="e">
        <f t="shared" si="16"/>
        <v>#REF!</v>
      </c>
      <c r="W24" s="104" t="e">
        <f t="shared" si="26"/>
        <v>#REF!</v>
      </c>
      <c r="X24" s="150" t="e">
        <f t="shared" si="17"/>
        <v>#REF!</v>
      </c>
      <c r="Y24" s="151" t="e">
        <f t="shared" si="18"/>
        <v>#REF!</v>
      </c>
      <c r="Z24" s="146" t="e">
        <f t="shared" si="19"/>
        <v>#REF!</v>
      </c>
      <c r="AA24" s="156" t="e">
        <f t="shared" si="20"/>
        <v>#REF!</v>
      </c>
      <c r="AB24" s="160" t="e">
        <f t="shared" si="21"/>
        <v>#REF!</v>
      </c>
      <c r="AC24" s="163" t="e">
        <f t="shared" si="22"/>
        <v>#REF!</v>
      </c>
      <c r="AD24" s="168" t="e">
        <f t="shared" si="23"/>
        <v>#REF!</v>
      </c>
      <c r="AE24" s="297"/>
      <c r="AF24" s="79"/>
      <c r="AI24" s="44" t="e">
        <f t="shared" si="25"/>
        <v>#REF!</v>
      </c>
    </row>
    <row r="25" spans="1:35">
      <c r="A25" s="56" t="str">
        <f t="shared" si="12"/>
        <v>en chèque</v>
      </c>
      <c r="B25" s="56">
        <v>18</v>
      </c>
      <c r="C25" s="123" t="e">
        <f>#REF!</f>
        <v>#REF!</v>
      </c>
      <c r="D25" s="77" t="e">
        <f>#REF!</f>
        <v>#REF!</v>
      </c>
      <c r="E25" s="281">
        <v>18</v>
      </c>
      <c r="F25" s="53">
        <v>75</v>
      </c>
      <c r="G25" s="53">
        <v>75</v>
      </c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173">
        <f>SUM(Tableau1[[#This Row],[Colonne6]:[Colonne5]])</f>
        <v>150</v>
      </c>
      <c r="S25" s="51">
        <f t="shared" si="13"/>
        <v>2</v>
      </c>
      <c r="T25" s="120">
        <f t="shared" si="14"/>
        <v>2</v>
      </c>
      <c r="U25" s="118" t="e">
        <f t="shared" si="15"/>
        <v>#REF!</v>
      </c>
      <c r="V25" s="83" t="e">
        <f t="shared" si="16"/>
        <v>#REF!</v>
      </c>
      <c r="W25" s="104"/>
      <c r="X25" s="150">
        <f t="shared" si="17"/>
        <v>0</v>
      </c>
      <c r="Y25" s="151">
        <f t="shared" si="18"/>
        <v>0</v>
      </c>
      <c r="Z25" s="146">
        <f t="shared" si="19"/>
        <v>0</v>
      </c>
      <c r="AA25" s="156">
        <f t="shared" si="20"/>
        <v>0</v>
      </c>
      <c r="AB25" s="160">
        <f t="shared" si="21"/>
        <v>0</v>
      </c>
      <c r="AC25" s="163">
        <f t="shared" si="22"/>
        <v>0</v>
      </c>
      <c r="AD25" s="168">
        <f t="shared" si="23"/>
        <v>0</v>
      </c>
      <c r="AI25" s="44" t="e">
        <f t="shared" si="25"/>
        <v>#REF!</v>
      </c>
    </row>
    <row r="26" spans="1:35">
      <c r="A26" s="56" t="e">
        <f t="shared" si="12"/>
        <v>#REF!</v>
      </c>
      <c r="B26" s="56">
        <v>19</v>
      </c>
      <c r="C26" s="123" t="e">
        <f>#REF!</f>
        <v>#REF!</v>
      </c>
      <c r="D26" s="77" t="e">
        <f>#REF!</f>
        <v>#REF!</v>
      </c>
      <c r="E26" s="281">
        <v>19</v>
      </c>
      <c r="F26" s="53">
        <v>50</v>
      </c>
      <c r="G26" s="53">
        <v>25</v>
      </c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173">
        <f>SUM(Tableau1[[#This Row],[Colonne6]:[Colonne5]])</f>
        <v>75</v>
      </c>
      <c r="S26" s="51">
        <f t="shared" si="13"/>
        <v>2</v>
      </c>
      <c r="T26" s="120">
        <f t="shared" si="14"/>
        <v>2</v>
      </c>
      <c r="U26" s="118" t="e">
        <f t="shared" si="15"/>
        <v>#REF!</v>
      </c>
      <c r="V26" s="83" t="e">
        <f t="shared" si="16"/>
        <v>#REF!</v>
      </c>
      <c r="W26" s="104" t="e">
        <f>V26</f>
        <v>#REF!</v>
      </c>
      <c r="X26" s="150" t="e">
        <f t="shared" si="17"/>
        <v>#REF!</v>
      </c>
      <c r="Y26" s="151" t="e">
        <f t="shared" si="18"/>
        <v>#REF!</v>
      </c>
      <c r="Z26" s="146" t="e">
        <f t="shared" si="19"/>
        <v>#REF!</v>
      </c>
      <c r="AA26" s="156" t="e">
        <f t="shared" si="20"/>
        <v>#REF!</v>
      </c>
      <c r="AB26" s="160" t="e">
        <f t="shared" si="21"/>
        <v>#REF!</v>
      </c>
      <c r="AC26" s="163" t="e">
        <f t="shared" si="22"/>
        <v>#REF!</v>
      </c>
      <c r="AD26" s="168" t="e">
        <f t="shared" si="23"/>
        <v>#REF!</v>
      </c>
      <c r="AI26" s="44" t="e">
        <f t="shared" si="25"/>
        <v>#REF!</v>
      </c>
    </row>
    <row r="27" spans="1:35">
      <c r="A27" s="56" t="str">
        <f t="shared" si="12"/>
        <v>en chèque</v>
      </c>
      <c r="B27" s="56">
        <v>20</v>
      </c>
      <c r="C27" s="123" t="e">
        <f>#REF!</f>
        <v>#REF!</v>
      </c>
      <c r="D27" s="77" t="e">
        <f>#REF!</f>
        <v>#REF!</v>
      </c>
      <c r="E27" s="281">
        <v>20</v>
      </c>
      <c r="F27" s="53">
        <v>20</v>
      </c>
      <c r="G27" s="53">
        <v>20</v>
      </c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173">
        <f>SUM(Tableau1[[#This Row],[Colonne6]:[Colonne5]])</f>
        <v>40</v>
      </c>
      <c r="S27" s="51">
        <f t="shared" si="13"/>
        <v>2</v>
      </c>
      <c r="T27" s="120">
        <f t="shared" si="14"/>
        <v>2</v>
      </c>
      <c r="U27" s="118" t="e">
        <f t="shared" si="15"/>
        <v>#REF!</v>
      </c>
      <c r="V27" s="83" t="e">
        <f t="shared" si="16"/>
        <v>#REF!</v>
      </c>
      <c r="W27" s="104"/>
      <c r="X27" s="150">
        <f t="shared" si="17"/>
        <v>0</v>
      </c>
      <c r="Y27" s="151">
        <f t="shared" si="18"/>
        <v>0</v>
      </c>
      <c r="Z27" s="146">
        <f t="shared" si="19"/>
        <v>0</v>
      </c>
      <c r="AA27" s="156">
        <f t="shared" si="20"/>
        <v>0</v>
      </c>
      <c r="AB27" s="160">
        <f t="shared" si="21"/>
        <v>0</v>
      </c>
      <c r="AC27" s="163">
        <f t="shared" si="22"/>
        <v>0</v>
      </c>
      <c r="AD27" s="168">
        <f t="shared" si="23"/>
        <v>0</v>
      </c>
      <c r="AI27" s="44" t="e">
        <f t="shared" si="25"/>
        <v>#REF!</v>
      </c>
    </row>
    <row r="28" spans="1:35">
      <c r="A28" s="56" t="e">
        <f t="shared" si="12"/>
        <v>#REF!</v>
      </c>
      <c r="B28" s="56">
        <v>21</v>
      </c>
      <c r="C28" s="123" t="e">
        <f>#REF!</f>
        <v>#REF!</v>
      </c>
      <c r="D28" s="77" t="e">
        <f>#REF!</f>
        <v>#REF!</v>
      </c>
      <c r="E28" s="281">
        <v>21</v>
      </c>
      <c r="F28" s="53">
        <v>50</v>
      </c>
      <c r="G28" s="53">
        <v>50</v>
      </c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173">
        <f>SUM(Tableau1[[#This Row],[Colonne6]:[Colonne5]])</f>
        <v>100</v>
      </c>
      <c r="S28" s="51">
        <f t="shared" si="13"/>
        <v>2</v>
      </c>
      <c r="T28" s="120">
        <f t="shared" si="14"/>
        <v>2</v>
      </c>
      <c r="U28" s="118" t="e">
        <f t="shared" si="15"/>
        <v>#REF!</v>
      </c>
      <c r="V28" s="83" t="e">
        <f t="shared" si="16"/>
        <v>#REF!</v>
      </c>
      <c r="W28" s="104" t="e">
        <f>V28</f>
        <v>#REF!</v>
      </c>
      <c r="X28" s="150" t="e">
        <f t="shared" si="17"/>
        <v>#REF!</v>
      </c>
      <c r="Y28" s="151" t="e">
        <f t="shared" si="18"/>
        <v>#REF!</v>
      </c>
      <c r="Z28" s="146" t="e">
        <f t="shared" si="19"/>
        <v>#REF!</v>
      </c>
      <c r="AA28" s="156" t="e">
        <f t="shared" si="20"/>
        <v>#REF!</v>
      </c>
      <c r="AB28" s="160" t="e">
        <f t="shared" si="21"/>
        <v>#REF!</v>
      </c>
      <c r="AC28" s="163" t="e">
        <f t="shared" si="22"/>
        <v>#REF!</v>
      </c>
      <c r="AD28" s="168" t="e">
        <f t="shared" si="23"/>
        <v>#REF!</v>
      </c>
      <c r="AI28" s="44" t="e">
        <f t="shared" si="25"/>
        <v>#REF!</v>
      </c>
    </row>
    <row r="29" spans="1:35">
      <c r="A29" s="56" t="str">
        <f t="shared" si="12"/>
        <v>en chèque</v>
      </c>
      <c r="B29" s="56">
        <v>22</v>
      </c>
      <c r="C29" s="123" t="e">
        <f>#REF!</f>
        <v>#REF!</v>
      </c>
      <c r="D29" s="77" t="e">
        <f>#REF!</f>
        <v>#REF!</v>
      </c>
      <c r="E29" s="281">
        <v>22</v>
      </c>
      <c r="F29" s="53">
        <v>80</v>
      </c>
      <c r="G29" s="53">
        <v>80</v>
      </c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173">
        <f>SUM(Tableau1[[#This Row],[Colonne6]:[Colonne5]])</f>
        <v>160</v>
      </c>
      <c r="S29" s="51">
        <f t="shared" si="13"/>
        <v>2</v>
      </c>
      <c r="T29" s="120">
        <f t="shared" si="14"/>
        <v>2</v>
      </c>
      <c r="U29" s="118" t="e">
        <f t="shared" si="15"/>
        <v>#REF!</v>
      </c>
      <c r="V29" s="83" t="e">
        <f t="shared" si="16"/>
        <v>#REF!</v>
      </c>
      <c r="W29" s="104"/>
      <c r="X29" s="150">
        <f t="shared" si="17"/>
        <v>0</v>
      </c>
      <c r="Y29" s="151">
        <f t="shared" si="18"/>
        <v>0</v>
      </c>
      <c r="Z29" s="146">
        <f t="shared" si="19"/>
        <v>0</v>
      </c>
      <c r="AA29" s="156">
        <f t="shared" si="20"/>
        <v>0</v>
      </c>
      <c r="AB29" s="160">
        <f t="shared" si="21"/>
        <v>0</v>
      </c>
      <c r="AC29" s="163">
        <f t="shared" si="22"/>
        <v>0</v>
      </c>
      <c r="AD29" s="168">
        <f t="shared" si="23"/>
        <v>0</v>
      </c>
      <c r="AI29" s="44" t="e">
        <f t="shared" si="25"/>
        <v>#REF!</v>
      </c>
    </row>
    <row r="30" spans="1:35">
      <c r="A30" s="56" t="e">
        <f t="shared" si="12"/>
        <v>#REF!</v>
      </c>
      <c r="B30" s="56">
        <v>23</v>
      </c>
      <c r="C30" s="123" t="e">
        <f>#REF!</f>
        <v>#REF!</v>
      </c>
      <c r="D30" s="77" t="e">
        <f>#REF!</f>
        <v>#REF!</v>
      </c>
      <c r="E30" s="281">
        <v>23</v>
      </c>
      <c r="F30" s="53">
        <v>50</v>
      </c>
      <c r="G30" s="53">
        <v>50</v>
      </c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173">
        <f>SUM(Tableau1[[#This Row],[Colonne6]:[Colonne5]])</f>
        <v>100</v>
      </c>
      <c r="S30" s="51">
        <f t="shared" si="13"/>
        <v>2</v>
      </c>
      <c r="T30" s="120">
        <f t="shared" si="14"/>
        <v>2</v>
      </c>
      <c r="U30" s="118" t="e">
        <f t="shared" si="15"/>
        <v>#REF!</v>
      </c>
      <c r="V30" s="83" t="e">
        <f t="shared" si="16"/>
        <v>#REF!</v>
      </c>
      <c r="W30" s="104" t="e">
        <f>V30</f>
        <v>#REF!</v>
      </c>
      <c r="X30" s="150" t="e">
        <f t="shared" si="17"/>
        <v>#REF!</v>
      </c>
      <c r="Y30" s="151" t="e">
        <f t="shared" si="18"/>
        <v>#REF!</v>
      </c>
      <c r="Z30" s="146" t="e">
        <f t="shared" si="19"/>
        <v>#REF!</v>
      </c>
      <c r="AA30" s="156" t="e">
        <f t="shared" si="20"/>
        <v>#REF!</v>
      </c>
      <c r="AB30" s="160" t="e">
        <f t="shared" si="21"/>
        <v>#REF!</v>
      </c>
      <c r="AC30" s="163" t="e">
        <f t="shared" si="22"/>
        <v>#REF!</v>
      </c>
      <c r="AD30" s="168" t="e">
        <f t="shared" si="23"/>
        <v>#REF!</v>
      </c>
      <c r="AI30" s="44" t="e">
        <f t="shared" si="25"/>
        <v>#REF!</v>
      </c>
    </row>
    <row r="31" spans="1:35">
      <c r="A31" s="56" t="e">
        <f t="shared" si="12"/>
        <v>#REF!</v>
      </c>
      <c r="B31" s="56">
        <v>24</v>
      </c>
      <c r="C31" s="123" t="e">
        <f>#REF!</f>
        <v>#REF!</v>
      </c>
      <c r="D31" s="77" t="e">
        <f>#REF!</f>
        <v>#REF!</v>
      </c>
      <c r="E31" s="281">
        <v>24</v>
      </c>
      <c r="F31" s="53">
        <v>25</v>
      </c>
      <c r="G31" s="53">
        <v>25</v>
      </c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173">
        <f>SUM(Tableau1[[#This Row],[Colonne6]:[Colonne5]])</f>
        <v>50</v>
      </c>
      <c r="S31" s="51">
        <f t="shared" si="13"/>
        <v>2</v>
      </c>
      <c r="T31" s="120">
        <f t="shared" si="14"/>
        <v>2</v>
      </c>
      <c r="U31" s="118" t="e">
        <f t="shared" si="15"/>
        <v>#REF!</v>
      </c>
      <c r="V31" s="83" t="e">
        <f t="shared" si="16"/>
        <v>#REF!</v>
      </c>
      <c r="W31" s="104" t="e">
        <f>V31</f>
        <v>#REF!</v>
      </c>
      <c r="X31" s="150" t="e">
        <f t="shared" si="17"/>
        <v>#REF!</v>
      </c>
      <c r="Y31" s="151" t="e">
        <f t="shared" si="18"/>
        <v>#REF!</v>
      </c>
      <c r="Z31" s="146" t="e">
        <f t="shared" si="19"/>
        <v>#REF!</v>
      </c>
      <c r="AA31" s="156" t="e">
        <f t="shared" si="20"/>
        <v>#REF!</v>
      </c>
      <c r="AB31" s="160" t="e">
        <f t="shared" si="21"/>
        <v>#REF!</v>
      </c>
      <c r="AC31" s="163" t="e">
        <f t="shared" si="22"/>
        <v>#REF!</v>
      </c>
      <c r="AD31" s="168" t="e">
        <f t="shared" si="23"/>
        <v>#REF!</v>
      </c>
      <c r="AI31" s="44" t="e">
        <f t="shared" si="25"/>
        <v>#REF!</v>
      </c>
    </row>
    <row r="32" spans="1:35">
      <c r="A32" s="56" t="e">
        <f t="shared" si="12"/>
        <v>#REF!</v>
      </c>
      <c r="B32" s="56">
        <v>25</v>
      </c>
      <c r="C32" s="123" t="e">
        <f>#REF!</f>
        <v>#REF!</v>
      </c>
      <c r="D32" s="77" t="e">
        <f>#REF!</f>
        <v>#REF!</v>
      </c>
      <c r="E32" s="281">
        <v>25</v>
      </c>
      <c r="F32" s="53">
        <v>50</v>
      </c>
      <c r="G32" s="53">
        <v>50</v>
      </c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173">
        <f>SUM(Tableau1[[#This Row],[Colonne6]:[Colonne5]])</f>
        <v>100</v>
      </c>
      <c r="S32" s="51">
        <f t="shared" si="13"/>
        <v>2</v>
      </c>
      <c r="T32" s="120">
        <f t="shared" si="14"/>
        <v>2</v>
      </c>
      <c r="U32" s="118" t="e">
        <f t="shared" si="15"/>
        <v>#REF!</v>
      </c>
      <c r="V32" s="83" t="e">
        <f t="shared" si="16"/>
        <v>#REF!</v>
      </c>
      <c r="W32" s="104" t="e">
        <f>V32</f>
        <v>#REF!</v>
      </c>
      <c r="X32" s="150" t="e">
        <f t="shared" si="17"/>
        <v>#REF!</v>
      </c>
      <c r="Y32" s="151" t="e">
        <f t="shared" si="18"/>
        <v>#REF!</v>
      </c>
      <c r="Z32" s="146" t="e">
        <f t="shared" si="19"/>
        <v>#REF!</v>
      </c>
      <c r="AA32" s="156" t="e">
        <f t="shared" si="20"/>
        <v>#REF!</v>
      </c>
      <c r="AB32" s="160" t="e">
        <f t="shared" si="21"/>
        <v>#REF!</v>
      </c>
      <c r="AC32" s="163" t="e">
        <f t="shared" si="22"/>
        <v>#REF!</v>
      </c>
      <c r="AD32" s="168" t="e">
        <f t="shared" si="23"/>
        <v>#REF!</v>
      </c>
      <c r="AI32" s="44" t="e">
        <f t="shared" si="25"/>
        <v>#REF!</v>
      </c>
    </row>
    <row r="33" spans="1:38">
      <c r="A33" s="56" t="str">
        <f t="shared" si="12"/>
        <v>en chèque</v>
      </c>
      <c r="B33" s="56">
        <v>26</v>
      </c>
      <c r="C33" s="123" t="e">
        <f>#REF!</f>
        <v>#REF!</v>
      </c>
      <c r="D33" s="77" t="e">
        <f>#REF!</f>
        <v>#REF!</v>
      </c>
      <c r="E33" s="281">
        <v>26</v>
      </c>
      <c r="F33" s="53">
        <v>40</v>
      </c>
      <c r="G33" s="53">
        <v>40</v>
      </c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173">
        <f>SUM(Tableau1[[#This Row],[Colonne6]:[Colonne5]])</f>
        <v>80</v>
      </c>
      <c r="S33" s="51">
        <f t="shared" si="13"/>
        <v>2</v>
      </c>
      <c r="T33" s="120">
        <f t="shared" si="14"/>
        <v>2</v>
      </c>
      <c r="U33" s="118" t="e">
        <f t="shared" si="15"/>
        <v>#REF!</v>
      </c>
      <c r="V33" s="83" t="e">
        <f t="shared" si="16"/>
        <v>#REF!</v>
      </c>
      <c r="W33" s="104"/>
      <c r="X33" s="150">
        <f t="shared" si="17"/>
        <v>0</v>
      </c>
      <c r="Y33" s="151">
        <f t="shared" si="18"/>
        <v>0</v>
      </c>
      <c r="Z33" s="146">
        <f t="shared" si="19"/>
        <v>0</v>
      </c>
      <c r="AA33" s="156">
        <f t="shared" si="20"/>
        <v>0</v>
      </c>
      <c r="AB33" s="160">
        <f t="shared" si="21"/>
        <v>0</v>
      </c>
      <c r="AC33" s="163">
        <f t="shared" si="22"/>
        <v>0</v>
      </c>
      <c r="AD33" s="168">
        <f t="shared" si="23"/>
        <v>0</v>
      </c>
      <c r="AI33" s="44" t="e">
        <f t="shared" si="25"/>
        <v>#REF!</v>
      </c>
    </row>
    <row r="34" spans="1:38">
      <c r="A34" s="56" t="e">
        <f t="shared" si="12"/>
        <v>#REF!</v>
      </c>
      <c r="B34" s="56">
        <v>27</v>
      </c>
      <c r="C34" s="123" t="e">
        <f>#REF!</f>
        <v>#REF!</v>
      </c>
      <c r="D34" s="77" t="e">
        <f>#REF!</f>
        <v>#REF!</v>
      </c>
      <c r="E34" s="281">
        <v>27</v>
      </c>
      <c r="F34" s="53">
        <v>20</v>
      </c>
      <c r="G34" s="53">
        <v>20</v>
      </c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173">
        <f>SUM(Tableau1[[#This Row],[Colonne6]:[Colonne5]])</f>
        <v>40</v>
      </c>
      <c r="S34" s="51">
        <f t="shared" si="13"/>
        <v>2</v>
      </c>
      <c r="T34" s="120">
        <f t="shared" si="14"/>
        <v>2</v>
      </c>
      <c r="U34" s="118" t="e">
        <f t="shared" si="15"/>
        <v>#REF!</v>
      </c>
      <c r="V34" s="83" t="e">
        <f t="shared" si="16"/>
        <v>#REF!</v>
      </c>
      <c r="W34" s="104" t="e">
        <f>V34</f>
        <v>#REF!</v>
      </c>
      <c r="X34" s="150" t="e">
        <f t="shared" si="17"/>
        <v>#REF!</v>
      </c>
      <c r="Y34" s="151" t="e">
        <f t="shared" si="18"/>
        <v>#REF!</v>
      </c>
      <c r="Z34" s="146" t="e">
        <f t="shared" si="19"/>
        <v>#REF!</v>
      </c>
      <c r="AA34" s="156" t="e">
        <f t="shared" si="20"/>
        <v>#REF!</v>
      </c>
      <c r="AB34" s="160" t="e">
        <f t="shared" si="21"/>
        <v>#REF!</v>
      </c>
      <c r="AC34" s="163" t="e">
        <f t="shared" si="22"/>
        <v>#REF!</v>
      </c>
      <c r="AD34" s="168" t="e">
        <f t="shared" si="23"/>
        <v>#REF!</v>
      </c>
      <c r="AI34" s="44" t="e">
        <f t="shared" si="25"/>
        <v>#REF!</v>
      </c>
    </row>
    <row r="35" spans="1:38">
      <c r="A35" s="56" t="e">
        <f t="shared" si="12"/>
        <v>#REF!</v>
      </c>
      <c r="B35" s="56">
        <v>28</v>
      </c>
      <c r="C35" s="123" t="e">
        <f>#REF!</f>
        <v>#REF!</v>
      </c>
      <c r="D35" s="77" t="e">
        <f>#REF!</f>
        <v>#REF!</v>
      </c>
      <c r="E35" s="281">
        <v>28</v>
      </c>
      <c r="F35" s="53">
        <v>20</v>
      </c>
      <c r="G35" s="53">
        <v>20</v>
      </c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173">
        <f>SUM(Tableau1[[#This Row],[Colonne6]:[Colonne5]])</f>
        <v>40</v>
      </c>
      <c r="S35" s="51">
        <f t="shared" si="13"/>
        <v>2</v>
      </c>
      <c r="T35" s="120">
        <f t="shared" si="14"/>
        <v>2</v>
      </c>
      <c r="U35" s="118" t="e">
        <f t="shared" si="15"/>
        <v>#REF!</v>
      </c>
      <c r="V35" s="83" t="e">
        <f t="shared" si="16"/>
        <v>#REF!</v>
      </c>
      <c r="W35" s="104" t="e">
        <f t="shared" ref="W35" si="27">V35</f>
        <v>#REF!</v>
      </c>
      <c r="X35" s="150" t="e">
        <f t="shared" si="17"/>
        <v>#REF!</v>
      </c>
      <c r="Y35" s="151" t="e">
        <f t="shared" si="18"/>
        <v>#REF!</v>
      </c>
      <c r="Z35" s="146" t="e">
        <f t="shared" si="19"/>
        <v>#REF!</v>
      </c>
      <c r="AA35" s="156" t="e">
        <f t="shared" si="20"/>
        <v>#REF!</v>
      </c>
      <c r="AB35" s="160" t="e">
        <f t="shared" si="21"/>
        <v>#REF!</v>
      </c>
      <c r="AC35" s="163" t="e">
        <f t="shared" si="22"/>
        <v>#REF!</v>
      </c>
      <c r="AD35" s="168" t="e">
        <f t="shared" si="23"/>
        <v>#REF!</v>
      </c>
      <c r="AI35" s="44" t="e">
        <f t="shared" si="25"/>
        <v>#REF!</v>
      </c>
    </row>
    <row r="36" spans="1:38">
      <c r="A36" s="56" t="e">
        <f t="shared" si="12"/>
        <v>#REF!</v>
      </c>
      <c r="B36" s="56">
        <v>29</v>
      </c>
      <c r="C36" s="123" t="e">
        <f>#REF!</f>
        <v>#REF!</v>
      </c>
      <c r="D36" s="77" t="e">
        <f>#REF!</f>
        <v>#REF!</v>
      </c>
      <c r="E36" s="281">
        <v>29</v>
      </c>
      <c r="F36" s="53">
        <v>100</v>
      </c>
      <c r="G36" s="53">
        <v>100</v>
      </c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173">
        <f>SUM(Tableau1[[#This Row],[Colonne6]:[Colonne5]])</f>
        <v>200</v>
      </c>
      <c r="S36" s="51">
        <f t="shared" si="13"/>
        <v>2</v>
      </c>
      <c r="T36" s="120">
        <f t="shared" si="14"/>
        <v>2</v>
      </c>
      <c r="U36" s="118" t="e">
        <f t="shared" si="15"/>
        <v>#REF!</v>
      </c>
      <c r="V36" s="83" t="e">
        <f t="shared" si="16"/>
        <v>#REF!</v>
      </c>
      <c r="W36" s="104" t="e">
        <f>V36</f>
        <v>#REF!</v>
      </c>
      <c r="X36" s="150" t="e">
        <f t="shared" si="17"/>
        <v>#REF!</v>
      </c>
      <c r="Y36" s="151" t="e">
        <f t="shared" si="18"/>
        <v>#REF!</v>
      </c>
      <c r="Z36" s="146" t="e">
        <f t="shared" si="19"/>
        <v>#REF!</v>
      </c>
      <c r="AA36" s="156" t="e">
        <f t="shared" si="20"/>
        <v>#REF!</v>
      </c>
      <c r="AB36" s="160" t="e">
        <f t="shared" si="21"/>
        <v>#REF!</v>
      </c>
      <c r="AC36" s="163" t="e">
        <f t="shared" si="22"/>
        <v>#REF!</v>
      </c>
      <c r="AD36" s="168" t="e">
        <f t="shared" si="23"/>
        <v>#REF!</v>
      </c>
      <c r="AI36" s="44" t="e">
        <f t="shared" si="25"/>
        <v>#REF!</v>
      </c>
    </row>
    <row r="37" spans="1:38">
      <c r="A37" s="56" t="str">
        <f t="shared" si="12"/>
        <v>en chèque</v>
      </c>
      <c r="B37" s="56">
        <v>30</v>
      </c>
      <c r="C37" s="123" t="e">
        <f>#REF!</f>
        <v>#REF!</v>
      </c>
      <c r="D37" s="77" t="e">
        <f>#REF!</f>
        <v>#REF!</v>
      </c>
      <c r="E37" s="281">
        <v>30</v>
      </c>
      <c r="F37" s="53">
        <v>30</v>
      </c>
      <c r="G37" s="53">
        <v>30</v>
      </c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173">
        <f>SUM(Tableau1[[#This Row],[Colonne6]:[Colonne5]])</f>
        <v>60</v>
      </c>
      <c r="S37" s="51">
        <f t="shared" si="13"/>
        <v>2</v>
      </c>
      <c r="T37" s="120">
        <f t="shared" si="14"/>
        <v>2</v>
      </c>
      <c r="U37" s="118" t="e">
        <f t="shared" si="15"/>
        <v>#REF!</v>
      </c>
      <c r="V37" s="83" t="e">
        <f t="shared" si="16"/>
        <v>#REF!</v>
      </c>
      <c r="W37" s="104"/>
      <c r="X37" s="150">
        <f t="shared" si="17"/>
        <v>0</v>
      </c>
      <c r="Y37" s="151">
        <f t="shared" si="18"/>
        <v>0</v>
      </c>
      <c r="Z37" s="146">
        <f t="shared" si="19"/>
        <v>0</v>
      </c>
      <c r="AA37" s="156">
        <f t="shared" si="20"/>
        <v>0</v>
      </c>
      <c r="AB37" s="160">
        <f t="shared" si="21"/>
        <v>0</v>
      </c>
      <c r="AC37" s="163">
        <f t="shared" si="22"/>
        <v>0</v>
      </c>
      <c r="AD37" s="168">
        <f t="shared" si="23"/>
        <v>0</v>
      </c>
      <c r="AI37" s="44" t="e">
        <f t="shared" si="25"/>
        <v>#REF!</v>
      </c>
    </row>
    <row r="38" spans="1:38">
      <c r="A38" s="56" t="str">
        <f t="shared" si="12"/>
        <v>en chèque</v>
      </c>
      <c r="B38" s="56">
        <v>31</v>
      </c>
      <c r="C38" s="123" t="e">
        <f>#REF!</f>
        <v>#REF!</v>
      </c>
      <c r="D38" s="77" t="e">
        <f>#REF!</f>
        <v>#REF!</v>
      </c>
      <c r="E38" s="281">
        <v>31</v>
      </c>
      <c r="F38" s="53">
        <v>60</v>
      </c>
      <c r="G38" s="53">
        <v>60</v>
      </c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173">
        <f>SUM(Tableau1[[#This Row],[Colonne6]:[Colonne5]])</f>
        <v>120</v>
      </c>
      <c r="S38" s="51">
        <f t="shared" si="13"/>
        <v>2</v>
      </c>
      <c r="T38" s="120">
        <f t="shared" si="14"/>
        <v>2</v>
      </c>
      <c r="U38" s="118" t="e">
        <f t="shared" si="15"/>
        <v>#REF!</v>
      </c>
      <c r="V38" s="83" t="e">
        <f t="shared" si="16"/>
        <v>#REF!</v>
      </c>
      <c r="W38" s="104"/>
      <c r="X38" s="150">
        <f t="shared" si="17"/>
        <v>0</v>
      </c>
      <c r="Y38" s="151">
        <f t="shared" si="18"/>
        <v>0</v>
      </c>
      <c r="Z38" s="146">
        <f t="shared" si="19"/>
        <v>0</v>
      </c>
      <c r="AA38" s="156">
        <f t="shared" si="20"/>
        <v>0</v>
      </c>
      <c r="AB38" s="160">
        <f t="shared" si="21"/>
        <v>0</v>
      </c>
      <c r="AC38" s="163">
        <f t="shared" si="22"/>
        <v>0</v>
      </c>
      <c r="AD38" s="168">
        <f t="shared" si="23"/>
        <v>0</v>
      </c>
      <c r="AI38" s="44" t="e">
        <f t="shared" si="25"/>
        <v>#REF!</v>
      </c>
    </row>
    <row r="39" spans="1:38">
      <c r="A39" s="56" t="str">
        <f t="shared" si="12"/>
        <v>en chèque</v>
      </c>
      <c r="B39" s="56">
        <v>32</v>
      </c>
      <c r="C39" s="123" t="e">
        <f>#REF!</f>
        <v>#REF!</v>
      </c>
      <c r="D39" s="77" t="e">
        <f>#REF!</f>
        <v>#REF!</v>
      </c>
      <c r="E39" s="281">
        <v>32</v>
      </c>
      <c r="F39" s="53">
        <v>100</v>
      </c>
      <c r="G39" s="53">
        <v>100</v>
      </c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173">
        <f>SUM(Tableau1[[#This Row],[Colonne6]:[Colonne5]])</f>
        <v>200</v>
      </c>
      <c r="S39" s="51">
        <f t="shared" si="13"/>
        <v>2</v>
      </c>
      <c r="T39" s="120">
        <f t="shared" si="14"/>
        <v>2</v>
      </c>
      <c r="U39" s="118" t="e">
        <f t="shared" si="15"/>
        <v>#REF!</v>
      </c>
      <c r="V39" s="83" t="e">
        <f t="shared" si="16"/>
        <v>#REF!</v>
      </c>
      <c r="W39" s="104"/>
      <c r="X39" s="150">
        <f t="shared" si="17"/>
        <v>0</v>
      </c>
      <c r="Y39" s="151">
        <f t="shared" si="18"/>
        <v>0</v>
      </c>
      <c r="Z39" s="146">
        <f t="shared" si="19"/>
        <v>0</v>
      </c>
      <c r="AA39" s="156">
        <f t="shared" si="20"/>
        <v>0</v>
      </c>
      <c r="AB39" s="160">
        <f t="shared" si="21"/>
        <v>0</v>
      </c>
      <c r="AC39" s="163">
        <f t="shared" si="22"/>
        <v>0</v>
      </c>
      <c r="AD39" s="168">
        <f t="shared" si="23"/>
        <v>0</v>
      </c>
      <c r="AI39" s="44" t="e">
        <f t="shared" si="25"/>
        <v>#REF!</v>
      </c>
    </row>
    <row r="40" spans="1:38">
      <c r="A40" s="56" t="str">
        <f t="shared" si="12"/>
        <v>en chèque</v>
      </c>
      <c r="B40" s="56">
        <v>33</v>
      </c>
      <c r="C40" s="123" t="e">
        <f>#REF!</f>
        <v>#REF!</v>
      </c>
      <c r="D40" s="77" t="e">
        <f>#REF!</f>
        <v>#REF!</v>
      </c>
      <c r="E40" s="281">
        <v>33</v>
      </c>
      <c r="F40" s="53">
        <v>20</v>
      </c>
      <c r="G40" s="53">
        <v>20</v>
      </c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173">
        <f>SUM(Tableau1[[#This Row],[Colonne6]:[Colonne5]])</f>
        <v>40</v>
      </c>
      <c r="S40" s="51">
        <f t="shared" si="13"/>
        <v>2</v>
      </c>
      <c r="T40" s="120">
        <f t="shared" si="14"/>
        <v>2</v>
      </c>
      <c r="U40" s="118" t="e">
        <f t="shared" si="15"/>
        <v>#REF!</v>
      </c>
      <c r="V40" s="83" t="e">
        <f t="shared" si="16"/>
        <v>#REF!</v>
      </c>
      <c r="W40" s="104"/>
      <c r="X40" s="150">
        <f t="shared" si="17"/>
        <v>0</v>
      </c>
      <c r="Y40" s="151">
        <f t="shared" si="18"/>
        <v>0</v>
      </c>
      <c r="Z40" s="146">
        <f t="shared" si="19"/>
        <v>0</v>
      </c>
      <c r="AA40" s="156">
        <f t="shared" si="20"/>
        <v>0</v>
      </c>
      <c r="AB40" s="160">
        <f t="shared" si="21"/>
        <v>0</v>
      </c>
      <c r="AC40" s="163">
        <f t="shared" si="22"/>
        <v>0</v>
      </c>
      <c r="AD40" s="168">
        <f t="shared" si="23"/>
        <v>0</v>
      </c>
      <c r="AI40" s="44" t="e">
        <f t="shared" si="25"/>
        <v>#REF!</v>
      </c>
    </row>
    <row r="41" spans="1:38">
      <c r="A41" s="56" t="e">
        <f t="shared" si="12"/>
        <v>#REF!</v>
      </c>
      <c r="B41" s="56">
        <v>34</v>
      </c>
      <c r="C41" s="123" t="e">
        <f>#REF!</f>
        <v>#REF!</v>
      </c>
      <c r="D41" s="77" t="e">
        <f>#REF!</f>
        <v>#REF!</v>
      </c>
      <c r="E41" s="281">
        <v>34</v>
      </c>
      <c r="F41" s="53">
        <v>50</v>
      </c>
      <c r="G41" s="53">
        <v>50</v>
      </c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173">
        <f>SUM(Tableau1[[#This Row],[Colonne6]:[Colonne5]])</f>
        <v>100</v>
      </c>
      <c r="S41" s="51">
        <f t="shared" si="13"/>
        <v>2</v>
      </c>
      <c r="T41" s="120">
        <f t="shared" si="14"/>
        <v>2</v>
      </c>
      <c r="U41" s="118" t="e">
        <f t="shared" si="15"/>
        <v>#REF!</v>
      </c>
      <c r="V41" s="83" t="e">
        <f t="shared" si="16"/>
        <v>#REF!</v>
      </c>
      <c r="W41" s="104" t="e">
        <f>V41</f>
        <v>#REF!</v>
      </c>
      <c r="X41" s="150" t="e">
        <f t="shared" si="17"/>
        <v>#REF!</v>
      </c>
      <c r="Y41" s="151" t="e">
        <f t="shared" si="18"/>
        <v>#REF!</v>
      </c>
      <c r="Z41" s="146" t="e">
        <f t="shared" si="19"/>
        <v>#REF!</v>
      </c>
      <c r="AA41" s="156" t="e">
        <f t="shared" si="20"/>
        <v>#REF!</v>
      </c>
      <c r="AB41" s="160" t="e">
        <f t="shared" si="21"/>
        <v>#REF!</v>
      </c>
      <c r="AC41" s="163" t="e">
        <f t="shared" si="22"/>
        <v>#REF!</v>
      </c>
      <c r="AD41" s="168" t="e">
        <f t="shared" si="23"/>
        <v>#REF!</v>
      </c>
      <c r="AI41" s="44" t="e">
        <f t="shared" si="25"/>
        <v>#REF!</v>
      </c>
    </row>
    <row r="42" spans="1:38">
      <c r="A42" s="56" t="str">
        <f t="shared" si="12"/>
        <v>en chèque</v>
      </c>
      <c r="B42" s="56">
        <v>35</v>
      </c>
      <c r="C42" s="123" t="e">
        <f>#REF!</f>
        <v>#REF!</v>
      </c>
      <c r="D42" s="77" t="e">
        <f>#REF!</f>
        <v>#REF!</v>
      </c>
      <c r="E42" s="281">
        <v>35</v>
      </c>
      <c r="F42" s="53">
        <v>100</v>
      </c>
      <c r="G42" s="53">
        <v>100</v>
      </c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173">
        <f>SUM(Tableau1[[#This Row],[Colonne6]:[Colonne5]])</f>
        <v>200</v>
      </c>
      <c r="S42" s="51">
        <f t="shared" si="13"/>
        <v>2</v>
      </c>
      <c r="T42" s="120">
        <f t="shared" si="14"/>
        <v>2</v>
      </c>
      <c r="U42" s="118" t="e">
        <f t="shared" si="15"/>
        <v>#REF!</v>
      </c>
      <c r="V42" s="83" t="e">
        <f t="shared" si="16"/>
        <v>#REF!</v>
      </c>
      <c r="W42" s="104"/>
      <c r="X42" s="150">
        <f t="shared" si="17"/>
        <v>0</v>
      </c>
      <c r="Y42" s="151">
        <f t="shared" si="18"/>
        <v>0</v>
      </c>
      <c r="Z42" s="146">
        <f t="shared" si="19"/>
        <v>0</v>
      </c>
      <c r="AA42" s="156">
        <f t="shared" si="20"/>
        <v>0</v>
      </c>
      <c r="AB42" s="160">
        <f t="shared" si="21"/>
        <v>0</v>
      </c>
      <c r="AC42" s="163">
        <f t="shared" si="22"/>
        <v>0</v>
      </c>
      <c r="AD42" s="168">
        <f t="shared" si="23"/>
        <v>0</v>
      </c>
      <c r="AI42" s="44" t="e">
        <f t="shared" si="25"/>
        <v>#REF!</v>
      </c>
    </row>
    <row r="43" spans="1:38">
      <c r="A43" s="56" t="e">
        <f t="shared" si="12"/>
        <v>#REF!</v>
      </c>
      <c r="B43" s="56">
        <v>36</v>
      </c>
      <c r="C43" s="123" t="e">
        <f>#REF!</f>
        <v>#REF!</v>
      </c>
      <c r="D43" s="77" t="e">
        <f>#REF!</f>
        <v>#REF!</v>
      </c>
      <c r="E43" s="281">
        <v>36</v>
      </c>
      <c r="F43" s="53">
        <v>50</v>
      </c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173">
        <f>SUM(Tableau1[[#This Row],[Colonne6]:[Colonne5]])</f>
        <v>50</v>
      </c>
      <c r="S43" s="51">
        <f t="shared" si="13"/>
        <v>2</v>
      </c>
      <c r="T43" s="120">
        <f t="shared" si="14"/>
        <v>1</v>
      </c>
      <c r="U43" s="118" t="e">
        <f t="shared" si="15"/>
        <v>#REF!</v>
      </c>
      <c r="V43" s="83" t="e">
        <f t="shared" si="16"/>
        <v>#REF!</v>
      </c>
      <c r="W43" s="104" t="e">
        <f t="shared" ref="W43" si="28">V43</f>
        <v>#REF!</v>
      </c>
      <c r="X43" s="150" t="e">
        <f t="shared" si="17"/>
        <v>#REF!</v>
      </c>
      <c r="Y43" s="151" t="e">
        <f t="shared" si="18"/>
        <v>#REF!</v>
      </c>
      <c r="Z43" s="146" t="e">
        <f t="shared" si="19"/>
        <v>#REF!</v>
      </c>
      <c r="AA43" s="156" t="e">
        <f t="shared" si="20"/>
        <v>#REF!</v>
      </c>
      <c r="AB43" s="160" t="e">
        <f t="shared" si="21"/>
        <v>#REF!</v>
      </c>
      <c r="AC43" s="163" t="e">
        <f t="shared" si="22"/>
        <v>#REF!</v>
      </c>
      <c r="AD43" s="168" t="e">
        <f t="shared" si="23"/>
        <v>#REF!</v>
      </c>
      <c r="AE43" s="297"/>
      <c r="AF43" s="79"/>
      <c r="AI43" s="44" t="e">
        <f t="shared" si="25"/>
        <v>#REF!</v>
      </c>
    </row>
    <row r="44" spans="1:38">
      <c r="A44" s="56" t="e">
        <f t="shared" si="12"/>
        <v>#REF!</v>
      </c>
      <c r="B44" s="56">
        <v>37</v>
      </c>
      <c r="C44" s="123" t="e">
        <f>#REF!</f>
        <v>#REF!</v>
      </c>
      <c r="D44" s="77" t="e">
        <f>#REF!</f>
        <v>#REF!</v>
      </c>
      <c r="E44" s="281">
        <v>37</v>
      </c>
      <c r="F44" s="53">
        <v>20</v>
      </c>
      <c r="G44" s="53">
        <v>20</v>
      </c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173">
        <f>SUM(Tableau1[[#This Row],[Colonne6]:[Colonne5]])</f>
        <v>40</v>
      </c>
      <c r="S44" s="51">
        <f t="shared" si="13"/>
        <v>2</v>
      </c>
      <c r="T44" s="120">
        <f t="shared" si="14"/>
        <v>2</v>
      </c>
      <c r="U44" s="118" t="e">
        <f t="shared" si="15"/>
        <v>#REF!</v>
      </c>
      <c r="V44" s="83" t="e">
        <f t="shared" si="16"/>
        <v>#REF!</v>
      </c>
      <c r="W44" s="104" t="e">
        <f>V44</f>
        <v>#REF!</v>
      </c>
      <c r="X44" s="150" t="e">
        <f t="shared" si="17"/>
        <v>#REF!</v>
      </c>
      <c r="Y44" s="151" t="e">
        <f t="shared" si="18"/>
        <v>#REF!</v>
      </c>
      <c r="Z44" s="146" t="e">
        <f t="shared" si="19"/>
        <v>#REF!</v>
      </c>
      <c r="AA44" s="156" t="e">
        <f t="shared" si="20"/>
        <v>#REF!</v>
      </c>
      <c r="AB44" s="160" t="e">
        <f t="shared" si="21"/>
        <v>#REF!</v>
      </c>
      <c r="AC44" s="163" t="e">
        <f t="shared" si="22"/>
        <v>#REF!</v>
      </c>
      <c r="AD44" s="168" t="e">
        <f t="shared" si="23"/>
        <v>#REF!</v>
      </c>
      <c r="AI44" s="44" t="e">
        <f t="shared" si="25"/>
        <v>#REF!</v>
      </c>
    </row>
    <row r="45" spans="1:38">
      <c r="A45" s="56" t="str">
        <f t="shared" si="12"/>
        <v>en chèque</v>
      </c>
      <c r="B45" s="56">
        <v>38</v>
      </c>
      <c r="C45" s="123" t="e">
        <f>#REF!</f>
        <v>#REF!</v>
      </c>
      <c r="D45" s="77" t="e">
        <f>#REF!</f>
        <v>#REF!</v>
      </c>
      <c r="E45" s="281">
        <v>38</v>
      </c>
      <c r="F45" s="53">
        <v>100</v>
      </c>
      <c r="G45" s="53">
        <v>100</v>
      </c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173">
        <f>SUM(Tableau1[[#This Row],[Colonne6]:[Colonne5]])</f>
        <v>200</v>
      </c>
      <c r="S45" s="51">
        <f t="shared" si="13"/>
        <v>2</v>
      </c>
      <c r="T45" s="120">
        <f t="shared" si="14"/>
        <v>2</v>
      </c>
      <c r="U45" s="118" t="e">
        <f t="shared" si="15"/>
        <v>#REF!</v>
      </c>
      <c r="V45" s="83" t="e">
        <f t="shared" si="16"/>
        <v>#REF!</v>
      </c>
      <c r="W45" s="104"/>
      <c r="X45" s="150">
        <f t="shared" si="17"/>
        <v>0</v>
      </c>
      <c r="Y45" s="151">
        <f t="shared" si="18"/>
        <v>0</v>
      </c>
      <c r="Z45" s="146">
        <f t="shared" si="19"/>
        <v>0</v>
      </c>
      <c r="AA45" s="156">
        <f t="shared" si="20"/>
        <v>0</v>
      </c>
      <c r="AB45" s="160">
        <f t="shared" si="21"/>
        <v>0</v>
      </c>
      <c r="AC45" s="163">
        <f t="shared" si="22"/>
        <v>0</v>
      </c>
      <c r="AD45" s="168">
        <f t="shared" si="23"/>
        <v>0</v>
      </c>
      <c r="AI45" s="44" t="e">
        <f t="shared" si="25"/>
        <v>#REF!</v>
      </c>
    </row>
    <row r="46" spans="1:38">
      <c r="A46" s="56" t="str">
        <f t="shared" si="12"/>
        <v>en chèque</v>
      </c>
      <c r="B46" s="56">
        <v>39</v>
      </c>
      <c r="C46" s="123" t="e">
        <f>#REF!</f>
        <v>#REF!</v>
      </c>
      <c r="D46" s="77" t="e">
        <f>#REF!</f>
        <v>#REF!</v>
      </c>
      <c r="E46" s="281">
        <v>39</v>
      </c>
      <c r="F46" s="53">
        <v>20</v>
      </c>
      <c r="G46" s="53">
        <v>20</v>
      </c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173">
        <f>SUM(Tableau1[[#This Row],[Colonne6]:[Colonne5]])</f>
        <v>40</v>
      </c>
      <c r="S46" s="51">
        <f t="shared" si="13"/>
        <v>2</v>
      </c>
      <c r="T46" s="120">
        <f t="shared" si="14"/>
        <v>2</v>
      </c>
      <c r="U46" s="118" t="e">
        <f t="shared" si="15"/>
        <v>#REF!</v>
      </c>
      <c r="V46" s="83" t="e">
        <f t="shared" si="16"/>
        <v>#REF!</v>
      </c>
      <c r="W46" s="104"/>
      <c r="X46" s="150">
        <f t="shared" si="17"/>
        <v>0</v>
      </c>
      <c r="Y46" s="151">
        <f t="shared" si="18"/>
        <v>0</v>
      </c>
      <c r="Z46" s="146">
        <f t="shared" si="19"/>
        <v>0</v>
      </c>
      <c r="AA46" s="156">
        <f t="shared" si="20"/>
        <v>0</v>
      </c>
      <c r="AB46" s="160">
        <f t="shared" si="21"/>
        <v>0</v>
      </c>
      <c r="AC46" s="163">
        <f t="shared" si="22"/>
        <v>0</v>
      </c>
      <c r="AD46" s="168">
        <f t="shared" si="23"/>
        <v>0</v>
      </c>
      <c r="AI46" s="44" t="e">
        <f t="shared" si="25"/>
        <v>#REF!</v>
      </c>
    </row>
    <row r="47" spans="1:38">
      <c r="A47" s="56" t="str">
        <f t="shared" si="12"/>
        <v>en chèque</v>
      </c>
      <c r="B47" s="56">
        <v>40</v>
      </c>
      <c r="C47" s="123" t="e">
        <f>#REF!</f>
        <v>#REF!</v>
      </c>
      <c r="D47" s="77" t="e">
        <f>#REF!</f>
        <v>#REF!</v>
      </c>
      <c r="E47" s="281">
        <v>40</v>
      </c>
      <c r="F47" s="53">
        <v>20</v>
      </c>
      <c r="G47" s="53">
        <v>20</v>
      </c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173">
        <f>SUM(Tableau1[[#This Row],[Colonne6]:[Colonne5]])</f>
        <v>40</v>
      </c>
      <c r="S47" s="51">
        <f t="shared" si="13"/>
        <v>2</v>
      </c>
      <c r="T47" s="120">
        <f t="shared" si="14"/>
        <v>2</v>
      </c>
      <c r="U47" s="118" t="e">
        <f t="shared" si="15"/>
        <v>#REF!</v>
      </c>
      <c r="V47" s="83" t="e">
        <f t="shared" si="16"/>
        <v>#REF!</v>
      </c>
      <c r="W47" s="104"/>
      <c r="X47" s="150">
        <f t="shared" si="17"/>
        <v>0</v>
      </c>
      <c r="Y47" s="151">
        <f t="shared" si="18"/>
        <v>0</v>
      </c>
      <c r="Z47" s="146">
        <f t="shared" si="19"/>
        <v>0</v>
      </c>
      <c r="AA47" s="156">
        <f t="shared" si="20"/>
        <v>0</v>
      </c>
      <c r="AB47" s="160">
        <f t="shared" si="21"/>
        <v>0</v>
      </c>
      <c r="AC47" s="163">
        <f t="shared" si="22"/>
        <v>0</v>
      </c>
      <c r="AD47" s="168">
        <f t="shared" si="23"/>
        <v>0</v>
      </c>
      <c r="AI47" s="44" t="e">
        <f t="shared" si="25"/>
        <v>#REF!</v>
      </c>
    </row>
    <row r="48" spans="1:38">
      <c r="A48" s="56" t="e">
        <f t="shared" si="12"/>
        <v>#REF!</v>
      </c>
      <c r="B48" s="56">
        <v>41</v>
      </c>
      <c r="C48" s="123" t="e">
        <f>#REF!</f>
        <v>#REF!</v>
      </c>
      <c r="D48" s="77" t="e">
        <f>#REF!</f>
        <v>#REF!</v>
      </c>
      <c r="E48" s="281">
        <v>41</v>
      </c>
      <c r="F48" s="53">
        <v>70</v>
      </c>
      <c r="G48" s="53">
        <v>70</v>
      </c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173">
        <f>SUM(Tableau1[[#This Row],[Colonne6]:[Colonne5]])</f>
        <v>140</v>
      </c>
      <c r="S48" s="51">
        <f t="shared" si="13"/>
        <v>2</v>
      </c>
      <c r="T48" s="120">
        <f t="shared" si="14"/>
        <v>2</v>
      </c>
      <c r="U48" s="118" t="e">
        <f t="shared" si="15"/>
        <v>#REF!</v>
      </c>
      <c r="V48" s="83" t="e">
        <f t="shared" si="16"/>
        <v>#REF!</v>
      </c>
      <c r="W48" s="104" t="e">
        <f t="shared" ref="W48" si="29">V48</f>
        <v>#REF!</v>
      </c>
      <c r="X48" s="150" t="e">
        <f t="shared" si="17"/>
        <v>#REF!</v>
      </c>
      <c r="Y48" s="151" t="e">
        <f t="shared" si="18"/>
        <v>#REF!</v>
      </c>
      <c r="Z48" s="146" t="e">
        <f t="shared" si="19"/>
        <v>#REF!</v>
      </c>
      <c r="AA48" s="156" t="e">
        <f t="shared" si="20"/>
        <v>#REF!</v>
      </c>
      <c r="AB48" s="160" t="e">
        <f t="shared" si="21"/>
        <v>#REF!</v>
      </c>
      <c r="AC48" s="163" t="e">
        <f t="shared" si="22"/>
        <v>#REF!</v>
      </c>
      <c r="AD48" s="168" t="e">
        <f t="shared" si="23"/>
        <v>#REF!</v>
      </c>
      <c r="AI48" s="44" t="e">
        <f t="shared" si="25"/>
        <v>#REF!</v>
      </c>
      <c r="AL48" s="124"/>
    </row>
    <row r="49" spans="1:35">
      <c r="A49" s="56" t="e">
        <f t="shared" si="12"/>
        <v>#REF!</v>
      </c>
      <c r="B49" s="56">
        <v>42</v>
      </c>
      <c r="C49" s="123" t="e">
        <f>#REF!</f>
        <v>#REF!</v>
      </c>
      <c r="D49" s="77" t="e">
        <f>#REF!</f>
        <v>#REF!</v>
      </c>
      <c r="E49" s="281">
        <v>42</v>
      </c>
      <c r="F49" s="53">
        <v>30</v>
      </c>
      <c r="G49" s="53">
        <v>30</v>
      </c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173">
        <f>SUM(Tableau1[[#This Row],[Colonne6]:[Colonne5]])</f>
        <v>60</v>
      </c>
      <c r="S49" s="51">
        <f t="shared" si="13"/>
        <v>2</v>
      </c>
      <c r="T49" s="120">
        <f t="shared" si="14"/>
        <v>2</v>
      </c>
      <c r="U49" s="118" t="e">
        <f t="shared" si="15"/>
        <v>#REF!</v>
      </c>
      <c r="V49" s="83" t="e">
        <f t="shared" si="16"/>
        <v>#REF!</v>
      </c>
      <c r="W49" s="104" t="e">
        <f>V49</f>
        <v>#REF!</v>
      </c>
      <c r="X49" s="150" t="e">
        <f t="shared" si="17"/>
        <v>#REF!</v>
      </c>
      <c r="Y49" s="151" t="e">
        <f t="shared" si="18"/>
        <v>#REF!</v>
      </c>
      <c r="Z49" s="146" t="e">
        <f t="shared" si="19"/>
        <v>#REF!</v>
      </c>
      <c r="AA49" s="156" t="e">
        <f t="shared" si="20"/>
        <v>#REF!</v>
      </c>
      <c r="AB49" s="160" t="e">
        <f t="shared" si="21"/>
        <v>#REF!</v>
      </c>
      <c r="AC49" s="163" t="e">
        <f t="shared" si="22"/>
        <v>#REF!</v>
      </c>
      <c r="AD49" s="168" t="e">
        <f t="shared" si="23"/>
        <v>#REF!</v>
      </c>
      <c r="AI49" s="44" t="e">
        <f t="shared" si="25"/>
        <v>#REF!</v>
      </c>
    </row>
    <row r="50" spans="1:35">
      <c r="A50" s="56" t="e">
        <f t="shared" si="12"/>
        <v>#REF!</v>
      </c>
      <c r="B50" s="56">
        <v>43</v>
      </c>
      <c r="C50" s="123" t="e">
        <f>#REF!</f>
        <v>#REF!</v>
      </c>
      <c r="D50" s="77" t="e">
        <f>#REF!</f>
        <v>#REF!</v>
      </c>
      <c r="E50" s="281">
        <v>43</v>
      </c>
      <c r="F50" s="53">
        <v>30</v>
      </c>
      <c r="G50" s="53">
        <v>30</v>
      </c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173">
        <f>SUM(Tableau1[[#This Row],[Colonne6]:[Colonne5]])</f>
        <v>60</v>
      </c>
      <c r="S50" s="51">
        <f t="shared" si="13"/>
        <v>2</v>
      </c>
      <c r="T50" s="120">
        <f t="shared" si="14"/>
        <v>2</v>
      </c>
      <c r="U50" s="118" t="e">
        <f t="shared" si="15"/>
        <v>#REF!</v>
      </c>
      <c r="V50" s="83" t="e">
        <f t="shared" si="16"/>
        <v>#REF!</v>
      </c>
      <c r="W50" s="104" t="e">
        <f>V50</f>
        <v>#REF!</v>
      </c>
      <c r="X50" s="150" t="e">
        <f t="shared" si="17"/>
        <v>#REF!</v>
      </c>
      <c r="Y50" s="151" t="e">
        <f t="shared" si="18"/>
        <v>#REF!</v>
      </c>
      <c r="Z50" s="146" t="e">
        <f t="shared" si="19"/>
        <v>#REF!</v>
      </c>
      <c r="AA50" s="156" t="e">
        <f t="shared" si="20"/>
        <v>#REF!</v>
      </c>
      <c r="AB50" s="160" t="e">
        <f t="shared" si="21"/>
        <v>#REF!</v>
      </c>
      <c r="AC50" s="163" t="e">
        <f t="shared" si="22"/>
        <v>#REF!</v>
      </c>
      <c r="AD50" s="168" t="e">
        <f t="shared" si="23"/>
        <v>#REF!</v>
      </c>
      <c r="AI50" s="44" t="e">
        <f t="shared" si="25"/>
        <v>#REF!</v>
      </c>
    </row>
    <row r="51" spans="1:35">
      <c r="A51" s="56" t="e">
        <f t="shared" si="12"/>
        <v>#REF!</v>
      </c>
      <c r="B51" s="56">
        <v>44</v>
      </c>
      <c r="C51" s="123" t="e">
        <f>#REF!</f>
        <v>#REF!</v>
      </c>
      <c r="D51" s="77" t="e">
        <f>#REF!</f>
        <v>#REF!</v>
      </c>
      <c r="E51" s="281">
        <v>44</v>
      </c>
      <c r="F51" s="53" t="s">
        <v>167</v>
      </c>
      <c r="G51" s="53">
        <v>50</v>
      </c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173">
        <f>SUM(Tableau1[[#This Row],[Colonne6]:[Colonne5]])</f>
        <v>50</v>
      </c>
      <c r="S51" s="51">
        <f t="shared" si="13"/>
        <v>2</v>
      </c>
      <c r="T51" s="120">
        <f t="shared" si="14"/>
        <v>2</v>
      </c>
      <c r="U51" s="118" t="e">
        <f t="shared" si="15"/>
        <v>#REF!</v>
      </c>
      <c r="V51" s="83" t="e">
        <f t="shared" si="16"/>
        <v>#REF!</v>
      </c>
      <c r="W51" s="104" t="e">
        <f>V51</f>
        <v>#REF!</v>
      </c>
      <c r="X51" s="150" t="e">
        <f t="shared" si="17"/>
        <v>#REF!</v>
      </c>
      <c r="Y51" s="151" t="e">
        <f t="shared" si="18"/>
        <v>#REF!</v>
      </c>
      <c r="Z51" s="146" t="e">
        <f t="shared" si="19"/>
        <v>#REF!</v>
      </c>
      <c r="AA51" s="156" t="e">
        <f t="shared" si="20"/>
        <v>#REF!</v>
      </c>
      <c r="AB51" s="160" t="e">
        <f t="shared" si="21"/>
        <v>#REF!</v>
      </c>
      <c r="AC51" s="163" t="e">
        <f t="shared" si="22"/>
        <v>#REF!</v>
      </c>
      <c r="AD51" s="168" t="e">
        <f t="shared" si="23"/>
        <v>#REF!</v>
      </c>
      <c r="AI51" s="44" t="e">
        <f t="shared" si="25"/>
        <v>#REF!</v>
      </c>
    </row>
    <row r="52" spans="1:35">
      <c r="A52" s="56" t="e">
        <f t="shared" si="12"/>
        <v>#REF!</v>
      </c>
      <c r="B52" s="56">
        <v>45</v>
      </c>
      <c r="C52" s="123" t="e">
        <f>#REF!</f>
        <v>#REF!</v>
      </c>
      <c r="D52" s="77" t="e">
        <f>#REF!</f>
        <v>#REF!</v>
      </c>
      <c r="E52" s="281">
        <v>45</v>
      </c>
      <c r="F52" s="53">
        <v>50</v>
      </c>
      <c r="G52" s="53">
        <v>50</v>
      </c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173">
        <f>SUM(Tableau1[[#This Row],[Colonne6]:[Colonne5]])</f>
        <v>100</v>
      </c>
      <c r="S52" s="51">
        <f t="shared" si="13"/>
        <v>2</v>
      </c>
      <c r="T52" s="120">
        <f t="shared" si="14"/>
        <v>2</v>
      </c>
      <c r="U52" s="118" t="e">
        <f t="shared" si="15"/>
        <v>#REF!</v>
      </c>
      <c r="V52" s="83" t="e">
        <f t="shared" si="16"/>
        <v>#REF!</v>
      </c>
      <c r="W52" s="104" t="e">
        <f t="shared" ref="W52" si="30">V52</f>
        <v>#REF!</v>
      </c>
      <c r="X52" s="150" t="e">
        <f t="shared" si="17"/>
        <v>#REF!</v>
      </c>
      <c r="Y52" s="151" t="e">
        <f t="shared" si="18"/>
        <v>#REF!</v>
      </c>
      <c r="Z52" s="146" t="e">
        <f t="shared" si="19"/>
        <v>#REF!</v>
      </c>
      <c r="AA52" s="156" t="e">
        <f t="shared" si="20"/>
        <v>#REF!</v>
      </c>
      <c r="AB52" s="160" t="e">
        <f t="shared" si="21"/>
        <v>#REF!</v>
      </c>
      <c r="AC52" s="163" t="e">
        <f t="shared" si="22"/>
        <v>#REF!</v>
      </c>
      <c r="AD52" s="168" t="e">
        <f t="shared" si="23"/>
        <v>#REF!</v>
      </c>
      <c r="AI52" s="44" t="e">
        <f t="shared" si="25"/>
        <v>#REF!</v>
      </c>
    </row>
    <row r="53" spans="1:35">
      <c r="A53" s="56" t="str">
        <f t="shared" si="12"/>
        <v>en chèque</v>
      </c>
      <c r="B53" s="56">
        <v>46</v>
      </c>
      <c r="C53" s="123" t="e">
        <f>#REF!</f>
        <v>#REF!</v>
      </c>
      <c r="D53" s="77" t="e">
        <f>#REF!</f>
        <v>#REF!</v>
      </c>
      <c r="E53" s="281">
        <v>46</v>
      </c>
      <c r="F53" s="53">
        <v>25</v>
      </c>
      <c r="G53" s="53">
        <v>30</v>
      </c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173">
        <f>SUM(Tableau1[[#This Row],[Colonne6]:[Colonne5]])</f>
        <v>55</v>
      </c>
      <c r="S53" s="51">
        <f t="shared" si="13"/>
        <v>2</v>
      </c>
      <c r="T53" s="120">
        <f t="shared" si="14"/>
        <v>2</v>
      </c>
      <c r="U53" s="118" t="e">
        <f t="shared" si="15"/>
        <v>#REF!</v>
      </c>
      <c r="V53" s="83" t="e">
        <f t="shared" si="16"/>
        <v>#REF!</v>
      </c>
      <c r="W53" s="104"/>
      <c r="X53" s="150">
        <f t="shared" si="17"/>
        <v>0</v>
      </c>
      <c r="Y53" s="151">
        <f t="shared" si="18"/>
        <v>0</v>
      </c>
      <c r="Z53" s="146">
        <f t="shared" si="19"/>
        <v>0</v>
      </c>
      <c r="AA53" s="156">
        <f t="shared" si="20"/>
        <v>0</v>
      </c>
      <c r="AB53" s="160">
        <f t="shared" si="21"/>
        <v>0</v>
      </c>
      <c r="AC53" s="163">
        <f t="shared" si="22"/>
        <v>0</v>
      </c>
      <c r="AD53" s="168">
        <f t="shared" si="23"/>
        <v>0</v>
      </c>
      <c r="AI53" s="44" t="e">
        <f t="shared" si="25"/>
        <v>#REF!</v>
      </c>
    </row>
    <row r="54" spans="1:35">
      <c r="A54" s="56" t="e">
        <f t="shared" si="12"/>
        <v>#REF!</v>
      </c>
      <c r="B54" s="56">
        <v>47</v>
      </c>
      <c r="C54" s="123" t="e">
        <f>#REF!</f>
        <v>#REF!</v>
      </c>
      <c r="D54" s="77" t="e">
        <f>#REF!</f>
        <v>#REF!</v>
      </c>
      <c r="E54" s="281">
        <v>47</v>
      </c>
      <c r="F54" s="53">
        <v>20</v>
      </c>
      <c r="G54" s="53">
        <v>20</v>
      </c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173">
        <f>SUM(Tableau1[[#This Row],[Colonne6]:[Colonne5]])</f>
        <v>40</v>
      </c>
      <c r="S54" s="51">
        <f t="shared" si="13"/>
        <v>2</v>
      </c>
      <c r="T54" s="120">
        <f t="shared" si="14"/>
        <v>2</v>
      </c>
      <c r="U54" s="118" t="e">
        <f t="shared" si="15"/>
        <v>#REF!</v>
      </c>
      <c r="V54" s="83" t="e">
        <f t="shared" si="16"/>
        <v>#REF!</v>
      </c>
      <c r="W54" s="104" t="e">
        <f>V54</f>
        <v>#REF!</v>
      </c>
      <c r="X54" s="150" t="e">
        <f t="shared" si="17"/>
        <v>#REF!</v>
      </c>
      <c r="Y54" s="151" t="e">
        <f t="shared" si="18"/>
        <v>#REF!</v>
      </c>
      <c r="Z54" s="146" t="e">
        <f t="shared" si="19"/>
        <v>#REF!</v>
      </c>
      <c r="AA54" s="156" t="e">
        <f t="shared" si="20"/>
        <v>#REF!</v>
      </c>
      <c r="AB54" s="160" t="e">
        <f t="shared" si="21"/>
        <v>#REF!</v>
      </c>
      <c r="AC54" s="163" t="e">
        <f t="shared" si="22"/>
        <v>#REF!</v>
      </c>
      <c r="AD54" s="168" t="e">
        <f t="shared" si="23"/>
        <v>#REF!</v>
      </c>
      <c r="AI54" s="44" t="e">
        <f t="shared" si="25"/>
        <v>#REF!</v>
      </c>
    </row>
    <row r="55" spans="1:35">
      <c r="A55" s="56" t="e">
        <f t="shared" si="12"/>
        <v>#REF!</v>
      </c>
      <c r="B55" s="56">
        <v>48</v>
      </c>
      <c r="C55" s="123" t="e">
        <f>#REF!</f>
        <v>#REF!</v>
      </c>
      <c r="D55" s="77" t="e">
        <f>#REF!</f>
        <v>#REF!</v>
      </c>
      <c r="E55" s="281">
        <v>48</v>
      </c>
      <c r="F55" s="53">
        <v>20</v>
      </c>
      <c r="G55" s="53">
        <v>20</v>
      </c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173">
        <f>SUM(Tableau1[[#This Row],[Colonne6]:[Colonne5]])</f>
        <v>40</v>
      </c>
      <c r="S55" s="51">
        <f t="shared" si="13"/>
        <v>2</v>
      </c>
      <c r="T55" s="120">
        <f t="shared" si="14"/>
        <v>2</v>
      </c>
      <c r="U55" s="118" t="e">
        <f t="shared" si="15"/>
        <v>#REF!</v>
      </c>
      <c r="V55" s="83" t="e">
        <f t="shared" si="16"/>
        <v>#REF!</v>
      </c>
      <c r="W55" s="104" t="e">
        <f t="shared" ref="W55:W56" si="31">V55</f>
        <v>#REF!</v>
      </c>
      <c r="X55" s="150" t="e">
        <f t="shared" si="17"/>
        <v>#REF!</v>
      </c>
      <c r="Y55" s="151" t="e">
        <f t="shared" si="18"/>
        <v>#REF!</v>
      </c>
      <c r="Z55" s="146" t="e">
        <f t="shared" si="19"/>
        <v>#REF!</v>
      </c>
      <c r="AA55" s="156" t="e">
        <f t="shared" si="20"/>
        <v>#REF!</v>
      </c>
      <c r="AB55" s="160" t="e">
        <f t="shared" si="21"/>
        <v>#REF!</v>
      </c>
      <c r="AC55" s="163" t="e">
        <f t="shared" si="22"/>
        <v>#REF!</v>
      </c>
      <c r="AD55" s="168" t="e">
        <f t="shared" si="23"/>
        <v>#REF!</v>
      </c>
      <c r="AI55" s="44" t="e">
        <f t="shared" si="25"/>
        <v>#REF!</v>
      </c>
    </row>
    <row r="56" spans="1:35">
      <c r="A56" s="56" t="e">
        <f t="shared" si="12"/>
        <v>#REF!</v>
      </c>
      <c r="B56" s="56">
        <v>49</v>
      </c>
      <c r="C56" s="123" t="e">
        <f>#REF!</f>
        <v>#REF!</v>
      </c>
      <c r="D56" s="77" t="e">
        <f>#REF!</f>
        <v>#REF!</v>
      </c>
      <c r="E56" s="281">
        <v>49</v>
      </c>
      <c r="F56" s="53">
        <v>50</v>
      </c>
      <c r="G56" s="53">
        <v>50</v>
      </c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173">
        <f>SUM(Tableau1[[#This Row],[Colonne6]:[Colonne5]])</f>
        <v>100</v>
      </c>
      <c r="S56" s="51">
        <f t="shared" si="13"/>
        <v>2</v>
      </c>
      <c r="T56" s="120">
        <f t="shared" si="14"/>
        <v>2</v>
      </c>
      <c r="U56" s="118" t="e">
        <f t="shared" si="15"/>
        <v>#REF!</v>
      </c>
      <c r="V56" s="83" t="e">
        <f t="shared" si="16"/>
        <v>#REF!</v>
      </c>
      <c r="W56" s="104" t="e">
        <f t="shared" si="31"/>
        <v>#REF!</v>
      </c>
      <c r="X56" s="150" t="e">
        <f t="shared" si="17"/>
        <v>#REF!</v>
      </c>
      <c r="Y56" s="151" t="e">
        <f t="shared" si="18"/>
        <v>#REF!</v>
      </c>
      <c r="Z56" s="146" t="e">
        <f t="shared" si="19"/>
        <v>#REF!</v>
      </c>
      <c r="AA56" s="156" t="e">
        <f t="shared" si="20"/>
        <v>#REF!</v>
      </c>
      <c r="AB56" s="160" t="e">
        <f t="shared" si="21"/>
        <v>#REF!</v>
      </c>
      <c r="AC56" s="163" t="e">
        <f t="shared" si="22"/>
        <v>#REF!</v>
      </c>
      <c r="AD56" s="168" t="e">
        <f t="shared" si="23"/>
        <v>#REF!</v>
      </c>
      <c r="AI56" s="44" t="e">
        <f t="shared" si="25"/>
        <v>#REF!</v>
      </c>
    </row>
    <row r="57" spans="1:35">
      <c r="A57" s="56" t="e">
        <f t="shared" si="12"/>
        <v>#REF!</v>
      </c>
      <c r="B57" s="56">
        <v>50</v>
      </c>
      <c r="C57" s="123" t="e">
        <f>#REF!</f>
        <v>#REF!</v>
      </c>
      <c r="D57" s="77" t="e">
        <f>#REF!</f>
        <v>#REF!</v>
      </c>
      <c r="E57" s="281">
        <v>50</v>
      </c>
      <c r="F57" s="53" t="s">
        <v>167</v>
      </c>
      <c r="G57" s="53">
        <v>50</v>
      </c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173">
        <f>SUM(Tableau1[[#This Row],[Colonne6]:[Colonne5]])</f>
        <v>50</v>
      </c>
      <c r="S57" s="51">
        <f t="shared" si="13"/>
        <v>2</v>
      </c>
      <c r="T57" s="120">
        <f t="shared" si="14"/>
        <v>2</v>
      </c>
      <c r="U57" s="118" t="e">
        <f t="shared" si="15"/>
        <v>#REF!</v>
      </c>
      <c r="V57" s="83" t="e">
        <f t="shared" si="16"/>
        <v>#REF!</v>
      </c>
      <c r="W57" s="104" t="e">
        <f>V57</f>
        <v>#REF!</v>
      </c>
      <c r="X57" s="150" t="e">
        <f t="shared" si="17"/>
        <v>#REF!</v>
      </c>
      <c r="Y57" s="151" t="e">
        <f t="shared" si="18"/>
        <v>#REF!</v>
      </c>
      <c r="Z57" s="146" t="e">
        <f t="shared" si="19"/>
        <v>#REF!</v>
      </c>
      <c r="AA57" s="156" t="e">
        <f t="shared" si="20"/>
        <v>#REF!</v>
      </c>
      <c r="AB57" s="160" t="e">
        <f t="shared" si="21"/>
        <v>#REF!</v>
      </c>
      <c r="AC57" s="163" t="e">
        <f t="shared" si="22"/>
        <v>#REF!</v>
      </c>
      <c r="AD57" s="168" t="e">
        <f t="shared" si="23"/>
        <v>#REF!</v>
      </c>
      <c r="AE57" s="297"/>
      <c r="AF57" s="79"/>
      <c r="AI57" s="44" t="e">
        <f t="shared" si="25"/>
        <v>#REF!</v>
      </c>
    </row>
    <row r="58" spans="1:35">
      <c r="A58" s="56" t="e">
        <f t="shared" si="12"/>
        <v>#REF!</v>
      </c>
      <c r="B58" s="56">
        <v>51</v>
      </c>
      <c r="C58" s="123" t="e">
        <f>#REF!</f>
        <v>#REF!</v>
      </c>
      <c r="D58" s="77" t="e">
        <f>#REF!</f>
        <v>#REF!</v>
      </c>
      <c r="E58" s="281">
        <v>51</v>
      </c>
      <c r="F58" s="53">
        <v>80</v>
      </c>
      <c r="G58" s="53">
        <v>80</v>
      </c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173">
        <f>SUM(Tableau1[[#This Row],[Colonne6]:[Colonne5]])</f>
        <v>160</v>
      </c>
      <c r="S58" s="51">
        <f t="shared" si="13"/>
        <v>2</v>
      </c>
      <c r="T58" s="120">
        <f t="shared" si="14"/>
        <v>2</v>
      </c>
      <c r="U58" s="118" t="e">
        <f t="shared" si="15"/>
        <v>#REF!</v>
      </c>
      <c r="V58" s="83" t="e">
        <f t="shared" si="16"/>
        <v>#REF!</v>
      </c>
      <c r="W58" s="104" t="e">
        <f>V58</f>
        <v>#REF!</v>
      </c>
      <c r="X58" s="150" t="e">
        <f t="shared" si="17"/>
        <v>#REF!</v>
      </c>
      <c r="Y58" s="151" t="e">
        <f t="shared" si="18"/>
        <v>#REF!</v>
      </c>
      <c r="Z58" s="146" t="e">
        <f t="shared" si="19"/>
        <v>#REF!</v>
      </c>
      <c r="AA58" s="156" t="e">
        <f t="shared" si="20"/>
        <v>#REF!</v>
      </c>
      <c r="AB58" s="160" t="e">
        <f t="shared" si="21"/>
        <v>#REF!</v>
      </c>
      <c r="AC58" s="163" t="e">
        <f t="shared" si="22"/>
        <v>#REF!</v>
      </c>
      <c r="AD58" s="168" t="e">
        <f t="shared" si="23"/>
        <v>#REF!</v>
      </c>
      <c r="AI58" s="44" t="e">
        <f t="shared" si="25"/>
        <v>#REF!</v>
      </c>
    </row>
    <row r="59" spans="1:35">
      <c r="A59" s="56" t="str">
        <f t="shared" si="12"/>
        <v>en chèque</v>
      </c>
      <c r="B59" s="56">
        <v>52</v>
      </c>
      <c r="C59" s="123" t="e">
        <f>#REF!</f>
        <v>#REF!</v>
      </c>
      <c r="D59" s="77" t="e">
        <f>#REF!</f>
        <v>#REF!</v>
      </c>
      <c r="E59" s="281">
        <v>52</v>
      </c>
      <c r="F59" s="53">
        <v>30</v>
      </c>
      <c r="G59" s="53">
        <v>30</v>
      </c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173">
        <f>SUM(Tableau1[[#This Row],[Colonne6]:[Colonne5]])</f>
        <v>60</v>
      </c>
      <c r="S59" s="51">
        <f t="shared" si="13"/>
        <v>2</v>
      </c>
      <c r="T59" s="120">
        <f t="shared" si="14"/>
        <v>2</v>
      </c>
      <c r="U59" s="118" t="e">
        <f t="shared" si="15"/>
        <v>#REF!</v>
      </c>
      <c r="V59" s="83" t="e">
        <f t="shared" si="16"/>
        <v>#REF!</v>
      </c>
      <c r="W59" s="104"/>
      <c r="X59" s="150">
        <f t="shared" si="17"/>
        <v>0</v>
      </c>
      <c r="Y59" s="151">
        <f t="shared" si="18"/>
        <v>0</v>
      </c>
      <c r="Z59" s="146">
        <f t="shared" si="19"/>
        <v>0</v>
      </c>
      <c r="AA59" s="156">
        <f t="shared" si="20"/>
        <v>0</v>
      </c>
      <c r="AB59" s="160">
        <f t="shared" si="21"/>
        <v>0</v>
      </c>
      <c r="AC59" s="163">
        <f t="shared" si="22"/>
        <v>0</v>
      </c>
      <c r="AD59" s="168">
        <f t="shared" si="23"/>
        <v>0</v>
      </c>
      <c r="AI59" s="44" t="e">
        <f t="shared" si="25"/>
        <v>#REF!</v>
      </c>
    </row>
    <row r="60" spans="1:35">
      <c r="A60" s="56" t="e">
        <f t="shared" si="12"/>
        <v>#REF!</v>
      </c>
      <c r="B60" s="56">
        <v>53</v>
      </c>
      <c r="C60" s="123" t="e">
        <f>#REF!</f>
        <v>#REF!</v>
      </c>
      <c r="D60" s="77" t="e">
        <f>#REF!</f>
        <v>#REF!</v>
      </c>
      <c r="E60" s="281">
        <v>53</v>
      </c>
      <c r="F60" s="53">
        <v>40</v>
      </c>
      <c r="G60" s="53">
        <v>40</v>
      </c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173">
        <f>SUM(Tableau1[[#This Row],[Colonne6]:[Colonne5]])</f>
        <v>80</v>
      </c>
      <c r="S60" s="51">
        <f t="shared" si="13"/>
        <v>2</v>
      </c>
      <c r="T60" s="120">
        <f t="shared" si="14"/>
        <v>2</v>
      </c>
      <c r="U60" s="118" t="e">
        <f t="shared" si="15"/>
        <v>#REF!</v>
      </c>
      <c r="V60" s="83" t="e">
        <f t="shared" si="16"/>
        <v>#REF!</v>
      </c>
      <c r="W60" s="104" t="e">
        <f>V60</f>
        <v>#REF!</v>
      </c>
      <c r="X60" s="150" t="e">
        <f t="shared" si="17"/>
        <v>#REF!</v>
      </c>
      <c r="Y60" s="151" t="e">
        <f t="shared" si="18"/>
        <v>#REF!</v>
      </c>
      <c r="Z60" s="146" t="e">
        <f t="shared" si="19"/>
        <v>#REF!</v>
      </c>
      <c r="AA60" s="156" t="e">
        <f t="shared" si="20"/>
        <v>#REF!</v>
      </c>
      <c r="AB60" s="160" t="e">
        <f t="shared" si="21"/>
        <v>#REF!</v>
      </c>
      <c r="AC60" s="163" t="e">
        <f t="shared" si="22"/>
        <v>#REF!</v>
      </c>
      <c r="AD60" s="168" t="e">
        <f t="shared" si="23"/>
        <v>#REF!</v>
      </c>
      <c r="AI60" s="44" t="e">
        <f t="shared" si="25"/>
        <v>#REF!</v>
      </c>
    </row>
    <row r="61" spans="1:35">
      <c r="A61" s="56" t="e">
        <f t="shared" si="12"/>
        <v>#REF!</v>
      </c>
      <c r="B61" s="56">
        <v>54</v>
      </c>
      <c r="C61" s="123" t="e">
        <f>#REF!</f>
        <v>#REF!</v>
      </c>
      <c r="D61" s="77" t="e">
        <f>#REF!</f>
        <v>#REF!</v>
      </c>
      <c r="E61" s="281">
        <v>54</v>
      </c>
      <c r="F61" s="53">
        <v>40</v>
      </c>
      <c r="G61" s="53">
        <v>40</v>
      </c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173">
        <f>SUM(Tableau1[[#This Row],[Colonne6]:[Colonne5]])</f>
        <v>80</v>
      </c>
      <c r="S61" s="51">
        <f t="shared" si="13"/>
        <v>2</v>
      </c>
      <c r="T61" s="120">
        <f t="shared" si="14"/>
        <v>2</v>
      </c>
      <c r="U61" s="118" t="e">
        <f t="shared" si="15"/>
        <v>#REF!</v>
      </c>
      <c r="V61" s="83" t="e">
        <f t="shared" si="16"/>
        <v>#REF!</v>
      </c>
      <c r="W61" s="104" t="e">
        <f t="shared" ref="W61:W68" si="32">V61</f>
        <v>#REF!</v>
      </c>
      <c r="X61" s="150" t="e">
        <f t="shared" si="17"/>
        <v>#REF!</v>
      </c>
      <c r="Y61" s="151" t="e">
        <f t="shared" si="18"/>
        <v>#REF!</v>
      </c>
      <c r="Z61" s="146" t="e">
        <f t="shared" si="19"/>
        <v>#REF!</v>
      </c>
      <c r="AA61" s="156" t="e">
        <f t="shared" si="20"/>
        <v>#REF!</v>
      </c>
      <c r="AB61" s="160" t="e">
        <f t="shared" si="21"/>
        <v>#REF!</v>
      </c>
      <c r="AC61" s="163" t="e">
        <f t="shared" si="22"/>
        <v>#REF!</v>
      </c>
      <c r="AD61" s="168" t="e">
        <f t="shared" si="23"/>
        <v>#REF!</v>
      </c>
      <c r="AI61" s="44" t="e">
        <f t="shared" si="25"/>
        <v>#REF!</v>
      </c>
    </row>
    <row r="62" spans="1:35">
      <c r="A62" s="56" t="e">
        <f t="shared" si="12"/>
        <v>#REF!</v>
      </c>
      <c r="B62" s="56">
        <v>55</v>
      </c>
      <c r="C62" s="123" t="e">
        <f>#REF!</f>
        <v>#REF!</v>
      </c>
      <c r="D62" s="77" t="e">
        <f>#REF!</f>
        <v>#REF!</v>
      </c>
      <c r="E62" s="281">
        <v>55</v>
      </c>
      <c r="F62" s="53">
        <v>30</v>
      </c>
      <c r="G62" s="53">
        <v>30</v>
      </c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173">
        <f>SUM(Tableau1[[#This Row],[Colonne6]:[Colonne5]])</f>
        <v>60</v>
      </c>
      <c r="S62" s="51">
        <f t="shared" si="13"/>
        <v>2</v>
      </c>
      <c r="T62" s="120">
        <f t="shared" si="14"/>
        <v>2</v>
      </c>
      <c r="U62" s="118" t="e">
        <f t="shared" si="15"/>
        <v>#REF!</v>
      </c>
      <c r="V62" s="83" t="e">
        <f t="shared" si="16"/>
        <v>#REF!</v>
      </c>
      <c r="W62" s="104" t="e">
        <f t="shared" si="32"/>
        <v>#REF!</v>
      </c>
      <c r="X62" s="150" t="e">
        <f t="shared" si="17"/>
        <v>#REF!</v>
      </c>
      <c r="Y62" s="151" t="e">
        <f t="shared" si="18"/>
        <v>#REF!</v>
      </c>
      <c r="Z62" s="146" t="e">
        <f t="shared" si="19"/>
        <v>#REF!</v>
      </c>
      <c r="AA62" s="156" t="e">
        <f t="shared" si="20"/>
        <v>#REF!</v>
      </c>
      <c r="AB62" s="160" t="e">
        <f t="shared" si="21"/>
        <v>#REF!</v>
      </c>
      <c r="AC62" s="163" t="e">
        <f t="shared" si="22"/>
        <v>#REF!</v>
      </c>
      <c r="AD62" s="168" t="e">
        <f t="shared" si="23"/>
        <v>#REF!</v>
      </c>
      <c r="AI62" s="44" t="e">
        <f t="shared" si="25"/>
        <v>#REF!</v>
      </c>
    </row>
    <row r="63" spans="1:35">
      <c r="A63" s="56" t="e">
        <f t="shared" si="12"/>
        <v>#REF!</v>
      </c>
      <c r="B63" s="56">
        <v>56</v>
      </c>
      <c r="C63" s="123" t="e">
        <f>#REF!</f>
        <v>#REF!</v>
      </c>
      <c r="D63" s="77" t="e">
        <f>#REF!</f>
        <v>#REF!</v>
      </c>
      <c r="E63" s="281">
        <v>56</v>
      </c>
      <c r="F63" s="53">
        <v>50</v>
      </c>
      <c r="G63" s="53">
        <v>60</v>
      </c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173">
        <f>SUM(Tableau1[[#This Row],[Colonne6]:[Colonne5]])</f>
        <v>110</v>
      </c>
      <c r="S63" s="51">
        <f t="shared" si="13"/>
        <v>2</v>
      </c>
      <c r="T63" s="120">
        <f t="shared" si="14"/>
        <v>2</v>
      </c>
      <c r="U63" s="118" t="e">
        <f t="shared" si="15"/>
        <v>#REF!</v>
      </c>
      <c r="V63" s="83" t="e">
        <f t="shared" si="16"/>
        <v>#REF!</v>
      </c>
      <c r="W63" s="104" t="e">
        <f t="shared" si="32"/>
        <v>#REF!</v>
      </c>
      <c r="X63" s="150" t="e">
        <f t="shared" si="17"/>
        <v>#REF!</v>
      </c>
      <c r="Y63" s="151" t="e">
        <f t="shared" si="18"/>
        <v>#REF!</v>
      </c>
      <c r="Z63" s="146" t="e">
        <f t="shared" si="19"/>
        <v>#REF!</v>
      </c>
      <c r="AA63" s="156" t="e">
        <f t="shared" si="20"/>
        <v>#REF!</v>
      </c>
      <c r="AB63" s="160" t="e">
        <f t="shared" si="21"/>
        <v>#REF!</v>
      </c>
      <c r="AC63" s="163" t="e">
        <f t="shared" si="22"/>
        <v>#REF!</v>
      </c>
      <c r="AD63" s="168" t="e">
        <f t="shared" si="23"/>
        <v>#REF!</v>
      </c>
      <c r="AI63" s="44" t="e">
        <f t="shared" si="25"/>
        <v>#REF!</v>
      </c>
    </row>
    <row r="64" spans="1:35">
      <c r="A64" s="56" t="e">
        <f t="shared" si="12"/>
        <v>#REF!</v>
      </c>
      <c r="B64" s="56">
        <v>57</v>
      </c>
      <c r="C64" s="123" t="e">
        <f>#REF!</f>
        <v>#REF!</v>
      </c>
      <c r="D64" s="77" t="e">
        <f>#REF!</f>
        <v>#REF!</v>
      </c>
      <c r="E64" s="281">
        <v>57</v>
      </c>
      <c r="F64" s="53">
        <v>50</v>
      </c>
      <c r="G64" s="53">
        <v>50</v>
      </c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173">
        <f>SUM(Tableau1[[#This Row],[Colonne6]:[Colonne5]])</f>
        <v>100</v>
      </c>
      <c r="S64" s="51">
        <f t="shared" si="13"/>
        <v>2</v>
      </c>
      <c r="T64" s="120">
        <f t="shared" si="14"/>
        <v>2</v>
      </c>
      <c r="U64" s="118" t="e">
        <f t="shared" si="15"/>
        <v>#REF!</v>
      </c>
      <c r="V64" s="83" t="e">
        <f t="shared" si="16"/>
        <v>#REF!</v>
      </c>
      <c r="W64" s="104" t="e">
        <f t="shared" si="32"/>
        <v>#REF!</v>
      </c>
      <c r="X64" s="150" t="e">
        <f t="shared" si="17"/>
        <v>#REF!</v>
      </c>
      <c r="Y64" s="151" t="e">
        <f t="shared" si="18"/>
        <v>#REF!</v>
      </c>
      <c r="Z64" s="146" t="e">
        <f t="shared" si="19"/>
        <v>#REF!</v>
      </c>
      <c r="AA64" s="156" t="e">
        <f t="shared" si="20"/>
        <v>#REF!</v>
      </c>
      <c r="AB64" s="160" t="e">
        <f t="shared" si="21"/>
        <v>#REF!</v>
      </c>
      <c r="AC64" s="163" t="e">
        <f t="shared" si="22"/>
        <v>#REF!</v>
      </c>
      <c r="AD64" s="168" t="e">
        <f t="shared" si="23"/>
        <v>#REF!</v>
      </c>
      <c r="AI64" s="44" t="e">
        <f t="shared" si="25"/>
        <v>#REF!</v>
      </c>
    </row>
    <row r="65" spans="1:35">
      <c r="A65" s="56" t="e">
        <f t="shared" si="12"/>
        <v>#REF!</v>
      </c>
      <c r="B65" s="56">
        <v>58</v>
      </c>
      <c r="C65" s="123" t="e">
        <f>#REF!</f>
        <v>#REF!</v>
      </c>
      <c r="D65" s="77" t="e">
        <f>#REF!</f>
        <v>#REF!</v>
      </c>
      <c r="E65" s="281">
        <v>58</v>
      </c>
      <c r="F65" s="53">
        <v>80</v>
      </c>
      <c r="G65" s="53">
        <v>80</v>
      </c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173">
        <f>SUM(Tableau1[[#This Row],[Colonne6]:[Colonne5]])</f>
        <v>160</v>
      </c>
      <c r="S65" s="51">
        <f t="shared" si="13"/>
        <v>2</v>
      </c>
      <c r="T65" s="120">
        <f t="shared" si="14"/>
        <v>2</v>
      </c>
      <c r="U65" s="118" t="e">
        <f t="shared" si="15"/>
        <v>#REF!</v>
      </c>
      <c r="V65" s="83" t="e">
        <f t="shared" si="16"/>
        <v>#REF!</v>
      </c>
      <c r="W65" s="104" t="e">
        <f t="shared" si="32"/>
        <v>#REF!</v>
      </c>
      <c r="X65" s="150" t="e">
        <f t="shared" si="17"/>
        <v>#REF!</v>
      </c>
      <c r="Y65" s="151" t="e">
        <f t="shared" si="18"/>
        <v>#REF!</v>
      </c>
      <c r="Z65" s="146" t="e">
        <f t="shared" si="19"/>
        <v>#REF!</v>
      </c>
      <c r="AA65" s="156" t="e">
        <f t="shared" si="20"/>
        <v>#REF!</v>
      </c>
      <c r="AB65" s="160" t="e">
        <f t="shared" si="21"/>
        <v>#REF!</v>
      </c>
      <c r="AC65" s="163" t="e">
        <f t="shared" si="22"/>
        <v>#REF!</v>
      </c>
      <c r="AD65" s="168" t="e">
        <f t="shared" si="23"/>
        <v>#REF!</v>
      </c>
      <c r="AI65" s="44" t="e">
        <f t="shared" si="25"/>
        <v>#REF!</v>
      </c>
    </row>
    <row r="66" spans="1:35">
      <c r="A66" s="56" t="e">
        <f t="shared" si="12"/>
        <v>#REF!</v>
      </c>
      <c r="B66" s="56">
        <v>59</v>
      </c>
      <c r="C66" s="123" t="e">
        <f>#REF!</f>
        <v>#REF!</v>
      </c>
      <c r="D66" s="77" t="e">
        <f>#REF!</f>
        <v>#REF!</v>
      </c>
      <c r="E66" s="281">
        <v>59</v>
      </c>
      <c r="F66" s="53">
        <v>20</v>
      </c>
      <c r="G66" s="53">
        <v>20</v>
      </c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173">
        <f>SUM(Tableau1[[#This Row],[Colonne6]:[Colonne5]])</f>
        <v>40</v>
      </c>
      <c r="S66" s="51">
        <f t="shared" si="13"/>
        <v>2</v>
      </c>
      <c r="T66" s="120">
        <f t="shared" si="14"/>
        <v>2</v>
      </c>
      <c r="U66" s="118" t="e">
        <f t="shared" si="15"/>
        <v>#REF!</v>
      </c>
      <c r="V66" s="83" t="e">
        <f t="shared" si="16"/>
        <v>#REF!</v>
      </c>
      <c r="W66" s="104" t="e">
        <f t="shared" si="32"/>
        <v>#REF!</v>
      </c>
      <c r="X66" s="150" t="e">
        <f t="shared" si="17"/>
        <v>#REF!</v>
      </c>
      <c r="Y66" s="151" t="e">
        <f t="shared" si="18"/>
        <v>#REF!</v>
      </c>
      <c r="Z66" s="146" t="e">
        <f t="shared" si="19"/>
        <v>#REF!</v>
      </c>
      <c r="AA66" s="156" t="e">
        <f t="shared" si="20"/>
        <v>#REF!</v>
      </c>
      <c r="AB66" s="160" t="e">
        <f t="shared" si="21"/>
        <v>#REF!</v>
      </c>
      <c r="AC66" s="163" t="e">
        <f t="shared" si="22"/>
        <v>#REF!</v>
      </c>
      <c r="AD66" s="168" t="e">
        <f t="shared" si="23"/>
        <v>#REF!</v>
      </c>
      <c r="AI66" s="44" t="e">
        <f t="shared" si="25"/>
        <v>#REF!</v>
      </c>
    </row>
    <row r="67" spans="1:35">
      <c r="A67" s="56" t="e">
        <f t="shared" si="12"/>
        <v>#REF!</v>
      </c>
      <c r="B67" s="56">
        <v>60</v>
      </c>
      <c r="C67" s="123" t="e">
        <f>#REF!</f>
        <v>#REF!</v>
      </c>
      <c r="D67" s="77" t="e">
        <f>#REF!</f>
        <v>#REF!</v>
      </c>
      <c r="E67" s="281">
        <v>60</v>
      </c>
      <c r="F67" s="53">
        <v>170</v>
      </c>
      <c r="G67" s="53">
        <v>170</v>
      </c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173">
        <f>SUM(Tableau1[[#This Row],[Colonne6]:[Colonne5]])</f>
        <v>340</v>
      </c>
      <c r="S67" s="51">
        <f t="shared" si="13"/>
        <v>2</v>
      </c>
      <c r="T67" s="120">
        <f t="shared" si="14"/>
        <v>2</v>
      </c>
      <c r="U67" s="118" t="e">
        <f t="shared" si="15"/>
        <v>#REF!</v>
      </c>
      <c r="V67" s="83" t="e">
        <f t="shared" si="16"/>
        <v>#REF!</v>
      </c>
      <c r="W67" s="104" t="e">
        <f t="shared" si="32"/>
        <v>#REF!</v>
      </c>
      <c r="X67" s="150" t="e">
        <f t="shared" si="17"/>
        <v>#REF!</v>
      </c>
      <c r="Y67" s="151" t="e">
        <f t="shared" si="18"/>
        <v>#REF!</v>
      </c>
      <c r="Z67" s="146" t="e">
        <f t="shared" si="19"/>
        <v>#REF!</v>
      </c>
      <c r="AA67" s="156" t="e">
        <f t="shared" si="20"/>
        <v>#REF!</v>
      </c>
      <c r="AB67" s="160" t="e">
        <f t="shared" si="21"/>
        <v>#REF!</v>
      </c>
      <c r="AC67" s="163" t="e">
        <f t="shared" si="22"/>
        <v>#REF!</v>
      </c>
      <c r="AD67" s="168" t="e">
        <f t="shared" si="23"/>
        <v>#REF!</v>
      </c>
      <c r="AI67" s="44" t="e">
        <f t="shared" si="25"/>
        <v>#REF!</v>
      </c>
    </row>
    <row r="68" spans="1:35">
      <c r="A68" s="56" t="e">
        <f t="shared" si="12"/>
        <v>#REF!</v>
      </c>
      <c r="B68" s="56">
        <v>61</v>
      </c>
      <c r="C68" s="123" t="e">
        <f>#REF!</f>
        <v>#REF!</v>
      </c>
      <c r="D68" s="77" t="e">
        <f>#REF!</f>
        <v>#REF!</v>
      </c>
      <c r="E68" s="281">
        <v>61</v>
      </c>
      <c r="F68" s="53">
        <v>100</v>
      </c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173">
        <f>SUM(Tableau1[[#This Row],[Colonne6]:[Colonne5]])</f>
        <v>100</v>
      </c>
      <c r="S68" s="51">
        <f t="shared" si="13"/>
        <v>2</v>
      </c>
      <c r="T68" s="120">
        <f t="shared" si="14"/>
        <v>1</v>
      </c>
      <c r="U68" s="118" t="e">
        <f t="shared" si="15"/>
        <v>#REF!</v>
      </c>
      <c r="V68" s="83" t="e">
        <f t="shared" si="16"/>
        <v>#REF!</v>
      </c>
      <c r="W68" s="104" t="e">
        <f t="shared" si="32"/>
        <v>#REF!</v>
      </c>
      <c r="X68" s="150" t="e">
        <f t="shared" si="17"/>
        <v>#REF!</v>
      </c>
      <c r="Y68" s="151" t="e">
        <f t="shared" si="18"/>
        <v>#REF!</v>
      </c>
      <c r="Z68" s="146" t="e">
        <f t="shared" si="19"/>
        <v>#REF!</v>
      </c>
      <c r="AA68" s="156" t="e">
        <f t="shared" si="20"/>
        <v>#REF!</v>
      </c>
      <c r="AB68" s="160" t="e">
        <f t="shared" si="21"/>
        <v>#REF!</v>
      </c>
      <c r="AC68" s="163" t="e">
        <f t="shared" si="22"/>
        <v>#REF!</v>
      </c>
      <c r="AD68" s="168" t="e">
        <f t="shared" si="23"/>
        <v>#REF!</v>
      </c>
      <c r="AI68" s="44" t="e">
        <f t="shared" si="25"/>
        <v>#REF!</v>
      </c>
    </row>
    <row r="69" spans="1:35">
      <c r="A69" s="56" t="str">
        <f t="shared" si="12"/>
        <v>en chèque</v>
      </c>
      <c r="B69" s="56">
        <v>62</v>
      </c>
      <c r="C69" s="123" t="e">
        <f>#REF!</f>
        <v>#REF!</v>
      </c>
      <c r="D69" s="77" t="e">
        <f>#REF!</f>
        <v>#REF!</v>
      </c>
      <c r="E69" s="281">
        <v>62</v>
      </c>
      <c r="F69" s="53">
        <v>50</v>
      </c>
      <c r="G69" s="53">
        <v>50</v>
      </c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173">
        <f>SUM(Tableau1[[#This Row],[Colonne6]:[Colonne5]])</f>
        <v>100</v>
      </c>
      <c r="S69" s="51">
        <f t="shared" si="13"/>
        <v>2</v>
      </c>
      <c r="T69" s="120">
        <f t="shared" si="14"/>
        <v>2</v>
      </c>
      <c r="U69" s="118" t="e">
        <f t="shared" si="15"/>
        <v>#REF!</v>
      </c>
      <c r="V69" s="83" t="e">
        <f t="shared" si="16"/>
        <v>#REF!</v>
      </c>
      <c r="W69" s="104"/>
      <c r="X69" s="150">
        <f t="shared" si="17"/>
        <v>0</v>
      </c>
      <c r="Y69" s="151">
        <f t="shared" si="18"/>
        <v>0</v>
      </c>
      <c r="Z69" s="146">
        <f t="shared" si="19"/>
        <v>0</v>
      </c>
      <c r="AA69" s="156">
        <f t="shared" si="20"/>
        <v>0</v>
      </c>
      <c r="AB69" s="160">
        <f t="shared" si="21"/>
        <v>0</v>
      </c>
      <c r="AC69" s="163">
        <f t="shared" si="22"/>
        <v>0</v>
      </c>
      <c r="AD69" s="168">
        <f t="shared" si="23"/>
        <v>0</v>
      </c>
      <c r="AI69" s="44" t="e">
        <f t="shared" si="25"/>
        <v>#REF!</v>
      </c>
    </row>
    <row r="70" spans="1:35">
      <c r="A70" s="56" t="str">
        <f t="shared" si="12"/>
        <v>en chèque</v>
      </c>
      <c r="B70" s="56">
        <v>63</v>
      </c>
      <c r="C70" s="123" t="e">
        <f>#REF!</f>
        <v>#REF!</v>
      </c>
      <c r="D70" s="77" t="e">
        <f>#REF!</f>
        <v>#REF!</v>
      </c>
      <c r="E70" s="281">
        <v>63</v>
      </c>
      <c r="F70" s="53">
        <v>50</v>
      </c>
      <c r="G70" s="53">
        <v>50</v>
      </c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173">
        <f>SUM(Tableau1[[#This Row],[Colonne6]:[Colonne5]])</f>
        <v>100</v>
      </c>
      <c r="S70" s="51">
        <f t="shared" si="13"/>
        <v>2</v>
      </c>
      <c r="T70" s="120">
        <f t="shared" si="14"/>
        <v>2</v>
      </c>
      <c r="U70" s="118" t="e">
        <f t="shared" si="15"/>
        <v>#REF!</v>
      </c>
      <c r="V70" s="83" t="e">
        <f t="shared" si="16"/>
        <v>#REF!</v>
      </c>
      <c r="W70" s="104"/>
      <c r="X70" s="150">
        <f t="shared" si="17"/>
        <v>0</v>
      </c>
      <c r="Y70" s="151">
        <f t="shared" si="18"/>
        <v>0</v>
      </c>
      <c r="Z70" s="146">
        <f t="shared" si="19"/>
        <v>0</v>
      </c>
      <c r="AA70" s="156">
        <f t="shared" si="20"/>
        <v>0</v>
      </c>
      <c r="AB70" s="160">
        <f t="shared" si="21"/>
        <v>0</v>
      </c>
      <c r="AC70" s="163">
        <f t="shared" si="22"/>
        <v>0</v>
      </c>
      <c r="AD70" s="168">
        <f t="shared" si="23"/>
        <v>0</v>
      </c>
      <c r="AI70" s="44" t="e">
        <f t="shared" si="25"/>
        <v>#REF!</v>
      </c>
    </row>
    <row r="71" spans="1:35">
      <c r="A71" s="56" t="e">
        <f t="shared" ref="A71:A134" si="33">IF(W71="","en chèque","")</f>
        <v>#REF!</v>
      </c>
      <c r="B71" s="56">
        <v>64</v>
      </c>
      <c r="C71" s="123" t="e">
        <f>#REF!</f>
        <v>#REF!</v>
      </c>
      <c r="D71" s="77" t="e">
        <f>#REF!</f>
        <v>#REF!</v>
      </c>
      <c r="E71" s="281">
        <v>64</v>
      </c>
      <c r="F71" s="53">
        <v>20</v>
      </c>
      <c r="G71" s="53">
        <v>20</v>
      </c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173">
        <f>SUM(Tableau1[[#This Row],[Colonne6]:[Colonne5]])</f>
        <v>40</v>
      </c>
      <c r="S71" s="51">
        <f t="shared" si="13"/>
        <v>2</v>
      </c>
      <c r="T71" s="120">
        <f t="shared" si="14"/>
        <v>2</v>
      </c>
      <c r="U71" s="118" t="e">
        <f t="shared" si="15"/>
        <v>#REF!</v>
      </c>
      <c r="V71" s="83" t="e">
        <f t="shared" si="16"/>
        <v>#REF!</v>
      </c>
      <c r="W71" s="104" t="e">
        <f t="shared" ref="W71:W77" si="34">V71</f>
        <v>#REF!</v>
      </c>
      <c r="X71" s="150" t="e">
        <f t="shared" si="17"/>
        <v>#REF!</v>
      </c>
      <c r="Y71" s="151" t="e">
        <f t="shared" si="18"/>
        <v>#REF!</v>
      </c>
      <c r="Z71" s="146" t="e">
        <f t="shared" si="19"/>
        <v>#REF!</v>
      </c>
      <c r="AA71" s="156" t="e">
        <f t="shared" si="20"/>
        <v>#REF!</v>
      </c>
      <c r="AB71" s="160" t="e">
        <f t="shared" si="21"/>
        <v>#REF!</v>
      </c>
      <c r="AC71" s="163" t="e">
        <f t="shared" si="22"/>
        <v>#REF!</v>
      </c>
      <c r="AD71" s="168" t="e">
        <f t="shared" si="23"/>
        <v>#REF!</v>
      </c>
      <c r="AI71" s="44" t="e">
        <f t="shared" si="25"/>
        <v>#REF!</v>
      </c>
    </row>
    <row r="72" spans="1:35">
      <c r="A72" s="56" t="str">
        <f t="shared" si="33"/>
        <v>en chèque</v>
      </c>
      <c r="B72" s="56">
        <v>65</v>
      </c>
      <c r="C72" s="123" t="e">
        <f>#REF!</f>
        <v>#REF!</v>
      </c>
      <c r="D72" s="77" t="e">
        <f>#REF!</f>
        <v>#REF!</v>
      </c>
      <c r="E72" s="281">
        <v>65</v>
      </c>
      <c r="F72" s="53">
        <v>50</v>
      </c>
      <c r="G72" s="53">
        <v>50</v>
      </c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174">
        <f>SUM(Tableau1[[#This Row],[Colonne6]:[Colonne5]])</f>
        <v>100</v>
      </c>
      <c r="S72" s="51">
        <f t="shared" ref="S72:S135" si="35">COUNTIF($F$5:$Q$5,"&gt;1000")</f>
        <v>2</v>
      </c>
      <c r="T72" s="120">
        <f t="shared" ref="T72:T135" si="36">COUNTA(F72:Q72)</f>
        <v>2</v>
      </c>
      <c r="U72" s="125" t="e">
        <f t="shared" ref="U72:U135" si="37">IF(OR(C72&lt;=0,T72&gt;S72),0,(S72-T72)*$C$1)</f>
        <v>#REF!</v>
      </c>
      <c r="V72" s="83" t="e">
        <f t="shared" ref="V72:V135" si="38">IF(C72&lt;&gt;0,(R72-U72-AE72),0)</f>
        <v>#REF!</v>
      </c>
      <c r="W72" s="104"/>
      <c r="X72" s="150">
        <f t="shared" ref="X72:X135" si="39">ROUNDDOWN(W72/$X$3,0)</f>
        <v>0</v>
      </c>
      <c r="Y72" s="151">
        <f t="shared" ref="Y72:Y135" si="40">ROUNDDOWN((W72-(X72*$X$3))/$Y$3,0)</f>
        <v>0</v>
      </c>
      <c r="Z72" s="146">
        <f t="shared" ref="Z72:Z135" si="41">ROUNDDOWN(((W72-(X72*$X$3))-(Y72*$Y$3))/$Z$3,0)</f>
        <v>0</v>
      </c>
      <c r="AA72" s="156">
        <f t="shared" ref="AA72:AA135" si="42">ROUNDDOWN((((W72-(X72*$X$3))-(Y72*$Y$3))-(Z72*$Z$3))/$AA$3,0)</f>
        <v>0</v>
      </c>
      <c r="AB72" s="160">
        <f t="shared" ref="AB72:AB135" si="43">ROUNDDOWN(((((W72-(X72*$X$3))-(Y72*$Y$3))-(Z72*$Z$3))-(AA72*$AA$3))/$AB$3,0)</f>
        <v>0</v>
      </c>
      <c r="AC72" s="163">
        <f t="shared" ref="AC72:AC135" si="44">ROUNDDOWN((((((W72-(X72*$X$3))-(Y72*$Y$3))-(Z72*$Z$3))-(AA72*$AA$3))-(AB72*$AB$3))/$AC$3,0)</f>
        <v>0</v>
      </c>
      <c r="AD72" s="168">
        <f t="shared" ref="AD72:AD135" si="45">ROUNDDOWN(((((((W72-(X72*$X$3))-(Y72*$Y$3))-(Z72*$Z$3))-(AA72*$AA$3))-(AB72*$AB$3))-(AC72*$AC$3))/$AD$3,0)</f>
        <v>0</v>
      </c>
      <c r="AI72" s="44" t="e">
        <f t="shared" si="25"/>
        <v>#REF!</v>
      </c>
    </row>
    <row r="73" spans="1:35">
      <c r="A73" s="56" t="str">
        <f t="shared" si="33"/>
        <v>en chèque</v>
      </c>
      <c r="B73" s="56">
        <v>66</v>
      </c>
      <c r="C73" s="123" t="e">
        <f>#REF!</f>
        <v>#REF!</v>
      </c>
      <c r="D73" s="77" t="e">
        <f>#REF!</f>
        <v>#REF!</v>
      </c>
      <c r="E73" s="281">
        <v>66</v>
      </c>
      <c r="F73" s="53">
        <v>25</v>
      </c>
      <c r="G73" s="53">
        <v>30</v>
      </c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173">
        <f>SUM(Tableau1[[#This Row],[Colonne6]:[Colonne5]])</f>
        <v>55</v>
      </c>
      <c r="S73" s="51">
        <f t="shared" si="35"/>
        <v>2</v>
      </c>
      <c r="T73" s="120">
        <f t="shared" si="36"/>
        <v>2</v>
      </c>
      <c r="U73" s="118" t="e">
        <f t="shared" si="37"/>
        <v>#REF!</v>
      </c>
      <c r="V73" s="83" t="e">
        <f t="shared" si="38"/>
        <v>#REF!</v>
      </c>
      <c r="W73" s="104"/>
      <c r="X73" s="150">
        <f t="shared" si="39"/>
        <v>0</v>
      </c>
      <c r="Y73" s="151">
        <f t="shared" si="40"/>
        <v>0</v>
      </c>
      <c r="Z73" s="146">
        <f t="shared" si="41"/>
        <v>0</v>
      </c>
      <c r="AA73" s="156">
        <f t="shared" si="42"/>
        <v>0</v>
      </c>
      <c r="AB73" s="160">
        <f t="shared" si="43"/>
        <v>0</v>
      </c>
      <c r="AC73" s="163">
        <f t="shared" si="44"/>
        <v>0</v>
      </c>
      <c r="AD73" s="168">
        <f t="shared" si="45"/>
        <v>0</v>
      </c>
      <c r="AI73" s="44" t="e">
        <f t="shared" ref="AI73:AI136" si="46">IF(W73&gt;0,"",V73)</f>
        <v>#REF!</v>
      </c>
    </row>
    <row r="74" spans="1:35">
      <c r="A74" s="56" t="e">
        <f t="shared" si="33"/>
        <v>#REF!</v>
      </c>
      <c r="B74" s="56">
        <v>67</v>
      </c>
      <c r="C74" s="123" t="e">
        <f>#REF!</f>
        <v>#REF!</v>
      </c>
      <c r="D74" s="77" t="e">
        <f>#REF!</f>
        <v>#REF!</v>
      </c>
      <c r="E74" s="281">
        <v>67</v>
      </c>
      <c r="F74" s="53">
        <v>40</v>
      </c>
      <c r="G74" s="53">
        <v>60</v>
      </c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173">
        <f>SUM(Tableau1[[#This Row],[Colonne6]:[Colonne5]])</f>
        <v>100</v>
      </c>
      <c r="S74" s="51">
        <f t="shared" si="35"/>
        <v>2</v>
      </c>
      <c r="T74" s="120">
        <f t="shared" si="36"/>
        <v>2</v>
      </c>
      <c r="U74" s="118" t="e">
        <f t="shared" si="37"/>
        <v>#REF!</v>
      </c>
      <c r="V74" s="83" t="e">
        <f t="shared" si="38"/>
        <v>#REF!</v>
      </c>
      <c r="W74" s="104" t="e">
        <f t="shared" si="34"/>
        <v>#REF!</v>
      </c>
      <c r="X74" s="150" t="e">
        <f t="shared" si="39"/>
        <v>#REF!</v>
      </c>
      <c r="Y74" s="151" t="e">
        <f t="shared" si="40"/>
        <v>#REF!</v>
      </c>
      <c r="Z74" s="146" t="e">
        <f t="shared" si="41"/>
        <v>#REF!</v>
      </c>
      <c r="AA74" s="156" t="e">
        <f t="shared" si="42"/>
        <v>#REF!</v>
      </c>
      <c r="AB74" s="160" t="e">
        <f t="shared" si="43"/>
        <v>#REF!</v>
      </c>
      <c r="AC74" s="163" t="e">
        <f t="shared" si="44"/>
        <v>#REF!</v>
      </c>
      <c r="AD74" s="168" t="e">
        <f t="shared" si="45"/>
        <v>#REF!</v>
      </c>
      <c r="AI74" s="44" t="e">
        <f t="shared" si="46"/>
        <v>#REF!</v>
      </c>
    </row>
    <row r="75" spans="1:35">
      <c r="A75" s="56" t="str">
        <f t="shared" si="33"/>
        <v>en chèque</v>
      </c>
      <c r="B75" s="56">
        <v>68</v>
      </c>
      <c r="C75" s="123" t="e">
        <f>#REF!</f>
        <v>#REF!</v>
      </c>
      <c r="D75" s="77" t="e">
        <f>#REF!</f>
        <v>#REF!</v>
      </c>
      <c r="E75" s="281">
        <v>68</v>
      </c>
      <c r="F75" s="53">
        <v>50</v>
      </c>
      <c r="G75" s="53">
        <v>50</v>
      </c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173">
        <f>SUM(Tableau1[[#This Row],[Colonne6]:[Colonne5]])</f>
        <v>100</v>
      </c>
      <c r="S75" s="51">
        <f t="shared" si="35"/>
        <v>2</v>
      </c>
      <c r="T75" s="120">
        <f t="shared" si="36"/>
        <v>2</v>
      </c>
      <c r="U75" s="118" t="e">
        <f t="shared" si="37"/>
        <v>#REF!</v>
      </c>
      <c r="V75" s="83" t="e">
        <f t="shared" si="38"/>
        <v>#REF!</v>
      </c>
      <c r="W75" s="104"/>
      <c r="X75" s="150">
        <f t="shared" si="39"/>
        <v>0</v>
      </c>
      <c r="Y75" s="151">
        <f t="shared" si="40"/>
        <v>0</v>
      </c>
      <c r="Z75" s="146">
        <f t="shared" si="41"/>
        <v>0</v>
      </c>
      <c r="AA75" s="156">
        <f t="shared" si="42"/>
        <v>0</v>
      </c>
      <c r="AB75" s="160">
        <f t="shared" si="43"/>
        <v>0</v>
      </c>
      <c r="AC75" s="163">
        <f t="shared" si="44"/>
        <v>0</v>
      </c>
      <c r="AD75" s="168">
        <f t="shared" si="45"/>
        <v>0</v>
      </c>
      <c r="AI75" s="44" t="e">
        <f t="shared" si="46"/>
        <v>#REF!</v>
      </c>
    </row>
    <row r="76" spans="1:35">
      <c r="A76" s="56" t="e">
        <f t="shared" si="33"/>
        <v>#REF!</v>
      </c>
      <c r="B76" s="56">
        <v>69</v>
      </c>
      <c r="C76" s="123" t="e">
        <f>#REF!</f>
        <v>#REF!</v>
      </c>
      <c r="D76" s="77" t="e">
        <f>#REF!</f>
        <v>#REF!</v>
      </c>
      <c r="E76" s="281">
        <v>69</v>
      </c>
      <c r="F76" s="53" t="s">
        <v>167</v>
      </c>
      <c r="G76" s="53">
        <v>20</v>
      </c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173">
        <f>SUM(Tableau1[[#This Row],[Colonne6]:[Colonne5]])</f>
        <v>20</v>
      </c>
      <c r="S76" s="51">
        <f t="shared" si="35"/>
        <v>2</v>
      </c>
      <c r="T76" s="120">
        <f t="shared" si="36"/>
        <v>2</v>
      </c>
      <c r="U76" s="118" t="e">
        <f t="shared" si="37"/>
        <v>#REF!</v>
      </c>
      <c r="V76" s="83" t="e">
        <f t="shared" si="38"/>
        <v>#REF!</v>
      </c>
      <c r="W76" s="104" t="e">
        <f t="shared" si="34"/>
        <v>#REF!</v>
      </c>
      <c r="X76" s="150" t="e">
        <f t="shared" si="39"/>
        <v>#REF!</v>
      </c>
      <c r="Y76" s="151" t="e">
        <f t="shared" si="40"/>
        <v>#REF!</v>
      </c>
      <c r="Z76" s="146" t="e">
        <f t="shared" si="41"/>
        <v>#REF!</v>
      </c>
      <c r="AA76" s="156" t="e">
        <f t="shared" si="42"/>
        <v>#REF!</v>
      </c>
      <c r="AB76" s="160" t="e">
        <f t="shared" si="43"/>
        <v>#REF!</v>
      </c>
      <c r="AC76" s="163" t="e">
        <f t="shared" si="44"/>
        <v>#REF!</v>
      </c>
      <c r="AD76" s="168" t="e">
        <f t="shared" si="45"/>
        <v>#REF!</v>
      </c>
      <c r="AI76" s="44" t="e">
        <f t="shared" si="46"/>
        <v>#REF!</v>
      </c>
    </row>
    <row r="77" spans="1:35">
      <c r="A77" s="56" t="e">
        <f t="shared" si="33"/>
        <v>#REF!</v>
      </c>
      <c r="B77" s="56">
        <v>70</v>
      </c>
      <c r="C77" s="123" t="e">
        <f>#REF!</f>
        <v>#REF!</v>
      </c>
      <c r="D77" s="77" t="e">
        <f>#REF!</f>
        <v>#REF!</v>
      </c>
      <c r="E77" s="281">
        <v>70</v>
      </c>
      <c r="F77" s="53">
        <v>30</v>
      </c>
      <c r="G77" s="53">
        <v>30</v>
      </c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173">
        <f>SUM(Tableau1[[#This Row],[Colonne6]:[Colonne5]])</f>
        <v>60</v>
      </c>
      <c r="S77" s="51">
        <f t="shared" si="35"/>
        <v>2</v>
      </c>
      <c r="T77" s="120">
        <f t="shared" si="36"/>
        <v>2</v>
      </c>
      <c r="U77" s="118" t="e">
        <f t="shared" si="37"/>
        <v>#REF!</v>
      </c>
      <c r="V77" s="83" t="e">
        <f t="shared" si="38"/>
        <v>#REF!</v>
      </c>
      <c r="W77" s="104" t="e">
        <f t="shared" si="34"/>
        <v>#REF!</v>
      </c>
      <c r="X77" s="150" t="e">
        <f t="shared" si="39"/>
        <v>#REF!</v>
      </c>
      <c r="Y77" s="151" t="e">
        <f t="shared" si="40"/>
        <v>#REF!</v>
      </c>
      <c r="Z77" s="146" t="e">
        <f t="shared" si="41"/>
        <v>#REF!</v>
      </c>
      <c r="AA77" s="156" t="e">
        <f t="shared" si="42"/>
        <v>#REF!</v>
      </c>
      <c r="AB77" s="160" t="e">
        <f t="shared" si="43"/>
        <v>#REF!</v>
      </c>
      <c r="AC77" s="163" t="e">
        <f t="shared" si="44"/>
        <v>#REF!</v>
      </c>
      <c r="AD77" s="168" t="e">
        <f t="shared" si="45"/>
        <v>#REF!</v>
      </c>
      <c r="AI77" s="44" t="e">
        <f t="shared" si="46"/>
        <v>#REF!</v>
      </c>
    </row>
    <row r="78" spans="1:35">
      <c r="A78" s="56" t="e">
        <f t="shared" si="33"/>
        <v>#REF!</v>
      </c>
      <c r="B78" s="56">
        <v>71</v>
      </c>
      <c r="C78" s="123" t="e">
        <f>#REF!</f>
        <v>#REF!</v>
      </c>
      <c r="D78" s="77" t="e">
        <f>#REF!</f>
        <v>#REF!</v>
      </c>
      <c r="E78" s="281">
        <v>71</v>
      </c>
      <c r="F78" s="53">
        <v>100</v>
      </c>
      <c r="G78" s="53">
        <v>100</v>
      </c>
      <c r="H78" s="53"/>
      <c r="I78" s="53"/>
      <c r="J78" s="53"/>
      <c r="K78" s="53"/>
      <c r="L78" s="53"/>
      <c r="M78" s="53"/>
      <c r="N78" s="53"/>
      <c r="O78" s="53"/>
      <c r="P78" s="53"/>
      <c r="Q78" s="53"/>
      <c r="R78" s="173">
        <f>SUM(Tableau1[[#This Row],[Colonne6]:[Colonne5]])</f>
        <v>200</v>
      </c>
      <c r="S78" s="51">
        <f t="shared" si="35"/>
        <v>2</v>
      </c>
      <c r="T78" s="120">
        <f t="shared" si="36"/>
        <v>2</v>
      </c>
      <c r="U78" s="118" t="e">
        <f t="shared" si="37"/>
        <v>#REF!</v>
      </c>
      <c r="V78" s="83" t="e">
        <f t="shared" si="38"/>
        <v>#REF!</v>
      </c>
      <c r="W78" s="104" t="e">
        <f>V78</f>
        <v>#REF!</v>
      </c>
      <c r="X78" s="150" t="e">
        <f t="shared" si="39"/>
        <v>#REF!</v>
      </c>
      <c r="Y78" s="151" t="e">
        <f t="shared" si="40"/>
        <v>#REF!</v>
      </c>
      <c r="Z78" s="146" t="e">
        <f t="shared" si="41"/>
        <v>#REF!</v>
      </c>
      <c r="AA78" s="156" t="e">
        <f t="shared" si="42"/>
        <v>#REF!</v>
      </c>
      <c r="AB78" s="160" t="e">
        <f t="shared" si="43"/>
        <v>#REF!</v>
      </c>
      <c r="AC78" s="163" t="e">
        <f t="shared" si="44"/>
        <v>#REF!</v>
      </c>
      <c r="AD78" s="168" t="e">
        <f t="shared" si="45"/>
        <v>#REF!</v>
      </c>
      <c r="AI78" s="44" t="e">
        <f t="shared" si="46"/>
        <v>#REF!</v>
      </c>
    </row>
    <row r="79" spans="1:35">
      <c r="A79" s="56" t="str">
        <f t="shared" si="33"/>
        <v>en chèque</v>
      </c>
      <c r="B79" s="56">
        <v>72</v>
      </c>
      <c r="C79" s="123" t="e">
        <f>#REF!</f>
        <v>#REF!</v>
      </c>
      <c r="D79" s="77" t="e">
        <f>#REF!</f>
        <v>#REF!</v>
      </c>
      <c r="E79" s="281">
        <v>72</v>
      </c>
      <c r="F79" s="53" t="s">
        <v>167</v>
      </c>
      <c r="G79" s="53">
        <v>30</v>
      </c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173">
        <f>SUM(Tableau1[[#This Row],[Colonne6]:[Colonne5]])</f>
        <v>30</v>
      </c>
      <c r="S79" s="51">
        <f t="shared" si="35"/>
        <v>2</v>
      </c>
      <c r="T79" s="120">
        <f t="shared" si="36"/>
        <v>2</v>
      </c>
      <c r="U79" s="118" t="e">
        <f t="shared" si="37"/>
        <v>#REF!</v>
      </c>
      <c r="V79" s="83" t="e">
        <f t="shared" si="38"/>
        <v>#REF!</v>
      </c>
      <c r="W79" s="104"/>
      <c r="X79" s="150">
        <f t="shared" si="39"/>
        <v>0</v>
      </c>
      <c r="Y79" s="151">
        <f t="shared" si="40"/>
        <v>0</v>
      </c>
      <c r="Z79" s="146">
        <f t="shared" si="41"/>
        <v>0</v>
      </c>
      <c r="AA79" s="156">
        <f t="shared" si="42"/>
        <v>0</v>
      </c>
      <c r="AB79" s="160">
        <f t="shared" si="43"/>
        <v>0</v>
      </c>
      <c r="AC79" s="163">
        <f t="shared" si="44"/>
        <v>0</v>
      </c>
      <c r="AD79" s="168">
        <f t="shared" si="45"/>
        <v>0</v>
      </c>
      <c r="AI79" s="44" t="e">
        <f t="shared" si="46"/>
        <v>#REF!</v>
      </c>
    </row>
    <row r="80" spans="1:35">
      <c r="A80" s="56" t="e">
        <f t="shared" si="33"/>
        <v>#REF!</v>
      </c>
      <c r="B80" s="56">
        <v>73</v>
      </c>
      <c r="C80" s="123" t="e">
        <f>#REF!</f>
        <v>#REF!</v>
      </c>
      <c r="D80" s="77" t="e">
        <f>#REF!</f>
        <v>#REF!</v>
      </c>
      <c r="E80" s="281">
        <v>73</v>
      </c>
      <c r="F80" s="53">
        <v>100</v>
      </c>
      <c r="G80" s="53">
        <v>50</v>
      </c>
      <c r="H80" s="53"/>
      <c r="I80" s="53"/>
      <c r="J80" s="53"/>
      <c r="K80" s="53"/>
      <c r="L80" s="53"/>
      <c r="M80" s="53"/>
      <c r="N80" s="53"/>
      <c r="O80" s="53"/>
      <c r="P80" s="53"/>
      <c r="Q80" s="53"/>
      <c r="R80" s="173">
        <f>SUM(Tableau1[[#This Row],[Colonne6]:[Colonne5]])</f>
        <v>150</v>
      </c>
      <c r="S80" s="51">
        <f t="shared" si="35"/>
        <v>2</v>
      </c>
      <c r="T80" s="120">
        <f t="shared" si="36"/>
        <v>2</v>
      </c>
      <c r="U80" s="118" t="e">
        <f t="shared" si="37"/>
        <v>#REF!</v>
      </c>
      <c r="V80" s="83" t="e">
        <f t="shared" si="38"/>
        <v>#REF!</v>
      </c>
      <c r="W80" s="104" t="e">
        <f>V80</f>
        <v>#REF!</v>
      </c>
      <c r="X80" s="150" t="e">
        <f t="shared" si="39"/>
        <v>#REF!</v>
      </c>
      <c r="Y80" s="151" t="e">
        <f t="shared" si="40"/>
        <v>#REF!</v>
      </c>
      <c r="Z80" s="146" t="e">
        <f t="shared" si="41"/>
        <v>#REF!</v>
      </c>
      <c r="AA80" s="156" t="e">
        <f t="shared" si="42"/>
        <v>#REF!</v>
      </c>
      <c r="AB80" s="160" t="e">
        <f t="shared" si="43"/>
        <v>#REF!</v>
      </c>
      <c r="AC80" s="163" t="e">
        <f t="shared" si="44"/>
        <v>#REF!</v>
      </c>
      <c r="AD80" s="168" t="e">
        <f t="shared" si="45"/>
        <v>#REF!</v>
      </c>
      <c r="AI80" s="44" t="e">
        <f t="shared" si="46"/>
        <v>#REF!</v>
      </c>
    </row>
    <row r="81" spans="1:35">
      <c r="A81" s="56" t="str">
        <f t="shared" si="33"/>
        <v>en chèque</v>
      </c>
      <c r="B81" s="56">
        <v>74</v>
      </c>
      <c r="C81" s="123" t="e">
        <f>#REF!</f>
        <v>#REF!</v>
      </c>
      <c r="D81" s="77" t="e">
        <f>#REF!</f>
        <v>#REF!</v>
      </c>
      <c r="E81" s="281">
        <v>74</v>
      </c>
      <c r="F81" s="53">
        <v>75</v>
      </c>
      <c r="G81" s="53">
        <v>75</v>
      </c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173">
        <f>SUM(Tableau1[[#This Row],[Colonne6]:[Colonne5]])</f>
        <v>150</v>
      </c>
      <c r="S81" s="51">
        <f t="shared" si="35"/>
        <v>2</v>
      </c>
      <c r="T81" s="120">
        <f t="shared" si="36"/>
        <v>2</v>
      </c>
      <c r="U81" s="118" t="e">
        <f t="shared" si="37"/>
        <v>#REF!</v>
      </c>
      <c r="V81" s="83" t="e">
        <f t="shared" si="38"/>
        <v>#REF!</v>
      </c>
      <c r="W81" s="104"/>
      <c r="X81" s="150">
        <f t="shared" si="39"/>
        <v>0</v>
      </c>
      <c r="Y81" s="151">
        <f t="shared" si="40"/>
        <v>0</v>
      </c>
      <c r="Z81" s="146">
        <f t="shared" si="41"/>
        <v>0</v>
      </c>
      <c r="AA81" s="156">
        <f t="shared" si="42"/>
        <v>0</v>
      </c>
      <c r="AB81" s="160">
        <f t="shared" si="43"/>
        <v>0</v>
      </c>
      <c r="AC81" s="163">
        <f t="shared" si="44"/>
        <v>0</v>
      </c>
      <c r="AD81" s="168">
        <f t="shared" si="45"/>
        <v>0</v>
      </c>
      <c r="AI81" s="44" t="e">
        <f t="shared" si="46"/>
        <v>#REF!</v>
      </c>
    </row>
    <row r="82" spans="1:35">
      <c r="A82" s="56" t="e">
        <f t="shared" si="33"/>
        <v>#REF!</v>
      </c>
      <c r="B82" s="56">
        <v>75</v>
      </c>
      <c r="C82" s="123" t="e">
        <f>#REF!</f>
        <v>#REF!</v>
      </c>
      <c r="D82" s="77" t="e">
        <f>#REF!</f>
        <v>#REF!</v>
      </c>
      <c r="E82" s="281">
        <v>75</v>
      </c>
      <c r="F82" s="53">
        <v>50</v>
      </c>
      <c r="G82" s="53">
        <v>50</v>
      </c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173">
        <f>SUM(Tableau1[[#This Row],[Colonne6]:[Colonne5]])</f>
        <v>100</v>
      </c>
      <c r="S82" s="51">
        <f t="shared" si="35"/>
        <v>2</v>
      </c>
      <c r="T82" s="120">
        <f t="shared" si="36"/>
        <v>2</v>
      </c>
      <c r="U82" s="118" t="e">
        <f t="shared" si="37"/>
        <v>#REF!</v>
      </c>
      <c r="V82" s="83" t="e">
        <f t="shared" si="38"/>
        <v>#REF!</v>
      </c>
      <c r="W82" s="104" t="e">
        <f>V82</f>
        <v>#REF!</v>
      </c>
      <c r="X82" s="150" t="e">
        <f t="shared" si="39"/>
        <v>#REF!</v>
      </c>
      <c r="Y82" s="151" t="e">
        <f t="shared" si="40"/>
        <v>#REF!</v>
      </c>
      <c r="Z82" s="146" t="e">
        <f t="shared" si="41"/>
        <v>#REF!</v>
      </c>
      <c r="AA82" s="156" t="e">
        <f t="shared" si="42"/>
        <v>#REF!</v>
      </c>
      <c r="AB82" s="160" t="e">
        <f t="shared" si="43"/>
        <v>#REF!</v>
      </c>
      <c r="AC82" s="163" t="e">
        <f t="shared" si="44"/>
        <v>#REF!</v>
      </c>
      <c r="AD82" s="168" t="e">
        <f t="shared" si="45"/>
        <v>#REF!</v>
      </c>
      <c r="AI82" s="44" t="e">
        <f t="shared" si="46"/>
        <v>#REF!</v>
      </c>
    </row>
    <row r="83" spans="1:35">
      <c r="A83" s="56" t="e">
        <f t="shared" si="33"/>
        <v>#REF!</v>
      </c>
      <c r="B83" s="56">
        <v>76</v>
      </c>
      <c r="C83" s="123" t="e">
        <f>#REF!</f>
        <v>#REF!</v>
      </c>
      <c r="D83" s="77" t="e">
        <f>#REF!</f>
        <v>#REF!</v>
      </c>
      <c r="E83" s="281">
        <v>76</v>
      </c>
      <c r="F83" s="53">
        <v>30</v>
      </c>
      <c r="G83" s="53">
        <v>30</v>
      </c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173">
        <f>SUM(Tableau1[[#This Row],[Colonne6]:[Colonne5]])</f>
        <v>60</v>
      </c>
      <c r="S83" s="51">
        <f t="shared" si="35"/>
        <v>2</v>
      </c>
      <c r="T83" s="120">
        <f t="shared" si="36"/>
        <v>2</v>
      </c>
      <c r="U83" s="118" t="e">
        <f t="shared" si="37"/>
        <v>#REF!</v>
      </c>
      <c r="V83" s="83" t="e">
        <f t="shared" si="38"/>
        <v>#REF!</v>
      </c>
      <c r="W83" s="104" t="e">
        <f t="shared" ref="W83:W86" si="47">V83</f>
        <v>#REF!</v>
      </c>
      <c r="X83" s="150" t="e">
        <f t="shared" si="39"/>
        <v>#REF!</v>
      </c>
      <c r="Y83" s="151" t="e">
        <f t="shared" si="40"/>
        <v>#REF!</v>
      </c>
      <c r="Z83" s="146" t="e">
        <f t="shared" si="41"/>
        <v>#REF!</v>
      </c>
      <c r="AA83" s="156" t="e">
        <f t="shared" si="42"/>
        <v>#REF!</v>
      </c>
      <c r="AB83" s="160" t="e">
        <f t="shared" si="43"/>
        <v>#REF!</v>
      </c>
      <c r="AC83" s="163" t="e">
        <f t="shared" si="44"/>
        <v>#REF!</v>
      </c>
      <c r="AD83" s="168" t="e">
        <f t="shared" si="45"/>
        <v>#REF!</v>
      </c>
      <c r="AI83" s="44" t="e">
        <f t="shared" si="46"/>
        <v>#REF!</v>
      </c>
    </row>
    <row r="84" spans="1:35">
      <c r="A84" s="56" t="e">
        <f t="shared" si="33"/>
        <v>#REF!</v>
      </c>
      <c r="B84" s="56">
        <v>77</v>
      </c>
      <c r="C84" s="123" t="e">
        <f>#REF!</f>
        <v>#REF!</v>
      </c>
      <c r="D84" s="77" t="e">
        <f>#REF!</f>
        <v>#REF!</v>
      </c>
      <c r="E84" s="281">
        <v>77</v>
      </c>
      <c r="F84" s="53">
        <v>40</v>
      </c>
      <c r="G84" s="53">
        <v>40</v>
      </c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173">
        <f>SUM(Tableau1[[#This Row],[Colonne6]:[Colonne5]])</f>
        <v>80</v>
      </c>
      <c r="S84" s="51">
        <f t="shared" si="35"/>
        <v>2</v>
      </c>
      <c r="T84" s="120">
        <f t="shared" si="36"/>
        <v>2</v>
      </c>
      <c r="U84" s="118" t="e">
        <f t="shared" si="37"/>
        <v>#REF!</v>
      </c>
      <c r="V84" s="83" t="e">
        <f t="shared" si="38"/>
        <v>#REF!</v>
      </c>
      <c r="W84" s="104" t="e">
        <f t="shared" si="47"/>
        <v>#REF!</v>
      </c>
      <c r="X84" s="150" t="e">
        <f t="shared" si="39"/>
        <v>#REF!</v>
      </c>
      <c r="Y84" s="151" t="e">
        <f t="shared" si="40"/>
        <v>#REF!</v>
      </c>
      <c r="Z84" s="146" t="e">
        <f t="shared" si="41"/>
        <v>#REF!</v>
      </c>
      <c r="AA84" s="156" t="e">
        <f t="shared" si="42"/>
        <v>#REF!</v>
      </c>
      <c r="AB84" s="160" t="e">
        <f t="shared" si="43"/>
        <v>#REF!</v>
      </c>
      <c r="AC84" s="163" t="e">
        <f t="shared" si="44"/>
        <v>#REF!</v>
      </c>
      <c r="AD84" s="168" t="e">
        <f t="shared" si="45"/>
        <v>#REF!</v>
      </c>
      <c r="AI84" s="44" t="e">
        <f t="shared" si="46"/>
        <v>#REF!</v>
      </c>
    </row>
    <row r="85" spans="1:35">
      <c r="A85" s="56" t="e">
        <f t="shared" si="33"/>
        <v>#REF!</v>
      </c>
      <c r="B85" s="56">
        <v>78</v>
      </c>
      <c r="C85" s="123" t="e">
        <f>#REF!</f>
        <v>#REF!</v>
      </c>
      <c r="D85" s="77" t="e">
        <f>#REF!</f>
        <v>#REF!</v>
      </c>
      <c r="E85" s="281">
        <v>78</v>
      </c>
      <c r="F85" s="53">
        <v>20</v>
      </c>
      <c r="G85" s="53">
        <v>20</v>
      </c>
      <c r="H85" s="53"/>
      <c r="I85" s="53"/>
      <c r="J85" s="53"/>
      <c r="K85" s="53"/>
      <c r="L85" s="53"/>
      <c r="M85" s="53"/>
      <c r="N85" s="53"/>
      <c r="O85" s="53"/>
      <c r="P85" s="53"/>
      <c r="Q85" s="53"/>
      <c r="R85" s="173">
        <f>SUM(Tableau1[[#This Row],[Colonne6]:[Colonne5]])</f>
        <v>40</v>
      </c>
      <c r="S85" s="51">
        <f t="shared" si="35"/>
        <v>2</v>
      </c>
      <c r="T85" s="120">
        <f t="shared" si="36"/>
        <v>2</v>
      </c>
      <c r="U85" s="118" t="e">
        <f t="shared" si="37"/>
        <v>#REF!</v>
      </c>
      <c r="V85" s="83" t="e">
        <f t="shared" si="38"/>
        <v>#REF!</v>
      </c>
      <c r="W85" s="104" t="e">
        <f t="shared" si="47"/>
        <v>#REF!</v>
      </c>
      <c r="X85" s="150" t="e">
        <f t="shared" si="39"/>
        <v>#REF!</v>
      </c>
      <c r="Y85" s="151" t="e">
        <f t="shared" si="40"/>
        <v>#REF!</v>
      </c>
      <c r="Z85" s="146" t="e">
        <f t="shared" si="41"/>
        <v>#REF!</v>
      </c>
      <c r="AA85" s="156" t="e">
        <f t="shared" si="42"/>
        <v>#REF!</v>
      </c>
      <c r="AB85" s="160" t="e">
        <f t="shared" si="43"/>
        <v>#REF!</v>
      </c>
      <c r="AC85" s="163" t="e">
        <f t="shared" si="44"/>
        <v>#REF!</v>
      </c>
      <c r="AD85" s="168" t="e">
        <f t="shared" si="45"/>
        <v>#REF!</v>
      </c>
      <c r="AI85" s="44" t="e">
        <f t="shared" si="46"/>
        <v>#REF!</v>
      </c>
    </row>
    <row r="86" spans="1:35">
      <c r="A86" s="56" t="e">
        <f t="shared" si="33"/>
        <v>#REF!</v>
      </c>
      <c r="B86" s="56">
        <v>79</v>
      </c>
      <c r="C86" s="123" t="e">
        <f>#REF!</f>
        <v>#REF!</v>
      </c>
      <c r="D86" s="77" t="e">
        <f>#REF!</f>
        <v>#REF!</v>
      </c>
      <c r="E86" s="281">
        <v>79</v>
      </c>
      <c r="F86" s="53">
        <v>30</v>
      </c>
      <c r="G86" s="53">
        <v>30</v>
      </c>
      <c r="H86" s="53"/>
      <c r="I86" s="53"/>
      <c r="J86" s="53"/>
      <c r="K86" s="53"/>
      <c r="L86" s="53"/>
      <c r="M86" s="53"/>
      <c r="N86" s="53"/>
      <c r="O86" s="53"/>
      <c r="P86" s="53"/>
      <c r="Q86" s="53"/>
      <c r="R86" s="173">
        <f>SUM(Tableau1[[#This Row],[Colonne6]:[Colonne5]])</f>
        <v>60</v>
      </c>
      <c r="S86" s="51">
        <f t="shared" si="35"/>
        <v>2</v>
      </c>
      <c r="T86" s="120">
        <f t="shared" si="36"/>
        <v>2</v>
      </c>
      <c r="U86" s="118" t="e">
        <f t="shared" si="37"/>
        <v>#REF!</v>
      </c>
      <c r="V86" s="83" t="e">
        <f t="shared" si="38"/>
        <v>#REF!</v>
      </c>
      <c r="W86" s="104" t="e">
        <f t="shared" si="47"/>
        <v>#REF!</v>
      </c>
      <c r="X86" s="150" t="e">
        <f t="shared" si="39"/>
        <v>#REF!</v>
      </c>
      <c r="Y86" s="151" t="e">
        <f t="shared" si="40"/>
        <v>#REF!</v>
      </c>
      <c r="Z86" s="146" t="e">
        <f t="shared" si="41"/>
        <v>#REF!</v>
      </c>
      <c r="AA86" s="156" t="e">
        <f t="shared" si="42"/>
        <v>#REF!</v>
      </c>
      <c r="AB86" s="160" t="e">
        <f t="shared" si="43"/>
        <v>#REF!</v>
      </c>
      <c r="AC86" s="163" t="e">
        <f t="shared" si="44"/>
        <v>#REF!</v>
      </c>
      <c r="AD86" s="168" t="e">
        <f t="shared" si="45"/>
        <v>#REF!</v>
      </c>
      <c r="AI86" s="44" t="e">
        <f t="shared" si="46"/>
        <v>#REF!</v>
      </c>
    </row>
    <row r="87" spans="1:35">
      <c r="A87" s="56" t="str">
        <f t="shared" si="33"/>
        <v>en chèque</v>
      </c>
      <c r="B87" s="56">
        <v>80</v>
      </c>
      <c r="C87" s="123" t="e">
        <f>#REF!</f>
        <v>#REF!</v>
      </c>
      <c r="D87" s="77" t="e">
        <f>#REF!</f>
        <v>#REF!</v>
      </c>
      <c r="E87" s="281">
        <v>80</v>
      </c>
      <c r="F87" s="53">
        <v>40</v>
      </c>
      <c r="G87" s="53">
        <v>40</v>
      </c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173">
        <f>SUM(Tableau1[[#This Row],[Colonne6]:[Colonne5]])</f>
        <v>80</v>
      </c>
      <c r="S87" s="51">
        <f t="shared" si="35"/>
        <v>2</v>
      </c>
      <c r="T87" s="120">
        <f t="shared" si="36"/>
        <v>2</v>
      </c>
      <c r="U87" s="118" t="e">
        <f t="shared" si="37"/>
        <v>#REF!</v>
      </c>
      <c r="V87" s="83" t="e">
        <f t="shared" si="38"/>
        <v>#REF!</v>
      </c>
      <c r="W87" s="104"/>
      <c r="X87" s="150">
        <f t="shared" si="39"/>
        <v>0</v>
      </c>
      <c r="Y87" s="151">
        <f t="shared" si="40"/>
        <v>0</v>
      </c>
      <c r="Z87" s="146">
        <f t="shared" si="41"/>
        <v>0</v>
      </c>
      <c r="AA87" s="156">
        <f t="shared" si="42"/>
        <v>0</v>
      </c>
      <c r="AB87" s="160">
        <f t="shared" si="43"/>
        <v>0</v>
      </c>
      <c r="AC87" s="163">
        <f t="shared" si="44"/>
        <v>0</v>
      </c>
      <c r="AD87" s="168">
        <f t="shared" si="45"/>
        <v>0</v>
      </c>
      <c r="AI87" s="44" t="e">
        <f t="shared" si="46"/>
        <v>#REF!</v>
      </c>
    </row>
    <row r="88" spans="1:35">
      <c r="A88" s="56" t="e">
        <f t="shared" si="33"/>
        <v>#REF!</v>
      </c>
      <c r="B88" s="56">
        <v>81</v>
      </c>
      <c r="C88" s="123" t="e">
        <f>#REF!</f>
        <v>#REF!</v>
      </c>
      <c r="D88" s="77" t="e">
        <f>#REF!</f>
        <v>#REF!</v>
      </c>
      <c r="E88" s="281">
        <v>81</v>
      </c>
      <c r="F88" s="53" t="s">
        <v>167</v>
      </c>
      <c r="G88" s="53">
        <v>100</v>
      </c>
      <c r="H88" s="53"/>
      <c r="I88" s="53"/>
      <c r="J88" s="53"/>
      <c r="K88" s="53"/>
      <c r="L88" s="53"/>
      <c r="M88" s="53"/>
      <c r="N88" s="53"/>
      <c r="O88" s="53"/>
      <c r="P88" s="53"/>
      <c r="Q88" s="53"/>
      <c r="R88" s="173">
        <f>SUM(Tableau1[[#This Row],[Colonne6]:[Colonne5]])</f>
        <v>100</v>
      </c>
      <c r="S88" s="51">
        <f t="shared" si="35"/>
        <v>2</v>
      </c>
      <c r="T88" s="120">
        <f t="shared" si="36"/>
        <v>2</v>
      </c>
      <c r="U88" s="118" t="e">
        <f t="shared" si="37"/>
        <v>#REF!</v>
      </c>
      <c r="V88" s="83" t="e">
        <f t="shared" si="38"/>
        <v>#REF!</v>
      </c>
      <c r="W88" s="104" t="e">
        <f t="shared" ref="W88" si="48">V88</f>
        <v>#REF!</v>
      </c>
      <c r="X88" s="150" t="e">
        <f t="shared" si="39"/>
        <v>#REF!</v>
      </c>
      <c r="Y88" s="151" t="e">
        <f t="shared" si="40"/>
        <v>#REF!</v>
      </c>
      <c r="Z88" s="146" t="e">
        <f t="shared" si="41"/>
        <v>#REF!</v>
      </c>
      <c r="AA88" s="156" t="e">
        <f t="shared" si="42"/>
        <v>#REF!</v>
      </c>
      <c r="AB88" s="160" t="e">
        <f t="shared" si="43"/>
        <v>#REF!</v>
      </c>
      <c r="AC88" s="163" t="e">
        <f t="shared" si="44"/>
        <v>#REF!</v>
      </c>
      <c r="AD88" s="168" t="e">
        <f t="shared" si="45"/>
        <v>#REF!</v>
      </c>
      <c r="AI88" s="44" t="e">
        <f t="shared" si="46"/>
        <v>#REF!</v>
      </c>
    </row>
    <row r="89" spans="1:35">
      <c r="A89" s="56" t="e">
        <f t="shared" si="33"/>
        <v>#REF!</v>
      </c>
      <c r="B89" s="56">
        <v>82</v>
      </c>
      <c r="C89" s="123" t="e">
        <f>#REF!</f>
        <v>#REF!</v>
      </c>
      <c r="D89" s="77" t="e">
        <f>#REF!</f>
        <v>#REF!</v>
      </c>
      <c r="E89" s="281">
        <v>82</v>
      </c>
      <c r="F89" s="53">
        <v>100</v>
      </c>
      <c r="G89" s="53">
        <v>100</v>
      </c>
      <c r="H89" s="53"/>
      <c r="I89" s="53"/>
      <c r="J89" s="53"/>
      <c r="K89" s="53"/>
      <c r="L89" s="53"/>
      <c r="M89" s="53"/>
      <c r="N89" s="53"/>
      <c r="O89" s="53"/>
      <c r="P89" s="53"/>
      <c r="Q89" s="53"/>
      <c r="R89" s="173">
        <f>SUM(Tableau1[[#This Row],[Colonne6]:[Colonne5]])</f>
        <v>200</v>
      </c>
      <c r="S89" s="51">
        <f t="shared" si="35"/>
        <v>2</v>
      </c>
      <c r="T89" s="120">
        <f t="shared" si="36"/>
        <v>2</v>
      </c>
      <c r="U89" s="118" t="e">
        <f t="shared" si="37"/>
        <v>#REF!</v>
      </c>
      <c r="V89" s="83" t="e">
        <f t="shared" si="38"/>
        <v>#REF!</v>
      </c>
      <c r="W89" s="104" t="e">
        <f>V89</f>
        <v>#REF!</v>
      </c>
      <c r="X89" s="150" t="e">
        <f t="shared" si="39"/>
        <v>#REF!</v>
      </c>
      <c r="Y89" s="151" t="e">
        <f t="shared" si="40"/>
        <v>#REF!</v>
      </c>
      <c r="Z89" s="146" t="e">
        <f t="shared" si="41"/>
        <v>#REF!</v>
      </c>
      <c r="AA89" s="156" t="e">
        <f t="shared" si="42"/>
        <v>#REF!</v>
      </c>
      <c r="AB89" s="160" t="e">
        <f t="shared" si="43"/>
        <v>#REF!</v>
      </c>
      <c r="AC89" s="163" t="e">
        <f t="shared" si="44"/>
        <v>#REF!</v>
      </c>
      <c r="AD89" s="168" t="e">
        <f t="shared" si="45"/>
        <v>#REF!</v>
      </c>
      <c r="AI89" s="44" t="e">
        <f t="shared" si="46"/>
        <v>#REF!</v>
      </c>
    </row>
    <row r="90" spans="1:35">
      <c r="A90" s="56" t="e">
        <f t="shared" si="33"/>
        <v>#REF!</v>
      </c>
      <c r="B90" s="56">
        <v>83</v>
      </c>
      <c r="C90" s="123" t="e">
        <f>#REF!</f>
        <v>#REF!</v>
      </c>
      <c r="D90" s="77" t="e">
        <f>#REF!</f>
        <v>#REF!</v>
      </c>
      <c r="E90" s="281">
        <v>83</v>
      </c>
      <c r="F90" s="53">
        <v>50</v>
      </c>
      <c r="G90" s="53">
        <v>50</v>
      </c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173">
        <f>SUM(Tableau1[[#This Row],[Colonne6]:[Colonne5]])</f>
        <v>100</v>
      </c>
      <c r="S90" s="51">
        <f t="shared" si="35"/>
        <v>2</v>
      </c>
      <c r="T90" s="120">
        <f t="shared" si="36"/>
        <v>2</v>
      </c>
      <c r="U90" s="118" t="e">
        <f t="shared" si="37"/>
        <v>#REF!</v>
      </c>
      <c r="V90" s="83" t="e">
        <f t="shared" si="38"/>
        <v>#REF!</v>
      </c>
      <c r="W90" s="104" t="e">
        <f>V90</f>
        <v>#REF!</v>
      </c>
      <c r="X90" s="150" t="e">
        <f t="shared" si="39"/>
        <v>#REF!</v>
      </c>
      <c r="Y90" s="151" t="e">
        <f t="shared" si="40"/>
        <v>#REF!</v>
      </c>
      <c r="Z90" s="146" t="e">
        <f t="shared" si="41"/>
        <v>#REF!</v>
      </c>
      <c r="AA90" s="156" t="e">
        <f t="shared" si="42"/>
        <v>#REF!</v>
      </c>
      <c r="AB90" s="160" t="e">
        <f t="shared" si="43"/>
        <v>#REF!</v>
      </c>
      <c r="AC90" s="163" t="e">
        <f t="shared" si="44"/>
        <v>#REF!</v>
      </c>
      <c r="AD90" s="168" t="e">
        <f t="shared" si="45"/>
        <v>#REF!</v>
      </c>
      <c r="AI90" s="44" t="e">
        <f t="shared" si="46"/>
        <v>#REF!</v>
      </c>
    </row>
    <row r="91" spans="1:35">
      <c r="A91" s="56" t="str">
        <f t="shared" si="33"/>
        <v>en chèque</v>
      </c>
      <c r="B91" s="56">
        <v>84</v>
      </c>
      <c r="C91" s="123" t="e">
        <f>#REF!</f>
        <v>#REF!</v>
      </c>
      <c r="D91" s="77" t="e">
        <f>#REF!</f>
        <v>#REF!</v>
      </c>
      <c r="E91" s="281">
        <v>84</v>
      </c>
      <c r="F91" s="53">
        <v>200</v>
      </c>
      <c r="G91" s="53">
        <v>200</v>
      </c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173">
        <f>SUM(Tableau1[[#This Row],[Colonne6]:[Colonne5]])</f>
        <v>400</v>
      </c>
      <c r="S91" s="51">
        <f t="shared" si="35"/>
        <v>2</v>
      </c>
      <c r="T91" s="120">
        <f t="shared" si="36"/>
        <v>2</v>
      </c>
      <c r="U91" s="118" t="e">
        <f t="shared" si="37"/>
        <v>#REF!</v>
      </c>
      <c r="V91" s="83" t="e">
        <f t="shared" si="38"/>
        <v>#REF!</v>
      </c>
      <c r="W91" s="104"/>
      <c r="X91" s="150">
        <f t="shared" si="39"/>
        <v>0</v>
      </c>
      <c r="Y91" s="151">
        <f t="shared" si="40"/>
        <v>0</v>
      </c>
      <c r="Z91" s="146">
        <f t="shared" si="41"/>
        <v>0</v>
      </c>
      <c r="AA91" s="156">
        <f t="shared" si="42"/>
        <v>0</v>
      </c>
      <c r="AB91" s="160">
        <f t="shared" si="43"/>
        <v>0</v>
      </c>
      <c r="AC91" s="163">
        <f t="shared" si="44"/>
        <v>0</v>
      </c>
      <c r="AD91" s="168">
        <f t="shared" si="45"/>
        <v>0</v>
      </c>
      <c r="AI91" s="44" t="e">
        <f t="shared" si="46"/>
        <v>#REF!</v>
      </c>
    </row>
    <row r="92" spans="1:35">
      <c r="A92" s="56" t="str">
        <f t="shared" si="33"/>
        <v>en chèque</v>
      </c>
      <c r="B92" s="56">
        <v>85</v>
      </c>
      <c r="C92" s="123" t="e">
        <f>#REF!</f>
        <v>#REF!</v>
      </c>
      <c r="D92" s="77" t="e">
        <f>#REF!</f>
        <v>#REF!</v>
      </c>
      <c r="E92" s="281">
        <v>85</v>
      </c>
      <c r="F92" s="53">
        <v>50</v>
      </c>
      <c r="G92" s="53">
        <v>50</v>
      </c>
      <c r="H92" s="53"/>
      <c r="I92" s="53"/>
      <c r="J92" s="53"/>
      <c r="K92" s="53"/>
      <c r="L92" s="53"/>
      <c r="M92" s="53"/>
      <c r="N92" s="53"/>
      <c r="O92" s="53"/>
      <c r="P92" s="53"/>
      <c r="Q92" s="53"/>
      <c r="R92" s="173">
        <f>SUM(Tableau1[[#This Row],[Colonne6]:[Colonne5]])</f>
        <v>100</v>
      </c>
      <c r="S92" s="51">
        <f t="shared" si="35"/>
        <v>2</v>
      </c>
      <c r="T92" s="120">
        <f t="shared" si="36"/>
        <v>2</v>
      </c>
      <c r="U92" s="118" t="e">
        <f t="shared" si="37"/>
        <v>#REF!</v>
      </c>
      <c r="V92" s="83" t="e">
        <f t="shared" si="38"/>
        <v>#REF!</v>
      </c>
      <c r="W92" s="104"/>
      <c r="X92" s="150">
        <f t="shared" si="39"/>
        <v>0</v>
      </c>
      <c r="Y92" s="151">
        <f t="shared" si="40"/>
        <v>0</v>
      </c>
      <c r="Z92" s="146">
        <f t="shared" si="41"/>
        <v>0</v>
      </c>
      <c r="AA92" s="156">
        <f t="shared" si="42"/>
        <v>0</v>
      </c>
      <c r="AB92" s="160">
        <f t="shared" si="43"/>
        <v>0</v>
      </c>
      <c r="AC92" s="163">
        <f t="shared" si="44"/>
        <v>0</v>
      </c>
      <c r="AD92" s="168">
        <f t="shared" si="45"/>
        <v>0</v>
      </c>
      <c r="AI92" s="44" t="e">
        <f t="shared" si="46"/>
        <v>#REF!</v>
      </c>
    </row>
    <row r="93" spans="1:35">
      <c r="A93" s="56" t="str">
        <f t="shared" si="33"/>
        <v>en chèque</v>
      </c>
      <c r="B93" s="56">
        <v>86</v>
      </c>
      <c r="C93" s="123" t="e">
        <f>#REF!</f>
        <v>#REF!</v>
      </c>
      <c r="D93" s="77" t="e">
        <f>#REF!</f>
        <v>#REF!</v>
      </c>
      <c r="E93" s="281">
        <v>86</v>
      </c>
      <c r="F93" s="53">
        <v>20</v>
      </c>
      <c r="G93" s="53">
        <v>20</v>
      </c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173">
        <f>SUM(Tableau1[[#This Row],[Colonne6]:[Colonne5]])</f>
        <v>40</v>
      </c>
      <c r="S93" s="51">
        <f t="shared" si="35"/>
        <v>2</v>
      </c>
      <c r="T93" s="120">
        <f t="shared" si="36"/>
        <v>2</v>
      </c>
      <c r="U93" s="118" t="e">
        <f t="shared" si="37"/>
        <v>#REF!</v>
      </c>
      <c r="V93" s="83" t="e">
        <f t="shared" si="38"/>
        <v>#REF!</v>
      </c>
      <c r="W93" s="104"/>
      <c r="X93" s="150">
        <f t="shared" si="39"/>
        <v>0</v>
      </c>
      <c r="Y93" s="151">
        <f t="shared" si="40"/>
        <v>0</v>
      </c>
      <c r="Z93" s="146">
        <f t="shared" si="41"/>
        <v>0</v>
      </c>
      <c r="AA93" s="156">
        <f t="shared" si="42"/>
        <v>0</v>
      </c>
      <c r="AB93" s="160">
        <f t="shared" si="43"/>
        <v>0</v>
      </c>
      <c r="AC93" s="163">
        <f t="shared" si="44"/>
        <v>0</v>
      </c>
      <c r="AD93" s="168">
        <f t="shared" si="45"/>
        <v>0</v>
      </c>
      <c r="AI93" s="44" t="e">
        <f t="shared" si="46"/>
        <v>#REF!</v>
      </c>
    </row>
    <row r="94" spans="1:35">
      <c r="A94" s="56" t="str">
        <f t="shared" si="33"/>
        <v>en chèque</v>
      </c>
      <c r="B94" s="56">
        <v>87</v>
      </c>
      <c r="C94" s="123" t="e">
        <f>#REF!</f>
        <v>#REF!</v>
      </c>
      <c r="D94" s="77" t="e">
        <f>#REF!</f>
        <v>#REF!</v>
      </c>
      <c r="E94" s="281">
        <v>87</v>
      </c>
      <c r="F94" s="53">
        <v>20</v>
      </c>
      <c r="G94" s="53">
        <v>30</v>
      </c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173">
        <f>SUM(Tableau1[[#This Row],[Colonne6]:[Colonne5]])</f>
        <v>50</v>
      </c>
      <c r="S94" s="51">
        <f t="shared" si="35"/>
        <v>2</v>
      </c>
      <c r="T94" s="120">
        <f t="shared" si="36"/>
        <v>2</v>
      </c>
      <c r="U94" s="118" t="e">
        <f t="shared" si="37"/>
        <v>#REF!</v>
      </c>
      <c r="V94" s="83" t="e">
        <f t="shared" si="38"/>
        <v>#REF!</v>
      </c>
      <c r="W94" s="104"/>
      <c r="X94" s="150">
        <f t="shared" si="39"/>
        <v>0</v>
      </c>
      <c r="Y94" s="151">
        <f t="shared" si="40"/>
        <v>0</v>
      </c>
      <c r="Z94" s="146">
        <f t="shared" si="41"/>
        <v>0</v>
      </c>
      <c r="AA94" s="156">
        <f t="shared" si="42"/>
        <v>0</v>
      </c>
      <c r="AB94" s="160">
        <f t="shared" si="43"/>
        <v>0</v>
      </c>
      <c r="AC94" s="163">
        <f t="shared" si="44"/>
        <v>0</v>
      </c>
      <c r="AD94" s="168">
        <f t="shared" si="45"/>
        <v>0</v>
      </c>
      <c r="AI94" s="44" t="e">
        <f t="shared" si="46"/>
        <v>#REF!</v>
      </c>
    </row>
    <row r="95" spans="1:35">
      <c r="A95" s="56" t="str">
        <f t="shared" si="33"/>
        <v>en chèque</v>
      </c>
      <c r="B95" s="56">
        <v>88</v>
      </c>
      <c r="C95" s="123" t="e">
        <f>#REF!</f>
        <v>#REF!</v>
      </c>
      <c r="D95" s="77" t="e">
        <f>#REF!</f>
        <v>#REF!</v>
      </c>
      <c r="E95" s="281">
        <v>88</v>
      </c>
      <c r="F95" s="53">
        <v>50</v>
      </c>
      <c r="G95" s="53">
        <v>50</v>
      </c>
      <c r="H95" s="53"/>
      <c r="I95" s="53"/>
      <c r="J95" s="53"/>
      <c r="K95" s="53"/>
      <c r="L95" s="53"/>
      <c r="M95" s="53"/>
      <c r="N95" s="53"/>
      <c r="O95" s="53"/>
      <c r="P95" s="53"/>
      <c r="Q95" s="53"/>
      <c r="R95" s="173">
        <f>SUM(Tableau1[[#This Row],[Colonne6]:[Colonne5]])</f>
        <v>100</v>
      </c>
      <c r="S95" s="51">
        <f t="shared" si="35"/>
        <v>2</v>
      </c>
      <c r="T95" s="120">
        <f t="shared" si="36"/>
        <v>2</v>
      </c>
      <c r="U95" s="118" t="e">
        <f t="shared" si="37"/>
        <v>#REF!</v>
      </c>
      <c r="V95" s="83" t="e">
        <f t="shared" si="38"/>
        <v>#REF!</v>
      </c>
      <c r="W95" s="104"/>
      <c r="X95" s="150">
        <f t="shared" si="39"/>
        <v>0</v>
      </c>
      <c r="Y95" s="151">
        <f t="shared" si="40"/>
        <v>0</v>
      </c>
      <c r="Z95" s="146">
        <f t="shared" si="41"/>
        <v>0</v>
      </c>
      <c r="AA95" s="156">
        <f t="shared" si="42"/>
        <v>0</v>
      </c>
      <c r="AB95" s="160">
        <f t="shared" si="43"/>
        <v>0</v>
      </c>
      <c r="AC95" s="163">
        <f t="shared" si="44"/>
        <v>0</v>
      </c>
      <c r="AD95" s="168">
        <f t="shared" si="45"/>
        <v>0</v>
      </c>
      <c r="AI95" s="44" t="e">
        <f t="shared" si="46"/>
        <v>#REF!</v>
      </c>
    </row>
    <row r="96" spans="1:35">
      <c r="A96" s="56" t="e">
        <f t="shared" si="33"/>
        <v>#REF!</v>
      </c>
      <c r="B96" s="56">
        <v>89</v>
      </c>
      <c r="C96" s="123" t="e">
        <f>#REF!</f>
        <v>#REF!</v>
      </c>
      <c r="D96" s="77" t="e">
        <f>#REF!</f>
        <v>#REF!</v>
      </c>
      <c r="E96" s="281">
        <v>89</v>
      </c>
      <c r="F96" s="53">
        <v>100</v>
      </c>
      <c r="G96" s="53">
        <v>100</v>
      </c>
      <c r="H96" s="53"/>
      <c r="I96" s="53"/>
      <c r="J96" s="53"/>
      <c r="K96" s="53"/>
      <c r="L96" s="53"/>
      <c r="M96" s="53"/>
      <c r="N96" s="53"/>
      <c r="O96" s="53"/>
      <c r="P96" s="53"/>
      <c r="Q96" s="53"/>
      <c r="R96" s="173">
        <f>SUM(Tableau1[[#This Row],[Colonne6]:[Colonne5]])</f>
        <v>200</v>
      </c>
      <c r="S96" s="51">
        <f t="shared" si="35"/>
        <v>2</v>
      </c>
      <c r="T96" s="120">
        <f t="shared" si="36"/>
        <v>2</v>
      </c>
      <c r="U96" s="118" t="e">
        <f t="shared" si="37"/>
        <v>#REF!</v>
      </c>
      <c r="V96" s="83" t="e">
        <f t="shared" si="38"/>
        <v>#REF!</v>
      </c>
      <c r="W96" s="104" t="e">
        <f>V96</f>
        <v>#REF!</v>
      </c>
      <c r="X96" s="150" t="e">
        <f t="shared" si="39"/>
        <v>#REF!</v>
      </c>
      <c r="Y96" s="151" t="e">
        <f t="shared" si="40"/>
        <v>#REF!</v>
      </c>
      <c r="Z96" s="146" t="e">
        <f t="shared" si="41"/>
        <v>#REF!</v>
      </c>
      <c r="AA96" s="156" t="e">
        <f t="shared" si="42"/>
        <v>#REF!</v>
      </c>
      <c r="AB96" s="160" t="e">
        <f t="shared" si="43"/>
        <v>#REF!</v>
      </c>
      <c r="AC96" s="163" t="e">
        <f t="shared" si="44"/>
        <v>#REF!</v>
      </c>
      <c r="AD96" s="168" t="e">
        <f t="shared" si="45"/>
        <v>#REF!</v>
      </c>
      <c r="AI96" s="44" t="e">
        <f t="shared" si="46"/>
        <v>#REF!</v>
      </c>
    </row>
    <row r="97" spans="1:35">
      <c r="A97" s="56" t="str">
        <f t="shared" si="33"/>
        <v>en chèque</v>
      </c>
      <c r="B97" s="56">
        <v>90</v>
      </c>
      <c r="C97" s="123" t="e">
        <f>#REF!</f>
        <v>#REF!</v>
      </c>
      <c r="D97" s="77" t="e">
        <f>#REF!</f>
        <v>#REF!</v>
      </c>
      <c r="E97" s="281">
        <v>90</v>
      </c>
      <c r="F97" s="53">
        <v>100</v>
      </c>
      <c r="G97" s="53">
        <v>100</v>
      </c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173">
        <f>SUM(Tableau1[[#This Row],[Colonne6]:[Colonne5]])</f>
        <v>200</v>
      </c>
      <c r="S97" s="51">
        <f t="shared" si="35"/>
        <v>2</v>
      </c>
      <c r="T97" s="120">
        <f t="shared" si="36"/>
        <v>2</v>
      </c>
      <c r="U97" s="118" t="e">
        <f t="shared" si="37"/>
        <v>#REF!</v>
      </c>
      <c r="V97" s="83" t="e">
        <f t="shared" si="38"/>
        <v>#REF!</v>
      </c>
      <c r="W97" s="104"/>
      <c r="X97" s="150">
        <f t="shared" si="39"/>
        <v>0</v>
      </c>
      <c r="Y97" s="151">
        <f t="shared" si="40"/>
        <v>0</v>
      </c>
      <c r="Z97" s="146">
        <f t="shared" si="41"/>
        <v>0</v>
      </c>
      <c r="AA97" s="156">
        <f t="shared" si="42"/>
        <v>0</v>
      </c>
      <c r="AB97" s="160">
        <f t="shared" si="43"/>
        <v>0</v>
      </c>
      <c r="AC97" s="163">
        <f t="shared" si="44"/>
        <v>0</v>
      </c>
      <c r="AD97" s="168">
        <f t="shared" si="45"/>
        <v>0</v>
      </c>
      <c r="AI97" s="44" t="e">
        <f t="shared" si="46"/>
        <v>#REF!</v>
      </c>
    </row>
    <row r="98" spans="1:35">
      <c r="A98" s="56" t="e">
        <f t="shared" si="33"/>
        <v>#REF!</v>
      </c>
      <c r="B98" s="56">
        <v>91</v>
      </c>
      <c r="C98" s="123" t="e">
        <f>#REF!</f>
        <v>#REF!</v>
      </c>
      <c r="D98" s="77" t="e">
        <f>#REF!</f>
        <v>#REF!</v>
      </c>
      <c r="E98" s="281">
        <v>91</v>
      </c>
      <c r="F98" s="53">
        <v>20</v>
      </c>
      <c r="G98" s="53">
        <v>20</v>
      </c>
      <c r="H98" s="53"/>
      <c r="I98" s="53"/>
      <c r="J98" s="53"/>
      <c r="K98" s="53"/>
      <c r="L98" s="53"/>
      <c r="M98" s="53"/>
      <c r="N98" s="53"/>
      <c r="O98" s="53"/>
      <c r="P98" s="53"/>
      <c r="Q98" s="53"/>
      <c r="R98" s="173">
        <f>SUM(Tableau1[[#This Row],[Colonne6]:[Colonne5]])</f>
        <v>40</v>
      </c>
      <c r="S98" s="51">
        <f t="shared" si="35"/>
        <v>2</v>
      </c>
      <c r="T98" s="120">
        <f t="shared" si="36"/>
        <v>2</v>
      </c>
      <c r="U98" s="118" t="e">
        <f t="shared" si="37"/>
        <v>#REF!</v>
      </c>
      <c r="V98" s="83" t="e">
        <f t="shared" si="38"/>
        <v>#REF!</v>
      </c>
      <c r="W98" s="104" t="e">
        <f>V98</f>
        <v>#REF!</v>
      </c>
      <c r="X98" s="150" t="e">
        <f t="shared" si="39"/>
        <v>#REF!</v>
      </c>
      <c r="Y98" s="151" t="e">
        <f t="shared" si="40"/>
        <v>#REF!</v>
      </c>
      <c r="Z98" s="146" t="e">
        <f t="shared" si="41"/>
        <v>#REF!</v>
      </c>
      <c r="AA98" s="156" t="e">
        <f t="shared" si="42"/>
        <v>#REF!</v>
      </c>
      <c r="AB98" s="160" t="e">
        <f t="shared" si="43"/>
        <v>#REF!</v>
      </c>
      <c r="AC98" s="163" t="e">
        <f t="shared" si="44"/>
        <v>#REF!</v>
      </c>
      <c r="AD98" s="168" t="e">
        <f t="shared" si="45"/>
        <v>#REF!</v>
      </c>
      <c r="AI98" s="44" t="e">
        <f t="shared" si="46"/>
        <v>#REF!</v>
      </c>
    </row>
    <row r="99" spans="1:35">
      <c r="A99" s="56" t="e">
        <f t="shared" si="33"/>
        <v>#REF!</v>
      </c>
      <c r="B99" s="56">
        <v>92</v>
      </c>
      <c r="C99" s="123" t="e">
        <f>#REF!</f>
        <v>#REF!</v>
      </c>
      <c r="D99" s="77" t="e">
        <f>#REF!</f>
        <v>#REF!</v>
      </c>
      <c r="E99" s="281">
        <v>92</v>
      </c>
      <c r="F99" s="53">
        <v>40</v>
      </c>
      <c r="G99" s="53">
        <v>40</v>
      </c>
      <c r="H99" s="53"/>
      <c r="I99" s="53"/>
      <c r="J99" s="53"/>
      <c r="K99" s="53"/>
      <c r="L99" s="53"/>
      <c r="M99" s="53"/>
      <c r="N99" s="53"/>
      <c r="O99" s="53"/>
      <c r="P99" s="53"/>
      <c r="Q99" s="53"/>
      <c r="R99" s="173">
        <f>SUM(Tableau1[[#This Row],[Colonne6]:[Colonne5]])</f>
        <v>80</v>
      </c>
      <c r="S99" s="51">
        <f t="shared" si="35"/>
        <v>2</v>
      </c>
      <c r="T99" s="120">
        <f t="shared" si="36"/>
        <v>2</v>
      </c>
      <c r="U99" s="118" t="e">
        <f t="shared" si="37"/>
        <v>#REF!</v>
      </c>
      <c r="V99" s="83" t="e">
        <f t="shared" si="38"/>
        <v>#REF!</v>
      </c>
      <c r="W99" s="104" t="e">
        <f>V99</f>
        <v>#REF!</v>
      </c>
      <c r="X99" s="150" t="e">
        <f t="shared" si="39"/>
        <v>#REF!</v>
      </c>
      <c r="Y99" s="151" t="e">
        <f t="shared" si="40"/>
        <v>#REF!</v>
      </c>
      <c r="Z99" s="146" t="e">
        <f t="shared" si="41"/>
        <v>#REF!</v>
      </c>
      <c r="AA99" s="156" t="e">
        <f t="shared" si="42"/>
        <v>#REF!</v>
      </c>
      <c r="AB99" s="160" t="e">
        <f t="shared" si="43"/>
        <v>#REF!</v>
      </c>
      <c r="AC99" s="163" t="e">
        <f t="shared" si="44"/>
        <v>#REF!</v>
      </c>
      <c r="AD99" s="168" t="e">
        <f t="shared" si="45"/>
        <v>#REF!</v>
      </c>
      <c r="AI99" s="44" t="e">
        <f t="shared" si="46"/>
        <v>#REF!</v>
      </c>
    </row>
    <row r="100" spans="1:35">
      <c r="A100" s="56" t="e">
        <f t="shared" si="33"/>
        <v>#REF!</v>
      </c>
      <c r="B100" s="56">
        <v>93</v>
      </c>
      <c r="C100" s="123" t="e">
        <f>#REF!</f>
        <v>#REF!</v>
      </c>
      <c r="D100" s="77" t="e">
        <f>#REF!</f>
        <v>#REF!</v>
      </c>
      <c r="E100" s="281">
        <v>93</v>
      </c>
      <c r="F100" s="53">
        <v>50</v>
      </c>
      <c r="G100" s="53">
        <v>50</v>
      </c>
      <c r="H100" s="53"/>
      <c r="I100" s="53"/>
      <c r="J100" s="53"/>
      <c r="K100" s="53"/>
      <c r="L100" s="53"/>
      <c r="M100" s="53"/>
      <c r="N100" s="53"/>
      <c r="O100" s="53"/>
      <c r="P100" s="53"/>
      <c r="Q100" s="53"/>
      <c r="R100" s="173">
        <f>SUM(Tableau1[[#This Row],[Colonne6]:[Colonne5]])</f>
        <v>100</v>
      </c>
      <c r="S100" s="51">
        <f t="shared" si="35"/>
        <v>2</v>
      </c>
      <c r="T100" s="120">
        <f t="shared" si="36"/>
        <v>2</v>
      </c>
      <c r="U100" s="118" t="e">
        <f t="shared" si="37"/>
        <v>#REF!</v>
      </c>
      <c r="V100" s="83" t="e">
        <f t="shared" si="38"/>
        <v>#REF!</v>
      </c>
      <c r="W100" s="104" t="e">
        <f>V100</f>
        <v>#REF!</v>
      </c>
      <c r="X100" s="150" t="e">
        <f t="shared" si="39"/>
        <v>#REF!</v>
      </c>
      <c r="Y100" s="151" t="e">
        <f t="shared" si="40"/>
        <v>#REF!</v>
      </c>
      <c r="Z100" s="146" t="e">
        <f t="shared" si="41"/>
        <v>#REF!</v>
      </c>
      <c r="AA100" s="156" t="e">
        <f t="shared" si="42"/>
        <v>#REF!</v>
      </c>
      <c r="AB100" s="160" t="e">
        <f t="shared" si="43"/>
        <v>#REF!</v>
      </c>
      <c r="AC100" s="163" t="e">
        <f t="shared" si="44"/>
        <v>#REF!</v>
      </c>
      <c r="AD100" s="168" t="e">
        <f t="shared" si="45"/>
        <v>#REF!</v>
      </c>
      <c r="AI100" s="44" t="e">
        <f t="shared" si="46"/>
        <v>#REF!</v>
      </c>
    </row>
    <row r="101" spans="1:35">
      <c r="A101" s="56" t="str">
        <f t="shared" si="33"/>
        <v>en chèque</v>
      </c>
      <c r="B101" s="56">
        <v>94</v>
      </c>
      <c r="C101" s="123" t="e">
        <f>#REF!</f>
        <v>#REF!</v>
      </c>
      <c r="D101" s="77" t="e">
        <f>#REF!</f>
        <v>#REF!</v>
      </c>
      <c r="E101" s="281">
        <v>94</v>
      </c>
      <c r="F101" s="53">
        <v>120</v>
      </c>
      <c r="G101" s="53">
        <v>120</v>
      </c>
      <c r="H101" s="53"/>
      <c r="I101" s="53"/>
      <c r="J101" s="53"/>
      <c r="K101" s="53"/>
      <c r="L101" s="53"/>
      <c r="M101" s="53"/>
      <c r="N101" s="53"/>
      <c r="O101" s="53"/>
      <c r="P101" s="53"/>
      <c r="Q101" s="53"/>
      <c r="R101" s="173">
        <f>SUM(Tableau1[[#This Row],[Colonne6]:[Colonne5]])</f>
        <v>240</v>
      </c>
      <c r="S101" s="51">
        <f t="shared" si="35"/>
        <v>2</v>
      </c>
      <c r="T101" s="120">
        <f t="shared" si="36"/>
        <v>2</v>
      </c>
      <c r="U101" s="118" t="e">
        <f t="shared" si="37"/>
        <v>#REF!</v>
      </c>
      <c r="V101" s="83" t="e">
        <f t="shared" si="38"/>
        <v>#REF!</v>
      </c>
      <c r="W101" s="104"/>
      <c r="X101" s="150">
        <f t="shared" si="39"/>
        <v>0</v>
      </c>
      <c r="Y101" s="151">
        <f t="shared" si="40"/>
        <v>0</v>
      </c>
      <c r="Z101" s="146">
        <f t="shared" si="41"/>
        <v>0</v>
      </c>
      <c r="AA101" s="156">
        <f t="shared" si="42"/>
        <v>0</v>
      </c>
      <c r="AB101" s="160">
        <f t="shared" si="43"/>
        <v>0</v>
      </c>
      <c r="AC101" s="163">
        <f t="shared" si="44"/>
        <v>0</v>
      </c>
      <c r="AD101" s="168">
        <f t="shared" si="45"/>
        <v>0</v>
      </c>
      <c r="AI101" s="44" t="e">
        <f t="shared" si="46"/>
        <v>#REF!</v>
      </c>
    </row>
    <row r="102" spans="1:35">
      <c r="A102" s="56" t="e">
        <f t="shared" si="33"/>
        <v>#REF!</v>
      </c>
      <c r="B102" s="56">
        <v>95</v>
      </c>
      <c r="C102" s="123" t="e">
        <f>#REF!</f>
        <v>#REF!</v>
      </c>
      <c r="D102" s="77" t="e">
        <f>#REF!</f>
        <v>#REF!</v>
      </c>
      <c r="E102" s="281">
        <v>95</v>
      </c>
      <c r="F102" s="53">
        <v>50</v>
      </c>
      <c r="G102" s="53">
        <v>50</v>
      </c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173">
        <f>SUM(Tableau1[[#This Row],[Colonne6]:[Colonne5]])</f>
        <v>100</v>
      </c>
      <c r="S102" s="51">
        <f t="shared" si="35"/>
        <v>2</v>
      </c>
      <c r="T102" s="120">
        <f t="shared" si="36"/>
        <v>2</v>
      </c>
      <c r="U102" s="118" t="e">
        <f t="shared" si="37"/>
        <v>#REF!</v>
      </c>
      <c r="V102" s="83" t="e">
        <f t="shared" si="38"/>
        <v>#REF!</v>
      </c>
      <c r="W102" s="104" t="e">
        <f>V102</f>
        <v>#REF!</v>
      </c>
      <c r="X102" s="150" t="e">
        <f t="shared" si="39"/>
        <v>#REF!</v>
      </c>
      <c r="Y102" s="151" t="e">
        <f t="shared" si="40"/>
        <v>#REF!</v>
      </c>
      <c r="Z102" s="146" t="e">
        <f t="shared" si="41"/>
        <v>#REF!</v>
      </c>
      <c r="AA102" s="156" t="e">
        <f t="shared" si="42"/>
        <v>#REF!</v>
      </c>
      <c r="AB102" s="160" t="e">
        <f t="shared" si="43"/>
        <v>#REF!</v>
      </c>
      <c r="AC102" s="163" t="e">
        <f t="shared" si="44"/>
        <v>#REF!</v>
      </c>
      <c r="AD102" s="168" t="e">
        <f t="shared" si="45"/>
        <v>#REF!</v>
      </c>
      <c r="AI102" s="44" t="e">
        <f t="shared" si="46"/>
        <v>#REF!</v>
      </c>
    </row>
    <row r="103" spans="1:35">
      <c r="A103" s="56" t="e">
        <f t="shared" si="33"/>
        <v>#REF!</v>
      </c>
      <c r="B103" s="56">
        <v>96</v>
      </c>
      <c r="C103" s="123" t="e">
        <f>#REF!</f>
        <v>#REF!</v>
      </c>
      <c r="D103" s="77" t="e">
        <f>#REF!</f>
        <v>#REF!</v>
      </c>
      <c r="E103" s="281">
        <v>96</v>
      </c>
      <c r="F103" s="53">
        <v>40</v>
      </c>
      <c r="G103" s="53">
        <v>40</v>
      </c>
      <c r="H103" s="53"/>
      <c r="I103" s="53"/>
      <c r="J103" s="53"/>
      <c r="K103" s="53"/>
      <c r="L103" s="53"/>
      <c r="M103" s="53"/>
      <c r="N103" s="53"/>
      <c r="O103" s="53"/>
      <c r="P103" s="53"/>
      <c r="Q103" s="53"/>
      <c r="R103" s="173">
        <f>SUM(Tableau1[[#This Row],[Colonne6]:[Colonne5]])</f>
        <v>80</v>
      </c>
      <c r="S103" s="51">
        <f t="shared" si="35"/>
        <v>2</v>
      </c>
      <c r="T103" s="120">
        <f t="shared" si="36"/>
        <v>2</v>
      </c>
      <c r="U103" s="118" t="e">
        <f t="shared" si="37"/>
        <v>#REF!</v>
      </c>
      <c r="V103" s="83" t="e">
        <f t="shared" si="38"/>
        <v>#REF!</v>
      </c>
      <c r="W103" s="104" t="e">
        <f>V103</f>
        <v>#REF!</v>
      </c>
      <c r="X103" s="150" t="e">
        <f t="shared" si="39"/>
        <v>#REF!</v>
      </c>
      <c r="Y103" s="151" t="e">
        <f t="shared" si="40"/>
        <v>#REF!</v>
      </c>
      <c r="Z103" s="146" t="e">
        <f t="shared" si="41"/>
        <v>#REF!</v>
      </c>
      <c r="AA103" s="156" t="e">
        <f t="shared" si="42"/>
        <v>#REF!</v>
      </c>
      <c r="AB103" s="160" t="e">
        <f t="shared" si="43"/>
        <v>#REF!</v>
      </c>
      <c r="AC103" s="163" t="e">
        <f t="shared" si="44"/>
        <v>#REF!</v>
      </c>
      <c r="AD103" s="168" t="e">
        <f t="shared" si="45"/>
        <v>#REF!</v>
      </c>
      <c r="AI103" s="44" t="e">
        <f t="shared" si="46"/>
        <v>#REF!</v>
      </c>
    </row>
    <row r="104" spans="1:35">
      <c r="A104" s="56" t="str">
        <f t="shared" si="33"/>
        <v>en chèque</v>
      </c>
      <c r="B104" s="56">
        <v>97</v>
      </c>
      <c r="C104" s="123" t="e">
        <f>#REF!</f>
        <v>#REF!</v>
      </c>
      <c r="D104" s="77" t="e">
        <f>#REF!</f>
        <v>#REF!</v>
      </c>
      <c r="E104" s="281">
        <v>97</v>
      </c>
      <c r="F104" s="53">
        <v>60</v>
      </c>
      <c r="G104" s="53">
        <v>60</v>
      </c>
      <c r="H104" s="53"/>
      <c r="I104" s="53"/>
      <c r="J104" s="53"/>
      <c r="K104" s="53"/>
      <c r="L104" s="53"/>
      <c r="M104" s="53"/>
      <c r="N104" s="53"/>
      <c r="O104" s="53"/>
      <c r="P104" s="53"/>
      <c r="Q104" s="53"/>
      <c r="R104" s="173">
        <f>SUM(Tableau1[[#This Row],[Colonne6]:[Colonne5]])</f>
        <v>120</v>
      </c>
      <c r="S104" s="51">
        <f t="shared" si="35"/>
        <v>2</v>
      </c>
      <c r="T104" s="120">
        <f t="shared" si="36"/>
        <v>2</v>
      </c>
      <c r="U104" s="118" t="e">
        <f t="shared" si="37"/>
        <v>#REF!</v>
      </c>
      <c r="V104" s="83" t="e">
        <f t="shared" si="38"/>
        <v>#REF!</v>
      </c>
      <c r="W104" s="104"/>
      <c r="X104" s="150">
        <f t="shared" si="39"/>
        <v>0</v>
      </c>
      <c r="Y104" s="151">
        <f t="shared" si="40"/>
        <v>0</v>
      </c>
      <c r="Z104" s="146">
        <f t="shared" si="41"/>
        <v>0</v>
      </c>
      <c r="AA104" s="156">
        <f t="shared" si="42"/>
        <v>0</v>
      </c>
      <c r="AB104" s="160">
        <f t="shared" si="43"/>
        <v>0</v>
      </c>
      <c r="AC104" s="163">
        <f t="shared" si="44"/>
        <v>0</v>
      </c>
      <c r="AD104" s="168">
        <f t="shared" si="45"/>
        <v>0</v>
      </c>
      <c r="AI104" s="44" t="e">
        <f t="shared" si="46"/>
        <v>#REF!</v>
      </c>
    </row>
    <row r="105" spans="1:35">
      <c r="A105" s="56" t="str">
        <f t="shared" si="33"/>
        <v>en chèque</v>
      </c>
      <c r="B105" s="56">
        <v>98</v>
      </c>
      <c r="C105" s="123" t="e">
        <f>#REF!</f>
        <v>#REF!</v>
      </c>
      <c r="D105" s="77" t="e">
        <f>#REF!</f>
        <v>#REF!</v>
      </c>
      <c r="E105" s="281">
        <v>98</v>
      </c>
      <c r="F105" s="53">
        <v>100</v>
      </c>
      <c r="G105" s="53">
        <v>100</v>
      </c>
      <c r="H105" s="53"/>
      <c r="I105" s="53"/>
      <c r="J105" s="53"/>
      <c r="K105" s="53"/>
      <c r="L105" s="53"/>
      <c r="M105" s="53"/>
      <c r="N105" s="53"/>
      <c r="O105" s="53"/>
      <c r="P105" s="53"/>
      <c r="Q105" s="53"/>
      <c r="R105" s="173">
        <f>SUM(Tableau1[[#This Row],[Colonne6]:[Colonne5]])</f>
        <v>200</v>
      </c>
      <c r="S105" s="51">
        <f t="shared" si="35"/>
        <v>2</v>
      </c>
      <c r="T105" s="120">
        <f t="shared" si="36"/>
        <v>2</v>
      </c>
      <c r="U105" s="118" t="e">
        <f t="shared" si="37"/>
        <v>#REF!</v>
      </c>
      <c r="V105" s="83" t="e">
        <f t="shared" si="38"/>
        <v>#REF!</v>
      </c>
      <c r="W105" s="104"/>
      <c r="X105" s="150">
        <f t="shared" si="39"/>
        <v>0</v>
      </c>
      <c r="Y105" s="151">
        <f t="shared" si="40"/>
        <v>0</v>
      </c>
      <c r="Z105" s="146">
        <f t="shared" si="41"/>
        <v>0</v>
      </c>
      <c r="AA105" s="156">
        <f t="shared" si="42"/>
        <v>0</v>
      </c>
      <c r="AB105" s="160">
        <f t="shared" si="43"/>
        <v>0</v>
      </c>
      <c r="AC105" s="163">
        <f t="shared" si="44"/>
        <v>0</v>
      </c>
      <c r="AD105" s="168">
        <f t="shared" si="45"/>
        <v>0</v>
      </c>
      <c r="AI105" s="44" t="e">
        <f t="shared" si="46"/>
        <v>#REF!</v>
      </c>
    </row>
    <row r="106" spans="1:35">
      <c r="A106" s="56" t="e">
        <f t="shared" si="33"/>
        <v>#REF!</v>
      </c>
      <c r="B106" s="56">
        <v>99</v>
      </c>
      <c r="C106" s="123" t="e">
        <f>#REF!</f>
        <v>#REF!</v>
      </c>
      <c r="D106" s="77" t="e">
        <f>#REF!</f>
        <v>#REF!</v>
      </c>
      <c r="E106" s="281">
        <v>99</v>
      </c>
      <c r="F106" s="53">
        <v>40</v>
      </c>
      <c r="G106" s="53">
        <v>40</v>
      </c>
      <c r="H106" s="53"/>
      <c r="I106" s="53"/>
      <c r="J106" s="53"/>
      <c r="K106" s="53"/>
      <c r="L106" s="53"/>
      <c r="M106" s="53"/>
      <c r="N106" s="53"/>
      <c r="O106" s="53"/>
      <c r="P106" s="53"/>
      <c r="Q106" s="53"/>
      <c r="R106" s="173">
        <f>SUM(Tableau1[[#This Row],[Colonne6]:[Colonne5]])</f>
        <v>80</v>
      </c>
      <c r="S106" s="51">
        <f t="shared" si="35"/>
        <v>2</v>
      </c>
      <c r="T106" s="120">
        <f t="shared" si="36"/>
        <v>2</v>
      </c>
      <c r="U106" s="118" t="e">
        <f t="shared" si="37"/>
        <v>#REF!</v>
      </c>
      <c r="V106" s="83" t="e">
        <f t="shared" si="38"/>
        <v>#REF!</v>
      </c>
      <c r="W106" s="104" t="e">
        <f t="shared" ref="W106:W108" si="49">V106</f>
        <v>#REF!</v>
      </c>
      <c r="X106" s="150" t="e">
        <f t="shared" si="39"/>
        <v>#REF!</v>
      </c>
      <c r="Y106" s="151" t="e">
        <f t="shared" si="40"/>
        <v>#REF!</v>
      </c>
      <c r="Z106" s="146" t="e">
        <f t="shared" si="41"/>
        <v>#REF!</v>
      </c>
      <c r="AA106" s="156" t="e">
        <f t="shared" si="42"/>
        <v>#REF!</v>
      </c>
      <c r="AB106" s="160" t="e">
        <f t="shared" si="43"/>
        <v>#REF!</v>
      </c>
      <c r="AC106" s="163" t="e">
        <f t="shared" si="44"/>
        <v>#REF!</v>
      </c>
      <c r="AD106" s="168" t="e">
        <f t="shared" si="45"/>
        <v>#REF!</v>
      </c>
      <c r="AI106" s="44" t="e">
        <f t="shared" si="46"/>
        <v>#REF!</v>
      </c>
    </row>
    <row r="107" spans="1:35">
      <c r="A107" s="56" t="e">
        <f t="shared" si="33"/>
        <v>#REF!</v>
      </c>
      <c r="B107" s="56">
        <v>100</v>
      </c>
      <c r="C107" s="123" t="e">
        <f>#REF!</f>
        <v>#REF!</v>
      </c>
      <c r="D107" s="77" t="e">
        <f>#REF!</f>
        <v>#REF!</v>
      </c>
      <c r="E107" s="281">
        <v>100</v>
      </c>
      <c r="F107" s="53">
        <v>50</v>
      </c>
      <c r="G107" s="53"/>
      <c r="H107" s="53"/>
      <c r="I107" s="53"/>
      <c r="J107" s="53"/>
      <c r="K107" s="53"/>
      <c r="L107" s="53"/>
      <c r="M107" s="53"/>
      <c r="N107" s="53"/>
      <c r="O107" s="53"/>
      <c r="P107" s="53"/>
      <c r="Q107" s="53"/>
      <c r="R107" s="173">
        <f>SUM(Tableau1[[#This Row],[Colonne6]:[Colonne5]])</f>
        <v>50</v>
      </c>
      <c r="S107" s="51">
        <f t="shared" si="35"/>
        <v>2</v>
      </c>
      <c r="T107" s="120">
        <f t="shared" si="36"/>
        <v>1</v>
      </c>
      <c r="U107" s="118" t="e">
        <f t="shared" si="37"/>
        <v>#REF!</v>
      </c>
      <c r="V107" s="83" t="e">
        <f t="shared" si="38"/>
        <v>#REF!</v>
      </c>
      <c r="W107" s="104" t="e">
        <f t="shared" si="49"/>
        <v>#REF!</v>
      </c>
      <c r="X107" s="150" t="e">
        <f t="shared" si="39"/>
        <v>#REF!</v>
      </c>
      <c r="Y107" s="151" t="e">
        <f t="shared" si="40"/>
        <v>#REF!</v>
      </c>
      <c r="Z107" s="146" t="e">
        <f t="shared" si="41"/>
        <v>#REF!</v>
      </c>
      <c r="AA107" s="156" t="e">
        <f t="shared" si="42"/>
        <v>#REF!</v>
      </c>
      <c r="AB107" s="160" t="e">
        <f t="shared" si="43"/>
        <v>#REF!</v>
      </c>
      <c r="AC107" s="163" t="e">
        <f t="shared" si="44"/>
        <v>#REF!</v>
      </c>
      <c r="AD107" s="168" t="e">
        <f t="shared" si="45"/>
        <v>#REF!</v>
      </c>
      <c r="AE107" s="297"/>
      <c r="AF107" s="79"/>
      <c r="AI107" s="44" t="e">
        <f t="shared" si="46"/>
        <v>#REF!</v>
      </c>
    </row>
    <row r="108" spans="1:35">
      <c r="A108" s="56" t="e">
        <f t="shared" si="33"/>
        <v>#REF!</v>
      </c>
      <c r="B108" s="56">
        <v>101</v>
      </c>
      <c r="C108" s="123" t="e">
        <f>#REF!</f>
        <v>#REF!</v>
      </c>
      <c r="D108" s="77" t="e">
        <f>#REF!</f>
        <v>#REF!</v>
      </c>
      <c r="E108" s="281">
        <v>101</v>
      </c>
      <c r="F108" s="53" t="s">
        <v>167</v>
      </c>
      <c r="G108" s="53">
        <v>75</v>
      </c>
      <c r="H108" s="53"/>
      <c r="I108" s="53"/>
      <c r="J108" s="53"/>
      <c r="K108" s="53"/>
      <c r="L108" s="53"/>
      <c r="M108" s="53"/>
      <c r="N108" s="53"/>
      <c r="O108" s="53"/>
      <c r="P108" s="53"/>
      <c r="Q108" s="53"/>
      <c r="R108" s="173">
        <f>SUM(Tableau1[[#This Row],[Colonne6]:[Colonne5]])</f>
        <v>75</v>
      </c>
      <c r="S108" s="51">
        <f t="shared" si="35"/>
        <v>2</v>
      </c>
      <c r="T108" s="120">
        <f t="shared" si="36"/>
        <v>2</v>
      </c>
      <c r="U108" s="118" t="e">
        <f t="shared" si="37"/>
        <v>#REF!</v>
      </c>
      <c r="V108" s="83" t="e">
        <f t="shared" si="38"/>
        <v>#REF!</v>
      </c>
      <c r="W108" s="104" t="e">
        <f t="shared" si="49"/>
        <v>#REF!</v>
      </c>
      <c r="X108" s="150" t="e">
        <f t="shared" si="39"/>
        <v>#REF!</v>
      </c>
      <c r="Y108" s="151" t="e">
        <f t="shared" si="40"/>
        <v>#REF!</v>
      </c>
      <c r="Z108" s="146" t="e">
        <f t="shared" si="41"/>
        <v>#REF!</v>
      </c>
      <c r="AA108" s="156" t="e">
        <f t="shared" si="42"/>
        <v>#REF!</v>
      </c>
      <c r="AB108" s="160" t="e">
        <f t="shared" si="43"/>
        <v>#REF!</v>
      </c>
      <c r="AC108" s="163" t="e">
        <f t="shared" si="44"/>
        <v>#REF!</v>
      </c>
      <c r="AD108" s="168" t="e">
        <f t="shared" si="45"/>
        <v>#REF!</v>
      </c>
      <c r="AI108" s="44" t="e">
        <f t="shared" si="46"/>
        <v>#REF!</v>
      </c>
    </row>
    <row r="109" spans="1:35">
      <c r="A109" s="56" t="str">
        <f t="shared" si="33"/>
        <v>en chèque</v>
      </c>
      <c r="B109" s="56">
        <v>102</v>
      </c>
      <c r="C109" s="123" t="e">
        <f>#REF!</f>
        <v>#REF!</v>
      </c>
      <c r="D109" s="77" t="e">
        <f>#REF!</f>
        <v>#REF!</v>
      </c>
      <c r="E109" s="281">
        <v>102</v>
      </c>
      <c r="F109" s="53">
        <v>40</v>
      </c>
      <c r="G109" s="53">
        <v>40</v>
      </c>
      <c r="H109" s="53"/>
      <c r="I109" s="53"/>
      <c r="J109" s="53"/>
      <c r="K109" s="53"/>
      <c r="L109" s="53"/>
      <c r="M109" s="53"/>
      <c r="N109" s="53"/>
      <c r="O109" s="53"/>
      <c r="P109" s="53"/>
      <c r="Q109" s="53"/>
      <c r="R109" s="173">
        <f>SUM(Tableau1[[#This Row],[Colonne6]:[Colonne5]])</f>
        <v>80</v>
      </c>
      <c r="S109" s="51">
        <f t="shared" si="35"/>
        <v>2</v>
      </c>
      <c r="T109" s="120">
        <f t="shared" si="36"/>
        <v>2</v>
      </c>
      <c r="U109" s="118" t="e">
        <f t="shared" si="37"/>
        <v>#REF!</v>
      </c>
      <c r="V109" s="83" t="e">
        <f t="shared" si="38"/>
        <v>#REF!</v>
      </c>
      <c r="W109" s="104"/>
      <c r="X109" s="150">
        <f t="shared" si="39"/>
        <v>0</v>
      </c>
      <c r="Y109" s="151">
        <f t="shared" si="40"/>
        <v>0</v>
      </c>
      <c r="Z109" s="146">
        <f t="shared" si="41"/>
        <v>0</v>
      </c>
      <c r="AA109" s="156">
        <f t="shared" si="42"/>
        <v>0</v>
      </c>
      <c r="AB109" s="160">
        <f t="shared" si="43"/>
        <v>0</v>
      </c>
      <c r="AC109" s="163">
        <f t="shared" si="44"/>
        <v>0</v>
      </c>
      <c r="AD109" s="168">
        <f t="shared" si="45"/>
        <v>0</v>
      </c>
      <c r="AI109" s="44" t="e">
        <f t="shared" si="46"/>
        <v>#REF!</v>
      </c>
    </row>
    <row r="110" spans="1:35">
      <c r="A110" s="56" t="str">
        <f t="shared" si="33"/>
        <v>en chèque</v>
      </c>
      <c r="B110" s="56">
        <v>103</v>
      </c>
      <c r="C110" s="123" t="e">
        <f>#REF!</f>
        <v>#REF!</v>
      </c>
      <c r="D110" s="77" t="e">
        <f>#REF!</f>
        <v>#REF!</v>
      </c>
      <c r="E110" s="281">
        <v>103</v>
      </c>
      <c r="F110" s="53">
        <v>80</v>
      </c>
      <c r="G110" s="53">
        <v>80</v>
      </c>
      <c r="H110" s="53"/>
      <c r="I110" s="53"/>
      <c r="J110" s="53"/>
      <c r="K110" s="53"/>
      <c r="L110" s="53"/>
      <c r="M110" s="53"/>
      <c r="N110" s="53"/>
      <c r="O110" s="53"/>
      <c r="P110" s="53"/>
      <c r="Q110" s="53"/>
      <c r="R110" s="173">
        <f>SUM(Tableau1[[#This Row],[Colonne6]:[Colonne5]])</f>
        <v>160</v>
      </c>
      <c r="S110" s="51">
        <f t="shared" si="35"/>
        <v>2</v>
      </c>
      <c r="T110" s="120">
        <f t="shared" si="36"/>
        <v>2</v>
      </c>
      <c r="U110" s="118" t="e">
        <f t="shared" si="37"/>
        <v>#REF!</v>
      </c>
      <c r="V110" s="83" t="e">
        <f t="shared" si="38"/>
        <v>#REF!</v>
      </c>
      <c r="W110" s="104"/>
      <c r="X110" s="150">
        <f t="shared" si="39"/>
        <v>0</v>
      </c>
      <c r="Y110" s="151">
        <f t="shared" si="40"/>
        <v>0</v>
      </c>
      <c r="Z110" s="146">
        <f t="shared" si="41"/>
        <v>0</v>
      </c>
      <c r="AA110" s="156">
        <f t="shared" si="42"/>
        <v>0</v>
      </c>
      <c r="AB110" s="160">
        <f t="shared" si="43"/>
        <v>0</v>
      </c>
      <c r="AC110" s="163">
        <f t="shared" si="44"/>
        <v>0</v>
      </c>
      <c r="AD110" s="168">
        <f t="shared" si="45"/>
        <v>0</v>
      </c>
      <c r="AI110" s="44" t="e">
        <f t="shared" si="46"/>
        <v>#REF!</v>
      </c>
    </row>
    <row r="111" spans="1:35">
      <c r="A111" s="56" t="e">
        <f t="shared" si="33"/>
        <v>#REF!</v>
      </c>
      <c r="B111" s="56">
        <v>104</v>
      </c>
      <c r="C111" s="123" t="e">
        <f>#REF!</f>
        <v>#REF!</v>
      </c>
      <c r="D111" s="77" t="e">
        <f>#REF!</f>
        <v>#REF!</v>
      </c>
      <c r="E111" s="281">
        <v>104</v>
      </c>
      <c r="F111" s="53">
        <v>50</v>
      </c>
      <c r="G111" s="53">
        <v>50</v>
      </c>
      <c r="H111" s="53"/>
      <c r="I111" s="53"/>
      <c r="J111" s="53"/>
      <c r="K111" s="53"/>
      <c r="L111" s="53"/>
      <c r="M111" s="53"/>
      <c r="N111" s="53"/>
      <c r="O111" s="53"/>
      <c r="P111" s="53"/>
      <c r="Q111" s="53"/>
      <c r="R111" s="173">
        <f>SUM(Tableau1[[#This Row],[Colonne6]:[Colonne5]])</f>
        <v>100</v>
      </c>
      <c r="S111" s="51">
        <f t="shared" si="35"/>
        <v>2</v>
      </c>
      <c r="T111" s="120">
        <f t="shared" si="36"/>
        <v>2</v>
      </c>
      <c r="U111" s="118" t="e">
        <f t="shared" si="37"/>
        <v>#REF!</v>
      </c>
      <c r="V111" s="83" t="e">
        <f t="shared" si="38"/>
        <v>#REF!</v>
      </c>
      <c r="W111" s="104" t="e">
        <f>V111</f>
        <v>#REF!</v>
      </c>
      <c r="X111" s="150" t="e">
        <f t="shared" si="39"/>
        <v>#REF!</v>
      </c>
      <c r="Y111" s="151" t="e">
        <f t="shared" si="40"/>
        <v>#REF!</v>
      </c>
      <c r="Z111" s="146" t="e">
        <f t="shared" si="41"/>
        <v>#REF!</v>
      </c>
      <c r="AA111" s="156" t="e">
        <f t="shared" si="42"/>
        <v>#REF!</v>
      </c>
      <c r="AB111" s="160" t="e">
        <f t="shared" si="43"/>
        <v>#REF!</v>
      </c>
      <c r="AC111" s="163" t="e">
        <f t="shared" si="44"/>
        <v>#REF!</v>
      </c>
      <c r="AD111" s="168" t="e">
        <f t="shared" si="45"/>
        <v>#REF!</v>
      </c>
      <c r="AI111" s="44" t="e">
        <f t="shared" si="46"/>
        <v>#REF!</v>
      </c>
    </row>
    <row r="112" spans="1:35">
      <c r="A112" s="56" t="e">
        <f t="shared" si="33"/>
        <v>#REF!</v>
      </c>
      <c r="B112" s="56">
        <v>105</v>
      </c>
      <c r="C112" s="123" t="e">
        <f>#REF!</f>
        <v>#REF!</v>
      </c>
      <c r="D112" s="77" t="e">
        <f>#REF!</f>
        <v>#REF!</v>
      </c>
      <c r="E112" s="281">
        <v>105</v>
      </c>
      <c r="F112" s="53">
        <v>20</v>
      </c>
      <c r="G112" s="53">
        <v>20</v>
      </c>
      <c r="H112" s="53"/>
      <c r="I112" s="53"/>
      <c r="J112" s="53"/>
      <c r="K112" s="53"/>
      <c r="L112" s="53"/>
      <c r="M112" s="53"/>
      <c r="N112" s="53"/>
      <c r="O112" s="53"/>
      <c r="P112" s="53"/>
      <c r="Q112" s="53"/>
      <c r="R112" s="173">
        <f>SUM(Tableau1[[#This Row],[Colonne6]:[Colonne5]])</f>
        <v>40</v>
      </c>
      <c r="S112" s="51">
        <f t="shared" si="35"/>
        <v>2</v>
      </c>
      <c r="T112" s="120">
        <f t="shared" si="36"/>
        <v>2</v>
      </c>
      <c r="U112" s="118" t="e">
        <f t="shared" si="37"/>
        <v>#REF!</v>
      </c>
      <c r="V112" s="83" t="e">
        <f t="shared" si="38"/>
        <v>#REF!</v>
      </c>
      <c r="W112" s="104" t="e">
        <f>+V112</f>
        <v>#REF!</v>
      </c>
      <c r="X112" s="150" t="e">
        <f t="shared" si="39"/>
        <v>#REF!</v>
      </c>
      <c r="Y112" s="151" t="e">
        <f t="shared" si="40"/>
        <v>#REF!</v>
      </c>
      <c r="Z112" s="146" t="e">
        <f t="shared" si="41"/>
        <v>#REF!</v>
      </c>
      <c r="AA112" s="156" t="e">
        <f t="shared" si="42"/>
        <v>#REF!</v>
      </c>
      <c r="AB112" s="160" t="e">
        <f t="shared" si="43"/>
        <v>#REF!</v>
      </c>
      <c r="AC112" s="163" t="e">
        <f t="shared" si="44"/>
        <v>#REF!</v>
      </c>
      <c r="AD112" s="168" t="e">
        <f t="shared" si="45"/>
        <v>#REF!</v>
      </c>
      <c r="AI112" s="44" t="e">
        <f t="shared" si="46"/>
        <v>#REF!</v>
      </c>
    </row>
    <row r="113" spans="1:35">
      <c r="A113" s="56" t="str">
        <f t="shared" si="33"/>
        <v>en chèque</v>
      </c>
      <c r="B113" s="56">
        <v>106</v>
      </c>
      <c r="C113" s="123" t="e">
        <f>#REF!</f>
        <v>#REF!</v>
      </c>
      <c r="D113" s="77" t="e">
        <f>#REF!</f>
        <v>#REF!</v>
      </c>
      <c r="E113" s="281">
        <v>106</v>
      </c>
      <c r="F113" s="53">
        <v>50</v>
      </c>
      <c r="G113" s="53">
        <v>50</v>
      </c>
      <c r="H113" s="53"/>
      <c r="I113" s="53"/>
      <c r="J113" s="53"/>
      <c r="K113" s="53"/>
      <c r="L113" s="53"/>
      <c r="M113" s="53"/>
      <c r="N113" s="53"/>
      <c r="O113" s="53"/>
      <c r="P113" s="53"/>
      <c r="Q113" s="53"/>
      <c r="R113" s="173">
        <f>SUM(Tableau1[[#This Row],[Colonne6]:[Colonne5]])</f>
        <v>100</v>
      </c>
      <c r="S113" s="51">
        <f t="shared" si="35"/>
        <v>2</v>
      </c>
      <c r="T113" s="120">
        <f t="shared" si="36"/>
        <v>2</v>
      </c>
      <c r="U113" s="118" t="e">
        <f t="shared" si="37"/>
        <v>#REF!</v>
      </c>
      <c r="V113" s="83" t="e">
        <f t="shared" si="38"/>
        <v>#REF!</v>
      </c>
      <c r="W113" s="104"/>
      <c r="X113" s="150">
        <f t="shared" si="39"/>
        <v>0</v>
      </c>
      <c r="Y113" s="151">
        <f t="shared" si="40"/>
        <v>0</v>
      </c>
      <c r="Z113" s="146">
        <f t="shared" si="41"/>
        <v>0</v>
      </c>
      <c r="AA113" s="156">
        <f t="shared" si="42"/>
        <v>0</v>
      </c>
      <c r="AB113" s="160">
        <f t="shared" si="43"/>
        <v>0</v>
      </c>
      <c r="AC113" s="163">
        <f t="shared" si="44"/>
        <v>0</v>
      </c>
      <c r="AD113" s="168">
        <f t="shared" si="45"/>
        <v>0</v>
      </c>
      <c r="AI113" s="44" t="e">
        <f t="shared" si="46"/>
        <v>#REF!</v>
      </c>
    </row>
    <row r="114" spans="1:35">
      <c r="A114" s="56" t="str">
        <f t="shared" si="33"/>
        <v>en chèque</v>
      </c>
      <c r="B114" s="56">
        <v>107</v>
      </c>
      <c r="C114" s="123" t="e">
        <f>#REF!</f>
        <v>#REF!</v>
      </c>
      <c r="D114" s="77" t="e">
        <f>#REF!</f>
        <v>#REF!</v>
      </c>
      <c r="E114" s="281">
        <v>107</v>
      </c>
      <c r="F114" s="53">
        <v>40</v>
      </c>
      <c r="G114" s="53">
        <v>40</v>
      </c>
      <c r="H114" s="53"/>
      <c r="I114" s="53"/>
      <c r="J114" s="53"/>
      <c r="K114" s="53"/>
      <c r="L114" s="53"/>
      <c r="M114" s="53"/>
      <c r="N114" s="53"/>
      <c r="O114" s="53"/>
      <c r="P114" s="53"/>
      <c r="Q114" s="53"/>
      <c r="R114" s="173">
        <f>SUM(Tableau1[[#This Row],[Colonne6]:[Colonne5]])</f>
        <v>80</v>
      </c>
      <c r="S114" s="51">
        <f t="shared" si="35"/>
        <v>2</v>
      </c>
      <c r="T114" s="120">
        <f t="shared" si="36"/>
        <v>2</v>
      </c>
      <c r="U114" s="118" t="e">
        <f t="shared" si="37"/>
        <v>#REF!</v>
      </c>
      <c r="V114" s="83" t="e">
        <f t="shared" si="38"/>
        <v>#REF!</v>
      </c>
      <c r="W114" s="104"/>
      <c r="X114" s="150">
        <f t="shared" si="39"/>
        <v>0</v>
      </c>
      <c r="Y114" s="151">
        <f t="shared" si="40"/>
        <v>0</v>
      </c>
      <c r="Z114" s="146">
        <f t="shared" si="41"/>
        <v>0</v>
      </c>
      <c r="AA114" s="156">
        <f t="shared" si="42"/>
        <v>0</v>
      </c>
      <c r="AB114" s="160">
        <f t="shared" si="43"/>
        <v>0</v>
      </c>
      <c r="AC114" s="163">
        <f t="shared" si="44"/>
        <v>0</v>
      </c>
      <c r="AD114" s="168">
        <f t="shared" si="45"/>
        <v>0</v>
      </c>
      <c r="AI114" s="44" t="e">
        <f t="shared" si="46"/>
        <v>#REF!</v>
      </c>
    </row>
    <row r="115" spans="1:35">
      <c r="A115" s="56" t="str">
        <f t="shared" si="33"/>
        <v>en chèque</v>
      </c>
      <c r="B115" s="56">
        <v>108</v>
      </c>
      <c r="C115" s="123" t="e">
        <f>#REF!</f>
        <v>#REF!</v>
      </c>
      <c r="D115" s="77" t="e">
        <f>#REF!</f>
        <v>#REF!</v>
      </c>
      <c r="E115" s="281">
        <v>108</v>
      </c>
      <c r="F115" s="53">
        <v>25</v>
      </c>
      <c r="G115" s="53">
        <v>25</v>
      </c>
      <c r="H115" s="53"/>
      <c r="I115" s="53"/>
      <c r="J115" s="53"/>
      <c r="K115" s="53"/>
      <c r="L115" s="53"/>
      <c r="M115" s="53"/>
      <c r="N115" s="53"/>
      <c r="O115" s="53"/>
      <c r="P115" s="53"/>
      <c r="Q115" s="53"/>
      <c r="R115" s="173">
        <f>SUM(Tableau1[[#This Row],[Colonne6]:[Colonne5]])</f>
        <v>50</v>
      </c>
      <c r="S115" s="51">
        <f t="shared" si="35"/>
        <v>2</v>
      </c>
      <c r="T115" s="120">
        <f t="shared" si="36"/>
        <v>2</v>
      </c>
      <c r="U115" s="118" t="e">
        <f t="shared" si="37"/>
        <v>#REF!</v>
      </c>
      <c r="V115" s="83" t="e">
        <f t="shared" si="38"/>
        <v>#REF!</v>
      </c>
      <c r="W115" s="104"/>
      <c r="X115" s="150">
        <f t="shared" si="39"/>
        <v>0</v>
      </c>
      <c r="Y115" s="151">
        <f t="shared" si="40"/>
        <v>0</v>
      </c>
      <c r="Z115" s="146">
        <f t="shared" si="41"/>
        <v>0</v>
      </c>
      <c r="AA115" s="156">
        <f t="shared" si="42"/>
        <v>0</v>
      </c>
      <c r="AB115" s="160">
        <f t="shared" si="43"/>
        <v>0</v>
      </c>
      <c r="AC115" s="163">
        <f t="shared" si="44"/>
        <v>0</v>
      </c>
      <c r="AD115" s="168">
        <f t="shared" si="45"/>
        <v>0</v>
      </c>
      <c r="AI115" s="44" t="e">
        <f t="shared" si="46"/>
        <v>#REF!</v>
      </c>
    </row>
    <row r="116" spans="1:35">
      <c r="A116" s="56" t="e">
        <f t="shared" si="33"/>
        <v>#REF!</v>
      </c>
      <c r="B116" s="56">
        <v>109</v>
      </c>
      <c r="C116" s="123" t="e">
        <f>#REF!</f>
        <v>#REF!</v>
      </c>
      <c r="D116" s="77" t="e">
        <f>#REF!</f>
        <v>#REF!</v>
      </c>
      <c r="E116" s="281">
        <v>109</v>
      </c>
      <c r="F116" s="53">
        <v>20</v>
      </c>
      <c r="G116" s="53">
        <v>20</v>
      </c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173">
        <f>SUM(Tableau1[[#This Row],[Colonne6]:[Colonne5]])</f>
        <v>40</v>
      </c>
      <c r="S116" s="51">
        <f t="shared" si="35"/>
        <v>2</v>
      </c>
      <c r="T116" s="120">
        <f t="shared" si="36"/>
        <v>2</v>
      </c>
      <c r="U116" s="118" t="e">
        <f t="shared" si="37"/>
        <v>#REF!</v>
      </c>
      <c r="V116" s="83" t="e">
        <f t="shared" si="38"/>
        <v>#REF!</v>
      </c>
      <c r="W116" s="104" t="e">
        <f>V116</f>
        <v>#REF!</v>
      </c>
      <c r="X116" s="150" t="e">
        <f t="shared" si="39"/>
        <v>#REF!</v>
      </c>
      <c r="Y116" s="151" t="e">
        <f t="shared" si="40"/>
        <v>#REF!</v>
      </c>
      <c r="Z116" s="146" t="e">
        <f t="shared" si="41"/>
        <v>#REF!</v>
      </c>
      <c r="AA116" s="156" t="e">
        <f t="shared" si="42"/>
        <v>#REF!</v>
      </c>
      <c r="AB116" s="160" t="e">
        <f t="shared" si="43"/>
        <v>#REF!</v>
      </c>
      <c r="AC116" s="163" t="e">
        <f t="shared" si="44"/>
        <v>#REF!</v>
      </c>
      <c r="AD116" s="168" t="e">
        <f t="shared" si="45"/>
        <v>#REF!</v>
      </c>
      <c r="AE116" s="297"/>
      <c r="AF116" s="79"/>
      <c r="AI116" s="44" t="e">
        <f t="shared" si="46"/>
        <v>#REF!</v>
      </c>
    </row>
    <row r="117" spans="1:35">
      <c r="A117" s="56" t="str">
        <f t="shared" si="33"/>
        <v>en chèque</v>
      </c>
      <c r="B117" s="56">
        <v>110</v>
      </c>
      <c r="C117" s="123" t="e">
        <f>#REF!</f>
        <v>#REF!</v>
      </c>
      <c r="D117" s="77" t="e">
        <f>#REF!</f>
        <v>#REF!</v>
      </c>
      <c r="E117" s="281">
        <v>110</v>
      </c>
      <c r="F117" s="53">
        <v>25</v>
      </c>
      <c r="G117" s="53">
        <v>25</v>
      </c>
      <c r="H117" s="53"/>
      <c r="I117" s="53"/>
      <c r="J117" s="53"/>
      <c r="K117" s="53"/>
      <c r="L117" s="53"/>
      <c r="M117" s="53"/>
      <c r="N117" s="53"/>
      <c r="O117" s="53"/>
      <c r="P117" s="53"/>
      <c r="Q117" s="53"/>
      <c r="R117" s="173">
        <f>SUM(Tableau1[[#This Row],[Colonne6]:[Colonne5]])</f>
        <v>50</v>
      </c>
      <c r="S117" s="51">
        <f t="shared" si="35"/>
        <v>2</v>
      </c>
      <c r="T117" s="120">
        <f t="shared" si="36"/>
        <v>2</v>
      </c>
      <c r="U117" s="118" t="e">
        <f t="shared" si="37"/>
        <v>#REF!</v>
      </c>
      <c r="V117" s="83" t="e">
        <f t="shared" si="38"/>
        <v>#REF!</v>
      </c>
      <c r="W117" s="104"/>
      <c r="X117" s="150">
        <f t="shared" si="39"/>
        <v>0</v>
      </c>
      <c r="Y117" s="151">
        <f t="shared" si="40"/>
        <v>0</v>
      </c>
      <c r="Z117" s="146">
        <f t="shared" si="41"/>
        <v>0</v>
      </c>
      <c r="AA117" s="156">
        <f t="shared" si="42"/>
        <v>0</v>
      </c>
      <c r="AB117" s="160">
        <f t="shared" si="43"/>
        <v>0</v>
      </c>
      <c r="AC117" s="163">
        <f t="shared" si="44"/>
        <v>0</v>
      </c>
      <c r="AD117" s="168">
        <f t="shared" si="45"/>
        <v>0</v>
      </c>
      <c r="AI117" s="44" t="e">
        <f t="shared" si="46"/>
        <v>#REF!</v>
      </c>
    </row>
    <row r="118" spans="1:35">
      <c r="A118" s="56" t="e">
        <f t="shared" si="33"/>
        <v>#REF!</v>
      </c>
      <c r="B118" s="56">
        <v>111</v>
      </c>
      <c r="C118" s="123" t="e">
        <f>#REF!</f>
        <v>#REF!</v>
      </c>
      <c r="D118" s="77" t="e">
        <f>#REF!</f>
        <v>#REF!</v>
      </c>
      <c r="E118" s="281">
        <v>111</v>
      </c>
      <c r="F118" s="53">
        <v>20</v>
      </c>
      <c r="G118" s="53">
        <v>20</v>
      </c>
      <c r="H118" s="53"/>
      <c r="I118" s="53"/>
      <c r="J118" s="53"/>
      <c r="K118" s="53"/>
      <c r="L118" s="53"/>
      <c r="M118" s="53"/>
      <c r="N118" s="53"/>
      <c r="O118" s="53"/>
      <c r="P118" s="53"/>
      <c r="Q118" s="53"/>
      <c r="R118" s="173">
        <f>SUM(Tableau1[[#This Row],[Colonne6]:[Colonne5]])</f>
        <v>40</v>
      </c>
      <c r="S118" s="51">
        <f t="shared" si="35"/>
        <v>2</v>
      </c>
      <c r="T118" s="120">
        <f t="shared" si="36"/>
        <v>2</v>
      </c>
      <c r="U118" s="118" t="e">
        <f t="shared" si="37"/>
        <v>#REF!</v>
      </c>
      <c r="V118" s="83" t="e">
        <f t="shared" si="38"/>
        <v>#REF!</v>
      </c>
      <c r="W118" s="104" t="e">
        <f t="shared" ref="W118:W119" si="50">V118</f>
        <v>#REF!</v>
      </c>
      <c r="X118" s="150" t="e">
        <f t="shared" si="39"/>
        <v>#REF!</v>
      </c>
      <c r="Y118" s="151" t="e">
        <f t="shared" si="40"/>
        <v>#REF!</v>
      </c>
      <c r="Z118" s="146" t="e">
        <f t="shared" si="41"/>
        <v>#REF!</v>
      </c>
      <c r="AA118" s="156" t="e">
        <f t="shared" si="42"/>
        <v>#REF!</v>
      </c>
      <c r="AB118" s="160" t="e">
        <f t="shared" si="43"/>
        <v>#REF!</v>
      </c>
      <c r="AC118" s="163" t="e">
        <f t="shared" si="44"/>
        <v>#REF!</v>
      </c>
      <c r="AD118" s="168" t="e">
        <f t="shared" si="45"/>
        <v>#REF!</v>
      </c>
      <c r="AE118" s="297"/>
      <c r="AF118" s="79"/>
      <c r="AI118" s="44" t="e">
        <f t="shared" si="46"/>
        <v>#REF!</v>
      </c>
    </row>
    <row r="119" spans="1:35">
      <c r="A119" s="56" t="e">
        <f t="shared" si="33"/>
        <v>#REF!</v>
      </c>
      <c r="B119" s="56">
        <v>112</v>
      </c>
      <c r="C119" s="123" t="e">
        <f>#REF!</f>
        <v>#REF!</v>
      </c>
      <c r="D119" s="77" t="e">
        <f>#REF!</f>
        <v>#REF!</v>
      </c>
      <c r="E119" s="281">
        <v>112</v>
      </c>
      <c r="F119" s="53">
        <v>50</v>
      </c>
      <c r="G119" s="53">
        <v>50</v>
      </c>
      <c r="H119" s="53"/>
      <c r="I119" s="53"/>
      <c r="J119" s="53"/>
      <c r="K119" s="53"/>
      <c r="L119" s="53"/>
      <c r="M119" s="53"/>
      <c r="N119" s="53"/>
      <c r="O119" s="53"/>
      <c r="P119" s="53"/>
      <c r="Q119" s="53"/>
      <c r="R119" s="173">
        <f>SUM(Tableau1[[#This Row],[Colonne6]:[Colonne5]])</f>
        <v>100</v>
      </c>
      <c r="S119" s="51">
        <f t="shared" si="35"/>
        <v>2</v>
      </c>
      <c r="T119" s="120">
        <f t="shared" si="36"/>
        <v>2</v>
      </c>
      <c r="U119" s="118" t="e">
        <f t="shared" si="37"/>
        <v>#REF!</v>
      </c>
      <c r="V119" s="83" t="e">
        <f t="shared" si="38"/>
        <v>#REF!</v>
      </c>
      <c r="W119" s="104" t="e">
        <f t="shared" si="50"/>
        <v>#REF!</v>
      </c>
      <c r="X119" s="150" t="e">
        <f t="shared" si="39"/>
        <v>#REF!</v>
      </c>
      <c r="Y119" s="151" t="e">
        <f t="shared" si="40"/>
        <v>#REF!</v>
      </c>
      <c r="Z119" s="146" t="e">
        <f t="shared" si="41"/>
        <v>#REF!</v>
      </c>
      <c r="AA119" s="156" t="e">
        <f t="shared" si="42"/>
        <v>#REF!</v>
      </c>
      <c r="AB119" s="160" t="e">
        <f t="shared" si="43"/>
        <v>#REF!</v>
      </c>
      <c r="AC119" s="163" t="e">
        <f t="shared" si="44"/>
        <v>#REF!</v>
      </c>
      <c r="AD119" s="168" t="e">
        <f t="shared" si="45"/>
        <v>#REF!</v>
      </c>
      <c r="AI119" s="44" t="e">
        <f t="shared" si="46"/>
        <v>#REF!</v>
      </c>
    </row>
    <row r="120" spans="1:35">
      <c r="A120" s="56" t="e">
        <f t="shared" si="33"/>
        <v>#REF!</v>
      </c>
      <c r="B120" s="56">
        <v>113</v>
      </c>
      <c r="C120" s="123" t="e">
        <f>#REF!</f>
        <v>#REF!</v>
      </c>
      <c r="D120" s="77" t="e">
        <f>#REF!</f>
        <v>#REF!</v>
      </c>
      <c r="E120" s="281">
        <v>113</v>
      </c>
      <c r="F120" s="53">
        <v>20</v>
      </c>
      <c r="G120" s="53">
        <v>20</v>
      </c>
      <c r="H120" s="53"/>
      <c r="I120" s="53"/>
      <c r="J120" s="53"/>
      <c r="K120" s="53"/>
      <c r="L120" s="53"/>
      <c r="M120" s="53"/>
      <c r="N120" s="53"/>
      <c r="O120" s="53"/>
      <c r="P120" s="53"/>
      <c r="Q120" s="53"/>
      <c r="R120" s="173">
        <f>SUM(Tableau1[[#This Row],[Colonne6]:[Colonne5]])</f>
        <v>40</v>
      </c>
      <c r="S120" s="51">
        <f t="shared" si="35"/>
        <v>2</v>
      </c>
      <c r="T120" s="120">
        <f t="shared" si="36"/>
        <v>2</v>
      </c>
      <c r="U120" s="118" t="e">
        <f t="shared" si="37"/>
        <v>#REF!</v>
      </c>
      <c r="V120" s="83" t="e">
        <f t="shared" si="38"/>
        <v>#REF!</v>
      </c>
      <c r="W120" s="104" t="e">
        <f>V120</f>
        <v>#REF!</v>
      </c>
      <c r="X120" s="150" t="e">
        <f t="shared" si="39"/>
        <v>#REF!</v>
      </c>
      <c r="Y120" s="151" t="e">
        <f t="shared" si="40"/>
        <v>#REF!</v>
      </c>
      <c r="Z120" s="146" t="e">
        <f t="shared" si="41"/>
        <v>#REF!</v>
      </c>
      <c r="AA120" s="156" t="e">
        <f t="shared" si="42"/>
        <v>#REF!</v>
      </c>
      <c r="AB120" s="160" t="e">
        <f t="shared" si="43"/>
        <v>#REF!</v>
      </c>
      <c r="AC120" s="163" t="e">
        <f t="shared" si="44"/>
        <v>#REF!</v>
      </c>
      <c r="AD120" s="168" t="e">
        <f t="shared" si="45"/>
        <v>#REF!</v>
      </c>
      <c r="AI120" s="44" t="e">
        <f t="shared" si="46"/>
        <v>#REF!</v>
      </c>
    </row>
    <row r="121" spans="1:35">
      <c r="A121" s="56" t="str">
        <f t="shared" si="33"/>
        <v>en chèque</v>
      </c>
      <c r="B121" s="56">
        <v>114</v>
      </c>
      <c r="C121" s="123" t="e">
        <f>#REF!</f>
        <v>#REF!</v>
      </c>
      <c r="D121" s="77" t="e">
        <f>#REF!</f>
        <v>#REF!</v>
      </c>
      <c r="E121" s="281">
        <v>114</v>
      </c>
      <c r="F121" s="53">
        <v>30</v>
      </c>
      <c r="G121" s="53">
        <v>35</v>
      </c>
      <c r="H121" s="53"/>
      <c r="I121" s="53"/>
      <c r="J121" s="53"/>
      <c r="K121" s="53"/>
      <c r="L121" s="53"/>
      <c r="M121" s="53"/>
      <c r="N121" s="53"/>
      <c r="O121" s="53"/>
      <c r="P121" s="53"/>
      <c r="Q121" s="53"/>
      <c r="R121" s="173">
        <f>SUM(Tableau1[[#This Row],[Colonne6]:[Colonne5]])</f>
        <v>65</v>
      </c>
      <c r="S121" s="51">
        <f t="shared" si="35"/>
        <v>2</v>
      </c>
      <c r="T121" s="120">
        <f t="shared" si="36"/>
        <v>2</v>
      </c>
      <c r="U121" s="118" t="e">
        <f t="shared" si="37"/>
        <v>#REF!</v>
      </c>
      <c r="V121" s="83" t="e">
        <f t="shared" si="38"/>
        <v>#REF!</v>
      </c>
      <c r="W121" s="104"/>
      <c r="X121" s="150">
        <f t="shared" si="39"/>
        <v>0</v>
      </c>
      <c r="Y121" s="151">
        <f t="shared" si="40"/>
        <v>0</v>
      </c>
      <c r="Z121" s="146">
        <f t="shared" si="41"/>
        <v>0</v>
      </c>
      <c r="AA121" s="156">
        <f t="shared" si="42"/>
        <v>0</v>
      </c>
      <c r="AB121" s="160">
        <f t="shared" si="43"/>
        <v>0</v>
      </c>
      <c r="AC121" s="163">
        <f t="shared" si="44"/>
        <v>0</v>
      </c>
      <c r="AD121" s="168">
        <f t="shared" si="45"/>
        <v>0</v>
      </c>
      <c r="AE121" s="297"/>
      <c r="AF121" s="79"/>
      <c r="AI121" s="44" t="e">
        <f t="shared" si="46"/>
        <v>#REF!</v>
      </c>
    </row>
    <row r="122" spans="1:35">
      <c r="A122" s="56" t="str">
        <f t="shared" si="33"/>
        <v>en chèque</v>
      </c>
      <c r="B122" s="56">
        <v>115</v>
      </c>
      <c r="C122" s="123" t="e">
        <f>#REF!</f>
        <v>#REF!</v>
      </c>
      <c r="D122" s="77" t="e">
        <f>#REF!</f>
        <v>#REF!</v>
      </c>
      <c r="E122" s="281">
        <v>115</v>
      </c>
      <c r="F122" s="53">
        <v>100</v>
      </c>
      <c r="G122" s="53">
        <v>200</v>
      </c>
      <c r="H122" s="53"/>
      <c r="I122" s="53"/>
      <c r="J122" s="53"/>
      <c r="K122" s="53"/>
      <c r="L122" s="53"/>
      <c r="M122" s="53"/>
      <c r="N122" s="53"/>
      <c r="O122" s="53"/>
      <c r="P122" s="53"/>
      <c r="Q122" s="53"/>
      <c r="R122" s="173">
        <f>SUM(Tableau1[[#This Row],[Colonne6]:[Colonne5]])</f>
        <v>300</v>
      </c>
      <c r="S122" s="51">
        <f t="shared" si="35"/>
        <v>2</v>
      </c>
      <c r="T122" s="120">
        <f t="shared" si="36"/>
        <v>2</v>
      </c>
      <c r="U122" s="118" t="e">
        <f t="shared" si="37"/>
        <v>#REF!</v>
      </c>
      <c r="V122" s="83" t="e">
        <f t="shared" si="38"/>
        <v>#REF!</v>
      </c>
      <c r="W122" s="104"/>
      <c r="X122" s="150">
        <f t="shared" si="39"/>
        <v>0</v>
      </c>
      <c r="Y122" s="151">
        <f t="shared" si="40"/>
        <v>0</v>
      </c>
      <c r="Z122" s="146">
        <f t="shared" si="41"/>
        <v>0</v>
      </c>
      <c r="AA122" s="156">
        <f t="shared" si="42"/>
        <v>0</v>
      </c>
      <c r="AB122" s="160">
        <f t="shared" si="43"/>
        <v>0</v>
      </c>
      <c r="AC122" s="163">
        <f t="shared" si="44"/>
        <v>0</v>
      </c>
      <c r="AD122" s="168">
        <f t="shared" si="45"/>
        <v>0</v>
      </c>
      <c r="AE122" s="297"/>
      <c r="AF122" s="79"/>
      <c r="AI122" s="44" t="e">
        <f t="shared" si="46"/>
        <v>#REF!</v>
      </c>
    </row>
    <row r="123" spans="1:35">
      <c r="A123" s="56" t="str">
        <f t="shared" si="33"/>
        <v>en chèque</v>
      </c>
      <c r="B123" s="56">
        <v>116</v>
      </c>
      <c r="C123" s="123" t="e">
        <f>#REF!</f>
        <v>#REF!</v>
      </c>
      <c r="D123" s="77" t="e">
        <f>#REF!</f>
        <v>#REF!</v>
      </c>
      <c r="E123" s="281">
        <v>116</v>
      </c>
      <c r="F123" s="53">
        <v>50</v>
      </c>
      <c r="G123" s="53">
        <v>50</v>
      </c>
      <c r="H123" s="53"/>
      <c r="I123" s="53"/>
      <c r="J123" s="53"/>
      <c r="K123" s="53"/>
      <c r="L123" s="53"/>
      <c r="M123" s="53"/>
      <c r="N123" s="53"/>
      <c r="O123" s="53"/>
      <c r="P123" s="53"/>
      <c r="Q123" s="53"/>
      <c r="R123" s="173">
        <f>SUM(Tableau1[[#This Row],[Colonne6]:[Colonne5]])</f>
        <v>100</v>
      </c>
      <c r="S123" s="51">
        <f t="shared" si="35"/>
        <v>2</v>
      </c>
      <c r="T123" s="120">
        <f t="shared" si="36"/>
        <v>2</v>
      </c>
      <c r="U123" s="118" t="e">
        <f t="shared" si="37"/>
        <v>#REF!</v>
      </c>
      <c r="V123" s="83" t="e">
        <f t="shared" si="38"/>
        <v>#REF!</v>
      </c>
      <c r="W123" s="104"/>
      <c r="X123" s="150">
        <f t="shared" si="39"/>
        <v>0</v>
      </c>
      <c r="Y123" s="151">
        <f t="shared" si="40"/>
        <v>0</v>
      </c>
      <c r="Z123" s="146">
        <f t="shared" si="41"/>
        <v>0</v>
      </c>
      <c r="AA123" s="156">
        <f t="shared" si="42"/>
        <v>0</v>
      </c>
      <c r="AB123" s="160">
        <f t="shared" si="43"/>
        <v>0</v>
      </c>
      <c r="AC123" s="163">
        <f t="shared" si="44"/>
        <v>0</v>
      </c>
      <c r="AD123" s="168">
        <f t="shared" si="45"/>
        <v>0</v>
      </c>
      <c r="AE123" s="297"/>
      <c r="AF123" s="79"/>
      <c r="AI123" s="44" t="e">
        <f t="shared" si="46"/>
        <v>#REF!</v>
      </c>
    </row>
    <row r="124" spans="1:35">
      <c r="A124" s="56" t="str">
        <f t="shared" si="33"/>
        <v>en chèque</v>
      </c>
      <c r="B124" s="56">
        <v>117</v>
      </c>
      <c r="C124" s="123" t="e">
        <f>#REF!</f>
        <v>#REF!</v>
      </c>
      <c r="D124" s="77" t="e">
        <f>#REF!</f>
        <v>#REF!</v>
      </c>
      <c r="E124" s="281">
        <v>117</v>
      </c>
      <c r="F124" s="53">
        <v>50</v>
      </c>
      <c r="G124" s="53">
        <v>50</v>
      </c>
      <c r="H124" s="53"/>
      <c r="I124" s="53"/>
      <c r="J124" s="53"/>
      <c r="K124" s="53"/>
      <c r="L124" s="53"/>
      <c r="M124" s="53"/>
      <c r="N124" s="53"/>
      <c r="O124" s="53"/>
      <c r="P124" s="53"/>
      <c r="Q124" s="53"/>
      <c r="R124" s="173">
        <f>SUM(Tableau1[[#This Row],[Colonne6]:[Colonne5]])</f>
        <v>100</v>
      </c>
      <c r="S124" s="51">
        <f t="shared" si="35"/>
        <v>2</v>
      </c>
      <c r="T124" s="120">
        <f t="shared" si="36"/>
        <v>2</v>
      </c>
      <c r="U124" s="118" t="e">
        <f t="shared" si="37"/>
        <v>#REF!</v>
      </c>
      <c r="V124" s="83" t="e">
        <f t="shared" si="38"/>
        <v>#REF!</v>
      </c>
      <c r="W124" s="104"/>
      <c r="X124" s="150">
        <f t="shared" si="39"/>
        <v>0</v>
      </c>
      <c r="Y124" s="151">
        <f t="shared" si="40"/>
        <v>0</v>
      </c>
      <c r="Z124" s="146">
        <f t="shared" si="41"/>
        <v>0</v>
      </c>
      <c r="AA124" s="156">
        <f t="shared" si="42"/>
        <v>0</v>
      </c>
      <c r="AB124" s="160">
        <f t="shared" si="43"/>
        <v>0</v>
      </c>
      <c r="AC124" s="163">
        <f t="shared" si="44"/>
        <v>0</v>
      </c>
      <c r="AD124" s="168">
        <f t="shared" si="45"/>
        <v>0</v>
      </c>
      <c r="AE124" s="297"/>
      <c r="AF124" s="79"/>
      <c r="AI124" s="44" t="e">
        <f t="shared" si="46"/>
        <v>#REF!</v>
      </c>
    </row>
    <row r="125" spans="1:35">
      <c r="A125" s="56" t="str">
        <f t="shared" si="33"/>
        <v>en chèque</v>
      </c>
      <c r="B125" s="56">
        <v>118</v>
      </c>
      <c r="C125" s="123" t="e">
        <f>#REF!</f>
        <v>#REF!</v>
      </c>
      <c r="D125" s="77" t="e">
        <f>#REF!</f>
        <v>#REF!</v>
      </c>
      <c r="E125" s="281">
        <v>118</v>
      </c>
      <c r="F125" s="53">
        <v>50</v>
      </c>
      <c r="G125" s="53"/>
      <c r="H125" s="53"/>
      <c r="I125" s="53"/>
      <c r="J125" s="53"/>
      <c r="K125" s="53"/>
      <c r="L125" s="53"/>
      <c r="M125" s="53"/>
      <c r="N125" s="53"/>
      <c r="O125" s="53"/>
      <c r="P125" s="53"/>
      <c r="Q125" s="53"/>
      <c r="R125" s="173">
        <f>SUM(Tableau1[[#This Row],[Colonne6]:[Colonne5]])</f>
        <v>50</v>
      </c>
      <c r="S125" s="51">
        <f t="shared" si="35"/>
        <v>2</v>
      </c>
      <c r="T125" s="120">
        <f t="shared" si="36"/>
        <v>1</v>
      </c>
      <c r="U125" s="118" t="e">
        <f t="shared" si="37"/>
        <v>#REF!</v>
      </c>
      <c r="V125" s="83" t="e">
        <f t="shared" si="38"/>
        <v>#REF!</v>
      </c>
      <c r="W125" s="104"/>
      <c r="X125" s="150">
        <f t="shared" si="39"/>
        <v>0</v>
      </c>
      <c r="Y125" s="151">
        <f t="shared" si="40"/>
        <v>0</v>
      </c>
      <c r="Z125" s="146">
        <f t="shared" si="41"/>
        <v>0</v>
      </c>
      <c r="AA125" s="156">
        <f t="shared" si="42"/>
        <v>0</v>
      </c>
      <c r="AB125" s="160">
        <f t="shared" si="43"/>
        <v>0</v>
      </c>
      <c r="AC125" s="163">
        <f t="shared" si="44"/>
        <v>0</v>
      </c>
      <c r="AD125" s="168">
        <f t="shared" si="45"/>
        <v>0</v>
      </c>
      <c r="AI125" s="44" t="e">
        <f t="shared" si="46"/>
        <v>#REF!</v>
      </c>
    </row>
    <row r="126" spans="1:35">
      <c r="A126" s="56" t="e">
        <f t="shared" si="33"/>
        <v>#REF!</v>
      </c>
      <c r="B126" s="56">
        <v>119</v>
      </c>
      <c r="C126" s="123" t="e">
        <f>#REF!</f>
        <v>#REF!</v>
      </c>
      <c r="D126" s="77" t="e">
        <f>#REF!</f>
        <v>#REF!</v>
      </c>
      <c r="E126" s="281">
        <v>119</v>
      </c>
      <c r="F126" s="53">
        <v>45</v>
      </c>
      <c r="G126" s="53">
        <v>45</v>
      </c>
      <c r="H126" s="53"/>
      <c r="I126" s="53"/>
      <c r="J126" s="53"/>
      <c r="K126" s="53"/>
      <c r="L126" s="53"/>
      <c r="M126" s="53"/>
      <c r="N126" s="53"/>
      <c r="O126" s="53"/>
      <c r="P126" s="53"/>
      <c r="Q126" s="53"/>
      <c r="R126" s="173">
        <f>SUM(Tableau1[[#This Row],[Colonne6]:[Colonne5]])</f>
        <v>90</v>
      </c>
      <c r="S126" s="51">
        <f t="shared" si="35"/>
        <v>2</v>
      </c>
      <c r="T126" s="120">
        <f t="shared" si="36"/>
        <v>2</v>
      </c>
      <c r="U126" s="118" t="e">
        <f t="shared" si="37"/>
        <v>#REF!</v>
      </c>
      <c r="V126" s="83" t="e">
        <f t="shared" si="38"/>
        <v>#REF!</v>
      </c>
      <c r="W126" s="104" t="e">
        <f>V126</f>
        <v>#REF!</v>
      </c>
      <c r="X126" s="150" t="e">
        <f t="shared" si="39"/>
        <v>#REF!</v>
      </c>
      <c r="Y126" s="151" t="e">
        <f t="shared" si="40"/>
        <v>#REF!</v>
      </c>
      <c r="Z126" s="146" t="e">
        <f t="shared" si="41"/>
        <v>#REF!</v>
      </c>
      <c r="AA126" s="156" t="e">
        <f t="shared" si="42"/>
        <v>#REF!</v>
      </c>
      <c r="AB126" s="160" t="e">
        <f t="shared" si="43"/>
        <v>#REF!</v>
      </c>
      <c r="AC126" s="163" t="e">
        <f t="shared" si="44"/>
        <v>#REF!</v>
      </c>
      <c r="AD126" s="168" t="e">
        <f t="shared" si="45"/>
        <v>#REF!</v>
      </c>
      <c r="AI126" s="44" t="e">
        <f t="shared" si="46"/>
        <v>#REF!</v>
      </c>
    </row>
    <row r="127" spans="1:35">
      <c r="A127" s="56" t="str">
        <f t="shared" si="33"/>
        <v>en chèque</v>
      </c>
      <c r="B127" s="56">
        <v>120</v>
      </c>
      <c r="C127" s="123" t="e">
        <f>#REF!</f>
        <v>#REF!</v>
      </c>
      <c r="D127" s="77" t="e">
        <f>#REF!</f>
        <v>#REF!</v>
      </c>
      <c r="E127" s="281">
        <v>120</v>
      </c>
      <c r="F127" s="53">
        <v>100</v>
      </c>
      <c r="G127" s="53"/>
      <c r="H127" s="53"/>
      <c r="I127" s="53"/>
      <c r="J127" s="53"/>
      <c r="K127" s="53"/>
      <c r="L127" s="53"/>
      <c r="M127" s="53"/>
      <c r="N127" s="53"/>
      <c r="O127" s="53"/>
      <c r="P127" s="53"/>
      <c r="Q127" s="53"/>
      <c r="R127" s="173">
        <f>SUM(Tableau1[[#This Row],[Colonne6]:[Colonne5]])</f>
        <v>100</v>
      </c>
      <c r="S127" s="51">
        <f t="shared" si="35"/>
        <v>2</v>
      </c>
      <c r="T127" s="120">
        <f t="shared" si="36"/>
        <v>1</v>
      </c>
      <c r="U127" s="118" t="e">
        <f t="shared" si="37"/>
        <v>#REF!</v>
      </c>
      <c r="V127" s="83" t="e">
        <f t="shared" si="38"/>
        <v>#REF!</v>
      </c>
      <c r="W127" s="104"/>
      <c r="X127" s="150">
        <f t="shared" si="39"/>
        <v>0</v>
      </c>
      <c r="Y127" s="151">
        <f t="shared" si="40"/>
        <v>0</v>
      </c>
      <c r="Z127" s="146">
        <f t="shared" si="41"/>
        <v>0</v>
      </c>
      <c r="AA127" s="156">
        <f t="shared" si="42"/>
        <v>0</v>
      </c>
      <c r="AB127" s="160">
        <f t="shared" si="43"/>
        <v>0</v>
      </c>
      <c r="AC127" s="163">
        <f t="shared" si="44"/>
        <v>0</v>
      </c>
      <c r="AD127" s="168">
        <f t="shared" si="45"/>
        <v>0</v>
      </c>
      <c r="AI127" s="44" t="e">
        <f t="shared" si="46"/>
        <v>#REF!</v>
      </c>
    </row>
    <row r="128" spans="1:35">
      <c r="A128" s="56" t="e">
        <f t="shared" si="33"/>
        <v>#REF!</v>
      </c>
      <c r="B128" s="56">
        <v>121</v>
      </c>
      <c r="C128" s="123" t="e">
        <f>#REF!</f>
        <v>#REF!</v>
      </c>
      <c r="D128" s="77" t="e">
        <f>#REF!</f>
        <v>#REF!</v>
      </c>
      <c r="E128" s="281">
        <v>121</v>
      </c>
      <c r="F128" s="53">
        <v>40</v>
      </c>
      <c r="G128" s="53">
        <v>50</v>
      </c>
      <c r="H128" s="53"/>
      <c r="I128" s="53"/>
      <c r="J128" s="53"/>
      <c r="K128" s="53"/>
      <c r="L128" s="53"/>
      <c r="M128" s="53"/>
      <c r="N128" s="53"/>
      <c r="O128" s="53"/>
      <c r="P128" s="53"/>
      <c r="Q128" s="53"/>
      <c r="R128" s="173">
        <f>SUM(Tableau1[[#This Row],[Colonne6]:[Colonne5]])</f>
        <v>90</v>
      </c>
      <c r="S128" s="51">
        <f t="shared" si="35"/>
        <v>2</v>
      </c>
      <c r="T128" s="120">
        <f t="shared" si="36"/>
        <v>2</v>
      </c>
      <c r="U128" s="118" t="e">
        <f t="shared" si="37"/>
        <v>#REF!</v>
      </c>
      <c r="V128" s="83" t="e">
        <f t="shared" si="38"/>
        <v>#REF!</v>
      </c>
      <c r="W128" s="104" t="e">
        <f t="shared" ref="W128" si="51">V128</f>
        <v>#REF!</v>
      </c>
      <c r="X128" s="150" t="e">
        <f t="shared" si="39"/>
        <v>#REF!</v>
      </c>
      <c r="Y128" s="151" t="e">
        <f t="shared" si="40"/>
        <v>#REF!</v>
      </c>
      <c r="Z128" s="146" t="e">
        <f t="shared" si="41"/>
        <v>#REF!</v>
      </c>
      <c r="AA128" s="156" t="e">
        <f t="shared" si="42"/>
        <v>#REF!</v>
      </c>
      <c r="AB128" s="160" t="e">
        <f t="shared" si="43"/>
        <v>#REF!</v>
      </c>
      <c r="AC128" s="163" t="e">
        <f t="shared" si="44"/>
        <v>#REF!</v>
      </c>
      <c r="AD128" s="168" t="e">
        <f t="shared" si="45"/>
        <v>#REF!</v>
      </c>
      <c r="AI128" s="44" t="e">
        <f t="shared" si="46"/>
        <v>#REF!</v>
      </c>
    </row>
    <row r="129" spans="1:35">
      <c r="A129" s="56" t="e">
        <f t="shared" si="33"/>
        <v>#REF!</v>
      </c>
      <c r="B129" s="56">
        <v>122</v>
      </c>
      <c r="C129" s="123" t="e">
        <f>#REF!</f>
        <v>#REF!</v>
      </c>
      <c r="D129" s="77" t="e">
        <f>#REF!</f>
        <v>#REF!</v>
      </c>
      <c r="E129" s="281">
        <v>122</v>
      </c>
      <c r="F129" s="53">
        <v>50</v>
      </c>
      <c r="G129" s="53">
        <v>50</v>
      </c>
      <c r="H129" s="53"/>
      <c r="I129" s="53"/>
      <c r="J129" s="53"/>
      <c r="K129" s="53"/>
      <c r="L129" s="53"/>
      <c r="M129" s="53"/>
      <c r="N129" s="53"/>
      <c r="O129" s="53"/>
      <c r="P129" s="53"/>
      <c r="Q129" s="53"/>
      <c r="R129" s="173">
        <f>SUM(Tableau1[[#This Row],[Colonne6]:[Colonne5]])</f>
        <v>100</v>
      </c>
      <c r="S129" s="51">
        <f t="shared" si="35"/>
        <v>2</v>
      </c>
      <c r="T129" s="120">
        <f t="shared" si="36"/>
        <v>2</v>
      </c>
      <c r="U129" s="118" t="e">
        <f t="shared" si="37"/>
        <v>#REF!</v>
      </c>
      <c r="V129" s="83" t="e">
        <f t="shared" si="38"/>
        <v>#REF!</v>
      </c>
      <c r="W129" s="104" t="e">
        <f>V129</f>
        <v>#REF!</v>
      </c>
      <c r="X129" s="150" t="e">
        <f t="shared" si="39"/>
        <v>#REF!</v>
      </c>
      <c r="Y129" s="151" t="e">
        <f t="shared" si="40"/>
        <v>#REF!</v>
      </c>
      <c r="Z129" s="146" t="e">
        <f t="shared" si="41"/>
        <v>#REF!</v>
      </c>
      <c r="AA129" s="156" t="e">
        <f t="shared" si="42"/>
        <v>#REF!</v>
      </c>
      <c r="AB129" s="160" t="e">
        <f t="shared" si="43"/>
        <v>#REF!</v>
      </c>
      <c r="AC129" s="163" t="e">
        <f t="shared" si="44"/>
        <v>#REF!</v>
      </c>
      <c r="AD129" s="168" t="e">
        <f t="shared" si="45"/>
        <v>#REF!</v>
      </c>
      <c r="AI129" s="44" t="e">
        <f t="shared" si="46"/>
        <v>#REF!</v>
      </c>
    </row>
    <row r="130" spans="1:35">
      <c r="A130" s="56" t="e">
        <f t="shared" si="33"/>
        <v>#REF!</v>
      </c>
      <c r="B130" s="56">
        <v>123</v>
      </c>
      <c r="C130" s="123" t="e">
        <f>#REF!</f>
        <v>#REF!</v>
      </c>
      <c r="D130" s="77" t="e">
        <f>#REF!</f>
        <v>#REF!</v>
      </c>
      <c r="E130" s="281">
        <v>123</v>
      </c>
      <c r="F130" s="53">
        <v>50</v>
      </c>
      <c r="G130" s="53">
        <v>50</v>
      </c>
      <c r="H130" s="53"/>
      <c r="I130" s="53"/>
      <c r="J130" s="53"/>
      <c r="K130" s="53"/>
      <c r="L130" s="53"/>
      <c r="M130" s="53"/>
      <c r="N130" s="53"/>
      <c r="O130" s="53"/>
      <c r="P130" s="53"/>
      <c r="Q130" s="53"/>
      <c r="R130" s="173">
        <f>SUM(Tableau1[[#This Row],[Colonne6]:[Colonne5]])</f>
        <v>100</v>
      </c>
      <c r="S130" s="51">
        <f t="shared" si="35"/>
        <v>2</v>
      </c>
      <c r="T130" s="120">
        <f t="shared" si="36"/>
        <v>2</v>
      </c>
      <c r="U130" s="118" t="e">
        <f t="shared" si="37"/>
        <v>#REF!</v>
      </c>
      <c r="V130" s="83" t="e">
        <f t="shared" si="38"/>
        <v>#REF!</v>
      </c>
      <c r="W130" s="104" t="e">
        <f>V130</f>
        <v>#REF!</v>
      </c>
      <c r="X130" s="150" t="e">
        <f t="shared" si="39"/>
        <v>#REF!</v>
      </c>
      <c r="Y130" s="151" t="e">
        <f t="shared" si="40"/>
        <v>#REF!</v>
      </c>
      <c r="Z130" s="146" t="e">
        <f t="shared" si="41"/>
        <v>#REF!</v>
      </c>
      <c r="AA130" s="156" t="e">
        <f t="shared" si="42"/>
        <v>#REF!</v>
      </c>
      <c r="AB130" s="160" t="e">
        <f t="shared" si="43"/>
        <v>#REF!</v>
      </c>
      <c r="AC130" s="163" t="e">
        <f t="shared" si="44"/>
        <v>#REF!</v>
      </c>
      <c r="AD130" s="168" t="e">
        <f t="shared" si="45"/>
        <v>#REF!</v>
      </c>
      <c r="AI130" s="44" t="e">
        <f t="shared" si="46"/>
        <v>#REF!</v>
      </c>
    </row>
    <row r="131" spans="1:35">
      <c r="A131" s="56" t="e">
        <f t="shared" si="33"/>
        <v>#REF!</v>
      </c>
      <c r="B131" s="56">
        <v>124</v>
      </c>
      <c r="C131" s="123" t="e">
        <f>#REF!</f>
        <v>#REF!</v>
      </c>
      <c r="D131" s="77" t="e">
        <f>#REF!</f>
        <v>#REF!</v>
      </c>
      <c r="E131" s="281">
        <v>124</v>
      </c>
      <c r="F131" s="53">
        <v>50</v>
      </c>
      <c r="G131" s="53"/>
      <c r="H131" s="53"/>
      <c r="I131" s="53"/>
      <c r="J131" s="53"/>
      <c r="K131" s="53"/>
      <c r="L131" s="53"/>
      <c r="M131" s="53"/>
      <c r="N131" s="53"/>
      <c r="O131" s="53"/>
      <c r="P131" s="53"/>
      <c r="Q131" s="53"/>
      <c r="R131" s="173">
        <f>SUM(Tableau1[[#This Row],[Colonne6]:[Colonne5]])</f>
        <v>50</v>
      </c>
      <c r="S131" s="51">
        <f t="shared" si="35"/>
        <v>2</v>
      </c>
      <c r="T131" s="120">
        <f t="shared" si="36"/>
        <v>1</v>
      </c>
      <c r="U131" s="118" t="e">
        <f t="shared" si="37"/>
        <v>#REF!</v>
      </c>
      <c r="V131" s="83" t="e">
        <f t="shared" si="38"/>
        <v>#REF!</v>
      </c>
      <c r="W131" s="104" t="e">
        <f>V131</f>
        <v>#REF!</v>
      </c>
      <c r="X131" s="150" t="e">
        <f t="shared" si="39"/>
        <v>#REF!</v>
      </c>
      <c r="Y131" s="151" t="e">
        <f t="shared" si="40"/>
        <v>#REF!</v>
      </c>
      <c r="Z131" s="146" t="e">
        <f t="shared" si="41"/>
        <v>#REF!</v>
      </c>
      <c r="AA131" s="156" t="e">
        <f t="shared" si="42"/>
        <v>#REF!</v>
      </c>
      <c r="AB131" s="160" t="e">
        <f t="shared" si="43"/>
        <v>#REF!</v>
      </c>
      <c r="AC131" s="163" t="e">
        <f t="shared" si="44"/>
        <v>#REF!</v>
      </c>
      <c r="AD131" s="168" t="e">
        <f t="shared" si="45"/>
        <v>#REF!</v>
      </c>
      <c r="AI131" s="44" t="e">
        <f t="shared" si="46"/>
        <v>#REF!</v>
      </c>
    </row>
    <row r="132" spans="1:35">
      <c r="A132" s="56" t="e">
        <f t="shared" si="33"/>
        <v>#REF!</v>
      </c>
      <c r="B132" s="56">
        <v>125</v>
      </c>
      <c r="C132" s="123" t="e">
        <f>#REF!</f>
        <v>#REF!</v>
      </c>
      <c r="D132" s="77" t="e">
        <f>#REF!</f>
        <v>#REF!</v>
      </c>
      <c r="E132" s="281">
        <v>125</v>
      </c>
      <c r="F132" s="53" t="s">
        <v>167</v>
      </c>
      <c r="G132" s="53">
        <v>50</v>
      </c>
      <c r="H132" s="53"/>
      <c r="I132" s="53"/>
      <c r="J132" s="53"/>
      <c r="K132" s="53"/>
      <c r="L132" s="53"/>
      <c r="M132" s="53"/>
      <c r="N132" s="53"/>
      <c r="O132" s="53"/>
      <c r="P132" s="53"/>
      <c r="Q132" s="53"/>
      <c r="R132" s="173">
        <f>SUM(Tableau1[[#This Row],[Colonne6]:[Colonne5]])</f>
        <v>50</v>
      </c>
      <c r="S132" s="51">
        <f t="shared" si="35"/>
        <v>2</v>
      </c>
      <c r="T132" s="120">
        <f t="shared" si="36"/>
        <v>2</v>
      </c>
      <c r="U132" s="118" t="e">
        <f t="shared" si="37"/>
        <v>#REF!</v>
      </c>
      <c r="V132" s="83" t="e">
        <f t="shared" si="38"/>
        <v>#REF!</v>
      </c>
      <c r="W132" s="104" t="e">
        <f t="shared" ref="W132:W133" si="52">V132</f>
        <v>#REF!</v>
      </c>
      <c r="X132" s="150" t="e">
        <f t="shared" si="39"/>
        <v>#REF!</v>
      </c>
      <c r="Y132" s="151" t="e">
        <f t="shared" si="40"/>
        <v>#REF!</v>
      </c>
      <c r="Z132" s="146" t="e">
        <f t="shared" si="41"/>
        <v>#REF!</v>
      </c>
      <c r="AA132" s="156" t="e">
        <f t="shared" si="42"/>
        <v>#REF!</v>
      </c>
      <c r="AB132" s="160" t="e">
        <f t="shared" si="43"/>
        <v>#REF!</v>
      </c>
      <c r="AC132" s="163" t="e">
        <f t="shared" si="44"/>
        <v>#REF!</v>
      </c>
      <c r="AD132" s="168" t="e">
        <f t="shared" si="45"/>
        <v>#REF!</v>
      </c>
      <c r="AI132" s="44" t="e">
        <f t="shared" si="46"/>
        <v>#REF!</v>
      </c>
    </row>
    <row r="133" spans="1:35">
      <c r="A133" s="56" t="e">
        <f t="shared" si="33"/>
        <v>#REF!</v>
      </c>
      <c r="B133" s="56">
        <v>126</v>
      </c>
      <c r="C133" s="123" t="e">
        <f>#REF!</f>
        <v>#REF!</v>
      </c>
      <c r="D133" s="77" t="e">
        <f>#REF!</f>
        <v>#REF!</v>
      </c>
      <c r="E133" s="281">
        <v>126</v>
      </c>
      <c r="F133" s="53">
        <v>40</v>
      </c>
      <c r="G133" s="53">
        <v>40</v>
      </c>
      <c r="H133" s="53"/>
      <c r="I133" s="53"/>
      <c r="J133" s="53"/>
      <c r="K133" s="53"/>
      <c r="L133" s="53"/>
      <c r="M133" s="53"/>
      <c r="N133" s="53"/>
      <c r="O133" s="53"/>
      <c r="P133" s="53"/>
      <c r="Q133" s="53"/>
      <c r="R133" s="173">
        <f>SUM(Tableau1[[#This Row],[Colonne6]:[Colonne5]])</f>
        <v>80</v>
      </c>
      <c r="S133" s="51">
        <f t="shared" si="35"/>
        <v>2</v>
      </c>
      <c r="T133" s="120">
        <f t="shared" si="36"/>
        <v>2</v>
      </c>
      <c r="U133" s="118" t="e">
        <f t="shared" si="37"/>
        <v>#REF!</v>
      </c>
      <c r="V133" s="83" t="e">
        <f t="shared" si="38"/>
        <v>#REF!</v>
      </c>
      <c r="W133" s="104" t="e">
        <f t="shared" si="52"/>
        <v>#REF!</v>
      </c>
      <c r="X133" s="150" t="e">
        <f t="shared" si="39"/>
        <v>#REF!</v>
      </c>
      <c r="Y133" s="151" t="e">
        <f t="shared" si="40"/>
        <v>#REF!</v>
      </c>
      <c r="Z133" s="146" t="e">
        <f t="shared" si="41"/>
        <v>#REF!</v>
      </c>
      <c r="AA133" s="156" t="e">
        <f t="shared" si="42"/>
        <v>#REF!</v>
      </c>
      <c r="AB133" s="160" t="e">
        <f t="shared" si="43"/>
        <v>#REF!</v>
      </c>
      <c r="AC133" s="163" t="e">
        <f t="shared" si="44"/>
        <v>#REF!</v>
      </c>
      <c r="AD133" s="168" t="e">
        <f t="shared" si="45"/>
        <v>#REF!</v>
      </c>
      <c r="AI133" s="44" t="e">
        <f t="shared" si="46"/>
        <v>#REF!</v>
      </c>
    </row>
    <row r="134" spans="1:35">
      <c r="A134" s="56" t="str">
        <f t="shared" si="33"/>
        <v>en chèque</v>
      </c>
      <c r="B134" s="56">
        <v>127</v>
      </c>
      <c r="C134" s="123" t="e">
        <f>#REF!</f>
        <v>#REF!</v>
      </c>
      <c r="D134" s="77" t="e">
        <f>#REF!</f>
        <v>#REF!</v>
      </c>
      <c r="E134" s="281">
        <v>127</v>
      </c>
      <c r="F134" s="53">
        <v>50</v>
      </c>
      <c r="G134" s="53">
        <v>50</v>
      </c>
      <c r="H134" s="53"/>
      <c r="I134" s="53"/>
      <c r="J134" s="53"/>
      <c r="K134" s="53"/>
      <c r="L134" s="53"/>
      <c r="M134" s="53"/>
      <c r="N134" s="53"/>
      <c r="O134" s="53"/>
      <c r="P134" s="53"/>
      <c r="Q134" s="53"/>
      <c r="R134" s="173">
        <f>SUM(Tableau1[[#This Row],[Colonne6]:[Colonne5]])</f>
        <v>100</v>
      </c>
      <c r="S134" s="51">
        <f t="shared" si="35"/>
        <v>2</v>
      </c>
      <c r="T134" s="120">
        <f t="shared" si="36"/>
        <v>2</v>
      </c>
      <c r="U134" s="118" t="e">
        <f t="shared" si="37"/>
        <v>#REF!</v>
      </c>
      <c r="V134" s="83" t="e">
        <f t="shared" si="38"/>
        <v>#REF!</v>
      </c>
      <c r="W134" s="104"/>
      <c r="X134" s="150">
        <f t="shared" si="39"/>
        <v>0</v>
      </c>
      <c r="Y134" s="151">
        <f t="shared" si="40"/>
        <v>0</v>
      </c>
      <c r="Z134" s="146">
        <f t="shared" si="41"/>
        <v>0</v>
      </c>
      <c r="AA134" s="156">
        <f t="shared" si="42"/>
        <v>0</v>
      </c>
      <c r="AB134" s="160">
        <f t="shared" si="43"/>
        <v>0</v>
      </c>
      <c r="AC134" s="163">
        <f t="shared" si="44"/>
        <v>0</v>
      </c>
      <c r="AD134" s="168">
        <f t="shared" si="45"/>
        <v>0</v>
      </c>
      <c r="AI134" s="44" t="e">
        <f t="shared" si="46"/>
        <v>#REF!</v>
      </c>
    </row>
    <row r="135" spans="1:35">
      <c r="A135" s="56" t="e">
        <f t="shared" ref="A135:A198" si="53">IF(W135="","en chèque","")</f>
        <v>#REF!</v>
      </c>
      <c r="B135" s="56">
        <v>128</v>
      </c>
      <c r="C135" s="123" t="e">
        <f>#REF!</f>
        <v>#REF!</v>
      </c>
      <c r="D135" s="77" t="e">
        <f>#REF!</f>
        <v>#REF!</v>
      </c>
      <c r="E135" s="281">
        <v>128</v>
      </c>
      <c r="F135" s="53" t="s">
        <v>167</v>
      </c>
      <c r="G135" s="53">
        <v>100</v>
      </c>
      <c r="H135" s="53"/>
      <c r="I135" s="53"/>
      <c r="J135" s="53"/>
      <c r="K135" s="53"/>
      <c r="L135" s="53"/>
      <c r="M135" s="53"/>
      <c r="N135" s="53"/>
      <c r="O135" s="53"/>
      <c r="P135" s="53"/>
      <c r="Q135" s="53"/>
      <c r="R135" s="173">
        <f>SUM(Tableau1[[#This Row],[Colonne6]:[Colonne5]])</f>
        <v>100</v>
      </c>
      <c r="S135" s="51">
        <f t="shared" si="35"/>
        <v>2</v>
      </c>
      <c r="T135" s="120">
        <f t="shared" si="36"/>
        <v>2</v>
      </c>
      <c r="U135" s="118" t="e">
        <f t="shared" si="37"/>
        <v>#REF!</v>
      </c>
      <c r="V135" s="83" t="e">
        <f t="shared" si="38"/>
        <v>#REF!</v>
      </c>
      <c r="W135" s="104" t="e">
        <f>V135</f>
        <v>#REF!</v>
      </c>
      <c r="X135" s="150" t="e">
        <f t="shared" si="39"/>
        <v>#REF!</v>
      </c>
      <c r="Y135" s="151" t="e">
        <f t="shared" si="40"/>
        <v>#REF!</v>
      </c>
      <c r="Z135" s="146" t="e">
        <f t="shared" si="41"/>
        <v>#REF!</v>
      </c>
      <c r="AA135" s="156" t="e">
        <f t="shared" si="42"/>
        <v>#REF!</v>
      </c>
      <c r="AB135" s="160" t="e">
        <f t="shared" si="43"/>
        <v>#REF!</v>
      </c>
      <c r="AC135" s="163" t="e">
        <f t="shared" si="44"/>
        <v>#REF!</v>
      </c>
      <c r="AD135" s="168" t="e">
        <f t="shared" si="45"/>
        <v>#REF!</v>
      </c>
      <c r="AI135" s="44" t="e">
        <f t="shared" si="46"/>
        <v>#REF!</v>
      </c>
    </row>
    <row r="136" spans="1:35">
      <c r="A136" s="56" t="e">
        <f t="shared" si="53"/>
        <v>#REF!</v>
      </c>
      <c r="B136" s="56">
        <v>129</v>
      </c>
      <c r="C136" s="123" t="e">
        <f>#REF!</f>
        <v>#REF!</v>
      </c>
      <c r="D136" s="77" t="e">
        <f>#REF!</f>
        <v>#REF!</v>
      </c>
      <c r="E136" s="281">
        <v>129</v>
      </c>
      <c r="F136" s="53">
        <v>50</v>
      </c>
      <c r="G136" s="53">
        <v>50</v>
      </c>
      <c r="H136" s="53"/>
      <c r="I136" s="53"/>
      <c r="J136" s="53"/>
      <c r="K136" s="53"/>
      <c r="L136" s="53"/>
      <c r="M136" s="53"/>
      <c r="N136" s="53"/>
      <c r="O136" s="53"/>
      <c r="P136" s="53"/>
      <c r="Q136" s="53"/>
      <c r="R136" s="173">
        <f>SUM(Tableau1[[#This Row],[Colonne6]:[Colonne5]])</f>
        <v>100</v>
      </c>
      <c r="S136" s="51">
        <f t="shared" ref="S136:S199" si="54">COUNTIF($F$5:$Q$5,"&gt;1000")</f>
        <v>2</v>
      </c>
      <c r="T136" s="120">
        <f t="shared" ref="T136:T199" si="55">COUNTA(F136:Q136)</f>
        <v>2</v>
      </c>
      <c r="U136" s="118" t="e">
        <f t="shared" ref="U136:U199" si="56">IF(OR(C136&lt;=0,T136&gt;S136),0,(S136-T136)*$C$1)</f>
        <v>#REF!</v>
      </c>
      <c r="V136" s="83" t="e">
        <f t="shared" ref="V136:V199" si="57">IF(C136&lt;&gt;0,(R136-U136-AE136),0)</f>
        <v>#REF!</v>
      </c>
      <c r="W136" s="104" t="e">
        <f>V136</f>
        <v>#REF!</v>
      </c>
      <c r="X136" s="150" t="e">
        <f t="shared" ref="X136:X199" si="58">ROUNDDOWN(W136/$X$3,0)</f>
        <v>#REF!</v>
      </c>
      <c r="Y136" s="151" t="e">
        <f t="shared" ref="Y136:Y199" si="59">ROUNDDOWN((W136-(X136*$X$3))/$Y$3,0)</f>
        <v>#REF!</v>
      </c>
      <c r="Z136" s="146" t="e">
        <f t="shared" ref="Z136:Z199" si="60">ROUNDDOWN(((W136-(X136*$X$3))-(Y136*$Y$3))/$Z$3,0)</f>
        <v>#REF!</v>
      </c>
      <c r="AA136" s="156" t="e">
        <f t="shared" ref="AA136:AA199" si="61">ROUNDDOWN((((W136-(X136*$X$3))-(Y136*$Y$3))-(Z136*$Z$3))/$AA$3,0)</f>
        <v>#REF!</v>
      </c>
      <c r="AB136" s="160" t="e">
        <f t="shared" ref="AB136:AB199" si="62">ROUNDDOWN(((((W136-(X136*$X$3))-(Y136*$Y$3))-(Z136*$Z$3))-(AA136*$AA$3))/$AB$3,0)</f>
        <v>#REF!</v>
      </c>
      <c r="AC136" s="163" t="e">
        <f t="shared" ref="AC136:AC199" si="63">ROUNDDOWN((((((W136-(X136*$X$3))-(Y136*$Y$3))-(Z136*$Z$3))-(AA136*$AA$3))-(AB136*$AB$3))/$AC$3,0)</f>
        <v>#REF!</v>
      </c>
      <c r="AD136" s="168" t="e">
        <f t="shared" ref="AD136:AD199" si="64">ROUNDDOWN(((((((W136-(X136*$X$3))-(Y136*$Y$3))-(Z136*$Z$3))-(AA136*$AA$3))-(AB136*$AB$3))-(AC136*$AC$3))/$AD$3,0)</f>
        <v>#REF!</v>
      </c>
      <c r="AI136" s="44" t="e">
        <f t="shared" si="46"/>
        <v>#REF!</v>
      </c>
    </row>
    <row r="137" spans="1:35">
      <c r="A137" s="56" t="e">
        <f t="shared" si="53"/>
        <v>#REF!</v>
      </c>
      <c r="B137" s="56">
        <v>130</v>
      </c>
      <c r="C137" s="123" t="e">
        <f>#REF!</f>
        <v>#REF!</v>
      </c>
      <c r="D137" s="77" t="e">
        <f>#REF!</f>
        <v>#REF!</v>
      </c>
      <c r="E137" s="281">
        <v>130</v>
      </c>
      <c r="F137" s="53">
        <v>20</v>
      </c>
      <c r="G137" s="53">
        <v>20</v>
      </c>
      <c r="H137" s="53"/>
      <c r="I137" s="53"/>
      <c r="J137" s="53"/>
      <c r="K137" s="53"/>
      <c r="L137" s="53"/>
      <c r="M137" s="53"/>
      <c r="N137" s="53"/>
      <c r="O137" s="53"/>
      <c r="P137" s="53"/>
      <c r="Q137" s="53"/>
      <c r="R137" s="173">
        <f>SUM(Tableau1[[#This Row],[Colonne6]:[Colonne5]])</f>
        <v>40</v>
      </c>
      <c r="S137" s="51">
        <f t="shared" si="54"/>
        <v>2</v>
      </c>
      <c r="T137" s="120">
        <f t="shared" si="55"/>
        <v>2</v>
      </c>
      <c r="U137" s="118" t="e">
        <f t="shared" si="56"/>
        <v>#REF!</v>
      </c>
      <c r="V137" s="83" t="e">
        <f t="shared" si="57"/>
        <v>#REF!</v>
      </c>
      <c r="W137" s="104" t="e">
        <f t="shared" ref="W137:W142" si="65">V137</f>
        <v>#REF!</v>
      </c>
      <c r="X137" s="150" t="e">
        <f t="shared" si="58"/>
        <v>#REF!</v>
      </c>
      <c r="Y137" s="151" t="e">
        <f t="shared" si="59"/>
        <v>#REF!</v>
      </c>
      <c r="Z137" s="146" t="e">
        <f t="shared" si="60"/>
        <v>#REF!</v>
      </c>
      <c r="AA137" s="156" t="e">
        <f t="shared" si="61"/>
        <v>#REF!</v>
      </c>
      <c r="AB137" s="160" t="e">
        <f t="shared" si="62"/>
        <v>#REF!</v>
      </c>
      <c r="AC137" s="163" t="e">
        <f t="shared" si="63"/>
        <v>#REF!</v>
      </c>
      <c r="AD137" s="168" t="e">
        <f t="shared" si="64"/>
        <v>#REF!</v>
      </c>
      <c r="AI137" s="44" t="e">
        <f t="shared" ref="AI137:AI200" si="66">IF(W137&gt;0,"",V137)</f>
        <v>#REF!</v>
      </c>
    </row>
    <row r="138" spans="1:35">
      <c r="A138" s="56" t="e">
        <f t="shared" si="53"/>
        <v>#REF!</v>
      </c>
      <c r="B138" s="56">
        <v>131</v>
      </c>
      <c r="C138" s="123" t="e">
        <f>#REF!</f>
        <v>#REF!</v>
      </c>
      <c r="D138" s="77" t="e">
        <f>#REF!</f>
        <v>#REF!</v>
      </c>
      <c r="E138" s="281">
        <v>131</v>
      </c>
      <c r="F138" s="53">
        <v>100</v>
      </c>
      <c r="G138" s="53">
        <v>150</v>
      </c>
      <c r="H138" s="53"/>
      <c r="I138" s="53"/>
      <c r="J138" s="53"/>
      <c r="K138" s="53"/>
      <c r="L138" s="53"/>
      <c r="M138" s="53"/>
      <c r="N138" s="53"/>
      <c r="O138" s="53"/>
      <c r="P138" s="53"/>
      <c r="Q138" s="53"/>
      <c r="R138" s="173">
        <f>SUM(Tableau1[[#This Row],[Colonne6]:[Colonne5]])</f>
        <v>250</v>
      </c>
      <c r="S138" s="51">
        <f t="shared" si="54"/>
        <v>2</v>
      </c>
      <c r="T138" s="120">
        <f t="shared" si="55"/>
        <v>2</v>
      </c>
      <c r="U138" s="118" t="e">
        <f t="shared" si="56"/>
        <v>#REF!</v>
      </c>
      <c r="V138" s="83" t="e">
        <f t="shared" si="57"/>
        <v>#REF!</v>
      </c>
      <c r="W138" s="104" t="e">
        <f>V138</f>
        <v>#REF!</v>
      </c>
      <c r="X138" s="150" t="e">
        <f t="shared" si="58"/>
        <v>#REF!</v>
      </c>
      <c r="Y138" s="151" t="e">
        <f t="shared" si="59"/>
        <v>#REF!</v>
      </c>
      <c r="Z138" s="146" t="e">
        <f t="shared" si="60"/>
        <v>#REF!</v>
      </c>
      <c r="AA138" s="156" t="e">
        <f t="shared" si="61"/>
        <v>#REF!</v>
      </c>
      <c r="AB138" s="160" t="e">
        <f t="shared" si="62"/>
        <v>#REF!</v>
      </c>
      <c r="AC138" s="163" t="e">
        <f t="shared" si="63"/>
        <v>#REF!</v>
      </c>
      <c r="AD138" s="168" t="e">
        <f t="shared" si="64"/>
        <v>#REF!</v>
      </c>
      <c r="AI138" s="44" t="e">
        <f t="shared" si="66"/>
        <v>#REF!</v>
      </c>
    </row>
    <row r="139" spans="1:35">
      <c r="A139" s="56" t="e">
        <f t="shared" si="53"/>
        <v>#REF!</v>
      </c>
      <c r="B139" s="56">
        <v>132</v>
      </c>
      <c r="C139" s="123" t="e">
        <f>#REF!</f>
        <v>#REF!</v>
      </c>
      <c r="D139" s="77" t="e">
        <f>#REF!</f>
        <v>#REF!</v>
      </c>
      <c r="E139" s="281">
        <v>132</v>
      </c>
      <c r="F139" s="53">
        <v>30</v>
      </c>
      <c r="G139" s="53">
        <v>30</v>
      </c>
      <c r="H139" s="53"/>
      <c r="I139" s="53"/>
      <c r="J139" s="53"/>
      <c r="K139" s="53"/>
      <c r="L139" s="53"/>
      <c r="M139" s="53"/>
      <c r="N139" s="53"/>
      <c r="O139" s="53"/>
      <c r="P139" s="53"/>
      <c r="Q139" s="53"/>
      <c r="R139" s="173">
        <f>SUM(Tableau1[[#This Row],[Colonne6]:[Colonne5]])</f>
        <v>60</v>
      </c>
      <c r="S139" s="51">
        <f t="shared" si="54"/>
        <v>2</v>
      </c>
      <c r="T139" s="120">
        <f t="shared" si="55"/>
        <v>2</v>
      </c>
      <c r="U139" s="118" t="e">
        <f t="shared" si="56"/>
        <v>#REF!</v>
      </c>
      <c r="V139" s="83" t="e">
        <f t="shared" si="57"/>
        <v>#REF!</v>
      </c>
      <c r="W139" s="104" t="e">
        <f t="shared" si="65"/>
        <v>#REF!</v>
      </c>
      <c r="X139" s="150" t="e">
        <f t="shared" si="58"/>
        <v>#REF!</v>
      </c>
      <c r="Y139" s="151" t="e">
        <f t="shared" si="59"/>
        <v>#REF!</v>
      </c>
      <c r="Z139" s="146" t="e">
        <f t="shared" si="60"/>
        <v>#REF!</v>
      </c>
      <c r="AA139" s="156" t="e">
        <f t="shared" si="61"/>
        <v>#REF!</v>
      </c>
      <c r="AB139" s="160" t="e">
        <f t="shared" si="62"/>
        <v>#REF!</v>
      </c>
      <c r="AC139" s="163" t="e">
        <f t="shared" si="63"/>
        <v>#REF!</v>
      </c>
      <c r="AD139" s="168" t="e">
        <f t="shared" si="64"/>
        <v>#REF!</v>
      </c>
      <c r="AI139" s="44" t="e">
        <f t="shared" si="66"/>
        <v>#REF!</v>
      </c>
    </row>
    <row r="140" spans="1:35">
      <c r="A140" s="56" t="e">
        <f t="shared" si="53"/>
        <v>#REF!</v>
      </c>
      <c r="B140" s="56">
        <v>133</v>
      </c>
      <c r="C140" s="123" t="e">
        <f>#REF!</f>
        <v>#REF!</v>
      </c>
      <c r="D140" s="77" t="e">
        <f>#REF!</f>
        <v>#REF!</v>
      </c>
      <c r="E140" s="281">
        <v>133</v>
      </c>
      <c r="F140" s="53">
        <v>20</v>
      </c>
      <c r="G140" s="53">
        <v>80</v>
      </c>
      <c r="H140" s="53"/>
      <c r="I140" s="53"/>
      <c r="J140" s="53"/>
      <c r="K140" s="53"/>
      <c r="L140" s="53"/>
      <c r="M140" s="53"/>
      <c r="N140" s="53"/>
      <c r="O140" s="53"/>
      <c r="P140" s="53"/>
      <c r="Q140" s="53"/>
      <c r="R140" s="173">
        <f>SUM(Tableau1[[#This Row],[Colonne6]:[Colonne5]])</f>
        <v>100</v>
      </c>
      <c r="S140" s="51">
        <f t="shared" si="54"/>
        <v>2</v>
      </c>
      <c r="T140" s="120">
        <f t="shared" si="55"/>
        <v>2</v>
      </c>
      <c r="U140" s="118" t="e">
        <f t="shared" si="56"/>
        <v>#REF!</v>
      </c>
      <c r="V140" s="83" t="e">
        <f t="shared" si="57"/>
        <v>#REF!</v>
      </c>
      <c r="W140" s="104" t="e">
        <f t="shared" si="65"/>
        <v>#REF!</v>
      </c>
      <c r="X140" s="150" t="e">
        <f t="shared" si="58"/>
        <v>#REF!</v>
      </c>
      <c r="Y140" s="151" t="e">
        <f t="shared" si="59"/>
        <v>#REF!</v>
      </c>
      <c r="Z140" s="146" t="e">
        <f t="shared" si="60"/>
        <v>#REF!</v>
      </c>
      <c r="AA140" s="156" t="e">
        <f t="shared" si="61"/>
        <v>#REF!</v>
      </c>
      <c r="AB140" s="160" t="e">
        <f t="shared" si="62"/>
        <v>#REF!</v>
      </c>
      <c r="AC140" s="163" t="e">
        <f t="shared" si="63"/>
        <v>#REF!</v>
      </c>
      <c r="AD140" s="168" t="e">
        <f t="shared" si="64"/>
        <v>#REF!</v>
      </c>
      <c r="AI140" s="44" t="e">
        <f t="shared" si="66"/>
        <v>#REF!</v>
      </c>
    </row>
    <row r="141" spans="1:35">
      <c r="A141" s="56" t="e">
        <f t="shared" si="53"/>
        <v>#REF!</v>
      </c>
      <c r="B141" s="56">
        <v>134</v>
      </c>
      <c r="C141" s="123" t="e">
        <f>#REF!</f>
        <v>#REF!</v>
      </c>
      <c r="D141" s="77" t="e">
        <f>#REF!</f>
        <v>#REF!</v>
      </c>
      <c r="E141" s="281">
        <v>134</v>
      </c>
      <c r="F141" s="53">
        <v>50</v>
      </c>
      <c r="G141" s="53">
        <v>50</v>
      </c>
      <c r="H141" s="53"/>
      <c r="I141" s="53"/>
      <c r="J141" s="53"/>
      <c r="K141" s="53"/>
      <c r="L141" s="53"/>
      <c r="M141" s="53"/>
      <c r="N141" s="53"/>
      <c r="O141" s="53"/>
      <c r="P141" s="53"/>
      <c r="Q141" s="53"/>
      <c r="R141" s="173">
        <f>SUM(Tableau1[[#This Row],[Colonne6]:[Colonne5]])</f>
        <v>100</v>
      </c>
      <c r="S141" s="51">
        <f t="shared" si="54"/>
        <v>2</v>
      </c>
      <c r="T141" s="120">
        <f t="shared" si="55"/>
        <v>2</v>
      </c>
      <c r="U141" s="118" t="e">
        <f t="shared" si="56"/>
        <v>#REF!</v>
      </c>
      <c r="V141" s="83" t="e">
        <f t="shared" si="57"/>
        <v>#REF!</v>
      </c>
      <c r="W141" s="104" t="e">
        <f t="shared" si="65"/>
        <v>#REF!</v>
      </c>
      <c r="X141" s="150" t="e">
        <f t="shared" si="58"/>
        <v>#REF!</v>
      </c>
      <c r="Y141" s="151" t="e">
        <f t="shared" si="59"/>
        <v>#REF!</v>
      </c>
      <c r="Z141" s="146" t="e">
        <f t="shared" si="60"/>
        <v>#REF!</v>
      </c>
      <c r="AA141" s="156" t="e">
        <f t="shared" si="61"/>
        <v>#REF!</v>
      </c>
      <c r="AB141" s="160" t="e">
        <f t="shared" si="62"/>
        <v>#REF!</v>
      </c>
      <c r="AC141" s="163" t="e">
        <f t="shared" si="63"/>
        <v>#REF!</v>
      </c>
      <c r="AD141" s="168" t="e">
        <f t="shared" si="64"/>
        <v>#REF!</v>
      </c>
      <c r="AI141" s="44" t="e">
        <f t="shared" si="66"/>
        <v>#REF!</v>
      </c>
    </row>
    <row r="142" spans="1:35">
      <c r="A142" s="56" t="e">
        <f t="shared" si="53"/>
        <v>#REF!</v>
      </c>
      <c r="B142" s="56">
        <v>135</v>
      </c>
      <c r="C142" s="123" t="e">
        <f>#REF!</f>
        <v>#REF!</v>
      </c>
      <c r="D142" s="77" t="e">
        <f>#REF!</f>
        <v>#REF!</v>
      </c>
      <c r="E142" s="281">
        <v>135</v>
      </c>
      <c r="F142" s="53">
        <v>40</v>
      </c>
      <c r="G142" s="53">
        <v>40</v>
      </c>
      <c r="H142" s="53"/>
      <c r="I142" s="53"/>
      <c r="J142" s="53"/>
      <c r="K142" s="53"/>
      <c r="L142" s="53"/>
      <c r="M142" s="53"/>
      <c r="N142" s="53"/>
      <c r="O142" s="53"/>
      <c r="P142" s="53"/>
      <c r="Q142" s="53"/>
      <c r="R142" s="173">
        <f>SUM(Tableau1[[#This Row],[Colonne6]:[Colonne5]])</f>
        <v>80</v>
      </c>
      <c r="S142" s="51">
        <f t="shared" si="54"/>
        <v>2</v>
      </c>
      <c r="T142" s="120">
        <f t="shared" si="55"/>
        <v>2</v>
      </c>
      <c r="U142" s="118" t="e">
        <f t="shared" si="56"/>
        <v>#REF!</v>
      </c>
      <c r="V142" s="83" t="e">
        <f t="shared" si="57"/>
        <v>#REF!</v>
      </c>
      <c r="W142" s="104" t="e">
        <f t="shared" si="65"/>
        <v>#REF!</v>
      </c>
      <c r="X142" s="150" t="e">
        <f t="shared" si="58"/>
        <v>#REF!</v>
      </c>
      <c r="Y142" s="151" t="e">
        <f t="shared" si="59"/>
        <v>#REF!</v>
      </c>
      <c r="Z142" s="146" t="e">
        <f t="shared" si="60"/>
        <v>#REF!</v>
      </c>
      <c r="AA142" s="156" t="e">
        <f t="shared" si="61"/>
        <v>#REF!</v>
      </c>
      <c r="AB142" s="160" t="e">
        <f t="shared" si="62"/>
        <v>#REF!</v>
      </c>
      <c r="AC142" s="163" t="e">
        <f t="shared" si="63"/>
        <v>#REF!</v>
      </c>
      <c r="AD142" s="168" t="e">
        <f t="shared" si="64"/>
        <v>#REF!</v>
      </c>
      <c r="AI142" s="44" t="e">
        <f t="shared" si="66"/>
        <v>#REF!</v>
      </c>
    </row>
    <row r="143" spans="1:35">
      <c r="A143" s="56" t="str">
        <f t="shared" si="53"/>
        <v>en chèque</v>
      </c>
      <c r="B143" s="56">
        <v>136</v>
      </c>
      <c r="C143" s="123" t="e">
        <f>#REF!</f>
        <v>#REF!</v>
      </c>
      <c r="D143" s="77" t="e">
        <f>#REF!</f>
        <v>#REF!</v>
      </c>
      <c r="E143" s="281">
        <v>136</v>
      </c>
      <c r="F143" s="53" t="s">
        <v>167</v>
      </c>
      <c r="G143" s="53"/>
      <c r="H143" s="53"/>
      <c r="I143" s="53"/>
      <c r="J143" s="53"/>
      <c r="K143" s="53"/>
      <c r="L143" s="53"/>
      <c r="M143" s="53"/>
      <c r="N143" s="53"/>
      <c r="O143" s="53"/>
      <c r="P143" s="53"/>
      <c r="Q143" s="53"/>
      <c r="R143" s="173">
        <f>SUM(Tableau1[[#This Row],[Colonne6]:[Colonne5]])</f>
        <v>0</v>
      </c>
      <c r="S143" s="51">
        <f t="shared" si="54"/>
        <v>2</v>
      </c>
      <c r="T143" s="120">
        <f t="shared" si="55"/>
        <v>1</v>
      </c>
      <c r="U143" s="118" t="e">
        <f t="shared" si="56"/>
        <v>#REF!</v>
      </c>
      <c r="V143" s="83" t="e">
        <f t="shared" si="57"/>
        <v>#REF!</v>
      </c>
      <c r="W143" s="104"/>
      <c r="X143" s="150">
        <f t="shared" si="58"/>
        <v>0</v>
      </c>
      <c r="Y143" s="151">
        <f t="shared" si="59"/>
        <v>0</v>
      </c>
      <c r="Z143" s="146">
        <f t="shared" si="60"/>
        <v>0</v>
      </c>
      <c r="AA143" s="156">
        <f t="shared" si="61"/>
        <v>0</v>
      </c>
      <c r="AB143" s="160">
        <f t="shared" si="62"/>
        <v>0</v>
      </c>
      <c r="AC143" s="163">
        <f t="shared" si="63"/>
        <v>0</v>
      </c>
      <c r="AD143" s="168">
        <f t="shared" si="64"/>
        <v>0</v>
      </c>
      <c r="AI143" s="44" t="e">
        <f t="shared" si="66"/>
        <v>#REF!</v>
      </c>
    </row>
    <row r="144" spans="1:35">
      <c r="A144" s="56" t="e">
        <f t="shared" si="53"/>
        <v>#REF!</v>
      </c>
      <c r="B144" s="56">
        <v>137</v>
      </c>
      <c r="C144" s="123" t="e">
        <f>#REF!</f>
        <v>#REF!</v>
      </c>
      <c r="D144" s="77" t="e">
        <f>#REF!</f>
        <v>#REF!</v>
      </c>
      <c r="E144" s="281">
        <v>137</v>
      </c>
      <c r="F144" s="53">
        <v>70</v>
      </c>
      <c r="G144" s="53">
        <v>70</v>
      </c>
      <c r="H144" s="53"/>
      <c r="I144" s="53"/>
      <c r="J144" s="53"/>
      <c r="K144" s="53"/>
      <c r="L144" s="53"/>
      <c r="M144" s="53"/>
      <c r="N144" s="53"/>
      <c r="O144" s="53"/>
      <c r="P144" s="53"/>
      <c r="Q144" s="53"/>
      <c r="R144" s="173">
        <f>SUM(Tableau1[[#This Row],[Colonne6]:[Colonne5]])</f>
        <v>140</v>
      </c>
      <c r="S144" s="51">
        <f t="shared" si="54"/>
        <v>2</v>
      </c>
      <c r="T144" s="120">
        <f t="shared" si="55"/>
        <v>2</v>
      </c>
      <c r="U144" s="118" t="e">
        <f t="shared" si="56"/>
        <v>#REF!</v>
      </c>
      <c r="V144" s="83" t="e">
        <f t="shared" si="57"/>
        <v>#REF!</v>
      </c>
      <c r="W144" s="104" t="e">
        <f t="shared" ref="W144" si="67">V144</f>
        <v>#REF!</v>
      </c>
      <c r="X144" s="150" t="e">
        <f t="shared" si="58"/>
        <v>#REF!</v>
      </c>
      <c r="Y144" s="151" t="e">
        <f t="shared" si="59"/>
        <v>#REF!</v>
      </c>
      <c r="Z144" s="146" t="e">
        <f t="shared" si="60"/>
        <v>#REF!</v>
      </c>
      <c r="AA144" s="156" t="e">
        <f t="shared" si="61"/>
        <v>#REF!</v>
      </c>
      <c r="AB144" s="160" t="e">
        <f t="shared" si="62"/>
        <v>#REF!</v>
      </c>
      <c r="AC144" s="163" t="e">
        <f t="shared" si="63"/>
        <v>#REF!</v>
      </c>
      <c r="AD144" s="168" t="e">
        <f t="shared" si="64"/>
        <v>#REF!</v>
      </c>
      <c r="AI144" s="44" t="e">
        <f t="shared" si="66"/>
        <v>#REF!</v>
      </c>
    </row>
    <row r="145" spans="1:35">
      <c r="A145" s="56" t="e">
        <f t="shared" si="53"/>
        <v>#REF!</v>
      </c>
      <c r="B145" s="56">
        <v>138</v>
      </c>
      <c r="C145" s="123" t="e">
        <f>#REF!</f>
        <v>#REF!</v>
      </c>
      <c r="D145" s="77" t="e">
        <f>#REF!</f>
        <v>#REF!</v>
      </c>
      <c r="E145" s="281">
        <v>138</v>
      </c>
      <c r="F145" s="53" t="s">
        <v>167</v>
      </c>
      <c r="G145" s="53">
        <v>30</v>
      </c>
      <c r="H145" s="53"/>
      <c r="I145" s="53"/>
      <c r="J145" s="53"/>
      <c r="K145" s="53"/>
      <c r="L145" s="53"/>
      <c r="M145" s="53"/>
      <c r="N145" s="53"/>
      <c r="O145" s="53"/>
      <c r="P145" s="53"/>
      <c r="Q145" s="53"/>
      <c r="R145" s="173">
        <f>SUM(Tableau1[[#This Row],[Colonne6]:[Colonne5]])</f>
        <v>30</v>
      </c>
      <c r="S145" s="51">
        <f t="shared" si="54"/>
        <v>2</v>
      </c>
      <c r="T145" s="120">
        <f t="shared" si="55"/>
        <v>2</v>
      </c>
      <c r="U145" s="118" t="e">
        <f t="shared" si="56"/>
        <v>#REF!</v>
      </c>
      <c r="V145" s="83" t="e">
        <f t="shared" si="57"/>
        <v>#REF!</v>
      </c>
      <c r="W145" s="104" t="e">
        <f>V145</f>
        <v>#REF!</v>
      </c>
      <c r="X145" s="150" t="e">
        <f t="shared" si="58"/>
        <v>#REF!</v>
      </c>
      <c r="Y145" s="151" t="e">
        <f t="shared" si="59"/>
        <v>#REF!</v>
      </c>
      <c r="Z145" s="146" t="e">
        <f t="shared" si="60"/>
        <v>#REF!</v>
      </c>
      <c r="AA145" s="156" t="e">
        <f t="shared" si="61"/>
        <v>#REF!</v>
      </c>
      <c r="AB145" s="160" t="e">
        <f t="shared" si="62"/>
        <v>#REF!</v>
      </c>
      <c r="AC145" s="163" t="e">
        <f t="shared" si="63"/>
        <v>#REF!</v>
      </c>
      <c r="AD145" s="168" t="e">
        <f t="shared" si="64"/>
        <v>#REF!</v>
      </c>
      <c r="AI145" s="44" t="e">
        <f t="shared" si="66"/>
        <v>#REF!</v>
      </c>
    </row>
    <row r="146" spans="1:35">
      <c r="A146" s="56" t="str">
        <f t="shared" si="53"/>
        <v>en chèque</v>
      </c>
      <c r="B146" s="56">
        <v>139</v>
      </c>
      <c r="C146" s="123" t="e">
        <f>#REF!</f>
        <v>#REF!</v>
      </c>
      <c r="D146" s="77" t="e">
        <f>#REF!</f>
        <v>#REF!</v>
      </c>
      <c r="E146" s="281">
        <v>139</v>
      </c>
      <c r="F146" s="53">
        <v>100</v>
      </c>
      <c r="G146" s="53"/>
      <c r="H146" s="53"/>
      <c r="I146" s="53"/>
      <c r="J146" s="53"/>
      <c r="K146" s="53"/>
      <c r="L146" s="53"/>
      <c r="M146" s="53"/>
      <c r="N146" s="53"/>
      <c r="O146" s="53"/>
      <c r="P146" s="53"/>
      <c r="Q146" s="53"/>
      <c r="R146" s="173">
        <f>SUM(Tableau1[[#This Row],[Colonne6]:[Colonne5]])</f>
        <v>100</v>
      </c>
      <c r="S146" s="51">
        <f t="shared" si="54"/>
        <v>2</v>
      </c>
      <c r="T146" s="120">
        <f t="shared" si="55"/>
        <v>1</v>
      </c>
      <c r="U146" s="118" t="e">
        <f t="shared" si="56"/>
        <v>#REF!</v>
      </c>
      <c r="V146" s="83" t="e">
        <f t="shared" si="57"/>
        <v>#REF!</v>
      </c>
      <c r="W146" s="104"/>
      <c r="X146" s="150">
        <f t="shared" si="58"/>
        <v>0</v>
      </c>
      <c r="Y146" s="151">
        <f t="shared" si="59"/>
        <v>0</v>
      </c>
      <c r="Z146" s="146">
        <f t="shared" si="60"/>
        <v>0</v>
      </c>
      <c r="AA146" s="156">
        <f t="shared" si="61"/>
        <v>0</v>
      </c>
      <c r="AB146" s="160">
        <f t="shared" si="62"/>
        <v>0</v>
      </c>
      <c r="AC146" s="163">
        <f t="shared" si="63"/>
        <v>0</v>
      </c>
      <c r="AD146" s="168">
        <f t="shared" si="64"/>
        <v>0</v>
      </c>
      <c r="AI146" s="44" t="e">
        <f t="shared" si="66"/>
        <v>#REF!</v>
      </c>
    </row>
    <row r="147" spans="1:35">
      <c r="A147" s="56" t="str">
        <f t="shared" si="53"/>
        <v>en chèque</v>
      </c>
      <c r="B147" s="56">
        <v>140</v>
      </c>
      <c r="C147" s="123" t="e">
        <f>#REF!</f>
        <v>#REF!</v>
      </c>
      <c r="D147" s="77" t="e">
        <f>#REF!</f>
        <v>#REF!</v>
      </c>
      <c r="E147" s="281">
        <v>140</v>
      </c>
      <c r="F147" s="53">
        <v>100</v>
      </c>
      <c r="G147" s="53"/>
      <c r="H147" s="53"/>
      <c r="I147" s="53"/>
      <c r="J147" s="53"/>
      <c r="K147" s="53"/>
      <c r="L147" s="53"/>
      <c r="M147" s="53"/>
      <c r="N147" s="53"/>
      <c r="O147" s="53"/>
      <c r="P147" s="53"/>
      <c r="Q147" s="53"/>
      <c r="R147" s="173">
        <f>SUM(Tableau1[[#This Row],[Colonne6]:[Colonne5]])</f>
        <v>100</v>
      </c>
      <c r="S147" s="51">
        <f t="shared" si="54"/>
        <v>2</v>
      </c>
      <c r="T147" s="120">
        <f t="shared" si="55"/>
        <v>1</v>
      </c>
      <c r="U147" s="118" t="e">
        <f t="shared" si="56"/>
        <v>#REF!</v>
      </c>
      <c r="V147" s="83" t="e">
        <f t="shared" si="57"/>
        <v>#REF!</v>
      </c>
      <c r="W147" s="104"/>
      <c r="X147" s="150">
        <f t="shared" si="58"/>
        <v>0</v>
      </c>
      <c r="Y147" s="151">
        <f t="shared" si="59"/>
        <v>0</v>
      </c>
      <c r="Z147" s="146">
        <f t="shared" si="60"/>
        <v>0</v>
      </c>
      <c r="AA147" s="156">
        <f t="shared" si="61"/>
        <v>0</v>
      </c>
      <c r="AB147" s="160">
        <f t="shared" si="62"/>
        <v>0</v>
      </c>
      <c r="AC147" s="163">
        <f t="shared" si="63"/>
        <v>0</v>
      </c>
      <c r="AD147" s="168">
        <f t="shared" si="64"/>
        <v>0</v>
      </c>
      <c r="AI147" s="44" t="e">
        <f t="shared" si="66"/>
        <v>#REF!</v>
      </c>
    </row>
    <row r="148" spans="1:35">
      <c r="A148" s="56" t="str">
        <f t="shared" si="53"/>
        <v>en chèque</v>
      </c>
      <c r="B148" s="56">
        <v>141</v>
      </c>
      <c r="C148" s="123" t="e">
        <f>#REF!</f>
        <v>#REF!</v>
      </c>
      <c r="D148" s="77" t="e">
        <f>#REF!</f>
        <v>#REF!</v>
      </c>
      <c r="E148" s="281">
        <v>141</v>
      </c>
      <c r="F148" s="53">
        <v>20</v>
      </c>
      <c r="G148" s="53">
        <v>20</v>
      </c>
      <c r="H148" s="53"/>
      <c r="I148" s="53"/>
      <c r="J148" s="53"/>
      <c r="K148" s="53"/>
      <c r="L148" s="53"/>
      <c r="M148" s="53"/>
      <c r="N148" s="53"/>
      <c r="O148" s="53"/>
      <c r="P148" s="53"/>
      <c r="Q148" s="53"/>
      <c r="R148" s="173">
        <f>SUM(Tableau1[[#This Row],[Colonne6]:[Colonne5]])</f>
        <v>40</v>
      </c>
      <c r="S148" s="51">
        <f t="shared" si="54"/>
        <v>2</v>
      </c>
      <c r="T148" s="120">
        <f t="shared" si="55"/>
        <v>2</v>
      </c>
      <c r="U148" s="118" t="e">
        <f t="shared" si="56"/>
        <v>#REF!</v>
      </c>
      <c r="V148" s="83" t="e">
        <f t="shared" si="57"/>
        <v>#REF!</v>
      </c>
      <c r="W148" s="104"/>
      <c r="X148" s="150">
        <f t="shared" si="58"/>
        <v>0</v>
      </c>
      <c r="Y148" s="151">
        <f t="shared" si="59"/>
        <v>0</v>
      </c>
      <c r="Z148" s="146">
        <f t="shared" si="60"/>
        <v>0</v>
      </c>
      <c r="AA148" s="156">
        <f t="shared" si="61"/>
        <v>0</v>
      </c>
      <c r="AB148" s="160">
        <f t="shared" si="62"/>
        <v>0</v>
      </c>
      <c r="AC148" s="163">
        <f t="shared" si="63"/>
        <v>0</v>
      </c>
      <c r="AD148" s="168">
        <f t="shared" si="64"/>
        <v>0</v>
      </c>
      <c r="AI148" s="44" t="e">
        <f t="shared" si="66"/>
        <v>#REF!</v>
      </c>
    </row>
    <row r="149" spans="1:35">
      <c r="A149" s="56" t="str">
        <f t="shared" si="53"/>
        <v>en chèque</v>
      </c>
      <c r="B149" s="56">
        <v>142</v>
      </c>
      <c r="C149" s="123" t="e">
        <f>#REF!</f>
        <v>#REF!</v>
      </c>
      <c r="D149" s="77" t="e">
        <f>#REF!</f>
        <v>#REF!</v>
      </c>
      <c r="E149" s="281">
        <v>142</v>
      </c>
      <c r="F149" s="53">
        <v>50</v>
      </c>
      <c r="G149" s="53">
        <v>50</v>
      </c>
      <c r="H149" s="53"/>
      <c r="I149" s="53"/>
      <c r="J149" s="53"/>
      <c r="K149" s="53"/>
      <c r="L149" s="53"/>
      <c r="M149" s="53"/>
      <c r="N149" s="53"/>
      <c r="O149" s="53"/>
      <c r="P149" s="53"/>
      <c r="Q149" s="53"/>
      <c r="R149" s="173">
        <f>SUM(Tableau1[[#This Row],[Colonne6]:[Colonne5]])</f>
        <v>100</v>
      </c>
      <c r="S149" s="51">
        <f t="shared" si="54"/>
        <v>2</v>
      </c>
      <c r="T149" s="120">
        <f t="shared" si="55"/>
        <v>2</v>
      </c>
      <c r="U149" s="118" t="e">
        <f t="shared" si="56"/>
        <v>#REF!</v>
      </c>
      <c r="V149" s="83" t="e">
        <f t="shared" si="57"/>
        <v>#REF!</v>
      </c>
      <c r="W149" s="104"/>
      <c r="X149" s="150">
        <f t="shared" si="58"/>
        <v>0</v>
      </c>
      <c r="Y149" s="151">
        <f t="shared" si="59"/>
        <v>0</v>
      </c>
      <c r="Z149" s="146">
        <f t="shared" si="60"/>
        <v>0</v>
      </c>
      <c r="AA149" s="156">
        <f t="shared" si="61"/>
        <v>0</v>
      </c>
      <c r="AB149" s="160">
        <f t="shared" si="62"/>
        <v>0</v>
      </c>
      <c r="AC149" s="163">
        <f t="shared" si="63"/>
        <v>0</v>
      </c>
      <c r="AD149" s="168">
        <f t="shared" si="64"/>
        <v>0</v>
      </c>
      <c r="AI149" s="44" t="e">
        <f t="shared" si="66"/>
        <v>#REF!</v>
      </c>
    </row>
    <row r="150" spans="1:35">
      <c r="A150" s="56" t="str">
        <f t="shared" si="53"/>
        <v>en chèque</v>
      </c>
      <c r="B150" s="56">
        <v>143</v>
      </c>
      <c r="C150" s="123" t="e">
        <f>#REF!</f>
        <v>#REF!</v>
      </c>
      <c r="D150" s="77" t="e">
        <f>#REF!</f>
        <v>#REF!</v>
      </c>
      <c r="E150" s="281">
        <v>143</v>
      </c>
      <c r="F150" s="53">
        <v>20</v>
      </c>
      <c r="G150" s="53">
        <v>20</v>
      </c>
      <c r="H150" s="53"/>
      <c r="I150" s="53"/>
      <c r="J150" s="53"/>
      <c r="K150" s="53"/>
      <c r="L150" s="53"/>
      <c r="M150" s="53"/>
      <c r="N150" s="53"/>
      <c r="O150" s="53"/>
      <c r="P150" s="53"/>
      <c r="Q150" s="53"/>
      <c r="R150" s="173">
        <f>SUM(Tableau1[[#This Row],[Colonne6]:[Colonne5]])</f>
        <v>40</v>
      </c>
      <c r="S150" s="51">
        <f t="shared" si="54"/>
        <v>2</v>
      </c>
      <c r="T150" s="120">
        <f t="shared" si="55"/>
        <v>2</v>
      </c>
      <c r="U150" s="118" t="e">
        <f t="shared" si="56"/>
        <v>#REF!</v>
      </c>
      <c r="V150" s="83" t="e">
        <f t="shared" si="57"/>
        <v>#REF!</v>
      </c>
      <c r="W150" s="104"/>
      <c r="X150" s="150">
        <f t="shared" si="58"/>
        <v>0</v>
      </c>
      <c r="Y150" s="151">
        <f t="shared" si="59"/>
        <v>0</v>
      </c>
      <c r="Z150" s="146">
        <f t="shared" si="60"/>
        <v>0</v>
      </c>
      <c r="AA150" s="156">
        <f t="shared" si="61"/>
        <v>0</v>
      </c>
      <c r="AB150" s="160">
        <f t="shared" si="62"/>
        <v>0</v>
      </c>
      <c r="AC150" s="163">
        <f t="shared" si="63"/>
        <v>0</v>
      </c>
      <c r="AD150" s="168">
        <f t="shared" si="64"/>
        <v>0</v>
      </c>
      <c r="AI150" s="44" t="e">
        <f t="shared" si="66"/>
        <v>#REF!</v>
      </c>
    </row>
    <row r="151" spans="1:35">
      <c r="A151" s="56" t="e">
        <f t="shared" si="53"/>
        <v>#REF!</v>
      </c>
      <c r="B151" s="56">
        <v>144</v>
      </c>
      <c r="C151" s="123" t="e">
        <f>#REF!</f>
        <v>#REF!</v>
      </c>
      <c r="D151" s="77" t="e">
        <f>#REF!</f>
        <v>#REF!</v>
      </c>
      <c r="E151" s="281">
        <v>144</v>
      </c>
      <c r="F151" s="53">
        <v>50</v>
      </c>
      <c r="G151" s="53"/>
      <c r="H151" s="53"/>
      <c r="I151" s="53"/>
      <c r="J151" s="53"/>
      <c r="K151" s="53"/>
      <c r="L151" s="53"/>
      <c r="M151" s="53"/>
      <c r="N151" s="53"/>
      <c r="O151" s="53"/>
      <c r="P151" s="53"/>
      <c r="Q151" s="53"/>
      <c r="R151" s="173">
        <f>SUM(Tableau1[[#This Row],[Colonne6]:[Colonne5]])</f>
        <v>50</v>
      </c>
      <c r="S151" s="51">
        <f t="shared" si="54"/>
        <v>2</v>
      </c>
      <c r="T151" s="120">
        <f t="shared" si="55"/>
        <v>1</v>
      </c>
      <c r="U151" s="118" t="e">
        <f t="shared" si="56"/>
        <v>#REF!</v>
      </c>
      <c r="V151" s="83" t="e">
        <f t="shared" si="57"/>
        <v>#REF!</v>
      </c>
      <c r="W151" s="104" t="e">
        <f t="shared" ref="W151" si="68">V151</f>
        <v>#REF!</v>
      </c>
      <c r="X151" s="150" t="e">
        <f t="shared" si="58"/>
        <v>#REF!</v>
      </c>
      <c r="Y151" s="151" t="e">
        <f t="shared" si="59"/>
        <v>#REF!</v>
      </c>
      <c r="Z151" s="146" t="e">
        <f t="shared" si="60"/>
        <v>#REF!</v>
      </c>
      <c r="AA151" s="156" t="e">
        <f t="shared" si="61"/>
        <v>#REF!</v>
      </c>
      <c r="AB151" s="160" t="e">
        <f t="shared" si="62"/>
        <v>#REF!</v>
      </c>
      <c r="AC151" s="163" t="e">
        <f t="shared" si="63"/>
        <v>#REF!</v>
      </c>
      <c r="AD151" s="168" t="e">
        <f t="shared" si="64"/>
        <v>#REF!</v>
      </c>
      <c r="AE151" s="297"/>
      <c r="AF151" s="79"/>
      <c r="AI151" s="44" t="e">
        <f t="shared" si="66"/>
        <v>#REF!</v>
      </c>
    </row>
    <row r="152" spans="1:35">
      <c r="A152" s="56" t="e">
        <f t="shared" si="53"/>
        <v>#REF!</v>
      </c>
      <c r="B152" s="56">
        <v>145</v>
      </c>
      <c r="C152" s="123" t="e">
        <f>#REF!</f>
        <v>#REF!</v>
      </c>
      <c r="D152" s="77" t="e">
        <f>#REF!</f>
        <v>#REF!</v>
      </c>
      <c r="E152" s="281">
        <v>145</v>
      </c>
      <c r="F152" s="53">
        <v>20</v>
      </c>
      <c r="G152" s="53">
        <v>20</v>
      </c>
      <c r="H152" s="53"/>
      <c r="I152" s="53"/>
      <c r="J152" s="53"/>
      <c r="K152" s="53"/>
      <c r="L152" s="53"/>
      <c r="M152" s="53"/>
      <c r="N152" s="53"/>
      <c r="O152" s="53"/>
      <c r="P152" s="53"/>
      <c r="Q152" s="53"/>
      <c r="R152" s="173">
        <f>SUM(Tableau1[[#This Row],[Colonne6]:[Colonne5]])</f>
        <v>40</v>
      </c>
      <c r="S152" s="51">
        <f t="shared" si="54"/>
        <v>2</v>
      </c>
      <c r="T152" s="120">
        <f t="shared" si="55"/>
        <v>2</v>
      </c>
      <c r="U152" s="118" t="e">
        <f t="shared" si="56"/>
        <v>#REF!</v>
      </c>
      <c r="V152" s="83" t="e">
        <f t="shared" si="57"/>
        <v>#REF!</v>
      </c>
      <c r="W152" s="104" t="e">
        <f>V152</f>
        <v>#REF!</v>
      </c>
      <c r="X152" s="150" t="e">
        <f t="shared" si="58"/>
        <v>#REF!</v>
      </c>
      <c r="Y152" s="151" t="e">
        <f t="shared" si="59"/>
        <v>#REF!</v>
      </c>
      <c r="Z152" s="146" t="e">
        <f t="shared" si="60"/>
        <v>#REF!</v>
      </c>
      <c r="AA152" s="156" t="e">
        <f t="shared" si="61"/>
        <v>#REF!</v>
      </c>
      <c r="AB152" s="160" t="e">
        <f t="shared" si="62"/>
        <v>#REF!</v>
      </c>
      <c r="AC152" s="163" t="e">
        <f t="shared" si="63"/>
        <v>#REF!</v>
      </c>
      <c r="AD152" s="168" t="e">
        <f t="shared" si="64"/>
        <v>#REF!</v>
      </c>
      <c r="AE152" s="297"/>
      <c r="AF152" s="79"/>
      <c r="AI152" s="44" t="e">
        <f t="shared" si="66"/>
        <v>#REF!</v>
      </c>
    </row>
    <row r="153" spans="1:35">
      <c r="A153" s="56" t="e">
        <f t="shared" si="53"/>
        <v>#REF!</v>
      </c>
      <c r="B153" s="56">
        <v>146</v>
      </c>
      <c r="C153" s="123" t="e">
        <f>#REF!</f>
        <v>#REF!</v>
      </c>
      <c r="D153" s="77" t="e">
        <f>#REF!</f>
        <v>#REF!</v>
      </c>
      <c r="E153" s="281">
        <v>146</v>
      </c>
      <c r="F153" s="53">
        <v>50</v>
      </c>
      <c r="G153" s="53">
        <v>50</v>
      </c>
      <c r="H153" s="53"/>
      <c r="I153" s="53"/>
      <c r="J153" s="53"/>
      <c r="K153" s="53"/>
      <c r="L153" s="53"/>
      <c r="M153" s="53"/>
      <c r="N153" s="53"/>
      <c r="O153" s="53"/>
      <c r="P153" s="53"/>
      <c r="Q153" s="53"/>
      <c r="R153" s="173">
        <f>SUM(Tableau1[[#This Row],[Colonne6]:[Colonne5]])</f>
        <v>100</v>
      </c>
      <c r="S153" s="51">
        <f t="shared" si="54"/>
        <v>2</v>
      </c>
      <c r="T153" s="120">
        <f t="shared" si="55"/>
        <v>2</v>
      </c>
      <c r="U153" s="118" t="e">
        <f t="shared" si="56"/>
        <v>#REF!</v>
      </c>
      <c r="V153" s="83" t="e">
        <f t="shared" si="57"/>
        <v>#REF!</v>
      </c>
      <c r="W153" s="104" t="e">
        <f t="shared" ref="W153" si="69">V153</f>
        <v>#REF!</v>
      </c>
      <c r="X153" s="150" t="e">
        <f t="shared" si="58"/>
        <v>#REF!</v>
      </c>
      <c r="Y153" s="151" t="e">
        <f t="shared" si="59"/>
        <v>#REF!</v>
      </c>
      <c r="Z153" s="146" t="e">
        <f t="shared" si="60"/>
        <v>#REF!</v>
      </c>
      <c r="AA153" s="156" t="e">
        <f t="shared" si="61"/>
        <v>#REF!</v>
      </c>
      <c r="AB153" s="160" t="e">
        <f t="shared" si="62"/>
        <v>#REF!</v>
      </c>
      <c r="AC153" s="163" t="e">
        <f t="shared" si="63"/>
        <v>#REF!</v>
      </c>
      <c r="AD153" s="168" t="e">
        <f t="shared" si="64"/>
        <v>#REF!</v>
      </c>
      <c r="AI153" s="44" t="e">
        <f t="shared" si="66"/>
        <v>#REF!</v>
      </c>
    </row>
    <row r="154" spans="1:35">
      <c r="A154" s="56" t="str">
        <f t="shared" si="53"/>
        <v>en chèque</v>
      </c>
      <c r="B154" s="56">
        <v>147</v>
      </c>
      <c r="C154" s="123" t="e">
        <f>#REF!</f>
        <v>#REF!</v>
      </c>
      <c r="D154" s="77" t="e">
        <f>#REF!</f>
        <v>#REF!</v>
      </c>
      <c r="E154" s="281">
        <v>147</v>
      </c>
      <c r="F154" s="53" t="s">
        <v>167</v>
      </c>
      <c r="G154" s="53"/>
      <c r="H154" s="53"/>
      <c r="I154" s="53"/>
      <c r="J154" s="53"/>
      <c r="K154" s="53"/>
      <c r="L154" s="53"/>
      <c r="M154" s="53"/>
      <c r="N154" s="53"/>
      <c r="O154" s="53"/>
      <c r="P154" s="53"/>
      <c r="Q154" s="53"/>
      <c r="R154" s="173">
        <f>SUM(Tableau1[[#This Row],[Colonne6]:[Colonne5]])</f>
        <v>0</v>
      </c>
      <c r="S154" s="51">
        <f t="shared" si="54"/>
        <v>2</v>
      </c>
      <c r="T154" s="120">
        <f t="shared" si="55"/>
        <v>1</v>
      </c>
      <c r="U154" s="118" t="e">
        <f t="shared" si="56"/>
        <v>#REF!</v>
      </c>
      <c r="V154" s="83" t="e">
        <f t="shared" si="57"/>
        <v>#REF!</v>
      </c>
      <c r="W154" s="104"/>
      <c r="X154" s="150">
        <f t="shared" si="58"/>
        <v>0</v>
      </c>
      <c r="Y154" s="151">
        <f t="shared" si="59"/>
        <v>0</v>
      </c>
      <c r="Z154" s="146">
        <f t="shared" si="60"/>
        <v>0</v>
      </c>
      <c r="AA154" s="156">
        <f t="shared" si="61"/>
        <v>0</v>
      </c>
      <c r="AB154" s="160">
        <f t="shared" si="62"/>
        <v>0</v>
      </c>
      <c r="AC154" s="163">
        <f t="shared" si="63"/>
        <v>0</v>
      </c>
      <c r="AD154" s="168">
        <f t="shared" si="64"/>
        <v>0</v>
      </c>
      <c r="AI154" s="44" t="e">
        <f t="shared" si="66"/>
        <v>#REF!</v>
      </c>
    </row>
    <row r="155" spans="1:35">
      <c r="A155" s="56" t="str">
        <f t="shared" si="53"/>
        <v>en chèque</v>
      </c>
      <c r="B155" s="56">
        <v>148</v>
      </c>
      <c r="C155" s="123" t="e">
        <f>#REF!</f>
        <v>#REF!</v>
      </c>
      <c r="D155" s="77" t="e">
        <f>#REF!</f>
        <v>#REF!</v>
      </c>
      <c r="E155" s="281">
        <v>148</v>
      </c>
      <c r="F155" s="53" t="s">
        <v>167</v>
      </c>
      <c r="G155" s="53"/>
      <c r="H155" s="53"/>
      <c r="I155" s="53"/>
      <c r="J155" s="53"/>
      <c r="K155" s="53"/>
      <c r="L155" s="53"/>
      <c r="M155" s="53"/>
      <c r="N155" s="53"/>
      <c r="O155" s="53"/>
      <c r="P155" s="53"/>
      <c r="Q155" s="53"/>
      <c r="R155" s="173">
        <f>SUM(Tableau1[[#This Row],[Colonne6]:[Colonne5]])</f>
        <v>0</v>
      </c>
      <c r="S155" s="51">
        <f t="shared" si="54"/>
        <v>2</v>
      </c>
      <c r="T155" s="120">
        <f t="shared" si="55"/>
        <v>1</v>
      </c>
      <c r="U155" s="118" t="e">
        <f t="shared" si="56"/>
        <v>#REF!</v>
      </c>
      <c r="V155" s="83" t="e">
        <f t="shared" si="57"/>
        <v>#REF!</v>
      </c>
      <c r="W155" s="104"/>
      <c r="X155" s="150">
        <f t="shared" si="58"/>
        <v>0</v>
      </c>
      <c r="Y155" s="151">
        <f t="shared" si="59"/>
        <v>0</v>
      </c>
      <c r="Z155" s="146">
        <f t="shared" si="60"/>
        <v>0</v>
      </c>
      <c r="AA155" s="156">
        <f t="shared" si="61"/>
        <v>0</v>
      </c>
      <c r="AB155" s="160">
        <f t="shared" si="62"/>
        <v>0</v>
      </c>
      <c r="AC155" s="163">
        <f t="shared" si="63"/>
        <v>0</v>
      </c>
      <c r="AD155" s="168">
        <f t="shared" si="64"/>
        <v>0</v>
      </c>
      <c r="AI155" s="44" t="e">
        <f t="shared" si="66"/>
        <v>#REF!</v>
      </c>
    </row>
    <row r="156" spans="1:35">
      <c r="A156" s="56" t="e">
        <f t="shared" si="53"/>
        <v>#REF!</v>
      </c>
      <c r="B156" s="56">
        <v>149</v>
      </c>
      <c r="C156" s="123" t="e">
        <f>#REF!</f>
        <v>#REF!</v>
      </c>
      <c r="D156" s="77" t="e">
        <f>#REF!</f>
        <v>#REF!</v>
      </c>
      <c r="E156" s="281">
        <v>149</v>
      </c>
      <c r="F156" s="53">
        <v>40</v>
      </c>
      <c r="G156" s="53">
        <v>40</v>
      </c>
      <c r="H156" s="53"/>
      <c r="I156" s="53"/>
      <c r="J156" s="53"/>
      <c r="K156" s="53"/>
      <c r="L156" s="53"/>
      <c r="M156" s="53"/>
      <c r="N156" s="53"/>
      <c r="O156" s="53"/>
      <c r="P156" s="53"/>
      <c r="Q156" s="53"/>
      <c r="R156" s="173">
        <f>SUM(Tableau1[[#This Row],[Colonne6]:[Colonne5]])</f>
        <v>80</v>
      </c>
      <c r="S156" s="51">
        <f t="shared" si="54"/>
        <v>2</v>
      </c>
      <c r="T156" s="120">
        <f t="shared" si="55"/>
        <v>2</v>
      </c>
      <c r="U156" s="118" t="e">
        <f t="shared" si="56"/>
        <v>#REF!</v>
      </c>
      <c r="V156" s="83" t="e">
        <f t="shared" si="57"/>
        <v>#REF!</v>
      </c>
      <c r="W156" s="104" t="e">
        <f>V156</f>
        <v>#REF!</v>
      </c>
      <c r="X156" s="150" t="e">
        <f t="shared" si="58"/>
        <v>#REF!</v>
      </c>
      <c r="Y156" s="151" t="e">
        <f t="shared" si="59"/>
        <v>#REF!</v>
      </c>
      <c r="Z156" s="146" t="e">
        <f t="shared" si="60"/>
        <v>#REF!</v>
      </c>
      <c r="AA156" s="156" t="e">
        <f t="shared" si="61"/>
        <v>#REF!</v>
      </c>
      <c r="AB156" s="160" t="e">
        <f t="shared" si="62"/>
        <v>#REF!</v>
      </c>
      <c r="AC156" s="163" t="e">
        <f t="shared" si="63"/>
        <v>#REF!</v>
      </c>
      <c r="AD156" s="168" t="e">
        <f t="shared" si="64"/>
        <v>#REF!</v>
      </c>
      <c r="AI156" s="44" t="e">
        <f t="shared" si="66"/>
        <v>#REF!</v>
      </c>
    </row>
    <row r="157" spans="1:35">
      <c r="A157" s="56" t="str">
        <f t="shared" si="53"/>
        <v>en chèque</v>
      </c>
      <c r="B157" s="56">
        <v>150</v>
      </c>
      <c r="C157" s="123" t="e">
        <f>#REF!</f>
        <v>#REF!</v>
      </c>
      <c r="D157" s="77" t="e">
        <f>#REF!</f>
        <v>#REF!</v>
      </c>
      <c r="E157" s="281">
        <v>150</v>
      </c>
      <c r="F157" s="53">
        <v>60</v>
      </c>
      <c r="G157" s="53">
        <v>60</v>
      </c>
      <c r="H157" s="53"/>
      <c r="I157" s="53"/>
      <c r="J157" s="53"/>
      <c r="K157" s="53"/>
      <c r="L157" s="53"/>
      <c r="M157" s="53"/>
      <c r="N157" s="53"/>
      <c r="O157" s="53"/>
      <c r="P157" s="53"/>
      <c r="Q157" s="53"/>
      <c r="R157" s="173">
        <f>SUM(Tableau1[[#This Row],[Colonne6]:[Colonne5]])</f>
        <v>120</v>
      </c>
      <c r="S157" s="51">
        <f t="shared" si="54"/>
        <v>2</v>
      </c>
      <c r="T157" s="120">
        <f t="shared" si="55"/>
        <v>2</v>
      </c>
      <c r="U157" s="118" t="e">
        <f t="shared" si="56"/>
        <v>#REF!</v>
      </c>
      <c r="V157" s="83" t="e">
        <f t="shared" si="57"/>
        <v>#REF!</v>
      </c>
      <c r="W157" s="104"/>
      <c r="X157" s="150">
        <f t="shared" si="58"/>
        <v>0</v>
      </c>
      <c r="Y157" s="151">
        <f t="shared" si="59"/>
        <v>0</v>
      </c>
      <c r="Z157" s="146">
        <f t="shared" si="60"/>
        <v>0</v>
      </c>
      <c r="AA157" s="156">
        <f t="shared" si="61"/>
        <v>0</v>
      </c>
      <c r="AB157" s="160">
        <f t="shared" si="62"/>
        <v>0</v>
      </c>
      <c r="AC157" s="163">
        <f t="shared" si="63"/>
        <v>0</v>
      </c>
      <c r="AD157" s="168">
        <f t="shared" si="64"/>
        <v>0</v>
      </c>
      <c r="AI157" s="44" t="e">
        <f t="shared" si="66"/>
        <v>#REF!</v>
      </c>
    </row>
    <row r="158" spans="1:35">
      <c r="A158" s="56" t="e">
        <f t="shared" si="53"/>
        <v>#REF!</v>
      </c>
      <c r="B158" s="56">
        <v>151</v>
      </c>
      <c r="C158" s="123" t="e">
        <f>#REF!</f>
        <v>#REF!</v>
      </c>
      <c r="D158" s="77" t="e">
        <f>#REF!</f>
        <v>#REF!</v>
      </c>
      <c r="E158" s="281">
        <v>151</v>
      </c>
      <c r="F158" s="53">
        <v>70</v>
      </c>
      <c r="G158" s="53">
        <v>70</v>
      </c>
      <c r="H158" s="53"/>
      <c r="I158" s="53"/>
      <c r="J158" s="53"/>
      <c r="K158" s="53"/>
      <c r="L158" s="53"/>
      <c r="M158" s="53"/>
      <c r="N158" s="53"/>
      <c r="O158" s="53"/>
      <c r="P158" s="53"/>
      <c r="Q158" s="53"/>
      <c r="R158" s="173">
        <f>SUM(Tableau1[[#This Row],[Colonne6]:[Colonne5]])</f>
        <v>140</v>
      </c>
      <c r="S158" s="51">
        <f t="shared" si="54"/>
        <v>2</v>
      </c>
      <c r="T158" s="120">
        <f t="shared" si="55"/>
        <v>2</v>
      </c>
      <c r="U158" s="118" t="e">
        <f t="shared" si="56"/>
        <v>#REF!</v>
      </c>
      <c r="V158" s="83" t="e">
        <f t="shared" si="57"/>
        <v>#REF!</v>
      </c>
      <c r="W158" s="104" t="e">
        <f t="shared" ref="W158:W163" si="70">V158</f>
        <v>#REF!</v>
      </c>
      <c r="X158" s="150" t="e">
        <f t="shared" si="58"/>
        <v>#REF!</v>
      </c>
      <c r="Y158" s="151" t="e">
        <f t="shared" si="59"/>
        <v>#REF!</v>
      </c>
      <c r="Z158" s="146" t="e">
        <f t="shared" si="60"/>
        <v>#REF!</v>
      </c>
      <c r="AA158" s="156" t="e">
        <f t="shared" si="61"/>
        <v>#REF!</v>
      </c>
      <c r="AB158" s="160" t="e">
        <f t="shared" si="62"/>
        <v>#REF!</v>
      </c>
      <c r="AC158" s="163" t="e">
        <f t="shared" si="63"/>
        <v>#REF!</v>
      </c>
      <c r="AD158" s="168" t="e">
        <f t="shared" si="64"/>
        <v>#REF!</v>
      </c>
      <c r="AI158" s="44" t="e">
        <f t="shared" si="66"/>
        <v>#REF!</v>
      </c>
    </row>
    <row r="159" spans="1:35">
      <c r="A159" s="56" t="e">
        <f t="shared" si="53"/>
        <v>#REF!</v>
      </c>
      <c r="B159" s="56">
        <v>152</v>
      </c>
      <c r="C159" s="123" t="e">
        <f>#REF!</f>
        <v>#REF!</v>
      </c>
      <c r="D159" s="77" t="e">
        <f>#REF!</f>
        <v>#REF!</v>
      </c>
      <c r="E159" s="281">
        <v>152</v>
      </c>
      <c r="F159" s="53" t="s">
        <v>167</v>
      </c>
      <c r="G159" s="53"/>
      <c r="H159" s="53"/>
      <c r="I159" s="53"/>
      <c r="J159" s="53"/>
      <c r="K159" s="53"/>
      <c r="L159" s="53"/>
      <c r="M159" s="53"/>
      <c r="N159" s="53"/>
      <c r="O159" s="53"/>
      <c r="P159" s="53"/>
      <c r="Q159" s="53"/>
      <c r="R159" s="173">
        <f>SUM(Tableau1[[#This Row],[Colonne6]:[Colonne5]])</f>
        <v>0</v>
      </c>
      <c r="S159" s="51">
        <f t="shared" si="54"/>
        <v>2</v>
      </c>
      <c r="T159" s="120">
        <f t="shared" si="55"/>
        <v>1</v>
      </c>
      <c r="U159" s="118" t="e">
        <f t="shared" si="56"/>
        <v>#REF!</v>
      </c>
      <c r="V159" s="83" t="e">
        <f t="shared" si="57"/>
        <v>#REF!</v>
      </c>
      <c r="W159" s="104" t="e">
        <f t="shared" si="70"/>
        <v>#REF!</v>
      </c>
      <c r="X159" s="150" t="e">
        <f t="shared" si="58"/>
        <v>#REF!</v>
      </c>
      <c r="Y159" s="151" t="e">
        <f t="shared" si="59"/>
        <v>#REF!</v>
      </c>
      <c r="Z159" s="146" t="e">
        <f t="shared" si="60"/>
        <v>#REF!</v>
      </c>
      <c r="AA159" s="156" t="e">
        <f t="shared" si="61"/>
        <v>#REF!</v>
      </c>
      <c r="AB159" s="160" t="e">
        <f t="shared" si="62"/>
        <v>#REF!</v>
      </c>
      <c r="AC159" s="163" t="e">
        <f t="shared" si="63"/>
        <v>#REF!</v>
      </c>
      <c r="AD159" s="168" t="e">
        <f t="shared" si="64"/>
        <v>#REF!</v>
      </c>
      <c r="AE159" s="297"/>
      <c r="AF159" s="79"/>
      <c r="AI159" s="44" t="e">
        <f t="shared" si="66"/>
        <v>#REF!</v>
      </c>
    </row>
    <row r="160" spans="1:35">
      <c r="A160" s="56" t="e">
        <f t="shared" si="53"/>
        <v>#REF!</v>
      </c>
      <c r="B160" s="56">
        <v>153</v>
      </c>
      <c r="C160" s="123" t="e">
        <f>#REF!</f>
        <v>#REF!</v>
      </c>
      <c r="D160" s="77" t="e">
        <f>#REF!</f>
        <v>#REF!</v>
      </c>
      <c r="E160" s="281">
        <v>153</v>
      </c>
      <c r="F160" s="53">
        <v>60</v>
      </c>
      <c r="G160" s="53">
        <v>60</v>
      </c>
      <c r="H160" s="53"/>
      <c r="I160" s="53"/>
      <c r="J160" s="53"/>
      <c r="K160" s="53"/>
      <c r="L160" s="53"/>
      <c r="M160" s="53"/>
      <c r="N160" s="53"/>
      <c r="O160" s="53"/>
      <c r="P160" s="53"/>
      <c r="Q160" s="53"/>
      <c r="R160" s="173">
        <f>SUM(Tableau1[[#This Row],[Colonne6]:[Colonne5]])</f>
        <v>120</v>
      </c>
      <c r="S160" s="51">
        <f t="shared" si="54"/>
        <v>2</v>
      </c>
      <c r="T160" s="120">
        <f t="shared" si="55"/>
        <v>2</v>
      </c>
      <c r="U160" s="118" t="e">
        <f t="shared" si="56"/>
        <v>#REF!</v>
      </c>
      <c r="V160" s="83" t="e">
        <f t="shared" si="57"/>
        <v>#REF!</v>
      </c>
      <c r="W160" s="104" t="e">
        <f t="shared" si="70"/>
        <v>#REF!</v>
      </c>
      <c r="X160" s="150" t="e">
        <f t="shared" si="58"/>
        <v>#REF!</v>
      </c>
      <c r="Y160" s="151" t="e">
        <f t="shared" si="59"/>
        <v>#REF!</v>
      </c>
      <c r="Z160" s="146" t="e">
        <f t="shared" si="60"/>
        <v>#REF!</v>
      </c>
      <c r="AA160" s="156" t="e">
        <f t="shared" si="61"/>
        <v>#REF!</v>
      </c>
      <c r="AB160" s="160" t="e">
        <f t="shared" si="62"/>
        <v>#REF!</v>
      </c>
      <c r="AC160" s="163" t="e">
        <f t="shared" si="63"/>
        <v>#REF!</v>
      </c>
      <c r="AD160" s="168" t="e">
        <f t="shared" si="64"/>
        <v>#REF!</v>
      </c>
      <c r="AI160" s="44" t="e">
        <f t="shared" si="66"/>
        <v>#REF!</v>
      </c>
    </row>
    <row r="161" spans="1:35">
      <c r="A161" s="56" t="str">
        <f t="shared" si="53"/>
        <v>en chèque</v>
      </c>
      <c r="B161" s="56">
        <v>154</v>
      </c>
      <c r="C161" s="123" t="e">
        <f>#REF!</f>
        <v>#REF!</v>
      </c>
      <c r="D161" s="77" t="e">
        <f>#REF!</f>
        <v>#REF!</v>
      </c>
      <c r="E161" s="281">
        <v>154</v>
      </c>
      <c r="F161" s="53">
        <v>40</v>
      </c>
      <c r="G161" s="53">
        <v>40</v>
      </c>
      <c r="H161" s="53"/>
      <c r="I161" s="53"/>
      <c r="J161" s="53"/>
      <c r="K161" s="53"/>
      <c r="L161" s="53"/>
      <c r="M161" s="53"/>
      <c r="N161" s="53"/>
      <c r="O161" s="53"/>
      <c r="P161" s="53"/>
      <c r="Q161" s="53"/>
      <c r="R161" s="173">
        <f>SUM(Tableau1[[#This Row],[Colonne6]:[Colonne5]])</f>
        <v>80</v>
      </c>
      <c r="S161" s="51">
        <f t="shared" si="54"/>
        <v>2</v>
      </c>
      <c r="T161" s="120">
        <f t="shared" si="55"/>
        <v>2</v>
      </c>
      <c r="U161" s="118" t="e">
        <f t="shared" si="56"/>
        <v>#REF!</v>
      </c>
      <c r="V161" s="83" t="e">
        <f t="shared" si="57"/>
        <v>#REF!</v>
      </c>
      <c r="W161" s="104"/>
      <c r="X161" s="150">
        <f t="shared" si="58"/>
        <v>0</v>
      </c>
      <c r="Y161" s="151">
        <f t="shared" si="59"/>
        <v>0</v>
      </c>
      <c r="Z161" s="146">
        <f t="shared" si="60"/>
        <v>0</v>
      </c>
      <c r="AA161" s="156">
        <f t="shared" si="61"/>
        <v>0</v>
      </c>
      <c r="AB161" s="160">
        <f t="shared" si="62"/>
        <v>0</v>
      </c>
      <c r="AC161" s="163">
        <f t="shared" si="63"/>
        <v>0</v>
      </c>
      <c r="AD161" s="168">
        <f t="shared" si="64"/>
        <v>0</v>
      </c>
      <c r="AI161" s="44" t="e">
        <f t="shared" si="66"/>
        <v>#REF!</v>
      </c>
    </row>
    <row r="162" spans="1:35">
      <c r="A162" s="56" t="e">
        <f t="shared" si="53"/>
        <v>#REF!</v>
      </c>
      <c r="B162" s="56">
        <v>155</v>
      </c>
      <c r="C162" s="123" t="e">
        <f>#REF!</f>
        <v>#REF!</v>
      </c>
      <c r="D162" s="77" t="e">
        <f>#REF!</f>
        <v>#REF!</v>
      </c>
      <c r="E162" s="281">
        <v>155</v>
      </c>
      <c r="F162" s="53">
        <v>50</v>
      </c>
      <c r="G162" s="53">
        <v>50</v>
      </c>
      <c r="H162" s="53"/>
      <c r="I162" s="53"/>
      <c r="J162" s="53"/>
      <c r="K162" s="53"/>
      <c r="L162" s="53"/>
      <c r="M162" s="53"/>
      <c r="N162" s="53"/>
      <c r="O162" s="53"/>
      <c r="P162" s="53"/>
      <c r="Q162" s="53"/>
      <c r="R162" s="173">
        <f>SUM(Tableau1[[#This Row],[Colonne6]:[Colonne5]])</f>
        <v>100</v>
      </c>
      <c r="S162" s="51">
        <f t="shared" si="54"/>
        <v>2</v>
      </c>
      <c r="T162" s="120">
        <f t="shared" si="55"/>
        <v>2</v>
      </c>
      <c r="U162" s="118" t="e">
        <f t="shared" si="56"/>
        <v>#REF!</v>
      </c>
      <c r="V162" s="83" t="e">
        <f t="shared" si="57"/>
        <v>#REF!</v>
      </c>
      <c r="W162" s="104" t="e">
        <f t="shared" si="70"/>
        <v>#REF!</v>
      </c>
      <c r="X162" s="150" t="e">
        <f t="shared" si="58"/>
        <v>#REF!</v>
      </c>
      <c r="Y162" s="151" t="e">
        <f t="shared" si="59"/>
        <v>#REF!</v>
      </c>
      <c r="Z162" s="146" t="e">
        <f t="shared" si="60"/>
        <v>#REF!</v>
      </c>
      <c r="AA162" s="156" t="e">
        <f t="shared" si="61"/>
        <v>#REF!</v>
      </c>
      <c r="AB162" s="160" t="e">
        <f t="shared" si="62"/>
        <v>#REF!</v>
      </c>
      <c r="AC162" s="163" t="e">
        <f t="shared" si="63"/>
        <v>#REF!</v>
      </c>
      <c r="AD162" s="168" t="e">
        <f t="shared" si="64"/>
        <v>#REF!</v>
      </c>
      <c r="AI162" s="44" t="e">
        <f t="shared" si="66"/>
        <v>#REF!</v>
      </c>
    </row>
    <row r="163" spans="1:35">
      <c r="A163" s="56" t="e">
        <f t="shared" si="53"/>
        <v>#REF!</v>
      </c>
      <c r="B163" s="56">
        <v>156</v>
      </c>
      <c r="C163" s="123" t="e">
        <f>#REF!</f>
        <v>#REF!</v>
      </c>
      <c r="D163" s="77" t="e">
        <f>#REF!</f>
        <v>#REF!</v>
      </c>
      <c r="E163" s="281">
        <v>156</v>
      </c>
      <c r="F163" s="53" t="s">
        <v>167</v>
      </c>
      <c r="G163" s="53"/>
      <c r="H163" s="53"/>
      <c r="I163" s="53"/>
      <c r="J163" s="53"/>
      <c r="K163" s="53"/>
      <c r="L163" s="53"/>
      <c r="M163" s="53"/>
      <c r="N163" s="53"/>
      <c r="O163" s="53"/>
      <c r="P163" s="53"/>
      <c r="Q163" s="53"/>
      <c r="R163" s="173">
        <f>SUM(Tableau1[[#This Row],[Colonne6]:[Colonne5]])</f>
        <v>0</v>
      </c>
      <c r="S163" s="51">
        <f t="shared" si="54"/>
        <v>2</v>
      </c>
      <c r="T163" s="120">
        <f t="shared" si="55"/>
        <v>1</v>
      </c>
      <c r="U163" s="118" t="e">
        <f t="shared" si="56"/>
        <v>#REF!</v>
      </c>
      <c r="V163" s="83" t="e">
        <f t="shared" si="57"/>
        <v>#REF!</v>
      </c>
      <c r="W163" s="104" t="e">
        <f t="shared" si="70"/>
        <v>#REF!</v>
      </c>
      <c r="X163" s="150" t="e">
        <f t="shared" si="58"/>
        <v>#REF!</v>
      </c>
      <c r="Y163" s="151" t="e">
        <f t="shared" si="59"/>
        <v>#REF!</v>
      </c>
      <c r="Z163" s="146" t="e">
        <f t="shared" si="60"/>
        <v>#REF!</v>
      </c>
      <c r="AA163" s="156" t="e">
        <f t="shared" si="61"/>
        <v>#REF!</v>
      </c>
      <c r="AB163" s="160" t="e">
        <f t="shared" si="62"/>
        <v>#REF!</v>
      </c>
      <c r="AC163" s="163" t="e">
        <f t="shared" si="63"/>
        <v>#REF!</v>
      </c>
      <c r="AD163" s="168" t="e">
        <f t="shared" si="64"/>
        <v>#REF!</v>
      </c>
      <c r="AI163" s="44" t="e">
        <f t="shared" si="66"/>
        <v>#REF!</v>
      </c>
    </row>
    <row r="164" spans="1:35">
      <c r="A164" s="56" t="str">
        <f t="shared" si="53"/>
        <v>en chèque</v>
      </c>
      <c r="B164" s="56">
        <v>157</v>
      </c>
      <c r="C164" s="123" t="e">
        <f>#REF!</f>
        <v>#REF!</v>
      </c>
      <c r="D164" s="77" t="e">
        <f>#REF!</f>
        <v>#REF!</v>
      </c>
      <c r="E164" s="281">
        <v>157</v>
      </c>
      <c r="F164" s="53">
        <v>100</v>
      </c>
      <c r="G164" s="53">
        <v>100</v>
      </c>
      <c r="H164" s="53"/>
      <c r="I164" s="53"/>
      <c r="J164" s="53"/>
      <c r="K164" s="53"/>
      <c r="L164" s="53"/>
      <c r="M164" s="53"/>
      <c r="N164" s="53"/>
      <c r="O164" s="53"/>
      <c r="P164" s="53"/>
      <c r="Q164" s="53"/>
      <c r="R164" s="173">
        <f>SUM(Tableau1[[#This Row],[Colonne6]:[Colonne5]])</f>
        <v>200</v>
      </c>
      <c r="S164" s="51">
        <f t="shared" si="54"/>
        <v>2</v>
      </c>
      <c r="T164" s="120">
        <f t="shared" si="55"/>
        <v>2</v>
      </c>
      <c r="U164" s="118" t="e">
        <f t="shared" si="56"/>
        <v>#REF!</v>
      </c>
      <c r="V164" s="83" t="e">
        <f t="shared" si="57"/>
        <v>#REF!</v>
      </c>
      <c r="W164" s="104"/>
      <c r="X164" s="150">
        <f t="shared" si="58"/>
        <v>0</v>
      </c>
      <c r="Y164" s="151">
        <f t="shared" si="59"/>
        <v>0</v>
      </c>
      <c r="Z164" s="146">
        <f t="shared" si="60"/>
        <v>0</v>
      </c>
      <c r="AA164" s="156">
        <f t="shared" si="61"/>
        <v>0</v>
      </c>
      <c r="AB164" s="160">
        <f t="shared" si="62"/>
        <v>0</v>
      </c>
      <c r="AC164" s="163">
        <f t="shared" si="63"/>
        <v>0</v>
      </c>
      <c r="AD164" s="168">
        <f t="shared" si="64"/>
        <v>0</v>
      </c>
      <c r="AI164" s="44" t="e">
        <f t="shared" si="66"/>
        <v>#REF!</v>
      </c>
    </row>
    <row r="165" spans="1:35">
      <c r="A165" s="56" t="e">
        <f t="shared" si="53"/>
        <v>#REF!</v>
      </c>
      <c r="B165" s="56">
        <v>158</v>
      </c>
      <c r="C165" s="123" t="e">
        <f>#REF!</f>
        <v>#REF!</v>
      </c>
      <c r="D165" s="77" t="e">
        <f>#REF!</f>
        <v>#REF!</v>
      </c>
      <c r="E165" s="281">
        <v>158</v>
      </c>
      <c r="F165" s="53">
        <v>60</v>
      </c>
      <c r="G165" s="53">
        <v>60</v>
      </c>
      <c r="H165" s="53"/>
      <c r="I165" s="53"/>
      <c r="J165" s="53"/>
      <c r="K165" s="53"/>
      <c r="L165" s="53"/>
      <c r="M165" s="53"/>
      <c r="N165" s="53"/>
      <c r="O165" s="53"/>
      <c r="P165" s="53"/>
      <c r="Q165" s="53"/>
      <c r="R165" s="173">
        <f>SUM(Tableau1[[#This Row],[Colonne6]:[Colonne5]])</f>
        <v>120</v>
      </c>
      <c r="S165" s="51">
        <f t="shared" si="54"/>
        <v>2</v>
      </c>
      <c r="T165" s="120">
        <f t="shared" si="55"/>
        <v>2</v>
      </c>
      <c r="U165" s="118" t="e">
        <f t="shared" si="56"/>
        <v>#REF!</v>
      </c>
      <c r="V165" s="83" t="e">
        <f t="shared" si="57"/>
        <v>#REF!</v>
      </c>
      <c r="W165" s="104" t="e">
        <f>V165</f>
        <v>#REF!</v>
      </c>
      <c r="X165" s="150" t="e">
        <f t="shared" si="58"/>
        <v>#REF!</v>
      </c>
      <c r="Y165" s="151" t="e">
        <f t="shared" si="59"/>
        <v>#REF!</v>
      </c>
      <c r="Z165" s="146" t="e">
        <f t="shared" si="60"/>
        <v>#REF!</v>
      </c>
      <c r="AA165" s="156" t="e">
        <f t="shared" si="61"/>
        <v>#REF!</v>
      </c>
      <c r="AB165" s="160" t="e">
        <f t="shared" si="62"/>
        <v>#REF!</v>
      </c>
      <c r="AC165" s="163" t="e">
        <f t="shared" si="63"/>
        <v>#REF!</v>
      </c>
      <c r="AD165" s="168" t="e">
        <f t="shared" si="64"/>
        <v>#REF!</v>
      </c>
      <c r="AI165" s="44" t="e">
        <f t="shared" si="66"/>
        <v>#REF!</v>
      </c>
    </row>
    <row r="166" spans="1:35">
      <c r="A166" s="56" t="str">
        <f t="shared" si="53"/>
        <v>en chèque</v>
      </c>
      <c r="B166" s="56">
        <v>159</v>
      </c>
      <c r="C166" s="123" t="e">
        <f>#REF!</f>
        <v>#REF!</v>
      </c>
      <c r="D166" s="77" t="e">
        <f>#REF!</f>
        <v>#REF!</v>
      </c>
      <c r="E166" s="281">
        <v>159</v>
      </c>
      <c r="F166" s="53">
        <v>50</v>
      </c>
      <c r="G166" s="53">
        <v>30</v>
      </c>
      <c r="H166" s="53"/>
      <c r="I166" s="53"/>
      <c r="J166" s="53"/>
      <c r="K166" s="53"/>
      <c r="L166" s="53"/>
      <c r="M166" s="53"/>
      <c r="N166" s="53"/>
      <c r="O166" s="53"/>
      <c r="P166" s="53"/>
      <c r="Q166" s="53"/>
      <c r="R166" s="173">
        <f>SUM(Tableau1[[#This Row],[Colonne6]:[Colonne5]])</f>
        <v>80</v>
      </c>
      <c r="S166" s="51">
        <f t="shared" si="54"/>
        <v>2</v>
      </c>
      <c r="T166" s="120">
        <f t="shared" si="55"/>
        <v>2</v>
      </c>
      <c r="U166" s="118" t="e">
        <f t="shared" si="56"/>
        <v>#REF!</v>
      </c>
      <c r="V166" s="83" t="e">
        <f t="shared" si="57"/>
        <v>#REF!</v>
      </c>
      <c r="W166" s="104"/>
      <c r="X166" s="150">
        <f t="shared" si="58"/>
        <v>0</v>
      </c>
      <c r="Y166" s="151">
        <f t="shared" si="59"/>
        <v>0</v>
      </c>
      <c r="Z166" s="146">
        <f t="shared" si="60"/>
        <v>0</v>
      </c>
      <c r="AA166" s="156">
        <f t="shared" si="61"/>
        <v>0</v>
      </c>
      <c r="AB166" s="160">
        <f t="shared" si="62"/>
        <v>0</v>
      </c>
      <c r="AC166" s="163">
        <f t="shared" si="63"/>
        <v>0</v>
      </c>
      <c r="AD166" s="168">
        <f t="shared" si="64"/>
        <v>0</v>
      </c>
      <c r="AE166" s="297"/>
      <c r="AF166" s="79"/>
      <c r="AI166" s="44" t="e">
        <f t="shared" si="66"/>
        <v>#REF!</v>
      </c>
    </row>
    <row r="167" spans="1:35">
      <c r="A167" s="56" t="e">
        <f t="shared" si="53"/>
        <v>#REF!</v>
      </c>
      <c r="B167" s="56">
        <v>160</v>
      </c>
      <c r="C167" s="123" t="e">
        <f>#REF!</f>
        <v>#REF!</v>
      </c>
      <c r="D167" s="77" t="e">
        <f>#REF!</f>
        <v>#REF!</v>
      </c>
      <c r="E167" s="281">
        <v>160</v>
      </c>
      <c r="F167" s="53">
        <v>50</v>
      </c>
      <c r="G167" s="53">
        <v>50</v>
      </c>
      <c r="H167" s="53"/>
      <c r="I167" s="53"/>
      <c r="J167" s="53"/>
      <c r="K167" s="53"/>
      <c r="L167" s="53"/>
      <c r="M167" s="53"/>
      <c r="N167" s="53"/>
      <c r="O167" s="53"/>
      <c r="P167" s="53"/>
      <c r="Q167" s="53"/>
      <c r="R167" s="173">
        <f>SUM(Tableau1[[#This Row],[Colonne6]:[Colonne5]])</f>
        <v>100</v>
      </c>
      <c r="S167" s="51">
        <f t="shared" si="54"/>
        <v>2</v>
      </c>
      <c r="T167" s="120">
        <f t="shared" si="55"/>
        <v>2</v>
      </c>
      <c r="U167" s="118" t="e">
        <f t="shared" si="56"/>
        <v>#REF!</v>
      </c>
      <c r="V167" s="83" t="e">
        <f t="shared" si="57"/>
        <v>#REF!</v>
      </c>
      <c r="W167" s="104" t="e">
        <f t="shared" ref="W167" si="71">V167</f>
        <v>#REF!</v>
      </c>
      <c r="X167" s="150" t="e">
        <f t="shared" si="58"/>
        <v>#REF!</v>
      </c>
      <c r="Y167" s="151" t="e">
        <f t="shared" si="59"/>
        <v>#REF!</v>
      </c>
      <c r="Z167" s="146" t="e">
        <f t="shared" si="60"/>
        <v>#REF!</v>
      </c>
      <c r="AA167" s="156" t="e">
        <f t="shared" si="61"/>
        <v>#REF!</v>
      </c>
      <c r="AB167" s="160" t="e">
        <f t="shared" si="62"/>
        <v>#REF!</v>
      </c>
      <c r="AC167" s="163" t="e">
        <f t="shared" si="63"/>
        <v>#REF!</v>
      </c>
      <c r="AD167" s="168" t="e">
        <f t="shared" si="64"/>
        <v>#REF!</v>
      </c>
      <c r="AI167" s="44" t="e">
        <f t="shared" si="66"/>
        <v>#REF!</v>
      </c>
    </row>
    <row r="168" spans="1:35">
      <c r="A168" s="56" t="str">
        <f t="shared" si="53"/>
        <v>en chèque</v>
      </c>
      <c r="B168" s="56">
        <v>161</v>
      </c>
      <c r="C168" s="123" t="e">
        <f>#REF!</f>
        <v>#REF!</v>
      </c>
      <c r="D168" s="77" t="e">
        <f>#REF!</f>
        <v>#REF!</v>
      </c>
      <c r="E168" s="281">
        <v>161</v>
      </c>
      <c r="F168" s="53">
        <v>30</v>
      </c>
      <c r="G168" s="53">
        <v>30</v>
      </c>
      <c r="H168" s="53"/>
      <c r="I168" s="53"/>
      <c r="J168" s="53"/>
      <c r="K168" s="53"/>
      <c r="L168" s="53"/>
      <c r="M168" s="53"/>
      <c r="N168" s="53"/>
      <c r="O168" s="53"/>
      <c r="P168" s="53"/>
      <c r="Q168" s="53"/>
      <c r="R168" s="173">
        <f>SUM(Tableau1[[#This Row],[Colonne6]:[Colonne5]])</f>
        <v>60</v>
      </c>
      <c r="S168" s="51">
        <f t="shared" si="54"/>
        <v>2</v>
      </c>
      <c r="T168" s="120">
        <f t="shared" si="55"/>
        <v>2</v>
      </c>
      <c r="U168" s="118" t="e">
        <f t="shared" si="56"/>
        <v>#REF!</v>
      </c>
      <c r="V168" s="83" t="e">
        <f t="shared" si="57"/>
        <v>#REF!</v>
      </c>
      <c r="W168" s="104"/>
      <c r="X168" s="150">
        <f t="shared" si="58"/>
        <v>0</v>
      </c>
      <c r="Y168" s="151">
        <f t="shared" si="59"/>
        <v>0</v>
      </c>
      <c r="Z168" s="146">
        <f t="shared" si="60"/>
        <v>0</v>
      </c>
      <c r="AA168" s="156">
        <f t="shared" si="61"/>
        <v>0</v>
      </c>
      <c r="AB168" s="160">
        <f t="shared" si="62"/>
        <v>0</v>
      </c>
      <c r="AC168" s="163">
        <f t="shared" si="63"/>
        <v>0</v>
      </c>
      <c r="AD168" s="168">
        <f t="shared" si="64"/>
        <v>0</v>
      </c>
      <c r="AI168" s="44" t="e">
        <f t="shared" si="66"/>
        <v>#REF!</v>
      </c>
    </row>
    <row r="169" spans="1:35">
      <c r="A169" s="56" t="e">
        <f t="shared" si="53"/>
        <v>#REF!</v>
      </c>
      <c r="B169" s="56">
        <v>162</v>
      </c>
      <c r="C169" s="123" t="e">
        <f>#REF!</f>
        <v>#REF!</v>
      </c>
      <c r="D169" s="77" t="e">
        <f>#REF!</f>
        <v>#REF!</v>
      </c>
      <c r="E169" s="281">
        <v>162</v>
      </c>
      <c r="F169" s="53">
        <v>40</v>
      </c>
      <c r="G169" s="53">
        <v>40</v>
      </c>
      <c r="H169" s="53"/>
      <c r="I169" s="53"/>
      <c r="J169" s="53"/>
      <c r="K169" s="53"/>
      <c r="L169" s="53"/>
      <c r="M169" s="53"/>
      <c r="N169" s="53"/>
      <c r="O169" s="53"/>
      <c r="P169" s="53"/>
      <c r="Q169" s="53"/>
      <c r="R169" s="173">
        <f>SUM(Tableau1[[#This Row],[Colonne6]:[Colonne5]])</f>
        <v>80</v>
      </c>
      <c r="S169" s="51">
        <f t="shared" si="54"/>
        <v>2</v>
      </c>
      <c r="T169" s="120">
        <f t="shared" si="55"/>
        <v>2</v>
      </c>
      <c r="U169" s="118" t="e">
        <f t="shared" si="56"/>
        <v>#REF!</v>
      </c>
      <c r="V169" s="83" t="e">
        <f t="shared" si="57"/>
        <v>#REF!</v>
      </c>
      <c r="W169" s="104" t="e">
        <f>V169</f>
        <v>#REF!</v>
      </c>
      <c r="X169" s="150" t="e">
        <f t="shared" si="58"/>
        <v>#REF!</v>
      </c>
      <c r="Y169" s="151" t="e">
        <f t="shared" si="59"/>
        <v>#REF!</v>
      </c>
      <c r="Z169" s="146" t="e">
        <f t="shared" si="60"/>
        <v>#REF!</v>
      </c>
      <c r="AA169" s="156" t="e">
        <f t="shared" si="61"/>
        <v>#REF!</v>
      </c>
      <c r="AB169" s="160" t="e">
        <f t="shared" si="62"/>
        <v>#REF!</v>
      </c>
      <c r="AC169" s="163" t="e">
        <f t="shared" si="63"/>
        <v>#REF!</v>
      </c>
      <c r="AD169" s="168" t="e">
        <f t="shared" si="64"/>
        <v>#REF!</v>
      </c>
      <c r="AI169" s="44" t="e">
        <f t="shared" si="66"/>
        <v>#REF!</v>
      </c>
    </row>
    <row r="170" spans="1:35">
      <c r="A170" s="56" t="e">
        <f t="shared" si="53"/>
        <v>#REF!</v>
      </c>
      <c r="B170" s="56">
        <v>163</v>
      </c>
      <c r="C170" s="123" t="e">
        <f>#REF!</f>
        <v>#REF!</v>
      </c>
      <c r="D170" s="77" t="e">
        <f>#REF!</f>
        <v>#REF!</v>
      </c>
      <c r="E170" s="281">
        <v>163</v>
      </c>
      <c r="F170" s="53">
        <v>40</v>
      </c>
      <c r="G170" s="53">
        <v>40</v>
      </c>
      <c r="H170" s="53"/>
      <c r="I170" s="53"/>
      <c r="J170" s="53"/>
      <c r="K170" s="53"/>
      <c r="L170" s="53"/>
      <c r="M170" s="53"/>
      <c r="N170" s="53"/>
      <c r="O170" s="53"/>
      <c r="P170" s="53"/>
      <c r="Q170" s="53"/>
      <c r="R170" s="173">
        <f>SUM(Tableau1[[#This Row],[Colonne6]:[Colonne5]])</f>
        <v>80</v>
      </c>
      <c r="S170" s="51">
        <f t="shared" si="54"/>
        <v>2</v>
      </c>
      <c r="T170" s="120">
        <f t="shared" si="55"/>
        <v>2</v>
      </c>
      <c r="U170" s="118" t="e">
        <f t="shared" si="56"/>
        <v>#REF!</v>
      </c>
      <c r="V170" s="83" t="e">
        <f t="shared" si="57"/>
        <v>#REF!</v>
      </c>
      <c r="W170" s="104" t="e">
        <f t="shared" ref="W170:W172" si="72">V170</f>
        <v>#REF!</v>
      </c>
      <c r="X170" s="150" t="e">
        <f t="shared" si="58"/>
        <v>#REF!</v>
      </c>
      <c r="Y170" s="151" t="e">
        <f t="shared" si="59"/>
        <v>#REF!</v>
      </c>
      <c r="Z170" s="146" t="e">
        <f t="shared" si="60"/>
        <v>#REF!</v>
      </c>
      <c r="AA170" s="156" t="e">
        <f t="shared" si="61"/>
        <v>#REF!</v>
      </c>
      <c r="AB170" s="160" t="e">
        <f t="shared" si="62"/>
        <v>#REF!</v>
      </c>
      <c r="AC170" s="163" t="e">
        <f t="shared" si="63"/>
        <v>#REF!</v>
      </c>
      <c r="AD170" s="168" t="e">
        <f t="shared" si="64"/>
        <v>#REF!</v>
      </c>
      <c r="AI170" s="44" t="e">
        <f t="shared" si="66"/>
        <v>#REF!</v>
      </c>
    </row>
    <row r="171" spans="1:35">
      <c r="A171" s="56" t="e">
        <f t="shared" si="53"/>
        <v>#REF!</v>
      </c>
      <c r="B171" s="56">
        <v>164</v>
      </c>
      <c r="C171" s="123" t="e">
        <f>#REF!</f>
        <v>#REF!</v>
      </c>
      <c r="D171" s="77" t="e">
        <f>#REF!</f>
        <v>#REF!</v>
      </c>
      <c r="E171" s="281">
        <v>164</v>
      </c>
      <c r="F171" s="53">
        <v>40</v>
      </c>
      <c r="G171" s="53">
        <v>40</v>
      </c>
      <c r="H171" s="53"/>
      <c r="I171" s="53"/>
      <c r="J171" s="53"/>
      <c r="K171" s="53"/>
      <c r="L171" s="53"/>
      <c r="M171" s="53"/>
      <c r="N171" s="53"/>
      <c r="O171" s="53"/>
      <c r="P171" s="53"/>
      <c r="Q171" s="53"/>
      <c r="R171" s="173">
        <f>SUM(Tableau1[[#This Row],[Colonne6]:[Colonne5]])</f>
        <v>80</v>
      </c>
      <c r="S171" s="51">
        <f t="shared" si="54"/>
        <v>2</v>
      </c>
      <c r="T171" s="120">
        <f t="shared" si="55"/>
        <v>2</v>
      </c>
      <c r="U171" s="118" t="e">
        <f t="shared" si="56"/>
        <v>#REF!</v>
      </c>
      <c r="V171" s="83" t="e">
        <f t="shared" si="57"/>
        <v>#REF!</v>
      </c>
      <c r="W171" s="104" t="e">
        <f t="shared" si="72"/>
        <v>#REF!</v>
      </c>
      <c r="X171" s="150" t="e">
        <f t="shared" si="58"/>
        <v>#REF!</v>
      </c>
      <c r="Y171" s="151" t="e">
        <f t="shared" si="59"/>
        <v>#REF!</v>
      </c>
      <c r="Z171" s="146" t="e">
        <f t="shared" si="60"/>
        <v>#REF!</v>
      </c>
      <c r="AA171" s="156" t="e">
        <f t="shared" si="61"/>
        <v>#REF!</v>
      </c>
      <c r="AB171" s="160" t="e">
        <f t="shared" si="62"/>
        <v>#REF!</v>
      </c>
      <c r="AC171" s="163" t="e">
        <f t="shared" si="63"/>
        <v>#REF!</v>
      </c>
      <c r="AD171" s="168" t="e">
        <f t="shared" si="64"/>
        <v>#REF!</v>
      </c>
      <c r="AI171" s="44" t="e">
        <f t="shared" si="66"/>
        <v>#REF!</v>
      </c>
    </row>
    <row r="172" spans="1:35">
      <c r="A172" s="56" t="e">
        <f t="shared" si="53"/>
        <v>#REF!</v>
      </c>
      <c r="B172" s="56">
        <v>165</v>
      </c>
      <c r="C172" s="123" t="e">
        <f>#REF!</f>
        <v>#REF!</v>
      </c>
      <c r="D172" s="77" t="e">
        <f>#REF!</f>
        <v>#REF!</v>
      </c>
      <c r="E172" s="281">
        <v>165</v>
      </c>
      <c r="F172" s="53">
        <v>40</v>
      </c>
      <c r="G172" s="53">
        <v>40</v>
      </c>
      <c r="H172" s="53"/>
      <c r="I172" s="53"/>
      <c r="J172" s="53"/>
      <c r="K172" s="53"/>
      <c r="L172" s="53"/>
      <c r="M172" s="53"/>
      <c r="N172" s="53"/>
      <c r="O172" s="53"/>
      <c r="P172" s="53"/>
      <c r="Q172" s="53"/>
      <c r="R172" s="173">
        <f>SUM(Tableau1[[#This Row],[Colonne6]:[Colonne5]])</f>
        <v>80</v>
      </c>
      <c r="S172" s="51">
        <f t="shared" si="54"/>
        <v>2</v>
      </c>
      <c r="T172" s="120">
        <f t="shared" si="55"/>
        <v>2</v>
      </c>
      <c r="U172" s="118" t="e">
        <f t="shared" si="56"/>
        <v>#REF!</v>
      </c>
      <c r="V172" s="83" t="e">
        <f t="shared" si="57"/>
        <v>#REF!</v>
      </c>
      <c r="W172" s="104" t="e">
        <f t="shared" si="72"/>
        <v>#REF!</v>
      </c>
      <c r="X172" s="150" t="e">
        <f t="shared" si="58"/>
        <v>#REF!</v>
      </c>
      <c r="Y172" s="151" t="e">
        <f t="shared" si="59"/>
        <v>#REF!</v>
      </c>
      <c r="Z172" s="146" t="e">
        <f t="shared" si="60"/>
        <v>#REF!</v>
      </c>
      <c r="AA172" s="156" t="e">
        <f t="shared" si="61"/>
        <v>#REF!</v>
      </c>
      <c r="AB172" s="160" t="e">
        <f t="shared" si="62"/>
        <v>#REF!</v>
      </c>
      <c r="AC172" s="163" t="e">
        <f t="shared" si="63"/>
        <v>#REF!</v>
      </c>
      <c r="AD172" s="168" t="e">
        <f t="shared" si="64"/>
        <v>#REF!</v>
      </c>
      <c r="AI172" s="44" t="e">
        <f t="shared" si="66"/>
        <v>#REF!</v>
      </c>
    </row>
    <row r="173" spans="1:35">
      <c r="A173" s="56" t="str">
        <f t="shared" si="53"/>
        <v>en chèque</v>
      </c>
      <c r="B173" s="56">
        <v>166</v>
      </c>
      <c r="C173" s="123" t="e">
        <f>#REF!</f>
        <v>#REF!</v>
      </c>
      <c r="D173" s="77" t="e">
        <f>#REF!</f>
        <v>#REF!</v>
      </c>
      <c r="E173" s="281">
        <v>166</v>
      </c>
      <c r="F173" s="53">
        <v>50</v>
      </c>
      <c r="G173" s="53">
        <v>50</v>
      </c>
      <c r="H173" s="53"/>
      <c r="I173" s="53"/>
      <c r="J173" s="53"/>
      <c r="K173" s="53"/>
      <c r="L173" s="53"/>
      <c r="M173" s="53"/>
      <c r="N173" s="53"/>
      <c r="O173" s="53"/>
      <c r="P173" s="53"/>
      <c r="Q173" s="53"/>
      <c r="R173" s="173">
        <f>SUM(Tableau1[[#This Row],[Colonne6]:[Colonne5]])</f>
        <v>100</v>
      </c>
      <c r="S173" s="51">
        <f t="shared" si="54"/>
        <v>2</v>
      </c>
      <c r="T173" s="120">
        <f t="shared" si="55"/>
        <v>2</v>
      </c>
      <c r="U173" s="118" t="e">
        <f t="shared" si="56"/>
        <v>#REF!</v>
      </c>
      <c r="V173" s="83" t="e">
        <f t="shared" si="57"/>
        <v>#REF!</v>
      </c>
      <c r="W173" s="104"/>
      <c r="X173" s="150">
        <f t="shared" si="58"/>
        <v>0</v>
      </c>
      <c r="Y173" s="151">
        <f t="shared" si="59"/>
        <v>0</v>
      </c>
      <c r="Z173" s="146">
        <f t="shared" si="60"/>
        <v>0</v>
      </c>
      <c r="AA173" s="156">
        <f t="shared" si="61"/>
        <v>0</v>
      </c>
      <c r="AB173" s="160">
        <f t="shared" si="62"/>
        <v>0</v>
      </c>
      <c r="AC173" s="163">
        <f t="shared" si="63"/>
        <v>0</v>
      </c>
      <c r="AD173" s="168">
        <f t="shared" si="64"/>
        <v>0</v>
      </c>
      <c r="AI173" s="44" t="e">
        <f t="shared" si="66"/>
        <v>#REF!</v>
      </c>
    </row>
    <row r="174" spans="1:35">
      <c r="A174" s="56" t="e">
        <f t="shared" si="53"/>
        <v>#REF!</v>
      </c>
      <c r="B174" s="56">
        <v>167</v>
      </c>
      <c r="C174" s="123" t="e">
        <f>#REF!</f>
        <v>#REF!</v>
      </c>
      <c r="D174" s="77" t="e">
        <f>#REF!</f>
        <v>#REF!</v>
      </c>
      <c r="E174" s="281">
        <v>167</v>
      </c>
      <c r="F174" s="53">
        <v>30</v>
      </c>
      <c r="G174" s="53">
        <v>30</v>
      </c>
      <c r="H174" s="53"/>
      <c r="I174" s="53"/>
      <c r="J174" s="53"/>
      <c r="K174" s="53"/>
      <c r="L174" s="53"/>
      <c r="M174" s="53"/>
      <c r="N174" s="53"/>
      <c r="O174" s="53"/>
      <c r="P174" s="53"/>
      <c r="Q174" s="53"/>
      <c r="R174" s="173">
        <f>SUM(Tableau1[[#This Row],[Colonne6]:[Colonne5]])</f>
        <v>60</v>
      </c>
      <c r="S174" s="51">
        <f t="shared" si="54"/>
        <v>2</v>
      </c>
      <c r="T174" s="120">
        <f t="shared" si="55"/>
        <v>2</v>
      </c>
      <c r="U174" s="118" t="e">
        <f t="shared" si="56"/>
        <v>#REF!</v>
      </c>
      <c r="V174" s="83" t="e">
        <f t="shared" si="57"/>
        <v>#REF!</v>
      </c>
      <c r="W174" s="104" t="e">
        <f t="shared" ref="W174" si="73">V174</f>
        <v>#REF!</v>
      </c>
      <c r="X174" s="150" t="e">
        <f t="shared" si="58"/>
        <v>#REF!</v>
      </c>
      <c r="Y174" s="151" t="e">
        <f t="shared" si="59"/>
        <v>#REF!</v>
      </c>
      <c r="Z174" s="146" t="e">
        <f t="shared" si="60"/>
        <v>#REF!</v>
      </c>
      <c r="AA174" s="156" t="e">
        <f t="shared" si="61"/>
        <v>#REF!</v>
      </c>
      <c r="AB174" s="160" t="e">
        <f t="shared" si="62"/>
        <v>#REF!</v>
      </c>
      <c r="AC174" s="163" t="e">
        <f t="shared" si="63"/>
        <v>#REF!</v>
      </c>
      <c r="AD174" s="168" t="e">
        <f t="shared" si="64"/>
        <v>#REF!</v>
      </c>
      <c r="AI174" s="44" t="e">
        <f t="shared" si="66"/>
        <v>#REF!</v>
      </c>
    </row>
    <row r="175" spans="1:35">
      <c r="A175" s="56" t="e">
        <f t="shared" si="53"/>
        <v>#REF!</v>
      </c>
      <c r="B175" s="56">
        <v>168</v>
      </c>
      <c r="C175" s="123" t="e">
        <f>#REF!</f>
        <v>#REF!</v>
      </c>
      <c r="D175" s="77" t="e">
        <f>#REF!</f>
        <v>#REF!</v>
      </c>
      <c r="E175" s="281">
        <v>168</v>
      </c>
      <c r="F175" s="53" t="s">
        <v>167</v>
      </c>
      <c r="G175" s="53"/>
      <c r="H175" s="53"/>
      <c r="I175" s="53"/>
      <c r="J175" s="53"/>
      <c r="K175" s="53"/>
      <c r="L175" s="53"/>
      <c r="M175" s="53"/>
      <c r="N175" s="53"/>
      <c r="O175" s="53"/>
      <c r="P175" s="53"/>
      <c r="Q175" s="53"/>
      <c r="R175" s="173">
        <f>SUM(Tableau1[[#This Row],[Colonne6]:[Colonne5]])</f>
        <v>0</v>
      </c>
      <c r="S175" s="51">
        <f t="shared" si="54"/>
        <v>2</v>
      </c>
      <c r="T175" s="120">
        <f t="shared" si="55"/>
        <v>1</v>
      </c>
      <c r="U175" s="118" t="e">
        <f t="shared" si="56"/>
        <v>#REF!</v>
      </c>
      <c r="V175" s="83" t="e">
        <f t="shared" si="57"/>
        <v>#REF!</v>
      </c>
      <c r="W175" s="104" t="e">
        <f>V175</f>
        <v>#REF!</v>
      </c>
      <c r="X175" s="150" t="e">
        <f t="shared" si="58"/>
        <v>#REF!</v>
      </c>
      <c r="Y175" s="151" t="e">
        <f t="shared" si="59"/>
        <v>#REF!</v>
      </c>
      <c r="Z175" s="146" t="e">
        <f t="shared" si="60"/>
        <v>#REF!</v>
      </c>
      <c r="AA175" s="156" t="e">
        <f t="shared" si="61"/>
        <v>#REF!</v>
      </c>
      <c r="AB175" s="160" t="e">
        <f t="shared" si="62"/>
        <v>#REF!</v>
      </c>
      <c r="AC175" s="163" t="e">
        <f t="shared" si="63"/>
        <v>#REF!</v>
      </c>
      <c r="AD175" s="168" t="e">
        <f t="shared" si="64"/>
        <v>#REF!</v>
      </c>
      <c r="AI175" s="44" t="e">
        <f t="shared" si="66"/>
        <v>#REF!</v>
      </c>
    </row>
    <row r="176" spans="1:35">
      <c r="A176" s="56" t="str">
        <f t="shared" si="53"/>
        <v>en chèque</v>
      </c>
      <c r="B176" s="56">
        <v>169</v>
      </c>
      <c r="C176" s="123" t="e">
        <f>#REF!</f>
        <v>#REF!</v>
      </c>
      <c r="D176" s="77" t="e">
        <f>#REF!</f>
        <v>#REF!</v>
      </c>
      <c r="E176" s="281">
        <v>169</v>
      </c>
      <c r="F176" s="53">
        <v>50</v>
      </c>
      <c r="G176" s="53">
        <v>50</v>
      </c>
      <c r="H176" s="53"/>
      <c r="I176" s="53"/>
      <c r="J176" s="53"/>
      <c r="K176" s="53"/>
      <c r="L176" s="53"/>
      <c r="M176" s="53"/>
      <c r="N176" s="53"/>
      <c r="O176" s="53"/>
      <c r="P176" s="53"/>
      <c r="Q176" s="53"/>
      <c r="R176" s="173">
        <f>SUM(Tableau1[[#This Row],[Colonne6]:[Colonne5]])</f>
        <v>100</v>
      </c>
      <c r="S176" s="51">
        <f t="shared" si="54"/>
        <v>2</v>
      </c>
      <c r="T176" s="120">
        <f t="shared" si="55"/>
        <v>2</v>
      </c>
      <c r="U176" s="118" t="e">
        <f t="shared" si="56"/>
        <v>#REF!</v>
      </c>
      <c r="V176" s="83" t="e">
        <f t="shared" si="57"/>
        <v>#REF!</v>
      </c>
      <c r="W176" s="104"/>
      <c r="X176" s="150">
        <f t="shared" si="58"/>
        <v>0</v>
      </c>
      <c r="Y176" s="151">
        <f t="shared" si="59"/>
        <v>0</v>
      </c>
      <c r="Z176" s="146">
        <f t="shared" si="60"/>
        <v>0</v>
      </c>
      <c r="AA176" s="156">
        <f t="shared" si="61"/>
        <v>0</v>
      </c>
      <c r="AB176" s="160">
        <f t="shared" si="62"/>
        <v>0</v>
      </c>
      <c r="AC176" s="163">
        <f t="shared" si="63"/>
        <v>0</v>
      </c>
      <c r="AD176" s="168">
        <f t="shared" si="64"/>
        <v>0</v>
      </c>
      <c r="AI176" s="44" t="e">
        <f t="shared" si="66"/>
        <v>#REF!</v>
      </c>
    </row>
    <row r="177" spans="1:35">
      <c r="A177" s="56" t="str">
        <f t="shared" si="53"/>
        <v>en chèque</v>
      </c>
      <c r="B177" s="56">
        <v>170</v>
      </c>
      <c r="C177" s="123" t="e">
        <f>#REF!</f>
        <v>#REF!</v>
      </c>
      <c r="D177" s="77" t="e">
        <f>#REF!</f>
        <v>#REF!</v>
      </c>
      <c r="E177" s="281">
        <v>170</v>
      </c>
      <c r="F177" s="53">
        <v>50</v>
      </c>
      <c r="G177" s="53"/>
      <c r="H177" s="53"/>
      <c r="I177" s="53"/>
      <c r="J177" s="53"/>
      <c r="K177" s="53"/>
      <c r="L177" s="53"/>
      <c r="M177" s="53"/>
      <c r="N177" s="53"/>
      <c r="O177" s="53"/>
      <c r="P177" s="53"/>
      <c r="Q177" s="53"/>
      <c r="R177" s="173">
        <f>SUM(Tableau1[[#This Row],[Colonne6]:[Colonne5]])</f>
        <v>50</v>
      </c>
      <c r="S177" s="51">
        <f t="shared" si="54"/>
        <v>2</v>
      </c>
      <c r="T177" s="120">
        <f t="shared" si="55"/>
        <v>1</v>
      </c>
      <c r="U177" s="118" t="e">
        <f t="shared" si="56"/>
        <v>#REF!</v>
      </c>
      <c r="V177" s="83" t="e">
        <f t="shared" si="57"/>
        <v>#REF!</v>
      </c>
      <c r="W177" s="104"/>
      <c r="X177" s="150">
        <f t="shared" si="58"/>
        <v>0</v>
      </c>
      <c r="Y177" s="151">
        <f t="shared" si="59"/>
        <v>0</v>
      </c>
      <c r="Z177" s="146">
        <f t="shared" si="60"/>
        <v>0</v>
      </c>
      <c r="AA177" s="156">
        <f t="shared" si="61"/>
        <v>0</v>
      </c>
      <c r="AB177" s="160">
        <f t="shared" si="62"/>
        <v>0</v>
      </c>
      <c r="AC177" s="163">
        <f t="shared" si="63"/>
        <v>0</v>
      </c>
      <c r="AD177" s="168">
        <f t="shared" si="64"/>
        <v>0</v>
      </c>
      <c r="AI177" s="44" t="e">
        <f t="shared" si="66"/>
        <v>#REF!</v>
      </c>
    </row>
    <row r="178" spans="1:35">
      <c r="A178" s="56" t="e">
        <f t="shared" si="53"/>
        <v>#REF!</v>
      </c>
      <c r="B178" s="56">
        <v>171</v>
      </c>
      <c r="C178" s="123" t="e">
        <f>#REF!</f>
        <v>#REF!</v>
      </c>
      <c r="D178" s="77" t="e">
        <f>#REF!</f>
        <v>#REF!</v>
      </c>
      <c r="E178" s="281">
        <v>171</v>
      </c>
      <c r="F178" s="53">
        <v>20</v>
      </c>
      <c r="G178" s="53">
        <v>20</v>
      </c>
      <c r="H178" s="53"/>
      <c r="I178" s="53"/>
      <c r="J178" s="53"/>
      <c r="K178" s="53"/>
      <c r="L178" s="53"/>
      <c r="M178" s="53"/>
      <c r="N178" s="53"/>
      <c r="O178" s="53"/>
      <c r="P178" s="53"/>
      <c r="Q178" s="53"/>
      <c r="R178" s="173">
        <f>SUM(Tableau1[[#This Row],[Colonne6]:[Colonne5]])</f>
        <v>40</v>
      </c>
      <c r="S178" s="51">
        <f t="shared" si="54"/>
        <v>2</v>
      </c>
      <c r="T178" s="120">
        <f t="shared" si="55"/>
        <v>2</v>
      </c>
      <c r="U178" s="118" t="e">
        <f t="shared" si="56"/>
        <v>#REF!</v>
      </c>
      <c r="V178" s="83" t="e">
        <f t="shared" si="57"/>
        <v>#REF!</v>
      </c>
      <c r="W178" s="104" t="e">
        <f>V178</f>
        <v>#REF!</v>
      </c>
      <c r="X178" s="150" t="e">
        <f t="shared" si="58"/>
        <v>#REF!</v>
      </c>
      <c r="Y178" s="151" t="e">
        <f t="shared" si="59"/>
        <v>#REF!</v>
      </c>
      <c r="Z178" s="146" t="e">
        <f t="shared" si="60"/>
        <v>#REF!</v>
      </c>
      <c r="AA178" s="156" t="e">
        <f t="shared" si="61"/>
        <v>#REF!</v>
      </c>
      <c r="AB178" s="160" t="e">
        <f t="shared" si="62"/>
        <v>#REF!</v>
      </c>
      <c r="AC178" s="163" t="e">
        <f t="shared" si="63"/>
        <v>#REF!</v>
      </c>
      <c r="AD178" s="168" t="e">
        <f t="shared" si="64"/>
        <v>#REF!</v>
      </c>
      <c r="AI178" s="44" t="e">
        <f t="shared" si="66"/>
        <v>#REF!</v>
      </c>
    </row>
    <row r="179" spans="1:35">
      <c r="A179" s="56" t="e">
        <f t="shared" si="53"/>
        <v>#REF!</v>
      </c>
      <c r="B179" s="56">
        <v>172</v>
      </c>
      <c r="C179" s="123" t="e">
        <f>#REF!</f>
        <v>#REF!</v>
      </c>
      <c r="D179" s="77" t="e">
        <f>#REF!</f>
        <v>#REF!</v>
      </c>
      <c r="E179" s="281">
        <v>172</v>
      </c>
      <c r="F179" s="53">
        <v>50</v>
      </c>
      <c r="G179" s="53">
        <v>50</v>
      </c>
      <c r="H179" s="53"/>
      <c r="I179" s="53"/>
      <c r="J179" s="53"/>
      <c r="K179" s="53"/>
      <c r="L179" s="53"/>
      <c r="M179" s="53"/>
      <c r="N179" s="53"/>
      <c r="O179" s="53"/>
      <c r="P179" s="53"/>
      <c r="Q179" s="53"/>
      <c r="R179" s="173">
        <f>SUM(Tableau1[[#This Row],[Colonne6]:[Colonne5]])</f>
        <v>100</v>
      </c>
      <c r="S179" s="51">
        <f t="shared" si="54"/>
        <v>2</v>
      </c>
      <c r="T179" s="120">
        <f t="shared" si="55"/>
        <v>2</v>
      </c>
      <c r="U179" s="118" t="e">
        <f t="shared" si="56"/>
        <v>#REF!</v>
      </c>
      <c r="V179" s="83" t="e">
        <f t="shared" si="57"/>
        <v>#REF!</v>
      </c>
      <c r="W179" s="104" t="e">
        <f t="shared" ref="W179:W183" si="74">V179</f>
        <v>#REF!</v>
      </c>
      <c r="X179" s="150" t="e">
        <f t="shared" si="58"/>
        <v>#REF!</v>
      </c>
      <c r="Y179" s="151" t="e">
        <f t="shared" si="59"/>
        <v>#REF!</v>
      </c>
      <c r="Z179" s="146" t="e">
        <f t="shared" si="60"/>
        <v>#REF!</v>
      </c>
      <c r="AA179" s="156" t="e">
        <f t="shared" si="61"/>
        <v>#REF!</v>
      </c>
      <c r="AB179" s="160" t="e">
        <f t="shared" si="62"/>
        <v>#REF!</v>
      </c>
      <c r="AC179" s="163" t="e">
        <f t="shared" si="63"/>
        <v>#REF!</v>
      </c>
      <c r="AD179" s="168" t="e">
        <f t="shared" si="64"/>
        <v>#REF!</v>
      </c>
      <c r="AI179" s="44" t="e">
        <f t="shared" si="66"/>
        <v>#REF!</v>
      </c>
    </row>
    <row r="180" spans="1:35">
      <c r="A180" s="56" t="str">
        <f t="shared" si="53"/>
        <v>en chèque</v>
      </c>
      <c r="B180" s="56">
        <v>173</v>
      </c>
      <c r="C180" s="123" t="e">
        <f>#REF!</f>
        <v>#REF!</v>
      </c>
      <c r="D180" s="77" t="e">
        <f>#REF!</f>
        <v>#REF!</v>
      </c>
      <c r="E180" s="281">
        <v>173</v>
      </c>
      <c r="F180" s="53">
        <v>100</v>
      </c>
      <c r="G180" s="53">
        <v>100</v>
      </c>
      <c r="H180" s="53"/>
      <c r="I180" s="53"/>
      <c r="J180" s="53"/>
      <c r="K180" s="53"/>
      <c r="L180" s="53"/>
      <c r="M180" s="53"/>
      <c r="N180" s="53"/>
      <c r="O180" s="53"/>
      <c r="P180" s="53"/>
      <c r="Q180" s="53"/>
      <c r="R180" s="173">
        <f>SUM(Tableau1[[#This Row],[Colonne6]:[Colonne5]])</f>
        <v>200</v>
      </c>
      <c r="S180" s="51">
        <f t="shared" si="54"/>
        <v>2</v>
      </c>
      <c r="T180" s="120">
        <f t="shared" si="55"/>
        <v>2</v>
      </c>
      <c r="U180" s="118" t="e">
        <f t="shared" si="56"/>
        <v>#REF!</v>
      </c>
      <c r="V180" s="83" t="e">
        <f t="shared" si="57"/>
        <v>#REF!</v>
      </c>
      <c r="W180" s="104"/>
      <c r="X180" s="150">
        <f t="shared" si="58"/>
        <v>0</v>
      </c>
      <c r="Y180" s="151">
        <f t="shared" si="59"/>
        <v>0</v>
      </c>
      <c r="Z180" s="146">
        <f t="shared" si="60"/>
        <v>0</v>
      </c>
      <c r="AA180" s="156">
        <f t="shared" si="61"/>
        <v>0</v>
      </c>
      <c r="AB180" s="160">
        <f t="shared" si="62"/>
        <v>0</v>
      </c>
      <c r="AC180" s="163">
        <f t="shared" si="63"/>
        <v>0</v>
      </c>
      <c r="AD180" s="168">
        <f t="shared" si="64"/>
        <v>0</v>
      </c>
      <c r="AI180" s="44" t="e">
        <f t="shared" si="66"/>
        <v>#REF!</v>
      </c>
    </row>
    <row r="181" spans="1:35">
      <c r="A181" s="56" t="str">
        <f t="shared" si="53"/>
        <v>en chèque</v>
      </c>
      <c r="B181" s="56">
        <v>174</v>
      </c>
      <c r="C181" s="123" t="e">
        <f>#REF!</f>
        <v>#REF!</v>
      </c>
      <c r="D181" s="77" t="e">
        <f>#REF!</f>
        <v>#REF!</v>
      </c>
      <c r="E181" s="281">
        <v>174</v>
      </c>
      <c r="F181" s="53">
        <v>100</v>
      </c>
      <c r="G181" s="53">
        <v>100</v>
      </c>
      <c r="H181" s="53"/>
      <c r="I181" s="53"/>
      <c r="J181" s="53"/>
      <c r="K181" s="53"/>
      <c r="L181" s="53"/>
      <c r="M181" s="53"/>
      <c r="N181" s="53"/>
      <c r="O181" s="53"/>
      <c r="P181" s="53"/>
      <c r="Q181" s="53"/>
      <c r="R181" s="173">
        <f>SUM(Tableau1[[#This Row],[Colonne6]:[Colonne5]])</f>
        <v>200</v>
      </c>
      <c r="S181" s="51">
        <f t="shared" si="54"/>
        <v>2</v>
      </c>
      <c r="T181" s="120">
        <f t="shared" si="55"/>
        <v>2</v>
      </c>
      <c r="U181" s="118" t="e">
        <f t="shared" si="56"/>
        <v>#REF!</v>
      </c>
      <c r="V181" s="83" t="e">
        <f t="shared" si="57"/>
        <v>#REF!</v>
      </c>
      <c r="W181" s="104"/>
      <c r="X181" s="150">
        <f t="shared" si="58"/>
        <v>0</v>
      </c>
      <c r="Y181" s="151">
        <f t="shared" si="59"/>
        <v>0</v>
      </c>
      <c r="Z181" s="146">
        <f t="shared" si="60"/>
        <v>0</v>
      </c>
      <c r="AA181" s="156">
        <f t="shared" si="61"/>
        <v>0</v>
      </c>
      <c r="AB181" s="160">
        <f t="shared" si="62"/>
        <v>0</v>
      </c>
      <c r="AC181" s="163">
        <f t="shared" si="63"/>
        <v>0</v>
      </c>
      <c r="AD181" s="168">
        <f t="shared" si="64"/>
        <v>0</v>
      </c>
      <c r="AI181" s="44" t="e">
        <f t="shared" si="66"/>
        <v>#REF!</v>
      </c>
    </row>
    <row r="182" spans="1:35">
      <c r="A182" s="56" t="str">
        <f t="shared" si="53"/>
        <v>en chèque</v>
      </c>
      <c r="B182" s="56">
        <v>175</v>
      </c>
      <c r="C182" s="123" t="e">
        <f>#REF!</f>
        <v>#REF!</v>
      </c>
      <c r="D182" s="77" t="e">
        <f>#REF!</f>
        <v>#REF!</v>
      </c>
      <c r="E182" s="281">
        <v>175</v>
      </c>
      <c r="F182" s="53">
        <v>25</v>
      </c>
      <c r="G182" s="53">
        <v>25</v>
      </c>
      <c r="H182" s="53"/>
      <c r="I182" s="53"/>
      <c r="J182" s="53"/>
      <c r="K182" s="53"/>
      <c r="L182" s="53"/>
      <c r="M182" s="53"/>
      <c r="N182" s="53"/>
      <c r="O182" s="53"/>
      <c r="P182" s="53"/>
      <c r="Q182" s="53"/>
      <c r="R182" s="173">
        <f>SUM(Tableau1[[#This Row],[Colonne6]:[Colonne5]])</f>
        <v>50</v>
      </c>
      <c r="S182" s="51">
        <f t="shared" si="54"/>
        <v>2</v>
      </c>
      <c r="T182" s="120">
        <f t="shared" si="55"/>
        <v>2</v>
      </c>
      <c r="U182" s="118" t="e">
        <f t="shared" si="56"/>
        <v>#REF!</v>
      </c>
      <c r="V182" s="83" t="e">
        <f t="shared" si="57"/>
        <v>#REF!</v>
      </c>
      <c r="W182" s="104"/>
      <c r="X182" s="150">
        <f t="shared" si="58"/>
        <v>0</v>
      </c>
      <c r="Y182" s="151">
        <f t="shared" si="59"/>
        <v>0</v>
      </c>
      <c r="Z182" s="146">
        <f t="shared" si="60"/>
        <v>0</v>
      </c>
      <c r="AA182" s="156">
        <f t="shared" si="61"/>
        <v>0</v>
      </c>
      <c r="AB182" s="160">
        <f t="shared" si="62"/>
        <v>0</v>
      </c>
      <c r="AC182" s="163">
        <f t="shared" si="63"/>
        <v>0</v>
      </c>
      <c r="AD182" s="168">
        <f t="shared" si="64"/>
        <v>0</v>
      </c>
      <c r="AI182" s="44" t="e">
        <f t="shared" si="66"/>
        <v>#REF!</v>
      </c>
    </row>
    <row r="183" spans="1:35">
      <c r="A183" s="56" t="e">
        <f t="shared" si="53"/>
        <v>#REF!</v>
      </c>
      <c r="B183" s="56">
        <v>176</v>
      </c>
      <c r="C183" s="123" t="e">
        <f>#REF!</f>
        <v>#REF!</v>
      </c>
      <c r="D183" s="77" t="e">
        <f>#REF!</f>
        <v>#REF!</v>
      </c>
      <c r="E183" s="281">
        <v>176</v>
      </c>
      <c r="F183" s="53">
        <v>30</v>
      </c>
      <c r="G183" s="53">
        <v>30</v>
      </c>
      <c r="H183" s="53"/>
      <c r="I183" s="53"/>
      <c r="J183" s="53"/>
      <c r="K183" s="53"/>
      <c r="L183" s="53"/>
      <c r="M183" s="53"/>
      <c r="N183" s="53"/>
      <c r="O183" s="53"/>
      <c r="P183" s="53"/>
      <c r="Q183" s="53"/>
      <c r="R183" s="173">
        <f>SUM(Tableau1[[#This Row],[Colonne6]:[Colonne5]])</f>
        <v>60</v>
      </c>
      <c r="S183" s="51">
        <f t="shared" si="54"/>
        <v>2</v>
      </c>
      <c r="T183" s="120">
        <f t="shared" si="55"/>
        <v>2</v>
      </c>
      <c r="U183" s="118" t="e">
        <f t="shared" si="56"/>
        <v>#REF!</v>
      </c>
      <c r="V183" s="83" t="e">
        <f t="shared" si="57"/>
        <v>#REF!</v>
      </c>
      <c r="W183" s="104" t="e">
        <f t="shared" si="74"/>
        <v>#REF!</v>
      </c>
      <c r="X183" s="150" t="e">
        <f t="shared" si="58"/>
        <v>#REF!</v>
      </c>
      <c r="Y183" s="151" t="e">
        <f t="shared" si="59"/>
        <v>#REF!</v>
      </c>
      <c r="Z183" s="146" t="e">
        <f t="shared" si="60"/>
        <v>#REF!</v>
      </c>
      <c r="AA183" s="156" t="e">
        <f t="shared" si="61"/>
        <v>#REF!</v>
      </c>
      <c r="AB183" s="160" t="e">
        <f t="shared" si="62"/>
        <v>#REF!</v>
      </c>
      <c r="AC183" s="163" t="e">
        <f t="shared" si="63"/>
        <v>#REF!</v>
      </c>
      <c r="AD183" s="168" t="e">
        <f t="shared" si="64"/>
        <v>#REF!</v>
      </c>
      <c r="AI183" s="44" t="e">
        <f t="shared" si="66"/>
        <v>#REF!</v>
      </c>
    </row>
    <row r="184" spans="1:35">
      <c r="A184" s="56" t="str">
        <f t="shared" si="53"/>
        <v>en chèque</v>
      </c>
      <c r="B184" s="56">
        <v>177</v>
      </c>
      <c r="C184" s="123" t="e">
        <f>#REF!</f>
        <v>#REF!</v>
      </c>
      <c r="D184" s="77" t="e">
        <f>#REF!</f>
        <v>#REF!</v>
      </c>
      <c r="E184" s="281">
        <v>177</v>
      </c>
      <c r="F184" s="53">
        <v>20</v>
      </c>
      <c r="G184" s="53">
        <v>20</v>
      </c>
      <c r="H184" s="53"/>
      <c r="I184" s="53"/>
      <c r="J184" s="53"/>
      <c r="K184" s="53"/>
      <c r="L184" s="53"/>
      <c r="M184" s="53"/>
      <c r="N184" s="53"/>
      <c r="O184" s="53"/>
      <c r="P184" s="53"/>
      <c r="Q184" s="53"/>
      <c r="R184" s="173">
        <f>SUM(Tableau1[[#This Row],[Colonne6]:[Colonne5]])</f>
        <v>40</v>
      </c>
      <c r="S184" s="51">
        <f t="shared" si="54"/>
        <v>2</v>
      </c>
      <c r="T184" s="120">
        <f t="shared" si="55"/>
        <v>2</v>
      </c>
      <c r="U184" s="118" t="e">
        <f t="shared" si="56"/>
        <v>#REF!</v>
      </c>
      <c r="V184" s="83" t="e">
        <f t="shared" si="57"/>
        <v>#REF!</v>
      </c>
      <c r="W184" s="104"/>
      <c r="X184" s="150">
        <f t="shared" si="58"/>
        <v>0</v>
      </c>
      <c r="Y184" s="151">
        <f t="shared" si="59"/>
        <v>0</v>
      </c>
      <c r="Z184" s="146">
        <f t="shared" si="60"/>
        <v>0</v>
      </c>
      <c r="AA184" s="156">
        <f t="shared" si="61"/>
        <v>0</v>
      </c>
      <c r="AB184" s="160">
        <f t="shared" si="62"/>
        <v>0</v>
      </c>
      <c r="AC184" s="163">
        <f t="shared" si="63"/>
        <v>0</v>
      </c>
      <c r="AD184" s="168">
        <f t="shared" si="64"/>
        <v>0</v>
      </c>
      <c r="AI184" s="44" t="e">
        <f t="shared" si="66"/>
        <v>#REF!</v>
      </c>
    </row>
    <row r="185" spans="1:35">
      <c r="A185" s="56" t="e">
        <f t="shared" si="53"/>
        <v>#REF!</v>
      </c>
      <c r="B185" s="56">
        <v>178</v>
      </c>
      <c r="C185" s="123" t="e">
        <f>#REF!</f>
        <v>#REF!</v>
      </c>
      <c r="D185" s="77" t="e">
        <f>#REF!</f>
        <v>#REF!</v>
      </c>
      <c r="E185" s="281">
        <v>178</v>
      </c>
      <c r="F185" s="53">
        <v>50</v>
      </c>
      <c r="G185" s="53">
        <v>50</v>
      </c>
      <c r="H185" s="53"/>
      <c r="I185" s="53"/>
      <c r="J185" s="53"/>
      <c r="K185" s="53"/>
      <c r="L185" s="53"/>
      <c r="M185" s="53"/>
      <c r="N185" s="53"/>
      <c r="O185" s="53"/>
      <c r="P185" s="53"/>
      <c r="Q185" s="53"/>
      <c r="R185" s="173">
        <f>SUM(Tableau1[[#This Row],[Colonne6]:[Colonne5]])</f>
        <v>100</v>
      </c>
      <c r="S185" s="51">
        <f t="shared" si="54"/>
        <v>2</v>
      </c>
      <c r="T185" s="120">
        <f t="shared" si="55"/>
        <v>2</v>
      </c>
      <c r="U185" s="118" t="e">
        <f t="shared" si="56"/>
        <v>#REF!</v>
      </c>
      <c r="V185" s="83" t="e">
        <f t="shared" si="57"/>
        <v>#REF!</v>
      </c>
      <c r="W185" s="104" t="e">
        <f t="shared" ref="W185" si="75">V185</f>
        <v>#REF!</v>
      </c>
      <c r="X185" s="150" t="e">
        <f t="shared" si="58"/>
        <v>#REF!</v>
      </c>
      <c r="Y185" s="151" t="e">
        <f t="shared" si="59"/>
        <v>#REF!</v>
      </c>
      <c r="Z185" s="146" t="e">
        <f t="shared" si="60"/>
        <v>#REF!</v>
      </c>
      <c r="AA185" s="156" t="e">
        <f t="shared" si="61"/>
        <v>#REF!</v>
      </c>
      <c r="AB185" s="160" t="e">
        <f t="shared" si="62"/>
        <v>#REF!</v>
      </c>
      <c r="AC185" s="163" t="e">
        <f t="shared" si="63"/>
        <v>#REF!</v>
      </c>
      <c r="AD185" s="168" t="e">
        <f t="shared" si="64"/>
        <v>#REF!</v>
      </c>
      <c r="AI185" s="44" t="e">
        <f t="shared" si="66"/>
        <v>#REF!</v>
      </c>
    </row>
    <row r="186" spans="1:35">
      <c r="A186" s="56" t="e">
        <f t="shared" si="53"/>
        <v>#REF!</v>
      </c>
      <c r="B186" s="56">
        <v>179</v>
      </c>
      <c r="C186" s="123" t="e">
        <f>#REF!</f>
        <v>#REF!</v>
      </c>
      <c r="D186" s="77" t="e">
        <f>#REF!</f>
        <v>#REF!</v>
      </c>
      <c r="E186" s="281">
        <v>179</v>
      </c>
      <c r="F186" s="53">
        <v>20</v>
      </c>
      <c r="G186" s="53">
        <v>20</v>
      </c>
      <c r="H186" s="53"/>
      <c r="I186" s="53"/>
      <c r="J186" s="53"/>
      <c r="K186" s="53"/>
      <c r="L186" s="53"/>
      <c r="M186" s="53"/>
      <c r="N186" s="53"/>
      <c r="O186" s="53"/>
      <c r="P186" s="53"/>
      <c r="Q186" s="53"/>
      <c r="R186" s="173">
        <f>SUM(Tableau1[[#This Row],[Colonne6]:[Colonne5]])</f>
        <v>40</v>
      </c>
      <c r="S186" s="51">
        <f t="shared" si="54"/>
        <v>2</v>
      </c>
      <c r="T186" s="120">
        <f t="shared" si="55"/>
        <v>2</v>
      </c>
      <c r="U186" s="118" t="e">
        <f t="shared" si="56"/>
        <v>#REF!</v>
      </c>
      <c r="V186" s="83" t="e">
        <f t="shared" si="57"/>
        <v>#REF!</v>
      </c>
      <c r="W186" s="104" t="e">
        <f>V186</f>
        <v>#REF!</v>
      </c>
      <c r="X186" s="150" t="e">
        <f t="shared" si="58"/>
        <v>#REF!</v>
      </c>
      <c r="Y186" s="151" t="e">
        <f t="shared" si="59"/>
        <v>#REF!</v>
      </c>
      <c r="Z186" s="146" t="e">
        <f t="shared" si="60"/>
        <v>#REF!</v>
      </c>
      <c r="AA186" s="156" t="e">
        <f t="shared" si="61"/>
        <v>#REF!</v>
      </c>
      <c r="AB186" s="160" t="e">
        <f t="shared" si="62"/>
        <v>#REF!</v>
      </c>
      <c r="AC186" s="163" t="e">
        <f t="shared" si="63"/>
        <v>#REF!</v>
      </c>
      <c r="AD186" s="168" t="e">
        <f t="shared" si="64"/>
        <v>#REF!</v>
      </c>
      <c r="AI186" s="44" t="e">
        <f t="shared" si="66"/>
        <v>#REF!</v>
      </c>
    </row>
    <row r="187" spans="1:35" s="55" customFormat="1">
      <c r="A187" s="56" t="e">
        <f t="shared" si="53"/>
        <v>#REF!</v>
      </c>
      <c r="B187" s="56">
        <v>180</v>
      </c>
      <c r="C187" s="123" t="e">
        <f>#REF!</f>
        <v>#REF!</v>
      </c>
      <c r="D187" s="77" t="e">
        <f>#REF!</f>
        <v>#REF!</v>
      </c>
      <c r="E187" s="281">
        <v>180</v>
      </c>
      <c r="F187" s="53">
        <v>20</v>
      </c>
      <c r="G187" s="53">
        <v>20</v>
      </c>
      <c r="H187" s="53"/>
      <c r="I187" s="53"/>
      <c r="J187" s="53"/>
      <c r="K187" s="53"/>
      <c r="L187" s="53"/>
      <c r="M187" s="53"/>
      <c r="N187" s="53"/>
      <c r="O187" s="53"/>
      <c r="P187" s="53"/>
      <c r="Q187" s="53"/>
      <c r="R187" s="173">
        <f>SUM(Tableau1[[#This Row],[Colonne6]:[Colonne5]])</f>
        <v>40</v>
      </c>
      <c r="S187" s="51">
        <f t="shared" si="54"/>
        <v>2</v>
      </c>
      <c r="T187" s="120">
        <f t="shared" si="55"/>
        <v>2</v>
      </c>
      <c r="U187" s="118" t="e">
        <f t="shared" si="56"/>
        <v>#REF!</v>
      </c>
      <c r="V187" s="83" t="e">
        <f t="shared" si="57"/>
        <v>#REF!</v>
      </c>
      <c r="W187" s="104" t="e">
        <f>V187</f>
        <v>#REF!</v>
      </c>
      <c r="X187" s="150" t="e">
        <f t="shared" si="58"/>
        <v>#REF!</v>
      </c>
      <c r="Y187" s="151" t="e">
        <f t="shared" si="59"/>
        <v>#REF!</v>
      </c>
      <c r="Z187" s="146" t="e">
        <f t="shared" si="60"/>
        <v>#REF!</v>
      </c>
      <c r="AA187" s="156" t="e">
        <f t="shared" si="61"/>
        <v>#REF!</v>
      </c>
      <c r="AB187" s="160" t="e">
        <f t="shared" si="62"/>
        <v>#REF!</v>
      </c>
      <c r="AC187" s="163" t="e">
        <f t="shared" si="63"/>
        <v>#REF!</v>
      </c>
      <c r="AD187" s="168" t="e">
        <f t="shared" si="64"/>
        <v>#REF!</v>
      </c>
      <c r="AE187" s="294"/>
      <c r="AF187" s="44"/>
      <c r="AG187" s="44"/>
      <c r="AH187" s="44"/>
      <c r="AI187" s="44" t="e">
        <f t="shared" si="66"/>
        <v>#REF!</v>
      </c>
    </row>
    <row r="188" spans="1:35">
      <c r="A188" s="56" t="str">
        <f t="shared" si="53"/>
        <v>en chèque</v>
      </c>
      <c r="B188" s="56">
        <v>181</v>
      </c>
      <c r="C188" s="123" t="e">
        <f>#REF!</f>
        <v>#REF!</v>
      </c>
      <c r="D188" s="77" t="e">
        <f>#REF!</f>
        <v>#REF!</v>
      </c>
      <c r="E188" s="281">
        <v>181</v>
      </c>
      <c r="F188" s="53" t="s">
        <v>167</v>
      </c>
      <c r="G188" s="53">
        <v>200</v>
      </c>
      <c r="H188" s="53" t="s">
        <v>167</v>
      </c>
      <c r="I188" s="53" t="s">
        <v>167</v>
      </c>
      <c r="J188" s="53"/>
      <c r="K188" s="53"/>
      <c r="L188" s="53"/>
      <c r="M188" s="53"/>
      <c r="N188" s="53"/>
      <c r="O188" s="53"/>
      <c r="P188" s="53"/>
      <c r="Q188" s="53"/>
      <c r="R188" s="173">
        <f>SUM(Tableau1[[#This Row],[Colonne6]:[Colonne5]])</f>
        <v>200</v>
      </c>
      <c r="S188" s="51">
        <f t="shared" si="54"/>
        <v>2</v>
      </c>
      <c r="T188" s="120">
        <f t="shared" si="55"/>
        <v>4</v>
      </c>
      <c r="U188" s="118" t="e">
        <f t="shared" si="56"/>
        <v>#REF!</v>
      </c>
      <c r="V188" s="83" t="e">
        <f t="shared" si="57"/>
        <v>#REF!</v>
      </c>
      <c r="W188" s="104"/>
      <c r="X188" s="150">
        <f t="shared" si="58"/>
        <v>0</v>
      </c>
      <c r="Y188" s="151">
        <f t="shared" si="59"/>
        <v>0</v>
      </c>
      <c r="Z188" s="146">
        <f t="shared" si="60"/>
        <v>0</v>
      </c>
      <c r="AA188" s="156">
        <f t="shared" si="61"/>
        <v>0</v>
      </c>
      <c r="AB188" s="160">
        <f t="shared" si="62"/>
        <v>0</v>
      </c>
      <c r="AC188" s="163">
        <f t="shared" si="63"/>
        <v>0</v>
      </c>
      <c r="AD188" s="168">
        <f t="shared" si="64"/>
        <v>0</v>
      </c>
      <c r="AI188" s="44" t="e">
        <f t="shared" si="66"/>
        <v>#REF!</v>
      </c>
    </row>
    <row r="189" spans="1:35">
      <c r="A189" s="56" t="str">
        <f t="shared" si="53"/>
        <v>en chèque</v>
      </c>
      <c r="B189" s="56">
        <v>182</v>
      </c>
      <c r="C189" s="123" t="e">
        <f>#REF!</f>
        <v>#REF!</v>
      </c>
      <c r="D189" s="77" t="e">
        <f>#REF!</f>
        <v>#REF!</v>
      </c>
      <c r="E189" s="281">
        <v>182</v>
      </c>
      <c r="F189" s="53" t="s">
        <v>167</v>
      </c>
      <c r="G189" s="53">
        <v>200</v>
      </c>
      <c r="H189" s="53" t="s">
        <v>167</v>
      </c>
      <c r="I189" s="53" t="s">
        <v>167</v>
      </c>
      <c r="J189" s="53"/>
      <c r="K189" s="53"/>
      <c r="L189" s="53"/>
      <c r="M189" s="53"/>
      <c r="N189" s="53"/>
      <c r="O189" s="53"/>
      <c r="P189" s="53"/>
      <c r="Q189" s="53"/>
      <c r="R189" s="173">
        <f>SUM(Tableau1[[#This Row],[Colonne6]:[Colonne5]])</f>
        <v>200</v>
      </c>
      <c r="S189" s="51">
        <f t="shared" si="54"/>
        <v>2</v>
      </c>
      <c r="T189" s="120">
        <f t="shared" si="55"/>
        <v>4</v>
      </c>
      <c r="U189" s="118" t="e">
        <f t="shared" si="56"/>
        <v>#REF!</v>
      </c>
      <c r="V189" s="83" t="e">
        <f t="shared" si="57"/>
        <v>#REF!</v>
      </c>
      <c r="W189" s="104"/>
      <c r="X189" s="150">
        <f t="shared" si="58"/>
        <v>0</v>
      </c>
      <c r="Y189" s="151">
        <f t="shared" si="59"/>
        <v>0</v>
      </c>
      <c r="Z189" s="146">
        <f t="shared" si="60"/>
        <v>0</v>
      </c>
      <c r="AA189" s="156">
        <f t="shared" si="61"/>
        <v>0</v>
      </c>
      <c r="AB189" s="160">
        <f t="shared" si="62"/>
        <v>0</v>
      </c>
      <c r="AC189" s="163">
        <f t="shared" si="63"/>
        <v>0</v>
      </c>
      <c r="AD189" s="168">
        <f t="shared" si="64"/>
        <v>0</v>
      </c>
      <c r="AI189" s="44" t="e">
        <f t="shared" si="66"/>
        <v>#REF!</v>
      </c>
    </row>
    <row r="190" spans="1:35">
      <c r="A190" s="56" t="e">
        <f t="shared" si="53"/>
        <v>#REF!</v>
      </c>
      <c r="B190" s="56">
        <v>183</v>
      </c>
      <c r="C190" s="123" t="e">
        <f>#REF!</f>
        <v>#REF!</v>
      </c>
      <c r="D190" s="77" t="e">
        <f>#REF!</f>
        <v>#REF!</v>
      </c>
      <c r="E190" s="281">
        <v>183</v>
      </c>
      <c r="F190" s="53">
        <v>100</v>
      </c>
      <c r="G190" s="53">
        <v>100</v>
      </c>
      <c r="H190" s="53"/>
      <c r="I190" s="53"/>
      <c r="J190" s="53"/>
      <c r="K190" s="53"/>
      <c r="L190" s="53"/>
      <c r="M190" s="53"/>
      <c r="N190" s="53"/>
      <c r="O190" s="53"/>
      <c r="P190" s="53"/>
      <c r="Q190" s="53"/>
      <c r="R190" s="173">
        <f>SUM(Tableau1[[#This Row],[Colonne6]:[Colonne5]])</f>
        <v>200</v>
      </c>
      <c r="S190" s="51">
        <f t="shared" si="54"/>
        <v>2</v>
      </c>
      <c r="T190" s="120">
        <f t="shared" si="55"/>
        <v>2</v>
      </c>
      <c r="U190" s="118" t="e">
        <f t="shared" si="56"/>
        <v>#REF!</v>
      </c>
      <c r="V190" s="83" t="e">
        <f t="shared" si="57"/>
        <v>#REF!</v>
      </c>
      <c r="W190" s="104" t="e">
        <f>V190</f>
        <v>#REF!</v>
      </c>
      <c r="X190" s="150" t="e">
        <f t="shared" si="58"/>
        <v>#REF!</v>
      </c>
      <c r="Y190" s="151" t="e">
        <f t="shared" si="59"/>
        <v>#REF!</v>
      </c>
      <c r="Z190" s="146" t="e">
        <f t="shared" si="60"/>
        <v>#REF!</v>
      </c>
      <c r="AA190" s="156" t="e">
        <f t="shared" si="61"/>
        <v>#REF!</v>
      </c>
      <c r="AB190" s="160" t="e">
        <f t="shared" si="62"/>
        <v>#REF!</v>
      </c>
      <c r="AC190" s="163" t="e">
        <f t="shared" si="63"/>
        <v>#REF!</v>
      </c>
      <c r="AD190" s="168" t="e">
        <f t="shared" si="64"/>
        <v>#REF!</v>
      </c>
      <c r="AI190" s="44" t="e">
        <f t="shared" si="66"/>
        <v>#REF!</v>
      </c>
    </row>
    <row r="191" spans="1:35">
      <c r="A191" s="56" t="str">
        <f t="shared" si="53"/>
        <v>en chèque</v>
      </c>
      <c r="B191" s="56">
        <v>184</v>
      </c>
      <c r="C191" s="123" t="e">
        <f>#REF!</f>
        <v>#REF!</v>
      </c>
      <c r="D191" s="77" t="e">
        <f>#REF!</f>
        <v>#REF!</v>
      </c>
      <c r="E191" s="281">
        <v>184</v>
      </c>
      <c r="F191" s="53">
        <v>100</v>
      </c>
      <c r="G191" s="53">
        <v>100</v>
      </c>
      <c r="H191" s="53"/>
      <c r="I191" s="53"/>
      <c r="J191" s="53"/>
      <c r="K191" s="53"/>
      <c r="L191" s="53"/>
      <c r="M191" s="53"/>
      <c r="N191" s="53"/>
      <c r="O191" s="53"/>
      <c r="P191" s="53"/>
      <c r="Q191" s="53"/>
      <c r="R191" s="173">
        <f>SUM(Tableau1[[#This Row],[Colonne6]:[Colonne5]])</f>
        <v>200</v>
      </c>
      <c r="S191" s="51">
        <f t="shared" si="54"/>
        <v>2</v>
      </c>
      <c r="T191" s="120">
        <f t="shared" si="55"/>
        <v>2</v>
      </c>
      <c r="U191" s="118" t="e">
        <f t="shared" si="56"/>
        <v>#REF!</v>
      </c>
      <c r="V191" s="83" t="e">
        <f t="shared" si="57"/>
        <v>#REF!</v>
      </c>
      <c r="W191" s="104"/>
      <c r="X191" s="150">
        <f t="shared" si="58"/>
        <v>0</v>
      </c>
      <c r="Y191" s="151">
        <f t="shared" si="59"/>
        <v>0</v>
      </c>
      <c r="Z191" s="146">
        <f t="shared" si="60"/>
        <v>0</v>
      </c>
      <c r="AA191" s="156">
        <f t="shared" si="61"/>
        <v>0</v>
      </c>
      <c r="AB191" s="160">
        <f t="shared" si="62"/>
        <v>0</v>
      </c>
      <c r="AC191" s="163">
        <f t="shared" si="63"/>
        <v>0</v>
      </c>
      <c r="AD191" s="168">
        <f t="shared" si="64"/>
        <v>0</v>
      </c>
      <c r="AI191" s="44" t="e">
        <f t="shared" si="66"/>
        <v>#REF!</v>
      </c>
    </row>
    <row r="192" spans="1:35">
      <c r="A192" s="56" t="str">
        <f t="shared" si="53"/>
        <v>en chèque</v>
      </c>
      <c r="B192" s="56">
        <v>185</v>
      </c>
      <c r="C192" s="123" t="e">
        <f>#REF!</f>
        <v>#REF!</v>
      </c>
      <c r="D192" s="77" t="e">
        <f>#REF!</f>
        <v>#REF!</v>
      </c>
      <c r="E192" s="281">
        <v>185</v>
      </c>
      <c r="F192" s="53" t="s">
        <v>167</v>
      </c>
      <c r="G192" s="53"/>
      <c r="H192" s="53"/>
      <c r="I192" s="53"/>
      <c r="J192" s="53"/>
      <c r="K192" s="53"/>
      <c r="L192" s="53"/>
      <c r="M192" s="53"/>
      <c r="N192" s="53"/>
      <c r="O192" s="53"/>
      <c r="P192" s="53"/>
      <c r="Q192" s="53"/>
      <c r="R192" s="173">
        <f>SUM(Tableau1[[#This Row],[Colonne6]:[Colonne5]])</f>
        <v>0</v>
      </c>
      <c r="S192" s="51">
        <f t="shared" si="54"/>
        <v>2</v>
      </c>
      <c r="T192" s="120">
        <f t="shared" si="55"/>
        <v>1</v>
      </c>
      <c r="U192" s="118" t="e">
        <f t="shared" si="56"/>
        <v>#REF!</v>
      </c>
      <c r="V192" s="83" t="e">
        <f t="shared" si="57"/>
        <v>#REF!</v>
      </c>
      <c r="W192" s="104"/>
      <c r="X192" s="150">
        <f t="shared" si="58"/>
        <v>0</v>
      </c>
      <c r="Y192" s="151">
        <f t="shared" si="59"/>
        <v>0</v>
      </c>
      <c r="Z192" s="146">
        <f t="shared" si="60"/>
        <v>0</v>
      </c>
      <c r="AA192" s="156">
        <f t="shared" si="61"/>
        <v>0</v>
      </c>
      <c r="AB192" s="160">
        <f t="shared" si="62"/>
        <v>0</v>
      </c>
      <c r="AC192" s="163">
        <f t="shared" si="63"/>
        <v>0</v>
      </c>
      <c r="AD192" s="168">
        <f t="shared" si="64"/>
        <v>0</v>
      </c>
      <c r="AI192" s="44" t="e">
        <f t="shared" si="66"/>
        <v>#REF!</v>
      </c>
    </row>
    <row r="193" spans="1:35">
      <c r="A193" s="56" t="e">
        <f t="shared" si="53"/>
        <v>#REF!</v>
      </c>
      <c r="B193" s="56">
        <v>186</v>
      </c>
      <c r="C193" s="123" t="e">
        <f>#REF!</f>
        <v>#REF!</v>
      </c>
      <c r="D193" s="77" t="e">
        <f>#REF!</f>
        <v>#REF!</v>
      </c>
      <c r="E193" s="281">
        <v>186</v>
      </c>
      <c r="F193" s="53">
        <v>50</v>
      </c>
      <c r="G193" s="53">
        <v>25</v>
      </c>
      <c r="H193" s="53"/>
      <c r="I193" s="53"/>
      <c r="J193" s="53"/>
      <c r="K193" s="53"/>
      <c r="L193" s="53"/>
      <c r="M193" s="53"/>
      <c r="N193" s="53"/>
      <c r="O193" s="53"/>
      <c r="P193" s="53"/>
      <c r="Q193" s="53"/>
      <c r="R193" s="173">
        <f>SUM(Tableau1[[#This Row],[Colonne6]:[Colonne5]])</f>
        <v>75</v>
      </c>
      <c r="S193" s="51">
        <f t="shared" si="54"/>
        <v>2</v>
      </c>
      <c r="T193" s="120">
        <f t="shared" si="55"/>
        <v>2</v>
      </c>
      <c r="U193" s="118" t="e">
        <f t="shared" si="56"/>
        <v>#REF!</v>
      </c>
      <c r="V193" s="83" t="e">
        <f t="shared" si="57"/>
        <v>#REF!</v>
      </c>
      <c r="W193" s="104" t="e">
        <f>V193</f>
        <v>#REF!</v>
      </c>
      <c r="X193" s="150" t="e">
        <f t="shared" si="58"/>
        <v>#REF!</v>
      </c>
      <c r="Y193" s="151" t="e">
        <f t="shared" si="59"/>
        <v>#REF!</v>
      </c>
      <c r="Z193" s="146" t="e">
        <f t="shared" si="60"/>
        <v>#REF!</v>
      </c>
      <c r="AA193" s="156" t="e">
        <f t="shared" si="61"/>
        <v>#REF!</v>
      </c>
      <c r="AB193" s="160" t="e">
        <f t="shared" si="62"/>
        <v>#REF!</v>
      </c>
      <c r="AC193" s="163" t="e">
        <f t="shared" si="63"/>
        <v>#REF!</v>
      </c>
      <c r="AD193" s="168" t="e">
        <f t="shared" si="64"/>
        <v>#REF!</v>
      </c>
      <c r="AI193" s="44" t="e">
        <f t="shared" si="66"/>
        <v>#REF!</v>
      </c>
    </row>
    <row r="194" spans="1:35">
      <c r="A194" s="56" t="e">
        <f t="shared" si="53"/>
        <v>#REF!</v>
      </c>
      <c r="B194" s="56">
        <v>187</v>
      </c>
      <c r="C194" s="123" t="e">
        <f>#REF!</f>
        <v>#REF!</v>
      </c>
      <c r="D194" s="77" t="e">
        <f>#REF!</f>
        <v>#REF!</v>
      </c>
      <c r="E194" s="281">
        <v>187</v>
      </c>
      <c r="F194" s="53">
        <v>50</v>
      </c>
      <c r="G194" s="53">
        <v>50</v>
      </c>
      <c r="H194" s="53"/>
      <c r="I194" s="53"/>
      <c r="J194" s="53"/>
      <c r="K194" s="53"/>
      <c r="L194" s="53"/>
      <c r="M194" s="53"/>
      <c r="N194" s="53"/>
      <c r="O194" s="53"/>
      <c r="P194" s="53"/>
      <c r="Q194" s="53"/>
      <c r="R194" s="173">
        <f>SUM(Tableau1[[#This Row],[Colonne6]:[Colonne5]])</f>
        <v>100</v>
      </c>
      <c r="S194" s="51">
        <f t="shared" si="54"/>
        <v>2</v>
      </c>
      <c r="T194" s="120">
        <f t="shared" si="55"/>
        <v>2</v>
      </c>
      <c r="U194" s="118" t="e">
        <f t="shared" si="56"/>
        <v>#REF!</v>
      </c>
      <c r="V194" s="83" t="e">
        <f t="shared" si="57"/>
        <v>#REF!</v>
      </c>
      <c r="W194" s="104" t="e">
        <f>V194</f>
        <v>#REF!</v>
      </c>
      <c r="X194" s="150" t="e">
        <f t="shared" si="58"/>
        <v>#REF!</v>
      </c>
      <c r="Y194" s="151" t="e">
        <f t="shared" si="59"/>
        <v>#REF!</v>
      </c>
      <c r="Z194" s="146" t="e">
        <f t="shared" si="60"/>
        <v>#REF!</v>
      </c>
      <c r="AA194" s="156" t="e">
        <f t="shared" si="61"/>
        <v>#REF!</v>
      </c>
      <c r="AB194" s="160" t="e">
        <f t="shared" si="62"/>
        <v>#REF!</v>
      </c>
      <c r="AC194" s="163" t="e">
        <f t="shared" si="63"/>
        <v>#REF!</v>
      </c>
      <c r="AD194" s="168" t="e">
        <f t="shared" si="64"/>
        <v>#REF!</v>
      </c>
      <c r="AI194" s="44" t="e">
        <f t="shared" si="66"/>
        <v>#REF!</v>
      </c>
    </row>
    <row r="195" spans="1:35">
      <c r="A195" s="56" t="e">
        <f t="shared" si="53"/>
        <v>#REF!</v>
      </c>
      <c r="B195" s="56">
        <v>188</v>
      </c>
      <c r="C195" s="123" t="e">
        <f>#REF!</f>
        <v>#REF!</v>
      </c>
      <c r="D195" s="77" t="e">
        <f>#REF!</f>
        <v>#REF!</v>
      </c>
      <c r="E195" s="281">
        <v>188</v>
      </c>
      <c r="F195" s="53">
        <v>50</v>
      </c>
      <c r="G195" s="53">
        <v>50</v>
      </c>
      <c r="H195" s="53"/>
      <c r="I195" s="53"/>
      <c r="J195" s="53"/>
      <c r="K195" s="53"/>
      <c r="L195" s="53"/>
      <c r="M195" s="53"/>
      <c r="N195" s="53"/>
      <c r="O195" s="53"/>
      <c r="P195" s="53"/>
      <c r="Q195" s="53"/>
      <c r="R195" s="173">
        <f>SUM(Tableau1[[#This Row],[Colonne6]:[Colonne5]])</f>
        <v>100</v>
      </c>
      <c r="S195" s="51">
        <f t="shared" si="54"/>
        <v>2</v>
      </c>
      <c r="T195" s="120">
        <f t="shared" si="55"/>
        <v>2</v>
      </c>
      <c r="U195" s="118" t="e">
        <f t="shared" si="56"/>
        <v>#REF!</v>
      </c>
      <c r="V195" s="83" t="e">
        <f t="shared" si="57"/>
        <v>#REF!</v>
      </c>
      <c r="W195" s="104" t="e">
        <f t="shared" ref="W195:W196" si="76">V195</f>
        <v>#REF!</v>
      </c>
      <c r="X195" s="150" t="e">
        <f t="shared" si="58"/>
        <v>#REF!</v>
      </c>
      <c r="Y195" s="151" t="e">
        <f t="shared" si="59"/>
        <v>#REF!</v>
      </c>
      <c r="Z195" s="146" t="e">
        <f t="shared" si="60"/>
        <v>#REF!</v>
      </c>
      <c r="AA195" s="156" t="e">
        <f t="shared" si="61"/>
        <v>#REF!</v>
      </c>
      <c r="AB195" s="160" t="e">
        <f t="shared" si="62"/>
        <v>#REF!</v>
      </c>
      <c r="AC195" s="163" t="e">
        <f t="shared" si="63"/>
        <v>#REF!</v>
      </c>
      <c r="AD195" s="168" t="e">
        <f t="shared" si="64"/>
        <v>#REF!</v>
      </c>
      <c r="AI195" s="44" t="e">
        <f t="shared" si="66"/>
        <v>#REF!</v>
      </c>
    </row>
    <row r="196" spans="1:35">
      <c r="A196" s="56" t="e">
        <f t="shared" si="53"/>
        <v>#REF!</v>
      </c>
      <c r="B196" s="56">
        <v>189</v>
      </c>
      <c r="C196" s="123" t="e">
        <f>#REF!</f>
        <v>#REF!</v>
      </c>
      <c r="D196" s="77" t="e">
        <f>#REF!</f>
        <v>#REF!</v>
      </c>
      <c r="E196" s="281">
        <v>189</v>
      </c>
      <c r="F196" s="53">
        <v>50</v>
      </c>
      <c r="G196" s="53"/>
      <c r="H196" s="53"/>
      <c r="I196" s="53"/>
      <c r="J196" s="53"/>
      <c r="K196" s="53"/>
      <c r="L196" s="53"/>
      <c r="M196" s="53"/>
      <c r="N196" s="53"/>
      <c r="O196" s="53"/>
      <c r="P196" s="53"/>
      <c r="Q196" s="53"/>
      <c r="R196" s="173">
        <f>SUM(Tableau1[[#This Row],[Colonne6]:[Colonne5]])</f>
        <v>50</v>
      </c>
      <c r="S196" s="51">
        <f t="shared" si="54"/>
        <v>2</v>
      </c>
      <c r="T196" s="120">
        <f t="shared" si="55"/>
        <v>1</v>
      </c>
      <c r="U196" s="118" t="e">
        <f t="shared" si="56"/>
        <v>#REF!</v>
      </c>
      <c r="V196" s="83" t="e">
        <f t="shared" si="57"/>
        <v>#REF!</v>
      </c>
      <c r="W196" s="104" t="e">
        <f t="shared" si="76"/>
        <v>#REF!</v>
      </c>
      <c r="X196" s="150" t="e">
        <f t="shared" si="58"/>
        <v>#REF!</v>
      </c>
      <c r="Y196" s="151" t="e">
        <f t="shared" si="59"/>
        <v>#REF!</v>
      </c>
      <c r="Z196" s="146" t="e">
        <f t="shared" si="60"/>
        <v>#REF!</v>
      </c>
      <c r="AA196" s="156" t="e">
        <f t="shared" si="61"/>
        <v>#REF!</v>
      </c>
      <c r="AB196" s="160" t="e">
        <f t="shared" si="62"/>
        <v>#REF!</v>
      </c>
      <c r="AC196" s="163" t="e">
        <f t="shared" si="63"/>
        <v>#REF!</v>
      </c>
      <c r="AD196" s="168" t="e">
        <f t="shared" si="64"/>
        <v>#REF!</v>
      </c>
      <c r="AI196" s="44" t="e">
        <f t="shared" si="66"/>
        <v>#REF!</v>
      </c>
    </row>
    <row r="197" spans="1:35">
      <c r="A197" s="56" t="str">
        <f t="shared" si="53"/>
        <v>en chèque</v>
      </c>
      <c r="B197" s="56">
        <v>190</v>
      </c>
      <c r="C197" s="123" t="e">
        <f>#REF!</f>
        <v>#REF!</v>
      </c>
      <c r="D197" s="77" t="e">
        <f>#REF!</f>
        <v>#REF!</v>
      </c>
      <c r="E197" s="281">
        <v>190</v>
      </c>
      <c r="F197" s="53">
        <v>50</v>
      </c>
      <c r="G197" s="53">
        <v>50</v>
      </c>
      <c r="H197" s="53"/>
      <c r="I197" s="53"/>
      <c r="J197" s="53"/>
      <c r="K197" s="53"/>
      <c r="L197" s="53"/>
      <c r="M197" s="53"/>
      <c r="N197" s="53"/>
      <c r="O197" s="53"/>
      <c r="P197" s="53"/>
      <c r="Q197" s="53"/>
      <c r="R197" s="173">
        <f>SUM(Tableau1[[#This Row],[Colonne6]:[Colonne5]])</f>
        <v>100</v>
      </c>
      <c r="S197" s="51">
        <f t="shared" si="54"/>
        <v>2</v>
      </c>
      <c r="T197" s="120">
        <f t="shared" si="55"/>
        <v>2</v>
      </c>
      <c r="U197" s="118" t="e">
        <f t="shared" si="56"/>
        <v>#REF!</v>
      </c>
      <c r="V197" s="83" t="e">
        <f t="shared" si="57"/>
        <v>#REF!</v>
      </c>
      <c r="W197" s="104"/>
      <c r="X197" s="150">
        <f t="shared" si="58"/>
        <v>0</v>
      </c>
      <c r="Y197" s="151">
        <f t="shared" si="59"/>
        <v>0</v>
      </c>
      <c r="Z197" s="146">
        <f t="shared" si="60"/>
        <v>0</v>
      </c>
      <c r="AA197" s="156">
        <f t="shared" si="61"/>
        <v>0</v>
      </c>
      <c r="AB197" s="160">
        <f t="shared" si="62"/>
        <v>0</v>
      </c>
      <c r="AC197" s="163">
        <f t="shared" si="63"/>
        <v>0</v>
      </c>
      <c r="AD197" s="168">
        <f t="shared" si="64"/>
        <v>0</v>
      </c>
      <c r="AI197" s="44" t="e">
        <f t="shared" si="66"/>
        <v>#REF!</v>
      </c>
    </row>
    <row r="198" spans="1:35">
      <c r="A198" s="56" t="str">
        <f t="shared" si="53"/>
        <v>en chèque</v>
      </c>
      <c r="B198" s="56">
        <v>191</v>
      </c>
      <c r="C198" s="123" t="e">
        <f>#REF!</f>
        <v>#REF!</v>
      </c>
      <c r="D198" s="77" t="e">
        <f>#REF!</f>
        <v>#REF!</v>
      </c>
      <c r="E198" s="281">
        <v>191</v>
      </c>
      <c r="F198" s="53">
        <v>50</v>
      </c>
      <c r="G198" s="53">
        <v>50</v>
      </c>
      <c r="H198" s="53"/>
      <c r="I198" s="53"/>
      <c r="J198" s="53"/>
      <c r="K198" s="53"/>
      <c r="L198" s="53"/>
      <c r="M198" s="53"/>
      <c r="N198" s="53"/>
      <c r="O198" s="53"/>
      <c r="P198" s="53"/>
      <c r="Q198" s="53"/>
      <c r="R198" s="173">
        <f>SUM(Tableau1[[#This Row],[Colonne6]:[Colonne5]])</f>
        <v>100</v>
      </c>
      <c r="S198" s="51">
        <f t="shared" si="54"/>
        <v>2</v>
      </c>
      <c r="T198" s="120">
        <f t="shared" si="55"/>
        <v>2</v>
      </c>
      <c r="U198" s="118" t="e">
        <f t="shared" si="56"/>
        <v>#REF!</v>
      </c>
      <c r="V198" s="83" t="e">
        <f t="shared" si="57"/>
        <v>#REF!</v>
      </c>
      <c r="W198" s="104"/>
      <c r="X198" s="150">
        <f t="shared" si="58"/>
        <v>0</v>
      </c>
      <c r="Y198" s="151">
        <f t="shared" si="59"/>
        <v>0</v>
      </c>
      <c r="Z198" s="146">
        <f t="shared" si="60"/>
        <v>0</v>
      </c>
      <c r="AA198" s="156">
        <f t="shared" si="61"/>
        <v>0</v>
      </c>
      <c r="AB198" s="160">
        <f t="shared" si="62"/>
        <v>0</v>
      </c>
      <c r="AC198" s="163">
        <f t="shared" si="63"/>
        <v>0</v>
      </c>
      <c r="AD198" s="168">
        <f t="shared" si="64"/>
        <v>0</v>
      </c>
      <c r="AE198" s="295"/>
      <c r="AF198" s="55"/>
      <c r="AG198" s="55"/>
      <c r="AH198" s="55"/>
      <c r="AI198" s="44" t="e">
        <f t="shared" si="66"/>
        <v>#REF!</v>
      </c>
    </row>
    <row r="199" spans="1:35">
      <c r="A199" s="56" t="str">
        <f t="shared" ref="A199:A256" si="77">IF(W199="","en chèque","")</f>
        <v>en chèque</v>
      </c>
      <c r="B199" s="56">
        <v>192</v>
      </c>
      <c r="C199" s="123" t="e">
        <f>#REF!</f>
        <v>#REF!</v>
      </c>
      <c r="D199" s="77" t="e">
        <f>#REF!</f>
        <v>#REF!</v>
      </c>
      <c r="E199" s="281">
        <v>192</v>
      </c>
      <c r="F199" s="53">
        <v>50</v>
      </c>
      <c r="G199" s="53">
        <v>50</v>
      </c>
      <c r="H199" s="53"/>
      <c r="I199" s="53"/>
      <c r="J199" s="53"/>
      <c r="K199" s="53"/>
      <c r="L199" s="53"/>
      <c r="M199" s="53"/>
      <c r="N199" s="53"/>
      <c r="O199" s="53"/>
      <c r="P199" s="53"/>
      <c r="Q199" s="53"/>
      <c r="R199" s="173">
        <f>SUM(Tableau1[[#This Row],[Colonne6]:[Colonne5]])</f>
        <v>100</v>
      </c>
      <c r="S199" s="51">
        <f t="shared" si="54"/>
        <v>2</v>
      </c>
      <c r="T199" s="120">
        <f t="shared" si="55"/>
        <v>2</v>
      </c>
      <c r="U199" s="118" t="e">
        <f t="shared" si="56"/>
        <v>#REF!</v>
      </c>
      <c r="V199" s="83" t="e">
        <f t="shared" si="57"/>
        <v>#REF!</v>
      </c>
      <c r="W199" s="104"/>
      <c r="X199" s="150">
        <f t="shared" si="58"/>
        <v>0</v>
      </c>
      <c r="Y199" s="151">
        <f t="shared" si="59"/>
        <v>0</v>
      </c>
      <c r="Z199" s="146">
        <f t="shared" si="60"/>
        <v>0</v>
      </c>
      <c r="AA199" s="156">
        <f t="shared" si="61"/>
        <v>0</v>
      </c>
      <c r="AB199" s="160">
        <f t="shared" si="62"/>
        <v>0</v>
      </c>
      <c r="AC199" s="163">
        <f t="shared" si="63"/>
        <v>0</v>
      </c>
      <c r="AD199" s="168">
        <f t="shared" si="64"/>
        <v>0</v>
      </c>
      <c r="AI199" s="44" t="e">
        <f t="shared" si="66"/>
        <v>#REF!</v>
      </c>
    </row>
    <row r="200" spans="1:35">
      <c r="A200" s="56" t="e">
        <f t="shared" si="77"/>
        <v>#REF!</v>
      </c>
      <c r="B200" s="56">
        <v>193</v>
      </c>
      <c r="C200" s="123" t="e">
        <f>#REF!</f>
        <v>#REF!</v>
      </c>
      <c r="D200" s="77" t="e">
        <f>#REF!</f>
        <v>#REF!</v>
      </c>
      <c r="E200" s="281">
        <v>193</v>
      </c>
      <c r="F200" s="53">
        <v>20</v>
      </c>
      <c r="G200" s="53">
        <v>20</v>
      </c>
      <c r="H200" s="53"/>
      <c r="I200" s="53"/>
      <c r="J200" s="53"/>
      <c r="K200" s="53"/>
      <c r="L200" s="53"/>
      <c r="M200" s="53"/>
      <c r="N200" s="53"/>
      <c r="O200" s="53"/>
      <c r="P200" s="53"/>
      <c r="Q200" s="53"/>
      <c r="R200" s="173">
        <f>SUM(Tableau1[[#This Row],[Colonne6]:[Colonne5]])</f>
        <v>40</v>
      </c>
      <c r="S200" s="51">
        <f t="shared" ref="S200:S256" si="78">COUNTIF($F$5:$Q$5,"&gt;1000")</f>
        <v>2</v>
      </c>
      <c r="T200" s="120">
        <f t="shared" ref="T200:T257" si="79">COUNTA(F200:Q200)</f>
        <v>2</v>
      </c>
      <c r="U200" s="118" t="e">
        <f t="shared" ref="U200:U257" si="80">IF(OR(C200&lt;=0,T200&gt;S200),0,(S200-T200)*$C$1)</f>
        <v>#REF!</v>
      </c>
      <c r="V200" s="83" t="e">
        <f t="shared" ref="V200:V257" si="81">IF(C200&lt;&gt;0,(R200-U200-AE200),0)</f>
        <v>#REF!</v>
      </c>
      <c r="W200" s="104" t="e">
        <f>V200</f>
        <v>#REF!</v>
      </c>
      <c r="X200" s="150" t="e">
        <f t="shared" ref="X200:X256" si="82">ROUNDDOWN(W200/$X$3,0)</f>
        <v>#REF!</v>
      </c>
      <c r="Y200" s="151" t="e">
        <f t="shared" ref="Y200:Y256" si="83">ROUNDDOWN((W200-(X200*$X$3))/$Y$3,0)</f>
        <v>#REF!</v>
      </c>
      <c r="Z200" s="146" t="e">
        <f t="shared" ref="Z200:Z256" si="84">ROUNDDOWN(((W200-(X200*$X$3))-(Y200*$Y$3))/$Z$3,0)</f>
        <v>#REF!</v>
      </c>
      <c r="AA200" s="156" t="e">
        <f t="shared" ref="AA200:AA256" si="85">ROUNDDOWN((((W200-(X200*$X$3))-(Y200*$Y$3))-(Z200*$Z$3))/$AA$3,0)</f>
        <v>#REF!</v>
      </c>
      <c r="AB200" s="160" t="e">
        <f t="shared" ref="AB200:AB256" si="86">ROUNDDOWN(((((W200-(X200*$X$3))-(Y200*$Y$3))-(Z200*$Z$3))-(AA200*$AA$3))/$AB$3,0)</f>
        <v>#REF!</v>
      </c>
      <c r="AC200" s="163" t="e">
        <f t="shared" ref="AC200:AC256" si="87">ROUNDDOWN((((((W200-(X200*$X$3))-(Y200*$Y$3))-(Z200*$Z$3))-(AA200*$AA$3))-(AB200*$AB$3))/$AC$3,0)</f>
        <v>#REF!</v>
      </c>
      <c r="AD200" s="168" t="e">
        <f t="shared" ref="AD200:AD256" si="88">ROUNDDOWN(((((((W200-(X200*$X$3))-(Y200*$Y$3))-(Z200*$Z$3))-(AA200*$AA$3))-(AB200*$AB$3))-(AC200*$AC$3))/$AD$3,0)</f>
        <v>#REF!</v>
      </c>
      <c r="AI200" s="44" t="e">
        <f t="shared" si="66"/>
        <v>#REF!</v>
      </c>
    </row>
    <row r="201" spans="1:35">
      <c r="A201" s="56" t="e">
        <f t="shared" si="77"/>
        <v>#REF!</v>
      </c>
      <c r="B201" s="56">
        <v>194</v>
      </c>
      <c r="C201" s="123" t="e">
        <f>#REF!</f>
        <v>#REF!</v>
      </c>
      <c r="D201" s="77" t="e">
        <f>#REF!</f>
        <v>#REF!</v>
      </c>
      <c r="E201" s="281">
        <v>194</v>
      </c>
      <c r="F201" s="53">
        <v>30</v>
      </c>
      <c r="G201" s="53">
        <v>30</v>
      </c>
      <c r="H201" s="53"/>
      <c r="I201" s="53"/>
      <c r="J201" s="53"/>
      <c r="K201" s="53"/>
      <c r="L201" s="53"/>
      <c r="M201" s="53"/>
      <c r="N201" s="53"/>
      <c r="O201" s="53"/>
      <c r="P201" s="53"/>
      <c r="Q201" s="53"/>
      <c r="R201" s="173">
        <f>SUM(Tableau1[[#This Row],[Colonne6]:[Colonne5]])</f>
        <v>60</v>
      </c>
      <c r="S201" s="51">
        <f t="shared" si="78"/>
        <v>2</v>
      </c>
      <c r="T201" s="120">
        <f t="shared" si="79"/>
        <v>2</v>
      </c>
      <c r="U201" s="118" t="e">
        <f t="shared" si="80"/>
        <v>#REF!</v>
      </c>
      <c r="V201" s="83" t="e">
        <f t="shared" si="81"/>
        <v>#REF!</v>
      </c>
      <c r="W201" s="104" t="e">
        <f>V201</f>
        <v>#REF!</v>
      </c>
      <c r="X201" s="150" t="e">
        <f t="shared" si="82"/>
        <v>#REF!</v>
      </c>
      <c r="Y201" s="151" t="e">
        <f t="shared" si="83"/>
        <v>#REF!</v>
      </c>
      <c r="Z201" s="146" t="e">
        <f t="shared" si="84"/>
        <v>#REF!</v>
      </c>
      <c r="AA201" s="156" t="e">
        <f t="shared" si="85"/>
        <v>#REF!</v>
      </c>
      <c r="AB201" s="160" t="e">
        <f t="shared" si="86"/>
        <v>#REF!</v>
      </c>
      <c r="AC201" s="163" t="e">
        <f t="shared" si="87"/>
        <v>#REF!</v>
      </c>
      <c r="AD201" s="168" t="e">
        <f t="shared" si="88"/>
        <v>#REF!</v>
      </c>
      <c r="AI201" s="44" t="e">
        <f t="shared" ref="AI201:AI257" si="89">IF(W201&gt;0,"",V201)</f>
        <v>#REF!</v>
      </c>
    </row>
    <row r="202" spans="1:35">
      <c r="A202" s="56" t="e">
        <f t="shared" si="77"/>
        <v>#REF!</v>
      </c>
      <c r="B202" s="56">
        <v>195</v>
      </c>
      <c r="C202" s="123" t="e">
        <f>#REF!</f>
        <v>#REF!</v>
      </c>
      <c r="D202" s="77" t="e">
        <f>#REF!</f>
        <v>#REF!</v>
      </c>
      <c r="E202" s="281">
        <v>195</v>
      </c>
      <c r="F202" s="53">
        <v>30</v>
      </c>
      <c r="G202" s="53">
        <v>30</v>
      </c>
      <c r="H202" s="53"/>
      <c r="I202" s="53"/>
      <c r="J202" s="53"/>
      <c r="K202" s="53"/>
      <c r="L202" s="53"/>
      <c r="M202" s="53"/>
      <c r="N202" s="53"/>
      <c r="O202" s="53"/>
      <c r="P202" s="53"/>
      <c r="Q202" s="53"/>
      <c r="R202" s="173">
        <f>SUM(Tableau1[[#This Row],[Colonne6]:[Colonne5]])</f>
        <v>60</v>
      </c>
      <c r="S202" s="51">
        <f t="shared" si="78"/>
        <v>2</v>
      </c>
      <c r="T202" s="120">
        <f t="shared" si="79"/>
        <v>2</v>
      </c>
      <c r="U202" s="118" t="e">
        <f t="shared" si="80"/>
        <v>#REF!</v>
      </c>
      <c r="V202" s="83" t="e">
        <f t="shared" si="81"/>
        <v>#REF!</v>
      </c>
      <c r="W202" s="104" t="e">
        <f t="shared" ref="W202" si="90">V202</f>
        <v>#REF!</v>
      </c>
      <c r="X202" s="150" t="e">
        <f t="shared" si="82"/>
        <v>#REF!</v>
      </c>
      <c r="Y202" s="151" t="e">
        <f t="shared" si="83"/>
        <v>#REF!</v>
      </c>
      <c r="Z202" s="146" t="e">
        <f t="shared" si="84"/>
        <v>#REF!</v>
      </c>
      <c r="AA202" s="156" t="e">
        <f t="shared" si="85"/>
        <v>#REF!</v>
      </c>
      <c r="AB202" s="160" t="e">
        <f t="shared" si="86"/>
        <v>#REF!</v>
      </c>
      <c r="AC202" s="163" t="e">
        <f t="shared" si="87"/>
        <v>#REF!</v>
      </c>
      <c r="AD202" s="168" t="e">
        <f t="shared" si="88"/>
        <v>#REF!</v>
      </c>
      <c r="AI202" s="44" t="e">
        <f t="shared" si="89"/>
        <v>#REF!</v>
      </c>
    </row>
    <row r="203" spans="1:35">
      <c r="A203" s="56" t="str">
        <f t="shared" si="77"/>
        <v>en chèque</v>
      </c>
      <c r="B203" s="56">
        <v>196</v>
      </c>
      <c r="C203" s="123" t="e">
        <f>#REF!</f>
        <v>#REF!</v>
      </c>
      <c r="D203" s="77" t="e">
        <f>#REF!</f>
        <v>#REF!</v>
      </c>
      <c r="E203" s="281">
        <v>196</v>
      </c>
      <c r="F203" s="53">
        <v>50</v>
      </c>
      <c r="G203" s="53">
        <v>50</v>
      </c>
      <c r="H203" s="53"/>
      <c r="I203" s="53"/>
      <c r="J203" s="53"/>
      <c r="K203" s="53"/>
      <c r="L203" s="53"/>
      <c r="M203" s="53"/>
      <c r="N203" s="53"/>
      <c r="O203" s="53"/>
      <c r="P203" s="53"/>
      <c r="Q203" s="53"/>
      <c r="R203" s="173">
        <f>SUM(Tableau1[[#This Row],[Colonne6]:[Colonne5]])</f>
        <v>100</v>
      </c>
      <c r="S203" s="51">
        <f t="shared" si="78"/>
        <v>2</v>
      </c>
      <c r="T203" s="120">
        <f t="shared" si="79"/>
        <v>2</v>
      </c>
      <c r="U203" s="118" t="e">
        <f t="shared" si="80"/>
        <v>#REF!</v>
      </c>
      <c r="V203" s="83" t="e">
        <f t="shared" si="81"/>
        <v>#REF!</v>
      </c>
      <c r="W203" s="104"/>
      <c r="X203" s="150">
        <f t="shared" si="82"/>
        <v>0</v>
      </c>
      <c r="Y203" s="151">
        <f t="shared" si="83"/>
        <v>0</v>
      </c>
      <c r="Z203" s="146">
        <f t="shared" si="84"/>
        <v>0</v>
      </c>
      <c r="AA203" s="156">
        <f t="shared" si="85"/>
        <v>0</v>
      </c>
      <c r="AB203" s="160">
        <f t="shared" si="86"/>
        <v>0</v>
      </c>
      <c r="AC203" s="163">
        <f t="shared" si="87"/>
        <v>0</v>
      </c>
      <c r="AD203" s="168">
        <f t="shared" si="88"/>
        <v>0</v>
      </c>
      <c r="AI203" s="44" t="e">
        <f t="shared" si="89"/>
        <v>#REF!</v>
      </c>
    </row>
    <row r="204" spans="1:35">
      <c r="A204" s="56" t="e">
        <f t="shared" si="77"/>
        <v>#REF!</v>
      </c>
      <c r="B204" s="56">
        <v>197</v>
      </c>
      <c r="C204" s="123" t="e">
        <f>#REF!</f>
        <v>#REF!</v>
      </c>
      <c r="D204" s="77" t="e">
        <f>#REF!</f>
        <v>#REF!</v>
      </c>
      <c r="E204" s="281">
        <v>197</v>
      </c>
      <c r="F204" s="53">
        <v>100</v>
      </c>
      <c r="G204" s="53">
        <v>100</v>
      </c>
      <c r="H204" s="53"/>
      <c r="I204" s="53"/>
      <c r="J204" s="53"/>
      <c r="K204" s="53"/>
      <c r="L204" s="53"/>
      <c r="M204" s="53"/>
      <c r="N204" s="53"/>
      <c r="O204" s="53"/>
      <c r="P204" s="53"/>
      <c r="Q204" s="53"/>
      <c r="R204" s="173">
        <f>SUM(Tableau1[[#This Row],[Colonne6]:[Colonne5]])</f>
        <v>200</v>
      </c>
      <c r="S204" s="51">
        <f t="shared" si="78"/>
        <v>2</v>
      </c>
      <c r="T204" s="120">
        <f t="shared" si="79"/>
        <v>2</v>
      </c>
      <c r="U204" s="118" t="e">
        <f t="shared" si="80"/>
        <v>#REF!</v>
      </c>
      <c r="V204" s="83" t="e">
        <f t="shared" si="81"/>
        <v>#REF!</v>
      </c>
      <c r="W204" s="104" t="e">
        <f>V204</f>
        <v>#REF!</v>
      </c>
      <c r="X204" s="150" t="e">
        <f t="shared" si="82"/>
        <v>#REF!</v>
      </c>
      <c r="Y204" s="151" t="e">
        <f t="shared" si="83"/>
        <v>#REF!</v>
      </c>
      <c r="Z204" s="146" t="e">
        <f t="shared" si="84"/>
        <v>#REF!</v>
      </c>
      <c r="AA204" s="156" t="e">
        <f t="shared" si="85"/>
        <v>#REF!</v>
      </c>
      <c r="AB204" s="160" t="e">
        <f t="shared" si="86"/>
        <v>#REF!</v>
      </c>
      <c r="AC204" s="163" t="e">
        <f t="shared" si="87"/>
        <v>#REF!</v>
      </c>
      <c r="AD204" s="168" t="e">
        <f t="shared" si="88"/>
        <v>#REF!</v>
      </c>
      <c r="AI204" s="44" t="e">
        <f t="shared" si="89"/>
        <v>#REF!</v>
      </c>
    </row>
    <row r="205" spans="1:35">
      <c r="A205" s="56" t="e">
        <f t="shared" si="77"/>
        <v>#REF!</v>
      </c>
      <c r="B205" s="56">
        <v>198</v>
      </c>
      <c r="C205" s="123" t="e">
        <f>#REF!</f>
        <v>#REF!</v>
      </c>
      <c r="D205" s="77" t="e">
        <f>#REF!</f>
        <v>#REF!</v>
      </c>
      <c r="E205" s="281">
        <v>198</v>
      </c>
      <c r="F205" s="53">
        <v>40</v>
      </c>
      <c r="G205" s="53">
        <v>60</v>
      </c>
      <c r="H205" s="53"/>
      <c r="I205" s="53"/>
      <c r="J205" s="53"/>
      <c r="K205" s="53"/>
      <c r="L205" s="53"/>
      <c r="M205" s="53"/>
      <c r="N205" s="53"/>
      <c r="O205" s="53"/>
      <c r="P205" s="53"/>
      <c r="Q205" s="53"/>
      <c r="R205" s="173">
        <f>SUM(Tableau1[[#This Row],[Colonne6]:[Colonne5]])</f>
        <v>100</v>
      </c>
      <c r="S205" s="51">
        <f t="shared" si="78"/>
        <v>2</v>
      </c>
      <c r="T205" s="120">
        <f t="shared" si="79"/>
        <v>2</v>
      </c>
      <c r="U205" s="118" t="e">
        <f t="shared" si="80"/>
        <v>#REF!</v>
      </c>
      <c r="V205" s="83" t="e">
        <f t="shared" si="81"/>
        <v>#REF!</v>
      </c>
      <c r="W205" s="104" t="e">
        <f>V205</f>
        <v>#REF!</v>
      </c>
      <c r="X205" s="150" t="e">
        <f t="shared" si="82"/>
        <v>#REF!</v>
      </c>
      <c r="Y205" s="151" t="e">
        <f t="shared" si="83"/>
        <v>#REF!</v>
      </c>
      <c r="Z205" s="146" t="e">
        <f t="shared" si="84"/>
        <v>#REF!</v>
      </c>
      <c r="AA205" s="156" t="e">
        <f t="shared" si="85"/>
        <v>#REF!</v>
      </c>
      <c r="AB205" s="160" t="e">
        <f t="shared" si="86"/>
        <v>#REF!</v>
      </c>
      <c r="AC205" s="163" t="e">
        <f t="shared" si="87"/>
        <v>#REF!</v>
      </c>
      <c r="AD205" s="168" t="e">
        <f t="shared" si="88"/>
        <v>#REF!</v>
      </c>
      <c r="AI205" s="44" t="e">
        <f t="shared" si="89"/>
        <v>#REF!</v>
      </c>
    </row>
    <row r="206" spans="1:35">
      <c r="A206" s="56" t="e">
        <f t="shared" si="77"/>
        <v>#REF!</v>
      </c>
      <c r="B206" s="56">
        <v>199</v>
      </c>
      <c r="C206" s="123" t="e">
        <f>#REF!</f>
        <v>#REF!</v>
      </c>
      <c r="D206" s="77" t="e">
        <f>#REF!</f>
        <v>#REF!</v>
      </c>
      <c r="E206" s="281">
        <v>199</v>
      </c>
      <c r="F206" s="53">
        <v>60</v>
      </c>
      <c r="G206" s="53">
        <v>60</v>
      </c>
      <c r="H206" s="53"/>
      <c r="I206" s="53"/>
      <c r="J206" s="53"/>
      <c r="K206" s="53"/>
      <c r="L206" s="53"/>
      <c r="M206" s="53"/>
      <c r="N206" s="53"/>
      <c r="O206" s="53"/>
      <c r="P206" s="53"/>
      <c r="Q206" s="53"/>
      <c r="R206" s="173">
        <f>SUM(Tableau1[[#This Row],[Colonne6]:[Colonne5]])</f>
        <v>120</v>
      </c>
      <c r="S206" s="51">
        <f t="shared" si="78"/>
        <v>2</v>
      </c>
      <c r="T206" s="120">
        <f t="shared" si="79"/>
        <v>2</v>
      </c>
      <c r="U206" s="118" t="e">
        <f t="shared" si="80"/>
        <v>#REF!</v>
      </c>
      <c r="V206" s="83" t="e">
        <f t="shared" si="81"/>
        <v>#REF!</v>
      </c>
      <c r="W206" s="104" t="e">
        <f t="shared" ref="W206:W212" si="91">V206</f>
        <v>#REF!</v>
      </c>
      <c r="X206" s="150"/>
      <c r="Y206" s="151" t="e">
        <f t="shared" si="83"/>
        <v>#REF!</v>
      </c>
      <c r="Z206" s="146"/>
      <c r="AA206" s="156" t="e">
        <f t="shared" si="85"/>
        <v>#REF!</v>
      </c>
      <c r="AB206" s="160" t="e">
        <f t="shared" si="86"/>
        <v>#REF!</v>
      </c>
      <c r="AC206" s="163" t="e">
        <f t="shared" si="87"/>
        <v>#REF!</v>
      </c>
      <c r="AD206" s="168" t="e">
        <f t="shared" si="88"/>
        <v>#REF!</v>
      </c>
      <c r="AI206" s="44" t="e">
        <f t="shared" si="89"/>
        <v>#REF!</v>
      </c>
    </row>
    <row r="207" spans="1:35">
      <c r="A207" s="56" t="e">
        <f t="shared" si="77"/>
        <v>#REF!</v>
      </c>
      <c r="B207" s="56">
        <v>200</v>
      </c>
      <c r="C207" s="123" t="e">
        <f>#REF!</f>
        <v>#REF!</v>
      </c>
      <c r="D207" s="77" t="e">
        <f>#REF!</f>
        <v>#REF!</v>
      </c>
      <c r="E207" s="281">
        <v>200</v>
      </c>
      <c r="F207" s="53">
        <v>70</v>
      </c>
      <c r="G207" s="53">
        <v>20</v>
      </c>
      <c r="H207" s="53"/>
      <c r="I207" s="53"/>
      <c r="J207" s="53"/>
      <c r="K207" s="53"/>
      <c r="L207" s="53"/>
      <c r="M207" s="53"/>
      <c r="N207" s="53"/>
      <c r="O207" s="53"/>
      <c r="P207" s="53"/>
      <c r="Q207" s="53"/>
      <c r="R207" s="173">
        <f>SUM(Tableau1[[#This Row],[Colonne6]:[Colonne5]])</f>
        <v>90</v>
      </c>
      <c r="S207" s="51">
        <f t="shared" si="78"/>
        <v>2</v>
      </c>
      <c r="T207" s="120">
        <f t="shared" si="79"/>
        <v>2</v>
      </c>
      <c r="U207" s="118" t="e">
        <f t="shared" si="80"/>
        <v>#REF!</v>
      </c>
      <c r="V207" s="83" t="e">
        <f t="shared" si="81"/>
        <v>#REF!</v>
      </c>
      <c r="W207" s="104" t="e">
        <f t="shared" si="91"/>
        <v>#REF!</v>
      </c>
      <c r="X207" s="150"/>
      <c r="Y207" s="151" t="e">
        <f>ROUNDDOWN((W207/3)/$Y$3,0)</f>
        <v>#REF!</v>
      </c>
      <c r="Z207" s="146" t="e">
        <f>ROUNDDOWN((Tableau1[[#This Row],[Colonne232]]/3)/20,0)</f>
        <v>#REF!</v>
      </c>
      <c r="AA207" s="156" t="e">
        <f t="shared" si="85"/>
        <v>#REF!</v>
      </c>
      <c r="AB207" s="160" t="e">
        <f t="shared" si="86"/>
        <v>#REF!</v>
      </c>
      <c r="AC207" s="163" t="e">
        <f t="shared" si="87"/>
        <v>#REF!</v>
      </c>
      <c r="AD207" s="168" t="e">
        <f t="shared" si="88"/>
        <v>#REF!</v>
      </c>
      <c r="AI207" s="44" t="e">
        <f t="shared" si="89"/>
        <v>#REF!</v>
      </c>
    </row>
    <row r="208" spans="1:35">
      <c r="A208" s="56" t="e">
        <f t="shared" si="77"/>
        <v>#REF!</v>
      </c>
      <c r="B208" s="56">
        <v>201</v>
      </c>
      <c r="C208" s="123" t="e">
        <f>#REF!</f>
        <v>#REF!</v>
      </c>
      <c r="D208" s="77" t="e">
        <f>#REF!</f>
        <v>#REF!</v>
      </c>
      <c r="E208" s="281">
        <v>201</v>
      </c>
      <c r="F208" s="53">
        <v>70</v>
      </c>
      <c r="G208" s="53">
        <v>20</v>
      </c>
      <c r="H208" s="53"/>
      <c r="I208" s="53"/>
      <c r="J208" s="53"/>
      <c r="K208" s="53"/>
      <c r="L208" s="53"/>
      <c r="M208" s="53"/>
      <c r="N208" s="53"/>
      <c r="O208" s="53"/>
      <c r="P208" s="53"/>
      <c r="Q208" s="53"/>
      <c r="R208" s="173">
        <f>SUM(Tableau1[[#This Row],[Colonne6]:[Colonne5]])</f>
        <v>90</v>
      </c>
      <c r="S208" s="51">
        <f t="shared" si="78"/>
        <v>2</v>
      </c>
      <c r="T208" s="120">
        <f t="shared" si="79"/>
        <v>2</v>
      </c>
      <c r="U208" s="118" t="e">
        <f t="shared" si="80"/>
        <v>#REF!</v>
      </c>
      <c r="V208" s="83" t="e">
        <f t="shared" si="81"/>
        <v>#REF!</v>
      </c>
      <c r="W208" s="104" t="e">
        <f t="shared" si="91"/>
        <v>#REF!</v>
      </c>
      <c r="X208" s="150"/>
      <c r="Y208" s="151" t="e">
        <f>ROUNDDOWN((W208/3)/$Y$3,0)</f>
        <v>#REF!</v>
      </c>
      <c r="Z208" s="146" t="e">
        <f>ROUNDDOWN((Tableau1[[#This Row],[Colonne232]]/3)/20,0)</f>
        <v>#REF!</v>
      </c>
      <c r="AA208" s="156" t="e">
        <f t="shared" si="85"/>
        <v>#REF!</v>
      </c>
      <c r="AB208" s="160" t="e">
        <f t="shared" si="86"/>
        <v>#REF!</v>
      </c>
      <c r="AC208" s="163" t="e">
        <f t="shared" si="87"/>
        <v>#REF!</v>
      </c>
      <c r="AD208" s="168" t="e">
        <f t="shared" si="88"/>
        <v>#REF!</v>
      </c>
      <c r="AI208" s="44" t="e">
        <f t="shared" si="89"/>
        <v>#REF!</v>
      </c>
    </row>
    <row r="209" spans="1:35">
      <c r="A209" s="56" t="str">
        <f t="shared" si="77"/>
        <v>en chèque</v>
      </c>
      <c r="B209" s="56">
        <v>202</v>
      </c>
      <c r="C209" s="123" t="e">
        <f>#REF!</f>
        <v>#REF!</v>
      </c>
      <c r="D209" s="77" t="e">
        <f>#REF!</f>
        <v>#REF!</v>
      </c>
      <c r="E209" s="281">
        <v>202</v>
      </c>
      <c r="F209" s="53" t="s">
        <v>167</v>
      </c>
      <c r="G209" s="53"/>
      <c r="H209" s="53"/>
      <c r="I209" s="53"/>
      <c r="J209" s="53"/>
      <c r="K209" s="53"/>
      <c r="L209" s="53"/>
      <c r="M209" s="53"/>
      <c r="N209" s="53"/>
      <c r="O209" s="53"/>
      <c r="P209" s="53"/>
      <c r="Q209" s="53"/>
      <c r="R209" s="173">
        <f>SUM(Tableau1[[#This Row],[Colonne6]:[Colonne5]])</f>
        <v>0</v>
      </c>
      <c r="S209" s="51">
        <f t="shared" si="78"/>
        <v>2</v>
      </c>
      <c r="T209" s="120">
        <f t="shared" si="79"/>
        <v>1</v>
      </c>
      <c r="U209" s="118" t="e">
        <f t="shared" si="80"/>
        <v>#REF!</v>
      </c>
      <c r="V209" s="83" t="e">
        <f t="shared" si="81"/>
        <v>#REF!</v>
      </c>
      <c r="W209" s="104"/>
      <c r="X209" s="150">
        <f t="shared" si="82"/>
        <v>0</v>
      </c>
      <c r="Y209" s="151">
        <f t="shared" si="83"/>
        <v>0</v>
      </c>
      <c r="Z209" s="146">
        <f t="shared" si="84"/>
        <v>0</v>
      </c>
      <c r="AA209" s="156">
        <f t="shared" si="85"/>
        <v>0</v>
      </c>
      <c r="AB209" s="160">
        <f t="shared" si="86"/>
        <v>0</v>
      </c>
      <c r="AC209" s="163">
        <f t="shared" si="87"/>
        <v>0</v>
      </c>
      <c r="AD209" s="168">
        <f t="shared" si="88"/>
        <v>0</v>
      </c>
      <c r="AI209" s="44" t="e">
        <f t="shared" si="89"/>
        <v>#REF!</v>
      </c>
    </row>
    <row r="210" spans="1:35">
      <c r="A210" s="56" t="str">
        <f t="shared" si="77"/>
        <v>en chèque</v>
      </c>
      <c r="B210" s="56">
        <v>203</v>
      </c>
      <c r="C210" s="123" t="e">
        <f>#REF!</f>
        <v>#REF!</v>
      </c>
      <c r="D210" s="77" t="e">
        <f>#REF!</f>
        <v>#REF!</v>
      </c>
      <c r="E210" s="281">
        <v>203</v>
      </c>
      <c r="F210" s="53" t="s">
        <v>167</v>
      </c>
      <c r="G210" s="53"/>
      <c r="H210" s="53"/>
      <c r="I210" s="53"/>
      <c r="J210" s="53"/>
      <c r="K210" s="53"/>
      <c r="L210" s="53"/>
      <c r="M210" s="53"/>
      <c r="N210" s="53"/>
      <c r="O210" s="53"/>
      <c r="P210" s="53"/>
      <c r="Q210" s="53"/>
      <c r="R210" s="173">
        <f>SUM(Tableau1[[#This Row],[Colonne6]:[Colonne5]])</f>
        <v>0</v>
      </c>
      <c r="S210" s="51">
        <f t="shared" si="78"/>
        <v>2</v>
      </c>
      <c r="T210" s="120">
        <f t="shared" si="79"/>
        <v>1</v>
      </c>
      <c r="U210" s="118" t="e">
        <f t="shared" si="80"/>
        <v>#REF!</v>
      </c>
      <c r="V210" s="83" t="e">
        <f t="shared" si="81"/>
        <v>#REF!</v>
      </c>
      <c r="W210" s="104"/>
      <c r="X210" s="150">
        <f t="shared" si="82"/>
        <v>0</v>
      </c>
      <c r="Y210" s="151">
        <f t="shared" si="83"/>
        <v>0</v>
      </c>
      <c r="Z210" s="146">
        <f t="shared" si="84"/>
        <v>0</v>
      </c>
      <c r="AA210" s="156">
        <f t="shared" si="85"/>
        <v>0</v>
      </c>
      <c r="AB210" s="160">
        <f t="shared" si="86"/>
        <v>0</v>
      </c>
      <c r="AC210" s="163">
        <f t="shared" si="87"/>
        <v>0</v>
      </c>
      <c r="AD210" s="168">
        <f t="shared" si="88"/>
        <v>0</v>
      </c>
      <c r="AI210" s="44" t="e">
        <f t="shared" si="89"/>
        <v>#REF!</v>
      </c>
    </row>
    <row r="211" spans="1:35">
      <c r="A211" s="56" t="e">
        <f t="shared" si="77"/>
        <v>#REF!</v>
      </c>
      <c r="B211" s="56">
        <v>204</v>
      </c>
      <c r="C211" s="123" t="e">
        <f>#REF!</f>
        <v>#REF!</v>
      </c>
      <c r="D211" s="77" t="e">
        <f>#REF!</f>
        <v>#REF!</v>
      </c>
      <c r="E211" s="281">
        <v>204</v>
      </c>
      <c r="F211" s="53">
        <v>30</v>
      </c>
      <c r="G211" s="53">
        <v>50</v>
      </c>
      <c r="H211" s="53"/>
      <c r="I211" s="53"/>
      <c r="J211" s="53"/>
      <c r="K211" s="53"/>
      <c r="L211" s="53"/>
      <c r="M211" s="53"/>
      <c r="N211" s="53"/>
      <c r="O211" s="53"/>
      <c r="P211" s="53"/>
      <c r="Q211" s="53"/>
      <c r="R211" s="173">
        <f>SUM(Tableau1[[#This Row],[Colonne6]:[Colonne5]])</f>
        <v>80</v>
      </c>
      <c r="S211" s="51">
        <f t="shared" si="78"/>
        <v>2</v>
      </c>
      <c r="T211" s="120">
        <f t="shared" si="79"/>
        <v>2</v>
      </c>
      <c r="U211" s="118" t="e">
        <f t="shared" si="80"/>
        <v>#REF!</v>
      </c>
      <c r="V211" s="83" t="e">
        <f t="shared" si="81"/>
        <v>#REF!</v>
      </c>
      <c r="W211" s="104" t="e">
        <f t="shared" si="91"/>
        <v>#REF!</v>
      </c>
      <c r="X211" s="150" t="e">
        <f t="shared" si="82"/>
        <v>#REF!</v>
      </c>
      <c r="Y211" s="151" t="e">
        <f t="shared" si="83"/>
        <v>#REF!</v>
      </c>
      <c r="Z211" s="146" t="e">
        <f t="shared" si="84"/>
        <v>#REF!</v>
      </c>
      <c r="AA211" s="156" t="e">
        <f t="shared" si="85"/>
        <v>#REF!</v>
      </c>
      <c r="AB211" s="160" t="e">
        <f t="shared" si="86"/>
        <v>#REF!</v>
      </c>
      <c r="AC211" s="163" t="e">
        <f t="shared" si="87"/>
        <v>#REF!</v>
      </c>
      <c r="AD211" s="168" t="e">
        <f t="shared" si="88"/>
        <v>#REF!</v>
      </c>
      <c r="AI211" s="44" t="e">
        <f t="shared" si="89"/>
        <v>#REF!</v>
      </c>
    </row>
    <row r="212" spans="1:35">
      <c r="A212" s="56" t="e">
        <f t="shared" si="77"/>
        <v>#REF!</v>
      </c>
      <c r="B212" s="56">
        <v>205</v>
      </c>
      <c r="C212" s="123" t="e">
        <f>#REF!</f>
        <v>#REF!</v>
      </c>
      <c r="D212" s="77" t="e">
        <f>#REF!</f>
        <v>#REF!</v>
      </c>
      <c r="E212" s="281">
        <v>205</v>
      </c>
      <c r="F212" s="53">
        <v>30</v>
      </c>
      <c r="G212" s="53">
        <v>30</v>
      </c>
      <c r="H212" s="53"/>
      <c r="I212" s="53"/>
      <c r="J212" s="53"/>
      <c r="K212" s="53"/>
      <c r="L212" s="53"/>
      <c r="M212" s="53"/>
      <c r="N212" s="53"/>
      <c r="O212" s="53"/>
      <c r="P212" s="53"/>
      <c r="Q212" s="53"/>
      <c r="R212" s="173">
        <f>SUM(Tableau1[[#This Row],[Colonne6]:[Colonne5]])</f>
        <v>60</v>
      </c>
      <c r="S212" s="51">
        <f t="shared" si="78"/>
        <v>2</v>
      </c>
      <c r="T212" s="120">
        <f t="shared" si="79"/>
        <v>2</v>
      </c>
      <c r="U212" s="118" t="e">
        <f t="shared" si="80"/>
        <v>#REF!</v>
      </c>
      <c r="V212" s="83" t="e">
        <f t="shared" si="81"/>
        <v>#REF!</v>
      </c>
      <c r="W212" s="104" t="e">
        <f t="shared" si="91"/>
        <v>#REF!</v>
      </c>
      <c r="X212" s="150" t="e">
        <f t="shared" si="82"/>
        <v>#REF!</v>
      </c>
      <c r="Y212" s="151" t="e">
        <f t="shared" si="83"/>
        <v>#REF!</v>
      </c>
      <c r="Z212" s="146" t="e">
        <f t="shared" si="84"/>
        <v>#REF!</v>
      </c>
      <c r="AA212" s="156" t="e">
        <f t="shared" si="85"/>
        <v>#REF!</v>
      </c>
      <c r="AB212" s="160" t="e">
        <f t="shared" si="86"/>
        <v>#REF!</v>
      </c>
      <c r="AC212" s="163" t="e">
        <f t="shared" si="87"/>
        <v>#REF!</v>
      </c>
      <c r="AD212" s="168" t="e">
        <f t="shared" si="88"/>
        <v>#REF!</v>
      </c>
      <c r="AI212" s="44" t="e">
        <f t="shared" si="89"/>
        <v>#REF!</v>
      </c>
    </row>
    <row r="213" spans="1:35">
      <c r="A213" s="56" t="str">
        <f t="shared" si="77"/>
        <v>en chèque</v>
      </c>
      <c r="B213" s="56">
        <v>206</v>
      </c>
      <c r="C213" s="123" t="e">
        <f>#REF!</f>
        <v>#REF!</v>
      </c>
      <c r="D213" s="77" t="e">
        <f>#REF!</f>
        <v>#REF!</v>
      </c>
      <c r="E213" s="281">
        <v>206</v>
      </c>
      <c r="F213" s="53" t="s">
        <v>167</v>
      </c>
      <c r="G213" s="53"/>
      <c r="H213" s="53"/>
      <c r="I213" s="53"/>
      <c r="J213" s="53"/>
      <c r="K213" s="53"/>
      <c r="L213" s="53"/>
      <c r="M213" s="53"/>
      <c r="N213" s="53"/>
      <c r="O213" s="53"/>
      <c r="P213" s="53"/>
      <c r="Q213" s="53"/>
      <c r="R213" s="173">
        <f>SUM(Tableau1[[#This Row],[Colonne6]:[Colonne5]])</f>
        <v>0</v>
      </c>
      <c r="S213" s="51">
        <f t="shared" si="78"/>
        <v>2</v>
      </c>
      <c r="T213" s="120">
        <f t="shared" si="79"/>
        <v>1</v>
      </c>
      <c r="U213" s="118" t="e">
        <f t="shared" si="80"/>
        <v>#REF!</v>
      </c>
      <c r="V213" s="83" t="e">
        <f t="shared" si="81"/>
        <v>#REF!</v>
      </c>
      <c r="W213" s="104"/>
      <c r="X213" s="150">
        <f t="shared" si="82"/>
        <v>0</v>
      </c>
      <c r="Y213" s="151">
        <f t="shared" si="83"/>
        <v>0</v>
      </c>
      <c r="Z213" s="146">
        <f t="shared" si="84"/>
        <v>0</v>
      </c>
      <c r="AA213" s="156">
        <f t="shared" si="85"/>
        <v>0</v>
      </c>
      <c r="AB213" s="160">
        <f t="shared" si="86"/>
        <v>0</v>
      </c>
      <c r="AC213" s="163">
        <f t="shared" si="87"/>
        <v>0</v>
      </c>
      <c r="AD213" s="168">
        <f t="shared" si="88"/>
        <v>0</v>
      </c>
      <c r="AI213" s="44" t="e">
        <f t="shared" si="89"/>
        <v>#REF!</v>
      </c>
    </row>
    <row r="214" spans="1:35">
      <c r="A214" s="56" t="str">
        <f t="shared" si="77"/>
        <v>en chèque</v>
      </c>
      <c r="B214" s="56">
        <v>207</v>
      </c>
      <c r="C214" s="123" t="e">
        <f>#REF!</f>
        <v>#REF!</v>
      </c>
      <c r="D214" s="77" t="e">
        <f>#REF!</f>
        <v>#REF!</v>
      </c>
      <c r="E214" s="281">
        <v>207</v>
      </c>
      <c r="F214" s="53" t="s">
        <v>167</v>
      </c>
      <c r="G214" s="53"/>
      <c r="H214" s="53"/>
      <c r="I214" s="53"/>
      <c r="J214" s="53"/>
      <c r="K214" s="53"/>
      <c r="L214" s="53"/>
      <c r="M214" s="53"/>
      <c r="N214" s="53"/>
      <c r="O214" s="53"/>
      <c r="P214" s="53"/>
      <c r="Q214" s="53"/>
      <c r="R214" s="173">
        <f>SUM(Tableau1[[#This Row],[Colonne6]:[Colonne5]])</f>
        <v>0</v>
      </c>
      <c r="S214" s="51">
        <f t="shared" si="78"/>
        <v>2</v>
      </c>
      <c r="T214" s="120">
        <f t="shared" si="79"/>
        <v>1</v>
      </c>
      <c r="U214" s="118" t="e">
        <f t="shared" si="80"/>
        <v>#REF!</v>
      </c>
      <c r="V214" s="83" t="e">
        <f t="shared" si="81"/>
        <v>#REF!</v>
      </c>
      <c r="W214" s="104"/>
      <c r="X214" s="150">
        <f t="shared" si="82"/>
        <v>0</v>
      </c>
      <c r="Y214" s="151">
        <f t="shared" si="83"/>
        <v>0</v>
      </c>
      <c r="Z214" s="146">
        <f t="shared" si="84"/>
        <v>0</v>
      </c>
      <c r="AA214" s="156">
        <f t="shared" si="85"/>
        <v>0</v>
      </c>
      <c r="AB214" s="160">
        <f t="shared" si="86"/>
        <v>0</v>
      </c>
      <c r="AC214" s="163">
        <f t="shared" si="87"/>
        <v>0</v>
      </c>
      <c r="AD214" s="168">
        <f t="shared" si="88"/>
        <v>0</v>
      </c>
      <c r="AI214" s="44" t="e">
        <f t="shared" si="89"/>
        <v>#REF!</v>
      </c>
    </row>
    <row r="215" spans="1:35">
      <c r="A215" s="56" t="e">
        <f t="shared" si="77"/>
        <v>#REF!</v>
      </c>
      <c r="B215" s="56">
        <v>208</v>
      </c>
      <c r="C215" s="123" t="e">
        <f>#REF!</f>
        <v>#REF!</v>
      </c>
      <c r="D215" s="77" t="e">
        <f>#REF!</f>
        <v>#REF!</v>
      </c>
      <c r="E215" s="281">
        <v>208</v>
      </c>
      <c r="F215" s="53">
        <v>80</v>
      </c>
      <c r="G215" s="53">
        <v>80</v>
      </c>
      <c r="H215" s="53"/>
      <c r="I215" s="53"/>
      <c r="J215" s="53"/>
      <c r="K215" s="53"/>
      <c r="L215" s="53"/>
      <c r="M215" s="53"/>
      <c r="N215" s="53"/>
      <c r="O215" s="53"/>
      <c r="P215" s="53"/>
      <c r="Q215" s="53"/>
      <c r="R215" s="173">
        <f>SUM(Tableau1[[#This Row],[Colonne6]:[Colonne5]])</f>
        <v>160</v>
      </c>
      <c r="S215" s="51">
        <f t="shared" si="78"/>
        <v>2</v>
      </c>
      <c r="T215" s="120">
        <f t="shared" si="79"/>
        <v>2</v>
      </c>
      <c r="U215" s="118" t="e">
        <f t="shared" si="80"/>
        <v>#REF!</v>
      </c>
      <c r="V215" s="83" t="e">
        <f t="shared" si="81"/>
        <v>#REF!</v>
      </c>
      <c r="W215" s="104" t="e">
        <f>V215</f>
        <v>#REF!</v>
      </c>
      <c r="X215" s="150" t="e">
        <f t="shared" si="82"/>
        <v>#REF!</v>
      </c>
      <c r="Y215" s="151" t="e">
        <f t="shared" si="83"/>
        <v>#REF!</v>
      </c>
      <c r="Z215" s="146" t="e">
        <f t="shared" si="84"/>
        <v>#REF!</v>
      </c>
      <c r="AA215" s="156" t="e">
        <f t="shared" si="85"/>
        <v>#REF!</v>
      </c>
      <c r="AB215" s="160" t="e">
        <f t="shared" si="86"/>
        <v>#REF!</v>
      </c>
      <c r="AC215" s="163" t="e">
        <f t="shared" si="87"/>
        <v>#REF!</v>
      </c>
      <c r="AD215" s="168" t="e">
        <f t="shared" si="88"/>
        <v>#REF!</v>
      </c>
      <c r="AI215" s="44" t="e">
        <f t="shared" si="89"/>
        <v>#REF!</v>
      </c>
    </row>
    <row r="216" spans="1:35">
      <c r="A216" s="56" t="str">
        <f t="shared" si="77"/>
        <v>en chèque</v>
      </c>
      <c r="B216" s="56">
        <v>209</v>
      </c>
      <c r="C216" s="123" t="e">
        <f>#REF!</f>
        <v>#REF!</v>
      </c>
      <c r="D216" s="77" t="e">
        <f>#REF!</f>
        <v>#REF!</v>
      </c>
      <c r="E216" s="281">
        <v>209</v>
      </c>
      <c r="F216" s="53">
        <v>25</v>
      </c>
      <c r="G216" s="53">
        <v>25</v>
      </c>
      <c r="H216" s="53"/>
      <c r="I216" s="53"/>
      <c r="J216" s="53"/>
      <c r="K216" s="53"/>
      <c r="L216" s="53"/>
      <c r="M216" s="53"/>
      <c r="N216" s="53"/>
      <c r="O216" s="53"/>
      <c r="P216" s="53"/>
      <c r="Q216" s="53"/>
      <c r="R216" s="173">
        <f>SUM(Tableau1[[#This Row],[Colonne6]:[Colonne5]])</f>
        <v>50</v>
      </c>
      <c r="S216" s="51">
        <f t="shared" si="78"/>
        <v>2</v>
      </c>
      <c r="T216" s="120">
        <f t="shared" si="79"/>
        <v>2</v>
      </c>
      <c r="U216" s="118" t="e">
        <f t="shared" si="80"/>
        <v>#REF!</v>
      </c>
      <c r="V216" s="83" t="e">
        <f t="shared" si="81"/>
        <v>#REF!</v>
      </c>
      <c r="W216" s="104"/>
      <c r="X216" s="150">
        <f t="shared" si="82"/>
        <v>0</v>
      </c>
      <c r="Y216" s="151">
        <f t="shared" si="83"/>
        <v>0</v>
      </c>
      <c r="Z216" s="146">
        <f t="shared" si="84"/>
        <v>0</v>
      </c>
      <c r="AA216" s="156">
        <f t="shared" si="85"/>
        <v>0</v>
      </c>
      <c r="AB216" s="160">
        <f t="shared" si="86"/>
        <v>0</v>
      </c>
      <c r="AC216" s="163">
        <f t="shared" si="87"/>
        <v>0</v>
      </c>
      <c r="AD216" s="168">
        <f t="shared" si="88"/>
        <v>0</v>
      </c>
      <c r="AI216" s="44" t="e">
        <f t="shared" si="89"/>
        <v>#REF!</v>
      </c>
    </row>
    <row r="217" spans="1:35">
      <c r="A217" s="56" t="str">
        <f t="shared" si="77"/>
        <v>en chèque</v>
      </c>
      <c r="B217" s="56">
        <v>210</v>
      </c>
      <c r="C217" s="123" t="e">
        <f>#REF!</f>
        <v>#REF!</v>
      </c>
      <c r="D217" s="77" t="e">
        <f>#REF!</f>
        <v>#REF!</v>
      </c>
      <c r="E217" s="281">
        <v>210</v>
      </c>
      <c r="F217" s="53">
        <v>25</v>
      </c>
      <c r="G217" s="53">
        <v>25</v>
      </c>
      <c r="H217" s="53"/>
      <c r="I217" s="53"/>
      <c r="J217" s="53"/>
      <c r="K217" s="53"/>
      <c r="L217" s="53"/>
      <c r="M217" s="53"/>
      <c r="N217" s="53"/>
      <c r="O217" s="53"/>
      <c r="P217" s="53"/>
      <c r="Q217" s="53"/>
      <c r="R217" s="173">
        <f>SUM(Tableau1[[#This Row],[Colonne6]:[Colonne5]])</f>
        <v>50</v>
      </c>
      <c r="S217" s="51">
        <f t="shared" si="78"/>
        <v>2</v>
      </c>
      <c r="T217" s="120">
        <f t="shared" si="79"/>
        <v>2</v>
      </c>
      <c r="U217" s="118" t="e">
        <f t="shared" si="80"/>
        <v>#REF!</v>
      </c>
      <c r="V217" s="83" t="e">
        <f t="shared" si="81"/>
        <v>#REF!</v>
      </c>
      <c r="W217" s="104"/>
      <c r="X217" s="150">
        <f t="shared" si="82"/>
        <v>0</v>
      </c>
      <c r="Y217" s="151">
        <f t="shared" si="83"/>
        <v>0</v>
      </c>
      <c r="Z217" s="146">
        <f t="shared" si="84"/>
        <v>0</v>
      </c>
      <c r="AA217" s="156">
        <f t="shared" si="85"/>
        <v>0</v>
      </c>
      <c r="AB217" s="160">
        <f t="shared" si="86"/>
        <v>0</v>
      </c>
      <c r="AC217" s="163">
        <f t="shared" si="87"/>
        <v>0</v>
      </c>
      <c r="AD217" s="168">
        <f t="shared" si="88"/>
        <v>0</v>
      </c>
      <c r="AG217" s="44" t="s">
        <v>12</v>
      </c>
      <c r="AI217" s="44" t="e">
        <f t="shared" si="89"/>
        <v>#REF!</v>
      </c>
    </row>
    <row r="218" spans="1:35" s="55" customFormat="1">
      <c r="A218" s="56" t="str">
        <f t="shared" si="77"/>
        <v>en chèque</v>
      </c>
      <c r="B218" s="56">
        <v>211</v>
      </c>
      <c r="C218" s="123" t="e">
        <f>#REF!</f>
        <v>#REF!</v>
      </c>
      <c r="D218" s="77" t="e">
        <f>#REF!</f>
        <v>#REF!</v>
      </c>
      <c r="E218" s="281">
        <v>211</v>
      </c>
      <c r="F218" s="53">
        <v>25</v>
      </c>
      <c r="G218" s="53">
        <v>25</v>
      </c>
      <c r="H218" s="53"/>
      <c r="I218" s="53"/>
      <c r="J218" s="53"/>
      <c r="K218" s="53"/>
      <c r="L218" s="53"/>
      <c r="M218" s="53"/>
      <c r="N218" s="53"/>
      <c r="O218" s="53"/>
      <c r="P218" s="53"/>
      <c r="Q218" s="53"/>
      <c r="R218" s="173">
        <f>SUM(Tableau1[[#This Row],[Colonne6]:[Colonne5]])</f>
        <v>50</v>
      </c>
      <c r="S218" s="51">
        <f t="shared" si="78"/>
        <v>2</v>
      </c>
      <c r="T218" s="120">
        <f t="shared" si="79"/>
        <v>2</v>
      </c>
      <c r="U218" s="118" t="e">
        <f t="shared" si="80"/>
        <v>#REF!</v>
      </c>
      <c r="V218" s="83" t="e">
        <f t="shared" si="81"/>
        <v>#REF!</v>
      </c>
      <c r="W218" s="104"/>
      <c r="X218" s="150">
        <f t="shared" si="82"/>
        <v>0</v>
      </c>
      <c r="Y218" s="151">
        <f t="shared" si="83"/>
        <v>0</v>
      </c>
      <c r="Z218" s="146">
        <f t="shared" si="84"/>
        <v>0</v>
      </c>
      <c r="AA218" s="156">
        <f t="shared" si="85"/>
        <v>0</v>
      </c>
      <c r="AB218" s="160">
        <f t="shared" si="86"/>
        <v>0</v>
      </c>
      <c r="AC218" s="163">
        <f t="shared" si="87"/>
        <v>0</v>
      </c>
      <c r="AD218" s="168">
        <f t="shared" si="88"/>
        <v>0</v>
      </c>
      <c r="AE218" s="294"/>
      <c r="AF218" s="44"/>
      <c r="AG218" s="44"/>
      <c r="AH218" s="44"/>
      <c r="AI218" s="44" t="e">
        <f t="shared" si="89"/>
        <v>#REF!</v>
      </c>
    </row>
    <row r="219" spans="1:35">
      <c r="A219" s="56" t="str">
        <f t="shared" si="77"/>
        <v>en chèque</v>
      </c>
      <c r="B219" s="56">
        <v>212</v>
      </c>
      <c r="C219" s="123" t="e">
        <f>#REF!</f>
        <v>#REF!</v>
      </c>
      <c r="D219" s="77" t="e">
        <f>#REF!</f>
        <v>#REF!</v>
      </c>
      <c r="E219" s="281">
        <v>212</v>
      </c>
      <c r="F219" s="53">
        <v>25</v>
      </c>
      <c r="G219" s="53">
        <v>25</v>
      </c>
      <c r="H219" s="53"/>
      <c r="I219" s="53"/>
      <c r="J219" s="53"/>
      <c r="K219" s="53"/>
      <c r="L219" s="53"/>
      <c r="M219" s="53"/>
      <c r="N219" s="53"/>
      <c r="O219" s="53"/>
      <c r="P219" s="53"/>
      <c r="Q219" s="53"/>
      <c r="R219" s="173">
        <f>SUM(Tableau1[[#This Row],[Colonne6]:[Colonne5]])</f>
        <v>50</v>
      </c>
      <c r="S219" s="51">
        <f t="shared" si="78"/>
        <v>2</v>
      </c>
      <c r="T219" s="120">
        <f t="shared" si="79"/>
        <v>2</v>
      </c>
      <c r="U219" s="118" t="e">
        <f t="shared" si="80"/>
        <v>#REF!</v>
      </c>
      <c r="V219" s="83" t="e">
        <f t="shared" si="81"/>
        <v>#REF!</v>
      </c>
      <c r="W219" s="104"/>
      <c r="X219" s="150">
        <f t="shared" si="82"/>
        <v>0</v>
      </c>
      <c r="Y219" s="151">
        <f t="shared" si="83"/>
        <v>0</v>
      </c>
      <c r="Z219" s="146">
        <f t="shared" si="84"/>
        <v>0</v>
      </c>
      <c r="AA219" s="156">
        <f t="shared" si="85"/>
        <v>0</v>
      </c>
      <c r="AB219" s="160">
        <f t="shared" si="86"/>
        <v>0</v>
      </c>
      <c r="AC219" s="163">
        <f t="shared" si="87"/>
        <v>0</v>
      </c>
      <c r="AD219" s="168">
        <f t="shared" si="88"/>
        <v>0</v>
      </c>
      <c r="AI219" s="44" t="e">
        <f t="shared" si="89"/>
        <v>#REF!</v>
      </c>
    </row>
    <row r="220" spans="1:35">
      <c r="A220" s="56" t="str">
        <f t="shared" si="77"/>
        <v>en chèque</v>
      </c>
      <c r="B220" s="56">
        <v>213</v>
      </c>
      <c r="C220" s="123" t="e">
        <f>#REF!</f>
        <v>#REF!</v>
      </c>
      <c r="D220" s="77" t="e">
        <f>#REF!</f>
        <v>#REF!</v>
      </c>
      <c r="E220" s="281">
        <v>213</v>
      </c>
      <c r="F220" s="53">
        <v>100</v>
      </c>
      <c r="G220" s="53">
        <v>100</v>
      </c>
      <c r="H220" s="53"/>
      <c r="I220" s="53"/>
      <c r="J220" s="53"/>
      <c r="K220" s="53"/>
      <c r="L220" s="53"/>
      <c r="M220" s="53"/>
      <c r="N220" s="53"/>
      <c r="O220" s="53"/>
      <c r="P220" s="53"/>
      <c r="Q220" s="53"/>
      <c r="R220" s="173">
        <f>SUM(Tableau1[[#This Row],[Colonne6]:[Colonne5]])</f>
        <v>200</v>
      </c>
      <c r="S220" s="51">
        <f t="shared" si="78"/>
        <v>2</v>
      </c>
      <c r="T220" s="120">
        <f t="shared" si="79"/>
        <v>2</v>
      </c>
      <c r="U220" s="118" t="e">
        <f t="shared" si="80"/>
        <v>#REF!</v>
      </c>
      <c r="V220" s="83" t="e">
        <f t="shared" si="81"/>
        <v>#REF!</v>
      </c>
      <c r="W220" s="104"/>
      <c r="X220" s="150">
        <f t="shared" si="82"/>
        <v>0</v>
      </c>
      <c r="Y220" s="151">
        <f t="shared" si="83"/>
        <v>0</v>
      </c>
      <c r="Z220" s="146">
        <f t="shared" si="84"/>
        <v>0</v>
      </c>
      <c r="AA220" s="156">
        <f t="shared" si="85"/>
        <v>0</v>
      </c>
      <c r="AB220" s="160">
        <f t="shared" si="86"/>
        <v>0</v>
      </c>
      <c r="AC220" s="163">
        <f t="shared" si="87"/>
        <v>0</v>
      </c>
      <c r="AD220" s="168">
        <f t="shared" si="88"/>
        <v>0</v>
      </c>
      <c r="AI220" s="44" t="e">
        <f t="shared" si="89"/>
        <v>#REF!</v>
      </c>
    </row>
    <row r="221" spans="1:35">
      <c r="A221" s="56" t="str">
        <f t="shared" si="77"/>
        <v>en chèque</v>
      </c>
      <c r="B221" s="56">
        <v>214</v>
      </c>
      <c r="C221" s="123" t="e">
        <f>#REF!</f>
        <v>#REF!</v>
      </c>
      <c r="D221" s="77" t="e">
        <f>#REF!</f>
        <v>#REF!</v>
      </c>
      <c r="E221" s="281">
        <v>214</v>
      </c>
      <c r="F221" s="53">
        <v>120</v>
      </c>
      <c r="G221" s="53">
        <v>120</v>
      </c>
      <c r="H221" s="53"/>
      <c r="I221" s="53"/>
      <c r="J221" s="53"/>
      <c r="K221" s="53"/>
      <c r="L221" s="53"/>
      <c r="M221" s="53"/>
      <c r="N221" s="53"/>
      <c r="O221" s="53"/>
      <c r="P221" s="53"/>
      <c r="Q221" s="53"/>
      <c r="R221" s="173">
        <f>SUM(Tableau1[[#This Row],[Colonne6]:[Colonne5]])</f>
        <v>240</v>
      </c>
      <c r="S221" s="51">
        <f t="shared" si="78"/>
        <v>2</v>
      </c>
      <c r="T221" s="120">
        <f t="shared" si="79"/>
        <v>2</v>
      </c>
      <c r="U221" s="118" t="e">
        <f t="shared" si="80"/>
        <v>#REF!</v>
      </c>
      <c r="V221" s="83" t="e">
        <f t="shared" si="81"/>
        <v>#REF!</v>
      </c>
      <c r="W221" s="104"/>
      <c r="X221" s="150">
        <f t="shared" si="82"/>
        <v>0</v>
      </c>
      <c r="Y221" s="151">
        <f t="shared" si="83"/>
        <v>0</v>
      </c>
      <c r="Z221" s="146">
        <f t="shared" si="84"/>
        <v>0</v>
      </c>
      <c r="AA221" s="156">
        <f t="shared" si="85"/>
        <v>0</v>
      </c>
      <c r="AB221" s="160">
        <f t="shared" si="86"/>
        <v>0</v>
      </c>
      <c r="AC221" s="163">
        <f t="shared" si="87"/>
        <v>0</v>
      </c>
      <c r="AD221" s="168">
        <f t="shared" si="88"/>
        <v>0</v>
      </c>
      <c r="AI221" s="44" t="e">
        <f t="shared" si="89"/>
        <v>#REF!</v>
      </c>
    </row>
    <row r="222" spans="1:35">
      <c r="A222" s="56" t="str">
        <f t="shared" si="77"/>
        <v>en chèque</v>
      </c>
      <c r="B222" s="56">
        <v>215</v>
      </c>
      <c r="C222" s="123" t="e">
        <f>#REF!</f>
        <v>#REF!</v>
      </c>
      <c r="D222" s="77" t="e">
        <f>#REF!</f>
        <v>#REF!</v>
      </c>
      <c r="E222" s="281">
        <v>215</v>
      </c>
      <c r="F222" s="53">
        <v>25</v>
      </c>
      <c r="G222" s="53">
        <v>25</v>
      </c>
      <c r="H222" s="53"/>
      <c r="I222" s="53"/>
      <c r="J222" s="53"/>
      <c r="K222" s="53"/>
      <c r="L222" s="53"/>
      <c r="M222" s="53"/>
      <c r="N222" s="53"/>
      <c r="O222" s="53"/>
      <c r="P222" s="53"/>
      <c r="Q222" s="53"/>
      <c r="R222" s="173">
        <f>SUM(Tableau1[[#This Row],[Colonne6]:[Colonne5]])</f>
        <v>50</v>
      </c>
      <c r="S222" s="51">
        <f t="shared" si="78"/>
        <v>2</v>
      </c>
      <c r="T222" s="120">
        <f t="shared" si="79"/>
        <v>2</v>
      </c>
      <c r="U222" s="118" t="e">
        <f t="shared" si="80"/>
        <v>#REF!</v>
      </c>
      <c r="V222" s="83" t="e">
        <f t="shared" si="81"/>
        <v>#REF!</v>
      </c>
      <c r="W222" s="104"/>
      <c r="X222" s="150">
        <f t="shared" si="82"/>
        <v>0</v>
      </c>
      <c r="Y222" s="151">
        <f t="shared" si="83"/>
        <v>0</v>
      </c>
      <c r="Z222" s="146">
        <f t="shared" si="84"/>
        <v>0</v>
      </c>
      <c r="AA222" s="156">
        <f t="shared" si="85"/>
        <v>0</v>
      </c>
      <c r="AB222" s="160">
        <f t="shared" si="86"/>
        <v>0</v>
      </c>
      <c r="AC222" s="163">
        <f t="shared" si="87"/>
        <v>0</v>
      </c>
      <c r="AD222" s="168">
        <f t="shared" si="88"/>
        <v>0</v>
      </c>
      <c r="AI222" s="44" t="e">
        <f t="shared" si="89"/>
        <v>#REF!</v>
      </c>
    </row>
    <row r="223" spans="1:35">
      <c r="A223" s="56" t="e">
        <f t="shared" si="77"/>
        <v>#REF!</v>
      </c>
      <c r="B223" s="56">
        <v>216</v>
      </c>
      <c r="C223" s="123" t="e">
        <f>#REF!</f>
        <v>#REF!</v>
      </c>
      <c r="D223" s="77" t="e">
        <f>#REF!</f>
        <v>#REF!</v>
      </c>
      <c r="E223" s="281">
        <v>216</v>
      </c>
      <c r="F223" s="53">
        <v>20</v>
      </c>
      <c r="G223" s="53">
        <v>80</v>
      </c>
      <c r="H223" s="53"/>
      <c r="I223" s="53"/>
      <c r="J223" s="53"/>
      <c r="K223" s="53"/>
      <c r="L223" s="53"/>
      <c r="M223" s="53"/>
      <c r="N223" s="53"/>
      <c r="O223" s="53"/>
      <c r="P223" s="53"/>
      <c r="Q223" s="53"/>
      <c r="R223" s="173">
        <f>SUM(Tableau1[[#This Row],[Colonne6]:[Colonne5]])</f>
        <v>100</v>
      </c>
      <c r="S223" s="51">
        <f t="shared" si="78"/>
        <v>2</v>
      </c>
      <c r="T223" s="120">
        <f t="shared" si="79"/>
        <v>2</v>
      </c>
      <c r="U223" s="118" t="e">
        <f t="shared" si="80"/>
        <v>#REF!</v>
      </c>
      <c r="V223" s="83" t="e">
        <f t="shared" si="81"/>
        <v>#REF!</v>
      </c>
      <c r="W223" s="104" t="e">
        <f t="shared" ref="W223" si="92">V223</f>
        <v>#REF!</v>
      </c>
      <c r="X223" s="150" t="e">
        <f t="shared" si="82"/>
        <v>#REF!</v>
      </c>
      <c r="Y223" s="151" t="e">
        <f t="shared" si="83"/>
        <v>#REF!</v>
      </c>
      <c r="Z223" s="146" t="e">
        <f t="shared" si="84"/>
        <v>#REF!</v>
      </c>
      <c r="AA223" s="156" t="e">
        <f t="shared" si="85"/>
        <v>#REF!</v>
      </c>
      <c r="AB223" s="160" t="e">
        <f t="shared" si="86"/>
        <v>#REF!</v>
      </c>
      <c r="AC223" s="163" t="e">
        <f t="shared" si="87"/>
        <v>#REF!</v>
      </c>
      <c r="AD223" s="168" t="e">
        <f t="shared" si="88"/>
        <v>#REF!</v>
      </c>
      <c r="AI223" s="44" t="e">
        <f t="shared" si="89"/>
        <v>#REF!</v>
      </c>
    </row>
    <row r="224" spans="1:35">
      <c r="A224" s="56" t="e">
        <f t="shared" si="77"/>
        <v>#REF!</v>
      </c>
      <c r="B224" s="56">
        <v>217</v>
      </c>
      <c r="C224" s="123" t="e">
        <f>#REF!</f>
        <v>#REF!</v>
      </c>
      <c r="D224" s="77" t="e">
        <f>#REF!</f>
        <v>#REF!</v>
      </c>
      <c r="E224" s="281">
        <v>217</v>
      </c>
      <c r="F224" s="53" t="s">
        <v>167</v>
      </c>
      <c r="G224" s="53">
        <v>30</v>
      </c>
      <c r="H224" s="53"/>
      <c r="I224" s="53"/>
      <c r="J224" s="53"/>
      <c r="K224" s="53"/>
      <c r="L224" s="53"/>
      <c r="M224" s="53"/>
      <c r="N224" s="53"/>
      <c r="O224" s="53"/>
      <c r="P224" s="53"/>
      <c r="Q224" s="53"/>
      <c r="R224" s="173">
        <f>SUM(Tableau1[[#This Row],[Colonne6]:[Colonne5]])</f>
        <v>30</v>
      </c>
      <c r="S224" s="51">
        <f t="shared" si="78"/>
        <v>2</v>
      </c>
      <c r="T224" s="120">
        <f t="shared" si="79"/>
        <v>2</v>
      </c>
      <c r="U224" s="118" t="e">
        <f t="shared" si="80"/>
        <v>#REF!</v>
      </c>
      <c r="V224" s="83" t="e">
        <f t="shared" si="81"/>
        <v>#REF!</v>
      </c>
      <c r="W224" s="104" t="e">
        <f>V224</f>
        <v>#REF!</v>
      </c>
      <c r="X224" s="150" t="e">
        <f t="shared" si="82"/>
        <v>#REF!</v>
      </c>
      <c r="Y224" s="151" t="e">
        <f t="shared" si="83"/>
        <v>#REF!</v>
      </c>
      <c r="Z224" s="146" t="e">
        <f t="shared" si="84"/>
        <v>#REF!</v>
      </c>
      <c r="AA224" s="156" t="e">
        <f t="shared" si="85"/>
        <v>#REF!</v>
      </c>
      <c r="AB224" s="160" t="e">
        <f t="shared" si="86"/>
        <v>#REF!</v>
      </c>
      <c r="AC224" s="163" t="e">
        <f t="shared" si="87"/>
        <v>#REF!</v>
      </c>
      <c r="AD224" s="168" t="e">
        <f t="shared" si="88"/>
        <v>#REF!</v>
      </c>
      <c r="AI224" s="44" t="e">
        <f t="shared" si="89"/>
        <v>#REF!</v>
      </c>
    </row>
    <row r="225" spans="1:35">
      <c r="A225" s="56" t="e">
        <f t="shared" si="77"/>
        <v>#REF!</v>
      </c>
      <c r="B225" s="56">
        <v>218</v>
      </c>
      <c r="C225" s="123" t="e">
        <f>#REF!</f>
        <v>#REF!</v>
      </c>
      <c r="D225" s="77" t="e">
        <f>#REF!</f>
        <v>#REF!</v>
      </c>
      <c r="E225" s="281">
        <v>218</v>
      </c>
      <c r="F225" s="53">
        <v>20</v>
      </c>
      <c r="G225" s="53">
        <v>20</v>
      </c>
      <c r="H225" s="53"/>
      <c r="I225" s="53"/>
      <c r="J225" s="53"/>
      <c r="K225" s="53"/>
      <c r="L225" s="53"/>
      <c r="M225" s="53"/>
      <c r="N225" s="53"/>
      <c r="O225" s="53"/>
      <c r="P225" s="53"/>
      <c r="Q225" s="53"/>
      <c r="R225" s="173">
        <f>SUM(Tableau1[[#This Row],[Colonne6]:[Colonne5]])</f>
        <v>40</v>
      </c>
      <c r="S225" s="51">
        <f t="shared" si="78"/>
        <v>2</v>
      </c>
      <c r="T225" s="120">
        <f t="shared" si="79"/>
        <v>2</v>
      </c>
      <c r="U225" s="118" t="e">
        <f t="shared" si="80"/>
        <v>#REF!</v>
      </c>
      <c r="V225" s="83" t="e">
        <f t="shared" si="81"/>
        <v>#REF!</v>
      </c>
      <c r="W225" s="104" t="e">
        <f>V225</f>
        <v>#REF!</v>
      </c>
      <c r="X225" s="150" t="e">
        <f t="shared" si="82"/>
        <v>#REF!</v>
      </c>
      <c r="Y225" s="151" t="e">
        <f t="shared" si="83"/>
        <v>#REF!</v>
      </c>
      <c r="Z225" s="146" t="e">
        <f t="shared" si="84"/>
        <v>#REF!</v>
      </c>
      <c r="AA225" s="156" t="e">
        <f t="shared" si="85"/>
        <v>#REF!</v>
      </c>
      <c r="AB225" s="160" t="e">
        <f t="shared" si="86"/>
        <v>#REF!</v>
      </c>
      <c r="AC225" s="163" t="e">
        <f t="shared" si="87"/>
        <v>#REF!</v>
      </c>
      <c r="AD225" s="168" t="e">
        <f t="shared" si="88"/>
        <v>#REF!</v>
      </c>
      <c r="AI225" s="44" t="e">
        <f t="shared" si="89"/>
        <v>#REF!</v>
      </c>
    </row>
    <row r="226" spans="1:35">
      <c r="A226" s="56" t="str">
        <f t="shared" si="77"/>
        <v>en chèque</v>
      </c>
      <c r="B226" s="56">
        <v>219</v>
      </c>
      <c r="C226" s="123" t="e">
        <f>#REF!</f>
        <v>#REF!</v>
      </c>
      <c r="D226" s="77" t="e">
        <f>#REF!</f>
        <v>#REF!</v>
      </c>
      <c r="E226" s="281">
        <v>219</v>
      </c>
      <c r="F226" s="53" t="s">
        <v>167</v>
      </c>
      <c r="G226" s="53">
        <v>40</v>
      </c>
      <c r="H226" s="53"/>
      <c r="I226" s="53"/>
      <c r="J226" s="53"/>
      <c r="K226" s="53"/>
      <c r="L226" s="53"/>
      <c r="M226" s="53"/>
      <c r="N226" s="53"/>
      <c r="O226" s="53"/>
      <c r="P226" s="53"/>
      <c r="Q226" s="53"/>
      <c r="R226" s="173">
        <f>SUM(Tableau1[[#This Row],[Colonne6]:[Colonne5]])</f>
        <v>40</v>
      </c>
      <c r="S226" s="51">
        <f t="shared" si="78"/>
        <v>2</v>
      </c>
      <c r="T226" s="120">
        <f t="shared" si="79"/>
        <v>2</v>
      </c>
      <c r="U226" s="118" t="e">
        <f t="shared" si="80"/>
        <v>#REF!</v>
      </c>
      <c r="V226" s="83" t="e">
        <f t="shared" si="81"/>
        <v>#REF!</v>
      </c>
      <c r="W226" s="104"/>
      <c r="X226" s="150">
        <f t="shared" si="82"/>
        <v>0</v>
      </c>
      <c r="Y226" s="151">
        <f t="shared" si="83"/>
        <v>0</v>
      </c>
      <c r="Z226" s="146">
        <f t="shared" si="84"/>
        <v>0</v>
      </c>
      <c r="AA226" s="156">
        <f t="shared" si="85"/>
        <v>0</v>
      </c>
      <c r="AB226" s="160">
        <f t="shared" si="86"/>
        <v>0</v>
      </c>
      <c r="AC226" s="163">
        <f t="shared" si="87"/>
        <v>0</v>
      </c>
      <c r="AD226" s="168">
        <f t="shared" si="88"/>
        <v>0</v>
      </c>
      <c r="AI226" s="44" t="e">
        <f t="shared" si="89"/>
        <v>#REF!</v>
      </c>
    </row>
    <row r="227" spans="1:35">
      <c r="A227" s="56" t="str">
        <f t="shared" si="77"/>
        <v>en chèque</v>
      </c>
      <c r="B227" s="56">
        <v>220</v>
      </c>
      <c r="C227" s="123" t="e">
        <f>#REF!</f>
        <v>#REF!</v>
      </c>
      <c r="D227" s="77" t="e">
        <f>#REF!</f>
        <v>#REF!</v>
      </c>
      <c r="E227" s="281">
        <v>220</v>
      </c>
      <c r="F227" s="53" t="s">
        <v>167</v>
      </c>
      <c r="G227" s="53">
        <v>40</v>
      </c>
      <c r="H227" s="53"/>
      <c r="I227" s="53"/>
      <c r="J227" s="53"/>
      <c r="K227" s="53"/>
      <c r="L227" s="53"/>
      <c r="M227" s="53"/>
      <c r="N227" s="53"/>
      <c r="O227" s="53"/>
      <c r="P227" s="53"/>
      <c r="Q227" s="53"/>
      <c r="R227" s="173">
        <f>SUM(Tableau1[[#This Row],[Colonne6]:[Colonne5]])</f>
        <v>40</v>
      </c>
      <c r="S227" s="51">
        <f t="shared" si="78"/>
        <v>2</v>
      </c>
      <c r="T227" s="120">
        <f t="shared" si="79"/>
        <v>2</v>
      </c>
      <c r="U227" s="118" t="e">
        <f t="shared" si="80"/>
        <v>#REF!</v>
      </c>
      <c r="V227" s="83" t="e">
        <f t="shared" si="81"/>
        <v>#REF!</v>
      </c>
      <c r="W227" s="104"/>
      <c r="X227" s="150">
        <f t="shared" si="82"/>
        <v>0</v>
      </c>
      <c r="Y227" s="151">
        <f t="shared" si="83"/>
        <v>0</v>
      </c>
      <c r="Z227" s="146">
        <f t="shared" si="84"/>
        <v>0</v>
      </c>
      <c r="AA227" s="156">
        <f t="shared" si="85"/>
        <v>0</v>
      </c>
      <c r="AB227" s="160">
        <f t="shared" si="86"/>
        <v>0</v>
      </c>
      <c r="AC227" s="163">
        <f t="shared" si="87"/>
        <v>0</v>
      </c>
      <c r="AD227" s="168">
        <f t="shared" si="88"/>
        <v>0</v>
      </c>
      <c r="AI227" s="44" t="e">
        <f t="shared" si="89"/>
        <v>#REF!</v>
      </c>
    </row>
    <row r="228" spans="1:35">
      <c r="A228" s="56" t="str">
        <f t="shared" si="77"/>
        <v>en chèque</v>
      </c>
      <c r="B228" s="56">
        <v>221</v>
      </c>
      <c r="C228" s="123" t="e">
        <f>#REF!</f>
        <v>#REF!</v>
      </c>
      <c r="D228" s="77" t="e">
        <f>#REF!</f>
        <v>#REF!</v>
      </c>
      <c r="E228" s="281">
        <v>221</v>
      </c>
      <c r="F228" s="53" t="s">
        <v>167</v>
      </c>
      <c r="G228" s="53"/>
      <c r="H228" s="53"/>
      <c r="I228" s="53"/>
      <c r="J228" s="53"/>
      <c r="K228" s="53"/>
      <c r="L228" s="53"/>
      <c r="M228" s="53"/>
      <c r="N228" s="53"/>
      <c r="O228" s="53"/>
      <c r="P228" s="53"/>
      <c r="Q228" s="53"/>
      <c r="R228" s="173">
        <f>SUM(Tableau1[[#This Row],[Colonne6]:[Colonne5]])</f>
        <v>0</v>
      </c>
      <c r="S228" s="51">
        <f t="shared" si="78"/>
        <v>2</v>
      </c>
      <c r="T228" s="120">
        <f t="shared" si="79"/>
        <v>1</v>
      </c>
      <c r="U228" s="118" t="e">
        <f t="shared" si="80"/>
        <v>#REF!</v>
      </c>
      <c r="V228" s="83" t="e">
        <f t="shared" si="81"/>
        <v>#REF!</v>
      </c>
      <c r="W228" s="104"/>
      <c r="X228" s="150">
        <f t="shared" si="82"/>
        <v>0</v>
      </c>
      <c r="Y228" s="151">
        <f t="shared" si="83"/>
        <v>0</v>
      </c>
      <c r="Z228" s="146">
        <f t="shared" si="84"/>
        <v>0</v>
      </c>
      <c r="AA228" s="156">
        <f t="shared" si="85"/>
        <v>0</v>
      </c>
      <c r="AB228" s="160">
        <f t="shared" si="86"/>
        <v>0</v>
      </c>
      <c r="AC228" s="163">
        <f t="shared" si="87"/>
        <v>0</v>
      </c>
      <c r="AD228" s="168">
        <f t="shared" si="88"/>
        <v>0</v>
      </c>
      <c r="AI228" s="44" t="e">
        <f t="shared" si="89"/>
        <v>#REF!</v>
      </c>
    </row>
    <row r="229" spans="1:35">
      <c r="A229" s="56" t="str">
        <f t="shared" si="77"/>
        <v>en chèque</v>
      </c>
      <c r="B229" s="56">
        <v>222</v>
      </c>
      <c r="C229" s="123" t="e">
        <f>#REF!</f>
        <v>#REF!</v>
      </c>
      <c r="D229" s="77" t="e">
        <f>#REF!</f>
        <v>#REF!</v>
      </c>
      <c r="E229" s="281">
        <v>222</v>
      </c>
      <c r="F229" s="53" t="s">
        <v>167</v>
      </c>
      <c r="G229" s="53">
        <v>50</v>
      </c>
      <c r="H229" s="53"/>
      <c r="I229" s="53"/>
      <c r="J229" s="53"/>
      <c r="K229" s="53"/>
      <c r="L229" s="53"/>
      <c r="M229" s="53"/>
      <c r="N229" s="53"/>
      <c r="O229" s="53"/>
      <c r="P229" s="53"/>
      <c r="Q229" s="53"/>
      <c r="R229" s="173">
        <f>SUM(Tableau1[[#This Row],[Colonne6]:[Colonne5]])</f>
        <v>50</v>
      </c>
      <c r="S229" s="51">
        <f t="shared" si="78"/>
        <v>2</v>
      </c>
      <c r="T229" s="120">
        <f t="shared" si="79"/>
        <v>2</v>
      </c>
      <c r="U229" s="118" t="e">
        <f t="shared" si="80"/>
        <v>#REF!</v>
      </c>
      <c r="V229" s="83" t="e">
        <f t="shared" si="81"/>
        <v>#REF!</v>
      </c>
      <c r="W229" s="104"/>
      <c r="X229" s="150">
        <f t="shared" si="82"/>
        <v>0</v>
      </c>
      <c r="Y229" s="151">
        <f t="shared" si="83"/>
        <v>0</v>
      </c>
      <c r="Z229" s="146">
        <f t="shared" si="84"/>
        <v>0</v>
      </c>
      <c r="AA229" s="156">
        <f t="shared" si="85"/>
        <v>0</v>
      </c>
      <c r="AB229" s="160">
        <f t="shared" si="86"/>
        <v>0</v>
      </c>
      <c r="AC229" s="163">
        <f t="shared" si="87"/>
        <v>0</v>
      </c>
      <c r="AD229" s="168">
        <f t="shared" si="88"/>
        <v>0</v>
      </c>
      <c r="AE229" s="295"/>
      <c r="AF229" s="55"/>
      <c r="AG229" s="55"/>
      <c r="AH229" s="55"/>
      <c r="AI229" s="44" t="e">
        <f t="shared" si="89"/>
        <v>#REF!</v>
      </c>
    </row>
    <row r="230" spans="1:35">
      <c r="A230" s="56" t="str">
        <f t="shared" si="77"/>
        <v>en chèque</v>
      </c>
      <c r="B230" s="56">
        <v>223</v>
      </c>
      <c r="C230" s="123" t="e">
        <f>#REF!</f>
        <v>#REF!</v>
      </c>
      <c r="D230" s="77" t="e">
        <f>#REF!</f>
        <v>#REF!</v>
      </c>
      <c r="E230" s="281">
        <v>223</v>
      </c>
      <c r="F230" s="53">
        <v>140</v>
      </c>
      <c r="G230" s="53">
        <v>140</v>
      </c>
      <c r="H230" s="53"/>
      <c r="I230" s="53"/>
      <c r="J230" s="53"/>
      <c r="K230" s="53"/>
      <c r="L230" s="53"/>
      <c r="M230" s="53"/>
      <c r="N230" s="53"/>
      <c r="O230" s="53"/>
      <c r="P230" s="53"/>
      <c r="Q230" s="53"/>
      <c r="R230" s="173">
        <f>SUM(Tableau1[[#This Row],[Colonne6]:[Colonne5]])</f>
        <v>280</v>
      </c>
      <c r="S230" s="51">
        <f t="shared" si="78"/>
        <v>2</v>
      </c>
      <c r="T230" s="120">
        <f t="shared" si="79"/>
        <v>2</v>
      </c>
      <c r="U230" s="118" t="e">
        <f t="shared" si="80"/>
        <v>#REF!</v>
      </c>
      <c r="V230" s="83" t="e">
        <f t="shared" si="81"/>
        <v>#REF!</v>
      </c>
      <c r="W230" s="104"/>
      <c r="X230" s="150">
        <f t="shared" si="82"/>
        <v>0</v>
      </c>
      <c r="Y230" s="151">
        <f t="shared" si="83"/>
        <v>0</v>
      </c>
      <c r="Z230" s="146">
        <f t="shared" si="84"/>
        <v>0</v>
      </c>
      <c r="AA230" s="156">
        <f t="shared" si="85"/>
        <v>0</v>
      </c>
      <c r="AB230" s="160">
        <f t="shared" si="86"/>
        <v>0</v>
      </c>
      <c r="AC230" s="163">
        <f t="shared" si="87"/>
        <v>0</v>
      </c>
      <c r="AD230" s="168">
        <f t="shared" si="88"/>
        <v>0</v>
      </c>
      <c r="AI230" s="44" t="e">
        <f t="shared" si="89"/>
        <v>#REF!</v>
      </c>
    </row>
    <row r="231" spans="1:35">
      <c r="A231" s="56" t="str">
        <f t="shared" si="77"/>
        <v>en chèque</v>
      </c>
      <c r="B231" s="56">
        <v>224</v>
      </c>
      <c r="C231" s="123" t="e">
        <f>#REF!</f>
        <v>#REF!</v>
      </c>
      <c r="D231" s="77" t="e">
        <f>#REF!</f>
        <v>#REF!</v>
      </c>
      <c r="E231" s="281">
        <v>224</v>
      </c>
      <c r="F231" s="53" t="s">
        <v>167</v>
      </c>
      <c r="G231" s="53"/>
      <c r="H231" s="53"/>
      <c r="I231" s="53"/>
      <c r="J231" s="53"/>
      <c r="K231" s="53"/>
      <c r="L231" s="53"/>
      <c r="M231" s="53"/>
      <c r="N231" s="53"/>
      <c r="O231" s="53"/>
      <c r="P231" s="53"/>
      <c r="Q231" s="53"/>
      <c r="R231" s="173">
        <f>SUM(Tableau1[[#This Row],[Colonne6]:[Colonne5]])</f>
        <v>0</v>
      </c>
      <c r="S231" s="51">
        <f t="shared" si="78"/>
        <v>2</v>
      </c>
      <c r="T231" s="120">
        <f t="shared" si="79"/>
        <v>1</v>
      </c>
      <c r="U231" s="118" t="e">
        <f t="shared" si="80"/>
        <v>#REF!</v>
      </c>
      <c r="V231" s="83" t="e">
        <f t="shared" si="81"/>
        <v>#REF!</v>
      </c>
      <c r="W231" s="104"/>
      <c r="X231" s="150">
        <f t="shared" si="82"/>
        <v>0</v>
      </c>
      <c r="Y231" s="151">
        <f t="shared" si="83"/>
        <v>0</v>
      </c>
      <c r="Z231" s="146">
        <f t="shared" si="84"/>
        <v>0</v>
      </c>
      <c r="AA231" s="156">
        <f t="shared" si="85"/>
        <v>0</v>
      </c>
      <c r="AB231" s="160">
        <f t="shared" si="86"/>
        <v>0</v>
      </c>
      <c r="AC231" s="163">
        <f t="shared" si="87"/>
        <v>0</v>
      </c>
      <c r="AD231" s="168">
        <f t="shared" si="88"/>
        <v>0</v>
      </c>
      <c r="AE231" s="297"/>
      <c r="AF231" s="79"/>
      <c r="AI231" s="44" t="e">
        <f t="shared" si="89"/>
        <v>#REF!</v>
      </c>
    </row>
    <row r="232" spans="1:35">
      <c r="A232" s="56" t="e">
        <f t="shared" si="77"/>
        <v>#REF!</v>
      </c>
      <c r="B232" s="56">
        <v>225</v>
      </c>
      <c r="C232" s="123" t="e">
        <f>#REF!</f>
        <v>#REF!</v>
      </c>
      <c r="D232" s="77" t="e">
        <f>#REF!</f>
        <v>#REF!</v>
      </c>
      <c r="E232" s="281">
        <v>225</v>
      </c>
      <c r="F232" s="53" t="s">
        <v>167</v>
      </c>
      <c r="G232" s="53"/>
      <c r="H232" s="53"/>
      <c r="I232" s="53"/>
      <c r="J232" s="53"/>
      <c r="K232" s="53"/>
      <c r="L232" s="53"/>
      <c r="M232" s="53"/>
      <c r="N232" s="53"/>
      <c r="O232" s="53"/>
      <c r="P232" s="53"/>
      <c r="Q232" s="53"/>
      <c r="R232" s="173">
        <f>SUM(Tableau1[[#This Row],[Colonne6]:[Colonne5]])</f>
        <v>0</v>
      </c>
      <c r="S232" s="51">
        <f t="shared" si="78"/>
        <v>2</v>
      </c>
      <c r="T232" s="120">
        <f t="shared" si="79"/>
        <v>1</v>
      </c>
      <c r="U232" s="118" t="e">
        <f t="shared" si="80"/>
        <v>#REF!</v>
      </c>
      <c r="V232" s="83" t="e">
        <f t="shared" si="81"/>
        <v>#REF!</v>
      </c>
      <c r="W232" s="104" t="e">
        <f t="shared" ref="W232:W233" si="93">V232</f>
        <v>#REF!</v>
      </c>
      <c r="X232" s="150" t="e">
        <f t="shared" si="82"/>
        <v>#REF!</v>
      </c>
      <c r="Y232" s="151" t="e">
        <f t="shared" si="83"/>
        <v>#REF!</v>
      </c>
      <c r="Z232" s="146" t="e">
        <f t="shared" si="84"/>
        <v>#REF!</v>
      </c>
      <c r="AA232" s="156" t="e">
        <f t="shared" si="85"/>
        <v>#REF!</v>
      </c>
      <c r="AB232" s="160" t="e">
        <f t="shared" si="86"/>
        <v>#REF!</v>
      </c>
      <c r="AC232" s="163" t="e">
        <f t="shared" si="87"/>
        <v>#REF!</v>
      </c>
      <c r="AD232" s="168" t="e">
        <f t="shared" si="88"/>
        <v>#REF!</v>
      </c>
      <c r="AE232" s="297"/>
      <c r="AF232" s="79"/>
      <c r="AI232" s="44" t="e">
        <f t="shared" si="89"/>
        <v>#REF!</v>
      </c>
    </row>
    <row r="233" spans="1:35" s="55" customFormat="1">
      <c r="A233" s="56" t="e">
        <f t="shared" si="77"/>
        <v>#REF!</v>
      </c>
      <c r="B233" s="56">
        <v>226</v>
      </c>
      <c r="C233" s="123" t="e">
        <f>#REF!</f>
        <v>#REF!</v>
      </c>
      <c r="D233" s="77" t="e">
        <f>#REF!</f>
        <v>#REF!</v>
      </c>
      <c r="E233" s="281">
        <v>226</v>
      </c>
      <c r="F233" s="53" t="s">
        <v>167</v>
      </c>
      <c r="G233" s="53"/>
      <c r="H233" s="53"/>
      <c r="I233" s="53"/>
      <c r="J233" s="53"/>
      <c r="K233" s="53"/>
      <c r="L233" s="53"/>
      <c r="M233" s="53"/>
      <c r="N233" s="53"/>
      <c r="O233" s="53"/>
      <c r="P233" s="53"/>
      <c r="Q233" s="53"/>
      <c r="R233" s="173">
        <f>SUM(Tableau1[[#This Row],[Colonne6]:[Colonne5]])</f>
        <v>0</v>
      </c>
      <c r="S233" s="51">
        <f t="shared" si="78"/>
        <v>2</v>
      </c>
      <c r="T233" s="120">
        <f t="shared" si="79"/>
        <v>1</v>
      </c>
      <c r="U233" s="118" t="e">
        <f t="shared" si="80"/>
        <v>#REF!</v>
      </c>
      <c r="V233" s="83" t="e">
        <f t="shared" si="81"/>
        <v>#REF!</v>
      </c>
      <c r="W233" s="104" t="e">
        <f t="shared" si="93"/>
        <v>#REF!</v>
      </c>
      <c r="X233" s="150" t="e">
        <f t="shared" si="82"/>
        <v>#REF!</v>
      </c>
      <c r="Y233" s="151" t="e">
        <f t="shared" si="83"/>
        <v>#REF!</v>
      </c>
      <c r="Z233" s="146" t="e">
        <f t="shared" si="84"/>
        <v>#REF!</v>
      </c>
      <c r="AA233" s="156" t="e">
        <f t="shared" si="85"/>
        <v>#REF!</v>
      </c>
      <c r="AB233" s="160" t="e">
        <f t="shared" si="86"/>
        <v>#REF!</v>
      </c>
      <c r="AC233" s="163" t="e">
        <f t="shared" si="87"/>
        <v>#REF!</v>
      </c>
      <c r="AD233" s="168" t="e">
        <f t="shared" si="88"/>
        <v>#REF!</v>
      </c>
      <c r="AE233" s="294"/>
      <c r="AF233" s="44"/>
      <c r="AG233" s="44"/>
      <c r="AH233" s="44"/>
      <c r="AI233" s="44" t="e">
        <f t="shared" si="89"/>
        <v>#REF!</v>
      </c>
    </row>
    <row r="234" spans="1:35">
      <c r="A234" s="56" t="e">
        <f t="shared" si="77"/>
        <v>#REF!</v>
      </c>
      <c r="B234" s="56">
        <v>227</v>
      </c>
      <c r="C234" s="123" t="e">
        <f>#REF!</f>
        <v>#REF!</v>
      </c>
      <c r="D234" s="77" t="e">
        <f>#REF!</f>
        <v>#REF!</v>
      </c>
      <c r="E234" s="281">
        <v>227</v>
      </c>
      <c r="F234" s="53">
        <v>120</v>
      </c>
      <c r="G234" s="53">
        <v>100</v>
      </c>
      <c r="H234" s="53"/>
      <c r="I234" s="53"/>
      <c r="J234" s="53"/>
      <c r="K234" s="53"/>
      <c r="L234" s="53"/>
      <c r="M234" s="53"/>
      <c r="N234" s="53"/>
      <c r="O234" s="53"/>
      <c r="P234" s="53"/>
      <c r="Q234" s="53"/>
      <c r="R234" s="173">
        <f>SUM(Tableau1[[#This Row],[Colonne6]:[Colonne5]])</f>
        <v>220</v>
      </c>
      <c r="S234" s="51">
        <f t="shared" si="78"/>
        <v>2</v>
      </c>
      <c r="T234" s="120">
        <f t="shared" si="79"/>
        <v>2</v>
      </c>
      <c r="U234" s="118" t="e">
        <f t="shared" si="80"/>
        <v>#REF!</v>
      </c>
      <c r="V234" s="83" t="e">
        <f t="shared" si="81"/>
        <v>#REF!</v>
      </c>
      <c r="W234" s="104" t="e">
        <f>V234</f>
        <v>#REF!</v>
      </c>
      <c r="X234" s="150" t="e">
        <f t="shared" si="82"/>
        <v>#REF!</v>
      </c>
      <c r="Y234" s="151" t="e">
        <f t="shared" si="83"/>
        <v>#REF!</v>
      </c>
      <c r="Z234" s="146" t="e">
        <f t="shared" si="84"/>
        <v>#REF!</v>
      </c>
      <c r="AA234" s="156" t="e">
        <f t="shared" si="85"/>
        <v>#REF!</v>
      </c>
      <c r="AB234" s="160" t="e">
        <f t="shared" si="86"/>
        <v>#REF!</v>
      </c>
      <c r="AC234" s="163" t="e">
        <f t="shared" si="87"/>
        <v>#REF!</v>
      </c>
      <c r="AD234" s="168" t="e">
        <f t="shared" si="88"/>
        <v>#REF!</v>
      </c>
      <c r="AI234" s="44" t="e">
        <f t="shared" si="89"/>
        <v>#REF!</v>
      </c>
    </row>
    <row r="235" spans="1:35" s="55" customFormat="1">
      <c r="A235" s="56" t="str">
        <f t="shared" si="77"/>
        <v>en chèque</v>
      </c>
      <c r="B235" s="56">
        <v>228</v>
      </c>
      <c r="C235" s="123" t="e">
        <f>#REF!</f>
        <v>#REF!</v>
      </c>
      <c r="D235" s="77" t="e">
        <f>#REF!</f>
        <v>#REF!</v>
      </c>
      <c r="E235" s="281">
        <v>228</v>
      </c>
      <c r="F235" s="53">
        <v>50</v>
      </c>
      <c r="G235" s="53">
        <v>50</v>
      </c>
      <c r="H235" s="53"/>
      <c r="I235" s="53"/>
      <c r="J235" s="53"/>
      <c r="K235" s="53"/>
      <c r="L235" s="53"/>
      <c r="M235" s="53"/>
      <c r="N235" s="53"/>
      <c r="O235" s="53"/>
      <c r="P235" s="53"/>
      <c r="Q235" s="53"/>
      <c r="R235" s="173">
        <f>SUM(Tableau1[[#This Row],[Colonne6]:[Colonne5]])</f>
        <v>100</v>
      </c>
      <c r="S235" s="51">
        <f t="shared" si="78"/>
        <v>2</v>
      </c>
      <c r="T235" s="120">
        <f t="shared" si="79"/>
        <v>2</v>
      </c>
      <c r="U235" s="118" t="e">
        <f t="shared" si="80"/>
        <v>#REF!</v>
      </c>
      <c r="V235" s="83" t="e">
        <f t="shared" si="81"/>
        <v>#REF!</v>
      </c>
      <c r="W235" s="104"/>
      <c r="X235" s="150">
        <f t="shared" si="82"/>
        <v>0</v>
      </c>
      <c r="Y235" s="151">
        <f t="shared" si="83"/>
        <v>0</v>
      </c>
      <c r="Z235" s="146">
        <f t="shared" si="84"/>
        <v>0</v>
      </c>
      <c r="AA235" s="156">
        <f t="shared" si="85"/>
        <v>0</v>
      </c>
      <c r="AB235" s="160">
        <f t="shared" si="86"/>
        <v>0</v>
      </c>
      <c r="AC235" s="163">
        <f t="shared" si="87"/>
        <v>0</v>
      </c>
      <c r="AD235" s="168">
        <f t="shared" si="88"/>
        <v>0</v>
      </c>
      <c r="AE235" s="294"/>
      <c r="AF235" s="44"/>
      <c r="AG235" s="44"/>
      <c r="AH235" s="44"/>
      <c r="AI235" s="44" t="e">
        <f t="shared" si="89"/>
        <v>#REF!</v>
      </c>
    </row>
    <row r="236" spans="1:35">
      <c r="A236" s="56" t="e">
        <f t="shared" si="77"/>
        <v>#REF!</v>
      </c>
      <c r="B236" s="56">
        <v>229</v>
      </c>
      <c r="C236" s="123" t="e">
        <f>#REF!</f>
        <v>#REF!</v>
      </c>
      <c r="D236" s="77" t="e">
        <f>#REF!</f>
        <v>#REF!</v>
      </c>
      <c r="E236" s="281">
        <v>229</v>
      </c>
      <c r="F236" s="53">
        <v>40</v>
      </c>
      <c r="G236" s="53">
        <v>40</v>
      </c>
      <c r="H236" s="53"/>
      <c r="I236" s="53"/>
      <c r="J236" s="53"/>
      <c r="K236" s="53"/>
      <c r="L236" s="53"/>
      <c r="M236" s="53"/>
      <c r="N236" s="53"/>
      <c r="O236" s="53"/>
      <c r="P236" s="53"/>
      <c r="Q236" s="53"/>
      <c r="R236" s="173">
        <f>SUM(Tableau1[[#This Row],[Colonne6]:[Colonne5]])</f>
        <v>80</v>
      </c>
      <c r="S236" s="51">
        <f t="shared" si="78"/>
        <v>2</v>
      </c>
      <c r="T236" s="120">
        <f t="shared" si="79"/>
        <v>2</v>
      </c>
      <c r="U236" s="118" t="e">
        <f t="shared" si="80"/>
        <v>#REF!</v>
      </c>
      <c r="V236" s="83" t="e">
        <f t="shared" si="81"/>
        <v>#REF!</v>
      </c>
      <c r="W236" s="104" t="e">
        <f>V236</f>
        <v>#REF!</v>
      </c>
      <c r="X236" s="150" t="e">
        <f t="shared" si="82"/>
        <v>#REF!</v>
      </c>
      <c r="Y236" s="151" t="e">
        <f t="shared" si="83"/>
        <v>#REF!</v>
      </c>
      <c r="Z236" s="146" t="e">
        <f t="shared" si="84"/>
        <v>#REF!</v>
      </c>
      <c r="AA236" s="156" t="e">
        <f t="shared" si="85"/>
        <v>#REF!</v>
      </c>
      <c r="AB236" s="160" t="e">
        <f t="shared" si="86"/>
        <v>#REF!</v>
      </c>
      <c r="AC236" s="163" t="e">
        <f t="shared" si="87"/>
        <v>#REF!</v>
      </c>
      <c r="AD236" s="168" t="e">
        <f t="shared" si="88"/>
        <v>#REF!</v>
      </c>
      <c r="AI236" s="44" t="e">
        <f t="shared" si="89"/>
        <v>#REF!</v>
      </c>
    </row>
    <row r="237" spans="1:35">
      <c r="A237" s="56" t="e">
        <f t="shared" si="77"/>
        <v>#REF!</v>
      </c>
      <c r="B237" s="56">
        <v>230</v>
      </c>
      <c r="C237" s="123" t="e">
        <f>#REF!</f>
        <v>#REF!</v>
      </c>
      <c r="D237" s="77" t="e">
        <f>#REF!</f>
        <v>#REF!</v>
      </c>
      <c r="E237" s="281">
        <v>230</v>
      </c>
      <c r="F237" s="53">
        <v>50</v>
      </c>
      <c r="G237" s="53">
        <v>50</v>
      </c>
      <c r="H237" s="53"/>
      <c r="I237" s="53"/>
      <c r="J237" s="53"/>
      <c r="K237" s="53"/>
      <c r="L237" s="53"/>
      <c r="M237" s="53"/>
      <c r="N237" s="53"/>
      <c r="O237" s="53"/>
      <c r="P237" s="53"/>
      <c r="Q237" s="53"/>
      <c r="R237" s="173">
        <f>SUM(Tableau1[[#This Row],[Colonne6]:[Colonne5]])</f>
        <v>100</v>
      </c>
      <c r="S237" s="51">
        <f t="shared" si="78"/>
        <v>2</v>
      </c>
      <c r="T237" s="120">
        <f t="shared" si="79"/>
        <v>2</v>
      </c>
      <c r="U237" s="118" t="e">
        <f t="shared" si="80"/>
        <v>#REF!</v>
      </c>
      <c r="V237" s="83" t="e">
        <f t="shared" si="81"/>
        <v>#REF!</v>
      </c>
      <c r="W237" s="104" t="e">
        <f t="shared" ref="W237:W240" si="94">V237</f>
        <v>#REF!</v>
      </c>
      <c r="X237" s="150" t="e">
        <f t="shared" si="82"/>
        <v>#REF!</v>
      </c>
      <c r="Y237" s="151" t="e">
        <f t="shared" si="83"/>
        <v>#REF!</v>
      </c>
      <c r="Z237" s="146" t="e">
        <f t="shared" si="84"/>
        <v>#REF!</v>
      </c>
      <c r="AA237" s="156" t="e">
        <f t="shared" si="85"/>
        <v>#REF!</v>
      </c>
      <c r="AB237" s="160" t="e">
        <f t="shared" si="86"/>
        <v>#REF!</v>
      </c>
      <c r="AC237" s="163" t="e">
        <f t="shared" si="87"/>
        <v>#REF!</v>
      </c>
      <c r="AD237" s="168" t="e">
        <f t="shared" si="88"/>
        <v>#REF!</v>
      </c>
      <c r="AI237" s="44" t="e">
        <f t="shared" si="89"/>
        <v>#REF!</v>
      </c>
    </row>
    <row r="238" spans="1:35">
      <c r="A238" s="56" t="e">
        <f t="shared" si="77"/>
        <v>#REF!</v>
      </c>
      <c r="B238" s="56">
        <v>231</v>
      </c>
      <c r="C238" s="123" t="e">
        <f>#REF!</f>
        <v>#REF!</v>
      </c>
      <c r="D238" s="77" t="e">
        <f>#REF!</f>
        <v>#REF!</v>
      </c>
      <c r="E238" s="281">
        <v>231</v>
      </c>
      <c r="F238" s="53">
        <v>30</v>
      </c>
      <c r="G238" s="53">
        <v>30</v>
      </c>
      <c r="H238" s="53"/>
      <c r="I238" s="53"/>
      <c r="J238" s="53"/>
      <c r="K238" s="53"/>
      <c r="L238" s="53"/>
      <c r="M238" s="53"/>
      <c r="N238" s="53"/>
      <c r="O238" s="53"/>
      <c r="P238" s="53"/>
      <c r="Q238" s="53"/>
      <c r="R238" s="173">
        <f>SUM(Tableau1[[#This Row],[Colonne6]:[Colonne5]])</f>
        <v>60</v>
      </c>
      <c r="S238" s="51">
        <f t="shared" si="78"/>
        <v>2</v>
      </c>
      <c r="T238" s="120">
        <f t="shared" si="79"/>
        <v>2</v>
      </c>
      <c r="U238" s="118" t="e">
        <f t="shared" si="80"/>
        <v>#REF!</v>
      </c>
      <c r="V238" s="83" t="e">
        <f t="shared" si="81"/>
        <v>#REF!</v>
      </c>
      <c r="W238" s="104" t="e">
        <f t="shared" si="94"/>
        <v>#REF!</v>
      </c>
      <c r="X238" s="150" t="e">
        <f t="shared" si="82"/>
        <v>#REF!</v>
      </c>
      <c r="Y238" s="151" t="e">
        <f t="shared" si="83"/>
        <v>#REF!</v>
      </c>
      <c r="Z238" s="146" t="e">
        <f t="shared" si="84"/>
        <v>#REF!</v>
      </c>
      <c r="AA238" s="156" t="e">
        <f t="shared" si="85"/>
        <v>#REF!</v>
      </c>
      <c r="AB238" s="160" t="e">
        <f t="shared" si="86"/>
        <v>#REF!</v>
      </c>
      <c r="AC238" s="163" t="e">
        <f t="shared" si="87"/>
        <v>#REF!</v>
      </c>
      <c r="AD238" s="168" t="e">
        <f t="shared" si="88"/>
        <v>#REF!</v>
      </c>
      <c r="AI238" s="44" t="e">
        <f t="shared" si="89"/>
        <v>#REF!</v>
      </c>
    </row>
    <row r="239" spans="1:35">
      <c r="A239" s="56" t="e">
        <f t="shared" si="77"/>
        <v>#REF!</v>
      </c>
      <c r="B239" s="56">
        <v>232</v>
      </c>
      <c r="C239" s="123" t="e">
        <f>#REF!</f>
        <v>#REF!</v>
      </c>
      <c r="D239" s="77" t="e">
        <f>#REF!</f>
        <v>#REF!</v>
      </c>
      <c r="E239" s="281">
        <v>232</v>
      </c>
      <c r="F239" s="53">
        <v>20</v>
      </c>
      <c r="G239" s="53">
        <v>20</v>
      </c>
      <c r="H239" s="53"/>
      <c r="I239" s="53"/>
      <c r="J239" s="53"/>
      <c r="K239" s="53"/>
      <c r="L239" s="53"/>
      <c r="M239" s="53"/>
      <c r="N239" s="53"/>
      <c r="O239" s="53"/>
      <c r="P239" s="53"/>
      <c r="Q239" s="53"/>
      <c r="R239" s="173">
        <f>SUM(Tableau1[[#This Row],[Colonne6]:[Colonne5]])</f>
        <v>40</v>
      </c>
      <c r="S239" s="51">
        <f t="shared" si="78"/>
        <v>2</v>
      </c>
      <c r="T239" s="120">
        <f t="shared" si="79"/>
        <v>2</v>
      </c>
      <c r="U239" s="118" t="e">
        <f t="shared" si="80"/>
        <v>#REF!</v>
      </c>
      <c r="V239" s="83" t="e">
        <f t="shared" si="81"/>
        <v>#REF!</v>
      </c>
      <c r="W239" s="104" t="e">
        <f t="shared" si="94"/>
        <v>#REF!</v>
      </c>
      <c r="X239" s="150" t="e">
        <f t="shared" si="82"/>
        <v>#REF!</v>
      </c>
      <c r="Y239" s="151" t="e">
        <f t="shared" si="83"/>
        <v>#REF!</v>
      </c>
      <c r="Z239" s="146" t="e">
        <f t="shared" si="84"/>
        <v>#REF!</v>
      </c>
      <c r="AA239" s="156" t="e">
        <f t="shared" si="85"/>
        <v>#REF!</v>
      </c>
      <c r="AB239" s="160" t="e">
        <f t="shared" si="86"/>
        <v>#REF!</v>
      </c>
      <c r="AC239" s="163" t="e">
        <f t="shared" si="87"/>
        <v>#REF!</v>
      </c>
      <c r="AD239" s="168" t="e">
        <f t="shared" si="88"/>
        <v>#REF!</v>
      </c>
      <c r="AI239" s="44" t="e">
        <f t="shared" si="89"/>
        <v>#REF!</v>
      </c>
    </row>
    <row r="240" spans="1:35">
      <c r="A240" s="56" t="e">
        <f t="shared" si="77"/>
        <v>#REF!</v>
      </c>
      <c r="B240" s="56">
        <v>233</v>
      </c>
      <c r="C240" s="123" t="e">
        <f>#REF!</f>
        <v>#REF!</v>
      </c>
      <c r="D240" s="77" t="e">
        <f>#REF!</f>
        <v>#REF!</v>
      </c>
      <c r="E240" s="281">
        <v>233</v>
      </c>
      <c r="F240" s="53">
        <v>100</v>
      </c>
      <c r="G240" s="53">
        <v>150</v>
      </c>
      <c r="H240" s="53"/>
      <c r="I240" s="53"/>
      <c r="J240" s="53"/>
      <c r="K240" s="53"/>
      <c r="L240" s="53"/>
      <c r="M240" s="53"/>
      <c r="N240" s="53"/>
      <c r="O240" s="53"/>
      <c r="P240" s="53"/>
      <c r="Q240" s="53"/>
      <c r="R240" s="173">
        <f>SUM(Tableau1[[#This Row],[Colonne6]:[Colonne5]])</f>
        <v>250</v>
      </c>
      <c r="S240" s="51">
        <f t="shared" si="78"/>
        <v>2</v>
      </c>
      <c r="T240" s="120">
        <f t="shared" si="79"/>
        <v>2</v>
      </c>
      <c r="U240" s="118" t="e">
        <f t="shared" si="80"/>
        <v>#REF!</v>
      </c>
      <c r="V240" s="83" t="e">
        <f t="shared" si="81"/>
        <v>#REF!</v>
      </c>
      <c r="W240" s="104" t="e">
        <f t="shared" si="94"/>
        <v>#REF!</v>
      </c>
      <c r="X240" s="150" t="e">
        <f t="shared" si="82"/>
        <v>#REF!</v>
      </c>
      <c r="Y240" s="151" t="e">
        <f t="shared" si="83"/>
        <v>#REF!</v>
      </c>
      <c r="Z240" s="146" t="e">
        <f t="shared" si="84"/>
        <v>#REF!</v>
      </c>
      <c r="AA240" s="156" t="e">
        <f t="shared" si="85"/>
        <v>#REF!</v>
      </c>
      <c r="AB240" s="160" t="e">
        <f t="shared" si="86"/>
        <v>#REF!</v>
      </c>
      <c r="AC240" s="163" t="e">
        <f t="shared" si="87"/>
        <v>#REF!</v>
      </c>
      <c r="AD240" s="168" t="e">
        <f t="shared" si="88"/>
        <v>#REF!</v>
      </c>
      <c r="AI240" s="44" t="e">
        <f t="shared" si="89"/>
        <v>#REF!</v>
      </c>
    </row>
    <row r="241" spans="1:35">
      <c r="A241" s="56" t="e">
        <f t="shared" si="77"/>
        <v>#REF!</v>
      </c>
      <c r="B241" s="56">
        <v>234</v>
      </c>
      <c r="C241" s="123" t="e">
        <f>#REF!</f>
        <v>#REF!</v>
      </c>
      <c r="D241" s="77" t="e">
        <f>#REF!</f>
        <v>#REF!</v>
      </c>
      <c r="E241" s="281">
        <v>234</v>
      </c>
      <c r="F241" s="53">
        <v>100</v>
      </c>
      <c r="G241" s="53">
        <v>100</v>
      </c>
      <c r="H241" s="53"/>
      <c r="I241" s="53"/>
      <c r="J241" s="53"/>
      <c r="K241" s="53"/>
      <c r="L241" s="53"/>
      <c r="M241" s="53"/>
      <c r="N241" s="53"/>
      <c r="O241" s="53"/>
      <c r="P241" s="53"/>
      <c r="Q241" s="53"/>
      <c r="R241" s="173">
        <f>SUM(Tableau1[[#This Row],[Colonne6]:[Colonne5]])</f>
        <v>200</v>
      </c>
      <c r="S241" s="51">
        <f t="shared" si="78"/>
        <v>2</v>
      </c>
      <c r="T241" s="120">
        <f t="shared" si="79"/>
        <v>2</v>
      </c>
      <c r="U241" s="118" t="e">
        <f t="shared" si="80"/>
        <v>#REF!</v>
      </c>
      <c r="V241" s="83" t="e">
        <f t="shared" si="81"/>
        <v>#REF!</v>
      </c>
      <c r="W241" s="104" t="e">
        <f>V241</f>
        <v>#REF!</v>
      </c>
      <c r="X241" s="150" t="e">
        <f t="shared" si="82"/>
        <v>#REF!</v>
      </c>
      <c r="Y241" s="151" t="e">
        <f t="shared" si="83"/>
        <v>#REF!</v>
      </c>
      <c r="Z241" s="146" t="e">
        <f t="shared" si="84"/>
        <v>#REF!</v>
      </c>
      <c r="AA241" s="156" t="e">
        <f t="shared" si="85"/>
        <v>#REF!</v>
      </c>
      <c r="AB241" s="160" t="e">
        <f t="shared" si="86"/>
        <v>#REF!</v>
      </c>
      <c r="AC241" s="163" t="e">
        <f t="shared" si="87"/>
        <v>#REF!</v>
      </c>
      <c r="AD241" s="168" t="e">
        <f t="shared" si="88"/>
        <v>#REF!</v>
      </c>
      <c r="AI241" s="44" t="e">
        <f t="shared" si="89"/>
        <v>#REF!</v>
      </c>
    </row>
    <row r="242" spans="1:35">
      <c r="A242" s="56" t="str">
        <f t="shared" si="77"/>
        <v>en chèque</v>
      </c>
      <c r="B242" s="56">
        <v>235</v>
      </c>
      <c r="C242" s="123" t="e">
        <f>#REF!</f>
        <v>#REF!</v>
      </c>
      <c r="D242" s="77" t="e">
        <f>#REF!</f>
        <v>#REF!</v>
      </c>
      <c r="E242" s="281">
        <v>235</v>
      </c>
      <c r="F242" s="53">
        <v>20</v>
      </c>
      <c r="G242" s="53">
        <v>20</v>
      </c>
      <c r="H242" s="53"/>
      <c r="I242" s="53"/>
      <c r="J242" s="53"/>
      <c r="K242" s="53"/>
      <c r="L242" s="53"/>
      <c r="M242" s="53"/>
      <c r="N242" s="53"/>
      <c r="O242" s="53"/>
      <c r="P242" s="53"/>
      <c r="Q242" s="53"/>
      <c r="R242" s="173">
        <f>SUM(Tableau1[[#This Row],[Colonne6]:[Colonne5]])</f>
        <v>40</v>
      </c>
      <c r="S242" s="51">
        <f t="shared" si="78"/>
        <v>2</v>
      </c>
      <c r="T242" s="120">
        <f t="shared" si="79"/>
        <v>2</v>
      </c>
      <c r="U242" s="118" t="e">
        <f t="shared" si="80"/>
        <v>#REF!</v>
      </c>
      <c r="V242" s="83" t="e">
        <f t="shared" si="81"/>
        <v>#REF!</v>
      </c>
      <c r="W242" s="104"/>
      <c r="X242" s="150">
        <f t="shared" si="82"/>
        <v>0</v>
      </c>
      <c r="Y242" s="151">
        <f t="shared" si="83"/>
        <v>0</v>
      </c>
      <c r="Z242" s="146">
        <f t="shared" si="84"/>
        <v>0</v>
      </c>
      <c r="AA242" s="156">
        <f t="shared" si="85"/>
        <v>0</v>
      </c>
      <c r="AB242" s="160">
        <f t="shared" si="86"/>
        <v>0</v>
      </c>
      <c r="AC242" s="163">
        <f t="shared" si="87"/>
        <v>0</v>
      </c>
      <c r="AD242" s="168">
        <f t="shared" si="88"/>
        <v>0</v>
      </c>
      <c r="AI242" s="44" t="e">
        <f t="shared" si="89"/>
        <v>#REF!</v>
      </c>
    </row>
    <row r="243" spans="1:35">
      <c r="A243" s="56" t="str">
        <f t="shared" si="77"/>
        <v>en chèque</v>
      </c>
      <c r="B243" s="56">
        <v>236</v>
      </c>
      <c r="C243" s="123" t="e">
        <f>#REF!</f>
        <v>#REF!</v>
      </c>
      <c r="D243" s="77" t="e">
        <f>#REF!</f>
        <v>#REF!</v>
      </c>
      <c r="E243" s="281">
        <v>236</v>
      </c>
      <c r="F243" s="53">
        <v>20</v>
      </c>
      <c r="G243" s="53">
        <v>20</v>
      </c>
      <c r="H243" s="53"/>
      <c r="I243" s="53"/>
      <c r="J243" s="53"/>
      <c r="K243" s="53"/>
      <c r="L243" s="53"/>
      <c r="M243" s="53"/>
      <c r="N243" s="53"/>
      <c r="O243" s="53"/>
      <c r="P243" s="53"/>
      <c r="Q243" s="53"/>
      <c r="R243" s="173">
        <f>SUM(Tableau1[[#This Row],[Colonne6]:[Colonne5]])</f>
        <v>40</v>
      </c>
      <c r="S243" s="51">
        <f t="shared" si="78"/>
        <v>2</v>
      </c>
      <c r="T243" s="120">
        <f t="shared" si="79"/>
        <v>2</v>
      </c>
      <c r="U243" s="118" t="e">
        <f t="shared" si="80"/>
        <v>#REF!</v>
      </c>
      <c r="V243" s="83" t="e">
        <f t="shared" si="81"/>
        <v>#REF!</v>
      </c>
      <c r="W243" s="104"/>
      <c r="X243" s="150">
        <f t="shared" si="82"/>
        <v>0</v>
      </c>
      <c r="Y243" s="151">
        <f t="shared" si="83"/>
        <v>0</v>
      </c>
      <c r="Z243" s="146">
        <f t="shared" si="84"/>
        <v>0</v>
      </c>
      <c r="AA243" s="156">
        <f t="shared" si="85"/>
        <v>0</v>
      </c>
      <c r="AB243" s="160">
        <f t="shared" si="86"/>
        <v>0</v>
      </c>
      <c r="AC243" s="163">
        <f t="shared" si="87"/>
        <v>0</v>
      </c>
      <c r="AD243" s="168">
        <f t="shared" si="88"/>
        <v>0</v>
      </c>
      <c r="AI243" s="44" t="e">
        <f t="shared" si="89"/>
        <v>#REF!</v>
      </c>
    </row>
    <row r="244" spans="1:35">
      <c r="A244" s="56" t="str">
        <f t="shared" si="77"/>
        <v>en chèque</v>
      </c>
      <c r="B244" s="56">
        <v>237</v>
      </c>
      <c r="C244" s="123" t="e">
        <f>#REF!</f>
        <v>#REF!</v>
      </c>
      <c r="D244" s="77" t="e">
        <f>#REF!</f>
        <v>#REF!</v>
      </c>
      <c r="E244" s="281">
        <v>237</v>
      </c>
      <c r="F244" s="53">
        <v>25</v>
      </c>
      <c r="G244" s="53">
        <v>30</v>
      </c>
      <c r="H244" s="53"/>
      <c r="I244" s="53"/>
      <c r="J244" s="53"/>
      <c r="K244" s="53"/>
      <c r="L244" s="53"/>
      <c r="M244" s="53"/>
      <c r="N244" s="53"/>
      <c r="O244" s="53"/>
      <c r="P244" s="53"/>
      <c r="Q244" s="53"/>
      <c r="R244" s="173">
        <f>SUM(Tableau1[[#This Row],[Colonne6]:[Colonne5]])</f>
        <v>55</v>
      </c>
      <c r="S244" s="51">
        <f t="shared" si="78"/>
        <v>2</v>
      </c>
      <c r="T244" s="120">
        <f t="shared" si="79"/>
        <v>2</v>
      </c>
      <c r="U244" s="118" t="e">
        <f t="shared" si="80"/>
        <v>#REF!</v>
      </c>
      <c r="V244" s="83" t="e">
        <f t="shared" si="81"/>
        <v>#REF!</v>
      </c>
      <c r="W244" s="104"/>
      <c r="X244" s="150">
        <f t="shared" si="82"/>
        <v>0</v>
      </c>
      <c r="Y244" s="151">
        <f t="shared" si="83"/>
        <v>0</v>
      </c>
      <c r="Z244" s="146">
        <f t="shared" si="84"/>
        <v>0</v>
      </c>
      <c r="AA244" s="156">
        <f t="shared" si="85"/>
        <v>0</v>
      </c>
      <c r="AB244" s="160">
        <f t="shared" si="86"/>
        <v>0</v>
      </c>
      <c r="AC244" s="163">
        <f t="shared" si="87"/>
        <v>0</v>
      </c>
      <c r="AD244" s="168">
        <f t="shared" si="88"/>
        <v>0</v>
      </c>
      <c r="AE244" s="295"/>
      <c r="AF244" s="55"/>
      <c r="AG244" s="55"/>
      <c r="AH244" s="55"/>
      <c r="AI244" s="44" t="e">
        <f t="shared" si="89"/>
        <v>#REF!</v>
      </c>
    </row>
    <row r="245" spans="1:35">
      <c r="A245" s="56" t="str">
        <f t="shared" si="77"/>
        <v>en chèque</v>
      </c>
      <c r="B245" s="56">
        <v>238</v>
      </c>
      <c r="C245" s="123" t="e">
        <f>#REF!</f>
        <v>#REF!</v>
      </c>
      <c r="D245" s="77" t="e">
        <f>#REF!</f>
        <v>#REF!</v>
      </c>
      <c r="E245" s="281">
        <v>238</v>
      </c>
      <c r="F245" s="53">
        <v>25</v>
      </c>
      <c r="G245" s="53">
        <v>30</v>
      </c>
      <c r="H245" s="53"/>
      <c r="I245" s="53"/>
      <c r="J245" s="53"/>
      <c r="K245" s="53"/>
      <c r="L245" s="53"/>
      <c r="M245" s="53"/>
      <c r="N245" s="53"/>
      <c r="O245" s="53"/>
      <c r="P245" s="53"/>
      <c r="Q245" s="53"/>
      <c r="R245" s="173">
        <f>SUM(Tableau1[[#This Row],[Colonne6]:[Colonne5]])</f>
        <v>55</v>
      </c>
      <c r="S245" s="51">
        <f t="shared" si="78"/>
        <v>2</v>
      </c>
      <c r="T245" s="120">
        <f t="shared" si="79"/>
        <v>2</v>
      </c>
      <c r="U245" s="118" t="e">
        <f t="shared" si="80"/>
        <v>#REF!</v>
      </c>
      <c r="V245" s="83" t="e">
        <f t="shared" si="81"/>
        <v>#REF!</v>
      </c>
      <c r="W245" s="104"/>
      <c r="X245" s="150">
        <f t="shared" si="82"/>
        <v>0</v>
      </c>
      <c r="Y245" s="151">
        <f t="shared" si="83"/>
        <v>0</v>
      </c>
      <c r="Z245" s="146">
        <f t="shared" si="84"/>
        <v>0</v>
      </c>
      <c r="AA245" s="156">
        <f t="shared" si="85"/>
        <v>0</v>
      </c>
      <c r="AB245" s="160">
        <f t="shared" si="86"/>
        <v>0</v>
      </c>
      <c r="AC245" s="163">
        <f t="shared" si="87"/>
        <v>0</v>
      </c>
      <c r="AD245" s="168">
        <f t="shared" si="88"/>
        <v>0</v>
      </c>
      <c r="AI245" s="44" t="e">
        <f t="shared" si="89"/>
        <v>#REF!</v>
      </c>
    </row>
    <row r="246" spans="1:35">
      <c r="A246" s="56" t="e">
        <f t="shared" si="77"/>
        <v>#REF!</v>
      </c>
      <c r="B246" s="56">
        <v>239</v>
      </c>
      <c r="C246" s="123" t="e">
        <f>#REF!</f>
        <v>#REF!</v>
      </c>
      <c r="D246" s="77" t="e">
        <f>#REF!</f>
        <v>#REF!</v>
      </c>
      <c r="E246" s="281">
        <v>239</v>
      </c>
      <c r="F246" s="53">
        <v>100</v>
      </c>
      <c r="G246" s="53"/>
      <c r="H246" s="53"/>
      <c r="I246" s="53"/>
      <c r="J246" s="53"/>
      <c r="K246" s="53"/>
      <c r="L246" s="53"/>
      <c r="M246" s="53"/>
      <c r="N246" s="53"/>
      <c r="O246" s="53"/>
      <c r="P246" s="53"/>
      <c r="Q246" s="53"/>
      <c r="R246" s="173">
        <f>SUM(Tableau1[[#This Row],[Colonne6]:[Colonne5]])</f>
        <v>100</v>
      </c>
      <c r="S246" s="51">
        <f t="shared" si="78"/>
        <v>2</v>
      </c>
      <c r="T246" s="120">
        <f t="shared" si="79"/>
        <v>1</v>
      </c>
      <c r="U246" s="118" t="e">
        <f t="shared" si="80"/>
        <v>#REF!</v>
      </c>
      <c r="V246" s="83" t="e">
        <f t="shared" si="81"/>
        <v>#REF!</v>
      </c>
      <c r="W246" s="104" t="e">
        <f>V246</f>
        <v>#REF!</v>
      </c>
      <c r="X246" s="150" t="e">
        <f t="shared" si="82"/>
        <v>#REF!</v>
      </c>
      <c r="Y246" s="151" t="e">
        <f t="shared" si="83"/>
        <v>#REF!</v>
      </c>
      <c r="Z246" s="146" t="e">
        <f t="shared" si="84"/>
        <v>#REF!</v>
      </c>
      <c r="AA246" s="156" t="e">
        <f t="shared" si="85"/>
        <v>#REF!</v>
      </c>
      <c r="AB246" s="160" t="e">
        <f t="shared" si="86"/>
        <v>#REF!</v>
      </c>
      <c r="AC246" s="163" t="e">
        <f t="shared" si="87"/>
        <v>#REF!</v>
      </c>
      <c r="AD246" s="168" t="e">
        <f t="shared" si="88"/>
        <v>#REF!</v>
      </c>
      <c r="AE246" s="295"/>
      <c r="AF246" s="55"/>
      <c r="AG246" s="55"/>
      <c r="AH246" s="55"/>
      <c r="AI246" s="44" t="e">
        <f t="shared" si="89"/>
        <v>#REF!</v>
      </c>
    </row>
    <row r="247" spans="1:35">
      <c r="A247" s="56" t="e">
        <f t="shared" si="77"/>
        <v>#REF!</v>
      </c>
      <c r="B247" s="56">
        <v>240</v>
      </c>
      <c r="C247" s="123" t="e">
        <f>#REF!</f>
        <v>#REF!</v>
      </c>
      <c r="D247" s="77" t="e">
        <f>#REF!</f>
        <v>#REF!</v>
      </c>
      <c r="E247" s="281">
        <v>240</v>
      </c>
      <c r="F247" s="53">
        <v>20</v>
      </c>
      <c r="G247" s="53">
        <v>20</v>
      </c>
      <c r="H247" s="53"/>
      <c r="I247" s="53"/>
      <c r="J247" s="53"/>
      <c r="K247" s="53"/>
      <c r="L247" s="53"/>
      <c r="M247" s="53"/>
      <c r="N247" s="53"/>
      <c r="O247" s="53"/>
      <c r="P247" s="53"/>
      <c r="Q247" s="53"/>
      <c r="R247" s="173">
        <f>SUM(Tableau1[[#This Row],[Colonne6]:[Colonne5]])</f>
        <v>40</v>
      </c>
      <c r="S247" s="51">
        <f t="shared" si="78"/>
        <v>2</v>
      </c>
      <c r="T247" s="120">
        <f t="shared" si="79"/>
        <v>2</v>
      </c>
      <c r="U247" s="118" t="e">
        <f t="shared" si="80"/>
        <v>#REF!</v>
      </c>
      <c r="V247" s="83" t="e">
        <f t="shared" si="81"/>
        <v>#REF!</v>
      </c>
      <c r="W247" s="104" t="e">
        <f t="shared" ref="W247:W250" si="95">V247</f>
        <v>#REF!</v>
      </c>
      <c r="X247" s="150" t="e">
        <f t="shared" si="82"/>
        <v>#REF!</v>
      </c>
      <c r="Y247" s="151" t="e">
        <f t="shared" si="83"/>
        <v>#REF!</v>
      </c>
      <c r="Z247" s="146" t="e">
        <f t="shared" si="84"/>
        <v>#REF!</v>
      </c>
      <c r="AA247" s="156" t="e">
        <f t="shared" si="85"/>
        <v>#REF!</v>
      </c>
      <c r="AB247" s="160" t="e">
        <f t="shared" si="86"/>
        <v>#REF!</v>
      </c>
      <c r="AC247" s="163" t="e">
        <f t="shared" si="87"/>
        <v>#REF!</v>
      </c>
      <c r="AD247" s="168" t="e">
        <f t="shared" si="88"/>
        <v>#REF!</v>
      </c>
      <c r="AI247" s="44" t="e">
        <f t="shared" si="89"/>
        <v>#REF!</v>
      </c>
    </row>
    <row r="248" spans="1:35">
      <c r="A248" s="56" t="e">
        <f t="shared" si="77"/>
        <v>#REF!</v>
      </c>
      <c r="B248" s="56">
        <v>241</v>
      </c>
      <c r="C248" s="123" t="e">
        <f>#REF!</f>
        <v>#REF!</v>
      </c>
      <c r="D248" s="77" t="e">
        <f>#REF!</f>
        <v>#REF!</v>
      </c>
      <c r="E248" s="281">
        <v>241</v>
      </c>
      <c r="F248" s="53">
        <v>100</v>
      </c>
      <c r="G248" s="53">
        <v>100</v>
      </c>
      <c r="H248" s="53"/>
      <c r="I248" s="53"/>
      <c r="J248" s="53"/>
      <c r="K248" s="53"/>
      <c r="L248" s="53"/>
      <c r="M248" s="53"/>
      <c r="N248" s="53"/>
      <c r="O248" s="53"/>
      <c r="P248" s="53"/>
      <c r="Q248" s="53"/>
      <c r="R248" s="173">
        <f>SUM(Tableau1[[#This Row],[Colonne6]:[Colonne5]])</f>
        <v>200</v>
      </c>
      <c r="S248" s="51">
        <f t="shared" si="78"/>
        <v>2</v>
      </c>
      <c r="T248" s="120">
        <f t="shared" si="79"/>
        <v>2</v>
      </c>
      <c r="U248" s="118" t="e">
        <f t="shared" si="80"/>
        <v>#REF!</v>
      </c>
      <c r="V248" s="83" t="e">
        <f t="shared" si="81"/>
        <v>#REF!</v>
      </c>
      <c r="W248" s="104" t="e">
        <f t="shared" si="95"/>
        <v>#REF!</v>
      </c>
      <c r="X248" s="150" t="e">
        <f t="shared" si="82"/>
        <v>#REF!</v>
      </c>
      <c r="Y248" s="151" t="e">
        <f t="shared" si="83"/>
        <v>#REF!</v>
      </c>
      <c r="Z248" s="146" t="e">
        <f t="shared" si="84"/>
        <v>#REF!</v>
      </c>
      <c r="AA248" s="156" t="e">
        <f t="shared" si="85"/>
        <v>#REF!</v>
      </c>
      <c r="AB248" s="160" t="e">
        <f t="shared" si="86"/>
        <v>#REF!</v>
      </c>
      <c r="AC248" s="163" t="e">
        <f t="shared" si="87"/>
        <v>#REF!</v>
      </c>
      <c r="AD248" s="168" t="e">
        <f t="shared" si="88"/>
        <v>#REF!</v>
      </c>
      <c r="AI248" s="44" t="e">
        <f t="shared" si="89"/>
        <v>#REF!</v>
      </c>
    </row>
    <row r="249" spans="1:35">
      <c r="A249" s="56" t="e">
        <f t="shared" si="77"/>
        <v>#REF!</v>
      </c>
      <c r="B249" s="56">
        <v>242</v>
      </c>
      <c r="C249" s="123" t="e">
        <f>#REF!</f>
        <v>#REF!</v>
      </c>
      <c r="D249" s="77" t="e">
        <f>#REF!</f>
        <v>#REF!</v>
      </c>
      <c r="E249" s="281">
        <v>242</v>
      </c>
      <c r="F249" s="53">
        <v>100</v>
      </c>
      <c r="G249" s="53">
        <v>200</v>
      </c>
      <c r="H249" s="53"/>
      <c r="I249" s="53"/>
      <c r="J249" s="53"/>
      <c r="K249" s="53"/>
      <c r="L249" s="53"/>
      <c r="M249" s="53"/>
      <c r="N249" s="53"/>
      <c r="O249" s="53"/>
      <c r="P249" s="53"/>
      <c r="Q249" s="53"/>
      <c r="R249" s="173">
        <f>SUM(Tableau1[[#This Row],[Colonne6]:[Colonne5]])</f>
        <v>300</v>
      </c>
      <c r="S249" s="51">
        <f t="shared" si="78"/>
        <v>2</v>
      </c>
      <c r="T249" s="120">
        <f t="shared" si="79"/>
        <v>2</v>
      </c>
      <c r="U249" s="118" t="e">
        <f t="shared" si="80"/>
        <v>#REF!</v>
      </c>
      <c r="V249" s="83" t="e">
        <f t="shared" si="81"/>
        <v>#REF!</v>
      </c>
      <c r="W249" s="104" t="e">
        <f t="shared" si="95"/>
        <v>#REF!</v>
      </c>
      <c r="X249" s="150" t="e">
        <f t="shared" si="82"/>
        <v>#REF!</v>
      </c>
      <c r="Y249" s="151" t="e">
        <f t="shared" si="83"/>
        <v>#REF!</v>
      </c>
      <c r="Z249" s="146" t="e">
        <f t="shared" si="84"/>
        <v>#REF!</v>
      </c>
      <c r="AA249" s="156" t="e">
        <f t="shared" si="85"/>
        <v>#REF!</v>
      </c>
      <c r="AB249" s="160" t="e">
        <f t="shared" si="86"/>
        <v>#REF!</v>
      </c>
      <c r="AC249" s="163" t="e">
        <f t="shared" si="87"/>
        <v>#REF!</v>
      </c>
      <c r="AD249" s="168" t="e">
        <f t="shared" si="88"/>
        <v>#REF!</v>
      </c>
      <c r="AI249" s="44" t="e">
        <f t="shared" si="89"/>
        <v>#REF!</v>
      </c>
    </row>
    <row r="250" spans="1:35">
      <c r="A250" s="56" t="e">
        <f t="shared" si="77"/>
        <v>#REF!</v>
      </c>
      <c r="B250" s="56">
        <v>243</v>
      </c>
      <c r="C250" s="123" t="e">
        <f>#REF!</f>
        <v>#REF!</v>
      </c>
      <c r="D250" s="77" t="e">
        <f>#REF!</f>
        <v>#REF!</v>
      </c>
      <c r="E250" s="281">
        <v>243</v>
      </c>
      <c r="F250" s="53">
        <v>50</v>
      </c>
      <c r="G250" s="53">
        <v>50</v>
      </c>
      <c r="H250" s="53"/>
      <c r="I250" s="53"/>
      <c r="J250" s="53"/>
      <c r="K250" s="53"/>
      <c r="L250" s="53"/>
      <c r="M250" s="53"/>
      <c r="N250" s="53"/>
      <c r="O250" s="53"/>
      <c r="P250" s="53"/>
      <c r="Q250" s="53"/>
      <c r="R250" s="173">
        <f>SUM(Tableau1[[#This Row],[Colonne6]:[Colonne5]])</f>
        <v>100</v>
      </c>
      <c r="S250" s="51">
        <f t="shared" si="78"/>
        <v>2</v>
      </c>
      <c r="T250" s="120">
        <f t="shared" si="79"/>
        <v>2</v>
      </c>
      <c r="U250" s="118" t="e">
        <f t="shared" si="80"/>
        <v>#REF!</v>
      </c>
      <c r="V250" s="83" t="e">
        <f t="shared" si="81"/>
        <v>#REF!</v>
      </c>
      <c r="W250" s="104" t="e">
        <f t="shared" si="95"/>
        <v>#REF!</v>
      </c>
      <c r="X250" s="150" t="e">
        <f t="shared" si="82"/>
        <v>#REF!</v>
      </c>
      <c r="Y250" s="151" t="e">
        <f t="shared" si="83"/>
        <v>#REF!</v>
      </c>
      <c r="Z250" s="146" t="e">
        <f t="shared" si="84"/>
        <v>#REF!</v>
      </c>
      <c r="AA250" s="156" t="e">
        <f t="shared" si="85"/>
        <v>#REF!</v>
      </c>
      <c r="AB250" s="160" t="e">
        <f t="shared" si="86"/>
        <v>#REF!</v>
      </c>
      <c r="AC250" s="163" t="e">
        <f t="shared" si="87"/>
        <v>#REF!</v>
      </c>
      <c r="AD250" s="168" t="e">
        <f t="shared" si="88"/>
        <v>#REF!</v>
      </c>
      <c r="AI250" s="44" t="e">
        <f t="shared" si="89"/>
        <v>#REF!</v>
      </c>
    </row>
    <row r="251" spans="1:35">
      <c r="A251" s="56" t="str">
        <f t="shared" si="77"/>
        <v>en chèque</v>
      </c>
      <c r="B251" s="56">
        <v>244</v>
      </c>
      <c r="C251" s="123" t="e">
        <f>#REF!</f>
        <v>#REF!</v>
      </c>
      <c r="D251" s="77" t="e">
        <f>#REF!</f>
        <v>#REF!</v>
      </c>
      <c r="E251" s="281">
        <v>244</v>
      </c>
      <c r="F251" s="53">
        <v>50</v>
      </c>
      <c r="G251" s="53">
        <v>50</v>
      </c>
      <c r="H251" s="53"/>
      <c r="I251" s="53"/>
      <c r="J251" s="53"/>
      <c r="K251" s="53"/>
      <c r="L251" s="53"/>
      <c r="M251" s="53"/>
      <c r="N251" s="53"/>
      <c r="O251" s="53"/>
      <c r="P251" s="53"/>
      <c r="Q251" s="53"/>
      <c r="R251" s="173">
        <f>SUM(Tableau1[[#This Row],[Colonne6]:[Colonne5]])</f>
        <v>100</v>
      </c>
      <c r="S251" s="51">
        <f t="shared" si="78"/>
        <v>2</v>
      </c>
      <c r="T251" s="120">
        <f t="shared" si="79"/>
        <v>2</v>
      </c>
      <c r="U251" s="118" t="e">
        <f t="shared" si="80"/>
        <v>#REF!</v>
      </c>
      <c r="V251" s="83" t="e">
        <f t="shared" si="81"/>
        <v>#REF!</v>
      </c>
      <c r="W251" s="104"/>
      <c r="X251" s="150">
        <f t="shared" si="82"/>
        <v>0</v>
      </c>
      <c r="Y251" s="151">
        <f t="shared" si="83"/>
        <v>0</v>
      </c>
      <c r="Z251" s="146">
        <f t="shared" si="84"/>
        <v>0</v>
      </c>
      <c r="AA251" s="156">
        <f t="shared" si="85"/>
        <v>0</v>
      </c>
      <c r="AB251" s="160">
        <f t="shared" si="86"/>
        <v>0</v>
      </c>
      <c r="AC251" s="163">
        <f t="shared" si="87"/>
        <v>0</v>
      </c>
      <c r="AD251" s="168">
        <f t="shared" si="88"/>
        <v>0</v>
      </c>
      <c r="AI251" s="44" t="e">
        <f t="shared" si="89"/>
        <v>#REF!</v>
      </c>
    </row>
    <row r="252" spans="1:35">
      <c r="A252" s="56" t="str">
        <f t="shared" si="77"/>
        <v>en chèque</v>
      </c>
      <c r="B252" s="56">
        <v>245</v>
      </c>
      <c r="C252" s="123" t="e">
        <f>#REF!</f>
        <v>#REF!</v>
      </c>
      <c r="D252" s="77" t="e">
        <f>#REF!</f>
        <v>#REF!</v>
      </c>
      <c r="E252" s="281">
        <v>245</v>
      </c>
      <c r="F252" s="53">
        <v>50</v>
      </c>
      <c r="G252" s="53">
        <v>50</v>
      </c>
      <c r="H252" s="53"/>
      <c r="I252" s="53"/>
      <c r="J252" s="53"/>
      <c r="K252" s="53"/>
      <c r="L252" s="53"/>
      <c r="M252" s="53"/>
      <c r="N252" s="53"/>
      <c r="O252" s="53"/>
      <c r="P252" s="53"/>
      <c r="Q252" s="53"/>
      <c r="R252" s="173">
        <f>SUM(Tableau1[[#This Row],[Colonne6]:[Colonne5]])</f>
        <v>100</v>
      </c>
      <c r="S252" s="51">
        <f t="shared" si="78"/>
        <v>2</v>
      </c>
      <c r="T252" s="120">
        <f t="shared" si="79"/>
        <v>2</v>
      </c>
      <c r="U252" s="118" t="e">
        <f t="shared" si="80"/>
        <v>#REF!</v>
      </c>
      <c r="V252" s="83" t="e">
        <f t="shared" si="81"/>
        <v>#REF!</v>
      </c>
      <c r="W252" s="104"/>
      <c r="X252" s="150">
        <f t="shared" si="82"/>
        <v>0</v>
      </c>
      <c r="Y252" s="151">
        <f t="shared" si="83"/>
        <v>0</v>
      </c>
      <c r="Z252" s="146">
        <f t="shared" si="84"/>
        <v>0</v>
      </c>
      <c r="AA252" s="156">
        <f t="shared" si="85"/>
        <v>0</v>
      </c>
      <c r="AB252" s="160">
        <f t="shared" si="86"/>
        <v>0</v>
      </c>
      <c r="AC252" s="163">
        <f t="shared" si="87"/>
        <v>0</v>
      </c>
      <c r="AD252" s="168">
        <f t="shared" si="88"/>
        <v>0</v>
      </c>
      <c r="AI252" s="44" t="e">
        <f t="shared" si="89"/>
        <v>#REF!</v>
      </c>
    </row>
    <row r="253" spans="1:35">
      <c r="A253" s="56" t="e">
        <f t="shared" si="77"/>
        <v>#REF!</v>
      </c>
      <c r="B253" s="56">
        <v>246</v>
      </c>
      <c r="C253" s="123" t="e">
        <f>#REF!</f>
        <v>#REF!</v>
      </c>
      <c r="D253" s="77" t="e">
        <f>#REF!</f>
        <v>#REF!</v>
      </c>
      <c r="E253" s="281">
        <v>246</v>
      </c>
      <c r="F253" s="53">
        <v>30</v>
      </c>
      <c r="G253" s="53">
        <v>30</v>
      </c>
      <c r="H253" s="53"/>
      <c r="I253" s="53"/>
      <c r="J253" s="53"/>
      <c r="K253" s="53"/>
      <c r="L253" s="53"/>
      <c r="M253" s="53"/>
      <c r="N253" s="53"/>
      <c r="O253" s="53"/>
      <c r="P253" s="53"/>
      <c r="Q253" s="53"/>
      <c r="R253" s="173">
        <f>SUM(Tableau1[[#This Row],[Colonne6]:[Colonne5]])</f>
        <v>60</v>
      </c>
      <c r="S253" s="51">
        <f t="shared" si="78"/>
        <v>2</v>
      </c>
      <c r="T253" s="120">
        <f t="shared" si="79"/>
        <v>2</v>
      </c>
      <c r="U253" s="118" t="e">
        <f t="shared" si="80"/>
        <v>#REF!</v>
      </c>
      <c r="V253" s="83" t="e">
        <f t="shared" si="81"/>
        <v>#REF!</v>
      </c>
      <c r="W253" s="104" t="e">
        <f t="shared" ref="W253:W256" si="96">V253</f>
        <v>#REF!</v>
      </c>
      <c r="X253" s="150" t="e">
        <f t="shared" si="82"/>
        <v>#REF!</v>
      </c>
      <c r="Y253" s="151" t="e">
        <f t="shared" si="83"/>
        <v>#REF!</v>
      </c>
      <c r="Z253" s="146" t="e">
        <f t="shared" si="84"/>
        <v>#REF!</v>
      </c>
      <c r="AA253" s="156" t="e">
        <f t="shared" si="85"/>
        <v>#REF!</v>
      </c>
      <c r="AB253" s="160" t="e">
        <f t="shared" si="86"/>
        <v>#REF!</v>
      </c>
      <c r="AC253" s="163" t="e">
        <f t="shared" si="87"/>
        <v>#REF!</v>
      </c>
      <c r="AD253" s="168" t="e">
        <f t="shared" si="88"/>
        <v>#REF!</v>
      </c>
      <c r="AI253" s="44" t="e">
        <f t="shared" si="89"/>
        <v>#REF!</v>
      </c>
    </row>
    <row r="254" spans="1:35">
      <c r="A254" s="56" t="e">
        <f t="shared" si="77"/>
        <v>#REF!</v>
      </c>
      <c r="B254" s="56">
        <v>247</v>
      </c>
      <c r="C254" s="123" t="e">
        <f>#REF!</f>
        <v>#REF!</v>
      </c>
      <c r="D254" s="77" t="e">
        <f>#REF!</f>
        <v>#REF!</v>
      </c>
      <c r="E254" s="281">
        <v>247</v>
      </c>
      <c r="F254" s="53">
        <v>100</v>
      </c>
      <c r="G254" s="53">
        <v>100</v>
      </c>
      <c r="H254" s="53"/>
      <c r="I254" s="53"/>
      <c r="J254" s="53"/>
      <c r="K254" s="53"/>
      <c r="L254" s="53"/>
      <c r="M254" s="53"/>
      <c r="N254" s="53"/>
      <c r="O254" s="53"/>
      <c r="P254" s="53"/>
      <c r="Q254" s="53"/>
      <c r="R254" s="173">
        <f>SUM(Tableau1[[#This Row],[Colonne6]:[Colonne5]])</f>
        <v>200</v>
      </c>
      <c r="S254" s="51">
        <f t="shared" si="78"/>
        <v>2</v>
      </c>
      <c r="T254" s="120">
        <f t="shared" si="79"/>
        <v>2</v>
      </c>
      <c r="U254" s="118" t="e">
        <f t="shared" si="80"/>
        <v>#REF!</v>
      </c>
      <c r="V254" s="83" t="e">
        <f t="shared" si="81"/>
        <v>#REF!</v>
      </c>
      <c r="W254" s="104" t="e">
        <f t="shared" si="96"/>
        <v>#REF!</v>
      </c>
      <c r="X254" s="150" t="e">
        <f t="shared" si="82"/>
        <v>#REF!</v>
      </c>
      <c r="Y254" s="151" t="e">
        <f t="shared" si="83"/>
        <v>#REF!</v>
      </c>
      <c r="Z254" s="146" t="e">
        <f t="shared" si="84"/>
        <v>#REF!</v>
      </c>
      <c r="AA254" s="156" t="e">
        <f t="shared" si="85"/>
        <v>#REF!</v>
      </c>
      <c r="AB254" s="160" t="e">
        <f t="shared" si="86"/>
        <v>#REF!</v>
      </c>
      <c r="AC254" s="163" t="e">
        <f t="shared" si="87"/>
        <v>#REF!</v>
      </c>
      <c r="AD254" s="168" t="e">
        <f t="shared" si="88"/>
        <v>#REF!</v>
      </c>
      <c r="AI254" s="44" t="e">
        <f t="shared" si="89"/>
        <v>#REF!</v>
      </c>
    </row>
    <row r="255" spans="1:35">
      <c r="A255" s="56" t="e">
        <f t="shared" si="77"/>
        <v>#REF!</v>
      </c>
      <c r="B255" s="56">
        <v>248</v>
      </c>
      <c r="C255" s="123" t="e">
        <f>#REF!</f>
        <v>#REF!</v>
      </c>
      <c r="D255" s="77" t="e">
        <f>#REF!</f>
        <v>#REF!</v>
      </c>
      <c r="E255" s="281">
        <v>248</v>
      </c>
      <c r="F255" s="53">
        <v>50</v>
      </c>
      <c r="G255" s="53">
        <v>20</v>
      </c>
      <c r="H255" s="53"/>
      <c r="I255" s="53"/>
      <c r="J255" s="53"/>
      <c r="K255" s="53"/>
      <c r="L255" s="53"/>
      <c r="M255" s="53"/>
      <c r="N255" s="53"/>
      <c r="O255" s="53"/>
      <c r="P255" s="53"/>
      <c r="Q255" s="53"/>
      <c r="R255" s="173">
        <f>SUM(Tableau1[[#This Row],[Colonne6]:[Colonne5]])</f>
        <v>70</v>
      </c>
      <c r="S255" s="51">
        <f t="shared" si="78"/>
        <v>2</v>
      </c>
      <c r="T255" s="120">
        <f t="shared" si="79"/>
        <v>2</v>
      </c>
      <c r="U255" s="118" t="e">
        <f t="shared" si="80"/>
        <v>#REF!</v>
      </c>
      <c r="V255" s="83" t="e">
        <f t="shared" si="81"/>
        <v>#REF!</v>
      </c>
      <c r="W255" s="104" t="e">
        <f t="shared" si="96"/>
        <v>#REF!</v>
      </c>
      <c r="X255" s="150" t="e">
        <f t="shared" si="82"/>
        <v>#REF!</v>
      </c>
      <c r="Y255" s="151" t="e">
        <f t="shared" si="83"/>
        <v>#REF!</v>
      </c>
      <c r="Z255" s="146" t="e">
        <f t="shared" si="84"/>
        <v>#REF!</v>
      </c>
      <c r="AA255" s="156" t="e">
        <f t="shared" si="85"/>
        <v>#REF!</v>
      </c>
      <c r="AB255" s="160" t="e">
        <f t="shared" si="86"/>
        <v>#REF!</v>
      </c>
      <c r="AC255" s="163" t="e">
        <f t="shared" si="87"/>
        <v>#REF!</v>
      </c>
      <c r="AD255" s="168" t="e">
        <f t="shared" si="88"/>
        <v>#REF!</v>
      </c>
      <c r="AI255" s="44" t="e">
        <f t="shared" si="89"/>
        <v>#REF!</v>
      </c>
    </row>
    <row r="256" spans="1:35">
      <c r="A256" s="56" t="e">
        <f t="shared" si="77"/>
        <v>#REF!</v>
      </c>
      <c r="B256" s="56">
        <v>249</v>
      </c>
      <c r="C256" s="123" t="e">
        <f>#REF!</f>
        <v>#REF!</v>
      </c>
      <c r="D256" s="77" t="e">
        <f>#REF!</f>
        <v>#REF!</v>
      </c>
      <c r="E256" s="281">
        <v>249</v>
      </c>
      <c r="F256" s="53" t="s">
        <v>167</v>
      </c>
      <c r="G256" s="53"/>
      <c r="H256" s="53"/>
      <c r="I256" s="53"/>
      <c r="J256" s="53"/>
      <c r="K256" s="53"/>
      <c r="L256" s="53"/>
      <c r="M256" s="53"/>
      <c r="N256" s="53"/>
      <c r="O256" s="53"/>
      <c r="P256" s="53"/>
      <c r="Q256" s="53"/>
      <c r="R256" s="173">
        <f>SUM(Tableau1[[#This Row],[Colonne6]:[Colonne5]])</f>
        <v>0</v>
      </c>
      <c r="S256" s="51">
        <f t="shared" si="78"/>
        <v>2</v>
      </c>
      <c r="T256" s="120">
        <f t="shared" si="79"/>
        <v>1</v>
      </c>
      <c r="U256" s="118" t="e">
        <f t="shared" si="80"/>
        <v>#REF!</v>
      </c>
      <c r="V256" s="83" t="e">
        <f t="shared" si="81"/>
        <v>#REF!</v>
      </c>
      <c r="W256" s="104" t="e">
        <f t="shared" si="96"/>
        <v>#REF!</v>
      </c>
      <c r="X256" s="150" t="e">
        <f t="shared" si="82"/>
        <v>#REF!</v>
      </c>
      <c r="Y256" s="151" t="e">
        <f t="shared" si="83"/>
        <v>#REF!</v>
      </c>
      <c r="Z256" s="146" t="e">
        <f t="shared" si="84"/>
        <v>#REF!</v>
      </c>
      <c r="AA256" s="156" t="e">
        <f t="shared" si="85"/>
        <v>#REF!</v>
      </c>
      <c r="AB256" s="160" t="e">
        <f t="shared" si="86"/>
        <v>#REF!</v>
      </c>
      <c r="AC256" s="163" t="e">
        <f t="shared" si="87"/>
        <v>#REF!</v>
      </c>
      <c r="AD256" s="168" t="e">
        <f t="shared" si="88"/>
        <v>#REF!</v>
      </c>
      <c r="AI256" s="44" t="e">
        <f t="shared" si="89"/>
        <v>#REF!</v>
      </c>
    </row>
    <row r="257" spans="1:37" ht="13.5" thickBot="1">
      <c r="A257" s="197" t="str">
        <f>IF(W257="","en chèque","")</f>
        <v>en chèque</v>
      </c>
      <c r="B257" s="56">
        <v>250</v>
      </c>
      <c r="C257" s="123" t="e">
        <f>#REF!</f>
        <v>#REF!</v>
      </c>
      <c r="D257" s="77" t="e">
        <f>#REF!</f>
        <v>#REF!</v>
      </c>
      <c r="E257" s="282">
        <v>250</v>
      </c>
      <c r="F257" s="53">
        <v>100</v>
      </c>
      <c r="G257" s="53">
        <v>100</v>
      </c>
      <c r="H257" s="53"/>
      <c r="I257" s="53"/>
      <c r="J257" s="249"/>
      <c r="K257" s="53"/>
      <c r="L257" s="53"/>
      <c r="M257" s="53"/>
      <c r="N257" s="53"/>
      <c r="O257" s="53"/>
      <c r="P257" s="53"/>
      <c r="Q257" s="53"/>
      <c r="R257" s="250">
        <f>SUM(Tableau1[[#This Row],[Colonne6]:[Colonne5]])</f>
        <v>200</v>
      </c>
      <c r="S257" s="251">
        <f>COUNTIF($F$5:$Q$5,"&gt;1000")</f>
        <v>2</v>
      </c>
      <c r="T257" s="252">
        <f t="shared" si="79"/>
        <v>2</v>
      </c>
      <c r="U257" s="253" t="e">
        <f t="shared" si="80"/>
        <v>#REF!</v>
      </c>
      <c r="V257" s="83" t="e">
        <f t="shared" si="81"/>
        <v>#REF!</v>
      </c>
      <c r="W257" s="254"/>
      <c r="X257" s="255">
        <f>ROUNDDOWN(W257/$X$3,0)</f>
        <v>0</v>
      </c>
      <c r="Y257" s="256">
        <f>ROUNDDOWN((W257-(X257*$X$3))/$Y$3,0)</f>
        <v>0</v>
      </c>
      <c r="Z257" s="257">
        <f>ROUNDDOWN(((W257-(X257*$X$3))-(Y257*$Y$3))/$Z$3,0)</f>
        <v>0</v>
      </c>
      <c r="AA257" s="258">
        <f>ROUNDDOWN((((W257-(X257*$X$3))-(Y257*$Y$3))-(Z257*$Z$3))/$AA$3,0)</f>
        <v>0</v>
      </c>
      <c r="AB257" s="259">
        <f>ROUNDDOWN(((((W257-(X257*$X$3))-(Y257*$Y$3))-(Z257*$Z$3))-(AA257*$AA$3))/$AB$3,0)</f>
        <v>0</v>
      </c>
      <c r="AC257" s="260">
        <f>ROUNDDOWN((((((W257-(X257*$X$3))-(Y257*$Y$3))-(Z257*$Z$3))-(AA257*$AA$3))-(AB257*$AB$3))/$AC$3,0)</f>
        <v>0</v>
      </c>
      <c r="AD257" s="261">
        <f>ROUNDDOWN(((((((W257-(X257*$X$3))-(Y257*$Y$3))-(Z257*$Z$3))-(AA257*$AA$3))-(AB257*$AB$3))-(AC257*$AC$3))/$AD$3,0)</f>
        <v>0</v>
      </c>
      <c r="AE257" s="198"/>
      <c r="AF257" s="55"/>
      <c r="AG257" s="55"/>
      <c r="AI257" s="44" t="e">
        <f t="shared" si="89"/>
        <v>#REF!</v>
      </c>
    </row>
    <row r="258" spans="1:37" ht="15.75" thickTop="1">
      <c r="C258" s="55"/>
      <c r="D258" s="55"/>
      <c r="E258" s="128"/>
      <c r="F258" s="243">
        <f>COUNTA(F8:F257)</f>
        <v>250</v>
      </c>
      <c r="G258" s="48">
        <f>COUNTA(G8:G257)</f>
        <v>222</v>
      </c>
      <c r="H258" s="48">
        <f>COUNTA(H8:H257)</f>
        <v>2</v>
      </c>
      <c r="I258" s="48">
        <f>COUNTA(I8:I257)</f>
        <v>2</v>
      </c>
      <c r="J258" s="48">
        <f>COUNTA(J8:J257)</f>
        <v>0</v>
      </c>
      <c r="K258" s="48">
        <f t="shared" ref="K258:Q258" si="97">COUNTA(K8:K257)</f>
        <v>0</v>
      </c>
      <c r="L258" s="48">
        <f t="shared" si="97"/>
        <v>0</v>
      </c>
      <c r="M258" s="48">
        <f t="shared" si="97"/>
        <v>0</v>
      </c>
      <c r="N258" s="48">
        <f t="shared" si="97"/>
        <v>0</v>
      </c>
      <c r="O258" s="48">
        <f t="shared" si="97"/>
        <v>0</v>
      </c>
      <c r="P258" s="48">
        <f t="shared" si="97"/>
        <v>0</v>
      </c>
      <c r="Q258" s="48">
        <f t="shared" si="97"/>
        <v>0</v>
      </c>
      <c r="R258" s="49">
        <f>COUNTA(R8:R257)</f>
        <v>250</v>
      </c>
      <c r="X258" s="149" t="e">
        <f t="shared" ref="X258:AD258" si="98">SUM(X8:X257)</f>
        <v>#REF!</v>
      </c>
      <c r="Y258" s="152" t="e">
        <f t="shared" si="98"/>
        <v>#REF!</v>
      </c>
      <c r="Z258" s="145" t="e">
        <f t="shared" si="98"/>
        <v>#REF!</v>
      </c>
      <c r="AA258" s="86" t="e">
        <f t="shared" si="98"/>
        <v>#REF!</v>
      </c>
      <c r="AB258" s="161" t="e">
        <f t="shared" si="98"/>
        <v>#REF!</v>
      </c>
      <c r="AC258" s="164" t="e">
        <f t="shared" si="98"/>
        <v>#REF!</v>
      </c>
      <c r="AD258" s="167" t="e">
        <f t="shared" si="98"/>
        <v>#REF!</v>
      </c>
    </row>
    <row r="259" spans="1:37" ht="15">
      <c r="C259" s="55"/>
      <c r="D259" s="55"/>
      <c r="E259" s="129"/>
      <c r="F259" s="243">
        <f t="shared" ref="F259:O259" si="99">COUNT(F8:F257)</f>
        <v>218</v>
      </c>
      <c r="G259" s="48">
        <f t="shared" si="99"/>
        <v>222</v>
      </c>
      <c r="H259" s="48">
        <f t="shared" si="99"/>
        <v>0</v>
      </c>
      <c r="I259" s="48">
        <f t="shared" si="99"/>
        <v>0</v>
      </c>
      <c r="J259" s="48">
        <f t="shared" si="99"/>
        <v>0</v>
      </c>
      <c r="K259" s="48">
        <f t="shared" si="99"/>
        <v>0</v>
      </c>
      <c r="L259" s="48">
        <f t="shared" si="99"/>
        <v>0</v>
      </c>
      <c r="M259" s="48">
        <f t="shared" si="99"/>
        <v>0</v>
      </c>
      <c r="N259" s="48">
        <f t="shared" si="99"/>
        <v>0</v>
      </c>
      <c r="O259" s="48">
        <f t="shared" si="99"/>
        <v>0</v>
      </c>
      <c r="P259" s="48"/>
      <c r="Q259" s="48">
        <f>COUNT(Q8:Q257)</f>
        <v>0</v>
      </c>
      <c r="R259" s="49">
        <f>COUNT(R8:R257)</f>
        <v>250</v>
      </c>
      <c r="V259" s="242" t="e">
        <f>SUM(V8:V257)</f>
        <v>#REF!</v>
      </c>
      <c r="X259" s="46"/>
      <c r="Y259" s="46"/>
      <c r="Z259" s="46"/>
      <c r="AA259" s="46"/>
      <c r="AB259" s="46"/>
      <c r="AC259" s="46"/>
      <c r="AD259" s="46"/>
    </row>
    <row r="260" spans="1:37">
      <c r="C260" s="55"/>
      <c r="D260" s="55"/>
      <c r="E260" s="129"/>
      <c r="F260" s="48">
        <f t="shared" ref="F260:R260" si="100">F258-F259</f>
        <v>32</v>
      </c>
      <c r="G260" s="48">
        <f t="shared" si="100"/>
        <v>0</v>
      </c>
      <c r="H260" s="48">
        <f t="shared" si="100"/>
        <v>2</v>
      </c>
      <c r="I260" s="48">
        <f t="shared" si="100"/>
        <v>2</v>
      </c>
      <c r="J260" s="48">
        <f t="shared" si="100"/>
        <v>0</v>
      </c>
      <c r="K260" s="48">
        <f t="shared" si="100"/>
        <v>0</v>
      </c>
      <c r="L260" s="48">
        <f t="shared" si="100"/>
        <v>0</v>
      </c>
      <c r="M260" s="48">
        <f t="shared" si="100"/>
        <v>0</v>
      </c>
      <c r="N260" s="48">
        <f t="shared" si="100"/>
        <v>0</v>
      </c>
      <c r="O260" s="48">
        <f t="shared" si="100"/>
        <v>0</v>
      </c>
      <c r="P260" s="48"/>
      <c r="Q260" s="48">
        <f>Q258-Q259</f>
        <v>0</v>
      </c>
      <c r="R260" s="48">
        <f t="shared" si="100"/>
        <v>0</v>
      </c>
      <c r="X260" s="46"/>
      <c r="Y260" s="46"/>
      <c r="Z260" s="46"/>
      <c r="AA260" s="46"/>
      <c r="AB260" s="46"/>
      <c r="AC260" s="46"/>
      <c r="AD260" s="46"/>
    </row>
    <row r="261" spans="1:37" ht="13.5" thickBot="1">
      <c r="X261" s="46"/>
      <c r="Y261" s="46"/>
      <c r="Z261" s="46"/>
      <c r="AA261" s="46"/>
      <c r="AB261" s="46"/>
      <c r="AC261" s="46"/>
      <c r="AD261" s="46"/>
      <c r="AI261" s="44" t="s">
        <v>120</v>
      </c>
      <c r="AJ261" s="44" t="s">
        <v>121</v>
      </c>
      <c r="AK261" s="44" t="s">
        <v>122</v>
      </c>
    </row>
    <row r="262" spans="1:37" ht="18" customHeight="1" thickBot="1">
      <c r="U262" s="47"/>
      <c r="X262" s="46"/>
      <c r="Y262" s="46"/>
      <c r="Z262" s="46"/>
      <c r="AA262" s="46"/>
      <c r="AB262" s="46"/>
      <c r="AC262" s="46"/>
      <c r="AD262" s="46"/>
      <c r="AI262" s="262" t="e">
        <f>SUM(AI8:AI257)</f>
        <v>#REF!</v>
      </c>
      <c r="AJ262" s="263" t="e">
        <f>SUM(W8:W257)</f>
        <v>#REF!</v>
      </c>
      <c r="AK262" s="264" t="e">
        <f>SUM(V8:V257)</f>
        <v>#REF!</v>
      </c>
    </row>
    <row r="263" spans="1:37" ht="21" customHeight="1" thickBot="1">
      <c r="X263" s="46"/>
      <c r="Y263" s="46"/>
      <c r="Z263" s="46"/>
      <c r="AA263" s="46"/>
      <c r="AB263" s="46"/>
      <c r="AC263" s="46"/>
      <c r="AD263" s="46"/>
      <c r="AK263" s="265" t="e">
        <f>AI262+AJ262</f>
        <v>#REF!</v>
      </c>
    </row>
    <row r="264" spans="1:37">
      <c r="X264" s="46"/>
      <c r="Y264" s="46"/>
      <c r="Z264" s="46"/>
      <c r="AA264" s="46"/>
      <c r="AB264" s="46"/>
      <c r="AC264" s="46"/>
      <c r="AD264" s="46"/>
    </row>
    <row r="265" spans="1:37">
      <c r="X265" s="46"/>
      <c r="Y265" s="46"/>
      <c r="Z265" s="46"/>
      <c r="AA265" s="46"/>
      <c r="AB265" s="46"/>
      <c r="AC265" s="46"/>
      <c r="AD265" s="46"/>
    </row>
    <row r="266" spans="1:37">
      <c r="X266" s="46"/>
      <c r="Y266" s="46"/>
      <c r="Z266" s="46"/>
      <c r="AA266" s="46"/>
      <c r="AB266" s="46"/>
      <c r="AC266" s="46"/>
      <c r="AD266" s="46"/>
    </row>
    <row r="267" spans="1:37">
      <c r="X267" s="46"/>
      <c r="Y267" s="46"/>
      <c r="Z267" s="46"/>
      <c r="AA267" s="46"/>
      <c r="AB267" s="46"/>
      <c r="AC267" s="46"/>
      <c r="AD267" s="46"/>
    </row>
    <row r="268" spans="1:37">
      <c r="X268" s="46"/>
      <c r="Y268" s="46"/>
      <c r="Z268" s="46"/>
      <c r="AA268" s="46"/>
      <c r="AB268" s="46"/>
      <c r="AC268" s="46"/>
      <c r="AD268" s="46"/>
    </row>
    <row r="269" spans="1:37">
      <c r="X269" s="46"/>
      <c r="Y269" s="46"/>
      <c r="Z269" s="46"/>
      <c r="AA269" s="46"/>
      <c r="AB269" s="46"/>
      <c r="AC269" s="46"/>
      <c r="AD269" s="46"/>
    </row>
    <row r="270" spans="1:37">
      <c r="X270" s="46"/>
      <c r="Y270" s="46"/>
      <c r="Z270" s="46"/>
      <c r="AA270" s="46"/>
      <c r="AB270" s="46"/>
      <c r="AC270" s="46"/>
      <c r="AD270" s="46"/>
    </row>
  </sheetData>
  <mergeCells count="2">
    <mergeCell ref="D4:E4"/>
    <mergeCell ref="R3:T3"/>
  </mergeCells>
  <conditionalFormatting sqref="W8:W257">
    <cfRule type="cellIs" dxfId="70" priority="11" operator="greaterThan">
      <formula>0</formula>
    </cfRule>
  </conditionalFormatting>
  <conditionalFormatting sqref="V8:V257">
    <cfRule type="expression" dxfId="69" priority="8">
      <formula>W8=""</formula>
    </cfRule>
  </conditionalFormatting>
  <conditionalFormatting sqref="C8:C257">
    <cfRule type="expression" dxfId="68" priority="3">
      <formula>W8=""</formula>
    </cfRule>
  </conditionalFormatting>
  <conditionalFormatting sqref="D8:D257">
    <cfRule type="expression" dxfId="67" priority="2">
      <formula>W8=""</formula>
    </cfRule>
  </conditionalFormatting>
  <conditionalFormatting sqref="Z23:Z24">
    <cfRule type="cellIs" dxfId="66" priority="1" operator="greaterThan">
      <formula>0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>
    <oddHeader>&amp;A</oddHeader>
    <oddFooter>Page &amp;P</oddFooter>
  </headerFooter>
  <ignoredErrors>
    <ignoredError sqref="S8 C8:D8 Y207:Z207" calculatedColumn="1"/>
    <ignoredError sqref="T8:T257" formulaRange="1"/>
  </ignoredErrors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3"/>
  <dimension ref="A2:M25"/>
  <sheetViews>
    <sheetView topLeftCell="C1" workbookViewId="0">
      <selection activeCell="E5" sqref="E5"/>
    </sheetView>
  </sheetViews>
  <sheetFormatPr baseColWidth="10" defaultRowHeight="18.75"/>
  <cols>
    <col min="1" max="1" width="9.85546875" style="9" customWidth="1"/>
    <col min="2" max="2" width="20.5703125" style="9" hidden="1" customWidth="1"/>
    <col min="3" max="3" width="11.85546875" style="9" customWidth="1"/>
    <col min="4" max="4" width="12.7109375" style="10" customWidth="1"/>
    <col min="5" max="5" width="38.140625" style="9" customWidth="1"/>
    <col min="6" max="6" width="11.42578125" style="9"/>
    <col min="7" max="7" width="2.5703125" style="9" customWidth="1"/>
    <col min="8" max="8" width="36.85546875" style="9" customWidth="1"/>
    <col min="9" max="9" width="11.42578125" style="9"/>
    <col min="10" max="10" width="25.42578125" style="9" customWidth="1"/>
    <col min="11" max="16384" width="11.42578125" style="9"/>
  </cols>
  <sheetData>
    <row r="2" spans="1:13">
      <c r="E2" s="9" t="s">
        <v>106</v>
      </c>
      <c r="G2" s="93"/>
    </row>
    <row r="3" spans="1:13">
      <c r="B3" s="9" t="e">
        <f>VLOOKUP($E$5,Matrice,7,0)</f>
        <v>#REF!</v>
      </c>
      <c r="E3" s="9" t="s">
        <v>107</v>
      </c>
      <c r="G3" s="93"/>
      <c r="I3" s="97" t="s">
        <v>85</v>
      </c>
    </row>
    <row r="4" spans="1:13" ht="19.5" thickBot="1">
      <c r="B4" s="9" t="e">
        <f>VLOOKUP($E$5,Matrice,6,0)</f>
        <v>#REF!</v>
      </c>
      <c r="C4" s="11"/>
      <c r="D4" s="12"/>
      <c r="E4" s="97" t="s">
        <v>84</v>
      </c>
      <c r="G4" s="93"/>
      <c r="I4" s="12" t="s">
        <v>0</v>
      </c>
    </row>
    <row r="5" spans="1:13" ht="20.25" thickTop="1" thickBot="1">
      <c r="D5" s="91" t="e">
        <f>VLOOKUP($E$5,Matrice,4,0)</f>
        <v>#REF!</v>
      </c>
      <c r="E5" s="226" t="s">
        <v>166</v>
      </c>
      <c r="G5" s="93"/>
      <c r="H5" s="96" t="e">
        <f>A11&amp;" "&amp;B11</f>
        <v>#REF!</v>
      </c>
      <c r="I5" s="227">
        <v>9</v>
      </c>
    </row>
    <row r="6" spans="1:13" ht="9.75" customHeight="1" thickTop="1">
      <c r="G6" s="93"/>
      <c r="H6" s="10"/>
    </row>
    <row r="7" spans="1:13">
      <c r="E7" s="9" t="e">
        <f>VLOOKUP($E$5,Matrice,5,0)</f>
        <v>#REF!</v>
      </c>
      <c r="G7" s="93"/>
      <c r="H7" s="10" t="e">
        <f>VLOOKUP($I$5,Basededonnées2,2,0)</f>
        <v>#REF!</v>
      </c>
      <c r="M7" s="97" t="s">
        <v>165</v>
      </c>
    </row>
    <row r="8" spans="1:13" ht="9.75" customHeight="1">
      <c r="G8" s="93"/>
      <c r="H8" s="10"/>
    </row>
    <row r="9" spans="1:13">
      <c r="E9" s="9" t="e">
        <f>B4&amp;" "&amp;B3</f>
        <v>#REF!</v>
      </c>
      <c r="G9" s="93"/>
      <c r="H9" s="10" t="e">
        <f>VLOOKUP($I$5,Basededonnées2,4,0)</f>
        <v>#REF!</v>
      </c>
      <c r="I9" s="95" t="e">
        <f>VLOOKUP($I$5,Basededonnées2,3,0)</f>
        <v>#REF!</v>
      </c>
    </row>
    <row r="10" spans="1:13" ht="7.5" customHeight="1">
      <c r="G10" s="93"/>
    </row>
    <row r="11" spans="1:13">
      <c r="A11" s="9" t="e">
        <f>VLOOKUP($I$5,Versements,2,0)</f>
        <v>#REF!</v>
      </c>
      <c r="B11" s="9" t="e">
        <f>VLOOKUP($I$5,Versements,3,0)</f>
        <v>#REF!</v>
      </c>
      <c r="D11" s="10" t="s">
        <v>3</v>
      </c>
      <c r="E11" s="16" t="e">
        <f>VLOOKUP($E$5,Matrice,8,0)</f>
        <v>#REF!</v>
      </c>
      <c r="G11" s="93"/>
      <c r="I11" s="9" t="s">
        <v>86</v>
      </c>
      <c r="J11" s="16" t="e">
        <f>VLOOKUP($I$5,Basededonnées2,5,0)</f>
        <v>#REF!</v>
      </c>
    </row>
    <row r="12" spans="1:13">
      <c r="A12" s="17"/>
      <c r="G12" s="93"/>
    </row>
    <row r="13" spans="1:13">
      <c r="D13" s="10" t="s">
        <v>81</v>
      </c>
      <c r="E13" s="78" t="e">
        <f>VLOOKUP($E$5,Matrice,11,0)</f>
        <v>#REF!</v>
      </c>
      <c r="G13" s="93"/>
      <c r="I13" s="9" t="s">
        <v>82</v>
      </c>
      <c r="J13" s="78" t="e">
        <f>VLOOKUP($I$5,Basededonnées2,8,0)</f>
        <v>#REF!</v>
      </c>
    </row>
    <row r="14" spans="1:13">
      <c r="G14" s="93"/>
    </row>
    <row r="15" spans="1:13">
      <c r="D15" s="10" t="s">
        <v>83</v>
      </c>
      <c r="E15" s="88" t="e">
        <f>VLOOKUP($E$5,Matrice,12,0)&amp;" ans"</f>
        <v>#REF!</v>
      </c>
      <c r="G15" s="93"/>
      <c r="I15" s="9" t="s">
        <v>87</v>
      </c>
      <c r="J15" s="9" t="e">
        <f>VLOOKUP($I$5,Basededonnées2,9,0)&amp;" ans"</f>
        <v>#REF!</v>
      </c>
    </row>
    <row r="16" spans="1:13">
      <c r="G16" s="93"/>
    </row>
    <row r="17" spans="3:10">
      <c r="D17" s="10" t="s">
        <v>98</v>
      </c>
      <c r="E17" s="9" t="e">
        <f>VLOOKUP($E$5,Matrice,10,0)</f>
        <v>#REF!</v>
      </c>
      <c r="G17" s="94"/>
      <c r="I17" s="9" t="s">
        <v>88</v>
      </c>
      <c r="J17" s="9" t="e">
        <f>VLOOKUP($I$5,Basededonnées2,7,0)</f>
        <v>#REF!</v>
      </c>
    </row>
    <row r="18" spans="3:10">
      <c r="G18" s="93"/>
    </row>
    <row r="19" spans="3:10">
      <c r="C19" s="10" t="s">
        <v>97</v>
      </c>
      <c r="E19" s="127" t="e">
        <f>VLOOKUP(E5,Matrice,15,0)</f>
        <v>#REF!</v>
      </c>
      <c r="G19" s="93"/>
      <c r="H19" s="126" t="s">
        <v>95</v>
      </c>
      <c r="I19" s="9" t="s">
        <v>96</v>
      </c>
      <c r="J19" s="127" t="e">
        <f>VLOOKUP($I$5,Basededonnées2,12,0)</f>
        <v>#REF!</v>
      </c>
    </row>
    <row r="20" spans="3:10">
      <c r="G20" s="93"/>
      <c r="H20" s="17"/>
    </row>
    <row r="21" spans="3:10">
      <c r="G21" s="93"/>
    </row>
    <row r="22" spans="3:10">
      <c r="G22" s="93"/>
    </row>
    <row r="23" spans="3:10">
      <c r="G23" s="93"/>
    </row>
    <row r="24" spans="3:10">
      <c r="G24" s="93"/>
    </row>
    <row r="25" spans="3:10">
      <c r="G25" s="93"/>
    </row>
  </sheetData>
  <sheetProtection selectLockedCells="1"/>
  <dataConsolidate/>
  <dataValidations count="1">
    <dataValidation type="list" allowBlank="1" showInputMessage="1" showErrorMessage="1" sqref="E5">
      <formula1>Nomsetprénoms</formula1>
    </dataValidation>
  </dataValidations>
  <pageMargins left="0.7" right="0.7" top="0.75" bottom="0.75" header="0.3" footer="0.3"/>
  <pageSetup orientation="portrait" horizontalDpi="360" verticalDpi="360" r:id="rId1"/>
  <legacyDrawing r:id="rId2"/>
  <controls>
    <control shapeId="16386" r:id="rId3" name="CommandButton1"/>
  </controls>
  <extLst xmlns:x14="http://schemas.microsoft.com/office/spreadsheetml/2009/9/main">
    <ext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versements!E8:E256</xm:f>
          </x14:formula1>
          <xm:sqref>I5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:N17"/>
  <sheetViews>
    <sheetView topLeftCell="C1" workbookViewId="0">
      <selection activeCell="E6" sqref="E6"/>
    </sheetView>
  </sheetViews>
  <sheetFormatPr baseColWidth="10" defaultRowHeight="15.75"/>
  <cols>
    <col min="1" max="1" width="13.28515625" style="192" hidden="1" customWidth="1"/>
    <col min="2" max="2" width="20.7109375" style="192" hidden="1" customWidth="1"/>
    <col min="3" max="3" width="26" style="228" customWidth="1"/>
    <col min="4" max="4" width="5.140625" style="192" customWidth="1"/>
    <col min="5" max="5" width="8.7109375" style="192" bestFit="1" customWidth="1"/>
    <col min="6" max="6" width="11.42578125" style="192"/>
    <col min="7" max="7" width="13.85546875" style="192" customWidth="1"/>
    <col min="8" max="16384" width="11.42578125" style="192"/>
  </cols>
  <sheetData>
    <row r="1" spans="1:14">
      <c r="D1" s="229">
        <f>SUM(A1+B1)</f>
        <v>0</v>
      </c>
      <c r="E1" s="192">
        <v>1</v>
      </c>
    </row>
    <row r="4" spans="1:14" ht="16.5" thickBot="1">
      <c r="H4" s="232" t="s">
        <v>103</v>
      </c>
      <c r="I4" s="232" t="s">
        <v>103</v>
      </c>
      <c r="J4" s="232" t="s">
        <v>103</v>
      </c>
      <c r="K4" s="232" t="s">
        <v>103</v>
      </c>
      <c r="L4" s="232" t="s">
        <v>103</v>
      </c>
      <c r="M4" s="232" t="s">
        <v>103</v>
      </c>
      <c r="N4" s="232" t="s">
        <v>103</v>
      </c>
    </row>
    <row r="5" spans="1:14" ht="16.5" thickBot="1">
      <c r="E5" s="192" t="s">
        <v>101</v>
      </c>
      <c r="F5" s="229" t="s">
        <v>102</v>
      </c>
      <c r="G5" s="229"/>
      <c r="H5" s="233">
        <v>100</v>
      </c>
      <c r="I5" s="233">
        <v>50</v>
      </c>
      <c r="J5" s="233">
        <v>20</v>
      </c>
      <c r="K5" s="233">
        <v>10</v>
      </c>
      <c r="L5" s="233">
        <v>5</v>
      </c>
      <c r="M5" s="233">
        <v>2</v>
      </c>
      <c r="N5" s="233">
        <v>1</v>
      </c>
    </row>
    <row r="6" spans="1:14" ht="20.25" thickTop="1" thickBot="1">
      <c r="A6" s="192" t="e">
        <f>VLOOKUP($E$6,Versements,3,0)</f>
        <v>#REF!</v>
      </c>
      <c r="B6" s="192" t="e">
        <f>VLOOKUP($E$6,Versements,2,0)</f>
        <v>#REF!</v>
      </c>
      <c r="C6" s="231" t="e">
        <f>A6&amp;"  "&amp;B6</f>
        <v>#REF!</v>
      </c>
      <c r="E6" s="230">
        <v>200</v>
      </c>
      <c r="F6" s="238" t="e">
        <f>VLOOKUP($E$6,Remboursement,8,0)</f>
        <v>#REF!</v>
      </c>
      <c r="G6" s="229" t="e">
        <f>IF(AND(I6=0,H6=0,J6=0,K6=0),"Chèque","")</f>
        <v>#REF!</v>
      </c>
      <c r="H6" s="234" t="e">
        <f>VLOOKUP($E$6,Remboursement,14,0)</f>
        <v>#REF!</v>
      </c>
      <c r="I6" s="234" t="e">
        <f>VLOOKUP($E$6,Remboursement,15,0)</f>
        <v>#REF!</v>
      </c>
      <c r="J6" s="234" t="e">
        <f>VLOOKUP($E$6,Remboursement,16,0)</f>
        <v>#REF!</v>
      </c>
      <c r="K6" s="234" t="e">
        <f>VLOOKUP($E$6,Remboursement,17,0)</f>
        <v>#REF!</v>
      </c>
      <c r="L6" s="234" t="e">
        <f>VLOOKUP($E$6,Remboursement,18,0)</f>
        <v>#REF!</v>
      </c>
      <c r="M6" s="234" t="e">
        <f>VLOOKUP($E$6,Remboursement,19,0)</f>
        <v>#REF!</v>
      </c>
      <c r="N6" s="234" t="e">
        <f>VLOOKUP($E$6,Remboursement,20,0)</f>
        <v>#REF!</v>
      </c>
    </row>
    <row r="7" spans="1:14" ht="16.5" thickTop="1"/>
    <row r="15" spans="1:14">
      <c r="I15" s="192" t="s">
        <v>158</v>
      </c>
    </row>
    <row r="16" spans="1:14">
      <c r="I16" s="192" t="s">
        <v>159</v>
      </c>
    </row>
    <row r="17" spans="9:9">
      <c r="I17" s="192" t="s">
        <v>160</v>
      </c>
    </row>
  </sheetData>
  <conditionalFormatting sqref="H6:N6">
    <cfRule type="cellIs" dxfId="33" priority="7" operator="greaterThan">
      <formula>0</formula>
    </cfRule>
  </conditionalFormatting>
  <conditionalFormatting sqref="H5:N5">
    <cfRule type="expression" dxfId="32" priority="5">
      <formula>H6&gt;0</formula>
    </cfRule>
  </conditionalFormatting>
  <conditionalFormatting sqref="G6">
    <cfRule type="cellIs" dxfId="31" priority="1" operator="equal">
      <formula>"chèque"</formula>
    </cfRule>
    <cfRule type="expression" dxfId="30" priority="4">
      <formula>AND($F$6&gt;1,$H$6=0,$I$6=0,$J$6=0)</formula>
    </cfRule>
  </conditionalFormatting>
  <pageMargins left="0.7" right="0.7" top="0.75" bottom="0.75" header="0.3" footer="0.3"/>
  <pageSetup paperSize="9" orientation="portrait" r:id="rId1"/>
  <ignoredErrors>
    <ignoredError sqref="G6" formula="1"/>
  </ignoredErrors>
  <legacyDrawing r:id="rId2"/>
  <controls>
    <control shapeId="2051" r:id="rId3" name="ToggleButton2"/>
    <control shapeId="2049" r:id="rId4" name="ToggleButton1"/>
  </control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2:I25"/>
  <sheetViews>
    <sheetView showZeros="0" workbookViewId="0">
      <selection activeCell="F23" sqref="F23"/>
    </sheetView>
  </sheetViews>
  <sheetFormatPr baseColWidth="10" defaultRowHeight="12.75"/>
  <cols>
    <col min="1" max="16384" width="11.42578125" style="73"/>
  </cols>
  <sheetData>
    <row r="2" spans="1:9" s="72" customFormat="1" ht="22.5">
      <c r="A2" s="72">
        <v>2</v>
      </c>
      <c r="C2" s="130" t="s">
        <v>49</v>
      </c>
      <c r="D2" s="130" t="s">
        <v>50</v>
      </c>
      <c r="E2" s="130" t="s">
        <v>51</v>
      </c>
      <c r="F2" s="130" t="s">
        <v>52</v>
      </c>
    </row>
    <row r="3" spans="1:9">
      <c r="A3" s="73">
        <v>3</v>
      </c>
      <c r="B3" s="73" t="s">
        <v>53</v>
      </c>
      <c r="C3" s="131">
        <f>versements!F5</f>
        <v>11170</v>
      </c>
      <c r="D3" s="239">
        <f>IF(versements!F4&gt;200,"",versements!F4)</f>
        <v>0</v>
      </c>
      <c r="E3" s="133">
        <f>IF(D3="","",$A$2*D3)</f>
        <v>0</v>
      </c>
      <c r="F3" s="133">
        <f>IF(C3=0,"",C3-E3)</f>
        <v>11170</v>
      </c>
      <c r="G3" s="109"/>
      <c r="H3" s="110"/>
    </row>
    <row r="4" spans="1:9">
      <c r="B4" s="73" t="s">
        <v>54</v>
      </c>
      <c r="C4" s="131">
        <f>versements!G5</f>
        <v>11685</v>
      </c>
      <c r="D4" s="239">
        <f>IF(versements!G4&gt;200,"",versements!G4)</f>
        <v>28</v>
      </c>
      <c r="E4" s="133">
        <f t="shared" ref="E4:E14" si="0">IF(D4="","",$A$2*D4)</f>
        <v>56</v>
      </c>
      <c r="F4" s="133">
        <f t="shared" ref="F4:F14" si="1">IF(C4=0,"",C4-E4)</f>
        <v>11629</v>
      </c>
    </row>
    <row r="5" spans="1:9">
      <c r="B5" s="73" t="s">
        <v>55</v>
      </c>
      <c r="C5" s="131">
        <f>versements!H5</f>
        <v>0</v>
      </c>
      <c r="D5" s="239" t="str">
        <f>IF(versements!H4&gt;200,"",versements!H4)</f>
        <v/>
      </c>
      <c r="E5" s="133" t="str">
        <f t="shared" si="0"/>
        <v/>
      </c>
      <c r="F5" s="133" t="str">
        <f t="shared" si="1"/>
        <v/>
      </c>
    </row>
    <row r="6" spans="1:9">
      <c r="B6" s="73" t="s">
        <v>56</v>
      </c>
      <c r="C6" s="131">
        <f>versements!I5</f>
        <v>0</v>
      </c>
      <c r="D6" s="239" t="str">
        <f>IF(versements!I4&gt;200,"",versements!I4)</f>
        <v/>
      </c>
      <c r="E6" s="133" t="str">
        <f t="shared" si="0"/>
        <v/>
      </c>
      <c r="F6" s="133" t="str">
        <f t="shared" si="1"/>
        <v/>
      </c>
    </row>
    <row r="7" spans="1:9">
      <c r="B7" s="73" t="s">
        <v>57</v>
      </c>
      <c r="C7" s="131">
        <f>versements!J5</f>
        <v>0</v>
      </c>
      <c r="D7" s="239" t="str">
        <f>IF(versements!J4&gt;200,"",versements!J4)</f>
        <v/>
      </c>
      <c r="E7" s="133" t="str">
        <f t="shared" si="0"/>
        <v/>
      </c>
      <c r="F7" s="133" t="str">
        <f t="shared" si="1"/>
        <v/>
      </c>
    </row>
    <row r="8" spans="1:9">
      <c r="B8" s="73" t="s">
        <v>58</v>
      </c>
      <c r="C8" s="131">
        <f>versements!K5</f>
        <v>0</v>
      </c>
      <c r="D8" s="239" t="str">
        <f>IF(versements!K4&gt;200,"",versements!K4)</f>
        <v/>
      </c>
      <c r="E8" s="133" t="str">
        <f t="shared" si="0"/>
        <v/>
      </c>
      <c r="F8" s="133" t="str">
        <f t="shared" si="1"/>
        <v/>
      </c>
    </row>
    <row r="9" spans="1:9">
      <c r="B9" s="73" t="s">
        <v>59</v>
      </c>
      <c r="C9" s="131">
        <f>versements!L5</f>
        <v>0</v>
      </c>
      <c r="D9" s="239" t="str">
        <f>IF(versements!L4&gt;200,"",versements!L4)</f>
        <v/>
      </c>
      <c r="E9" s="133" t="str">
        <f t="shared" si="0"/>
        <v/>
      </c>
      <c r="F9" s="133" t="str">
        <f t="shared" si="1"/>
        <v/>
      </c>
    </row>
    <row r="10" spans="1:9">
      <c r="B10" s="73" t="s">
        <v>60</v>
      </c>
      <c r="C10" s="131">
        <f>versements!M5</f>
        <v>0</v>
      </c>
      <c r="D10" s="239" t="str">
        <f>IF(versements!M4&gt;200,"",versements!M4)</f>
        <v/>
      </c>
      <c r="E10" s="133" t="str">
        <f t="shared" si="0"/>
        <v/>
      </c>
      <c r="F10" s="133" t="str">
        <f t="shared" si="1"/>
        <v/>
      </c>
    </row>
    <row r="11" spans="1:9">
      <c r="B11" s="73" t="s">
        <v>61</v>
      </c>
      <c r="C11" s="131">
        <f>versements!N5</f>
        <v>0</v>
      </c>
      <c r="D11" s="239" t="str">
        <f>IF(versements!N4&gt;200,"",versements!N4)</f>
        <v/>
      </c>
      <c r="E11" s="133" t="str">
        <f t="shared" si="0"/>
        <v/>
      </c>
      <c r="F11" s="133" t="str">
        <f t="shared" si="1"/>
        <v/>
      </c>
      <c r="I11" s="108"/>
    </row>
    <row r="12" spans="1:9">
      <c r="B12" s="73" t="s">
        <v>62</v>
      </c>
      <c r="C12" s="131">
        <f>versements!O5</f>
        <v>0</v>
      </c>
      <c r="D12" s="239" t="str">
        <f>IF(versements!O4&gt;200,"",versements!O4)</f>
        <v/>
      </c>
      <c r="E12" s="133" t="str">
        <f t="shared" si="0"/>
        <v/>
      </c>
      <c r="F12" s="133" t="str">
        <f t="shared" si="1"/>
        <v/>
      </c>
    </row>
    <row r="13" spans="1:9">
      <c r="B13" s="73" t="s">
        <v>63</v>
      </c>
      <c r="C13" s="131">
        <f>versements!P5</f>
        <v>0</v>
      </c>
      <c r="D13" s="239" t="str">
        <f>IF(versements!P4&gt;200,"",versements!P4)</f>
        <v/>
      </c>
      <c r="E13" s="133" t="str">
        <f t="shared" si="0"/>
        <v/>
      </c>
      <c r="F13" s="133" t="str">
        <f t="shared" si="1"/>
        <v/>
      </c>
    </row>
    <row r="14" spans="1:9">
      <c r="B14" s="73" t="s">
        <v>64</v>
      </c>
      <c r="C14" s="131">
        <f>versements!Q5</f>
        <v>0</v>
      </c>
      <c r="D14" s="239" t="str">
        <f>IF(versements!Q4&gt;200,"",versements!Q4)</f>
        <v/>
      </c>
      <c r="E14" s="133" t="str">
        <f t="shared" si="0"/>
        <v/>
      </c>
      <c r="F14" s="133" t="str">
        <f t="shared" si="1"/>
        <v/>
      </c>
    </row>
    <row r="15" spans="1:9">
      <c r="B15" s="241" t="s">
        <v>117</v>
      </c>
      <c r="C15" s="131"/>
      <c r="D15" s="134"/>
      <c r="E15" s="133"/>
      <c r="F15" s="133"/>
    </row>
    <row r="16" spans="1:9">
      <c r="C16" s="132">
        <f>SUM(C3:C15)</f>
        <v>22855</v>
      </c>
      <c r="D16" s="133">
        <f>SUM(D3:D15)</f>
        <v>28</v>
      </c>
      <c r="E16" s="132">
        <f>SUM(E3:E15)</f>
        <v>56</v>
      </c>
      <c r="F16" s="135">
        <f>C16-E16</f>
        <v>22799</v>
      </c>
    </row>
    <row r="17" spans="1:7">
      <c r="F17" s="73">
        <f>SUM(F3:F15)</f>
        <v>22799</v>
      </c>
    </row>
    <row r="19" spans="1:7">
      <c r="C19" s="75"/>
    </row>
    <row r="21" spans="1:7">
      <c r="A21" s="74"/>
      <c r="B21" s="74"/>
      <c r="C21" s="112"/>
      <c r="D21" s="113"/>
      <c r="E21" s="115"/>
      <c r="F21" s="111"/>
      <c r="G21" s="113"/>
    </row>
    <row r="22" spans="1:7">
      <c r="C22" s="114"/>
      <c r="D22" s="114"/>
      <c r="E22" s="114"/>
      <c r="F22" s="114"/>
      <c r="G22" s="114"/>
    </row>
    <row r="23" spans="1:7">
      <c r="A23" s="74"/>
      <c r="B23" s="74"/>
      <c r="C23" s="112"/>
      <c r="D23" s="114"/>
      <c r="E23" s="114"/>
      <c r="F23" s="113"/>
      <c r="G23" s="113"/>
    </row>
    <row r="24" spans="1:7">
      <c r="C24" s="116"/>
      <c r="D24" s="116"/>
      <c r="E24" s="116"/>
      <c r="F24" s="116"/>
      <c r="G24" s="116"/>
    </row>
    <row r="25" spans="1:7">
      <c r="F25" s="76">
        <f>C25-E25</f>
        <v>0</v>
      </c>
    </row>
  </sheetData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0"/>
  <dimension ref="A1:J257"/>
  <sheetViews>
    <sheetView workbookViewId="0">
      <selection activeCell="M53" sqref="M47:M53"/>
    </sheetView>
  </sheetViews>
  <sheetFormatPr baseColWidth="10" defaultRowHeight="15"/>
  <cols>
    <col min="1" max="1" width="9.7109375" customWidth="1"/>
    <col min="2" max="2" width="18.140625" bestFit="1" customWidth="1"/>
    <col min="3" max="3" width="19.28515625" bestFit="1" customWidth="1"/>
    <col min="5" max="5" width="24.140625" customWidth="1"/>
    <col min="6" max="6" width="7.7109375" customWidth="1"/>
    <col min="7" max="7" width="11.42578125" hidden="1" customWidth="1"/>
    <col min="10" max="10" width="13.5703125" customWidth="1"/>
  </cols>
  <sheetData>
    <row r="1" spans="1:10" ht="16.5" thickBot="1">
      <c r="A1" s="269" t="s">
        <v>123</v>
      </c>
      <c r="B1" s="270" t="s">
        <v>125</v>
      </c>
      <c r="C1" s="270" t="s">
        <v>45</v>
      </c>
      <c r="D1" s="270" t="s">
        <v>124</v>
      </c>
      <c r="E1" s="271" t="s">
        <v>128</v>
      </c>
      <c r="F1" s="278" t="s">
        <v>12</v>
      </c>
      <c r="G1" s="267" t="s">
        <v>126</v>
      </c>
    </row>
    <row r="2" spans="1:10">
      <c r="A2" s="266">
        <v>1</v>
      </c>
      <c r="B2" t="e">
        <f>#REF!</f>
        <v>#REF!</v>
      </c>
      <c r="C2" t="e">
        <f>#REF!</f>
        <v>#REF!</v>
      </c>
      <c r="D2" t="e">
        <f>versements!V8</f>
        <v>#REF!</v>
      </c>
      <c r="G2">
        <f>versements!W8</f>
        <v>0</v>
      </c>
    </row>
    <row r="3" spans="1:10" hidden="1">
      <c r="A3" s="266">
        <v>2</v>
      </c>
      <c r="B3" t="e">
        <f>#REF!</f>
        <v>#REF!</v>
      </c>
      <c r="C3" t="e">
        <f>#REF!</f>
        <v>#REF!</v>
      </c>
      <c r="D3" t="e">
        <f>versements!V9</f>
        <v>#REF!</v>
      </c>
      <c r="G3" t="e">
        <f>versements!W9</f>
        <v>#REF!</v>
      </c>
    </row>
    <row r="4" spans="1:10" hidden="1">
      <c r="A4" s="266">
        <v>3</v>
      </c>
      <c r="B4" t="e">
        <f>#REF!</f>
        <v>#REF!</v>
      </c>
      <c r="C4" t="e">
        <f>#REF!</f>
        <v>#REF!</v>
      </c>
      <c r="D4" t="e">
        <f>versements!V10</f>
        <v>#REF!</v>
      </c>
      <c r="G4" t="e">
        <f>versements!W10</f>
        <v>#REF!</v>
      </c>
    </row>
    <row r="5" spans="1:10" hidden="1">
      <c r="A5" s="266">
        <v>4</v>
      </c>
      <c r="B5" t="e">
        <f>#REF!</f>
        <v>#REF!</v>
      </c>
      <c r="C5" t="e">
        <f>#REF!</f>
        <v>#REF!</v>
      </c>
      <c r="D5" t="e">
        <f>versements!V11</f>
        <v>#REF!</v>
      </c>
      <c r="G5" t="e">
        <f>versements!W11</f>
        <v>#REF!</v>
      </c>
    </row>
    <row r="6" spans="1:10" hidden="1">
      <c r="A6" s="266">
        <v>5</v>
      </c>
      <c r="B6" t="e">
        <f>#REF!</f>
        <v>#REF!</v>
      </c>
      <c r="C6" t="e">
        <f>#REF!</f>
        <v>#REF!</v>
      </c>
      <c r="D6" t="e">
        <f>versements!V12</f>
        <v>#REF!</v>
      </c>
      <c r="G6" t="e">
        <f>versements!W12</f>
        <v>#REF!</v>
      </c>
    </row>
    <row r="7" spans="1:10" hidden="1">
      <c r="A7" s="266">
        <v>6</v>
      </c>
      <c r="B7" t="e">
        <f>#REF!</f>
        <v>#REF!</v>
      </c>
      <c r="C7" t="e">
        <f>#REF!</f>
        <v>#REF!</v>
      </c>
      <c r="D7" t="e">
        <f>versements!V13</f>
        <v>#REF!</v>
      </c>
      <c r="G7" t="e">
        <f>versements!W13</f>
        <v>#REF!</v>
      </c>
    </row>
    <row r="8" spans="1:10" hidden="1">
      <c r="A8" s="266">
        <v>7</v>
      </c>
      <c r="B8" t="e">
        <f>#REF!</f>
        <v>#REF!</v>
      </c>
      <c r="C8" t="e">
        <f>#REF!</f>
        <v>#REF!</v>
      </c>
      <c r="D8" t="e">
        <f>versements!V14</f>
        <v>#REF!</v>
      </c>
      <c r="G8" t="e">
        <f>versements!W14</f>
        <v>#REF!</v>
      </c>
    </row>
    <row r="9" spans="1:10">
      <c r="A9" s="272">
        <v>8</v>
      </c>
      <c r="B9" s="273" t="e">
        <f>#REF!</f>
        <v>#REF!</v>
      </c>
      <c r="C9" s="273" t="e">
        <f>#REF!</f>
        <v>#REF!</v>
      </c>
      <c r="D9" s="273" t="e">
        <f>versements!V15</f>
        <v>#REF!</v>
      </c>
      <c r="E9" s="274"/>
      <c r="F9" s="8"/>
      <c r="G9">
        <f>versements!W15</f>
        <v>0</v>
      </c>
    </row>
    <row r="10" spans="1:10" hidden="1">
      <c r="A10" s="266">
        <v>9</v>
      </c>
      <c r="B10" t="e">
        <f>#REF!</f>
        <v>#REF!</v>
      </c>
      <c r="C10" t="e">
        <f>#REF!</f>
        <v>#REF!</v>
      </c>
      <c r="D10" t="e">
        <f>versements!V16</f>
        <v>#REF!</v>
      </c>
      <c r="G10" t="e">
        <f>versements!W16</f>
        <v>#REF!</v>
      </c>
    </row>
    <row r="11" spans="1:10">
      <c r="A11" s="272">
        <v>10</v>
      </c>
      <c r="B11" s="273" t="e">
        <f>#REF!</f>
        <v>#REF!</v>
      </c>
      <c r="C11" s="273" t="e">
        <f>#REF!</f>
        <v>#REF!</v>
      </c>
      <c r="D11" s="273" t="e">
        <f>versements!V17</f>
        <v>#REF!</v>
      </c>
      <c r="E11" s="274"/>
      <c r="F11" s="8"/>
      <c r="G11">
        <f>versements!W17</f>
        <v>0</v>
      </c>
      <c r="I11" t="s">
        <v>127</v>
      </c>
      <c r="J11" s="266" t="s">
        <v>129</v>
      </c>
    </row>
    <row r="12" spans="1:10">
      <c r="A12" s="266">
        <v>11</v>
      </c>
      <c r="B12" t="e">
        <f>#REF!</f>
        <v>#REF!</v>
      </c>
      <c r="C12" t="e">
        <f>#REF!</f>
        <v>#REF!</v>
      </c>
      <c r="D12" t="e">
        <f>versements!V18</f>
        <v>#REF!</v>
      </c>
      <c r="G12">
        <f>versements!W18</f>
        <v>0</v>
      </c>
      <c r="I12" s="326">
        <f>versements!W4</f>
        <v>102</v>
      </c>
      <c r="J12" s="326">
        <f>versements!V5-versements!W5</f>
        <v>0</v>
      </c>
    </row>
    <row r="13" spans="1:10">
      <c r="A13" s="266">
        <v>12</v>
      </c>
      <c r="B13" t="e">
        <f>#REF!</f>
        <v>#REF!</v>
      </c>
      <c r="C13" t="e">
        <f>#REF!</f>
        <v>#REF!</v>
      </c>
      <c r="D13" t="e">
        <f>versements!V19</f>
        <v>#REF!</v>
      </c>
      <c r="G13">
        <f>versements!W19</f>
        <v>0</v>
      </c>
    </row>
    <row r="14" spans="1:10" ht="15.75" hidden="1">
      <c r="A14" s="272">
        <v>13</v>
      </c>
      <c r="B14" s="273" t="e">
        <f>#REF!</f>
        <v>#REF!</v>
      </c>
      <c r="C14" s="273" t="e">
        <f>#REF!</f>
        <v>#REF!</v>
      </c>
      <c r="D14" s="273" t="e">
        <f>versements!V20</f>
        <v>#REF!</v>
      </c>
      <c r="E14" s="274"/>
      <c r="F14" s="8"/>
      <c r="G14" t="e">
        <f>versements!W20</f>
        <v>#REF!</v>
      </c>
      <c r="I14" s="18">
        <f>COUNTIF(G2:G257,"=0")</f>
        <v>102</v>
      </c>
      <c r="J14" s="268" t="e">
        <f>SUMIF(G2:G252,0,D2:D252)</f>
        <v>#REF!</v>
      </c>
    </row>
    <row r="15" spans="1:10" hidden="1">
      <c r="A15" s="266">
        <v>14</v>
      </c>
      <c r="B15" t="e">
        <f>#REF!</f>
        <v>#REF!</v>
      </c>
      <c r="C15" t="e">
        <f>#REF!</f>
        <v>#REF!</v>
      </c>
      <c r="D15" t="e">
        <f>versements!V21</f>
        <v>#REF!</v>
      </c>
      <c r="G15" t="e">
        <f>versements!W21</f>
        <v>#REF!</v>
      </c>
    </row>
    <row r="16" spans="1:10" hidden="1">
      <c r="A16" s="266">
        <v>15</v>
      </c>
      <c r="B16" t="e">
        <f>#REF!</f>
        <v>#REF!</v>
      </c>
      <c r="C16" t="e">
        <f>#REF!</f>
        <v>#REF!</v>
      </c>
      <c r="D16" t="e">
        <f>versements!V22</f>
        <v>#REF!</v>
      </c>
      <c r="G16" t="e">
        <f>versements!W22</f>
        <v>#REF!</v>
      </c>
    </row>
    <row r="17" spans="1:7" hidden="1">
      <c r="A17" s="266">
        <v>16</v>
      </c>
      <c r="B17" t="e">
        <f>#REF!</f>
        <v>#REF!</v>
      </c>
      <c r="C17" t="e">
        <f>#REF!</f>
        <v>#REF!</v>
      </c>
      <c r="D17" t="e">
        <f>versements!V23</f>
        <v>#REF!</v>
      </c>
      <c r="G17" t="e">
        <f>versements!W23</f>
        <v>#REF!</v>
      </c>
    </row>
    <row r="18" spans="1:7" hidden="1">
      <c r="A18" s="266">
        <v>17</v>
      </c>
      <c r="B18" t="e">
        <f>#REF!</f>
        <v>#REF!</v>
      </c>
      <c r="C18" t="e">
        <f>#REF!</f>
        <v>#REF!</v>
      </c>
      <c r="D18" t="e">
        <f>versements!V24</f>
        <v>#REF!</v>
      </c>
      <c r="G18" t="e">
        <f>versements!W24</f>
        <v>#REF!</v>
      </c>
    </row>
    <row r="19" spans="1:7">
      <c r="A19" s="266">
        <v>18</v>
      </c>
      <c r="B19" t="e">
        <f>#REF!</f>
        <v>#REF!</v>
      </c>
      <c r="C19" t="e">
        <f>#REF!</f>
        <v>#REF!</v>
      </c>
      <c r="D19" t="e">
        <f>versements!V25</f>
        <v>#REF!</v>
      </c>
      <c r="G19">
        <f>versements!W25</f>
        <v>0</v>
      </c>
    </row>
    <row r="20" spans="1:7" hidden="1">
      <c r="A20" s="275">
        <v>19</v>
      </c>
      <c r="B20" s="7" t="e">
        <f>#REF!</f>
        <v>#REF!</v>
      </c>
      <c r="C20" s="7" t="e">
        <f>#REF!</f>
        <v>#REF!</v>
      </c>
      <c r="D20" s="7" t="e">
        <f>versements!V26</f>
        <v>#REF!</v>
      </c>
      <c r="E20" s="25"/>
      <c r="F20" s="8"/>
      <c r="G20" t="e">
        <f>versements!W26</f>
        <v>#REF!</v>
      </c>
    </row>
    <row r="21" spans="1:7">
      <c r="A21" s="276">
        <v>20</v>
      </c>
      <c r="B21" s="29" t="e">
        <f>#REF!</f>
        <v>#REF!</v>
      </c>
      <c r="C21" s="29" t="e">
        <f>#REF!</f>
        <v>#REF!</v>
      </c>
      <c r="D21" s="29" t="e">
        <f>versements!V27</f>
        <v>#REF!</v>
      </c>
      <c r="E21" s="30"/>
      <c r="F21" s="8"/>
      <c r="G21">
        <f>versements!W27</f>
        <v>0</v>
      </c>
    </row>
    <row r="22" spans="1:7" hidden="1">
      <c r="A22" s="266">
        <v>21</v>
      </c>
      <c r="B22" t="e">
        <f>#REF!</f>
        <v>#REF!</v>
      </c>
      <c r="C22" t="e">
        <f>#REF!</f>
        <v>#REF!</v>
      </c>
      <c r="D22" t="e">
        <f>versements!V28</f>
        <v>#REF!</v>
      </c>
      <c r="G22" t="e">
        <f>versements!W28</f>
        <v>#REF!</v>
      </c>
    </row>
    <row r="23" spans="1:7">
      <c r="A23" s="272">
        <v>22</v>
      </c>
      <c r="B23" s="273" t="e">
        <f>#REF!</f>
        <v>#REF!</v>
      </c>
      <c r="C23" s="273" t="e">
        <f>#REF!</f>
        <v>#REF!</v>
      </c>
      <c r="D23" s="273" t="e">
        <f>versements!V29</f>
        <v>#REF!</v>
      </c>
      <c r="E23" s="274"/>
      <c r="F23" s="8"/>
      <c r="G23">
        <f>versements!W29</f>
        <v>0</v>
      </c>
    </row>
    <row r="24" spans="1:7" hidden="1">
      <c r="A24" s="266">
        <v>23</v>
      </c>
      <c r="B24" t="e">
        <f>#REF!</f>
        <v>#REF!</v>
      </c>
      <c r="C24" t="e">
        <f>#REF!</f>
        <v>#REF!</v>
      </c>
      <c r="D24" t="e">
        <f>versements!V30</f>
        <v>#REF!</v>
      </c>
      <c r="G24" t="e">
        <f>versements!W30</f>
        <v>#REF!</v>
      </c>
    </row>
    <row r="25" spans="1:7" hidden="1">
      <c r="A25" s="266">
        <v>24</v>
      </c>
      <c r="B25" t="e">
        <f>#REF!</f>
        <v>#REF!</v>
      </c>
      <c r="C25" t="e">
        <f>#REF!</f>
        <v>#REF!</v>
      </c>
      <c r="D25" t="e">
        <f>versements!V31</f>
        <v>#REF!</v>
      </c>
      <c r="G25" t="e">
        <f>versements!W31</f>
        <v>#REF!</v>
      </c>
    </row>
    <row r="26" spans="1:7" hidden="1">
      <c r="A26" s="266">
        <v>25</v>
      </c>
      <c r="B26" t="e">
        <f>#REF!</f>
        <v>#REF!</v>
      </c>
      <c r="C26" t="e">
        <f>#REF!</f>
        <v>#REF!</v>
      </c>
      <c r="D26" t="e">
        <f>versements!V32</f>
        <v>#REF!</v>
      </c>
      <c r="G26" t="e">
        <f>versements!W32</f>
        <v>#REF!</v>
      </c>
    </row>
    <row r="27" spans="1:7">
      <c r="A27" s="272">
        <v>26</v>
      </c>
      <c r="B27" s="273" t="e">
        <f>#REF!</f>
        <v>#REF!</v>
      </c>
      <c r="C27" s="273" t="e">
        <f>#REF!</f>
        <v>#REF!</v>
      </c>
      <c r="D27" s="273" t="e">
        <f>versements!V33</f>
        <v>#REF!</v>
      </c>
      <c r="E27" s="274"/>
      <c r="F27" s="8"/>
      <c r="G27">
        <f>versements!W33</f>
        <v>0</v>
      </c>
    </row>
    <row r="28" spans="1:7" hidden="1">
      <c r="A28" s="266">
        <v>27</v>
      </c>
      <c r="B28" t="e">
        <f>#REF!</f>
        <v>#REF!</v>
      </c>
      <c r="C28" t="e">
        <f>#REF!</f>
        <v>#REF!</v>
      </c>
      <c r="D28" t="e">
        <f>versements!V34</f>
        <v>#REF!</v>
      </c>
      <c r="G28" t="e">
        <f>versements!W34</f>
        <v>#REF!</v>
      </c>
    </row>
    <row r="29" spans="1:7" hidden="1">
      <c r="A29" s="272">
        <v>28</v>
      </c>
      <c r="B29" s="273" t="e">
        <f>#REF!</f>
        <v>#REF!</v>
      </c>
      <c r="C29" s="273" t="e">
        <f>#REF!</f>
        <v>#REF!</v>
      </c>
      <c r="D29" s="273" t="e">
        <f>versements!V35</f>
        <v>#REF!</v>
      </c>
      <c r="E29" s="274"/>
      <c r="F29" s="8"/>
      <c r="G29" t="e">
        <f>versements!W35</f>
        <v>#REF!</v>
      </c>
    </row>
    <row r="30" spans="1:7" hidden="1">
      <c r="A30" s="266">
        <v>29</v>
      </c>
      <c r="B30" t="e">
        <f>#REF!</f>
        <v>#REF!</v>
      </c>
      <c r="C30" t="e">
        <f>#REF!</f>
        <v>#REF!</v>
      </c>
      <c r="D30" t="e">
        <f>versements!V36</f>
        <v>#REF!</v>
      </c>
      <c r="G30" t="e">
        <f>versements!W36</f>
        <v>#REF!</v>
      </c>
    </row>
    <row r="31" spans="1:7">
      <c r="A31" s="275">
        <v>30</v>
      </c>
      <c r="B31" s="7" t="e">
        <f>#REF!</f>
        <v>#REF!</v>
      </c>
      <c r="C31" s="7" t="e">
        <f>#REF!</f>
        <v>#REF!</v>
      </c>
      <c r="D31" s="7" t="e">
        <f>versements!V37</f>
        <v>#REF!</v>
      </c>
      <c r="E31" s="25"/>
      <c r="F31" s="8"/>
      <c r="G31">
        <f>versements!W37</f>
        <v>0</v>
      </c>
    </row>
    <row r="32" spans="1:7">
      <c r="A32" s="276">
        <v>31</v>
      </c>
      <c r="B32" s="29" t="e">
        <f>#REF!</f>
        <v>#REF!</v>
      </c>
      <c r="C32" s="29" t="e">
        <f>#REF!</f>
        <v>#REF!</v>
      </c>
      <c r="D32" s="29" t="e">
        <f>versements!V38</f>
        <v>#REF!</v>
      </c>
      <c r="E32" s="30"/>
      <c r="F32" s="8"/>
      <c r="G32">
        <f>versements!W38</f>
        <v>0</v>
      </c>
    </row>
    <row r="33" spans="1:7">
      <c r="A33" s="266">
        <v>32</v>
      </c>
      <c r="B33" t="e">
        <f>#REF!</f>
        <v>#REF!</v>
      </c>
      <c r="C33" t="e">
        <f>#REF!</f>
        <v>#REF!</v>
      </c>
      <c r="D33" t="e">
        <f>versements!V39</f>
        <v>#REF!</v>
      </c>
      <c r="G33">
        <f>versements!W39</f>
        <v>0</v>
      </c>
    </row>
    <row r="34" spans="1:7">
      <c r="A34" s="272">
        <v>33</v>
      </c>
      <c r="B34" s="273" t="e">
        <f>#REF!</f>
        <v>#REF!</v>
      </c>
      <c r="C34" s="273" t="e">
        <f>#REF!</f>
        <v>#REF!</v>
      </c>
      <c r="D34" s="273" t="e">
        <f>versements!V40</f>
        <v>#REF!</v>
      </c>
      <c r="E34" s="274"/>
      <c r="F34" s="8"/>
      <c r="G34">
        <f>versements!W40</f>
        <v>0</v>
      </c>
    </row>
    <row r="35" spans="1:7" hidden="1">
      <c r="A35" s="266">
        <v>34</v>
      </c>
      <c r="B35" t="e">
        <f>#REF!</f>
        <v>#REF!</v>
      </c>
      <c r="C35" t="e">
        <f>#REF!</f>
        <v>#REF!</v>
      </c>
      <c r="D35" t="e">
        <f>versements!V41</f>
        <v>#REF!</v>
      </c>
      <c r="G35" t="e">
        <f>versements!W41</f>
        <v>#REF!</v>
      </c>
    </row>
    <row r="36" spans="1:7">
      <c r="A36" s="266">
        <v>35</v>
      </c>
      <c r="B36" t="e">
        <f>#REF!</f>
        <v>#REF!</v>
      </c>
      <c r="C36" t="e">
        <f>#REF!</f>
        <v>#REF!</v>
      </c>
      <c r="D36" t="e">
        <f>versements!V42</f>
        <v>#REF!</v>
      </c>
      <c r="G36">
        <f>versements!W42</f>
        <v>0</v>
      </c>
    </row>
    <row r="37" spans="1:7" hidden="1">
      <c r="A37" s="266">
        <v>36</v>
      </c>
      <c r="B37" t="e">
        <f>#REF!</f>
        <v>#REF!</v>
      </c>
      <c r="C37" t="e">
        <f>#REF!</f>
        <v>#REF!</v>
      </c>
      <c r="D37" t="e">
        <f>versements!V43</f>
        <v>#REF!</v>
      </c>
      <c r="G37" t="e">
        <f>versements!W43</f>
        <v>#REF!</v>
      </c>
    </row>
    <row r="38" spans="1:7" hidden="1">
      <c r="A38" s="272">
        <v>37</v>
      </c>
      <c r="B38" s="273" t="e">
        <f>#REF!</f>
        <v>#REF!</v>
      </c>
      <c r="C38" s="273" t="e">
        <f>#REF!</f>
        <v>#REF!</v>
      </c>
      <c r="D38" s="273" t="e">
        <f>versements!V44</f>
        <v>#REF!</v>
      </c>
      <c r="E38" s="274"/>
      <c r="F38" s="8"/>
      <c r="G38" t="e">
        <f>versements!W44</f>
        <v>#REF!</v>
      </c>
    </row>
    <row r="39" spans="1:7">
      <c r="A39" s="266">
        <v>38</v>
      </c>
      <c r="B39" t="e">
        <f>#REF!</f>
        <v>#REF!</v>
      </c>
      <c r="C39" t="e">
        <f>#REF!</f>
        <v>#REF!</v>
      </c>
      <c r="D39" t="e">
        <f>versements!V45</f>
        <v>#REF!</v>
      </c>
      <c r="G39">
        <f>versements!W45</f>
        <v>0</v>
      </c>
    </row>
    <row r="40" spans="1:7">
      <c r="A40" s="275">
        <v>39</v>
      </c>
      <c r="B40" s="7" t="e">
        <f>#REF!</f>
        <v>#REF!</v>
      </c>
      <c r="C40" s="7" t="e">
        <f>#REF!</f>
        <v>#REF!</v>
      </c>
      <c r="D40" s="7" t="e">
        <f>versements!V46</f>
        <v>#REF!</v>
      </c>
      <c r="E40" s="25"/>
      <c r="F40" s="8"/>
      <c r="G40">
        <f>versements!W46</f>
        <v>0</v>
      </c>
    </row>
    <row r="41" spans="1:7">
      <c r="A41" s="277">
        <v>40</v>
      </c>
      <c r="B41" s="8" t="e">
        <f>#REF!</f>
        <v>#REF!</v>
      </c>
      <c r="C41" s="8" t="e">
        <f>#REF!</f>
        <v>#REF!</v>
      </c>
      <c r="D41" s="8" t="e">
        <f>versements!V47</f>
        <v>#REF!</v>
      </c>
      <c r="E41" s="27"/>
      <c r="F41" s="8"/>
      <c r="G41">
        <f>versements!W47</f>
        <v>0</v>
      </c>
    </row>
    <row r="42" spans="1:7" hidden="1">
      <c r="A42" s="276">
        <v>41</v>
      </c>
      <c r="B42" s="29" t="e">
        <f>#REF!</f>
        <v>#REF!</v>
      </c>
      <c r="C42" s="29" t="e">
        <f>#REF!</f>
        <v>#REF!</v>
      </c>
      <c r="D42" s="29" t="e">
        <f>versements!V48</f>
        <v>#REF!</v>
      </c>
      <c r="E42" s="30"/>
      <c r="F42" s="8"/>
      <c r="G42" t="e">
        <f>versements!W48</f>
        <v>#REF!</v>
      </c>
    </row>
    <row r="43" spans="1:7" hidden="1">
      <c r="A43" s="266">
        <v>42</v>
      </c>
      <c r="B43" t="e">
        <f>#REF!</f>
        <v>#REF!</v>
      </c>
      <c r="C43" t="e">
        <f>#REF!</f>
        <v>#REF!</v>
      </c>
      <c r="D43" t="e">
        <f>versements!V49</f>
        <v>#REF!</v>
      </c>
      <c r="G43" t="e">
        <f>versements!W49</f>
        <v>#REF!</v>
      </c>
    </row>
    <row r="44" spans="1:7" hidden="1">
      <c r="A44" s="266">
        <v>43</v>
      </c>
      <c r="B44" t="e">
        <f>#REF!</f>
        <v>#REF!</v>
      </c>
      <c r="C44" t="e">
        <f>#REF!</f>
        <v>#REF!</v>
      </c>
      <c r="D44" t="e">
        <f>versements!V50</f>
        <v>#REF!</v>
      </c>
      <c r="G44" t="e">
        <f>versements!W50</f>
        <v>#REF!</v>
      </c>
    </row>
    <row r="45" spans="1:7" hidden="1">
      <c r="A45" s="266">
        <v>44</v>
      </c>
      <c r="B45" t="e">
        <f>#REF!</f>
        <v>#REF!</v>
      </c>
      <c r="C45" t="e">
        <f>#REF!</f>
        <v>#REF!</v>
      </c>
      <c r="D45" t="e">
        <f>versements!V51</f>
        <v>#REF!</v>
      </c>
      <c r="G45" t="e">
        <f>versements!W51</f>
        <v>#REF!</v>
      </c>
    </row>
    <row r="46" spans="1:7" hidden="1">
      <c r="A46" s="266">
        <v>45</v>
      </c>
      <c r="B46" t="e">
        <f>#REF!</f>
        <v>#REF!</v>
      </c>
      <c r="C46" t="e">
        <f>#REF!</f>
        <v>#REF!</v>
      </c>
      <c r="D46" t="e">
        <f>versements!V52</f>
        <v>#REF!</v>
      </c>
      <c r="G46" t="e">
        <f>versements!W52</f>
        <v>#REF!</v>
      </c>
    </row>
    <row r="47" spans="1:7">
      <c r="A47" s="272">
        <v>46</v>
      </c>
      <c r="B47" s="273" t="e">
        <f>#REF!</f>
        <v>#REF!</v>
      </c>
      <c r="C47" s="273" t="e">
        <f>#REF!</f>
        <v>#REF!</v>
      </c>
      <c r="D47" s="273" t="e">
        <f>versements!V53</f>
        <v>#REF!</v>
      </c>
      <c r="E47" s="274"/>
      <c r="F47" s="8"/>
      <c r="G47">
        <f>versements!W53</f>
        <v>0</v>
      </c>
    </row>
    <row r="48" spans="1:7" hidden="1">
      <c r="A48" s="266">
        <v>47</v>
      </c>
      <c r="B48" t="e">
        <f>#REF!</f>
        <v>#REF!</v>
      </c>
      <c r="C48" t="e">
        <f>#REF!</f>
        <v>#REF!</v>
      </c>
      <c r="D48" t="e">
        <f>versements!V54</f>
        <v>#REF!</v>
      </c>
      <c r="G48" t="e">
        <f>versements!W54</f>
        <v>#REF!</v>
      </c>
    </row>
    <row r="49" spans="1:7" hidden="1">
      <c r="A49" s="266">
        <v>48</v>
      </c>
      <c r="B49" t="e">
        <f>#REF!</f>
        <v>#REF!</v>
      </c>
      <c r="C49" t="e">
        <f>#REF!</f>
        <v>#REF!</v>
      </c>
      <c r="D49" t="e">
        <f>versements!V55</f>
        <v>#REF!</v>
      </c>
      <c r="G49" t="e">
        <f>versements!W55</f>
        <v>#REF!</v>
      </c>
    </row>
    <row r="50" spans="1:7" hidden="1">
      <c r="A50" s="266">
        <v>49</v>
      </c>
      <c r="B50" t="e">
        <f>#REF!</f>
        <v>#REF!</v>
      </c>
      <c r="C50" t="e">
        <f>#REF!</f>
        <v>#REF!</v>
      </c>
      <c r="D50" t="e">
        <f>versements!V56</f>
        <v>#REF!</v>
      </c>
      <c r="G50" t="e">
        <f>versements!W56</f>
        <v>#REF!</v>
      </c>
    </row>
    <row r="51" spans="1:7" hidden="1">
      <c r="A51" s="266">
        <v>50</v>
      </c>
      <c r="B51" t="e">
        <f>#REF!</f>
        <v>#REF!</v>
      </c>
      <c r="C51" t="e">
        <f>#REF!</f>
        <v>#REF!</v>
      </c>
      <c r="D51" t="e">
        <f>versements!V57</f>
        <v>#REF!</v>
      </c>
      <c r="G51" t="e">
        <f>versements!W57</f>
        <v>#REF!</v>
      </c>
    </row>
    <row r="52" spans="1:7" hidden="1">
      <c r="A52" s="275">
        <v>51</v>
      </c>
      <c r="B52" s="7" t="e">
        <f>#REF!</f>
        <v>#REF!</v>
      </c>
      <c r="C52" s="7" t="e">
        <f>#REF!</f>
        <v>#REF!</v>
      </c>
      <c r="D52" s="7" t="e">
        <f>versements!V58</f>
        <v>#REF!</v>
      </c>
      <c r="E52" s="25"/>
      <c r="F52" s="8"/>
      <c r="G52" t="e">
        <f>versements!W58</f>
        <v>#REF!</v>
      </c>
    </row>
    <row r="53" spans="1:7">
      <c r="A53" s="276">
        <v>52</v>
      </c>
      <c r="B53" s="29" t="e">
        <f>#REF!</f>
        <v>#REF!</v>
      </c>
      <c r="C53" s="29" t="e">
        <f>#REF!</f>
        <v>#REF!</v>
      </c>
      <c r="D53" s="29" t="e">
        <f>versements!V59</f>
        <v>#REF!</v>
      </c>
      <c r="E53" s="30"/>
      <c r="F53" s="8"/>
      <c r="G53">
        <f>versements!W59</f>
        <v>0</v>
      </c>
    </row>
    <row r="54" spans="1:7" hidden="1">
      <c r="A54" s="266">
        <v>53</v>
      </c>
      <c r="B54" t="e">
        <f>#REF!</f>
        <v>#REF!</v>
      </c>
      <c r="C54" t="e">
        <f>#REF!</f>
        <v>#REF!</v>
      </c>
      <c r="D54" t="e">
        <f>versements!V60</f>
        <v>#REF!</v>
      </c>
      <c r="G54" t="e">
        <f>versements!W60</f>
        <v>#REF!</v>
      </c>
    </row>
    <row r="55" spans="1:7" hidden="1">
      <c r="A55" s="266">
        <v>54</v>
      </c>
      <c r="B55" t="e">
        <f>#REF!</f>
        <v>#REF!</v>
      </c>
      <c r="C55" t="e">
        <f>#REF!</f>
        <v>#REF!</v>
      </c>
      <c r="D55" t="e">
        <f>versements!V61</f>
        <v>#REF!</v>
      </c>
      <c r="G55" t="e">
        <f>versements!W61</f>
        <v>#REF!</v>
      </c>
    </row>
    <row r="56" spans="1:7" hidden="1">
      <c r="A56" s="266">
        <v>55</v>
      </c>
      <c r="B56" t="e">
        <f>#REF!</f>
        <v>#REF!</v>
      </c>
      <c r="C56" t="e">
        <f>#REF!</f>
        <v>#REF!</v>
      </c>
      <c r="D56" t="e">
        <f>versements!V62</f>
        <v>#REF!</v>
      </c>
      <c r="G56" t="e">
        <f>versements!W62</f>
        <v>#REF!</v>
      </c>
    </row>
    <row r="57" spans="1:7" hidden="1">
      <c r="A57" s="266">
        <v>56</v>
      </c>
      <c r="B57" t="e">
        <f>#REF!</f>
        <v>#REF!</v>
      </c>
      <c r="C57" t="e">
        <f>#REF!</f>
        <v>#REF!</v>
      </c>
      <c r="D57" t="e">
        <f>versements!V63</f>
        <v>#REF!</v>
      </c>
      <c r="G57" t="e">
        <f>versements!W63</f>
        <v>#REF!</v>
      </c>
    </row>
    <row r="58" spans="1:7" hidden="1">
      <c r="A58" s="266">
        <v>57</v>
      </c>
      <c r="B58" t="e">
        <f>#REF!</f>
        <v>#REF!</v>
      </c>
      <c r="C58" t="e">
        <f>#REF!</f>
        <v>#REF!</v>
      </c>
      <c r="D58" t="e">
        <f>versements!V64</f>
        <v>#REF!</v>
      </c>
      <c r="G58" t="e">
        <f>versements!W64</f>
        <v>#REF!</v>
      </c>
    </row>
    <row r="59" spans="1:7" hidden="1">
      <c r="A59" s="266">
        <v>58</v>
      </c>
      <c r="B59" t="e">
        <f>#REF!</f>
        <v>#REF!</v>
      </c>
      <c r="C59" t="e">
        <f>#REF!</f>
        <v>#REF!</v>
      </c>
      <c r="D59" t="e">
        <f>versements!V65</f>
        <v>#REF!</v>
      </c>
      <c r="G59" t="e">
        <f>versements!W65</f>
        <v>#REF!</v>
      </c>
    </row>
    <row r="60" spans="1:7" hidden="1">
      <c r="A60" s="266">
        <v>59</v>
      </c>
      <c r="B60" t="e">
        <f>#REF!</f>
        <v>#REF!</v>
      </c>
      <c r="C60" t="e">
        <f>#REF!</f>
        <v>#REF!</v>
      </c>
      <c r="D60" t="e">
        <f>versements!V66</f>
        <v>#REF!</v>
      </c>
      <c r="G60" t="e">
        <f>versements!W66</f>
        <v>#REF!</v>
      </c>
    </row>
    <row r="61" spans="1:7" hidden="1">
      <c r="A61" s="266">
        <v>60</v>
      </c>
      <c r="B61" t="e">
        <f>#REF!</f>
        <v>#REF!</v>
      </c>
      <c r="C61" t="e">
        <f>#REF!</f>
        <v>#REF!</v>
      </c>
      <c r="D61" t="e">
        <f>versements!V67</f>
        <v>#REF!</v>
      </c>
      <c r="G61" t="e">
        <f>versements!W67</f>
        <v>#REF!</v>
      </c>
    </row>
    <row r="62" spans="1:7" hidden="1">
      <c r="A62" s="266">
        <v>61</v>
      </c>
      <c r="B62" t="e">
        <f>#REF!</f>
        <v>#REF!</v>
      </c>
      <c r="C62" t="e">
        <f>#REF!</f>
        <v>#REF!</v>
      </c>
      <c r="D62" t="e">
        <f>versements!V68</f>
        <v>#REF!</v>
      </c>
      <c r="G62" t="e">
        <f>versements!W68</f>
        <v>#REF!</v>
      </c>
    </row>
    <row r="63" spans="1:7">
      <c r="A63" s="275">
        <v>62</v>
      </c>
      <c r="B63" s="7" t="e">
        <f>#REF!</f>
        <v>#REF!</v>
      </c>
      <c r="C63" s="7" t="e">
        <f>#REF!</f>
        <v>#REF!</v>
      </c>
      <c r="D63" s="7" t="e">
        <f>versements!V69</f>
        <v>#REF!</v>
      </c>
      <c r="E63" s="25"/>
      <c r="F63" s="8"/>
      <c r="G63">
        <f>versements!W69</f>
        <v>0</v>
      </c>
    </row>
    <row r="64" spans="1:7">
      <c r="A64" s="277">
        <v>63</v>
      </c>
      <c r="B64" s="8" t="e">
        <f>#REF!</f>
        <v>#REF!</v>
      </c>
      <c r="C64" s="8" t="e">
        <f>#REF!</f>
        <v>#REF!</v>
      </c>
      <c r="D64" s="8" t="e">
        <f>versements!V70</f>
        <v>#REF!</v>
      </c>
      <c r="E64" s="27"/>
      <c r="F64" s="8"/>
      <c r="G64">
        <f>versements!W70</f>
        <v>0</v>
      </c>
    </row>
    <row r="65" spans="1:7" hidden="1">
      <c r="A65" s="276">
        <v>64</v>
      </c>
      <c r="B65" s="29" t="e">
        <f>#REF!</f>
        <v>#REF!</v>
      </c>
      <c r="C65" s="29" t="e">
        <f>#REF!</f>
        <v>#REF!</v>
      </c>
      <c r="D65" s="29" t="e">
        <f>versements!V71</f>
        <v>#REF!</v>
      </c>
      <c r="E65" s="30"/>
      <c r="F65" s="8"/>
      <c r="G65" t="e">
        <f>versements!W71</f>
        <v>#REF!</v>
      </c>
    </row>
    <row r="66" spans="1:7">
      <c r="A66" s="266">
        <v>65</v>
      </c>
      <c r="B66" t="e">
        <f>#REF!</f>
        <v>#REF!</v>
      </c>
      <c r="C66" t="e">
        <f>#REF!</f>
        <v>#REF!</v>
      </c>
      <c r="D66" t="e">
        <f>versements!V72</f>
        <v>#REF!</v>
      </c>
      <c r="G66">
        <f>versements!W72</f>
        <v>0</v>
      </c>
    </row>
    <row r="67" spans="1:7">
      <c r="A67" s="272">
        <v>66</v>
      </c>
      <c r="B67" s="273" t="e">
        <f>#REF!</f>
        <v>#REF!</v>
      </c>
      <c r="C67" s="273" t="e">
        <f>#REF!</f>
        <v>#REF!</v>
      </c>
      <c r="D67" s="273" t="e">
        <f>versements!V73</f>
        <v>#REF!</v>
      </c>
      <c r="E67" s="274"/>
      <c r="F67" s="8"/>
      <c r="G67">
        <f>versements!W73</f>
        <v>0</v>
      </c>
    </row>
    <row r="68" spans="1:7" hidden="1">
      <c r="A68" s="266">
        <v>67</v>
      </c>
      <c r="B68" t="e">
        <f>#REF!</f>
        <v>#REF!</v>
      </c>
      <c r="C68" t="e">
        <f>#REF!</f>
        <v>#REF!</v>
      </c>
      <c r="D68" t="e">
        <f>versements!V74</f>
        <v>#REF!</v>
      </c>
      <c r="G68" t="e">
        <f>versements!W74</f>
        <v>#REF!</v>
      </c>
    </row>
    <row r="69" spans="1:7">
      <c r="A69" s="266">
        <v>68</v>
      </c>
      <c r="B69" t="e">
        <f>#REF!</f>
        <v>#REF!</v>
      </c>
      <c r="C69" t="e">
        <f>#REF!</f>
        <v>#REF!</v>
      </c>
      <c r="D69" t="e">
        <f>versements!V75</f>
        <v>#REF!</v>
      </c>
      <c r="G69">
        <f>versements!W75</f>
        <v>0</v>
      </c>
    </row>
    <row r="70" spans="1:7" hidden="1">
      <c r="A70" s="266">
        <v>69</v>
      </c>
      <c r="B70" t="e">
        <f>#REF!</f>
        <v>#REF!</v>
      </c>
      <c r="C70" t="e">
        <f>#REF!</f>
        <v>#REF!</v>
      </c>
      <c r="D70" t="e">
        <f>versements!V76</f>
        <v>#REF!</v>
      </c>
      <c r="G70" t="e">
        <f>versements!W76</f>
        <v>#REF!</v>
      </c>
    </row>
    <row r="71" spans="1:7" hidden="1">
      <c r="A71" s="266">
        <v>70</v>
      </c>
      <c r="B71" t="e">
        <f>#REF!</f>
        <v>#REF!</v>
      </c>
      <c r="C71" t="e">
        <f>#REF!</f>
        <v>#REF!</v>
      </c>
      <c r="D71" t="e">
        <f>versements!V77</f>
        <v>#REF!</v>
      </c>
      <c r="G71" t="e">
        <f>versements!W77</f>
        <v>#REF!</v>
      </c>
    </row>
    <row r="72" spans="1:7" hidden="1">
      <c r="A72" s="275">
        <v>71</v>
      </c>
      <c r="B72" s="7" t="e">
        <f>#REF!</f>
        <v>#REF!</v>
      </c>
      <c r="C72" s="7" t="e">
        <f>#REF!</f>
        <v>#REF!</v>
      </c>
      <c r="D72" s="7" t="e">
        <f>versements!V78</f>
        <v>#REF!</v>
      </c>
      <c r="E72" s="25"/>
      <c r="F72" s="8"/>
      <c r="G72" t="e">
        <f>versements!W78</f>
        <v>#REF!</v>
      </c>
    </row>
    <row r="73" spans="1:7">
      <c r="A73" s="276">
        <v>72</v>
      </c>
      <c r="B73" s="29" t="e">
        <f>#REF!</f>
        <v>#REF!</v>
      </c>
      <c r="C73" s="29" t="e">
        <f>#REF!</f>
        <v>#REF!</v>
      </c>
      <c r="D73" s="29" t="e">
        <f>versements!V79</f>
        <v>#REF!</v>
      </c>
      <c r="E73" s="30"/>
      <c r="F73" s="8"/>
      <c r="G73">
        <f>versements!W79</f>
        <v>0</v>
      </c>
    </row>
    <row r="74" spans="1:7" hidden="1">
      <c r="A74" s="266">
        <v>73</v>
      </c>
      <c r="B74" t="e">
        <f>#REF!</f>
        <v>#REF!</v>
      </c>
      <c r="C74" t="e">
        <f>#REF!</f>
        <v>#REF!</v>
      </c>
      <c r="D74" t="e">
        <f>versements!V80</f>
        <v>#REF!</v>
      </c>
      <c r="G74" t="e">
        <f>versements!W80</f>
        <v>#REF!</v>
      </c>
    </row>
    <row r="75" spans="1:7">
      <c r="A75" s="275">
        <v>74</v>
      </c>
      <c r="B75" s="7" t="e">
        <f>#REF!</f>
        <v>#REF!</v>
      </c>
      <c r="C75" s="7" t="e">
        <f>#REF!</f>
        <v>#REF!</v>
      </c>
      <c r="D75" s="7" t="e">
        <f>versements!V81</f>
        <v>#REF!</v>
      </c>
      <c r="E75" s="25"/>
      <c r="F75" s="8"/>
      <c r="G75">
        <f>versements!W81</f>
        <v>0</v>
      </c>
    </row>
    <row r="76" spans="1:7" hidden="1">
      <c r="A76" s="276">
        <v>75</v>
      </c>
      <c r="B76" s="29" t="e">
        <f>#REF!</f>
        <v>#REF!</v>
      </c>
      <c r="C76" s="29" t="e">
        <f>#REF!</f>
        <v>#REF!</v>
      </c>
      <c r="D76" s="29" t="e">
        <f>versements!V82</f>
        <v>#REF!</v>
      </c>
      <c r="E76" s="30"/>
      <c r="F76" s="8"/>
      <c r="G76" t="e">
        <f>versements!W82</f>
        <v>#REF!</v>
      </c>
    </row>
    <row r="77" spans="1:7" hidden="1">
      <c r="A77" s="266">
        <v>76</v>
      </c>
      <c r="B77" t="e">
        <f>#REF!</f>
        <v>#REF!</v>
      </c>
      <c r="C77" t="e">
        <f>#REF!</f>
        <v>#REF!</v>
      </c>
      <c r="D77" t="e">
        <f>versements!V83</f>
        <v>#REF!</v>
      </c>
      <c r="G77" t="e">
        <f>versements!W83</f>
        <v>#REF!</v>
      </c>
    </row>
    <row r="78" spans="1:7" hidden="1">
      <c r="A78" s="266">
        <v>77</v>
      </c>
      <c r="B78" t="e">
        <f>#REF!</f>
        <v>#REF!</v>
      </c>
      <c r="C78" t="e">
        <f>#REF!</f>
        <v>#REF!</v>
      </c>
      <c r="D78" t="e">
        <f>versements!V84</f>
        <v>#REF!</v>
      </c>
      <c r="G78" t="e">
        <f>versements!W84</f>
        <v>#REF!</v>
      </c>
    </row>
    <row r="79" spans="1:7" hidden="1">
      <c r="A79" s="266">
        <v>78</v>
      </c>
      <c r="B79" t="e">
        <f>#REF!</f>
        <v>#REF!</v>
      </c>
      <c r="C79" t="e">
        <f>#REF!</f>
        <v>#REF!</v>
      </c>
      <c r="D79" t="e">
        <f>versements!V85</f>
        <v>#REF!</v>
      </c>
      <c r="G79" t="e">
        <f>versements!W85</f>
        <v>#REF!</v>
      </c>
    </row>
    <row r="80" spans="1:7" hidden="1">
      <c r="A80" s="266">
        <v>79</v>
      </c>
      <c r="B80" t="e">
        <f>#REF!</f>
        <v>#REF!</v>
      </c>
      <c r="C80" t="e">
        <f>#REF!</f>
        <v>#REF!</v>
      </c>
      <c r="D80" t="e">
        <f>versements!V86</f>
        <v>#REF!</v>
      </c>
      <c r="G80" t="e">
        <f>versements!W86</f>
        <v>#REF!</v>
      </c>
    </row>
    <row r="81" spans="1:7">
      <c r="A81" s="266">
        <v>80</v>
      </c>
      <c r="B81" t="e">
        <f>#REF!</f>
        <v>#REF!</v>
      </c>
      <c r="C81" t="e">
        <f>#REF!</f>
        <v>#REF!</v>
      </c>
      <c r="D81" t="e">
        <f>versements!V87</f>
        <v>#REF!</v>
      </c>
      <c r="G81">
        <f>versements!W87</f>
        <v>0</v>
      </c>
    </row>
    <row r="82" spans="1:7" hidden="1">
      <c r="A82" s="272">
        <v>81</v>
      </c>
      <c r="B82" s="273" t="e">
        <f>#REF!</f>
        <v>#REF!</v>
      </c>
      <c r="C82" s="273" t="e">
        <f>#REF!</f>
        <v>#REF!</v>
      </c>
      <c r="D82" s="273" t="e">
        <f>versements!V88</f>
        <v>#REF!</v>
      </c>
      <c r="E82" s="274"/>
      <c r="F82" s="8"/>
      <c r="G82" t="e">
        <f>versements!W88</f>
        <v>#REF!</v>
      </c>
    </row>
    <row r="83" spans="1:7" hidden="1">
      <c r="A83" s="266">
        <v>82</v>
      </c>
      <c r="B83" t="e">
        <f>#REF!</f>
        <v>#REF!</v>
      </c>
      <c r="C83" t="e">
        <f>#REF!</f>
        <v>#REF!</v>
      </c>
      <c r="D83" t="e">
        <f>versements!V89</f>
        <v>#REF!</v>
      </c>
      <c r="G83" t="e">
        <f>versements!W89</f>
        <v>#REF!</v>
      </c>
    </row>
    <row r="84" spans="1:7" hidden="1">
      <c r="A84" s="272">
        <v>83</v>
      </c>
      <c r="B84" s="273" t="e">
        <f>#REF!</f>
        <v>#REF!</v>
      </c>
      <c r="C84" s="273" t="e">
        <f>#REF!</f>
        <v>#REF!</v>
      </c>
      <c r="D84" s="273" t="e">
        <f>versements!V90</f>
        <v>#REF!</v>
      </c>
      <c r="E84" s="274"/>
      <c r="F84" s="8"/>
      <c r="G84" t="e">
        <f>versements!W90</f>
        <v>#REF!</v>
      </c>
    </row>
    <row r="85" spans="1:7">
      <c r="A85" s="266">
        <v>84</v>
      </c>
      <c r="B85" t="e">
        <f>#REF!</f>
        <v>#REF!</v>
      </c>
      <c r="C85" t="e">
        <f>#REF!</f>
        <v>#REF!</v>
      </c>
      <c r="D85" t="e">
        <f>versements!V91</f>
        <v>#REF!</v>
      </c>
      <c r="G85">
        <f>versements!W91</f>
        <v>0</v>
      </c>
    </row>
    <row r="86" spans="1:7">
      <c r="A86" s="275">
        <v>85</v>
      </c>
      <c r="B86" s="7" t="e">
        <f>#REF!</f>
        <v>#REF!</v>
      </c>
      <c r="C86" s="7" t="e">
        <f>#REF!</f>
        <v>#REF!</v>
      </c>
      <c r="D86" s="7" t="e">
        <f>versements!V92</f>
        <v>#REF!</v>
      </c>
      <c r="E86" s="25"/>
      <c r="F86" s="8"/>
      <c r="G86">
        <f>versements!W92</f>
        <v>0</v>
      </c>
    </row>
    <row r="87" spans="1:7">
      <c r="A87" s="276">
        <v>86</v>
      </c>
      <c r="B87" s="29" t="e">
        <f>#REF!</f>
        <v>#REF!</v>
      </c>
      <c r="C87" s="29" t="e">
        <f>#REF!</f>
        <v>#REF!</v>
      </c>
      <c r="D87" s="29" t="e">
        <f>versements!V93</f>
        <v>#REF!</v>
      </c>
      <c r="E87" s="30"/>
      <c r="F87" s="8"/>
      <c r="G87">
        <f>versements!W93</f>
        <v>0</v>
      </c>
    </row>
    <row r="88" spans="1:7">
      <c r="A88" s="266">
        <v>87</v>
      </c>
      <c r="B88" t="e">
        <f>#REF!</f>
        <v>#REF!</v>
      </c>
      <c r="C88" t="e">
        <f>#REF!</f>
        <v>#REF!</v>
      </c>
      <c r="D88" t="e">
        <f>versements!V94</f>
        <v>#REF!</v>
      </c>
      <c r="G88">
        <f>versements!W94</f>
        <v>0</v>
      </c>
    </row>
    <row r="89" spans="1:7">
      <c r="A89" s="266">
        <v>88</v>
      </c>
      <c r="B89" t="e">
        <f>#REF!</f>
        <v>#REF!</v>
      </c>
      <c r="C89" t="e">
        <f>#REF!</f>
        <v>#REF!</v>
      </c>
      <c r="D89" t="e">
        <f>versements!V95</f>
        <v>#REF!</v>
      </c>
      <c r="G89">
        <f>versements!W95</f>
        <v>0</v>
      </c>
    </row>
    <row r="90" spans="1:7" hidden="1">
      <c r="A90" s="266">
        <v>89</v>
      </c>
      <c r="B90" t="e">
        <f>#REF!</f>
        <v>#REF!</v>
      </c>
      <c r="C90" t="e">
        <f>#REF!</f>
        <v>#REF!</v>
      </c>
      <c r="D90" t="e">
        <f>versements!V96</f>
        <v>#REF!</v>
      </c>
      <c r="G90" t="e">
        <f>versements!W96</f>
        <v>#REF!</v>
      </c>
    </row>
    <row r="91" spans="1:7">
      <c r="A91" s="266">
        <v>90</v>
      </c>
      <c r="B91" t="e">
        <f>#REF!</f>
        <v>#REF!</v>
      </c>
      <c r="C91" t="e">
        <f>#REF!</f>
        <v>#REF!</v>
      </c>
      <c r="D91" t="e">
        <f>versements!V97</f>
        <v>#REF!</v>
      </c>
      <c r="G91">
        <f>versements!W97</f>
        <v>0</v>
      </c>
    </row>
    <row r="92" spans="1:7" hidden="1">
      <c r="A92" s="275">
        <v>91</v>
      </c>
      <c r="B92" s="7" t="e">
        <f>#REF!</f>
        <v>#REF!</v>
      </c>
      <c r="C92" s="7" t="e">
        <f>#REF!</f>
        <v>#REF!</v>
      </c>
      <c r="D92" s="7" t="e">
        <f>versements!V98</f>
        <v>#REF!</v>
      </c>
      <c r="E92" s="25"/>
      <c r="F92" s="8"/>
      <c r="G92" t="e">
        <f>versements!W98</f>
        <v>#REF!</v>
      </c>
    </row>
    <row r="93" spans="1:7" hidden="1">
      <c r="A93" s="276">
        <v>92</v>
      </c>
      <c r="B93" s="29" t="e">
        <f>#REF!</f>
        <v>#REF!</v>
      </c>
      <c r="C93" s="29" t="e">
        <f>#REF!</f>
        <v>#REF!</v>
      </c>
      <c r="D93" s="29" t="e">
        <f>versements!V99</f>
        <v>#REF!</v>
      </c>
      <c r="E93" s="30"/>
      <c r="F93" s="8"/>
      <c r="G93" t="e">
        <f>versements!W99</f>
        <v>#REF!</v>
      </c>
    </row>
    <row r="94" spans="1:7" hidden="1">
      <c r="A94" s="266">
        <v>93</v>
      </c>
      <c r="B94" t="e">
        <f>#REF!</f>
        <v>#REF!</v>
      </c>
      <c r="C94" t="e">
        <f>#REF!</f>
        <v>#REF!</v>
      </c>
      <c r="D94" t="e">
        <f>versements!V100</f>
        <v>#REF!</v>
      </c>
      <c r="G94" t="e">
        <f>versements!W100</f>
        <v>#REF!</v>
      </c>
    </row>
    <row r="95" spans="1:7">
      <c r="A95" s="272">
        <v>94</v>
      </c>
      <c r="B95" s="273" t="e">
        <f>#REF!</f>
        <v>#REF!</v>
      </c>
      <c r="C95" s="273" t="e">
        <f>#REF!</f>
        <v>#REF!</v>
      </c>
      <c r="D95" s="273" t="e">
        <f>versements!V101</f>
        <v>#REF!</v>
      </c>
      <c r="E95" s="274"/>
      <c r="F95" s="8"/>
      <c r="G95">
        <f>versements!W101</f>
        <v>0</v>
      </c>
    </row>
    <row r="96" spans="1:7" hidden="1">
      <c r="A96" s="266">
        <v>95</v>
      </c>
      <c r="B96" t="e">
        <f>#REF!</f>
        <v>#REF!</v>
      </c>
      <c r="C96" t="e">
        <f>#REF!</f>
        <v>#REF!</v>
      </c>
      <c r="D96" t="e">
        <f>versements!V102</f>
        <v>#REF!</v>
      </c>
      <c r="G96" t="e">
        <f>versements!W102</f>
        <v>#REF!</v>
      </c>
    </row>
    <row r="97" spans="1:7" hidden="1">
      <c r="A97" s="266">
        <v>96</v>
      </c>
      <c r="B97" t="e">
        <f>#REF!</f>
        <v>#REF!</v>
      </c>
      <c r="C97" t="e">
        <f>#REF!</f>
        <v>#REF!</v>
      </c>
      <c r="D97" t="e">
        <f>versements!V103</f>
        <v>#REF!</v>
      </c>
      <c r="G97" t="e">
        <f>versements!W103</f>
        <v>#REF!</v>
      </c>
    </row>
    <row r="98" spans="1:7">
      <c r="A98" s="272">
        <v>97</v>
      </c>
      <c r="B98" s="273" t="e">
        <f>#REF!</f>
        <v>#REF!</v>
      </c>
      <c r="C98" s="273" t="e">
        <f>#REF!</f>
        <v>#REF!</v>
      </c>
      <c r="D98" s="273" t="e">
        <f>versements!V104</f>
        <v>#REF!</v>
      </c>
      <c r="E98" s="274"/>
      <c r="F98" s="8"/>
      <c r="G98">
        <f>versements!W104</f>
        <v>0</v>
      </c>
    </row>
    <row r="99" spans="1:7">
      <c r="A99" s="266">
        <v>98</v>
      </c>
      <c r="B99" t="e">
        <f>#REF!</f>
        <v>#REF!</v>
      </c>
      <c r="C99" t="e">
        <f>#REF!</f>
        <v>#REF!</v>
      </c>
      <c r="D99" t="e">
        <f>versements!V105</f>
        <v>#REF!</v>
      </c>
      <c r="G99">
        <f>versements!W105</f>
        <v>0</v>
      </c>
    </row>
    <row r="100" spans="1:7" hidden="1">
      <c r="A100" s="266">
        <v>99</v>
      </c>
      <c r="B100" t="e">
        <f>#REF!</f>
        <v>#REF!</v>
      </c>
      <c r="C100" t="e">
        <f>#REF!</f>
        <v>#REF!</v>
      </c>
      <c r="D100" t="e">
        <f>versements!V106</f>
        <v>#REF!</v>
      </c>
      <c r="G100" t="e">
        <f>versements!W106</f>
        <v>#REF!</v>
      </c>
    </row>
    <row r="101" spans="1:7" hidden="1">
      <c r="A101" s="266">
        <v>100</v>
      </c>
      <c r="B101" t="e">
        <f>#REF!</f>
        <v>#REF!</v>
      </c>
      <c r="C101" t="e">
        <f>#REF!</f>
        <v>#REF!</v>
      </c>
      <c r="D101" t="e">
        <f>versements!V107</f>
        <v>#REF!</v>
      </c>
      <c r="G101" t="e">
        <f>versements!W107</f>
        <v>#REF!</v>
      </c>
    </row>
    <row r="102" spans="1:7" hidden="1">
      <c r="A102" s="266">
        <v>101</v>
      </c>
      <c r="B102" t="e">
        <f>#REF!</f>
        <v>#REF!</v>
      </c>
      <c r="C102" t="e">
        <f>#REF!</f>
        <v>#REF!</v>
      </c>
      <c r="D102" t="e">
        <f>versements!V108</f>
        <v>#REF!</v>
      </c>
      <c r="G102" t="e">
        <f>versements!W108</f>
        <v>#REF!</v>
      </c>
    </row>
    <row r="103" spans="1:7">
      <c r="A103" s="266">
        <v>102</v>
      </c>
      <c r="B103" t="e">
        <f>#REF!</f>
        <v>#REF!</v>
      </c>
      <c r="C103" t="e">
        <f>#REF!</f>
        <v>#REF!</v>
      </c>
      <c r="D103" t="e">
        <f>versements!V109</f>
        <v>#REF!</v>
      </c>
      <c r="G103">
        <f>versements!W109</f>
        <v>0</v>
      </c>
    </row>
    <row r="104" spans="1:7">
      <c r="A104" s="272">
        <v>103</v>
      </c>
      <c r="B104" s="273" t="e">
        <f>#REF!</f>
        <v>#REF!</v>
      </c>
      <c r="C104" s="273" t="e">
        <f>#REF!</f>
        <v>#REF!</v>
      </c>
      <c r="D104" s="273" t="e">
        <f>versements!V110</f>
        <v>#REF!</v>
      </c>
      <c r="E104" s="274"/>
      <c r="F104" s="8"/>
      <c r="G104">
        <f>versements!W110</f>
        <v>0</v>
      </c>
    </row>
    <row r="105" spans="1:7" hidden="1">
      <c r="A105" s="266">
        <v>104</v>
      </c>
      <c r="B105" t="e">
        <f>#REF!</f>
        <v>#REF!</v>
      </c>
      <c r="C105" t="e">
        <f>#REF!</f>
        <v>#REF!</v>
      </c>
      <c r="D105" t="e">
        <f>versements!V111</f>
        <v>#REF!</v>
      </c>
      <c r="G105" t="e">
        <f>versements!W111</f>
        <v>#REF!</v>
      </c>
    </row>
    <row r="106" spans="1:7" hidden="1">
      <c r="A106" s="275">
        <v>105</v>
      </c>
      <c r="B106" s="7" t="e">
        <f>#REF!</f>
        <v>#REF!</v>
      </c>
      <c r="C106" s="7" t="e">
        <f>#REF!</f>
        <v>#REF!</v>
      </c>
      <c r="D106" s="7" t="e">
        <f>versements!V112</f>
        <v>#REF!</v>
      </c>
      <c r="E106" s="25"/>
      <c r="F106" s="8"/>
      <c r="G106" t="e">
        <f>versements!W112</f>
        <v>#REF!</v>
      </c>
    </row>
    <row r="107" spans="1:7">
      <c r="A107" s="276">
        <v>106</v>
      </c>
      <c r="B107" s="29" t="e">
        <f>#REF!</f>
        <v>#REF!</v>
      </c>
      <c r="C107" s="29" t="e">
        <f>#REF!</f>
        <v>#REF!</v>
      </c>
      <c r="D107" s="29" t="e">
        <f>versements!V113</f>
        <v>#REF!</v>
      </c>
      <c r="E107" s="30"/>
      <c r="F107" s="8"/>
      <c r="G107">
        <f>versements!W113</f>
        <v>0</v>
      </c>
    </row>
    <row r="108" spans="1:7">
      <c r="A108" s="266">
        <v>107</v>
      </c>
      <c r="B108" t="e">
        <f>#REF!</f>
        <v>#REF!</v>
      </c>
      <c r="C108" t="e">
        <f>#REF!</f>
        <v>#REF!</v>
      </c>
      <c r="D108" t="e">
        <f>versements!V114</f>
        <v>#REF!</v>
      </c>
      <c r="G108">
        <f>versements!W114</f>
        <v>0</v>
      </c>
    </row>
    <row r="109" spans="1:7">
      <c r="A109" s="272">
        <v>108</v>
      </c>
      <c r="B109" s="273" t="e">
        <f>#REF!</f>
        <v>#REF!</v>
      </c>
      <c r="C109" s="273" t="e">
        <f>#REF!</f>
        <v>#REF!</v>
      </c>
      <c r="D109" s="273" t="e">
        <f>versements!V115</f>
        <v>#REF!</v>
      </c>
      <c r="E109" s="274"/>
      <c r="F109" s="8"/>
      <c r="G109">
        <f>versements!W115</f>
        <v>0</v>
      </c>
    </row>
    <row r="110" spans="1:7" hidden="1">
      <c r="A110" s="266">
        <v>109</v>
      </c>
      <c r="B110" t="e">
        <f>#REF!</f>
        <v>#REF!</v>
      </c>
      <c r="C110" t="e">
        <f>#REF!</f>
        <v>#REF!</v>
      </c>
      <c r="D110" t="e">
        <f>versements!V116</f>
        <v>#REF!</v>
      </c>
      <c r="G110" t="e">
        <f>versements!W116</f>
        <v>#REF!</v>
      </c>
    </row>
    <row r="111" spans="1:7">
      <c r="A111" s="272">
        <v>110</v>
      </c>
      <c r="B111" s="273" t="e">
        <f>#REF!</f>
        <v>#REF!</v>
      </c>
      <c r="C111" s="273" t="e">
        <f>#REF!</f>
        <v>#REF!</v>
      </c>
      <c r="D111" s="273" t="e">
        <f>versements!V117</f>
        <v>#REF!</v>
      </c>
      <c r="E111" s="274"/>
      <c r="F111" s="8"/>
      <c r="G111">
        <f>versements!W117</f>
        <v>0</v>
      </c>
    </row>
    <row r="112" spans="1:7" hidden="1">
      <c r="A112" s="266">
        <v>111</v>
      </c>
      <c r="B112" t="e">
        <f>#REF!</f>
        <v>#REF!</v>
      </c>
      <c r="C112" t="e">
        <f>#REF!</f>
        <v>#REF!</v>
      </c>
      <c r="D112" t="e">
        <f>versements!V118</f>
        <v>#REF!</v>
      </c>
      <c r="G112" t="e">
        <f>versements!W118</f>
        <v>#REF!</v>
      </c>
    </row>
    <row r="113" spans="1:7" hidden="1">
      <c r="A113" s="266">
        <v>112</v>
      </c>
      <c r="B113" t="e">
        <f>#REF!</f>
        <v>#REF!</v>
      </c>
      <c r="C113" t="e">
        <f>#REF!</f>
        <v>#REF!</v>
      </c>
      <c r="D113" t="e">
        <f>versements!V119</f>
        <v>#REF!</v>
      </c>
      <c r="G113" t="e">
        <f>versements!W119</f>
        <v>#REF!</v>
      </c>
    </row>
    <row r="114" spans="1:7" hidden="1">
      <c r="A114" s="275">
        <v>113</v>
      </c>
      <c r="B114" s="7" t="e">
        <f>#REF!</f>
        <v>#REF!</v>
      </c>
      <c r="C114" s="7" t="e">
        <f>#REF!</f>
        <v>#REF!</v>
      </c>
      <c r="D114" s="7" t="e">
        <f>versements!V120</f>
        <v>#REF!</v>
      </c>
      <c r="E114" s="25"/>
      <c r="F114" s="8"/>
      <c r="G114" t="e">
        <f>versements!W120</f>
        <v>#REF!</v>
      </c>
    </row>
    <row r="115" spans="1:7">
      <c r="A115" s="277">
        <v>114</v>
      </c>
      <c r="B115" s="8" t="e">
        <f>#REF!</f>
        <v>#REF!</v>
      </c>
      <c r="C115" s="8" t="e">
        <f>#REF!</f>
        <v>#REF!</v>
      </c>
      <c r="D115" s="8" t="e">
        <f>versements!V121</f>
        <v>#REF!</v>
      </c>
      <c r="E115" s="27"/>
      <c r="F115" s="8"/>
      <c r="G115">
        <f>versements!W121</f>
        <v>0</v>
      </c>
    </row>
    <row r="116" spans="1:7">
      <c r="A116" s="277">
        <v>115</v>
      </c>
      <c r="B116" s="8" t="e">
        <f>#REF!</f>
        <v>#REF!</v>
      </c>
      <c r="C116" s="8" t="e">
        <f>#REF!</f>
        <v>#REF!</v>
      </c>
      <c r="D116" s="8" t="e">
        <f>versements!V122</f>
        <v>#REF!</v>
      </c>
      <c r="E116" s="27"/>
      <c r="F116" s="8"/>
      <c r="G116">
        <f>versements!W122</f>
        <v>0</v>
      </c>
    </row>
    <row r="117" spans="1:7">
      <c r="A117" s="277">
        <v>116</v>
      </c>
      <c r="B117" s="8" t="e">
        <f>#REF!</f>
        <v>#REF!</v>
      </c>
      <c r="C117" s="8" t="e">
        <f>#REF!</f>
        <v>#REF!</v>
      </c>
      <c r="D117" s="8" t="e">
        <f>versements!V123</f>
        <v>#REF!</v>
      </c>
      <c r="E117" s="27"/>
      <c r="F117" s="8"/>
      <c r="G117">
        <f>versements!W123</f>
        <v>0</v>
      </c>
    </row>
    <row r="118" spans="1:7">
      <c r="A118" s="277">
        <v>117</v>
      </c>
      <c r="B118" s="8" t="e">
        <f>#REF!</f>
        <v>#REF!</v>
      </c>
      <c r="C118" s="8" t="e">
        <f>#REF!</f>
        <v>#REF!</v>
      </c>
      <c r="D118" s="8" t="e">
        <f>versements!V124</f>
        <v>#REF!</v>
      </c>
      <c r="E118" s="27"/>
      <c r="F118" s="8"/>
      <c r="G118">
        <f>versements!W124</f>
        <v>0</v>
      </c>
    </row>
    <row r="119" spans="1:7">
      <c r="A119" s="276">
        <v>118</v>
      </c>
      <c r="B119" s="29" t="e">
        <f>#REF!</f>
        <v>#REF!</v>
      </c>
      <c r="C119" s="29" t="e">
        <f>#REF!</f>
        <v>#REF!</v>
      </c>
      <c r="D119" s="29" t="e">
        <f>versements!V125</f>
        <v>#REF!</v>
      </c>
      <c r="E119" s="30"/>
      <c r="F119" s="8"/>
      <c r="G119">
        <f>versements!W125</f>
        <v>0</v>
      </c>
    </row>
    <row r="120" spans="1:7" hidden="1">
      <c r="A120" s="266">
        <v>119</v>
      </c>
      <c r="B120" t="e">
        <f>#REF!</f>
        <v>#REF!</v>
      </c>
      <c r="C120" t="e">
        <f>#REF!</f>
        <v>#REF!</v>
      </c>
      <c r="D120" t="e">
        <f>versements!V126</f>
        <v>#REF!</v>
      </c>
      <c r="G120" t="e">
        <f>versements!W126</f>
        <v>#REF!</v>
      </c>
    </row>
    <row r="121" spans="1:7">
      <c r="A121" s="266">
        <v>120</v>
      </c>
      <c r="B121" t="e">
        <f>#REF!</f>
        <v>#REF!</v>
      </c>
      <c r="C121" t="e">
        <f>#REF!</f>
        <v>#REF!</v>
      </c>
      <c r="D121" t="e">
        <f>versements!V127</f>
        <v>#REF!</v>
      </c>
      <c r="G121">
        <f>versements!W127</f>
        <v>0</v>
      </c>
    </row>
    <row r="122" spans="1:7" hidden="1">
      <c r="A122" s="266">
        <v>121</v>
      </c>
      <c r="B122" t="e">
        <f>#REF!</f>
        <v>#REF!</v>
      </c>
      <c r="C122" t="e">
        <f>#REF!</f>
        <v>#REF!</v>
      </c>
      <c r="D122" t="e">
        <f>versements!V128</f>
        <v>#REF!</v>
      </c>
      <c r="G122" t="e">
        <f>versements!W128</f>
        <v>#REF!</v>
      </c>
    </row>
    <row r="123" spans="1:7" hidden="1">
      <c r="A123" s="272">
        <v>122</v>
      </c>
      <c r="B123" s="273" t="e">
        <f>#REF!</f>
        <v>#REF!</v>
      </c>
      <c r="C123" s="273" t="e">
        <f>#REF!</f>
        <v>#REF!</v>
      </c>
      <c r="D123" s="273" t="e">
        <f>versements!V129</f>
        <v>#REF!</v>
      </c>
      <c r="E123" s="274"/>
      <c r="F123" s="8"/>
      <c r="G123" t="e">
        <f>versements!W129</f>
        <v>#REF!</v>
      </c>
    </row>
    <row r="124" spans="1:7" hidden="1">
      <c r="A124" s="266">
        <v>123</v>
      </c>
      <c r="B124" t="e">
        <f>#REF!</f>
        <v>#REF!</v>
      </c>
      <c r="C124" t="e">
        <f>#REF!</f>
        <v>#REF!</v>
      </c>
      <c r="D124" t="e">
        <f>versements!V130</f>
        <v>#REF!</v>
      </c>
      <c r="G124" t="e">
        <f>versements!W130</f>
        <v>#REF!</v>
      </c>
    </row>
    <row r="125" spans="1:7" hidden="1">
      <c r="A125" s="266">
        <v>124</v>
      </c>
      <c r="B125" t="e">
        <f>#REF!</f>
        <v>#REF!</v>
      </c>
      <c r="C125" t="e">
        <f>#REF!</f>
        <v>#REF!</v>
      </c>
      <c r="D125" t="e">
        <f>versements!V131</f>
        <v>#REF!</v>
      </c>
      <c r="G125" t="e">
        <f>versements!W131</f>
        <v>#REF!</v>
      </c>
    </row>
    <row r="126" spans="1:7" hidden="1">
      <c r="A126" s="266">
        <v>125</v>
      </c>
      <c r="B126" t="e">
        <f>#REF!</f>
        <v>#REF!</v>
      </c>
      <c r="C126" t="e">
        <f>#REF!</f>
        <v>#REF!</v>
      </c>
      <c r="D126" t="e">
        <f>versements!V132</f>
        <v>#REF!</v>
      </c>
      <c r="G126" t="e">
        <f>versements!W132</f>
        <v>#REF!</v>
      </c>
    </row>
    <row r="127" spans="1:7" hidden="1">
      <c r="A127" s="266">
        <v>126</v>
      </c>
      <c r="B127" t="e">
        <f>#REF!</f>
        <v>#REF!</v>
      </c>
      <c r="C127" t="e">
        <f>#REF!</f>
        <v>#REF!</v>
      </c>
      <c r="D127" t="e">
        <f>versements!V133</f>
        <v>#REF!</v>
      </c>
      <c r="G127" t="e">
        <f>versements!W133</f>
        <v>#REF!</v>
      </c>
    </row>
    <row r="128" spans="1:7">
      <c r="A128" s="275">
        <v>127</v>
      </c>
      <c r="B128" s="7" t="e">
        <f>#REF!</f>
        <v>#REF!</v>
      </c>
      <c r="C128" s="7" t="e">
        <f>#REF!</f>
        <v>#REF!</v>
      </c>
      <c r="D128" s="7" t="e">
        <f>versements!V134</f>
        <v>#REF!</v>
      </c>
      <c r="E128" s="25"/>
      <c r="F128" s="8"/>
      <c r="G128">
        <f>versements!W134</f>
        <v>0</v>
      </c>
    </row>
    <row r="129" spans="1:7" hidden="1">
      <c r="A129" s="276">
        <v>128</v>
      </c>
      <c r="B129" s="29" t="e">
        <f>#REF!</f>
        <v>#REF!</v>
      </c>
      <c r="C129" s="29" t="e">
        <f>#REF!</f>
        <v>#REF!</v>
      </c>
      <c r="D129" s="29" t="e">
        <f>versements!V135</f>
        <v>#REF!</v>
      </c>
      <c r="E129" s="30"/>
      <c r="F129" s="8"/>
      <c r="G129" t="e">
        <f>versements!W135</f>
        <v>#REF!</v>
      </c>
    </row>
    <row r="130" spans="1:7" hidden="1">
      <c r="A130" s="266">
        <v>129</v>
      </c>
      <c r="B130" t="e">
        <f>#REF!</f>
        <v>#REF!</v>
      </c>
      <c r="C130" t="e">
        <f>#REF!</f>
        <v>#REF!</v>
      </c>
      <c r="D130" t="e">
        <f>versements!V136</f>
        <v>#REF!</v>
      </c>
      <c r="G130" t="e">
        <f>versements!W136</f>
        <v>#REF!</v>
      </c>
    </row>
    <row r="131" spans="1:7" hidden="1">
      <c r="A131" s="266">
        <v>130</v>
      </c>
      <c r="B131" t="e">
        <f>#REF!</f>
        <v>#REF!</v>
      </c>
      <c r="C131" t="e">
        <f>#REF!</f>
        <v>#REF!</v>
      </c>
      <c r="D131" t="e">
        <f>versements!V137</f>
        <v>#REF!</v>
      </c>
      <c r="G131" t="e">
        <f>versements!W137</f>
        <v>#REF!</v>
      </c>
    </row>
    <row r="132" spans="1:7" hidden="1">
      <c r="A132" s="266">
        <v>131</v>
      </c>
      <c r="B132" t="e">
        <f>#REF!</f>
        <v>#REF!</v>
      </c>
      <c r="C132" t="e">
        <f>#REF!</f>
        <v>#REF!</v>
      </c>
      <c r="D132" t="e">
        <f>versements!V138</f>
        <v>#REF!</v>
      </c>
      <c r="G132" t="e">
        <f>versements!W138</f>
        <v>#REF!</v>
      </c>
    </row>
    <row r="133" spans="1:7" hidden="1">
      <c r="A133" s="266">
        <v>132</v>
      </c>
      <c r="B133" t="e">
        <f>#REF!</f>
        <v>#REF!</v>
      </c>
      <c r="C133" t="e">
        <f>#REF!</f>
        <v>#REF!</v>
      </c>
      <c r="D133" t="e">
        <f>versements!V139</f>
        <v>#REF!</v>
      </c>
      <c r="G133" t="e">
        <f>versements!W139</f>
        <v>#REF!</v>
      </c>
    </row>
    <row r="134" spans="1:7" hidden="1">
      <c r="A134" s="266">
        <v>133</v>
      </c>
      <c r="B134" t="e">
        <f>#REF!</f>
        <v>#REF!</v>
      </c>
      <c r="C134" t="e">
        <f>#REF!</f>
        <v>#REF!</v>
      </c>
      <c r="D134" t="e">
        <f>versements!V140</f>
        <v>#REF!</v>
      </c>
      <c r="G134" t="e">
        <f>versements!W140</f>
        <v>#REF!</v>
      </c>
    </row>
    <row r="135" spans="1:7" hidden="1">
      <c r="A135" s="266">
        <v>134</v>
      </c>
      <c r="B135" t="e">
        <f>#REF!</f>
        <v>#REF!</v>
      </c>
      <c r="C135" t="e">
        <f>#REF!</f>
        <v>#REF!</v>
      </c>
      <c r="D135" t="e">
        <f>versements!V141</f>
        <v>#REF!</v>
      </c>
      <c r="G135" t="e">
        <f>versements!W141</f>
        <v>#REF!</v>
      </c>
    </row>
    <row r="136" spans="1:7" hidden="1">
      <c r="A136" s="266">
        <v>135</v>
      </c>
      <c r="B136" t="e">
        <f>#REF!</f>
        <v>#REF!</v>
      </c>
      <c r="C136" t="e">
        <f>#REF!</f>
        <v>#REF!</v>
      </c>
      <c r="D136" t="e">
        <f>versements!V142</f>
        <v>#REF!</v>
      </c>
      <c r="G136" t="e">
        <f>versements!W142</f>
        <v>#REF!</v>
      </c>
    </row>
    <row r="137" spans="1:7">
      <c r="A137" s="275">
        <v>136</v>
      </c>
      <c r="B137" s="7" t="e">
        <f>#REF!</f>
        <v>#REF!</v>
      </c>
      <c r="C137" s="7" t="e">
        <f>#REF!</f>
        <v>#REF!</v>
      </c>
      <c r="D137" s="7" t="e">
        <f>versements!V143</f>
        <v>#REF!</v>
      </c>
      <c r="E137" s="25"/>
      <c r="F137" s="8"/>
      <c r="G137">
        <f>versements!W143</f>
        <v>0</v>
      </c>
    </row>
    <row r="138" spans="1:7" hidden="1">
      <c r="A138" s="276">
        <v>137</v>
      </c>
      <c r="B138" s="29" t="e">
        <f>#REF!</f>
        <v>#REF!</v>
      </c>
      <c r="C138" s="29" t="e">
        <f>#REF!</f>
        <v>#REF!</v>
      </c>
      <c r="D138" s="29" t="e">
        <f>versements!V144</f>
        <v>#REF!</v>
      </c>
      <c r="E138" s="30"/>
      <c r="F138" s="8"/>
      <c r="G138" t="e">
        <f>versements!W144</f>
        <v>#REF!</v>
      </c>
    </row>
    <row r="139" spans="1:7" hidden="1">
      <c r="A139" s="266">
        <v>138</v>
      </c>
      <c r="B139" t="e">
        <f>#REF!</f>
        <v>#REF!</v>
      </c>
      <c r="C139" t="e">
        <f>#REF!</f>
        <v>#REF!</v>
      </c>
      <c r="D139" t="e">
        <f>versements!V145</f>
        <v>#REF!</v>
      </c>
      <c r="G139" t="e">
        <f>versements!W145</f>
        <v>#REF!</v>
      </c>
    </row>
    <row r="140" spans="1:7">
      <c r="A140" s="275">
        <v>139</v>
      </c>
      <c r="B140" s="7" t="e">
        <f>#REF!</f>
        <v>#REF!</v>
      </c>
      <c r="C140" s="7" t="e">
        <f>#REF!</f>
        <v>#REF!</v>
      </c>
      <c r="D140" s="7" t="e">
        <f>versements!V146</f>
        <v>#REF!</v>
      </c>
      <c r="E140" s="25"/>
      <c r="F140" s="8"/>
      <c r="G140">
        <f>versements!W146</f>
        <v>0</v>
      </c>
    </row>
    <row r="141" spans="1:7">
      <c r="A141" s="277">
        <v>140</v>
      </c>
      <c r="B141" s="8" t="e">
        <f>#REF!</f>
        <v>#REF!</v>
      </c>
      <c r="C141" s="8" t="e">
        <f>#REF!</f>
        <v>#REF!</v>
      </c>
      <c r="D141" s="8" t="e">
        <f>versements!V147</f>
        <v>#REF!</v>
      </c>
      <c r="E141" s="27"/>
      <c r="F141" s="8"/>
      <c r="G141">
        <f>versements!W147</f>
        <v>0</v>
      </c>
    </row>
    <row r="142" spans="1:7">
      <c r="A142" s="277">
        <v>141</v>
      </c>
      <c r="B142" s="8" t="e">
        <f>#REF!</f>
        <v>#REF!</v>
      </c>
      <c r="C142" s="8" t="e">
        <f>#REF!</f>
        <v>#REF!</v>
      </c>
      <c r="D142" s="8" t="e">
        <f>versements!V148</f>
        <v>#REF!</v>
      </c>
      <c r="E142" s="27"/>
      <c r="F142" s="8"/>
      <c r="G142">
        <f>versements!W148</f>
        <v>0</v>
      </c>
    </row>
    <row r="143" spans="1:7">
      <c r="A143" s="277">
        <v>142</v>
      </c>
      <c r="B143" s="8" t="e">
        <f>#REF!</f>
        <v>#REF!</v>
      </c>
      <c r="C143" s="8" t="e">
        <f>#REF!</f>
        <v>#REF!</v>
      </c>
      <c r="D143" s="8" t="e">
        <f>versements!V149</f>
        <v>#REF!</v>
      </c>
      <c r="E143" s="27"/>
      <c r="F143" s="8"/>
      <c r="G143">
        <f>versements!W149</f>
        <v>0</v>
      </c>
    </row>
    <row r="144" spans="1:7">
      <c r="A144" s="277">
        <v>143</v>
      </c>
      <c r="B144" s="8" t="e">
        <f>#REF!</f>
        <v>#REF!</v>
      </c>
      <c r="C144" s="8" t="e">
        <f>#REF!</f>
        <v>#REF!</v>
      </c>
      <c r="D144" s="8" t="e">
        <f>versements!V150</f>
        <v>#REF!</v>
      </c>
      <c r="E144" s="27"/>
      <c r="F144" s="8"/>
      <c r="G144">
        <f>versements!W150</f>
        <v>0</v>
      </c>
    </row>
    <row r="145" spans="1:7" hidden="1">
      <c r="A145" s="277">
        <v>144</v>
      </c>
      <c r="B145" s="8" t="e">
        <f>#REF!</f>
        <v>#REF!</v>
      </c>
      <c r="C145" s="8" t="e">
        <f>#REF!</f>
        <v>#REF!</v>
      </c>
      <c r="D145" s="8" t="e">
        <f>versements!V151</f>
        <v>#REF!</v>
      </c>
      <c r="E145" s="27"/>
      <c r="F145" s="8"/>
      <c r="G145" t="e">
        <f>versements!W151</f>
        <v>#REF!</v>
      </c>
    </row>
    <row r="146" spans="1:7">
      <c r="A146" s="276">
        <v>145</v>
      </c>
      <c r="B146" s="29" t="e">
        <f>#REF!</f>
        <v>#REF!</v>
      </c>
      <c r="C146" s="29" t="e">
        <f>#REF!</f>
        <v>#REF!</v>
      </c>
      <c r="D146" s="29" t="e">
        <f>versements!V152</f>
        <v>#REF!</v>
      </c>
      <c r="E146" s="30"/>
      <c r="F146" s="8"/>
      <c r="G146" t="e">
        <f>versements!W152</f>
        <v>#REF!</v>
      </c>
    </row>
    <row r="147" spans="1:7" hidden="1">
      <c r="A147" s="266">
        <v>146</v>
      </c>
      <c r="B147" t="e">
        <f>#REF!</f>
        <v>#REF!</v>
      </c>
      <c r="C147" t="e">
        <f>#REF!</f>
        <v>#REF!</v>
      </c>
      <c r="D147" t="e">
        <f>versements!V153</f>
        <v>#REF!</v>
      </c>
      <c r="G147" t="e">
        <f>versements!W153</f>
        <v>#REF!</v>
      </c>
    </row>
    <row r="148" spans="1:7">
      <c r="A148" s="272">
        <v>147</v>
      </c>
      <c r="B148" s="273" t="e">
        <f>#REF!</f>
        <v>#REF!</v>
      </c>
      <c r="C148" s="273" t="e">
        <f>#REF!</f>
        <v>#REF!</v>
      </c>
      <c r="D148" s="273" t="e">
        <f>versements!V154</f>
        <v>#REF!</v>
      </c>
      <c r="E148" s="274"/>
      <c r="F148" s="8"/>
      <c r="G148">
        <f>versements!W154</f>
        <v>0</v>
      </c>
    </row>
    <row r="149" spans="1:7">
      <c r="A149" s="266">
        <v>148</v>
      </c>
      <c r="B149" t="e">
        <f>#REF!</f>
        <v>#REF!</v>
      </c>
      <c r="C149" t="e">
        <f>#REF!</f>
        <v>#REF!</v>
      </c>
      <c r="D149" t="e">
        <f>versements!V155</f>
        <v>#REF!</v>
      </c>
      <c r="G149">
        <f>versements!W155</f>
        <v>0</v>
      </c>
    </row>
    <row r="150" spans="1:7" hidden="1">
      <c r="A150" s="266">
        <v>149</v>
      </c>
      <c r="B150" t="e">
        <f>#REF!</f>
        <v>#REF!</v>
      </c>
      <c r="C150" t="e">
        <f>#REF!</f>
        <v>#REF!</v>
      </c>
      <c r="D150" t="e">
        <f>versements!V156</f>
        <v>#REF!</v>
      </c>
      <c r="G150" t="e">
        <f>versements!W156</f>
        <v>#REF!</v>
      </c>
    </row>
    <row r="151" spans="1:7">
      <c r="A151" s="275">
        <v>150</v>
      </c>
      <c r="B151" s="7" t="e">
        <f>#REF!</f>
        <v>#REF!</v>
      </c>
      <c r="C151" s="7" t="e">
        <f>#REF!</f>
        <v>#REF!</v>
      </c>
      <c r="D151" s="7" t="e">
        <f>versements!V157</f>
        <v>#REF!</v>
      </c>
      <c r="E151" s="25"/>
      <c r="F151" s="8"/>
      <c r="G151">
        <f>versements!W157</f>
        <v>0</v>
      </c>
    </row>
    <row r="152" spans="1:7" hidden="1">
      <c r="A152" s="276">
        <v>151</v>
      </c>
      <c r="B152" s="29" t="e">
        <f>#REF!</f>
        <v>#REF!</v>
      </c>
      <c r="C152" s="29" t="e">
        <f>#REF!</f>
        <v>#REF!</v>
      </c>
      <c r="D152" s="29" t="e">
        <f>versements!V158</f>
        <v>#REF!</v>
      </c>
      <c r="E152" s="30"/>
      <c r="F152" s="8"/>
      <c r="G152" t="e">
        <f>versements!W158</f>
        <v>#REF!</v>
      </c>
    </row>
    <row r="153" spans="1:7" hidden="1">
      <c r="A153" s="266">
        <v>152</v>
      </c>
      <c r="B153" t="e">
        <f>#REF!</f>
        <v>#REF!</v>
      </c>
      <c r="C153" t="e">
        <f>#REF!</f>
        <v>#REF!</v>
      </c>
      <c r="D153" t="e">
        <f>versements!V159</f>
        <v>#REF!</v>
      </c>
      <c r="G153" t="e">
        <f>versements!W159</f>
        <v>#REF!</v>
      </c>
    </row>
    <row r="154" spans="1:7" hidden="1">
      <c r="A154" s="266">
        <v>153</v>
      </c>
      <c r="B154" t="e">
        <f>#REF!</f>
        <v>#REF!</v>
      </c>
      <c r="C154" t="e">
        <f>#REF!</f>
        <v>#REF!</v>
      </c>
      <c r="D154" t="e">
        <f>versements!V160</f>
        <v>#REF!</v>
      </c>
      <c r="G154" t="e">
        <f>versements!W160</f>
        <v>#REF!</v>
      </c>
    </row>
    <row r="155" spans="1:7">
      <c r="A155" s="266">
        <v>154</v>
      </c>
      <c r="B155" t="e">
        <f>#REF!</f>
        <v>#REF!</v>
      </c>
      <c r="C155" t="e">
        <f>#REF!</f>
        <v>#REF!</v>
      </c>
      <c r="D155" t="e">
        <f>versements!V161</f>
        <v>#REF!</v>
      </c>
      <c r="G155">
        <f>versements!W161</f>
        <v>0</v>
      </c>
    </row>
    <row r="156" spans="1:7" hidden="1">
      <c r="A156" s="266">
        <v>155</v>
      </c>
      <c r="B156" t="e">
        <f>#REF!</f>
        <v>#REF!</v>
      </c>
      <c r="C156" t="e">
        <f>#REF!</f>
        <v>#REF!</v>
      </c>
      <c r="D156" t="e">
        <f>versements!V162</f>
        <v>#REF!</v>
      </c>
      <c r="G156" t="e">
        <f>versements!W162</f>
        <v>#REF!</v>
      </c>
    </row>
    <row r="157" spans="1:7" hidden="1">
      <c r="A157" s="266">
        <v>156</v>
      </c>
      <c r="B157" t="e">
        <f>#REF!</f>
        <v>#REF!</v>
      </c>
      <c r="C157" t="e">
        <f>#REF!</f>
        <v>#REF!</v>
      </c>
      <c r="D157" t="e">
        <f>versements!V163</f>
        <v>#REF!</v>
      </c>
      <c r="G157" t="e">
        <f>versements!W163</f>
        <v>#REF!</v>
      </c>
    </row>
    <row r="158" spans="1:7">
      <c r="A158" s="272">
        <v>157</v>
      </c>
      <c r="B158" s="273" t="e">
        <f>#REF!</f>
        <v>#REF!</v>
      </c>
      <c r="C158" s="273" t="e">
        <f>#REF!</f>
        <v>#REF!</v>
      </c>
      <c r="D158" s="273" t="e">
        <f>versements!V164</f>
        <v>#REF!</v>
      </c>
      <c r="E158" s="274"/>
      <c r="F158" s="8"/>
      <c r="G158">
        <f>versements!W164</f>
        <v>0</v>
      </c>
    </row>
    <row r="159" spans="1:7" hidden="1">
      <c r="A159" s="266">
        <v>158</v>
      </c>
      <c r="B159" t="e">
        <f>#REF!</f>
        <v>#REF!</v>
      </c>
      <c r="C159" t="e">
        <f>#REF!</f>
        <v>#REF!</v>
      </c>
      <c r="D159" t="e">
        <f>versements!V165</f>
        <v>#REF!</v>
      </c>
      <c r="G159" t="e">
        <f>versements!W165</f>
        <v>#REF!</v>
      </c>
    </row>
    <row r="160" spans="1:7">
      <c r="A160" s="266">
        <v>159</v>
      </c>
      <c r="B160" t="e">
        <f>#REF!</f>
        <v>#REF!</v>
      </c>
      <c r="C160" t="e">
        <f>#REF!</f>
        <v>#REF!</v>
      </c>
      <c r="D160" t="e">
        <f>versements!V166</f>
        <v>#REF!</v>
      </c>
      <c r="G160">
        <f>versements!W166</f>
        <v>0</v>
      </c>
    </row>
    <row r="161" spans="1:7" hidden="1">
      <c r="A161" s="266">
        <v>160</v>
      </c>
      <c r="B161" t="e">
        <f>#REF!</f>
        <v>#REF!</v>
      </c>
      <c r="C161" t="e">
        <f>#REF!</f>
        <v>#REF!</v>
      </c>
      <c r="D161" t="e">
        <f>versements!V167</f>
        <v>#REF!</v>
      </c>
      <c r="G161" t="e">
        <f>versements!W167</f>
        <v>#REF!</v>
      </c>
    </row>
    <row r="162" spans="1:7">
      <c r="A162" s="272">
        <v>161</v>
      </c>
      <c r="B162" s="273" t="e">
        <f>#REF!</f>
        <v>#REF!</v>
      </c>
      <c r="C162" s="273" t="e">
        <f>#REF!</f>
        <v>#REF!</v>
      </c>
      <c r="D162" s="273" t="e">
        <f>versements!V168</f>
        <v>#REF!</v>
      </c>
      <c r="E162" s="274"/>
      <c r="F162" s="8"/>
      <c r="G162">
        <f>versements!W168</f>
        <v>0</v>
      </c>
    </row>
    <row r="163" spans="1:7" hidden="1">
      <c r="A163" s="266">
        <v>162</v>
      </c>
      <c r="B163" t="e">
        <f>#REF!</f>
        <v>#REF!</v>
      </c>
      <c r="C163" t="e">
        <f>#REF!</f>
        <v>#REF!</v>
      </c>
      <c r="D163" t="e">
        <f>versements!V169</f>
        <v>#REF!</v>
      </c>
      <c r="G163" t="e">
        <f>versements!W169</f>
        <v>#REF!</v>
      </c>
    </row>
    <row r="164" spans="1:7" hidden="1">
      <c r="A164" s="266">
        <v>163</v>
      </c>
      <c r="B164" t="e">
        <f>#REF!</f>
        <v>#REF!</v>
      </c>
      <c r="C164" t="e">
        <f>#REF!</f>
        <v>#REF!</v>
      </c>
      <c r="D164" t="e">
        <f>versements!V170</f>
        <v>#REF!</v>
      </c>
      <c r="G164" t="e">
        <f>versements!W170</f>
        <v>#REF!</v>
      </c>
    </row>
    <row r="165" spans="1:7" hidden="1">
      <c r="A165" s="266">
        <v>164</v>
      </c>
      <c r="B165" t="e">
        <f>#REF!</f>
        <v>#REF!</v>
      </c>
      <c r="C165" t="e">
        <f>#REF!</f>
        <v>#REF!</v>
      </c>
      <c r="D165" t="e">
        <f>versements!V171</f>
        <v>#REF!</v>
      </c>
      <c r="G165" t="e">
        <f>versements!W171</f>
        <v>#REF!</v>
      </c>
    </row>
    <row r="166" spans="1:7" hidden="1">
      <c r="A166" s="266">
        <v>165</v>
      </c>
      <c r="B166" t="e">
        <f>#REF!</f>
        <v>#REF!</v>
      </c>
      <c r="C166" t="e">
        <f>#REF!</f>
        <v>#REF!</v>
      </c>
      <c r="D166" t="e">
        <f>versements!V172</f>
        <v>#REF!</v>
      </c>
      <c r="G166" t="e">
        <f>versements!W172</f>
        <v>#REF!</v>
      </c>
    </row>
    <row r="167" spans="1:7">
      <c r="A167" s="272">
        <v>166</v>
      </c>
      <c r="B167" s="273" t="e">
        <f>#REF!</f>
        <v>#REF!</v>
      </c>
      <c r="C167" s="273" t="e">
        <f>#REF!</f>
        <v>#REF!</v>
      </c>
      <c r="D167" s="273" t="e">
        <f>versements!V173</f>
        <v>#REF!</v>
      </c>
      <c r="E167" s="274"/>
      <c r="F167" s="8"/>
      <c r="G167">
        <f>versements!W173</f>
        <v>0</v>
      </c>
    </row>
    <row r="168" spans="1:7" hidden="1">
      <c r="A168" s="266">
        <v>167</v>
      </c>
      <c r="B168" t="e">
        <f>#REF!</f>
        <v>#REF!</v>
      </c>
      <c r="C168" t="e">
        <f>#REF!</f>
        <v>#REF!</v>
      </c>
      <c r="D168" t="e">
        <f>versements!V174</f>
        <v>#REF!</v>
      </c>
      <c r="G168" t="e">
        <f>versements!W174</f>
        <v>#REF!</v>
      </c>
    </row>
    <row r="169" spans="1:7" hidden="1">
      <c r="A169" s="266">
        <v>168</v>
      </c>
      <c r="B169" t="e">
        <f>#REF!</f>
        <v>#REF!</v>
      </c>
      <c r="C169" t="e">
        <f>#REF!</f>
        <v>#REF!</v>
      </c>
      <c r="D169" t="e">
        <f>versements!V175</f>
        <v>#REF!</v>
      </c>
      <c r="G169" t="e">
        <f>versements!W175</f>
        <v>#REF!</v>
      </c>
    </row>
    <row r="170" spans="1:7">
      <c r="A170" s="275">
        <v>169</v>
      </c>
      <c r="B170" s="7" t="e">
        <f>#REF!</f>
        <v>#REF!</v>
      </c>
      <c r="C170" s="7" t="e">
        <f>#REF!</f>
        <v>#REF!</v>
      </c>
      <c r="D170" s="7" t="e">
        <f>versements!V176</f>
        <v>#REF!</v>
      </c>
      <c r="E170" s="25"/>
      <c r="F170" s="8"/>
      <c r="G170">
        <f>versements!W176</f>
        <v>0</v>
      </c>
    </row>
    <row r="171" spans="1:7">
      <c r="A171" s="276">
        <v>170</v>
      </c>
      <c r="B171" s="29" t="e">
        <f>#REF!</f>
        <v>#REF!</v>
      </c>
      <c r="C171" s="29" t="e">
        <f>#REF!</f>
        <v>#REF!</v>
      </c>
      <c r="D171" s="29" t="e">
        <f>versements!V177</f>
        <v>#REF!</v>
      </c>
      <c r="E171" s="30"/>
      <c r="F171" s="8"/>
      <c r="G171">
        <f>versements!W177</f>
        <v>0</v>
      </c>
    </row>
    <row r="172" spans="1:7" hidden="1">
      <c r="A172" s="266">
        <v>171</v>
      </c>
      <c r="B172" t="e">
        <f>#REF!</f>
        <v>#REF!</v>
      </c>
      <c r="C172" t="e">
        <f>#REF!</f>
        <v>#REF!</v>
      </c>
      <c r="D172" t="e">
        <f>versements!V178</f>
        <v>#REF!</v>
      </c>
      <c r="G172" t="e">
        <f>versements!W178</f>
        <v>#REF!</v>
      </c>
    </row>
    <row r="173" spans="1:7" hidden="1">
      <c r="A173" s="266">
        <v>172</v>
      </c>
      <c r="B173" t="e">
        <f>#REF!</f>
        <v>#REF!</v>
      </c>
      <c r="C173" t="e">
        <f>#REF!</f>
        <v>#REF!</v>
      </c>
      <c r="D173" t="e">
        <f>versements!V179</f>
        <v>#REF!</v>
      </c>
      <c r="G173" t="e">
        <f>versements!W179</f>
        <v>#REF!</v>
      </c>
    </row>
    <row r="174" spans="1:7">
      <c r="A174" s="266">
        <v>173</v>
      </c>
      <c r="B174" t="e">
        <f>#REF!</f>
        <v>#REF!</v>
      </c>
      <c r="C174" t="e">
        <f>#REF!</f>
        <v>#REF!</v>
      </c>
      <c r="D174" t="e">
        <f>versements!V180</f>
        <v>#REF!</v>
      </c>
      <c r="G174">
        <f>versements!W180</f>
        <v>0</v>
      </c>
    </row>
    <row r="175" spans="1:7">
      <c r="A175" s="266">
        <v>174</v>
      </c>
      <c r="B175" t="e">
        <f>#REF!</f>
        <v>#REF!</v>
      </c>
      <c r="C175" t="e">
        <f>#REF!</f>
        <v>#REF!</v>
      </c>
      <c r="D175" t="e">
        <f>versements!V181</f>
        <v>#REF!</v>
      </c>
      <c r="G175">
        <f>versements!W181</f>
        <v>0</v>
      </c>
    </row>
    <row r="176" spans="1:7">
      <c r="A176" s="266">
        <v>175</v>
      </c>
      <c r="B176" t="e">
        <f>#REF!</f>
        <v>#REF!</v>
      </c>
      <c r="C176" t="e">
        <f>#REF!</f>
        <v>#REF!</v>
      </c>
      <c r="D176" t="e">
        <f>versements!V182</f>
        <v>#REF!</v>
      </c>
      <c r="G176">
        <f>versements!W182</f>
        <v>0</v>
      </c>
    </row>
    <row r="177" spans="1:7" hidden="1">
      <c r="A177" s="266">
        <v>176</v>
      </c>
      <c r="B177" t="e">
        <f>#REF!</f>
        <v>#REF!</v>
      </c>
      <c r="C177" t="e">
        <f>#REF!</f>
        <v>#REF!</v>
      </c>
      <c r="D177" t="e">
        <f>versements!V183</f>
        <v>#REF!</v>
      </c>
      <c r="G177" t="e">
        <f>versements!W183</f>
        <v>#REF!</v>
      </c>
    </row>
    <row r="178" spans="1:7">
      <c r="A178" s="275">
        <v>177</v>
      </c>
      <c r="B178" s="7" t="e">
        <f>#REF!</f>
        <v>#REF!</v>
      </c>
      <c r="C178" s="7" t="e">
        <f>#REF!</f>
        <v>#REF!</v>
      </c>
      <c r="D178" s="7" t="e">
        <f>versements!V184</f>
        <v>#REF!</v>
      </c>
      <c r="E178" s="25"/>
      <c r="F178" s="8"/>
      <c r="G178">
        <f>versements!W184</f>
        <v>0</v>
      </c>
    </row>
    <row r="179" spans="1:7" hidden="1">
      <c r="A179" s="276">
        <v>178</v>
      </c>
      <c r="B179" s="29" t="e">
        <f>#REF!</f>
        <v>#REF!</v>
      </c>
      <c r="C179" s="29" t="e">
        <f>#REF!</f>
        <v>#REF!</v>
      </c>
      <c r="D179" s="29" t="e">
        <f>versements!V185</f>
        <v>#REF!</v>
      </c>
      <c r="E179" s="30"/>
      <c r="F179" s="8"/>
      <c r="G179" t="e">
        <f>versements!W185</f>
        <v>#REF!</v>
      </c>
    </row>
    <row r="180" spans="1:7" hidden="1">
      <c r="A180" s="266">
        <v>179</v>
      </c>
      <c r="B180" t="e">
        <f>#REF!</f>
        <v>#REF!</v>
      </c>
      <c r="C180" t="e">
        <f>#REF!</f>
        <v>#REF!</v>
      </c>
      <c r="D180" t="e">
        <f>versements!V186</f>
        <v>#REF!</v>
      </c>
      <c r="G180" t="e">
        <f>versements!W186</f>
        <v>#REF!</v>
      </c>
    </row>
    <row r="181" spans="1:7" hidden="1">
      <c r="A181" s="266">
        <v>180</v>
      </c>
      <c r="B181" t="e">
        <f>#REF!</f>
        <v>#REF!</v>
      </c>
      <c r="C181" t="e">
        <f>#REF!</f>
        <v>#REF!</v>
      </c>
      <c r="D181" t="e">
        <f>versements!V187</f>
        <v>#REF!</v>
      </c>
      <c r="G181" t="e">
        <f>versements!W187</f>
        <v>#REF!</v>
      </c>
    </row>
    <row r="182" spans="1:7">
      <c r="A182" s="275">
        <v>181</v>
      </c>
      <c r="B182" s="7" t="e">
        <f>#REF!</f>
        <v>#REF!</v>
      </c>
      <c r="C182" s="7" t="e">
        <f>#REF!</f>
        <v>#REF!</v>
      </c>
      <c r="D182" s="7" t="e">
        <f>versements!V188</f>
        <v>#REF!</v>
      </c>
      <c r="E182" s="25"/>
      <c r="F182" s="8"/>
      <c r="G182">
        <f>versements!W188</f>
        <v>0</v>
      </c>
    </row>
    <row r="183" spans="1:7">
      <c r="A183" s="277">
        <v>182</v>
      </c>
      <c r="B183" s="8" t="e">
        <f>#REF!</f>
        <v>#REF!</v>
      </c>
      <c r="C183" s="8" t="e">
        <f>#REF!</f>
        <v>#REF!</v>
      </c>
      <c r="D183" s="8" t="e">
        <f>versements!V189</f>
        <v>#REF!</v>
      </c>
      <c r="E183" s="27"/>
      <c r="F183" s="8"/>
      <c r="G183">
        <f>versements!W189</f>
        <v>0</v>
      </c>
    </row>
    <row r="184" spans="1:7" hidden="1">
      <c r="A184" s="276">
        <v>183</v>
      </c>
      <c r="B184" s="29" t="e">
        <f>#REF!</f>
        <v>#REF!</v>
      </c>
      <c r="C184" s="29" t="e">
        <f>#REF!</f>
        <v>#REF!</v>
      </c>
      <c r="D184" s="29" t="e">
        <f>versements!V190</f>
        <v>#REF!</v>
      </c>
      <c r="E184" s="30"/>
      <c r="F184" s="8"/>
      <c r="G184" t="e">
        <f>versements!W190</f>
        <v>#REF!</v>
      </c>
    </row>
    <row r="185" spans="1:7">
      <c r="A185" s="266">
        <v>184</v>
      </c>
      <c r="B185" t="e">
        <f>#REF!</f>
        <v>#REF!</v>
      </c>
      <c r="C185" t="e">
        <f>#REF!</f>
        <v>#REF!</v>
      </c>
      <c r="D185" t="e">
        <f>versements!V191</f>
        <v>#REF!</v>
      </c>
      <c r="G185">
        <f>versements!W191</f>
        <v>0</v>
      </c>
    </row>
    <row r="186" spans="1:7">
      <c r="A186" s="266">
        <v>185</v>
      </c>
      <c r="B186" t="e">
        <f>#REF!</f>
        <v>#REF!</v>
      </c>
      <c r="C186" t="e">
        <f>#REF!</f>
        <v>#REF!</v>
      </c>
      <c r="D186" t="e">
        <f>versements!V192</f>
        <v>#REF!</v>
      </c>
      <c r="G186">
        <f>versements!W192</f>
        <v>0</v>
      </c>
    </row>
    <row r="187" spans="1:7" hidden="1">
      <c r="A187" s="272">
        <v>186</v>
      </c>
      <c r="B187" s="273" t="e">
        <f>#REF!</f>
        <v>#REF!</v>
      </c>
      <c r="C187" s="273" t="e">
        <f>#REF!</f>
        <v>#REF!</v>
      </c>
      <c r="D187" s="273" t="e">
        <f>versements!V193</f>
        <v>#REF!</v>
      </c>
      <c r="E187" s="274"/>
      <c r="F187" s="8"/>
      <c r="G187" t="e">
        <f>versements!W193</f>
        <v>#REF!</v>
      </c>
    </row>
    <row r="188" spans="1:7" hidden="1">
      <c r="A188" s="266">
        <v>187</v>
      </c>
      <c r="B188" t="e">
        <f>#REF!</f>
        <v>#REF!</v>
      </c>
      <c r="C188" t="e">
        <f>#REF!</f>
        <v>#REF!</v>
      </c>
      <c r="D188" t="e">
        <f>versements!V194</f>
        <v>#REF!</v>
      </c>
      <c r="G188" t="e">
        <f>versements!W194</f>
        <v>#REF!</v>
      </c>
    </row>
    <row r="189" spans="1:7" hidden="1">
      <c r="A189" s="266">
        <v>188</v>
      </c>
      <c r="B189" t="e">
        <f>#REF!</f>
        <v>#REF!</v>
      </c>
      <c r="C189" t="e">
        <f>#REF!</f>
        <v>#REF!</v>
      </c>
      <c r="D189" t="e">
        <f>versements!V195</f>
        <v>#REF!</v>
      </c>
      <c r="G189" t="e">
        <f>versements!W195</f>
        <v>#REF!</v>
      </c>
    </row>
    <row r="190" spans="1:7" hidden="1">
      <c r="A190" s="266">
        <v>189</v>
      </c>
      <c r="B190" t="e">
        <f>#REF!</f>
        <v>#REF!</v>
      </c>
      <c r="C190" t="e">
        <f>#REF!</f>
        <v>#REF!</v>
      </c>
      <c r="D190" t="e">
        <f>versements!V196</f>
        <v>#REF!</v>
      </c>
      <c r="G190" t="e">
        <f>versements!W196</f>
        <v>#REF!</v>
      </c>
    </row>
    <row r="191" spans="1:7">
      <c r="A191" s="275">
        <v>190</v>
      </c>
      <c r="B191" s="7" t="e">
        <f>#REF!</f>
        <v>#REF!</v>
      </c>
      <c r="C191" s="7" t="e">
        <f>#REF!</f>
        <v>#REF!</v>
      </c>
      <c r="D191" s="7" t="e">
        <f>versements!V197</f>
        <v>#REF!</v>
      </c>
      <c r="E191" s="25"/>
      <c r="F191" s="8"/>
      <c r="G191">
        <f>versements!W197</f>
        <v>0</v>
      </c>
    </row>
    <row r="192" spans="1:7">
      <c r="A192" s="277">
        <v>191</v>
      </c>
      <c r="B192" s="8" t="e">
        <f>#REF!</f>
        <v>#REF!</v>
      </c>
      <c r="C192" s="8" t="e">
        <f>#REF!</f>
        <v>#REF!</v>
      </c>
      <c r="D192" s="8" t="e">
        <f>versements!V198</f>
        <v>#REF!</v>
      </c>
      <c r="E192" s="27"/>
      <c r="F192" s="8"/>
      <c r="G192">
        <f>versements!W198</f>
        <v>0</v>
      </c>
    </row>
    <row r="193" spans="1:7">
      <c r="A193" s="276">
        <v>192</v>
      </c>
      <c r="B193" s="29" t="e">
        <f>#REF!</f>
        <v>#REF!</v>
      </c>
      <c r="C193" s="29" t="e">
        <f>#REF!</f>
        <v>#REF!</v>
      </c>
      <c r="D193" s="29" t="e">
        <f>versements!V199</f>
        <v>#REF!</v>
      </c>
      <c r="E193" s="30"/>
      <c r="F193" s="8"/>
      <c r="G193">
        <f>versements!W199</f>
        <v>0</v>
      </c>
    </row>
    <row r="194" spans="1:7" hidden="1">
      <c r="A194" s="266">
        <v>193</v>
      </c>
      <c r="B194" t="e">
        <f>#REF!</f>
        <v>#REF!</v>
      </c>
      <c r="C194" t="e">
        <f>#REF!</f>
        <v>#REF!</v>
      </c>
      <c r="D194" t="e">
        <f>versements!V200</f>
        <v>#REF!</v>
      </c>
      <c r="G194" t="e">
        <f>versements!W200</f>
        <v>#REF!</v>
      </c>
    </row>
    <row r="195" spans="1:7" hidden="1">
      <c r="A195" s="266">
        <v>194</v>
      </c>
      <c r="B195" t="e">
        <f>#REF!</f>
        <v>#REF!</v>
      </c>
      <c r="C195" t="e">
        <f>#REF!</f>
        <v>#REF!</v>
      </c>
      <c r="D195" t="e">
        <f>versements!V201</f>
        <v>#REF!</v>
      </c>
      <c r="G195" t="e">
        <f>versements!W201</f>
        <v>#REF!</v>
      </c>
    </row>
    <row r="196" spans="1:7" hidden="1">
      <c r="A196" s="275">
        <v>195</v>
      </c>
      <c r="B196" s="7" t="e">
        <f>#REF!</f>
        <v>#REF!</v>
      </c>
      <c r="C196" s="7" t="e">
        <f>#REF!</f>
        <v>#REF!</v>
      </c>
      <c r="D196" s="7" t="e">
        <f>versements!V202</f>
        <v>#REF!</v>
      </c>
      <c r="E196" s="25"/>
      <c r="F196" s="8"/>
      <c r="G196" t="e">
        <f>versements!W202</f>
        <v>#REF!</v>
      </c>
    </row>
    <row r="197" spans="1:7">
      <c r="A197" s="277">
        <v>196</v>
      </c>
      <c r="B197" s="8" t="e">
        <f>#REF!</f>
        <v>#REF!</v>
      </c>
      <c r="C197" s="8" t="e">
        <f>#REF!</f>
        <v>#REF!</v>
      </c>
      <c r="D197" s="8" t="e">
        <f>versements!V203</f>
        <v>#REF!</v>
      </c>
      <c r="E197" s="27"/>
      <c r="F197" s="8"/>
      <c r="G197">
        <f>versements!W203</f>
        <v>0</v>
      </c>
    </row>
    <row r="198" spans="1:7" hidden="1">
      <c r="A198" s="276">
        <v>197</v>
      </c>
      <c r="B198" s="29" t="e">
        <f>#REF!</f>
        <v>#REF!</v>
      </c>
      <c r="C198" s="29" t="e">
        <f>#REF!</f>
        <v>#REF!</v>
      </c>
      <c r="D198" s="29" t="e">
        <f>versements!V204</f>
        <v>#REF!</v>
      </c>
      <c r="E198" s="30"/>
      <c r="F198" s="8"/>
      <c r="G198" t="e">
        <f>versements!W204</f>
        <v>#REF!</v>
      </c>
    </row>
    <row r="199" spans="1:7" hidden="1">
      <c r="A199" s="266">
        <v>198</v>
      </c>
      <c r="B199" t="e">
        <f>#REF!</f>
        <v>#REF!</v>
      </c>
      <c r="C199" t="e">
        <f>#REF!</f>
        <v>#REF!</v>
      </c>
      <c r="D199" t="e">
        <f>versements!V205</f>
        <v>#REF!</v>
      </c>
      <c r="G199" t="e">
        <f>versements!W205</f>
        <v>#REF!</v>
      </c>
    </row>
    <row r="200" spans="1:7" hidden="1">
      <c r="A200" s="266">
        <v>199</v>
      </c>
      <c r="B200" t="e">
        <f>#REF!</f>
        <v>#REF!</v>
      </c>
      <c r="C200" t="e">
        <f>#REF!</f>
        <v>#REF!</v>
      </c>
      <c r="D200" t="e">
        <f>versements!V206</f>
        <v>#REF!</v>
      </c>
      <c r="G200" t="e">
        <f>versements!W206</f>
        <v>#REF!</v>
      </c>
    </row>
    <row r="201" spans="1:7" hidden="1">
      <c r="A201" s="266">
        <v>200</v>
      </c>
      <c r="B201" t="e">
        <f>#REF!</f>
        <v>#REF!</v>
      </c>
      <c r="C201" t="e">
        <f>#REF!</f>
        <v>#REF!</v>
      </c>
      <c r="D201" t="e">
        <f>versements!V207</f>
        <v>#REF!</v>
      </c>
      <c r="G201" t="e">
        <f>versements!W207</f>
        <v>#REF!</v>
      </c>
    </row>
    <row r="202" spans="1:7" hidden="1">
      <c r="A202" s="266">
        <v>201</v>
      </c>
      <c r="B202" t="e">
        <f>#REF!</f>
        <v>#REF!</v>
      </c>
      <c r="C202" t="e">
        <f>#REF!</f>
        <v>#REF!</v>
      </c>
      <c r="D202" t="e">
        <f>versements!V208</f>
        <v>#REF!</v>
      </c>
      <c r="G202" t="e">
        <f>versements!W208</f>
        <v>#REF!</v>
      </c>
    </row>
    <row r="203" spans="1:7">
      <c r="A203" s="266">
        <v>202</v>
      </c>
      <c r="B203" t="e">
        <f>#REF!</f>
        <v>#REF!</v>
      </c>
      <c r="C203" t="e">
        <f>#REF!</f>
        <v>#REF!</v>
      </c>
      <c r="D203" t="e">
        <f>versements!V209</f>
        <v>#REF!</v>
      </c>
      <c r="G203">
        <f>versements!W209</f>
        <v>0</v>
      </c>
    </row>
    <row r="204" spans="1:7">
      <c r="A204" s="266">
        <v>203</v>
      </c>
      <c r="B204" t="e">
        <f>#REF!</f>
        <v>#REF!</v>
      </c>
      <c r="C204" t="e">
        <f>#REF!</f>
        <v>#REF!</v>
      </c>
      <c r="D204" t="e">
        <f>versements!V210</f>
        <v>#REF!</v>
      </c>
      <c r="G204">
        <f>versements!W210</f>
        <v>0</v>
      </c>
    </row>
    <row r="205" spans="1:7" hidden="1">
      <c r="A205" s="266">
        <v>204</v>
      </c>
      <c r="B205" t="e">
        <f>#REF!</f>
        <v>#REF!</v>
      </c>
      <c r="C205" t="e">
        <f>#REF!</f>
        <v>#REF!</v>
      </c>
      <c r="D205" t="e">
        <f>versements!V211</f>
        <v>#REF!</v>
      </c>
      <c r="G205" t="e">
        <f>versements!W211</f>
        <v>#REF!</v>
      </c>
    </row>
    <row r="206" spans="1:7" hidden="1">
      <c r="A206" s="266">
        <v>205</v>
      </c>
      <c r="B206" t="e">
        <f>#REF!</f>
        <v>#REF!</v>
      </c>
      <c r="C206" t="e">
        <f>#REF!</f>
        <v>#REF!</v>
      </c>
      <c r="D206" t="e">
        <f>versements!V212</f>
        <v>#REF!</v>
      </c>
      <c r="G206" t="e">
        <f>versements!W212</f>
        <v>#REF!</v>
      </c>
    </row>
    <row r="207" spans="1:7">
      <c r="A207" s="275">
        <v>206</v>
      </c>
      <c r="B207" s="7" t="e">
        <f>#REF!</f>
        <v>#REF!</v>
      </c>
      <c r="C207" s="7" t="e">
        <f>#REF!</f>
        <v>#REF!</v>
      </c>
      <c r="D207" s="7" t="e">
        <f>versements!V213</f>
        <v>#REF!</v>
      </c>
      <c r="E207" s="25"/>
      <c r="F207" s="8"/>
      <c r="G207">
        <f>versements!W213</f>
        <v>0</v>
      </c>
    </row>
    <row r="208" spans="1:7">
      <c r="A208" s="276">
        <v>207</v>
      </c>
      <c r="B208" s="29" t="e">
        <f>#REF!</f>
        <v>#REF!</v>
      </c>
      <c r="C208" s="29" t="e">
        <f>#REF!</f>
        <v>#REF!</v>
      </c>
      <c r="D208" s="29" t="e">
        <f>versements!V214</f>
        <v>#REF!</v>
      </c>
      <c r="E208" s="30"/>
      <c r="F208" s="8"/>
      <c r="G208">
        <f>versements!W214</f>
        <v>0</v>
      </c>
    </row>
    <row r="209" spans="1:7" hidden="1">
      <c r="A209" s="266">
        <v>208</v>
      </c>
      <c r="B209" t="e">
        <f>#REF!</f>
        <v>#REF!</v>
      </c>
      <c r="C209" t="e">
        <f>#REF!</f>
        <v>#REF!</v>
      </c>
      <c r="D209" t="e">
        <f>versements!V215</f>
        <v>#REF!</v>
      </c>
      <c r="G209" t="e">
        <f>versements!W215</f>
        <v>#REF!</v>
      </c>
    </row>
    <row r="210" spans="1:7">
      <c r="A210" s="266">
        <v>209</v>
      </c>
      <c r="B210" t="e">
        <f>#REF!</f>
        <v>#REF!</v>
      </c>
      <c r="C210" t="e">
        <f>#REF!</f>
        <v>#REF!</v>
      </c>
      <c r="D210" t="e">
        <f>versements!V216</f>
        <v>#REF!</v>
      </c>
      <c r="G210">
        <f>versements!W216</f>
        <v>0</v>
      </c>
    </row>
    <row r="211" spans="1:7">
      <c r="A211" s="266">
        <v>210</v>
      </c>
      <c r="B211" t="e">
        <f>#REF!</f>
        <v>#REF!</v>
      </c>
      <c r="C211" t="e">
        <f>#REF!</f>
        <v>#REF!</v>
      </c>
      <c r="D211" t="e">
        <f>versements!V217</f>
        <v>#REF!</v>
      </c>
      <c r="G211">
        <f>versements!W217</f>
        <v>0</v>
      </c>
    </row>
    <row r="212" spans="1:7">
      <c r="A212" s="275">
        <v>211</v>
      </c>
      <c r="B212" s="7" t="e">
        <f>#REF!</f>
        <v>#REF!</v>
      </c>
      <c r="C212" s="7" t="e">
        <f>#REF!</f>
        <v>#REF!</v>
      </c>
      <c r="D212" s="7" t="e">
        <f>versements!V218</f>
        <v>#REF!</v>
      </c>
      <c r="E212" s="25"/>
      <c r="F212" s="8"/>
      <c r="G212">
        <f>versements!W218</f>
        <v>0</v>
      </c>
    </row>
    <row r="213" spans="1:7">
      <c r="A213" s="276">
        <v>212</v>
      </c>
      <c r="B213" s="29" t="e">
        <f>#REF!</f>
        <v>#REF!</v>
      </c>
      <c r="C213" s="29" t="e">
        <f>#REF!</f>
        <v>#REF!</v>
      </c>
      <c r="D213" s="29" t="e">
        <f>versements!V219</f>
        <v>#REF!</v>
      </c>
      <c r="E213" s="30"/>
      <c r="F213" s="8"/>
      <c r="G213">
        <f>versements!W219</f>
        <v>0</v>
      </c>
    </row>
    <row r="214" spans="1:7">
      <c r="A214" s="266">
        <v>213</v>
      </c>
      <c r="B214" t="e">
        <f>#REF!</f>
        <v>#REF!</v>
      </c>
      <c r="C214" t="e">
        <f>#REF!</f>
        <v>#REF!</v>
      </c>
      <c r="D214" t="e">
        <f>versements!V220</f>
        <v>#REF!</v>
      </c>
      <c r="G214">
        <f>versements!W220</f>
        <v>0</v>
      </c>
    </row>
    <row r="215" spans="1:7">
      <c r="A215" s="266">
        <v>214</v>
      </c>
      <c r="B215" t="e">
        <f>#REF!</f>
        <v>#REF!</v>
      </c>
      <c r="C215" t="e">
        <f>#REF!</f>
        <v>#REF!</v>
      </c>
      <c r="D215" t="e">
        <f>versements!V221</f>
        <v>#REF!</v>
      </c>
      <c r="G215">
        <f>versements!W221</f>
        <v>0</v>
      </c>
    </row>
    <row r="216" spans="1:7">
      <c r="A216" s="266">
        <v>215</v>
      </c>
      <c r="B216" t="e">
        <f>#REF!</f>
        <v>#REF!</v>
      </c>
      <c r="C216" t="e">
        <f>#REF!</f>
        <v>#REF!</v>
      </c>
      <c r="D216" t="e">
        <f>versements!V222</f>
        <v>#REF!</v>
      </c>
      <c r="G216">
        <f>versements!W222</f>
        <v>0</v>
      </c>
    </row>
    <row r="217" spans="1:7" hidden="1">
      <c r="A217" s="266">
        <v>216</v>
      </c>
      <c r="B217" t="e">
        <f>#REF!</f>
        <v>#REF!</v>
      </c>
      <c r="C217" t="e">
        <f>#REF!</f>
        <v>#REF!</v>
      </c>
      <c r="D217" t="e">
        <f>versements!V223</f>
        <v>#REF!</v>
      </c>
      <c r="G217" t="e">
        <f>versements!W223</f>
        <v>#REF!</v>
      </c>
    </row>
    <row r="218" spans="1:7" hidden="1">
      <c r="A218" s="266">
        <v>217</v>
      </c>
      <c r="B218" t="e">
        <f>#REF!</f>
        <v>#REF!</v>
      </c>
      <c r="C218" t="e">
        <f>#REF!</f>
        <v>#REF!</v>
      </c>
      <c r="D218" t="e">
        <f>versements!V224</f>
        <v>#REF!</v>
      </c>
      <c r="G218" t="e">
        <f>versements!W224</f>
        <v>#REF!</v>
      </c>
    </row>
    <row r="219" spans="1:7" hidden="1">
      <c r="A219" s="275">
        <v>218</v>
      </c>
      <c r="B219" s="7" t="e">
        <f>#REF!</f>
        <v>#REF!</v>
      </c>
      <c r="C219" s="7" t="e">
        <f>#REF!</f>
        <v>#REF!</v>
      </c>
      <c r="D219" s="7" t="e">
        <f>versements!V225</f>
        <v>#REF!</v>
      </c>
      <c r="E219" s="25"/>
      <c r="F219" s="8"/>
      <c r="G219" t="e">
        <f>versements!W225</f>
        <v>#REF!</v>
      </c>
    </row>
    <row r="220" spans="1:7">
      <c r="A220" s="277">
        <v>219</v>
      </c>
      <c r="B220" s="8" t="e">
        <f>#REF!</f>
        <v>#REF!</v>
      </c>
      <c r="C220" s="8" t="e">
        <f>#REF!</f>
        <v>#REF!</v>
      </c>
      <c r="D220" s="8" t="e">
        <f>versements!V226</f>
        <v>#REF!</v>
      </c>
      <c r="E220" s="27"/>
      <c r="F220" s="8"/>
      <c r="G220">
        <f>versements!W226</f>
        <v>0</v>
      </c>
    </row>
    <row r="221" spans="1:7">
      <c r="A221" s="276">
        <v>220</v>
      </c>
      <c r="B221" s="29" t="e">
        <f>#REF!</f>
        <v>#REF!</v>
      </c>
      <c r="C221" s="29" t="e">
        <f>#REF!</f>
        <v>#REF!</v>
      </c>
      <c r="D221" s="29" t="e">
        <f>versements!V227</f>
        <v>#REF!</v>
      </c>
      <c r="E221" s="30"/>
      <c r="F221" s="8"/>
      <c r="G221">
        <f>versements!W227</f>
        <v>0</v>
      </c>
    </row>
    <row r="222" spans="1:7">
      <c r="A222" s="266">
        <v>221</v>
      </c>
      <c r="B222" t="e">
        <f>#REF!</f>
        <v>#REF!</v>
      </c>
      <c r="C222" t="e">
        <f>#REF!</f>
        <v>#REF!</v>
      </c>
      <c r="D222" t="e">
        <f>versements!V228</f>
        <v>#REF!</v>
      </c>
      <c r="G222">
        <f>versements!W228</f>
        <v>0</v>
      </c>
    </row>
    <row r="223" spans="1:7">
      <c r="A223" s="266">
        <v>222</v>
      </c>
      <c r="B223" t="e">
        <f>#REF!</f>
        <v>#REF!</v>
      </c>
      <c r="C223" t="e">
        <f>#REF!</f>
        <v>#REF!</v>
      </c>
      <c r="D223" t="e">
        <f>versements!V229</f>
        <v>#REF!</v>
      </c>
      <c r="G223">
        <f>versements!W229</f>
        <v>0</v>
      </c>
    </row>
    <row r="224" spans="1:7">
      <c r="A224" s="266">
        <v>223</v>
      </c>
      <c r="B224" t="e">
        <f>#REF!</f>
        <v>#REF!</v>
      </c>
      <c r="C224" t="e">
        <f>#REF!</f>
        <v>#REF!</v>
      </c>
      <c r="D224" t="e">
        <f>versements!V230</f>
        <v>#REF!</v>
      </c>
      <c r="G224">
        <f>versements!W230</f>
        <v>0</v>
      </c>
    </row>
    <row r="225" spans="1:7">
      <c r="A225" s="266">
        <v>224</v>
      </c>
      <c r="B225" t="e">
        <f>#REF!</f>
        <v>#REF!</v>
      </c>
      <c r="C225" t="e">
        <f>#REF!</f>
        <v>#REF!</v>
      </c>
      <c r="D225" t="e">
        <f>versements!V231</f>
        <v>#REF!</v>
      </c>
      <c r="G225">
        <f>versements!W231</f>
        <v>0</v>
      </c>
    </row>
    <row r="226" spans="1:7" hidden="1">
      <c r="A226" s="266">
        <v>225</v>
      </c>
      <c r="B226" t="e">
        <f>#REF!</f>
        <v>#REF!</v>
      </c>
      <c r="C226" t="e">
        <f>#REF!</f>
        <v>#REF!</v>
      </c>
      <c r="D226" t="e">
        <f>versements!V232</f>
        <v>#REF!</v>
      </c>
      <c r="G226" t="e">
        <f>versements!W232</f>
        <v>#REF!</v>
      </c>
    </row>
    <row r="227" spans="1:7" hidden="1">
      <c r="A227" s="272">
        <v>226</v>
      </c>
      <c r="B227" s="273" t="e">
        <f>#REF!</f>
        <v>#REF!</v>
      </c>
      <c r="C227" s="273" t="e">
        <f>#REF!</f>
        <v>#REF!</v>
      </c>
      <c r="D227" s="273" t="e">
        <f>versements!V233</f>
        <v>#REF!</v>
      </c>
      <c r="E227" s="274"/>
      <c r="F227" s="8"/>
      <c r="G227" t="e">
        <f>versements!W233</f>
        <v>#REF!</v>
      </c>
    </row>
    <row r="228" spans="1:7" hidden="1">
      <c r="A228" s="266">
        <v>227</v>
      </c>
      <c r="B228" t="e">
        <f>#REF!</f>
        <v>#REF!</v>
      </c>
      <c r="C228" t="e">
        <f>#REF!</f>
        <v>#REF!</v>
      </c>
      <c r="D228" t="e">
        <f>versements!V234</f>
        <v>#REF!</v>
      </c>
      <c r="G228" t="e">
        <f>versements!W234</f>
        <v>#REF!</v>
      </c>
    </row>
    <row r="229" spans="1:7">
      <c r="A229" s="272">
        <v>228</v>
      </c>
      <c r="B229" s="273" t="e">
        <f>#REF!</f>
        <v>#REF!</v>
      </c>
      <c r="C229" s="273" t="e">
        <f>#REF!</f>
        <v>#REF!</v>
      </c>
      <c r="D229" s="273" t="e">
        <f>versements!V235</f>
        <v>#REF!</v>
      </c>
      <c r="E229" s="274"/>
      <c r="F229" s="8"/>
      <c r="G229">
        <f>versements!W235</f>
        <v>0</v>
      </c>
    </row>
    <row r="230" spans="1:7" hidden="1">
      <c r="A230" s="266">
        <v>229</v>
      </c>
      <c r="B230" t="e">
        <f>#REF!</f>
        <v>#REF!</v>
      </c>
      <c r="C230" t="e">
        <f>#REF!</f>
        <v>#REF!</v>
      </c>
      <c r="D230" t="e">
        <f>versements!V236</f>
        <v>#REF!</v>
      </c>
      <c r="G230" t="e">
        <f>versements!W236</f>
        <v>#REF!</v>
      </c>
    </row>
    <row r="231" spans="1:7" hidden="1">
      <c r="A231" s="266">
        <v>230</v>
      </c>
      <c r="B231" t="e">
        <f>#REF!</f>
        <v>#REF!</v>
      </c>
      <c r="C231" t="e">
        <f>#REF!</f>
        <v>#REF!</v>
      </c>
      <c r="D231" t="e">
        <f>versements!V237</f>
        <v>#REF!</v>
      </c>
      <c r="G231" t="e">
        <f>versements!W237</f>
        <v>#REF!</v>
      </c>
    </row>
    <row r="232" spans="1:7" hidden="1">
      <c r="A232" s="266">
        <v>231</v>
      </c>
      <c r="B232" t="e">
        <f>#REF!</f>
        <v>#REF!</v>
      </c>
      <c r="C232" t="e">
        <f>#REF!</f>
        <v>#REF!</v>
      </c>
      <c r="D232" t="e">
        <f>versements!V238</f>
        <v>#REF!</v>
      </c>
      <c r="G232" t="e">
        <f>versements!W238</f>
        <v>#REF!</v>
      </c>
    </row>
    <row r="233" spans="1:7" hidden="1">
      <c r="A233" s="266">
        <v>232</v>
      </c>
      <c r="B233" t="e">
        <f>#REF!</f>
        <v>#REF!</v>
      </c>
      <c r="C233" t="e">
        <f>#REF!</f>
        <v>#REF!</v>
      </c>
      <c r="D233" t="e">
        <f>versements!V239</f>
        <v>#REF!</v>
      </c>
      <c r="G233" t="e">
        <f>versements!W239</f>
        <v>#REF!</v>
      </c>
    </row>
    <row r="234" spans="1:7" hidden="1">
      <c r="A234" s="266">
        <v>233</v>
      </c>
      <c r="B234" t="e">
        <f>#REF!</f>
        <v>#REF!</v>
      </c>
      <c r="C234" t="e">
        <f>#REF!</f>
        <v>#REF!</v>
      </c>
      <c r="D234" t="e">
        <f>versements!V240</f>
        <v>#REF!</v>
      </c>
      <c r="G234" t="e">
        <f>versements!W240</f>
        <v>#REF!</v>
      </c>
    </row>
    <row r="235" spans="1:7" hidden="1">
      <c r="A235" s="266">
        <v>234</v>
      </c>
      <c r="B235" t="e">
        <f>#REF!</f>
        <v>#REF!</v>
      </c>
      <c r="C235" t="e">
        <f>#REF!</f>
        <v>#REF!</v>
      </c>
      <c r="D235" t="e">
        <f>versements!V241</f>
        <v>#REF!</v>
      </c>
      <c r="G235" t="e">
        <f>versements!W241</f>
        <v>#REF!</v>
      </c>
    </row>
    <row r="236" spans="1:7">
      <c r="A236" s="266">
        <v>235</v>
      </c>
      <c r="B236" t="e">
        <f>#REF!</f>
        <v>#REF!</v>
      </c>
      <c r="C236" t="e">
        <f>#REF!</f>
        <v>#REF!</v>
      </c>
      <c r="D236" t="e">
        <f>versements!V242</f>
        <v>#REF!</v>
      </c>
      <c r="G236">
        <f>versements!W242</f>
        <v>0</v>
      </c>
    </row>
    <row r="237" spans="1:7">
      <c r="A237" s="266">
        <v>236</v>
      </c>
      <c r="B237" t="e">
        <f>#REF!</f>
        <v>#REF!</v>
      </c>
      <c r="C237" t="e">
        <f>#REF!</f>
        <v>#REF!</v>
      </c>
      <c r="D237" t="e">
        <f>versements!V243</f>
        <v>#REF!</v>
      </c>
      <c r="G237">
        <f>versements!W243</f>
        <v>0</v>
      </c>
    </row>
    <row r="238" spans="1:7">
      <c r="A238" s="275">
        <v>237</v>
      </c>
      <c r="B238" s="7" t="e">
        <f>#REF!</f>
        <v>#REF!</v>
      </c>
      <c r="C238" s="7" t="e">
        <f>#REF!</f>
        <v>#REF!</v>
      </c>
      <c r="D238" s="7" t="e">
        <f>versements!V244</f>
        <v>#REF!</v>
      </c>
      <c r="E238" s="25"/>
      <c r="F238" s="8"/>
      <c r="G238">
        <f>versements!W244</f>
        <v>0</v>
      </c>
    </row>
    <row r="239" spans="1:7">
      <c r="A239" s="276">
        <v>238</v>
      </c>
      <c r="B239" s="29" t="e">
        <f>#REF!</f>
        <v>#REF!</v>
      </c>
      <c r="C239" s="29" t="e">
        <f>#REF!</f>
        <v>#REF!</v>
      </c>
      <c r="D239" s="29" t="e">
        <f>versements!V245</f>
        <v>#REF!</v>
      </c>
      <c r="E239" s="30"/>
      <c r="F239" s="8"/>
      <c r="G239">
        <f>versements!W245</f>
        <v>0</v>
      </c>
    </row>
    <row r="240" spans="1:7" hidden="1">
      <c r="A240" s="266">
        <v>239</v>
      </c>
      <c r="B240" t="e">
        <f>#REF!</f>
        <v>#REF!</v>
      </c>
      <c r="C240" t="e">
        <f>#REF!</f>
        <v>#REF!</v>
      </c>
      <c r="D240" t="e">
        <f>versements!V246</f>
        <v>#REF!</v>
      </c>
      <c r="G240" t="e">
        <f>versements!W246</f>
        <v>#REF!</v>
      </c>
    </row>
    <row r="241" spans="1:7" hidden="1">
      <c r="A241" s="266">
        <v>240</v>
      </c>
      <c r="B241" t="e">
        <f>#REF!</f>
        <v>#REF!</v>
      </c>
      <c r="C241" t="e">
        <f>#REF!</f>
        <v>#REF!</v>
      </c>
      <c r="D241" t="e">
        <f>versements!V247</f>
        <v>#REF!</v>
      </c>
      <c r="G241" t="e">
        <f>versements!W247</f>
        <v>#REF!</v>
      </c>
    </row>
    <row r="242" spans="1:7" hidden="1">
      <c r="A242" s="266">
        <v>241</v>
      </c>
      <c r="B242" t="e">
        <f>#REF!</f>
        <v>#REF!</v>
      </c>
      <c r="C242" t="e">
        <f>#REF!</f>
        <v>#REF!</v>
      </c>
      <c r="D242" t="e">
        <f>versements!V248</f>
        <v>#REF!</v>
      </c>
      <c r="G242" t="e">
        <f>versements!W248</f>
        <v>#REF!</v>
      </c>
    </row>
    <row r="243" spans="1:7" hidden="1">
      <c r="A243" s="266">
        <v>242</v>
      </c>
      <c r="B243" t="e">
        <f>#REF!</f>
        <v>#REF!</v>
      </c>
      <c r="C243" t="e">
        <f>#REF!</f>
        <v>#REF!</v>
      </c>
      <c r="D243" t="e">
        <f>versements!V249</f>
        <v>#REF!</v>
      </c>
      <c r="G243" t="e">
        <f>versements!W249</f>
        <v>#REF!</v>
      </c>
    </row>
    <row r="244" spans="1:7" hidden="1">
      <c r="A244" s="266">
        <v>243</v>
      </c>
      <c r="B244" t="e">
        <f>#REF!</f>
        <v>#REF!</v>
      </c>
      <c r="C244" t="e">
        <f>#REF!</f>
        <v>#REF!</v>
      </c>
      <c r="D244" t="e">
        <f>versements!V250</f>
        <v>#REF!</v>
      </c>
      <c r="G244" t="e">
        <f>versements!W250</f>
        <v>#REF!</v>
      </c>
    </row>
    <row r="245" spans="1:7">
      <c r="A245" s="275">
        <v>244</v>
      </c>
      <c r="B245" t="e">
        <f>#REF!</f>
        <v>#REF!</v>
      </c>
      <c r="C245" t="e">
        <f>#REF!</f>
        <v>#REF!</v>
      </c>
      <c r="D245" s="7" t="e">
        <f>versements!V251</f>
        <v>#REF!</v>
      </c>
      <c r="E245" s="25"/>
      <c r="F245" s="8"/>
      <c r="G245">
        <f>versements!W251</f>
        <v>0</v>
      </c>
    </row>
    <row r="246" spans="1:7">
      <c r="A246" s="276">
        <v>245</v>
      </c>
      <c r="B246" t="e">
        <f>#REF!</f>
        <v>#REF!</v>
      </c>
      <c r="C246" t="e">
        <f>#REF!</f>
        <v>#REF!</v>
      </c>
      <c r="D246" s="29" t="e">
        <f>versements!V252</f>
        <v>#REF!</v>
      </c>
      <c r="E246" s="30"/>
      <c r="F246" s="8"/>
      <c r="G246">
        <f>versements!W252</f>
        <v>0</v>
      </c>
    </row>
    <row r="247" spans="1:7" hidden="1">
      <c r="A247" s="266">
        <v>246</v>
      </c>
      <c r="B247" t="e">
        <f>#REF!</f>
        <v>#REF!</v>
      </c>
      <c r="C247" t="e">
        <f>#REF!</f>
        <v>#REF!</v>
      </c>
      <c r="D247" t="e">
        <f>versements!V253</f>
        <v>#REF!</v>
      </c>
      <c r="G247" t="e">
        <f>versements!W253</f>
        <v>#REF!</v>
      </c>
    </row>
    <row r="248" spans="1:7" hidden="1">
      <c r="A248" s="266">
        <v>247</v>
      </c>
      <c r="B248" t="e">
        <f>#REF!</f>
        <v>#REF!</v>
      </c>
      <c r="C248" t="e">
        <f>#REF!</f>
        <v>#REF!</v>
      </c>
      <c r="D248" t="e">
        <f>versements!V254</f>
        <v>#REF!</v>
      </c>
      <c r="G248" t="e">
        <f>versements!W254</f>
        <v>#REF!</v>
      </c>
    </row>
    <row r="249" spans="1:7" hidden="1">
      <c r="A249" s="272">
        <v>248</v>
      </c>
      <c r="B249" t="e">
        <f>#REF!</f>
        <v>#REF!</v>
      </c>
      <c r="C249" t="e">
        <f>#REF!</f>
        <v>#REF!</v>
      </c>
      <c r="D249" s="273" t="e">
        <f>versements!V255</f>
        <v>#REF!</v>
      </c>
      <c r="E249" s="274"/>
      <c r="F249" s="8"/>
      <c r="G249" t="e">
        <f>versements!W255</f>
        <v>#REF!</v>
      </c>
    </row>
    <row r="250" spans="1:7" hidden="1">
      <c r="A250" s="266">
        <v>249</v>
      </c>
      <c r="B250" t="e">
        <f>#REF!</f>
        <v>#REF!</v>
      </c>
      <c r="C250" t="e">
        <f>#REF!</f>
        <v>#REF!</v>
      </c>
      <c r="D250" t="e">
        <f>versements!V256</f>
        <v>#REF!</v>
      </c>
      <c r="G250" t="e">
        <f>versements!W256</f>
        <v>#REF!</v>
      </c>
    </row>
    <row r="251" spans="1:7">
      <c r="A251" s="275">
        <v>250</v>
      </c>
      <c r="B251" t="e">
        <f>#REF!</f>
        <v>#REF!</v>
      </c>
      <c r="C251" t="e">
        <f>#REF!</f>
        <v>#REF!</v>
      </c>
      <c r="D251" s="7" t="e">
        <f>versements!V257</f>
        <v>#REF!</v>
      </c>
      <c r="E251" s="25"/>
      <c r="F251" s="8"/>
      <c r="G251">
        <f>versements!W257</f>
        <v>0</v>
      </c>
    </row>
    <row r="252" spans="1:7">
      <c r="A252" s="277"/>
      <c r="B252" s="8"/>
      <c r="C252" s="8"/>
      <c r="D252" s="8"/>
      <c r="E252" s="27"/>
      <c r="F252" s="8"/>
    </row>
    <row r="253" spans="1:7">
      <c r="A253" s="26"/>
      <c r="B253" s="8"/>
      <c r="C253" s="8"/>
      <c r="D253" s="8"/>
      <c r="E253" s="27"/>
      <c r="F253" s="8"/>
    </row>
    <row r="254" spans="1:7">
      <c r="A254" s="26"/>
      <c r="B254" s="8"/>
      <c r="C254" s="8"/>
      <c r="D254" s="8"/>
      <c r="E254" s="27"/>
      <c r="F254" s="8"/>
    </row>
    <row r="255" spans="1:7">
      <c r="A255" s="26"/>
      <c r="B255" s="8"/>
      <c r="C255" s="8"/>
      <c r="D255" s="8"/>
      <c r="E255" s="27"/>
      <c r="F255" s="8"/>
    </row>
    <row r="256" spans="1:7">
      <c r="A256" s="26"/>
      <c r="B256" s="8"/>
      <c r="C256" s="8"/>
      <c r="D256" s="8"/>
      <c r="E256" s="27"/>
      <c r="F256" s="8"/>
    </row>
    <row r="257" spans="1:6">
      <c r="A257" s="28"/>
      <c r="B257" s="29"/>
      <c r="C257" s="29"/>
      <c r="D257" s="29"/>
      <c r="E257" s="30"/>
      <c r="F257" s="8"/>
    </row>
  </sheetData>
  <sheetProtection sheet="1" objects="1" scenarios="1"/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1"/>
  <dimension ref="A1:L238"/>
  <sheetViews>
    <sheetView showZeros="0" workbookViewId="0">
      <pane xSplit="5" ySplit="1" topLeftCell="F2" activePane="bottomRight" state="frozen"/>
      <selection pane="topRight" activeCell="E1" sqref="E1"/>
      <selection pane="bottomLeft" activeCell="A7" sqref="A7"/>
      <selection pane="bottomRight" activeCell="A2" sqref="A2"/>
    </sheetView>
  </sheetViews>
  <sheetFormatPr baseColWidth="10" defaultRowHeight="20.100000000000001" customHeight="1"/>
  <cols>
    <col min="1" max="1" width="10.140625" style="45" hidden="1" customWidth="1"/>
    <col min="2" max="2" width="5.85546875" style="45" hidden="1" customWidth="1"/>
    <col min="3" max="3" width="17.140625" style="44" customWidth="1"/>
    <col min="4" max="4" width="13.28515625" style="44" customWidth="1"/>
    <col min="5" max="5" width="7.28515625" style="44" customWidth="1"/>
    <col min="6" max="6" width="10.5703125" style="341" customWidth="1"/>
    <col min="7" max="7" width="10.7109375" style="44" customWidth="1"/>
    <col min="8" max="8" width="14.5703125" style="44" customWidth="1"/>
    <col min="9" max="9" width="24" style="44" customWidth="1"/>
    <col min="10" max="228" width="11.42578125" style="44"/>
    <col min="229" max="229" width="10" style="44" customWidth="1"/>
    <col min="230" max="230" width="12.42578125" style="44" customWidth="1"/>
    <col min="231" max="231" width="9" style="44" customWidth="1"/>
    <col min="232" max="232" width="5" style="44" customWidth="1"/>
    <col min="233" max="233" width="6.140625" style="44" customWidth="1"/>
    <col min="234" max="246" width="6.42578125" style="44" customWidth="1"/>
    <col min="247" max="250" width="6" style="44" customWidth="1"/>
    <col min="251" max="251" width="10.28515625" style="44" customWidth="1"/>
    <col min="252" max="252" width="10.140625" style="44" customWidth="1"/>
    <col min="253" max="253" width="7.5703125" style="44" customWidth="1"/>
    <col min="254" max="254" width="7.140625" style="44" customWidth="1"/>
    <col min="255" max="255" width="8" style="44" customWidth="1"/>
    <col min="256" max="256" width="8.140625" style="44" customWidth="1"/>
    <col min="257" max="257" width="7.7109375" style="44" customWidth="1"/>
    <col min="258" max="260" width="8.28515625" style="44" customWidth="1"/>
    <col min="261" max="484" width="11.42578125" style="44"/>
    <col min="485" max="485" width="10" style="44" customWidth="1"/>
    <col min="486" max="486" width="12.42578125" style="44" customWidth="1"/>
    <col min="487" max="487" width="9" style="44" customWidth="1"/>
    <col min="488" max="488" width="5" style="44" customWidth="1"/>
    <col min="489" max="489" width="6.140625" style="44" customWidth="1"/>
    <col min="490" max="502" width="6.42578125" style="44" customWidth="1"/>
    <col min="503" max="506" width="6" style="44" customWidth="1"/>
    <col min="507" max="507" width="10.28515625" style="44" customWidth="1"/>
    <col min="508" max="508" width="10.140625" style="44" customWidth="1"/>
    <col min="509" max="509" width="7.5703125" style="44" customWidth="1"/>
    <col min="510" max="510" width="7.140625" style="44" customWidth="1"/>
    <col min="511" max="511" width="8" style="44" customWidth="1"/>
    <col min="512" max="512" width="8.140625" style="44" customWidth="1"/>
    <col min="513" max="513" width="7.7109375" style="44" customWidth="1"/>
    <col min="514" max="516" width="8.28515625" style="44" customWidth="1"/>
    <col min="517" max="740" width="11.42578125" style="44"/>
    <col min="741" max="741" width="10" style="44" customWidth="1"/>
    <col min="742" max="742" width="12.42578125" style="44" customWidth="1"/>
    <col min="743" max="743" width="9" style="44" customWidth="1"/>
    <col min="744" max="744" width="5" style="44" customWidth="1"/>
    <col min="745" max="745" width="6.140625" style="44" customWidth="1"/>
    <col min="746" max="758" width="6.42578125" style="44" customWidth="1"/>
    <col min="759" max="762" width="6" style="44" customWidth="1"/>
    <col min="763" max="763" width="10.28515625" style="44" customWidth="1"/>
    <col min="764" max="764" width="10.140625" style="44" customWidth="1"/>
    <col min="765" max="765" width="7.5703125" style="44" customWidth="1"/>
    <col min="766" max="766" width="7.140625" style="44" customWidth="1"/>
    <col min="767" max="767" width="8" style="44" customWidth="1"/>
    <col min="768" max="768" width="8.140625" style="44" customWidth="1"/>
    <col min="769" max="769" width="7.7109375" style="44" customWidth="1"/>
    <col min="770" max="772" width="8.28515625" style="44" customWidth="1"/>
    <col min="773" max="996" width="11.42578125" style="44"/>
    <col min="997" max="997" width="10" style="44" customWidth="1"/>
    <col min="998" max="998" width="12.42578125" style="44" customWidth="1"/>
    <col min="999" max="999" width="9" style="44" customWidth="1"/>
    <col min="1000" max="1000" width="5" style="44" customWidth="1"/>
    <col min="1001" max="1001" width="6.140625" style="44" customWidth="1"/>
    <col min="1002" max="1014" width="6.42578125" style="44" customWidth="1"/>
    <col min="1015" max="1018" width="6" style="44" customWidth="1"/>
    <col min="1019" max="1019" width="10.28515625" style="44" customWidth="1"/>
    <col min="1020" max="1020" width="10.140625" style="44" customWidth="1"/>
    <col min="1021" max="1021" width="7.5703125" style="44" customWidth="1"/>
    <col min="1022" max="1022" width="7.140625" style="44" customWidth="1"/>
    <col min="1023" max="1023" width="8" style="44" customWidth="1"/>
    <col min="1024" max="1024" width="8.140625" style="44" customWidth="1"/>
    <col min="1025" max="1025" width="7.7109375" style="44" customWidth="1"/>
    <col min="1026" max="1028" width="8.28515625" style="44" customWidth="1"/>
    <col min="1029" max="1252" width="11.42578125" style="44"/>
    <col min="1253" max="1253" width="10" style="44" customWidth="1"/>
    <col min="1254" max="1254" width="12.42578125" style="44" customWidth="1"/>
    <col min="1255" max="1255" width="9" style="44" customWidth="1"/>
    <col min="1256" max="1256" width="5" style="44" customWidth="1"/>
    <col min="1257" max="1257" width="6.140625" style="44" customWidth="1"/>
    <col min="1258" max="1270" width="6.42578125" style="44" customWidth="1"/>
    <col min="1271" max="1274" width="6" style="44" customWidth="1"/>
    <col min="1275" max="1275" width="10.28515625" style="44" customWidth="1"/>
    <col min="1276" max="1276" width="10.140625" style="44" customWidth="1"/>
    <col min="1277" max="1277" width="7.5703125" style="44" customWidth="1"/>
    <col min="1278" max="1278" width="7.140625" style="44" customWidth="1"/>
    <col min="1279" max="1279" width="8" style="44" customWidth="1"/>
    <col min="1280" max="1280" width="8.140625" style="44" customWidth="1"/>
    <col min="1281" max="1281" width="7.7109375" style="44" customWidth="1"/>
    <col min="1282" max="1284" width="8.28515625" style="44" customWidth="1"/>
    <col min="1285" max="1508" width="11.42578125" style="44"/>
    <col min="1509" max="1509" width="10" style="44" customWidth="1"/>
    <col min="1510" max="1510" width="12.42578125" style="44" customWidth="1"/>
    <col min="1511" max="1511" width="9" style="44" customWidth="1"/>
    <col min="1512" max="1512" width="5" style="44" customWidth="1"/>
    <col min="1513" max="1513" width="6.140625" style="44" customWidth="1"/>
    <col min="1514" max="1526" width="6.42578125" style="44" customWidth="1"/>
    <col min="1527" max="1530" width="6" style="44" customWidth="1"/>
    <col min="1531" max="1531" width="10.28515625" style="44" customWidth="1"/>
    <col min="1532" max="1532" width="10.140625" style="44" customWidth="1"/>
    <col min="1533" max="1533" width="7.5703125" style="44" customWidth="1"/>
    <col min="1534" max="1534" width="7.140625" style="44" customWidth="1"/>
    <col min="1535" max="1535" width="8" style="44" customWidth="1"/>
    <col min="1536" max="1536" width="8.140625" style="44" customWidth="1"/>
    <col min="1537" max="1537" width="7.7109375" style="44" customWidth="1"/>
    <col min="1538" max="1540" width="8.28515625" style="44" customWidth="1"/>
    <col min="1541" max="1764" width="11.42578125" style="44"/>
    <col min="1765" max="1765" width="10" style="44" customWidth="1"/>
    <col min="1766" max="1766" width="12.42578125" style="44" customWidth="1"/>
    <col min="1767" max="1767" width="9" style="44" customWidth="1"/>
    <col min="1768" max="1768" width="5" style="44" customWidth="1"/>
    <col min="1769" max="1769" width="6.140625" style="44" customWidth="1"/>
    <col min="1770" max="1782" width="6.42578125" style="44" customWidth="1"/>
    <col min="1783" max="1786" width="6" style="44" customWidth="1"/>
    <col min="1787" max="1787" width="10.28515625" style="44" customWidth="1"/>
    <col min="1788" max="1788" width="10.140625" style="44" customWidth="1"/>
    <col min="1789" max="1789" width="7.5703125" style="44" customWidth="1"/>
    <col min="1790" max="1790" width="7.140625" style="44" customWidth="1"/>
    <col min="1791" max="1791" width="8" style="44" customWidth="1"/>
    <col min="1792" max="1792" width="8.140625" style="44" customWidth="1"/>
    <col min="1793" max="1793" width="7.7109375" style="44" customWidth="1"/>
    <col min="1794" max="1796" width="8.28515625" style="44" customWidth="1"/>
    <col min="1797" max="2020" width="11.42578125" style="44"/>
    <col min="2021" max="2021" width="10" style="44" customWidth="1"/>
    <col min="2022" max="2022" width="12.42578125" style="44" customWidth="1"/>
    <col min="2023" max="2023" width="9" style="44" customWidth="1"/>
    <col min="2024" max="2024" width="5" style="44" customWidth="1"/>
    <col min="2025" max="2025" width="6.140625" style="44" customWidth="1"/>
    <col min="2026" max="2038" width="6.42578125" style="44" customWidth="1"/>
    <col min="2039" max="2042" width="6" style="44" customWidth="1"/>
    <col min="2043" max="2043" width="10.28515625" style="44" customWidth="1"/>
    <col min="2044" max="2044" width="10.140625" style="44" customWidth="1"/>
    <col min="2045" max="2045" width="7.5703125" style="44" customWidth="1"/>
    <col min="2046" max="2046" width="7.140625" style="44" customWidth="1"/>
    <col min="2047" max="2047" width="8" style="44" customWidth="1"/>
    <col min="2048" max="2048" width="8.140625" style="44" customWidth="1"/>
    <col min="2049" max="2049" width="7.7109375" style="44" customWidth="1"/>
    <col min="2050" max="2052" width="8.28515625" style="44" customWidth="1"/>
    <col min="2053" max="2276" width="11.42578125" style="44"/>
    <col min="2277" max="2277" width="10" style="44" customWidth="1"/>
    <col min="2278" max="2278" width="12.42578125" style="44" customWidth="1"/>
    <col min="2279" max="2279" width="9" style="44" customWidth="1"/>
    <col min="2280" max="2280" width="5" style="44" customWidth="1"/>
    <col min="2281" max="2281" width="6.140625" style="44" customWidth="1"/>
    <col min="2282" max="2294" width="6.42578125" style="44" customWidth="1"/>
    <col min="2295" max="2298" width="6" style="44" customWidth="1"/>
    <col min="2299" max="2299" width="10.28515625" style="44" customWidth="1"/>
    <col min="2300" max="2300" width="10.140625" style="44" customWidth="1"/>
    <col min="2301" max="2301" width="7.5703125" style="44" customWidth="1"/>
    <col min="2302" max="2302" width="7.140625" style="44" customWidth="1"/>
    <col min="2303" max="2303" width="8" style="44" customWidth="1"/>
    <col min="2304" max="2304" width="8.140625" style="44" customWidth="1"/>
    <col min="2305" max="2305" width="7.7109375" style="44" customWidth="1"/>
    <col min="2306" max="2308" width="8.28515625" style="44" customWidth="1"/>
    <col min="2309" max="2532" width="11.42578125" style="44"/>
    <col min="2533" max="2533" width="10" style="44" customWidth="1"/>
    <col min="2534" max="2534" width="12.42578125" style="44" customWidth="1"/>
    <col min="2535" max="2535" width="9" style="44" customWidth="1"/>
    <col min="2536" max="2536" width="5" style="44" customWidth="1"/>
    <col min="2537" max="2537" width="6.140625" style="44" customWidth="1"/>
    <col min="2538" max="2550" width="6.42578125" style="44" customWidth="1"/>
    <col min="2551" max="2554" width="6" style="44" customWidth="1"/>
    <col min="2555" max="2555" width="10.28515625" style="44" customWidth="1"/>
    <col min="2556" max="2556" width="10.140625" style="44" customWidth="1"/>
    <col min="2557" max="2557" width="7.5703125" style="44" customWidth="1"/>
    <col min="2558" max="2558" width="7.140625" style="44" customWidth="1"/>
    <col min="2559" max="2559" width="8" style="44" customWidth="1"/>
    <col min="2560" max="2560" width="8.140625" style="44" customWidth="1"/>
    <col min="2561" max="2561" width="7.7109375" style="44" customWidth="1"/>
    <col min="2562" max="2564" width="8.28515625" style="44" customWidth="1"/>
    <col min="2565" max="2788" width="11.42578125" style="44"/>
    <col min="2789" max="2789" width="10" style="44" customWidth="1"/>
    <col min="2790" max="2790" width="12.42578125" style="44" customWidth="1"/>
    <col min="2791" max="2791" width="9" style="44" customWidth="1"/>
    <col min="2792" max="2792" width="5" style="44" customWidth="1"/>
    <col min="2793" max="2793" width="6.140625" style="44" customWidth="1"/>
    <col min="2794" max="2806" width="6.42578125" style="44" customWidth="1"/>
    <col min="2807" max="2810" width="6" style="44" customWidth="1"/>
    <col min="2811" max="2811" width="10.28515625" style="44" customWidth="1"/>
    <col min="2812" max="2812" width="10.140625" style="44" customWidth="1"/>
    <col min="2813" max="2813" width="7.5703125" style="44" customWidth="1"/>
    <col min="2814" max="2814" width="7.140625" style="44" customWidth="1"/>
    <col min="2815" max="2815" width="8" style="44" customWidth="1"/>
    <col min="2816" max="2816" width="8.140625" style="44" customWidth="1"/>
    <col min="2817" max="2817" width="7.7109375" style="44" customWidth="1"/>
    <col min="2818" max="2820" width="8.28515625" style="44" customWidth="1"/>
    <col min="2821" max="3044" width="11.42578125" style="44"/>
    <col min="3045" max="3045" width="10" style="44" customWidth="1"/>
    <col min="3046" max="3046" width="12.42578125" style="44" customWidth="1"/>
    <col min="3047" max="3047" width="9" style="44" customWidth="1"/>
    <col min="3048" max="3048" width="5" style="44" customWidth="1"/>
    <col min="3049" max="3049" width="6.140625" style="44" customWidth="1"/>
    <col min="3050" max="3062" width="6.42578125" style="44" customWidth="1"/>
    <col min="3063" max="3066" width="6" style="44" customWidth="1"/>
    <col min="3067" max="3067" width="10.28515625" style="44" customWidth="1"/>
    <col min="3068" max="3068" width="10.140625" style="44" customWidth="1"/>
    <col min="3069" max="3069" width="7.5703125" style="44" customWidth="1"/>
    <col min="3070" max="3070" width="7.140625" style="44" customWidth="1"/>
    <col min="3071" max="3071" width="8" style="44" customWidth="1"/>
    <col min="3072" max="3072" width="8.140625" style="44" customWidth="1"/>
    <col min="3073" max="3073" width="7.7109375" style="44" customWidth="1"/>
    <col min="3074" max="3076" width="8.28515625" style="44" customWidth="1"/>
    <col min="3077" max="3300" width="11.42578125" style="44"/>
    <col min="3301" max="3301" width="10" style="44" customWidth="1"/>
    <col min="3302" max="3302" width="12.42578125" style="44" customWidth="1"/>
    <col min="3303" max="3303" width="9" style="44" customWidth="1"/>
    <col min="3304" max="3304" width="5" style="44" customWidth="1"/>
    <col min="3305" max="3305" width="6.140625" style="44" customWidth="1"/>
    <col min="3306" max="3318" width="6.42578125" style="44" customWidth="1"/>
    <col min="3319" max="3322" width="6" style="44" customWidth="1"/>
    <col min="3323" max="3323" width="10.28515625" style="44" customWidth="1"/>
    <col min="3324" max="3324" width="10.140625" style="44" customWidth="1"/>
    <col min="3325" max="3325" width="7.5703125" style="44" customWidth="1"/>
    <col min="3326" max="3326" width="7.140625" style="44" customWidth="1"/>
    <col min="3327" max="3327" width="8" style="44" customWidth="1"/>
    <col min="3328" max="3328" width="8.140625" style="44" customWidth="1"/>
    <col min="3329" max="3329" width="7.7109375" style="44" customWidth="1"/>
    <col min="3330" max="3332" width="8.28515625" style="44" customWidth="1"/>
    <col min="3333" max="3556" width="11.42578125" style="44"/>
    <col min="3557" max="3557" width="10" style="44" customWidth="1"/>
    <col min="3558" max="3558" width="12.42578125" style="44" customWidth="1"/>
    <col min="3559" max="3559" width="9" style="44" customWidth="1"/>
    <col min="3560" max="3560" width="5" style="44" customWidth="1"/>
    <col min="3561" max="3561" width="6.140625" style="44" customWidth="1"/>
    <col min="3562" max="3574" width="6.42578125" style="44" customWidth="1"/>
    <col min="3575" max="3578" width="6" style="44" customWidth="1"/>
    <col min="3579" max="3579" width="10.28515625" style="44" customWidth="1"/>
    <col min="3580" max="3580" width="10.140625" style="44" customWidth="1"/>
    <col min="3581" max="3581" width="7.5703125" style="44" customWidth="1"/>
    <col min="3582" max="3582" width="7.140625" style="44" customWidth="1"/>
    <col min="3583" max="3583" width="8" style="44" customWidth="1"/>
    <col min="3584" max="3584" width="8.140625" style="44" customWidth="1"/>
    <col min="3585" max="3585" width="7.7109375" style="44" customWidth="1"/>
    <col min="3586" max="3588" width="8.28515625" style="44" customWidth="1"/>
    <col min="3589" max="3812" width="11.42578125" style="44"/>
    <col min="3813" max="3813" width="10" style="44" customWidth="1"/>
    <col min="3814" max="3814" width="12.42578125" style="44" customWidth="1"/>
    <col min="3815" max="3815" width="9" style="44" customWidth="1"/>
    <col min="3816" max="3816" width="5" style="44" customWidth="1"/>
    <col min="3817" max="3817" width="6.140625" style="44" customWidth="1"/>
    <col min="3818" max="3830" width="6.42578125" style="44" customWidth="1"/>
    <col min="3831" max="3834" width="6" style="44" customWidth="1"/>
    <col min="3835" max="3835" width="10.28515625" style="44" customWidth="1"/>
    <col min="3836" max="3836" width="10.140625" style="44" customWidth="1"/>
    <col min="3837" max="3837" width="7.5703125" style="44" customWidth="1"/>
    <col min="3838" max="3838" width="7.140625" style="44" customWidth="1"/>
    <col min="3839" max="3839" width="8" style="44" customWidth="1"/>
    <col min="3840" max="3840" width="8.140625" style="44" customWidth="1"/>
    <col min="3841" max="3841" width="7.7109375" style="44" customWidth="1"/>
    <col min="3842" max="3844" width="8.28515625" style="44" customWidth="1"/>
    <col min="3845" max="4068" width="11.42578125" style="44"/>
    <col min="4069" max="4069" width="10" style="44" customWidth="1"/>
    <col min="4070" max="4070" width="12.42578125" style="44" customWidth="1"/>
    <col min="4071" max="4071" width="9" style="44" customWidth="1"/>
    <col min="4072" max="4072" width="5" style="44" customWidth="1"/>
    <col min="4073" max="4073" width="6.140625" style="44" customWidth="1"/>
    <col min="4074" max="4086" width="6.42578125" style="44" customWidth="1"/>
    <col min="4087" max="4090" width="6" style="44" customWidth="1"/>
    <col min="4091" max="4091" width="10.28515625" style="44" customWidth="1"/>
    <col min="4092" max="4092" width="10.140625" style="44" customWidth="1"/>
    <col min="4093" max="4093" width="7.5703125" style="44" customWidth="1"/>
    <col min="4094" max="4094" width="7.140625" style="44" customWidth="1"/>
    <col min="4095" max="4095" width="8" style="44" customWidth="1"/>
    <col min="4096" max="4096" width="8.140625" style="44" customWidth="1"/>
    <col min="4097" max="4097" width="7.7109375" style="44" customWidth="1"/>
    <col min="4098" max="4100" width="8.28515625" style="44" customWidth="1"/>
    <col min="4101" max="4324" width="11.42578125" style="44"/>
    <col min="4325" max="4325" width="10" style="44" customWidth="1"/>
    <col min="4326" max="4326" width="12.42578125" style="44" customWidth="1"/>
    <col min="4327" max="4327" width="9" style="44" customWidth="1"/>
    <col min="4328" max="4328" width="5" style="44" customWidth="1"/>
    <col min="4329" max="4329" width="6.140625" style="44" customWidth="1"/>
    <col min="4330" max="4342" width="6.42578125" style="44" customWidth="1"/>
    <col min="4343" max="4346" width="6" style="44" customWidth="1"/>
    <col min="4347" max="4347" width="10.28515625" style="44" customWidth="1"/>
    <col min="4348" max="4348" width="10.140625" style="44" customWidth="1"/>
    <col min="4349" max="4349" width="7.5703125" style="44" customWidth="1"/>
    <col min="4350" max="4350" width="7.140625" style="44" customWidth="1"/>
    <col min="4351" max="4351" width="8" style="44" customWidth="1"/>
    <col min="4352" max="4352" width="8.140625" style="44" customWidth="1"/>
    <col min="4353" max="4353" width="7.7109375" style="44" customWidth="1"/>
    <col min="4354" max="4356" width="8.28515625" style="44" customWidth="1"/>
    <col min="4357" max="4580" width="11.42578125" style="44"/>
    <col min="4581" max="4581" width="10" style="44" customWidth="1"/>
    <col min="4582" max="4582" width="12.42578125" style="44" customWidth="1"/>
    <col min="4583" max="4583" width="9" style="44" customWidth="1"/>
    <col min="4584" max="4584" width="5" style="44" customWidth="1"/>
    <col min="4585" max="4585" width="6.140625" style="44" customWidth="1"/>
    <col min="4586" max="4598" width="6.42578125" style="44" customWidth="1"/>
    <col min="4599" max="4602" width="6" style="44" customWidth="1"/>
    <col min="4603" max="4603" width="10.28515625" style="44" customWidth="1"/>
    <col min="4604" max="4604" width="10.140625" style="44" customWidth="1"/>
    <col min="4605" max="4605" width="7.5703125" style="44" customWidth="1"/>
    <col min="4606" max="4606" width="7.140625" style="44" customWidth="1"/>
    <col min="4607" max="4607" width="8" style="44" customWidth="1"/>
    <col min="4608" max="4608" width="8.140625" style="44" customWidth="1"/>
    <col min="4609" max="4609" width="7.7109375" style="44" customWidth="1"/>
    <col min="4610" max="4612" width="8.28515625" style="44" customWidth="1"/>
    <col min="4613" max="4836" width="11.42578125" style="44"/>
    <col min="4837" max="4837" width="10" style="44" customWidth="1"/>
    <col min="4838" max="4838" width="12.42578125" style="44" customWidth="1"/>
    <col min="4839" max="4839" width="9" style="44" customWidth="1"/>
    <col min="4840" max="4840" width="5" style="44" customWidth="1"/>
    <col min="4841" max="4841" width="6.140625" style="44" customWidth="1"/>
    <col min="4842" max="4854" width="6.42578125" style="44" customWidth="1"/>
    <col min="4855" max="4858" width="6" style="44" customWidth="1"/>
    <col min="4859" max="4859" width="10.28515625" style="44" customWidth="1"/>
    <col min="4860" max="4860" width="10.140625" style="44" customWidth="1"/>
    <col min="4861" max="4861" width="7.5703125" style="44" customWidth="1"/>
    <col min="4862" max="4862" width="7.140625" style="44" customWidth="1"/>
    <col min="4863" max="4863" width="8" style="44" customWidth="1"/>
    <col min="4864" max="4864" width="8.140625" style="44" customWidth="1"/>
    <col min="4865" max="4865" width="7.7109375" style="44" customWidth="1"/>
    <col min="4866" max="4868" width="8.28515625" style="44" customWidth="1"/>
    <col min="4869" max="5092" width="11.42578125" style="44"/>
    <col min="5093" max="5093" width="10" style="44" customWidth="1"/>
    <col min="5094" max="5094" width="12.42578125" style="44" customWidth="1"/>
    <col min="5095" max="5095" width="9" style="44" customWidth="1"/>
    <col min="5096" max="5096" width="5" style="44" customWidth="1"/>
    <col min="5097" max="5097" width="6.140625" style="44" customWidth="1"/>
    <col min="5098" max="5110" width="6.42578125" style="44" customWidth="1"/>
    <col min="5111" max="5114" width="6" style="44" customWidth="1"/>
    <col min="5115" max="5115" width="10.28515625" style="44" customWidth="1"/>
    <col min="5116" max="5116" width="10.140625" style="44" customWidth="1"/>
    <col min="5117" max="5117" width="7.5703125" style="44" customWidth="1"/>
    <col min="5118" max="5118" width="7.140625" style="44" customWidth="1"/>
    <col min="5119" max="5119" width="8" style="44" customWidth="1"/>
    <col min="5120" max="5120" width="8.140625" style="44" customWidth="1"/>
    <col min="5121" max="5121" width="7.7109375" style="44" customWidth="1"/>
    <col min="5122" max="5124" width="8.28515625" style="44" customWidth="1"/>
    <col min="5125" max="5348" width="11.42578125" style="44"/>
    <col min="5349" max="5349" width="10" style="44" customWidth="1"/>
    <col min="5350" max="5350" width="12.42578125" style="44" customWidth="1"/>
    <col min="5351" max="5351" width="9" style="44" customWidth="1"/>
    <col min="5352" max="5352" width="5" style="44" customWidth="1"/>
    <col min="5353" max="5353" width="6.140625" style="44" customWidth="1"/>
    <col min="5354" max="5366" width="6.42578125" style="44" customWidth="1"/>
    <col min="5367" max="5370" width="6" style="44" customWidth="1"/>
    <col min="5371" max="5371" width="10.28515625" style="44" customWidth="1"/>
    <col min="5372" max="5372" width="10.140625" style="44" customWidth="1"/>
    <col min="5373" max="5373" width="7.5703125" style="44" customWidth="1"/>
    <col min="5374" max="5374" width="7.140625" style="44" customWidth="1"/>
    <col min="5375" max="5375" width="8" style="44" customWidth="1"/>
    <col min="5376" max="5376" width="8.140625" style="44" customWidth="1"/>
    <col min="5377" max="5377" width="7.7109375" style="44" customWidth="1"/>
    <col min="5378" max="5380" width="8.28515625" style="44" customWidth="1"/>
    <col min="5381" max="5604" width="11.42578125" style="44"/>
    <col min="5605" max="5605" width="10" style="44" customWidth="1"/>
    <col min="5606" max="5606" width="12.42578125" style="44" customWidth="1"/>
    <col min="5607" max="5607" width="9" style="44" customWidth="1"/>
    <col min="5608" max="5608" width="5" style="44" customWidth="1"/>
    <col min="5609" max="5609" width="6.140625" style="44" customWidth="1"/>
    <col min="5610" max="5622" width="6.42578125" style="44" customWidth="1"/>
    <col min="5623" max="5626" width="6" style="44" customWidth="1"/>
    <col min="5627" max="5627" width="10.28515625" style="44" customWidth="1"/>
    <col min="5628" max="5628" width="10.140625" style="44" customWidth="1"/>
    <col min="5629" max="5629" width="7.5703125" style="44" customWidth="1"/>
    <col min="5630" max="5630" width="7.140625" style="44" customWidth="1"/>
    <col min="5631" max="5631" width="8" style="44" customWidth="1"/>
    <col min="5632" max="5632" width="8.140625" style="44" customWidth="1"/>
    <col min="5633" max="5633" width="7.7109375" style="44" customWidth="1"/>
    <col min="5634" max="5636" width="8.28515625" style="44" customWidth="1"/>
    <col min="5637" max="5860" width="11.42578125" style="44"/>
    <col min="5861" max="5861" width="10" style="44" customWidth="1"/>
    <col min="5862" max="5862" width="12.42578125" style="44" customWidth="1"/>
    <col min="5863" max="5863" width="9" style="44" customWidth="1"/>
    <col min="5864" max="5864" width="5" style="44" customWidth="1"/>
    <col min="5865" max="5865" width="6.140625" style="44" customWidth="1"/>
    <col min="5866" max="5878" width="6.42578125" style="44" customWidth="1"/>
    <col min="5879" max="5882" width="6" style="44" customWidth="1"/>
    <col min="5883" max="5883" width="10.28515625" style="44" customWidth="1"/>
    <col min="5884" max="5884" width="10.140625" style="44" customWidth="1"/>
    <col min="5885" max="5885" width="7.5703125" style="44" customWidth="1"/>
    <col min="5886" max="5886" width="7.140625" style="44" customWidth="1"/>
    <col min="5887" max="5887" width="8" style="44" customWidth="1"/>
    <col min="5888" max="5888" width="8.140625" style="44" customWidth="1"/>
    <col min="5889" max="5889" width="7.7109375" style="44" customWidth="1"/>
    <col min="5890" max="5892" width="8.28515625" style="44" customWidth="1"/>
    <col min="5893" max="6116" width="11.42578125" style="44"/>
    <col min="6117" max="6117" width="10" style="44" customWidth="1"/>
    <col min="6118" max="6118" width="12.42578125" style="44" customWidth="1"/>
    <col min="6119" max="6119" width="9" style="44" customWidth="1"/>
    <col min="6120" max="6120" width="5" style="44" customWidth="1"/>
    <col min="6121" max="6121" width="6.140625" style="44" customWidth="1"/>
    <col min="6122" max="6134" width="6.42578125" style="44" customWidth="1"/>
    <col min="6135" max="6138" width="6" style="44" customWidth="1"/>
    <col min="6139" max="6139" width="10.28515625" style="44" customWidth="1"/>
    <col min="6140" max="6140" width="10.140625" style="44" customWidth="1"/>
    <col min="6141" max="6141" width="7.5703125" style="44" customWidth="1"/>
    <col min="6142" max="6142" width="7.140625" style="44" customWidth="1"/>
    <col min="6143" max="6143" width="8" style="44" customWidth="1"/>
    <col min="6144" max="6144" width="8.140625" style="44" customWidth="1"/>
    <col min="6145" max="6145" width="7.7109375" style="44" customWidth="1"/>
    <col min="6146" max="6148" width="8.28515625" style="44" customWidth="1"/>
    <col min="6149" max="6372" width="11.42578125" style="44"/>
    <col min="6373" max="6373" width="10" style="44" customWidth="1"/>
    <col min="6374" max="6374" width="12.42578125" style="44" customWidth="1"/>
    <col min="6375" max="6375" width="9" style="44" customWidth="1"/>
    <col min="6376" max="6376" width="5" style="44" customWidth="1"/>
    <col min="6377" max="6377" width="6.140625" style="44" customWidth="1"/>
    <col min="6378" max="6390" width="6.42578125" style="44" customWidth="1"/>
    <col min="6391" max="6394" width="6" style="44" customWidth="1"/>
    <col min="6395" max="6395" width="10.28515625" style="44" customWidth="1"/>
    <col min="6396" max="6396" width="10.140625" style="44" customWidth="1"/>
    <col min="6397" max="6397" width="7.5703125" style="44" customWidth="1"/>
    <col min="6398" max="6398" width="7.140625" style="44" customWidth="1"/>
    <col min="6399" max="6399" width="8" style="44" customWidth="1"/>
    <col min="6400" max="6400" width="8.140625" style="44" customWidth="1"/>
    <col min="6401" max="6401" width="7.7109375" style="44" customWidth="1"/>
    <col min="6402" max="6404" width="8.28515625" style="44" customWidth="1"/>
    <col min="6405" max="6628" width="11.42578125" style="44"/>
    <col min="6629" max="6629" width="10" style="44" customWidth="1"/>
    <col min="6630" max="6630" width="12.42578125" style="44" customWidth="1"/>
    <col min="6631" max="6631" width="9" style="44" customWidth="1"/>
    <col min="6632" max="6632" width="5" style="44" customWidth="1"/>
    <col min="6633" max="6633" width="6.140625" style="44" customWidth="1"/>
    <col min="6634" max="6646" width="6.42578125" style="44" customWidth="1"/>
    <col min="6647" max="6650" width="6" style="44" customWidth="1"/>
    <col min="6651" max="6651" width="10.28515625" style="44" customWidth="1"/>
    <col min="6652" max="6652" width="10.140625" style="44" customWidth="1"/>
    <col min="6653" max="6653" width="7.5703125" style="44" customWidth="1"/>
    <col min="6654" max="6654" width="7.140625" style="44" customWidth="1"/>
    <col min="6655" max="6655" width="8" style="44" customWidth="1"/>
    <col min="6656" max="6656" width="8.140625" style="44" customWidth="1"/>
    <col min="6657" max="6657" width="7.7109375" style="44" customWidth="1"/>
    <col min="6658" max="6660" width="8.28515625" style="44" customWidth="1"/>
    <col min="6661" max="6884" width="11.42578125" style="44"/>
    <col min="6885" max="6885" width="10" style="44" customWidth="1"/>
    <col min="6886" max="6886" width="12.42578125" style="44" customWidth="1"/>
    <col min="6887" max="6887" width="9" style="44" customWidth="1"/>
    <col min="6888" max="6888" width="5" style="44" customWidth="1"/>
    <col min="6889" max="6889" width="6.140625" style="44" customWidth="1"/>
    <col min="6890" max="6902" width="6.42578125" style="44" customWidth="1"/>
    <col min="6903" max="6906" width="6" style="44" customWidth="1"/>
    <col min="6907" max="6907" width="10.28515625" style="44" customWidth="1"/>
    <col min="6908" max="6908" width="10.140625" style="44" customWidth="1"/>
    <col min="6909" max="6909" width="7.5703125" style="44" customWidth="1"/>
    <col min="6910" max="6910" width="7.140625" style="44" customWidth="1"/>
    <col min="6911" max="6911" width="8" style="44" customWidth="1"/>
    <col min="6912" max="6912" width="8.140625" style="44" customWidth="1"/>
    <col min="6913" max="6913" width="7.7109375" style="44" customWidth="1"/>
    <col min="6914" max="6916" width="8.28515625" style="44" customWidth="1"/>
    <col min="6917" max="7140" width="11.42578125" style="44"/>
    <col min="7141" max="7141" width="10" style="44" customWidth="1"/>
    <col min="7142" max="7142" width="12.42578125" style="44" customWidth="1"/>
    <col min="7143" max="7143" width="9" style="44" customWidth="1"/>
    <col min="7144" max="7144" width="5" style="44" customWidth="1"/>
    <col min="7145" max="7145" width="6.140625" style="44" customWidth="1"/>
    <col min="7146" max="7158" width="6.42578125" style="44" customWidth="1"/>
    <col min="7159" max="7162" width="6" style="44" customWidth="1"/>
    <col min="7163" max="7163" width="10.28515625" style="44" customWidth="1"/>
    <col min="7164" max="7164" width="10.140625" style="44" customWidth="1"/>
    <col min="7165" max="7165" width="7.5703125" style="44" customWidth="1"/>
    <col min="7166" max="7166" width="7.140625" style="44" customWidth="1"/>
    <col min="7167" max="7167" width="8" style="44" customWidth="1"/>
    <col min="7168" max="7168" width="8.140625" style="44" customWidth="1"/>
    <col min="7169" max="7169" width="7.7109375" style="44" customWidth="1"/>
    <col min="7170" max="7172" width="8.28515625" style="44" customWidth="1"/>
    <col min="7173" max="7396" width="11.42578125" style="44"/>
    <col min="7397" max="7397" width="10" style="44" customWidth="1"/>
    <col min="7398" max="7398" width="12.42578125" style="44" customWidth="1"/>
    <col min="7399" max="7399" width="9" style="44" customWidth="1"/>
    <col min="7400" max="7400" width="5" style="44" customWidth="1"/>
    <col min="7401" max="7401" width="6.140625" style="44" customWidth="1"/>
    <col min="7402" max="7414" width="6.42578125" style="44" customWidth="1"/>
    <col min="7415" max="7418" width="6" style="44" customWidth="1"/>
    <col min="7419" max="7419" width="10.28515625" style="44" customWidth="1"/>
    <col min="7420" max="7420" width="10.140625" style="44" customWidth="1"/>
    <col min="7421" max="7421" width="7.5703125" style="44" customWidth="1"/>
    <col min="7422" max="7422" width="7.140625" style="44" customWidth="1"/>
    <col min="7423" max="7423" width="8" style="44" customWidth="1"/>
    <col min="7424" max="7424" width="8.140625" style="44" customWidth="1"/>
    <col min="7425" max="7425" width="7.7109375" style="44" customWidth="1"/>
    <col min="7426" max="7428" width="8.28515625" style="44" customWidth="1"/>
    <col min="7429" max="7652" width="11.42578125" style="44"/>
    <col min="7653" max="7653" width="10" style="44" customWidth="1"/>
    <col min="7654" max="7654" width="12.42578125" style="44" customWidth="1"/>
    <col min="7655" max="7655" width="9" style="44" customWidth="1"/>
    <col min="7656" max="7656" width="5" style="44" customWidth="1"/>
    <col min="7657" max="7657" width="6.140625" style="44" customWidth="1"/>
    <col min="7658" max="7670" width="6.42578125" style="44" customWidth="1"/>
    <col min="7671" max="7674" width="6" style="44" customWidth="1"/>
    <col min="7675" max="7675" width="10.28515625" style="44" customWidth="1"/>
    <col min="7676" max="7676" width="10.140625" style="44" customWidth="1"/>
    <col min="7677" max="7677" width="7.5703125" style="44" customWidth="1"/>
    <col min="7678" max="7678" width="7.140625" style="44" customWidth="1"/>
    <col min="7679" max="7679" width="8" style="44" customWidth="1"/>
    <col min="7680" max="7680" width="8.140625" style="44" customWidth="1"/>
    <col min="7681" max="7681" width="7.7109375" style="44" customWidth="1"/>
    <col min="7682" max="7684" width="8.28515625" style="44" customWidth="1"/>
    <col min="7685" max="7908" width="11.42578125" style="44"/>
    <col min="7909" max="7909" width="10" style="44" customWidth="1"/>
    <col min="7910" max="7910" width="12.42578125" style="44" customWidth="1"/>
    <col min="7911" max="7911" width="9" style="44" customWidth="1"/>
    <col min="7912" max="7912" width="5" style="44" customWidth="1"/>
    <col min="7913" max="7913" width="6.140625" style="44" customWidth="1"/>
    <col min="7914" max="7926" width="6.42578125" style="44" customWidth="1"/>
    <col min="7927" max="7930" width="6" style="44" customWidth="1"/>
    <col min="7931" max="7931" width="10.28515625" style="44" customWidth="1"/>
    <col min="7932" max="7932" width="10.140625" style="44" customWidth="1"/>
    <col min="7933" max="7933" width="7.5703125" style="44" customWidth="1"/>
    <col min="7934" max="7934" width="7.140625" style="44" customWidth="1"/>
    <col min="7935" max="7935" width="8" style="44" customWidth="1"/>
    <col min="7936" max="7936" width="8.140625" style="44" customWidth="1"/>
    <col min="7937" max="7937" width="7.7109375" style="44" customWidth="1"/>
    <col min="7938" max="7940" width="8.28515625" style="44" customWidth="1"/>
    <col min="7941" max="8164" width="11.42578125" style="44"/>
    <col min="8165" max="8165" width="10" style="44" customWidth="1"/>
    <col min="8166" max="8166" width="12.42578125" style="44" customWidth="1"/>
    <col min="8167" max="8167" width="9" style="44" customWidth="1"/>
    <col min="8168" max="8168" width="5" style="44" customWidth="1"/>
    <col min="8169" max="8169" width="6.140625" style="44" customWidth="1"/>
    <col min="8170" max="8182" width="6.42578125" style="44" customWidth="1"/>
    <col min="8183" max="8186" width="6" style="44" customWidth="1"/>
    <col min="8187" max="8187" width="10.28515625" style="44" customWidth="1"/>
    <col min="8188" max="8188" width="10.140625" style="44" customWidth="1"/>
    <col min="8189" max="8189" width="7.5703125" style="44" customWidth="1"/>
    <col min="8190" max="8190" width="7.140625" style="44" customWidth="1"/>
    <col min="8191" max="8191" width="8" style="44" customWidth="1"/>
    <col min="8192" max="8192" width="8.140625" style="44" customWidth="1"/>
    <col min="8193" max="8193" width="7.7109375" style="44" customWidth="1"/>
    <col min="8194" max="8196" width="8.28515625" style="44" customWidth="1"/>
    <col min="8197" max="8420" width="11.42578125" style="44"/>
    <col min="8421" max="8421" width="10" style="44" customWidth="1"/>
    <col min="8422" max="8422" width="12.42578125" style="44" customWidth="1"/>
    <col min="8423" max="8423" width="9" style="44" customWidth="1"/>
    <col min="8424" max="8424" width="5" style="44" customWidth="1"/>
    <col min="8425" max="8425" width="6.140625" style="44" customWidth="1"/>
    <col min="8426" max="8438" width="6.42578125" style="44" customWidth="1"/>
    <col min="8439" max="8442" width="6" style="44" customWidth="1"/>
    <col min="8443" max="8443" width="10.28515625" style="44" customWidth="1"/>
    <col min="8444" max="8444" width="10.140625" style="44" customWidth="1"/>
    <col min="8445" max="8445" width="7.5703125" style="44" customWidth="1"/>
    <col min="8446" max="8446" width="7.140625" style="44" customWidth="1"/>
    <col min="8447" max="8447" width="8" style="44" customWidth="1"/>
    <col min="8448" max="8448" width="8.140625" style="44" customWidth="1"/>
    <col min="8449" max="8449" width="7.7109375" style="44" customWidth="1"/>
    <col min="8450" max="8452" width="8.28515625" style="44" customWidth="1"/>
    <col min="8453" max="8676" width="11.42578125" style="44"/>
    <col min="8677" max="8677" width="10" style="44" customWidth="1"/>
    <col min="8678" max="8678" width="12.42578125" style="44" customWidth="1"/>
    <col min="8679" max="8679" width="9" style="44" customWidth="1"/>
    <col min="8680" max="8680" width="5" style="44" customWidth="1"/>
    <col min="8681" max="8681" width="6.140625" style="44" customWidth="1"/>
    <col min="8682" max="8694" width="6.42578125" style="44" customWidth="1"/>
    <col min="8695" max="8698" width="6" style="44" customWidth="1"/>
    <col min="8699" max="8699" width="10.28515625" style="44" customWidth="1"/>
    <col min="8700" max="8700" width="10.140625" style="44" customWidth="1"/>
    <col min="8701" max="8701" width="7.5703125" style="44" customWidth="1"/>
    <col min="8702" max="8702" width="7.140625" style="44" customWidth="1"/>
    <col min="8703" max="8703" width="8" style="44" customWidth="1"/>
    <col min="8704" max="8704" width="8.140625" style="44" customWidth="1"/>
    <col min="8705" max="8705" width="7.7109375" style="44" customWidth="1"/>
    <col min="8706" max="8708" width="8.28515625" style="44" customWidth="1"/>
    <col min="8709" max="8932" width="11.42578125" style="44"/>
    <col min="8933" max="8933" width="10" style="44" customWidth="1"/>
    <col min="8934" max="8934" width="12.42578125" style="44" customWidth="1"/>
    <col min="8935" max="8935" width="9" style="44" customWidth="1"/>
    <col min="8936" max="8936" width="5" style="44" customWidth="1"/>
    <col min="8937" max="8937" width="6.140625" style="44" customWidth="1"/>
    <col min="8938" max="8950" width="6.42578125" style="44" customWidth="1"/>
    <col min="8951" max="8954" width="6" style="44" customWidth="1"/>
    <col min="8955" max="8955" width="10.28515625" style="44" customWidth="1"/>
    <col min="8956" max="8956" width="10.140625" style="44" customWidth="1"/>
    <col min="8957" max="8957" width="7.5703125" style="44" customWidth="1"/>
    <col min="8958" max="8958" width="7.140625" style="44" customWidth="1"/>
    <col min="8959" max="8959" width="8" style="44" customWidth="1"/>
    <col min="8960" max="8960" width="8.140625" style="44" customWidth="1"/>
    <col min="8961" max="8961" width="7.7109375" style="44" customWidth="1"/>
    <col min="8962" max="8964" width="8.28515625" style="44" customWidth="1"/>
    <col min="8965" max="9188" width="11.42578125" style="44"/>
    <col min="9189" max="9189" width="10" style="44" customWidth="1"/>
    <col min="9190" max="9190" width="12.42578125" style="44" customWidth="1"/>
    <col min="9191" max="9191" width="9" style="44" customWidth="1"/>
    <col min="9192" max="9192" width="5" style="44" customWidth="1"/>
    <col min="9193" max="9193" width="6.140625" style="44" customWidth="1"/>
    <col min="9194" max="9206" width="6.42578125" style="44" customWidth="1"/>
    <col min="9207" max="9210" width="6" style="44" customWidth="1"/>
    <col min="9211" max="9211" width="10.28515625" style="44" customWidth="1"/>
    <col min="9212" max="9212" width="10.140625" style="44" customWidth="1"/>
    <col min="9213" max="9213" width="7.5703125" style="44" customWidth="1"/>
    <col min="9214" max="9214" width="7.140625" style="44" customWidth="1"/>
    <col min="9215" max="9215" width="8" style="44" customWidth="1"/>
    <col min="9216" max="9216" width="8.140625" style="44" customWidth="1"/>
    <col min="9217" max="9217" width="7.7109375" style="44" customWidth="1"/>
    <col min="9218" max="9220" width="8.28515625" style="44" customWidth="1"/>
    <col min="9221" max="9444" width="11.42578125" style="44"/>
    <col min="9445" max="9445" width="10" style="44" customWidth="1"/>
    <col min="9446" max="9446" width="12.42578125" style="44" customWidth="1"/>
    <col min="9447" max="9447" width="9" style="44" customWidth="1"/>
    <col min="9448" max="9448" width="5" style="44" customWidth="1"/>
    <col min="9449" max="9449" width="6.140625" style="44" customWidth="1"/>
    <col min="9450" max="9462" width="6.42578125" style="44" customWidth="1"/>
    <col min="9463" max="9466" width="6" style="44" customWidth="1"/>
    <col min="9467" max="9467" width="10.28515625" style="44" customWidth="1"/>
    <col min="9468" max="9468" width="10.140625" style="44" customWidth="1"/>
    <col min="9469" max="9469" width="7.5703125" style="44" customWidth="1"/>
    <col min="9470" max="9470" width="7.140625" style="44" customWidth="1"/>
    <col min="9471" max="9471" width="8" style="44" customWidth="1"/>
    <col min="9472" max="9472" width="8.140625" style="44" customWidth="1"/>
    <col min="9473" max="9473" width="7.7109375" style="44" customWidth="1"/>
    <col min="9474" max="9476" width="8.28515625" style="44" customWidth="1"/>
    <col min="9477" max="9700" width="11.42578125" style="44"/>
    <col min="9701" max="9701" width="10" style="44" customWidth="1"/>
    <col min="9702" max="9702" width="12.42578125" style="44" customWidth="1"/>
    <col min="9703" max="9703" width="9" style="44" customWidth="1"/>
    <col min="9704" max="9704" width="5" style="44" customWidth="1"/>
    <col min="9705" max="9705" width="6.140625" style="44" customWidth="1"/>
    <col min="9706" max="9718" width="6.42578125" style="44" customWidth="1"/>
    <col min="9719" max="9722" width="6" style="44" customWidth="1"/>
    <col min="9723" max="9723" width="10.28515625" style="44" customWidth="1"/>
    <col min="9724" max="9724" width="10.140625" style="44" customWidth="1"/>
    <col min="9725" max="9725" width="7.5703125" style="44" customWidth="1"/>
    <col min="9726" max="9726" width="7.140625" style="44" customWidth="1"/>
    <col min="9727" max="9727" width="8" style="44" customWidth="1"/>
    <col min="9728" max="9728" width="8.140625" style="44" customWidth="1"/>
    <col min="9729" max="9729" width="7.7109375" style="44" customWidth="1"/>
    <col min="9730" max="9732" width="8.28515625" style="44" customWidth="1"/>
    <col min="9733" max="9956" width="11.42578125" style="44"/>
    <col min="9957" max="9957" width="10" style="44" customWidth="1"/>
    <col min="9958" max="9958" width="12.42578125" style="44" customWidth="1"/>
    <col min="9959" max="9959" width="9" style="44" customWidth="1"/>
    <col min="9960" max="9960" width="5" style="44" customWidth="1"/>
    <col min="9961" max="9961" width="6.140625" style="44" customWidth="1"/>
    <col min="9962" max="9974" width="6.42578125" style="44" customWidth="1"/>
    <col min="9975" max="9978" width="6" style="44" customWidth="1"/>
    <col min="9979" max="9979" width="10.28515625" style="44" customWidth="1"/>
    <col min="9980" max="9980" width="10.140625" style="44" customWidth="1"/>
    <col min="9981" max="9981" width="7.5703125" style="44" customWidth="1"/>
    <col min="9982" max="9982" width="7.140625" style="44" customWidth="1"/>
    <col min="9983" max="9983" width="8" style="44" customWidth="1"/>
    <col min="9984" max="9984" width="8.140625" style="44" customWidth="1"/>
    <col min="9985" max="9985" width="7.7109375" style="44" customWidth="1"/>
    <col min="9986" max="9988" width="8.28515625" style="44" customWidth="1"/>
    <col min="9989" max="10212" width="11.42578125" style="44"/>
    <col min="10213" max="10213" width="10" style="44" customWidth="1"/>
    <col min="10214" max="10214" width="12.42578125" style="44" customWidth="1"/>
    <col min="10215" max="10215" width="9" style="44" customWidth="1"/>
    <col min="10216" max="10216" width="5" style="44" customWidth="1"/>
    <col min="10217" max="10217" width="6.140625" style="44" customWidth="1"/>
    <col min="10218" max="10230" width="6.42578125" style="44" customWidth="1"/>
    <col min="10231" max="10234" width="6" style="44" customWidth="1"/>
    <col min="10235" max="10235" width="10.28515625" style="44" customWidth="1"/>
    <col min="10236" max="10236" width="10.140625" style="44" customWidth="1"/>
    <col min="10237" max="10237" width="7.5703125" style="44" customWidth="1"/>
    <col min="10238" max="10238" width="7.140625" style="44" customWidth="1"/>
    <col min="10239" max="10239" width="8" style="44" customWidth="1"/>
    <col min="10240" max="10240" width="8.140625" style="44" customWidth="1"/>
    <col min="10241" max="10241" width="7.7109375" style="44" customWidth="1"/>
    <col min="10242" max="10244" width="8.28515625" style="44" customWidth="1"/>
    <col min="10245" max="10468" width="11.42578125" style="44"/>
    <col min="10469" max="10469" width="10" style="44" customWidth="1"/>
    <col min="10470" max="10470" width="12.42578125" style="44" customWidth="1"/>
    <col min="10471" max="10471" width="9" style="44" customWidth="1"/>
    <col min="10472" max="10472" width="5" style="44" customWidth="1"/>
    <col min="10473" max="10473" width="6.140625" style="44" customWidth="1"/>
    <col min="10474" max="10486" width="6.42578125" style="44" customWidth="1"/>
    <col min="10487" max="10490" width="6" style="44" customWidth="1"/>
    <col min="10491" max="10491" width="10.28515625" style="44" customWidth="1"/>
    <col min="10492" max="10492" width="10.140625" style="44" customWidth="1"/>
    <col min="10493" max="10493" width="7.5703125" style="44" customWidth="1"/>
    <col min="10494" max="10494" width="7.140625" style="44" customWidth="1"/>
    <col min="10495" max="10495" width="8" style="44" customWidth="1"/>
    <col min="10496" max="10496" width="8.140625" style="44" customWidth="1"/>
    <col min="10497" max="10497" width="7.7109375" style="44" customWidth="1"/>
    <col min="10498" max="10500" width="8.28515625" style="44" customWidth="1"/>
    <col min="10501" max="10724" width="11.42578125" style="44"/>
    <col min="10725" max="10725" width="10" style="44" customWidth="1"/>
    <col min="10726" max="10726" width="12.42578125" style="44" customWidth="1"/>
    <col min="10727" max="10727" width="9" style="44" customWidth="1"/>
    <col min="10728" max="10728" width="5" style="44" customWidth="1"/>
    <col min="10729" max="10729" width="6.140625" style="44" customWidth="1"/>
    <col min="10730" max="10742" width="6.42578125" style="44" customWidth="1"/>
    <col min="10743" max="10746" width="6" style="44" customWidth="1"/>
    <col min="10747" max="10747" width="10.28515625" style="44" customWidth="1"/>
    <col min="10748" max="10748" width="10.140625" style="44" customWidth="1"/>
    <col min="10749" max="10749" width="7.5703125" style="44" customWidth="1"/>
    <col min="10750" max="10750" width="7.140625" style="44" customWidth="1"/>
    <col min="10751" max="10751" width="8" style="44" customWidth="1"/>
    <col min="10752" max="10752" width="8.140625" style="44" customWidth="1"/>
    <col min="10753" max="10753" width="7.7109375" style="44" customWidth="1"/>
    <col min="10754" max="10756" width="8.28515625" style="44" customWidth="1"/>
    <col min="10757" max="10980" width="11.42578125" style="44"/>
    <col min="10981" max="10981" width="10" style="44" customWidth="1"/>
    <col min="10982" max="10982" width="12.42578125" style="44" customWidth="1"/>
    <col min="10983" max="10983" width="9" style="44" customWidth="1"/>
    <col min="10984" max="10984" width="5" style="44" customWidth="1"/>
    <col min="10985" max="10985" width="6.140625" style="44" customWidth="1"/>
    <col min="10986" max="10998" width="6.42578125" style="44" customWidth="1"/>
    <col min="10999" max="11002" width="6" style="44" customWidth="1"/>
    <col min="11003" max="11003" width="10.28515625" style="44" customWidth="1"/>
    <col min="11004" max="11004" width="10.140625" style="44" customWidth="1"/>
    <col min="11005" max="11005" width="7.5703125" style="44" customWidth="1"/>
    <col min="11006" max="11006" width="7.140625" style="44" customWidth="1"/>
    <col min="11007" max="11007" width="8" style="44" customWidth="1"/>
    <col min="11008" max="11008" width="8.140625" style="44" customWidth="1"/>
    <col min="11009" max="11009" width="7.7109375" style="44" customWidth="1"/>
    <col min="11010" max="11012" width="8.28515625" style="44" customWidth="1"/>
    <col min="11013" max="11236" width="11.42578125" style="44"/>
    <col min="11237" max="11237" width="10" style="44" customWidth="1"/>
    <col min="11238" max="11238" width="12.42578125" style="44" customWidth="1"/>
    <col min="11239" max="11239" width="9" style="44" customWidth="1"/>
    <col min="11240" max="11240" width="5" style="44" customWidth="1"/>
    <col min="11241" max="11241" width="6.140625" style="44" customWidth="1"/>
    <col min="11242" max="11254" width="6.42578125" style="44" customWidth="1"/>
    <col min="11255" max="11258" width="6" style="44" customWidth="1"/>
    <col min="11259" max="11259" width="10.28515625" style="44" customWidth="1"/>
    <col min="11260" max="11260" width="10.140625" style="44" customWidth="1"/>
    <col min="11261" max="11261" width="7.5703125" style="44" customWidth="1"/>
    <col min="11262" max="11262" width="7.140625" style="44" customWidth="1"/>
    <col min="11263" max="11263" width="8" style="44" customWidth="1"/>
    <col min="11264" max="11264" width="8.140625" style="44" customWidth="1"/>
    <col min="11265" max="11265" width="7.7109375" style="44" customWidth="1"/>
    <col min="11266" max="11268" width="8.28515625" style="44" customWidth="1"/>
    <col min="11269" max="11492" width="11.42578125" style="44"/>
    <col min="11493" max="11493" width="10" style="44" customWidth="1"/>
    <col min="11494" max="11494" width="12.42578125" style="44" customWidth="1"/>
    <col min="11495" max="11495" width="9" style="44" customWidth="1"/>
    <col min="11496" max="11496" width="5" style="44" customWidth="1"/>
    <col min="11497" max="11497" width="6.140625" style="44" customWidth="1"/>
    <col min="11498" max="11510" width="6.42578125" style="44" customWidth="1"/>
    <col min="11511" max="11514" width="6" style="44" customWidth="1"/>
    <col min="11515" max="11515" width="10.28515625" style="44" customWidth="1"/>
    <col min="11516" max="11516" width="10.140625" style="44" customWidth="1"/>
    <col min="11517" max="11517" width="7.5703125" style="44" customWidth="1"/>
    <col min="11518" max="11518" width="7.140625" style="44" customWidth="1"/>
    <col min="11519" max="11519" width="8" style="44" customWidth="1"/>
    <col min="11520" max="11520" width="8.140625" style="44" customWidth="1"/>
    <col min="11521" max="11521" width="7.7109375" style="44" customWidth="1"/>
    <col min="11522" max="11524" width="8.28515625" style="44" customWidth="1"/>
    <col min="11525" max="11748" width="11.42578125" style="44"/>
    <col min="11749" max="11749" width="10" style="44" customWidth="1"/>
    <col min="11750" max="11750" width="12.42578125" style="44" customWidth="1"/>
    <col min="11751" max="11751" width="9" style="44" customWidth="1"/>
    <col min="11752" max="11752" width="5" style="44" customWidth="1"/>
    <col min="11753" max="11753" width="6.140625" style="44" customWidth="1"/>
    <col min="11754" max="11766" width="6.42578125" style="44" customWidth="1"/>
    <col min="11767" max="11770" width="6" style="44" customWidth="1"/>
    <col min="11771" max="11771" width="10.28515625" style="44" customWidth="1"/>
    <col min="11772" max="11772" width="10.140625" style="44" customWidth="1"/>
    <col min="11773" max="11773" width="7.5703125" style="44" customWidth="1"/>
    <col min="11774" max="11774" width="7.140625" style="44" customWidth="1"/>
    <col min="11775" max="11775" width="8" style="44" customWidth="1"/>
    <col min="11776" max="11776" width="8.140625" style="44" customWidth="1"/>
    <col min="11777" max="11777" width="7.7109375" style="44" customWidth="1"/>
    <col min="11778" max="11780" width="8.28515625" style="44" customWidth="1"/>
    <col min="11781" max="12004" width="11.42578125" style="44"/>
    <col min="12005" max="12005" width="10" style="44" customWidth="1"/>
    <col min="12006" max="12006" width="12.42578125" style="44" customWidth="1"/>
    <col min="12007" max="12007" width="9" style="44" customWidth="1"/>
    <col min="12008" max="12008" width="5" style="44" customWidth="1"/>
    <col min="12009" max="12009" width="6.140625" style="44" customWidth="1"/>
    <col min="12010" max="12022" width="6.42578125" style="44" customWidth="1"/>
    <col min="12023" max="12026" width="6" style="44" customWidth="1"/>
    <col min="12027" max="12027" width="10.28515625" style="44" customWidth="1"/>
    <col min="12028" max="12028" width="10.140625" style="44" customWidth="1"/>
    <col min="12029" max="12029" width="7.5703125" style="44" customWidth="1"/>
    <col min="12030" max="12030" width="7.140625" style="44" customWidth="1"/>
    <col min="12031" max="12031" width="8" style="44" customWidth="1"/>
    <col min="12032" max="12032" width="8.140625" style="44" customWidth="1"/>
    <col min="12033" max="12033" width="7.7109375" style="44" customWidth="1"/>
    <col min="12034" max="12036" width="8.28515625" style="44" customWidth="1"/>
    <col min="12037" max="12260" width="11.42578125" style="44"/>
    <col min="12261" max="12261" width="10" style="44" customWidth="1"/>
    <col min="12262" max="12262" width="12.42578125" style="44" customWidth="1"/>
    <col min="12263" max="12263" width="9" style="44" customWidth="1"/>
    <col min="12264" max="12264" width="5" style="44" customWidth="1"/>
    <col min="12265" max="12265" width="6.140625" style="44" customWidth="1"/>
    <col min="12266" max="12278" width="6.42578125" style="44" customWidth="1"/>
    <col min="12279" max="12282" width="6" style="44" customWidth="1"/>
    <col min="12283" max="12283" width="10.28515625" style="44" customWidth="1"/>
    <col min="12284" max="12284" width="10.140625" style="44" customWidth="1"/>
    <col min="12285" max="12285" width="7.5703125" style="44" customWidth="1"/>
    <col min="12286" max="12286" width="7.140625" style="44" customWidth="1"/>
    <col min="12287" max="12287" width="8" style="44" customWidth="1"/>
    <col min="12288" max="12288" width="8.140625" style="44" customWidth="1"/>
    <col min="12289" max="12289" width="7.7109375" style="44" customWidth="1"/>
    <col min="12290" max="12292" width="8.28515625" style="44" customWidth="1"/>
    <col min="12293" max="12516" width="11.42578125" style="44"/>
    <col min="12517" max="12517" width="10" style="44" customWidth="1"/>
    <col min="12518" max="12518" width="12.42578125" style="44" customWidth="1"/>
    <col min="12519" max="12519" width="9" style="44" customWidth="1"/>
    <col min="12520" max="12520" width="5" style="44" customWidth="1"/>
    <col min="12521" max="12521" width="6.140625" style="44" customWidth="1"/>
    <col min="12522" max="12534" width="6.42578125" style="44" customWidth="1"/>
    <col min="12535" max="12538" width="6" style="44" customWidth="1"/>
    <col min="12539" max="12539" width="10.28515625" style="44" customWidth="1"/>
    <col min="12540" max="12540" width="10.140625" style="44" customWidth="1"/>
    <col min="12541" max="12541" width="7.5703125" style="44" customWidth="1"/>
    <col min="12542" max="12542" width="7.140625" style="44" customWidth="1"/>
    <col min="12543" max="12543" width="8" style="44" customWidth="1"/>
    <col min="12544" max="12544" width="8.140625" style="44" customWidth="1"/>
    <col min="12545" max="12545" width="7.7109375" style="44" customWidth="1"/>
    <col min="12546" max="12548" width="8.28515625" style="44" customWidth="1"/>
    <col min="12549" max="12772" width="11.42578125" style="44"/>
    <col min="12773" max="12773" width="10" style="44" customWidth="1"/>
    <col min="12774" max="12774" width="12.42578125" style="44" customWidth="1"/>
    <col min="12775" max="12775" width="9" style="44" customWidth="1"/>
    <col min="12776" max="12776" width="5" style="44" customWidth="1"/>
    <col min="12777" max="12777" width="6.140625" style="44" customWidth="1"/>
    <col min="12778" max="12790" width="6.42578125" style="44" customWidth="1"/>
    <col min="12791" max="12794" width="6" style="44" customWidth="1"/>
    <col min="12795" max="12795" width="10.28515625" style="44" customWidth="1"/>
    <col min="12796" max="12796" width="10.140625" style="44" customWidth="1"/>
    <col min="12797" max="12797" width="7.5703125" style="44" customWidth="1"/>
    <col min="12798" max="12798" width="7.140625" style="44" customWidth="1"/>
    <col min="12799" max="12799" width="8" style="44" customWidth="1"/>
    <col min="12800" max="12800" width="8.140625" style="44" customWidth="1"/>
    <col min="12801" max="12801" width="7.7109375" style="44" customWidth="1"/>
    <col min="12802" max="12804" width="8.28515625" style="44" customWidth="1"/>
    <col min="12805" max="13028" width="11.42578125" style="44"/>
    <col min="13029" max="13029" width="10" style="44" customWidth="1"/>
    <col min="13030" max="13030" width="12.42578125" style="44" customWidth="1"/>
    <col min="13031" max="13031" width="9" style="44" customWidth="1"/>
    <col min="13032" max="13032" width="5" style="44" customWidth="1"/>
    <col min="13033" max="13033" width="6.140625" style="44" customWidth="1"/>
    <col min="13034" max="13046" width="6.42578125" style="44" customWidth="1"/>
    <col min="13047" max="13050" width="6" style="44" customWidth="1"/>
    <col min="13051" max="13051" width="10.28515625" style="44" customWidth="1"/>
    <col min="13052" max="13052" width="10.140625" style="44" customWidth="1"/>
    <col min="13053" max="13053" width="7.5703125" style="44" customWidth="1"/>
    <col min="13054" max="13054" width="7.140625" style="44" customWidth="1"/>
    <col min="13055" max="13055" width="8" style="44" customWidth="1"/>
    <col min="13056" max="13056" width="8.140625" style="44" customWidth="1"/>
    <col min="13057" max="13057" width="7.7109375" style="44" customWidth="1"/>
    <col min="13058" max="13060" width="8.28515625" style="44" customWidth="1"/>
    <col min="13061" max="13284" width="11.42578125" style="44"/>
    <col min="13285" max="13285" width="10" style="44" customWidth="1"/>
    <col min="13286" max="13286" width="12.42578125" style="44" customWidth="1"/>
    <col min="13287" max="13287" width="9" style="44" customWidth="1"/>
    <col min="13288" max="13288" width="5" style="44" customWidth="1"/>
    <col min="13289" max="13289" width="6.140625" style="44" customWidth="1"/>
    <col min="13290" max="13302" width="6.42578125" style="44" customWidth="1"/>
    <col min="13303" max="13306" width="6" style="44" customWidth="1"/>
    <col min="13307" max="13307" width="10.28515625" style="44" customWidth="1"/>
    <col min="13308" max="13308" width="10.140625" style="44" customWidth="1"/>
    <col min="13309" max="13309" width="7.5703125" style="44" customWidth="1"/>
    <col min="13310" max="13310" width="7.140625" style="44" customWidth="1"/>
    <col min="13311" max="13311" width="8" style="44" customWidth="1"/>
    <col min="13312" max="13312" width="8.140625" style="44" customWidth="1"/>
    <col min="13313" max="13313" width="7.7109375" style="44" customWidth="1"/>
    <col min="13314" max="13316" width="8.28515625" style="44" customWidth="1"/>
    <col min="13317" max="13540" width="11.42578125" style="44"/>
    <col min="13541" max="13541" width="10" style="44" customWidth="1"/>
    <col min="13542" max="13542" width="12.42578125" style="44" customWidth="1"/>
    <col min="13543" max="13543" width="9" style="44" customWidth="1"/>
    <col min="13544" max="13544" width="5" style="44" customWidth="1"/>
    <col min="13545" max="13545" width="6.140625" style="44" customWidth="1"/>
    <col min="13546" max="13558" width="6.42578125" style="44" customWidth="1"/>
    <col min="13559" max="13562" width="6" style="44" customWidth="1"/>
    <col min="13563" max="13563" width="10.28515625" style="44" customWidth="1"/>
    <col min="13564" max="13564" width="10.140625" style="44" customWidth="1"/>
    <col min="13565" max="13565" width="7.5703125" style="44" customWidth="1"/>
    <col min="13566" max="13566" width="7.140625" style="44" customWidth="1"/>
    <col min="13567" max="13567" width="8" style="44" customWidth="1"/>
    <col min="13568" max="13568" width="8.140625" style="44" customWidth="1"/>
    <col min="13569" max="13569" width="7.7109375" style="44" customWidth="1"/>
    <col min="13570" max="13572" width="8.28515625" style="44" customWidth="1"/>
    <col min="13573" max="13796" width="11.42578125" style="44"/>
    <col min="13797" max="13797" width="10" style="44" customWidth="1"/>
    <col min="13798" max="13798" width="12.42578125" style="44" customWidth="1"/>
    <col min="13799" max="13799" width="9" style="44" customWidth="1"/>
    <col min="13800" max="13800" width="5" style="44" customWidth="1"/>
    <col min="13801" max="13801" width="6.140625" style="44" customWidth="1"/>
    <col min="13802" max="13814" width="6.42578125" style="44" customWidth="1"/>
    <col min="13815" max="13818" width="6" style="44" customWidth="1"/>
    <col min="13819" max="13819" width="10.28515625" style="44" customWidth="1"/>
    <col min="13820" max="13820" width="10.140625" style="44" customWidth="1"/>
    <col min="13821" max="13821" width="7.5703125" style="44" customWidth="1"/>
    <col min="13822" max="13822" width="7.140625" style="44" customWidth="1"/>
    <col min="13823" max="13823" width="8" style="44" customWidth="1"/>
    <col min="13824" max="13824" width="8.140625" style="44" customWidth="1"/>
    <col min="13825" max="13825" width="7.7109375" style="44" customWidth="1"/>
    <col min="13826" max="13828" width="8.28515625" style="44" customWidth="1"/>
    <col min="13829" max="14052" width="11.42578125" style="44"/>
    <col min="14053" max="14053" width="10" style="44" customWidth="1"/>
    <col min="14054" max="14054" width="12.42578125" style="44" customWidth="1"/>
    <col min="14055" max="14055" width="9" style="44" customWidth="1"/>
    <col min="14056" max="14056" width="5" style="44" customWidth="1"/>
    <col min="14057" max="14057" width="6.140625" style="44" customWidth="1"/>
    <col min="14058" max="14070" width="6.42578125" style="44" customWidth="1"/>
    <col min="14071" max="14074" width="6" style="44" customWidth="1"/>
    <col min="14075" max="14075" width="10.28515625" style="44" customWidth="1"/>
    <col min="14076" max="14076" width="10.140625" style="44" customWidth="1"/>
    <col min="14077" max="14077" width="7.5703125" style="44" customWidth="1"/>
    <col min="14078" max="14078" width="7.140625" style="44" customWidth="1"/>
    <col min="14079" max="14079" width="8" style="44" customWidth="1"/>
    <col min="14080" max="14080" width="8.140625" style="44" customWidth="1"/>
    <col min="14081" max="14081" width="7.7109375" style="44" customWidth="1"/>
    <col min="14082" max="14084" width="8.28515625" style="44" customWidth="1"/>
    <col min="14085" max="14308" width="11.42578125" style="44"/>
    <col min="14309" max="14309" width="10" style="44" customWidth="1"/>
    <col min="14310" max="14310" width="12.42578125" style="44" customWidth="1"/>
    <col min="14311" max="14311" width="9" style="44" customWidth="1"/>
    <col min="14312" max="14312" width="5" style="44" customWidth="1"/>
    <col min="14313" max="14313" width="6.140625" style="44" customWidth="1"/>
    <col min="14314" max="14326" width="6.42578125" style="44" customWidth="1"/>
    <col min="14327" max="14330" width="6" style="44" customWidth="1"/>
    <col min="14331" max="14331" width="10.28515625" style="44" customWidth="1"/>
    <col min="14332" max="14332" width="10.140625" style="44" customWidth="1"/>
    <col min="14333" max="14333" width="7.5703125" style="44" customWidth="1"/>
    <col min="14334" max="14334" width="7.140625" style="44" customWidth="1"/>
    <col min="14335" max="14335" width="8" style="44" customWidth="1"/>
    <col min="14336" max="14336" width="8.140625" style="44" customWidth="1"/>
    <col min="14337" max="14337" width="7.7109375" style="44" customWidth="1"/>
    <col min="14338" max="14340" width="8.28515625" style="44" customWidth="1"/>
    <col min="14341" max="14564" width="11.42578125" style="44"/>
    <col min="14565" max="14565" width="10" style="44" customWidth="1"/>
    <col min="14566" max="14566" width="12.42578125" style="44" customWidth="1"/>
    <col min="14567" max="14567" width="9" style="44" customWidth="1"/>
    <col min="14568" max="14568" width="5" style="44" customWidth="1"/>
    <col min="14569" max="14569" width="6.140625" style="44" customWidth="1"/>
    <col min="14570" max="14582" width="6.42578125" style="44" customWidth="1"/>
    <col min="14583" max="14586" width="6" style="44" customWidth="1"/>
    <col min="14587" max="14587" width="10.28515625" style="44" customWidth="1"/>
    <col min="14588" max="14588" width="10.140625" style="44" customWidth="1"/>
    <col min="14589" max="14589" width="7.5703125" style="44" customWidth="1"/>
    <col min="14590" max="14590" width="7.140625" style="44" customWidth="1"/>
    <col min="14591" max="14591" width="8" style="44" customWidth="1"/>
    <col min="14592" max="14592" width="8.140625" style="44" customWidth="1"/>
    <col min="14593" max="14593" width="7.7109375" style="44" customWidth="1"/>
    <col min="14594" max="14596" width="8.28515625" style="44" customWidth="1"/>
    <col min="14597" max="14820" width="11.42578125" style="44"/>
    <col min="14821" max="14821" width="10" style="44" customWidth="1"/>
    <col min="14822" max="14822" width="12.42578125" style="44" customWidth="1"/>
    <col min="14823" max="14823" width="9" style="44" customWidth="1"/>
    <col min="14824" max="14824" width="5" style="44" customWidth="1"/>
    <col min="14825" max="14825" width="6.140625" style="44" customWidth="1"/>
    <col min="14826" max="14838" width="6.42578125" style="44" customWidth="1"/>
    <col min="14839" max="14842" width="6" style="44" customWidth="1"/>
    <col min="14843" max="14843" width="10.28515625" style="44" customWidth="1"/>
    <col min="14844" max="14844" width="10.140625" style="44" customWidth="1"/>
    <col min="14845" max="14845" width="7.5703125" style="44" customWidth="1"/>
    <col min="14846" max="14846" width="7.140625" style="44" customWidth="1"/>
    <col min="14847" max="14847" width="8" style="44" customWidth="1"/>
    <col min="14848" max="14848" width="8.140625" style="44" customWidth="1"/>
    <col min="14849" max="14849" width="7.7109375" style="44" customWidth="1"/>
    <col min="14850" max="14852" width="8.28515625" style="44" customWidth="1"/>
    <col min="14853" max="15076" width="11.42578125" style="44"/>
    <col min="15077" max="15077" width="10" style="44" customWidth="1"/>
    <col min="15078" max="15078" width="12.42578125" style="44" customWidth="1"/>
    <col min="15079" max="15079" width="9" style="44" customWidth="1"/>
    <col min="15080" max="15080" width="5" style="44" customWidth="1"/>
    <col min="15081" max="15081" width="6.140625" style="44" customWidth="1"/>
    <col min="15082" max="15094" width="6.42578125" style="44" customWidth="1"/>
    <col min="15095" max="15098" width="6" style="44" customWidth="1"/>
    <col min="15099" max="15099" width="10.28515625" style="44" customWidth="1"/>
    <col min="15100" max="15100" width="10.140625" style="44" customWidth="1"/>
    <col min="15101" max="15101" width="7.5703125" style="44" customWidth="1"/>
    <col min="15102" max="15102" width="7.140625" style="44" customWidth="1"/>
    <col min="15103" max="15103" width="8" style="44" customWidth="1"/>
    <col min="15104" max="15104" width="8.140625" style="44" customWidth="1"/>
    <col min="15105" max="15105" width="7.7109375" style="44" customWidth="1"/>
    <col min="15106" max="15108" width="8.28515625" style="44" customWidth="1"/>
    <col min="15109" max="15332" width="11.42578125" style="44"/>
    <col min="15333" max="15333" width="10" style="44" customWidth="1"/>
    <col min="15334" max="15334" width="12.42578125" style="44" customWidth="1"/>
    <col min="15335" max="15335" width="9" style="44" customWidth="1"/>
    <col min="15336" max="15336" width="5" style="44" customWidth="1"/>
    <col min="15337" max="15337" width="6.140625" style="44" customWidth="1"/>
    <col min="15338" max="15350" width="6.42578125" style="44" customWidth="1"/>
    <col min="15351" max="15354" width="6" style="44" customWidth="1"/>
    <col min="15355" max="15355" width="10.28515625" style="44" customWidth="1"/>
    <col min="15356" max="15356" width="10.140625" style="44" customWidth="1"/>
    <col min="15357" max="15357" width="7.5703125" style="44" customWidth="1"/>
    <col min="15358" max="15358" width="7.140625" style="44" customWidth="1"/>
    <col min="15359" max="15359" width="8" style="44" customWidth="1"/>
    <col min="15360" max="15360" width="8.140625" style="44" customWidth="1"/>
    <col min="15361" max="15361" width="7.7109375" style="44" customWidth="1"/>
    <col min="15362" max="15364" width="8.28515625" style="44" customWidth="1"/>
    <col min="15365" max="15588" width="11.42578125" style="44"/>
    <col min="15589" max="15589" width="10" style="44" customWidth="1"/>
    <col min="15590" max="15590" width="12.42578125" style="44" customWidth="1"/>
    <col min="15591" max="15591" width="9" style="44" customWidth="1"/>
    <col min="15592" max="15592" width="5" style="44" customWidth="1"/>
    <col min="15593" max="15593" width="6.140625" style="44" customWidth="1"/>
    <col min="15594" max="15606" width="6.42578125" style="44" customWidth="1"/>
    <col min="15607" max="15610" width="6" style="44" customWidth="1"/>
    <col min="15611" max="15611" width="10.28515625" style="44" customWidth="1"/>
    <col min="15612" max="15612" width="10.140625" style="44" customWidth="1"/>
    <col min="15613" max="15613" width="7.5703125" style="44" customWidth="1"/>
    <col min="15614" max="15614" width="7.140625" style="44" customWidth="1"/>
    <col min="15615" max="15615" width="8" style="44" customWidth="1"/>
    <col min="15616" max="15616" width="8.140625" style="44" customWidth="1"/>
    <col min="15617" max="15617" width="7.7109375" style="44" customWidth="1"/>
    <col min="15618" max="15620" width="8.28515625" style="44" customWidth="1"/>
    <col min="15621" max="15844" width="11.42578125" style="44"/>
    <col min="15845" max="15845" width="10" style="44" customWidth="1"/>
    <col min="15846" max="15846" width="12.42578125" style="44" customWidth="1"/>
    <col min="15847" max="15847" width="9" style="44" customWidth="1"/>
    <col min="15848" max="15848" width="5" style="44" customWidth="1"/>
    <col min="15849" max="15849" width="6.140625" style="44" customWidth="1"/>
    <col min="15850" max="15862" width="6.42578125" style="44" customWidth="1"/>
    <col min="15863" max="15866" width="6" style="44" customWidth="1"/>
    <col min="15867" max="15867" width="10.28515625" style="44" customWidth="1"/>
    <col min="15868" max="15868" width="10.140625" style="44" customWidth="1"/>
    <col min="15869" max="15869" width="7.5703125" style="44" customWidth="1"/>
    <col min="15870" max="15870" width="7.140625" style="44" customWidth="1"/>
    <col min="15871" max="15871" width="8" style="44" customWidth="1"/>
    <col min="15872" max="15872" width="8.140625" style="44" customWidth="1"/>
    <col min="15873" max="15873" width="7.7109375" style="44" customWidth="1"/>
    <col min="15874" max="15876" width="8.28515625" style="44" customWidth="1"/>
    <col min="15877" max="16100" width="11.42578125" style="44"/>
    <col min="16101" max="16101" width="10" style="44" customWidth="1"/>
    <col min="16102" max="16102" width="12.42578125" style="44" customWidth="1"/>
    <col min="16103" max="16103" width="9" style="44" customWidth="1"/>
    <col min="16104" max="16104" width="5" style="44" customWidth="1"/>
    <col min="16105" max="16105" width="6.140625" style="44" customWidth="1"/>
    <col min="16106" max="16118" width="6.42578125" style="44" customWidth="1"/>
    <col min="16119" max="16122" width="6" style="44" customWidth="1"/>
    <col min="16123" max="16123" width="10.28515625" style="44" customWidth="1"/>
    <col min="16124" max="16124" width="10.140625" style="44" customWidth="1"/>
    <col min="16125" max="16125" width="7.5703125" style="44" customWidth="1"/>
    <col min="16126" max="16126" width="7.140625" style="44" customWidth="1"/>
    <col min="16127" max="16127" width="8" style="44" customWidth="1"/>
    <col min="16128" max="16128" width="8.140625" style="44" customWidth="1"/>
    <col min="16129" max="16129" width="7.7109375" style="44" customWidth="1"/>
    <col min="16130" max="16132" width="8.28515625" style="44" customWidth="1"/>
    <col min="16133" max="16384" width="11.42578125" style="44"/>
  </cols>
  <sheetData>
    <row r="1" spans="1:9" s="55" customFormat="1" ht="20.100000000000001" customHeight="1" thickBot="1">
      <c r="A1" s="56" t="s">
        <v>40</v>
      </c>
      <c r="B1" s="56" t="s">
        <v>105</v>
      </c>
      <c r="C1" s="332" t="s">
        <v>152</v>
      </c>
      <c r="D1" s="333" t="s">
        <v>45</v>
      </c>
      <c r="E1" s="333" t="s">
        <v>123</v>
      </c>
      <c r="F1" s="335" t="s">
        <v>124</v>
      </c>
      <c r="G1" s="333" t="s">
        <v>155</v>
      </c>
      <c r="H1" s="333" t="s">
        <v>154</v>
      </c>
      <c r="I1" s="334" t="s">
        <v>153</v>
      </c>
    </row>
    <row r="2" spans="1:9" ht="20.100000000000001" customHeight="1">
      <c r="A2" s="56" t="e">
        <f>IF(#REF!="","en chèque","")</f>
        <v>#REF!</v>
      </c>
      <c r="B2" s="56">
        <v>1</v>
      </c>
      <c r="C2" s="329" t="e">
        <f>#REF!</f>
        <v>#REF!</v>
      </c>
      <c r="D2" s="330" t="e">
        <f>#REF!</f>
        <v>#REF!</v>
      </c>
      <c r="E2" s="331">
        <v>1</v>
      </c>
      <c r="F2" s="336"/>
      <c r="G2" s="328"/>
      <c r="H2" s="328"/>
      <c r="I2" s="328"/>
    </row>
    <row r="3" spans="1:9" ht="20.100000000000001" customHeight="1">
      <c r="A3" s="56" t="e">
        <f>IF(#REF!="","en chèque","")</f>
        <v>#REF!</v>
      </c>
      <c r="B3" s="56">
        <v>2</v>
      </c>
      <c r="C3" s="123" t="e">
        <f>#REF!</f>
        <v>#REF!</v>
      </c>
      <c r="D3" s="77" t="e">
        <f>#REF!</f>
        <v>#REF!</v>
      </c>
      <c r="E3" s="281">
        <v>2</v>
      </c>
      <c r="F3" s="337" t="e">
        <f>versements!V9</f>
        <v>#REF!</v>
      </c>
      <c r="G3" s="53"/>
      <c r="H3" s="53"/>
      <c r="I3" s="53"/>
    </row>
    <row r="4" spans="1:9" ht="20.100000000000001" customHeight="1">
      <c r="A4" s="56" t="e">
        <f>IF(#REF!="","en chèque","")</f>
        <v>#REF!</v>
      </c>
      <c r="B4" s="56">
        <v>3</v>
      </c>
      <c r="C4" s="123" t="e">
        <f>#REF!</f>
        <v>#REF!</v>
      </c>
      <c r="D4" s="77" t="e">
        <f>#REF!</f>
        <v>#REF!</v>
      </c>
      <c r="E4" s="281">
        <v>3</v>
      </c>
      <c r="F4" s="337" t="e">
        <f>versements!V10</f>
        <v>#REF!</v>
      </c>
      <c r="G4" s="53"/>
      <c r="H4" s="53"/>
      <c r="I4" s="53"/>
    </row>
    <row r="5" spans="1:9" ht="20.100000000000001" customHeight="1">
      <c r="A5" s="56" t="e">
        <f>IF(#REF!="","en chèque","")</f>
        <v>#REF!</v>
      </c>
      <c r="B5" s="56">
        <v>4</v>
      </c>
      <c r="C5" s="123" t="e">
        <f>#REF!</f>
        <v>#REF!</v>
      </c>
      <c r="D5" s="77" t="e">
        <f>#REF!</f>
        <v>#REF!</v>
      </c>
      <c r="E5" s="281">
        <v>4</v>
      </c>
      <c r="F5" s="337" t="e">
        <f>versements!V11</f>
        <v>#REF!</v>
      </c>
      <c r="G5" s="53"/>
      <c r="H5" s="53"/>
      <c r="I5" s="53"/>
    </row>
    <row r="6" spans="1:9" ht="20.100000000000001" customHeight="1">
      <c r="A6" s="56" t="e">
        <f>IF(#REF!="","en chèque","")</f>
        <v>#REF!</v>
      </c>
      <c r="B6" s="56">
        <v>5</v>
      </c>
      <c r="C6" s="123" t="e">
        <f>#REF!</f>
        <v>#REF!</v>
      </c>
      <c r="D6" s="77" t="e">
        <f>#REF!</f>
        <v>#REF!</v>
      </c>
      <c r="E6" s="281">
        <v>5</v>
      </c>
      <c r="F6" s="337" t="e">
        <f>versements!V12</f>
        <v>#REF!</v>
      </c>
      <c r="G6" s="53"/>
      <c r="H6" s="53"/>
      <c r="I6" s="53"/>
    </row>
    <row r="7" spans="1:9" ht="20.100000000000001" customHeight="1">
      <c r="A7" s="56" t="e">
        <f>IF(#REF!="","en chèque","")</f>
        <v>#REF!</v>
      </c>
      <c r="B7" s="56">
        <v>6</v>
      </c>
      <c r="C7" s="123" t="e">
        <f>#REF!</f>
        <v>#REF!</v>
      </c>
      <c r="D7" s="77" t="e">
        <f>#REF!</f>
        <v>#REF!</v>
      </c>
      <c r="E7" s="281">
        <v>6</v>
      </c>
      <c r="F7" s="337" t="e">
        <f>versements!V13</f>
        <v>#REF!</v>
      </c>
      <c r="G7" s="53"/>
      <c r="H7" s="53"/>
      <c r="I7" s="53"/>
    </row>
    <row r="8" spans="1:9" ht="20.100000000000001" customHeight="1">
      <c r="A8" s="56" t="e">
        <f>IF(#REF!="","en chèque","")</f>
        <v>#REF!</v>
      </c>
      <c r="B8" s="56">
        <v>7</v>
      </c>
      <c r="C8" s="123" t="e">
        <f>#REF!</f>
        <v>#REF!</v>
      </c>
      <c r="D8" s="77" t="e">
        <f>#REF!</f>
        <v>#REF!</v>
      </c>
      <c r="E8" s="281">
        <v>7</v>
      </c>
      <c r="F8" s="337" t="e">
        <f>versements!V14</f>
        <v>#REF!</v>
      </c>
      <c r="G8" s="53"/>
      <c r="H8" s="53"/>
      <c r="I8" s="53"/>
    </row>
    <row r="9" spans="1:9" ht="20.100000000000001" customHeight="1">
      <c r="A9" s="56" t="e">
        <f>IF(#REF!="","en chèque","")</f>
        <v>#REF!</v>
      </c>
      <c r="B9" s="56">
        <v>8</v>
      </c>
      <c r="C9" s="123" t="e">
        <f>#REF!</f>
        <v>#REF!</v>
      </c>
      <c r="D9" s="77" t="e">
        <f>#REF!</f>
        <v>#REF!</v>
      </c>
      <c r="E9" s="281">
        <v>8</v>
      </c>
      <c r="F9" s="337" t="e">
        <f>versements!V15</f>
        <v>#REF!</v>
      </c>
      <c r="G9" s="53"/>
      <c r="H9" s="53"/>
      <c r="I9" s="53"/>
    </row>
    <row r="10" spans="1:9" ht="20.100000000000001" customHeight="1">
      <c r="A10" s="56" t="e">
        <f>IF(#REF!="","en chèque","")</f>
        <v>#REF!</v>
      </c>
      <c r="B10" s="56">
        <v>9</v>
      </c>
      <c r="C10" s="123" t="e">
        <f>#REF!</f>
        <v>#REF!</v>
      </c>
      <c r="D10" s="77" t="e">
        <f>#REF!</f>
        <v>#REF!</v>
      </c>
      <c r="E10" s="281">
        <v>9</v>
      </c>
      <c r="F10" s="337" t="e">
        <f>versements!V16</f>
        <v>#REF!</v>
      </c>
      <c r="G10" s="53"/>
      <c r="H10" s="53"/>
      <c r="I10" s="53"/>
    </row>
    <row r="11" spans="1:9" ht="20.100000000000001" customHeight="1">
      <c r="A11" s="56" t="e">
        <f>IF(#REF!="","en chèque","")</f>
        <v>#REF!</v>
      </c>
      <c r="B11" s="56">
        <v>10</v>
      </c>
      <c r="C11" s="123" t="e">
        <f>#REF!</f>
        <v>#REF!</v>
      </c>
      <c r="D11" s="77" t="e">
        <f>#REF!</f>
        <v>#REF!</v>
      </c>
      <c r="E11" s="281">
        <v>10</v>
      </c>
      <c r="F11" s="337" t="e">
        <f>versements!V17</f>
        <v>#REF!</v>
      </c>
      <c r="G11" s="53"/>
      <c r="H11" s="53"/>
      <c r="I11" s="53"/>
    </row>
    <row r="12" spans="1:9" ht="20.100000000000001" customHeight="1">
      <c r="A12" s="56" t="e">
        <f>IF(#REF!="","en chèque","")</f>
        <v>#REF!</v>
      </c>
      <c r="B12" s="56">
        <v>11</v>
      </c>
      <c r="C12" s="123" t="e">
        <f>#REF!</f>
        <v>#REF!</v>
      </c>
      <c r="D12" s="77" t="e">
        <f>#REF!</f>
        <v>#REF!</v>
      </c>
      <c r="E12" s="281">
        <v>11</v>
      </c>
      <c r="F12" s="337" t="e">
        <f>versements!V18</f>
        <v>#REF!</v>
      </c>
      <c r="G12" s="53"/>
      <c r="H12" s="53"/>
      <c r="I12" s="53"/>
    </row>
    <row r="13" spans="1:9" ht="20.100000000000001" customHeight="1">
      <c r="A13" s="56" t="e">
        <f>IF(#REF!="","en chèque","")</f>
        <v>#REF!</v>
      </c>
      <c r="B13" s="56">
        <v>12</v>
      </c>
      <c r="C13" s="123" t="e">
        <f>#REF!</f>
        <v>#REF!</v>
      </c>
      <c r="D13" s="77" t="e">
        <f>#REF!</f>
        <v>#REF!</v>
      </c>
      <c r="E13" s="281">
        <v>12</v>
      </c>
      <c r="F13" s="337" t="e">
        <f>versements!V19</f>
        <v>#REF!</v>
      </c>
      <c r="G13" s="53"/>
      <c r="H13" s="53"/>
      <c r="I13" s="53"/>
    </row>
    <row r="14" spans="1:9" ht="20.100000000000001" customHeight="1">
      <c r="A14" s="56" t="e">
        <f>IF(#REF!="","en chèque","")</f>
        <v>#REF!</v>
      </c>
      <c r="B14" s="56">
        <v>13</v>
      </c>
      <c r="C14" s="123" t="e">
        <f>#REF!</f>
        <v>#REF!</v>
      </c>
      <c r="D14" s="77" t="e">
        <f>#REF!</f>
        <v>#REF!</v>
      </c>
      <c r="E14" s="281">
        <v>13</v>
      </c>
      <c r="F14" s="337" t="e">
        <f>versements!V20</f>
        <v>#REF!</v>
      </c>
      <c r="G14" s="53"/>
      <c r="H14" s="53"/>
      <c r="I14" s="53"/>
    </row>
    <row r="15" spans="1:9" ht="20.100000000000001" customHeight="1">
      <c r="A15" s="56" t="e">
        <f>IF(#REF!="","en chèque","")</f>
        <v>#REF!</v>
      </c>
      <c r="B15" s="56">
        <v>14</v>
      </c>
      <c r="C15" s="123" t="e">
        <f>#REF!</f>
        <v>#REF!</v>
      </c>
      <c r="D15" s="77" t="e">
        <f>#REF!</f>
        <v>#REF!</v>
      </c>
      <c r="E15" s="281">
        <v>14</v>
      </c>
      <c r="F15" s="337" t="e">
        <f>versements!V21</f>
        <v>#REF!</v>
      </c>
      <c r="G15" s="53"/>
      <c r="H15" s="53"/>
      <c r="I15" s="53"/>
    </row>
    <row r="16" spans="1:9" ht="20.100000000000001" customHeight="1">
      <c r="A16" s="56" t="e">
        <f>IF(#REF!="","en chèque","")</f>
        <v>#REF!</v>
      </c>
      <c r="B16" s="56">
        <v>15</v>
      </c>
      <c r="C16" s="123" t="e">
        <f>#REF!</f>
        <v>#REF!</v>
      </c>
      <c r="D16" s="77" t="e">
        <f>#REF!</f>
        <v>#REF!</v>
      </c>
      <c r="E16" s="281">
        <v>15</v>
      </c>
      <c r="F16" s="337" t="e">
        <f>versements!V22</f>
        <v>#REF!</v>
      </c>
      <c r="G16" s="53"/>
      <c r="H16" s="53"/>
      <c r="I16" s="53"/>
    </row>
    <row r="17" spans="1:9" ht="20.100000000000001" customHeight="1">
      <c r="A17" s="56" t="e">
        <f>IF(#REF!="","en chèque","")</f>
        <v>#REF!</v>
      </c>
      <c r="B17" s="56">
        <v>16</v>
      </c>
      <c r="C17" s="123" t="e">
        <f>#REF!</f>
        <v>#REF!</v>
      </c>
      <c r="D17" s="77" t="e">
        <f>#REF!</f>
        <v>#REF!</v>
      </c>
      <c r="E17" s="281">
        <v>16</v>
      </c>
      <c r="F17" s="337" t="e">
        <f>versements!V23</f>
        <v>#REF!</v>
      </c>
      <c r="G17" s="53"/>
      <c r="H17" s="53"/>
      <c r="I17" s="53"/>
    </row>
    <row r="18" spans="1:9" ht="20.100000000000001" customHeight="1">
      <c r="A18" s="56" t="e">
        <f>IF(#REF!="","en chèque","")</f>
        <v>#REF!</v>
      </c>
      <c r="B18" s="56">
        <v>17</v>
      </c>
      <c r="C18" s="123" t="e">
        <f>#REF!</f>
        <v>#REF!</v>
      </c>
      <c r="D18" s="77" t="e">
        <f>#REF!</f>
        <v>#REF!</v>
      </c>
      <c r="E18" s="281">
        <v>17</v>
      </c>
      <c r="F18" s="337" t="e">
        <f>versements!V24</f>
        <v>#REF!</v>
      </c>
      <c r="G18" s="53"/>
      <c r="H18" s="53"/>
      <c r="I18" s="53"/>
    </row>
    <row r="19" spans="1:9" ht="20.100000000000001" customHeight="1">
      <c r="A19" s="56" t="e">
        <f>IF(#REF!="","en chèque","")</f>
        <v>#REF!</v>
      </c>
      <c r="B19" s="56">
        <v>18</v>
      </c>
      <c r="C19" s="123" t="e">
        <f>#REF!</f>
        <v>#REF!</v>
      </c>
      <c r="D19" s="77" t="e">
        <f>#REF!</f>
        <v>#REF!</v>
      </c>
      <c r="E19" s="281">
        <v>18</v>
      </c>
      <c r="F19" s="337" t="e">
        <f>versements!V25</f>
        <v>#REF!</v>
      </c>
      <c r="G19" s="53"/>
      <c r="H19" s="53"/>
      <c r="I19" s="53"/>
    </row>
    <row r="20" spans="1:9" ht="20.100000000000001" customHeight="1">
      <c r="A20" s="56" t="e">
        <f>IF(#REF!="","en chèque","")</f>
        <v>#REF!</v>
      </c>
      <c r="B20" s="56">
        <v>19</v>
      </c>
      <c r="C20" s="123" t="e">
        <f>#REF!</f>
        <v>#REF!</v>
      </c>
      <c r="D20" s="77" t="e">
        <f>#REF!</f>
        <v>#REF!</v>
      </c>
      <c r="E20" s="281">
        <v>19</v>
      </c>
      <c r="F20" s="337" t="e">
        <f>versements!V26</f>
        <v>#REF!</v>
      </c>
      <c r="G20" s="53"/>
      <c r="H20" s="53"/>
      <c r="I20" s="53"/>
    </row>
    <row r="21" spans="1:9" ht="20.100000000000001" customHeight="1">
      <c r="A21" s="56" t="e">
        <f>IF(#REF!="","en chèque","")</f>
        <v>#REF!</v>
      </c>
      <c r="B21" s="56">
        <v>20</v>
      </c>
      <c r="C21" s="123" t="e">
        <f>#REF!</f>
        <v>#REF!</v>
      </c>
      <c r="D21" s="77" t="e">
        <f>#REF!</f>
        <v>#REF!</v>
      </c>
      <c r="E21" s="281">
        <v>20</v>
      </c>
      <c r="F21" s="337" t="e">
        <f>versements!V27</f>
        <v>#REF!</v>
      </c>
      <c r="G21" s="53"/>
      <c r="H21" s="53"/>
      <c r="I21" s="53"/>
    </row>
    <row r="22" spans="1:9" ht="20.100000000000001" customHeight="1">
      <c r="A22" s="56" t="e">
        <f>IF(#REF!="","en chèque","")</f>
        <v>#REF!</v>
      </c>
      <c r="B22" s="56">
        <v>21</v>
      </c>
      <c r="C22" s="123" t="e">
        <f>#REF!</f>
        <v>#REF!</v>
      </c>
      <c r="D22" s="77" t="e">
        <f>#REF!</f>
        <v>#REF!</v>
      </c>
      <c r="E22" s="281">
        <v>21</v>
      </c>
      <c r="F22" s="337" t="e">
        <f>versements!V28</f>
        <v>#REF!</v>
      </c>
      <c r="G22" s="53"/>
      <c r="H22" s="53"/>
      <c r="I22" s="53"/>
    </row>
    <row r="23" spans="1:9" ht="20.100000000000001" customHeight="1">
      <c r="A23" s="56" t="e">
        <f>IF(#REF!="","en chèque","")</f>
        <v>#REF!</v>
      </c>
      <c r="B23" s="56">
        <v>22</v>
      </c>
      <c r="C23" s="123" t="e">
        <f>#REF!</f>
        <v>#REF!</v>
      </c>
      <c r="D23" s="77" t="e">
        <f>#REF!</f>
        <v>#REF!</v>
      </c>
      <c r="E23" s="281">
        <v>22</v>
      </c>
      <c r="F23" s="337" t="e">
        <f>versements!V29</f>
        <v>#REF!</v>
      </c>
      <c r="G23" s="53"/>
      <c r="H23" s="53"/>
      <c r="I23" s="53"/>
    </row>
    <row r="24" spans="1:9" ht="20.100000000000001" customHeight="1">
      <c r="A24" s="56" t="e">
        <f>IF(#REF!="","en chèque","")</f>
        <v>#REF!</v>
      </c>
      <c r="B24" s="56">
        <v>23</v>
      </c>
      <c r="C24" s="123" t="e">
        <f>#REF!</f>
        <v>#REF!</v>
      </c>
      <c r="D24" s="77" t="e">
        <f>#REF!</f>
        <v>#REF!</v>
      </c>
      <c r="E24" s="281">
        <v>23</v>
      </c>
      <c r="F24" s="337" t="e">
        <f>versements!V30</f>
        <v>#REF!</v>
      </c>
      <c r="G24" s="92"/>
      <c r="H24" s="53"/>
      <c r="I24" s="53"/>
    </row>
    <row r="25" spans="1:9" ht="20.100000000000001" customHeight="1">
      <c r="A25" s="56" t="e">
        <f>IF(#REF!="","en chèque","")</f>
        <v>#REF!</v>
      </c>
      <c r="B25" s="56">
        <v>24</v>
      </c>
      <c r="C25" s="123" t="e">
        <f>#REF!</f>
        <v>#REF!</v>
      </c>
      <c r="D25" s="77" t="e">
        <f>#REF!</f>
        <v>#REF!</v>
      </c>
      <c r="E25" s="281">
        <v>24</v>
      </c>
      <c r="F25" s="337" t="e">
        <f>versements!V31</f>
        <v>#REF!</v>
      </c>
      <c r="G25" s="53"/>
      <c r="H25" s="53"/>
      <c r="I25" s="53"/>
    </row>
    <row r="26" spans="1:9" ht="20.100000000000001" customHeight="1">
      <c r="A26" s="56" t="e">
        <f>IF(#REF!="","en chèque","")</f>
        <v>#REF!</v>
      </c>
      <c r="B26" s="56">
        <v>25</v>
      </c>
      <c r="C26" s="123" t="e">
        <f>#REF!</f>
        <v>#REF!</v>
      </c>
      <c r="D26" s="77" t="e">
        <f>#REF!</f>
        <v>#REF!</v>
      </c>
      <c r="E26" s="281">
        <v>25</v>
      </c>
      <c r="F26" s="337" t="e">
        <f>versements!V32</f>
        <v>#REF!</v>
      </c>
      <c r="G26" s="53"/>
      <c r="H26" s="53"/>
      <c r="I26" s="53"/>
    </row>
    <row r="27" spans="1:9" ht="20.100000000000001" customHeight="1">
      <c r="A27" s="56" t="e">
        <f>IF(#REF!="","en chèque","")</f>
        <v>#REF!</v>
      </c>
      <c r="B27" s="56">
        <v>26</v>
      </c>
      <c r="C27" s="123" t="e">
        <f>#REF!</f>
        <v>#REF!</v>
      </c>
      <c r="D27" s="77" t="e">
        <f>#REF!</f>
        <v>#REF!</v>
      </c>
      <c r="E27" s="281">
        <v>26</v>
      </c>
      <c r="F27" s="337" t="e">
        <f>versements!V33</f>
        <v>#REF!</v>
      </c>
      <c r="G27" s="53"/>
      <c r="H27" s="53"/>
      <c r="I27" s="53"/>
    </row>
    <row r="28" spans="1:9" ht="20.100000000000001" customHeight="1">
      <c r="A28" s="56" t="e">
        <f>IF(#REF!="","en chèque","")</f>
        <v>#REF!</v>
      </c>
      <c r="B28" s="56">
        <v>27</v>
      </c>
      <c r="C28" s="123" t="e">
        <f>#REF!</f>
        <v>#REF!</v>
      </c>
      <c r="D28" s="77" t="e">
        <f>#REF!</f>
        <v>#REF!</v>
      </c>
      <c r="E28" s="281">
        <v>27</v>
      </c>
      <c r="F28" s="337" t="e">
        <f>versements!V34</f>
        <v>#REF!</v>
      </c>
      <c r="G28" s="53"/>
      <c r="H28" s="53"/>
      <c r="I28" s="53"/>
    </row>
    <row r="29" spans="1:9" ht="20.100000000000001" customHeight="1">
      <c r="A29" s="56" t="e">
        <f>IF(#REF!="","en chèque","")</f>
        <v>#REF!</v>
      </c>
      <c r="B29" s="56">
        <v>28</v>
      </c>
      <c r="C29" s="123" t="e">
        <f>#REF!</f>
        <v>#REF!</v>
      </c>
      <c r="D29" s="77" t="e">
        <f>#REF!</f>
        <v>#REF!</v>
      </c>
      <c r="E29" s="281">
        <v>28</v>
      </c>
      <c r="F29" s="337" t="e">
        <f>versements!V35</f>
        <v>#REF!</v>
      </c>
      <c r="G29" s="53"/>
      <c r="H29" s="53"/>
      <c r="I29" s="53"/>
    </row>
    <row r="30" spans="1:9" ht="20.100000000000001" customHeight="1">
      <c r="A30" s="56" t="e">
        <f>IF(#REF!="","en chèque","")</f>
        <v>#REF!</v>
      </c>
      <c r="B30" s="56">
        <v>29</v>
      </c>
      <c r="C30" s="123" t="e">
        <f>#REF!</f>
        <v>#REF!</v>
      </c>
      <c r="D30" s="77" t="e">
        <f>#REF!</f>
        <v>#REF!</v>
      </c>
      <c r="E30" s="281">
        <v>29</v>
      </c>
      <c r="F30" s="337" t="e">
        <f>versements!V36</f>
        <v>#REF!</v>
      </c>
      <c r="G30" s="53"/>
      <c r="H30" s="53"/>
      <c r="I30" s="53"/>
    </row>
    <row r="31" spans="1:9" ht="20.100000000000001" customHeight="1">
      <c r="A31" s="56" t="e">
        <f>IF(#REF!="","en chèque","")</f>
        <v>#REF!</v>
      </c>
      <c r="B31" s="56">
        <v>30</v>
      </c>
      <c r="C31" s="123" t="e">
        <f>#REF!</f>
        <v>#REF!</v>
      </c>
      <c r="D31" s="77" t="e">
        <f>#REF!</f>
        <v>#REF!</v>
      </c>
      <c r="E31" s="281">
        <v>30</v>
      </c>
      <c r="F31" s="337" t="e">
        <f>versements!V37</f>
        <v>#REF!</v>
      </c>
      <c r="G31" s="53"/>
      <c r="H31" s="53"/>
      <c r="I31" s="53"/>
    </row>
    <row r="32" spans="1:9" ht="20.100000000000001" customHeight="1">
      <c r="A32" s="56" t="e">
        <f>IF(#REF!="","en chèque","")</f>
        <v>#REF!</v>
      </c>
      <c r="B32" s="56">
        <v>31</v>
      </c>
      <c r="C32" s="123" t="e">
        <f>#REF!</f>
        <v>#REF!</v>
      </c>
      <c r="D32" s="77" t="e">
        <f>#REF!</f>
        <v>#REF!</v>
      </c>
      <c r="E32" s="281">
        <v>31</v>
      </c>
      <c r="F32" s="337" t="e">
        <f>versements!V38</f>
        <v>#REF!</v>
      </c>
      <c r="G32" s="53"/>
      <c r="H32" s="53"/>
      <c r="I32" s="53"/>
    </row>
    <row r="33" spans="1:12" ht="20.100000000000001" customHeight="1">
      <c r="A33" s="56" t="e">
        <f>IF(#REF!="","en chèque","")</f>
        <v>#REF!</v>
      </c>
      <c r="B33" s="56">
        <v>32</v>
      </c>
      <c r="C33" s="123" t="e">
        <f>#REF!</f>
        <v>#REF!</v>
      </c>
      <c r="D33" s="77" t="e">
        <f>#REF!</f>
        <v>#REF!</v>
      </c>
      <c r="E33" s="281">
        <v>32</v>
      </c>
      <c r="F33" s="337" t="e">
        <f>versements!V39</f>
        <v>#REF!</v>
      </c>
      <c r="G33" s="53"/>
      <c r="H33" s="53"/>
      <c r="I33" s="53"/>
    </row>
    <row r="34" spans="1:12" ht="20.100000000000001" customHeight="1">
      <c r="A34" s="56" t="e">
        <f>IF(#REF!="","en chèque","")</f>
        <v>#REF!</v>
      </c>
      <c r="B34" s="56">
        <v>33</v>
      </c>
      <c r="C34" s="123" t="e">
        <f>#REF!</f>
        <v>#REF!</v>
      </c>
      <c r="D34" s="77" t="e">
        <f>#REF!</f>
        <v>#REF!</v>
      </c>
      <c r="E34" s="281">
        <v>33</v>
      </c>
      <c r="F34" s="337" t="e">
        <f>versements!V40</f>
        <v>#REF!</v>
      </c>
      <c r="G34" s="53"/>
      <c r="H34" s="53"/>
      <c r="I34" s="53"/>
    </row>
    <row r="35" spans="1:12" ht="20.100000000000001" customHeight="1">
      <c r="A35" s="56" t="e">
        <f>IF(#REF!="","en chèque","")</f>
        <v>#REF!</v>
      </c>
      <c r="B35" s="56">
        <v>34</v>
      </c>
      <c r="C35" s="123" t="e">
        <f>#REF!</f>
        <v>#REF!</v>
      </c>
      <c r="D35" s="77" t="e">
        <f>#REF!</f>
        <v>#REF!</v>
      </c>
      <c r="E35" s="281">
        <v>34</v>
      </c>
      <c r="F35" s="337" t="e">
        <f>versements!V41</f>
        <v>#REF!</v>
      </c>
      <c r="G35" s="53"/>
      <c r="H35" s="53"/>
      <c r="I35" s="53"/>
    </row>
    <row r="36" spans="1:12" ht="20.100000000000001" customHeight="1">
      <c r="A36" s="56" t="e">
        <f>IF(#REF!="","en chèque","")</f>
        <v>#REF!</v>
      </c>
      <c r="B36" s="56">
        <v>35</v>
      </c>
      <c r="C36" s="123" t="e">
        <f>#REF!</f>
        <v>#REF!</v>
      </c>
      <c r="D36" s="77" t="e">
        <f>#REF!</f>
        <v>#REF!</v>
      </c>
      <c r="E36" s="281">
        <v>35</v>
      </c>
      <c r="F36" s="337" t="e">
        <f>versements!V42</f>
        <v>#REF!</v>
      </c>
      <c r="G36" s="53"/>
      <c r="H36" s="53"/>
      <c r="I36" s="53"/>
    </row>
    <row r="37" spans="1:12" ht="20.100000000000001" customHeight="1">
      <c r="A37" s="56" t="e">
        <f>IF(#REF!="","en chèque","")</f>
        <v>#REF!</v>
      </c>
      <c r="B37" s="56">
        <v>36</v>
      </c>
      <c r="C37" s="123" t="e">
        <f>#REF!</f>
        <v>#REF!</v>
      </c>
      <c r="D37" s="77" t="e">
        <f>#REF!</f>
        <v>#REF!</v>
      </c>
      <c r="E37" s="281">
        <v>36</v>
      </c>
      <c r="F37" s="337" t="e">
        <f>versements!V43</f>
        <v>#REF!</v>
      </c>
      <c r="G37" s="53"/>
      <c r="H37" s="53"/>
      <c r="I37" s="53"/>
    </row>
    <row r="38" spans="1:12" ht="20.100000000000001" customHeight="1">
      <c r="A38" s="56" t="e">
        <f>IF(#REF!="","en chèque","")</f>
        <v>#REF!</v>
      </c>
      <c r="B38" s="56">
        <v>37</v>
      </c>
      <c r="C38" s="123" t="e">
        <f>#REF!</f>
        <v>#REF!</v>
      </c>
      <c r="D38" s="77" t="e">
        <f>#REF!</f>
        <v>#REF!</v>
      </c>
      <c r="E38" s="281">
        <v>37</v>
      </c>
      <c r="F38" s="337" t="e">
        <f>versements!V44</f>
        <v>#REF!</v>
      </c>
      <c r="G38" s="53"/>
      <c r="H38" s="53"/>
      <c r="I38" s="53"/>
    </row>
    <row r="39" spans="1:12" ht="20.100000000000001" customHeight="1">
      <c r="A39" s="56" t="e">
        <f>IF(#REF!="","en chèque","")</f>
        <v>#REF!</v>
      </c>
      <c r="B39" s="56">
        <v>38</v>
      </c>
      <c r="C39" s="123" t="e">
        <f>#REF!</f>
        <v>#REF!</v>
      </c>
      <c r="D39" s="77" t="e">
        <f>#REF!</f>
        <v>#REF!</v>
      </c>
      <c r="E39" s="281">
        <v>38</v>
      </c>
      <c r="F39" s="337" t="e">
        <f>versements!V45</f>
        <v>#REF!</v>
      </c>
      <c r="G39" s="53"/>
      <c r="H39" s="53"/>
      <c r="I39" s="53"/>
    </row>
    <row r="40" spans="1:12" ht="20.100000000000001" customHeight="1">
      <c r="A40" s="56" t="e">
        <f>IF(#REF!="","en chèque","")</f>
        <v>#REF!</v>
      </c>
      <c r="B40" s="56">
        <v>39</v>
      </c>
      <c r="C40" s="123" t="e">
        <f>#REF!</f>
        <v>#REF!</v>
      </c>
      <c r="D40" s="77" t="e">
        <f>#REF!</f>
        <v>#REF!</v>
      </c>
      <c r="E40" s="281">
        <v>39</v>
      </c>
      <c r="F40" s="337" t="e">
        <f>versements!V46</f>
        <v>#REF!</v>
      </c>
      <c r="G40" s="53"/>
      <c r="H40" s="53"/>
      <c r="I40" s="53"/>
    </row>
    <row r="41" spans="1:12" ht="20.100000000000001" customHeight="1">
      <c r="A41" s="56" t="e">
        <f>IF(#REF!="","en chèque","")</f>
        <v>#REF!</v>
      </c>
      <c r="B41" s="56">
        <v>40</v>
      </c>
      <c r="C41" s="123" t="e">
        <f>#REF!</f>
        <v>#REF!</v>
      </c>
      <c r="D41" s="77" t="e">
        <f>#REF!</f>
        <v>#REF!</v>
      </c>
      <c r="E41" s="281">
        <v>40</v>
      </c>
      <c r="F41" s="337" t="e">
        <f>versements!V47</f>
        <v>#REF!</v>
      </c>
      <c r="G41" s="53"/>
      <c r="H41" s="53"/>
      <c r="I41" s="53"/>
    </row>
    <row r="42" spans="1:12" ht="20.100000000000001" customHeight="1">
      <c r="A42" s="56" t="e">
        <f>IF(#REF!="","en chèque","")</f>
        <v>#REF!</v>
      </c>
      <c r="B42" s="56">
        <v>41</v>
      </c>
      <c r="C42" s="123" t="e">
        <f>#REF!</f>
        <v>#REF!</v>
      </c>
      <c r="D42" s="77" t="e">
        <f>#REF!</f>
        <v>#REF!</v>
      </c>
      <c r="E42" s="281">
        <v>41</v>
      </c>
      <c r="F42" s="337" t="e">
        <f>versements!V48</f>
        <v>#REF!</v>
      </c>
      <c r="G42" s="53"/>
      <c r="H42" s="53"/>
      <c r="I42" s="53"/>
      <c r="L42" s="124"/>
    </row>
    <row r="43" spans="1:12" ht="20.100000000000001" customHeight="1">
      <c r="A43" s="56" t="e">
        <f>IF(#REF!="","en chèque","")</f>
        <v>#REF!</v>
      </c>
      <c r="B43" s="56">
        <v>42</v>
      </c>
      <c r="C43" s="123" t="e">
        <f>#REF!</f>
        <v>#REF!</v>
      </c>
      <c r="D43" s="77" t="e">
        <f>#REF!</f>
        <v>#REF!</v>
      </c>
      <c r="E43" s="281">
        <v>42</v>
      </c>
      <c r="F43" s="337" t="e">
        <f>versements!V49</f>
        <v>#REF!</v>
      </c>
      <c r="G43" s="53"/>
      <c r="H43" s="53"/>
      <c r="I43" s="53"/>
    </row>
    <row r="44" spans="1:12" ht="20.100000000000001" customHeight="1">
      <c r="A44" s="56" t="e">
        <f>IF(#REF!="","en chèque","")</f>
        <v>#REF!</v>
      </c>
      <c r="B44" s="56">
        <v>43</v>
      </c>
      <c r="C44" s="123" t="e">
        <f>#REF!</f>
        <v>#REF!</v>
      </c>
      <c r="D44" s="77" t="e">
        <f>#REF!</f>
        <v>#REF!</v>
      </c>
      <c r="E44" s="281">
        <v>43</v>
      </c>
      <c r="F44" s="337" t="e">
        <f>versements!V50</f>
        <v>#REF!</v>
      </c>
      <c r="G44" s="53"/>
      <c r="H44" s="53"/>
      <c r="I44" s="53"/>
    </row>
    <row r="45" spans="1:12" ht="20.100000000000001" customHeight="1">
      <c r="A45" s="56" t="e">
        <f>IF(#REF!="","en chèque","")</f>
        <v>#REF!</v>
      </c>
      <c r="B45" s="56">
        <v>44</v>
      </c>
      <c r="C45" s="123" t="e">
        <f>#REF!</f>
        <v>#REF!</v>
      </c>
      <c r="D45" s="77" t="e">
        <f>#REF!</f>
        <v>#REF!</v>
      </c>
      <c r="E45" s="281">
        <v>44</v>
      </c>
      <c r="F45" s="337" t="e">
        <f>versements!V51</f>
        <v>#REF!</v>
      </c>
      <c r="G45" s="53"/>
      <c r="H45" s="53"/>
      <c r="I45" s="53"/>
    </row>
    <row r="46" spans="1:12" ht="20.100000000000001" customHeight="1">
      <c r="A46" s="56" t="e">
        <f>IF(#REF!="","en chèque","")</f>
        <v>#REF!</v>
      </c>
      <c r="B46" s="56">
        <v>45</v>
      </c>
      <c r="C46" s="123" t="e">
        <f>#REF!</f>
        <v>#REF!</v>
      </c>
      <c r="D46" s="77" t="e">
        <f>#REF!</f>
        <v>#REF!</v>
      </c>
      <c r="E46" s="281">
        <v>45</v>
      </c>
      <c r="F46" s="337" t="e">
        <f>versements!V52</f>
        <v>#REF!</v>
      </c>
      <c r="G46" s="53"/>
      <c r="H46" s="53"/>
      <c r="I46" s="53"/>
    </row>
    <row r="47" spans="1:12" ht="20.100000000000001" customHeight="1">
      <c r="A47" s="56" t="e">
        <f>IF(#REF!="","en chèque","")</f>
        <v>#REF!</v>
      </c>
      <c r="B47" s="56">
        <v>46</v>
      </c>
      <c r="C47" s="123" t="e">
        <f>#REF!</f>
        <v>#REF!</v>
      </c>
      <c r="D47" s="77" t="e">
        <f>#REF!</f>
        <v>#REF!</v>
      </c>
      <c r="E47" s="281">
        <v>46</v>
      </c>
      <c r="F47" s="337" t="e">
        <f>versements!V53</f>
        <v>#REF!</v>
      </c>
      <c r="G47" s="53"/>
      <c r="H47" s="53"/>
      <c r="I47" s="53"/>
    </row>
    <row r="48" spans="1:12" ht="20.100000000000001" customHeight="1">
      <c r="A48" s="56" t="e">
        <f>IF(#REF!="","en chèque","")</f>
        <v>#REF!</v>
      </c>
      <c r="B48" s="56">
        <v>47</v>
      </c>
      <c r="C48" s="123" t="e">
        <f>#REF!</f>
        <v>#REF!</v>
      </c>
      <c r="D48" s="77" t="e">
        <f>#REF!</f>
        <v>#REF!</v>
      </c>
      <c r="E48" s="281">
        <v>47</v>
      </c>
      <c r="F48" s="337" t="e">
        <f>versements!V54</f>
        <v>#REF!</v>
      </c>
      <c r="G48" s="53"/>
      <c r="H48" s="53"/>
      <c r="I48" s="53"/>
    </row>
    <row r="49" spans="1:9" ht="20.100000000000001" customHeight="1">
      <c r="A49" s="56" t="e">
        <f>IF(#REF!="","en chèque","")</f>
        <v>#REF!</v>
      </c>
      <c r="B49" s="56">
        <v>48</v>
      </c>
      <c r="C49" s="123" t="e">
        <f>#REF!</f>
        <v>#REF!</v>
      </c>
      <c r="D49" s="77" t="e">
        <f>#REF!</f>
        <v>#REF!</v>
      </c>
      <c r="E49" s="281">
        <v>48</v>
      </c>
      <c r="F49" s="337" t="e">
        <f>versements!V55</f>
        <v>#REF!</v>
      </c>
      <c r="G49" s="53"/>
      <c r="H49" s="53"/>
      <c r="I49" s="53"/>
    </row>
    <row r="50" spans="1:9" ht="20.100000000000001" customHeight="1">
      <c r="A50" s="56" t="e">
        <f>IF(#REF!="","en chèque","")</f>
        <v>#REF!</v>
      </c>
      <c r="B50" s="56">
        <v>49</v>
      </c>
      <c r="C50" s="123" t="e">
        <f>#REF!</f>
        <v>#REF!</v>
      </c>
      <c r="D50" s="77" t="e">
        <f>#REF!</f>
        <v>#REF!</v>
      </c>
      <c r="E50" s="281">
        <v>49</v>
      </c>
      <c r="F50" s="337" t="e">
        <f>versements!V56</f>
        <v>#REF!</v>
      </c>
      <c r="G50" s="53"/>
      <c r="H50" s="53"/>
      <c r="I50" s="53"/>
    </row>
    <row r="51" spans="1:9" ht="20.100000000000001" customHeight="1">
      <c r="A51" s="56" t="e">
        <f>IF(#REF!="","en chèque","")</f>
        <v>#REF!</v>
      </c>
      <c r="B51" s="56">
        <v>50</v>
      </c>
      <c r="C51" s="123" t="e">
        <f>#REF!</f>
        <v>#REF!</v>
      </c>
      <c r="D51" s="77" t="e">
        <f>#REF!</f>
        <v>#REF!</v>
      </c>
      <c r="E51" s="281">
        <v>50</v>
      </c>
      <c r="F51" s="337" t="e">
        <f>versements!V57</f>
        <v>#REF!</v>
      </c>
      <c r="G51" s="53"/>
      <c r="H51" s="53"/>
      <c r="I51" s="53"/>
    </row>
    <row r="52" spans="1:9" ht="20.100000000000001" customHeight="1">
      <c r="A52" s="56" t="e">
        <f>IF(#REF!="","en chèque","")</f>
        <v>#REF!</v>
      </c>
      <c r="B52" s="56">
        <v>51</v>
      </c>
      <c r="C52" s="123" t="e">
        <f>#REF!</f>
        <v>#REF!</v>
      </c>
      <c r="D52" s="77" t="e">
        <f>#REF!</f>
        <v>#REF!</v>
      </c>
      <c r="E52" s="281">
        <v>51</v>
      </c>
      <c r="F52" s="337" t="e">
        <f>versements!V58</f>
        <v>#REF!</v>
      </c>
      <c r="G52" s="53"/>
      <c r="H52" s="53"/>
      <c r="I52" s="53"/>
    </row>
    <row r="53" spans="1:9" ht="20.100000000000001" customHeight="1">
      <c r="A53" s="56" t="e">
        <f>IF(#REF!="","en chèque","")</f>
        <v>#REF!</v>
      </c>
      <c r="B53" s="56">
        <v>52</v>
      </c>
      <c r="C53" s="123" t="e">
        <f>#REF!</f>
        <v>#REF!</v>
      </c>
      <c r="D53" s="77" t="e">
        <f>#REF!</f>
        <v>#REF!</v>
      </c>
      <c r="E53" s="281">
        <v>52</v>
      </c>
      <c r="F53" s="337" t="e">
        <f>versements!V59</f>
        <v>#REF!</v>
      </c>
      <c r="G53" s="53"/>
      <c r="H53" s="53"/>
      <c r="I53" s="53"/>
    </row>
    <row r="54" spans="1:9" ht="20.100000000000001" customHeight="1">
      <c r="A54" s="56" t="e">
        <f>IF(#REF!="","en chèque","")</f>
        <v>#REF!</v>
      </c>
      <c r="B54" s="56">
        <v>53</v>
      </c>
      <c r="C54" s="123" t="e">
        <f>#REF!</f>
        <v>#REF!</v>
      </c>
      <c r="D54" s="77" t="e">
        <f>#REF!</f>
        <v>#REF!</v>
      </c>
      <c r="E54" s="281">
        <v>53</v>
      </c>
      <c r="F54" s="337" t="e">
        <f>versements!V60</f>
        <v>#REF!</v>
      </c>
      <c r="G54" s="53"/>
      <c r="H54" s="53"/>
      <c r="I54" s="53"/>
    </row>
    <row r="55" spans="1:9" ht="20.100000000000001" customHeight="1">
      <c r="A55" s="56" t="e">
        <f>IF(#REF!="","en chèque","")</f>
        <v>#REF!</v>
      </c>
      <c r="B55" s="56">
        <v>54</v>
      </c>
      <c r="C55" s="123" t="e">
        <f>#REF!</f>
        <v>#REF!</v>
      </c>
      <c r="D55" s="77" t="e">
        <f>#REF!</f>
        <v>#REF!</v>
      </c>
      <c r="E55" s="281">
        <v>54</v>
      </c>
      <c r="F55" s="337" t="e">
        <f>versements!V61</f>
        <v>#REF!</v>
      </c>
      <c r="G55" s="53"/>
      <c r="H55" s="53"/>
      <c r="I55" s="53"/>
    </row>
    <row r="56" spans="1:9" ht="20.100000000000001" customHeight="1">
      <c r="A56" s="56" t="e">
        <f>IF(#REF!="","en chèque","")</f>
        <v>#REF!</v>
      </c>
      <c r="B56" s="56">
        <v>55</v>
      </c>
      <c r="C56" s="123" t="e">
        <f>#REF!</f>
        <v>#REF!</v>
      </c>
      <c r="D56" s="77" t="e">
        <f>#REF!</f>
        <v>#REF!</v>
      </c>
      <c r="E56" s="281">
        <v>55</v>
      </c>
      <c r="F56" s="337" t="e">
        <f>versements!V62</f>
        <v>#REF!</v>
      </c>
      <c r="G56" s="53"/>
      <c r="H56" s="53"/>
      <c r="I56" s="53"/>
    </row>
    <row r="57" spans="1:9" ht="20.100000000000001" customHeight="1">
      <c r="A57" s="56" t="e">
        <f>IF(#REF!="","en chèque","")</f>
        <v>#REF!</v>
      </c>
      <c r="B57" s="56">
        <v>56</v>
      </c>
      <c r="C57" s="123" t="e">
        <f>#REF!</f>
        <v>#REF!</v>
      </c>
      <c r="D57" s="77" t="e">
        <f>#REF!</f>
        <v>#REF!</v>
      </c>
      <c r="E57" s="281">
        <v>56</v>
      </c>
      <c r="F57" s="337" t="e">
        <f>versements!V63</f>
        <v>#REF!</v>
      </c>
      <c r="G57" s="53"/>
      <c r="H57" s="53"/>
      <c r="I57" s="53"/>
    </row>
    <row r="58" spans="1:9" ht="20.100000000000001" customHeight="1">
      <c r="A58" s="56" t="e">
        <f>IF(#REF!="","en chèque","")</f>
        <v>#REF!</v>
      </c>
      <c r="B58" s="56">
        <v>57</v>
      </c>
      <c r="C58" s="123" t="e">
        <f>#REF!</f>
        <v>#REF!</v>
      </c>
      <c r="D58" s="77" t="e">
        <f>#REF!</f>
        <v>#REF!</v>
      </c>
      <c r="E58" s="281">
        <v>57</v>
      </c>
      <c r="F58" s="337" t="e">
        <f>versements!V64</f>
        <v>#REF!</v>
      </c>
      <c r="G58" s="53"/>
      <c r="H58" s="53"/>
      <c r="I58" s="53"/>
    </row>
    <row r="59" spans="1:9" ht="20.100000000000001" customHeight="1">
      <c r="A59" s="56" t="e">
        <f>IF(#REF!="","en chèque","")</f>
        <v>#REF!</v>
      </c>
      <c r="B59" s="56">
        <v>58</v>
      </c>
      <c r="C59" s="123" t="e">
        <f>#REF!</f>
        <v>#REF!</v>
      </c>
      <c r="D59" s="77" t="e">
        <f>#REF!</f>
        <v>#REF!</v>
      </c>
      <c r="E59" s="281">
        <v>58</v>
      </c>
      <c r="F59" s="337" t="e">
        <f>versements!V65</f>
        <v>#REF!</v>
      </c>
      <c r="G59" s="53"/>
      <c r="H59" s="53"/>
      <c r="I59" s="53"/>
    </row>
    <row r="60" spans="1:9" ht="20.100000000000001" customHeight="1">
      <c r="A60" s="56" t="e">
        <f>IF(#REF!="","en chèque","")</f>
        <v>#REF!</v>
      </c>
      <c r="B60" s="56">
        <v>59</v>
      </c>
      <c r="C60" s="123" t="e">
        <f>#REF!</f>
        <v>#REF!</v>
      </c>
      <c r="D60" s="77" t="e">
        <f>#REF!</f>
        <v>#REF!</v>
      </c>
      <c r="E60" s="281">
        <v>59</v>
      </c>
      <c r="F60" s="337" t="e">
        <f>versements!V66</f>
        <v>#REF!</v>
      </c>
      <c r="G60" s="53"/>
      <c r="H60" s="53"/>
      <c r="I60" s="53"/>
    </row>
    <row r="61" spans="1:9" ht="20.100000000000001" customHeight="1">
      <c r="A61" s="56" t="e">
        <f>IF(#REF!="","en chèque","")</f>
        <v>#REF!</v>
      </c>
      <c r="B61" s="56">
        <v>60</v>
      </c>
      <c r="C61" s="123" t="e">
        <f>#REF!</f>
        <v>#REF!</v>
      </c>
      <c r="D61" s="77" t="e">
        <f>#REF!</f>
        <v>#REF!</v>
      </c>
      <c r="E61" s="281">
        <v>60</v>
      </c>
      <c r="F61" s="337" t="e">
        <f>versements!V67</f>
        <v>#REF!</v>
      </c>
      <c r="G61" s="53"/>
      <c r="H61" s="53"/>
      <c r="I61" s="53"/>
    </row>
    <row r="62" spans="1:9" ht="20.100000000000001" customHeight="1">
      <c r="A62" s="56" t="e">
        <f>IF(#REF!="","en chèque","")</f>
        <v>#REF!</v>
      </c>
      <c r="B62" s="56">
        <v>61</v>
      </c>
      <c r="C62" s="123" t="e">
        <f>#REF!</f>
        <v>#REF!</v>
      </c>
      <c r="D62" s="77" t="e">
        <f>#REF!</f>
        <v>#REF!</v>
      </c>
      <c r="E62" s="281">
        <v>61</v>
      </c>
      <c r="F62" s="337" t="e">
        <f>versements!V68</f>
        <v>#REF!</v>
      </c>
      <c r="G62" s="53"/>
      <c r="H62" s="53"/>
      <c r="I62" s="53"/>
    </row>
    <row r="63" spans="1:9" ht="20.100000000000001" customHeight="1">
      <c r="A63" s="56" t="e">
        <f>IF(#REF!="","en chèque","")</f>
        <v>#REF!</v>
      </c>
      <c r="B63" s="56">
        <v>62</v>
      </c>
      <c r="C63" s="123" t="e">
        <f>#REF!</f>
        <v>#REF!</v>
      </c>
      <c r="D63" s="77" t="e">
        <f>#REF!</f>
        <v>#REF!</v>
      </c>
      <c r="E63" s="281">
        <v>62</v>
      </c>
      <c r="F63" s="337" t="e">
        <f>versements!V69</f>
        <v>#REF!</v>
      </c>
      <c r="G63" s="53"/>
      <c r="H63" s="53"/>
      <c r="I63" s="53"/>
    </row>
    <row r="64" spans="1:9" ht="20.100000000000001" customHeight="1">
      <c r="A64" s="56" t="e">
        <f>IF(#REF!="","en chèque","")</f>
        <v>#REF!</v>
      </c>
      <c r="B64" s="56">
        <v>63</v>
      </c>
      <c r="C64" s="123" t="e">
        <f>#REF!</f>
        <v>#REF!</v>
      </c>
      <c r="D64" s="77" t="e">
        <f>#REF!</f>
        <v>#REF!</v>
      </c>
      <c r="E64" s="281">
        <v>63</v>
      </c>
      <c r="F64" s="337" t="e">
        <f>versements!V70</f>
        <v>#REF!</v>
      </c>
      <c r="G64" s="53"/>
      <c r="H64" s="53"/>
      <c r="I64" s="53"/>
    </row>
    <row r="65" spans="1:9" ht="20.100000000000001" customHeight="1">
      <c r="A65" s="56" t="e">
        <f>IF(#REF!="","en chèque","")</f>
        <v>#REF!</v>
      </c>
      <c r="B65" s="56">
        <v>64</v>
      </c>
      <c r="C65" s="123" t="e">
        <f>#REF!</f>
        <v>#REF!</v>
      </c>
      <c r="D65" s="77" t="e">
        <f>#REF!</f>
        <v>#REF!</v>
      </c>
      <c r="E65" s="281">
        <v>64</v>
      </c>
      <c r="F65" s="337" t="e">
        <f>versements!V71</f>
        <v>#REF!</v>
      </c>
      <c r="G65" s="53"/>
      <c r="H65" s="53"/>
      <c r="I65" s="53"/>
    </row>
    <row r="66" spans="1:9" ht="20.100000000000001" customHeight="1">
      <c r="A66" s="56" t="e">
        <f>IF(#REF!="","en chèque","")</f>
        <v>#REF!</v>
      </c>
      <c r="B66" s="56">
        <v>65</v>
      </c>
      <c r="C66" s="123" t="e">
        <f>#REF!</f>
        <v>#REF!</v>
      </c>
      <c r="D66" s="77" t="e">
        <f>#REF!</f>
        <v>#REF!</v>
      </c>
      <c r="E66" s="281">
        <v>65</v>
      </c>
      <c r="F66" s="337" t="e">
        <f>versements!V72</f>
        <v>#REF!</v>
      </c>
      <c r="G66" s="53"/>
      <c r="H66" s="53"/>
      <c r="I66" s="53"/>
    </row>
    <row r="67" spans="1:9" ht="20.100000000000001" customHeight="1">
      <c r="A67" s="56" t="e">
        <f>IF(#REF!="","en chèque","")</f>
        <v>#REF!</v>
      </c>
      <c r="B67" s="56">
        <v>66</v>
      </c>
      <c r="C67" s="123" t="e">
        <f>#REF!</f>
        <v>#REF!</v>
      </c>
      <c r="D67" s="77" t="e">
        <f>#REF!</f>
        <v>#REF!</v>
      </c>
      <c r="E67" s="281">
        <v>66</v>
      </c>
      <c r="F67" s="337" t="e">
        <f>versements!V73</f>
        <v>#REF!</v>
      </c>
      <c r="G67" s="53"/>
      <c r="H67" s="53"/>
      <c r="I67" s="53"/>
    </row>
    <row r="68" spans="1:9" ht="20.100000000000001" customHeight="1">
      <c r="A68" s="56" t="e">
        <f>IF(#REF!="","en chèque","")</f>
        <v>#REF!</v>
      </c>
      <c r="B68" s="56">
        <v>67</v>
      </c>
      <c r="C68" s="123" t="e">
        <f>#REF!</f>
        <v>#REF!</v>
      </c>
      <c r="D68" s="77" t="e">
        <f>#REF!</f>
        <v>#REF!</v>
      </c>
      <c r="E68" s="281">
        <v>67</v>
      </c>
      <c r="F68" s="337" t="e">
        <f>versements!V74</f>
        <v>#REF!</v>
      </c>
      <c r="G68" s="53"/>
      <c r="H68" s="53"/>
      <c r="I68" s="53"/>
    </row>
    <row r="69" spans="1:9" ht="20.100000000000001" customHeight="1">
      <c r="A69" s="56" t="e">
        <f>IF(#REF!="","en chèque","")</f>
        <v>#REF!</v>
      </c>
      <c r="B69" s="56">
        <v>68</v>
      </c>
      <c r="C69" s="123" t="e">
        <f>#REF!</f>
        <v>#REF!</v>
      </c>
      <c r="D69" s="77" t="e">
        <f>#REF!</f>
        <v>#REF!</v>
      </c>
      <c r="E69" s="281">
        <v>68</v>
      </c>
      <c r="F69" s="337" t="e">
        <f>versements!V75</f>
        <v>#REF!</v>
      </c>
      <c r="G69" s="53"/>
      <c r="H69" s="53"/>
      <c r="I69" s="53"/>
    </row>
    <row r="70" spans="1:9" ht="20.100000000000001" customHeight="1">
      <c r="A70" s="56" t="e">
        <f>IF(#REF!="","en chèque","")</f>
        <v>#REF!</v>
      </c>
      <c r="B70" s="56">
        <v>69</v>
      </c>
      <c r="C70" s="123" t="e">
        <f>#REF!</f>
        <v>#REF!</v>
      </c>
      <c r="D70" s="77" t="e">
        <f>#REF!</f>
        <v>#REF!</v>
      </c>
      <c r="E70" s="281">
        <v>69</v>
      </c>
      <c r="F70" s="337" t="e">
        <f>versements!V76</f>
        <v>#REF!</v>
      </c>
      <c r="G70" s="53"/>
      <c r="H70" s="53"/>
      <c r="I70" s="53"/>
    </row>
    <row r="71" spans="1:9" ht="20.100000000000001" customHeight="1">
      <c r="A71" s="56" t="e">
        <f>IF(#REF!="","en chèque","")</f>
        <v>#REF!</v>
      </c>
      <c r="B71" s="56">
        <v>70</v>
      </c>
      <c r="C71" s="123" t="e">
        <f>#REF!</f>
        <v>#REF!</v>
      </c>
      <c r="D71" s="77" t="e">
        <f>#REF!</f>
        <v>#REF!</v>
      </c>
      <c r="E71" s="281">
        <v>70</v>
      </c>
      <c r="F71" s="337" t="e">
        <f>versements!V77</f>
        <v>#REF!</v>
      </c>
      <c r="G71" s="53"/>
      <c r="H71" s="53"/>
      <c r="I71" s="53"/>
    </row>
    <row r="72" spans="1:9" ht="20.100000000000001" customHeight="1">
      <c r="A72" s="56" t="e">
        <f>IF(#REF!="","en chèque","")</f>
        <v>#REF!</v>
      </c>
      <c r="B72" s="56">
        <v>71</v>
      </c>
      <c r="C72" s="123" t="e">
        <f>#REF!</f>
        <v>#REF!</v>
      </c>
      <c r="D72" s="77" t="e">
        <f>#REF!</f>
        <v>#REF!</v>
      </c>
      <c r="E72" s="281">
        <v>71</v>
      </c>
      <c r="F72" s="337" t="e">
        <f>versements!V78</f>
        <v>#REF!</v>
      </c>
      <c r="G72" s="53"/>
      <c r="H72" s="53"/>
      <c r="I72" s="53"/>
    </row>
    <row r="73" spans="1:9" ht="20.100000000000001" customHeight="1">
      <c r="A73" s="56" t="e">
        <f>IF(#REF!="","en chèque","")</f>
        <v>#REF!</v>
      </c>
      <c r="B73" s="56">
        <v>72</v>
      </c>
      <c r="C73" s="123" t="e">
        <f>#REF!</f>
        <v>#REF!</v>
      </c>
      <c r="D73" s="77" t="e">
        <f>#REF!</f>
        <v>#REF!</v>
      </c>
      <c r="E73" s="281">
        <v>72</v>
      </c>
      <c r="F73" s="337" t="e">
        <f>versements!V79</f>
        <v>#REF!</v>
      </c>
      <c r="G73" s="53"/>
      <c r="H73" s="53"/>
      <c r="I73" s="53"/>
    </row>
    <row r="74" spans="1:9" ht="20.100000000000001" customHeight="1">
      <c r="A74" s="56" t="e">
        <f>IF(#REF!="","en chèque","")</f>
        <v>#REF!</v>
      </c>
      <c r="B74" s="56">
        <v>73</v>
      </c>
      <c r="C74" s="123" t="e">
        <f>#REF!</f>
        <v>#REF!</v>
      </c>
      <c r="D74" s="77" t="e">
        <f>#REF!</f>
        <v>#REF!</v>
      </c>
      <c r="E74" s="281">
        <v>73</v>
      </c>
      <c r="F74" s="337" t="e">
        <f>versements!V80</f>
        <v>#REF!</v>
      </c>
      <c r="G74" s="53"/>
      <c r="H74" s="53"/>
      <c r="I74" s="53"/>
    </row>
    <row r="75" spans="1:9" ht="20.100000000000001" customHeight="1">
      <c r="A75" s="56" t="e">
        <f>IF(#REF!="","en chèque","")</f>
        <v>#REF!</v>
      </c>
      <c r="B75" s="56">
        <v>74</v>
      </c>
      <c r="C75" s="123" t="e">
        <f>#REF!</f>
        <v>#REF!</v>
      </c>
      <c r="D75" s="77" t="e">
        <f>#REF!</f>
        <v>#REF!</v>
      </c>
      <c r="E75" s="281">
        <v>74</v>
      </c>
      <c r="F75" s="337" t="e">
        <f>versements!V81</f>
        <v>#REF!</v>
      </c>
      <c r="G75" s="53"/>
      <c r="H75" s="53"/>
      <c r="I75" s="53"/>
    </row>
    <row r="76" spans="1:9" ht="20.100000000000001" customHeight="1">
      <c r="A76" s="56" t="e">
        <f>IF(#REF!="","en chèque","")</f>
        <v>#REF!</v>
      </c>
      <c r="B76" s="56">
        <v>75</v>
      </c>
      <c r="C76" s="123" t="e">
        <f>#REF!</f>
        <v>#REF!</v>
      </c>
      <c r="D76" s="77" t="e">
        <f>#REF!</f>
        <v>#REF!</v>
      </c>
      <c r="E76" s="281">
        <v>75</v>
      </c>
      <c r="F76" s="337" t="e">
        <f>versements!V82</f>
        <v>#REF!</v>
      </c>
      <c r="G76" s="53"/>
      <c r="H76" s="53"/>
      <c r="I76" s="53"/>
    </row>
    <row r="77" spans="1:9" ht="20.100000000000001" customHeight="1">
      <c r="A77" s="56" t="e">
        <f>IF(#REF!="","en chèque","")</f>
        <v>#REF!</v>
      </c>
      <c r="B77" s="56">
        <v>76</v>
      </c>
      <c r="C77" s="123" t="e">
        <f>#REF!</f>
        <v>#REF!</v>
      </c>
      <c r="D77" s="77" t="e">
        <f>#REF!</f>
        <v>#REF!</v>
      </c>
      <c r="E77" s="281">
        <v>76</v>
      </c>
      <c r="F77" s="337" t="e">
        <f>versements!V83</f>
        <v>#REF!</v>
      </c>
      <c r="G77" s="53"/>
      <c r="H77" s="53"/>
      <c r="I77" s="53"/>
    </row>
    <row r="78" spans="1:9" ht="20.100000000000001" customHeight="1">
      <c r="A78" s="56" t="e">
        <f>IF(#REF!="","en chèque","")</f>
        <v>#REF!</v>
      </c>
      <c r="B78" s="56">
        <v>77</v>
      </c>
      <c r="C78" s="123" t="e">
        <f>#REF!</f>
        <v>#REF!</v>
      </c>
      <c r="D78" s="77" t="e">
        <f>#REF!</f>
        <v>#REF!</v>
      </c>
      <c r="E78" s="281">
        <v>77</v>
      </c>
      <c r="F78" s="337" t="e">
        <f>versements!V84</f>
        <v>#REF!</v>
      </c>
      <c r="G78" s="53"/>
      <c r="H78" s="53"/>
      <c r="I78" s="53"/>
    </row>
    <row r="79" spans="1:9" ht="20.100000000000001" customHeight="1">
      <c r="A79" s="56" t="e">
        <f>IF(#REF!="","en chèque","")</f>
        <v>#REF!</v>
      </c>
      <c r="B79" s="56">
        <v>78</v>
      </c>
      <c r="C79" s="123" t="e">
        <f>#REF!</f>
        <v>#REF!</v>
      </c>
      <c r="D79" s="77" t="e">
        <f>#REF!</f>
        <v>#REF!</v>
      </c>
      <c r="E79" s="281">
        <v>78</v>
      </c>
      <c r="F79" s="337" t="e">
        <f>versements!V85</f>
        <v>#REF!</v>
      </c>
      <c r="G79" s="53"/>
      <c r="H79" s="53"/>
      <c r="I79" s="53"/>
    </row>
    <row r="80" spans="1:9" ht="20.100000000000001" customHeight="1">
      <c r="A80" s="56" t="e">
        <f>IF(#REF!="","en chèque","")</f>
        <v>#REF!</v>
      </c>
      <c r="B80" s="56">
        <v>79</v>
      </c>
      <c r="C80" s="123" t="e">
        <f>#REF!</f>
        <v>#REF!</v>
      </c>
      <c r="D80" s="77" t="e">
        <f>#REF!</f>
        <v>#REF!</v>
      </c>
      <c r="E80" s="281">
        <v>79</v>
      </c>
      <c r="F80" s="337" t="e">
        <f>versements!V86</f>
        <v>#REF!</v>
      </c>
      <c r="G80" s="53"/>
      <c r="H80" s="53"/>
      <c r="I80" s="53"/>
    </row>
    <row r="81" spans="1:9" ht="20.100000000000001" customHeight="1">
      <c r="A81" s="56" t="e">
        <f>IF(#REF!="","en chèque","")</f>
        <v>#REF!</v>
      </c>
      <c r="B81" s="56">
        <v>80</v>
      </c>
      <c r="C81" s="123" t="e">
        <f>#REF!</f>
        <v>#REF!</v>
      </c>
      <c r="D81" s="77" t="e">
        <f>#REF!</f>
        <v>#REF!</v>
      </c>
      <c r="E81" s="281">
        <v>80</v>
      </c>
      <c r="F81" s="337" t="e">
        <f>versements!V87</f>
        <v>#REF!</v>
      </c>
      <c r="G81" s="53"/>
      <c r="H81" s="53"/>
      <c r="I81" s="53"/>
    </row>
    <row r="82" spans="1:9" ht="20.100000000000001" customHeight="1">
      <c r="A82" s="56" t="e">
        <f>IF(#REF!="","en chèque","")</f>
        <v>#REF!</v>
      </c>
      <c r="B82" s="56">
        <v>81</v>
      </c>
      <c r="C82" s="123" t="e">
        <f>#REF!</f>
        <v>#REF!</v>
      </c>
      <c r="D82" s="77" t="e">
        <f>#REF!</f>
        <v>#REF!</v>
      </c>
      <c r="E82" s="281">
        <v>81</v>
      </c>
      <c r="F82" s="337" t="e">
        <f>versements!V88</f>
        <v>#REF!</v>
      </c>
      <c r="G82" s="53"/>
      <c r="H82" s="53"/>
      <c r="I82" s="53"/>
    </row>
    <row r="83" spans="1:9" ht="20.100000000000001" customHeight="1">
      <c r="A83" s="56" t="e">
        <f>IF(#REF!="","en chèque","")</f>
        <v>#REF!</v>
      </c>
      <c r="B83" s="56">
        <v>82</v>
      </c>
      <c r="C83" s="123" t="e">
        <f>#REF!</f>
        <v>#REF!</v>
      </c>
      <c r="D83" s="77" t="e">
        <f>#REF!</f>
        <v>#REF!</v>
      </c>
      <c r="E83" s="281">
        <v>82</v>
      </c>
      <c r="F83" s="337" t="e">
        <f>versements!V89</f>
        <v>#REF!</v>
      </c>
      <c r="G83" s="53"/>
      <c r="H83" s="53"/>
      <c r="I83" s="53"/>
    </row>
    <row r="84" spans="1:9" ht="20.100000000000001" customHeight="1">
      <c r="A84" s="56" t="e">
        <f>IF(#REF!="","en chèque","")</f>
        <v>#REF!</v>
      </c>
      <c r="B84" s="56">
        <v>83</v>
      </c>
      <c r="C84" s="123" t="e">
        <f>#REF!</f>
        <v>#REF!</v>
      </c>
      <c r="D84" s="77" t="e">
        <f>#REF!</f>
        <v>#REF!</v>
      </c>
      <c r="E84" s="281">
        <v>83</v>
      </c>
      <c r="F84" s="337" t="e">
        <f>versements!V90</f>
        <v>#REF!</v>
      </c>
      <c r="G84" s="53"/>
      <c r="H84" s="53"/>
      <c r="I84" s="53"/>
    </row>
    <row r="85" spans="1:9" ht="20.100000000000001" customHeight="1">
      <c r="A85" s="56" t="e">
        <f>IF(#REF!="","en chèque","")</f>
        <v>#REF!</v>
      </c>
      <c r="B85" s="56">
        <v>84</v>
      </c>
      <c r="C85" s="123" t="e">
        <f>#REF!</f>
        <v>#REF!</v>
      </c>
      <c r="D85" s="77" t="e">
        <f>#REF!</f>
        <v>#REF!</v>
      </c>
      <c r="E85" s="281">
        <v>84</v>
      </c>
      <c r="F85" s="337" t="e">
        <f>versements!V91</f>
        <v>#REF!</v>
      </c>
      <c r="G85" s="53"/>
      <c r="H85" s="53"/>
      <c r="I85" s="53"/>
    </row>
    <row r="86" spans="1:9" ht="20.100000000000001" customHeight="1">
      <c r="A86" s="56" t="e">
        <f>IF(#REF!="","en chèque","")</f>
        <v>#REF!</v>
      </c>
      <c r="B86" s="56">
        <v>85</v>
      </c>
      <c r="C86" s="123" t="e">
        <f>#REF!</f>
        <v>#REF!</v>
      </c>
      <c r="D86" s="77" t="e">
        <f>#REF!</f>
        <v>#REF!</v>
      </c>
      <c r="E86" s="281">
        <v>85</v>
      </c>
      <c r="F86" s="337" t="e">
        <f>versements!V92</f>
        <v>#REF!</v>
      </c>
      <c r="G86" s="53"/>
      <c r="H86" s="53"/>
      <c r="I86" s="53"/>
    </row>
    <row r="87" spans="1:9" ht="20.100000000000001" customHeight="1">
      <c r="A87" s="56" t="e">
        <f>IF(#REF!="","en chèque","")</f>
        <v>#REF!</v>
      </c>
      <c r="B87" s="56">
        <v>86</v>
      </c>
      <c r="C87" s="123" t="e">
        <f>#REF!</f>
        <v>#REF!</v>
      </c>
      <c r="D87" s="77" t="e">
        <f>#REF!</f>
        <v>#REF!</v>
      </c>
      <c r="E87" s="281">
        <v>86</v>
      </c>
      <c r="F87" s="337" t="e">
        <f>versements!V93</f>
        <v>#REF!</v>
      </c>
      <c r="G87" s="53"/>
      <c r="H87" s="53"/>
      <c r="I87" s="53"/>
    </row>
    <row r="88" spans="1:9" ht="20.100000000000001" customHeight="1">
      <c r="A88" s="56" t="e">
        <f>IF(#REF!="","en chèque","")</f>
        <v>#REF!</v>
      </c>
      <c r="B88" s="56">
        <v>87</v>
      </c>
      <c r="C88" s="123" t="e">
        <f>#REF!</f>
        <v>#REF!</v>
      </c>
      <c r="D88" s="77" t="e">
        <f>#REF!</f>
        <v>#REF!</v>
      </c>
      <c r="E88" s="281">
        <v>87</v>
      </c>
      <c r="F88" s="337" t="e">
        <f>versements!V94</f>
        <v>#REF!</v>
      </c>
      <c r="G88" s="53"/>
      <c r="H88" s="53"/>
      <c r="I88" s="53"/>
    </row>
    <row r="89" spans="1:9" ht="20.100000000000001" customHeight="1">
      <c r="A89" s="56" t="e">
        <f>IF(#REF!="","en chèque","")</f>
        <v>#REF!</v>
      </c>
      <c r="B89" s="56">
        <v>88</v>
      </c>
      <c r="C89" s="123" t="e">
        <f>#REF!</f>
        <v>#REF!</v>
      </c>
      <c r="D89" s="77" t="e">
        <f>#REF!</f>
        <v>#REF!</v>
      </c>
      <c r="E89" s="281">
        <v>88</v>
      </c>
      <c r="F89" s="337" t="e">
        <f>versements!V95</f>
        <v>#REF!</v>
      </c>
      <c r="G89" s="53"/>
      <c r="H89" s="53"/>
      <c r="I89" s="53"/>
    </row>
    <row r="90" spans="1:9" ht="20.100000000000001" customHeight="1">
      <c r="A90" s="56" t="e">
        <f>IF(#REF!="","en chèque","")</f>
        <v>#REF!</v>
      </c>
      <c r="B90" s="56">
        <v>89</v>
      </c>
      <c r="C90" s="123" t="e">
        <f>#REF!</f>
        <v>#REF!</v>
      </c>
      <c r="D90" s="77" t="e">
        <f>#REF!</f>
        <v>#REF!</v>
      </c>
      <c r="E90" s="281">
        <v>89</v>
      </c>
      <c r="F90" s="337" t="e">
        <f>versements!V96</f>
        <v>#REF!</v>
      </c>
      <c r="G90" s="53"/>
      <c r="H90" s="53"/>
      <c r="I90" s="53"/>
    </row>
    <row r="91" spans="1:9" ht="20.100000000000001" customHeight="1">
      <c r="A91" s="56" t="e">
        <f>IF(#REF!="","en chèque","")</f>
        <v>#REF!</v>
      </c>
      <c r="B91" s="56">
        <v>90</v>
      </c>
      <c r="C91" s="123" t="e">
        <f>#REF!</f>
        <v>#REF!</v>
      </c>
      <c r="D91" s="77" t="e">
        <f>#REF!</f>
        <v>#REF!</v>
      </c>
      <c r="E91" s="281">
        <v>90</v>
      </c>
      <c r="F91" s="337" t="e">
        <f>versements!V97</f>
        <v>#REF!</v>
      </c>
      <c r="G91" s="53"/>
      <c r="H91" s="53"/>
      <c r="I91" s="53"/>
    </row>
    <row r="92" spans="1:9" ht="20.100000000000001" customHeight="1">
      <c r="A92" s="56" t="e">
        <f>IF(#REF!="","en chèque","")</f>
        <v>#REF!</v>
      </c>
      <c r="B92" s="56">
        <v>91</v>
      </c>
      <c r="C92" s="123" t="e">
        <f>#REF!</f>
        <v>#REF!</v>
      </c>
      <c r="D92" s="77" t="e">
        <f>#REF!</f>
        <v>#REF!</v>
      </c>
      <c r="E92" s="281">
        <v>91</v>
      </c>
      <c r="F92" s="337" t="e">
        <f>versements!V98</f>
        <v>#REF!</v>
      </c>
      <c r="G92" s="53"/>
      <c r="H92" s="53"/>
      <c r="I92" s="53"/>
    </row>
    <row r="93" spans="1:9" ht="20.100000000000001" customHeight="1">
      <c r="A93" s="56" t="e">
        <f>IF(#REF!="","en chèque","")</f>
        <v>#REF!</v>
      </c>
      <c r="B93" s="56">
        <v>92</v>
      </c>
      <c r="C93" s="123" t="e">
        <f>#REF!</f>
        <v>#REF!</v>
      </c>
      <c r="D93" s="77" t="e">
        <f>#REF!</f>
        <v>#REF!</v>
      </c>
      <c r="E93" s="281">
        <v>92</v>
      </c>
      <c r="F93" s="337" t="e">
        <f>versements!V99</f>
        <v>#REF!</v>
      </c>
      <c r="G93" s="53"/>
      <c r="H93" s="53"/>
      <c r="I93" s="53"/>
    </row>
    <row r="94" spans="1:9" ht="20.100000000000001" customHeight="1">
      <c r="A94" s="56" t="e">
        <f>IF(#REF!="","en chèque","")</f>
        <v>#REF!</v>
      </c>
      <c r="B94" s="56">
        <v>93</v>
      </c>
      <c r="C94" s="123" t="e">
        <f>#REF!</f>
        <v>#REF!</v>
      </c>
      <c r="D94" s="77" t="e">
        <f>#REF!</f>
        <v>#REF!</v>
      </c>
      <c r="E94" s="281">
        <v>93</v>
      </c>
      <c r="F94" s="337" t="e">
        <f>versements!V100</f>
        <v>#REF!</v>
      </c>
      <c r="G94" s="53"/>
      <c r="H94" s="53"/>
      <c r="I94" s="53"/>
    </row>
    <row r="95" spans="1:9" ht="20.100000000000001" customHeight="1">
      <c r="A95" s="56" t="e">
        <f>IF(#REF!="","en chèque","")</f>
        <v>#REF!</v>
      </c>
      <c r="B95" s="56">
        <v>94</v>
      </c>
      <c r="C95" s="123" t="e">
        <f>#REF!</f>
        <v>#REF!</v>
      </c>
      <c r="D95" s="77" t="e">
        <f>#REF!</f>
        <v>#REF!</v>
      </c>
      <c r="E95" s="281">
        <v>94</v>
      </c>
      <c r="F95" s="337" t="e">
        <f>versements!V101</f>
        <v>#REF!</v>
      </c>
      <c r="G95" s="53"/>
      <c r="H95" s="53"/>
      <c r="I95" s="53"/>
    </row>
    <row r="96" spans="1:9" ht="20.100000000000001" customHeight="1">
      <c r="A96" s="56" t="e">
        <f>IF(#REF!="","en chèque","")</f>
        <v>#REF!</v>
      </c>
      <c r="B96" s="56">
        <v>95</v>
      </c>
      <c r="C96" s="123" t="e">
        <f>#REF!</f>
        <v>#REF!</v>
      </c>
      <c r="D96" s="77" t="e">
        <f>#REF!</f>
        <v>#REF!</v>
      </c>
      <c r="E96" s="281">
        <v>95</v>
      </c>
      <c r="F96" s="337" t="e">
        <f>versements!V102</f>
        <v>#REF!</v>
      </c>
      <c r="G96" s="53"/>
      <c r="H96" s="53"/>
      <c r="I96" s="53"/>
    </row>
    <row r="97" spans="1:9" ht="20.100000000000001" customHeight="1">
      <c r="A97" s="56" t="e">
        <f>IF(#REF!="","en chèque","")</f>
        <v>#REF!</v>
      </c>
      <c r="B97" s="56">
        <v>96</v>
      </c>
      <c r="C97" s="123" t="e">
        <f>#REF!</f>
        <v>#REF!</v>
      </c>
      <c r="D97" s="77" t="e">
        <f>#REF!</f>
        <v>#REF!</v>
      </c>
      <c r="E97" s="281">
        <v>96</v>
      </c>
      <c r="F97" s="337" t="e">
        <f>versements!V103</f>
        <v>#REF!</v>
      </c>
      <c r="G97" s="53"/>
      <c r="H97" s="53"/>
      <c r="I97" s="53"/>
    </row>
    <row r="98" spans="1:9" ht="20.100000000000001" customHeight="1">
      <c r="A98" s="56" t="e">
        <f>IF(#REF!="","en chèque","")</f>
        <v>#REF!</v>
      </c>
      <c r="B98" s="56">
        <v>97</v>
      </c>
      <c r="C98" s="123" t="e">
        <f>#REF!</f>
        <v>#REF!</v>
      </c>
      <c r="D98" s="77" t="e">
        <f>#REF!</f>
        <v>#REF!</v>
      </c>
      <c r="E98" s="281">
        <v>97</v>
      </c>
      <c r="F98" s="337" t="e">
        <f>versements!V104</f>
        <v>#REF!</v>
      </c>
      <c r="G98" s="53"/>
      <c r="H98" s="53"/>
      <c r="I98" s="53"/>
    </row>
    <row r="99" spans="1:9" ht="20.100000000000001" customHeight="1">
      <c r="A99" s="56" t="e">
        <f>IF(#REF!="","en chèque","")</f>
        <v>#REF!</v>
      </c>
      <c r="B99" s="56">
        <v>98</v>
      </c>
      <c r="C99" s="123" t="e">
        <f>#REF!</f>
        <v>#REF!</v>
      </c>
      <c r="D99" s="77" t="e">
        <f>#REF!</f>
        <v>#REF!</v>
      </c>
      <c r="E99" s="281">
        <v>98</v>
      </c>
      <c r="F99" s="337" t="e">
        <f>versements!V105</f>
        <v>#REF!</v>
      </c>
      <c r="G99" s="53"/>
      <c r="H99" s="53"/>
      <c r="I99" s="53"/>
    </row>
    <row r="100" spans="1:9" ht="20.100000000000001" customHeight="1">
      <c r="A100" s="56" t="e">
        <f>IF(#REF!="","en chèque","")</f>
        <v>#REF!</v>
      </c>
      <c r="B100" s="56">
        <v>99</v>
      </c>
      <c r="C100" s="123" t="e">
        <f>#REF!</f>
        <v>#REF!</v>
      </c>
      <c r="D100" s="77" t="e">
        <f>#REF!</f>
        <v>#REF!</v>
      </c>
      <c r="E100" s="281">
        <v>99</v>
      </c>
      <c r="F100" s="337" t="e">
        <f>versements!V106</f>
        <v>#REF!</v>
      </c>
      <c r="G100" s="53"/>
      <c r="H100" s="53"/>
      <c r="I100" s="53"/>
    </row>
    <row r="101" spans="1:9" ht="20.100000000000001" customHeight="1">
      <c r="A101" s="56" t="e">
        <f>IF(#REF!="","en chèque","")</f>
        <v>#REF!</v>
      </c>
      <c r="B101" s="56">
        <v>100</v>
      </c>
      <c r="C101" s="123" t="e">
        <f>#REF!</f>
        <v>#REF!</v>
      </c>
      <c r="D101" s="77" t="e">
        <f>#REF!</f>
        <v>#REF!</v>
      </c>
      <c r="E101" s="281">
        <v>100</v>
      </c>
      <c r="F101" s="337" t="e">
        <f>versements!V107</f>
        <v>#REF!</v>
      </c>
      <c r="G101" s="53"/>
      <c r="H101" s="53"/>
      <c r="I101" s="53"/>
    </row>
    <row r="102" spans="1:9" ht="20.100000000000001" customHeight="1">
      <c r="A102" s="56" t="e">
        <f>IF(#REF!="","en chèque","")</f>
        <v>#REF!</v>
      </c>
      <c r="B102" s="56">
        <v>101</v>
      </c>
      <c r="C102" s="123" t="e">
        <f>#REF!</f>
        <v>#REF!</v>
      </c>
      <c r="D102" s="77" t="e">
        <f>#REF!</f>
        <v>#REF!</v>
      </c>
      <c r="E102" s="281">
        <v>101</v>
      </c>
      <c r="F102" s="337" t="e">
        <f>versements!V108</f>
        <v>#REF!</v>
      </c>
      <c r="G102" s="53"/>
      <c r="H102" s="53"/>
      <c r="I102" s="53"/>
    </row>
    <row r="103" spans="1:9" ht="20.100000000000001" customHeight="1">
      <c r="A103" s="56" t="e">
        <f>IF(#REF!="","en chèque","")</f>
        <v>#REF!</v>
      </c>
      <c r="B103" s="56">
        <v>102</v>
      </c>
      <c r="C103" s="123" t="e">
        <f>#REF!</f>
        <v>#REF!</v>
      </c>
      <c r="D103" s="77" t="e">
        <f>#REF!</f>
        <v>#REF!</v>
      </c>
      <c r="E103" s="281">
        <v>102</v>
      </c>
      <c r="F103" s="337" t="e">
        <f>versements!V109</f>
        <v>#REF!</v>
      </c>
      <c r="G103" s="53"/>
      <c r="H103" s="53"/>
      <c r="I103" s="53"/>
    </row>
    <row r="104" spans="1:9" ht="20.100000000000001" customHeight="1">
      <c r="A104" s="56" t="e">
        <f>IF(#REF!="","en chèque","")</f>
        <v>#REF!</v>
      </c>
      <c r="B104" s="56">
        <v>103</v>
      </c>
      <c r="C104" s="123" t="e">
        <f>#REF!</f>
        <v>#REF!</v>
      </c>
      <c r="D104" s="77" t="e">
        <f>#REF!</f>
        <v>#REF!</v>
      </c>
      <c r="E104" s="281">
        <v>103</v>
      </c>
      <c r="F104" s="337" t="e">
        <f>versements!V110</f>
        <v>#REF!</v>
      </c>
      <c r="G104" s="53"/>
      <c r="H104" s="53"/>
      <c r="I104" s="53"/>
    </row>
    <row r="105" spans="1:9" ht="20.100000000000001" customHeight="1">
      <c r="A105" s="56" t="e">
        <f>IF(#REF!="","en chèque","")</f>
        <v>#REF!</v>
      </c>
      <c r="B105" s="56">
        <v>104</v>
      </c>
      <c r="C105" s="123" t="e">
        <f>#REF!</f>
        <v>#REF!</v>
      </c>
      <c r="D105" s="77" t="e">
        <f>#REF!</f>
        <v>#REF!</v>
      </c>
      <c r="E105" s="281">
        <v>104</v>
      </c>
      <c r="F105" s="337" t="e">
        <f>versements!V111</f>
        <v>#REF!</v>
      </c>
      <c r="G105" s="53"/>
      <c r="H105" s="53"/>
      <c r="I105" s="53"/>
    </row>
    <row r="106" spans="1:9" ht="20.100000000000001" customHeight="1">
      <c r="A106" s="56" t="e">
        <f>IF(#REF!="","en chèque","")</f>
        <v>#REF!</v>
      </c>
      <c r="B106" s="56">
        <v>105</v>
      </c>
      <c r="C106" s="123" t="e">
        <f>#REF!</f>
        <v>#REF!</v>
      </c>
      <c r="D106" s="77" t="e">
        <f>#REF!</f>
        <v>#REF!</v>
      </c>
      <c r="E106" s="281">
        <v>105</v>
      </c>
      <c r="F106" s="337" t="e">
        <f>versements!V112</f>
        <v>#REF!</v>
      </c>
      <c r="G106" s="53"/>
      <c r="H106" s="53"/>
      <c r="I106" s="53"/>
    </row>
    <row r="107" spans="1:9" ht="20.100000000000001" customHeight="1">
      <c r="A107" s="56" t="e">
        <f>IF(#REF!="","en chèque","")</f>
        <v>#REF!</v>
      </c>
      <c r="B107" s="56">
        <v>106</v>
      </c>
      <c r="C107" s="123" t="e">
        <f>#REF!</f>
        <v>#REF!</v>
      </c>
      <c r="D107" s="77" t="e">
        <f>#REF!</f>
        <v>#REF!</v>
      </c>
      <c r="E107" s="281">
        <v>106</v>
      </c>
      <c r="F107" s="337" t="e">
        <f>versements!V113</f>
        <v>#REF!</v>
      </c>
      <c r="G107" s="53"/>
      <c r="H107" s="53"/>
      <c r="I107" s="53"/>
    </row>
    <row r="108" spans="1:9" ht="20.100000000000001" customHeight="1">
      <c r="A108" s="56" t="e">
        <f>IF(#REF!="","en chèque","")</f>
        <v>#REF!</v>
      </c>
      <c r="B108" s="56">
        <v>107</v>
      </c>
      <c r="C108" s="123" t="e">
        <f>#REF!</f>
        <v>#REF!</v>
      </c>
      <c r="D108" s="77" t="e">
        <f>#REF!</f>
        <v>#REF!</v>
      </c>
      <c r="E108" s="281">
        <v>107</v>
      </c>
      <c r="F108" s="337" t="e">
        <f>versements!V114</f>
        <v>#REF!</v>
      </c>
      <c r="G108" s="53"/>
      <c r="H108" s="53"/>
      <c r="I108" s="53"/>
    </row>
    <row r="109" spans="1:9" ht="20.100000000000001" customHeight="1">
      <c r="A109" s="56" t="e">
        <f>IF(#REF!="","en chèque","")</f>
        <v>#REF!</v>
      </c>
      <c r="B109" s="56">
        <v>108</v>
      </c>
      <c r="C109" s="123" t="e">
        <f>#REF!</f>
        <v>#REF!</v>
      </c>
      <c r="D109" s="77" t="e">
        <f>#REF!</f>
        <v>#REF!</v>
      </c>
      <c r="E109" s="281">
        <v>108</v>
      </c>
      <c r="F109" s="337" t="e">
        <f>versements!V115</f>
        <v>#REF!</v>
      </c>
      <c r="G109" s="53"/>
      <c r="H109" s="53"/>
      <c r="I109" s="53"/>
    </row>
    <row r="110" spans="1:9" ht="20.100000000000001" customHeight="1">
      <c r="A110" s="56" t="e">
        <f>IF(#REF!="","en chèque","")</f>
        <v>#REF!</v>
      </c>
      <c r="B110" s="56">
        <v>109</v>
      </c>
      <c r="C110" s="123" t="e">
        <f>#REF!</f>
        <v>#REF!</v>
      </c>
      <c r="D110" s="77" t="e">
        <f>#REF!</f>
        <v>#REF!</v>
      </c>
      <c r="E110" s="281">
        <v>109</v>
      </c>
      <c r="F110" s="337" t="e">
        <f>versements!V116</f>
        <v>#REF!</v>
      </c>
      <c r="G110" s="53"/>
      <c r="H110" s="53"/>
      <c r="I110" s="53"/>
    </row>
    <row r="111" spans="1:9" ht="20.100000000000001" customHeight="1">
      <c r="A111" s="56" t="e">
        <f>IF(#REF!="","en chèque","")</f>
        <v>#REF!</v>
      </c>
      <c r="B111" s="56">
        <v>110</v>
      </c>
      <c r="C111" s="123" t="e">
        <f>#REF!</f>
        <v>#REF!</v>
      </c>
      <c r="D111" s="77" t="e">
        <f>#REF!</f>
        <v>#REF!</v>
      </c>
      <c r="E111" s="281">
        <v>110</v>
      </c>
      <c r="F111" s="337" t="e">
        <f>versements!V117</f>
        <v>#REF!</v>
      </c>
      <c r="G111" s="53"/>
      <c r="H111" s="53"/>
      <c r="I111" s="53"/>
    </row>
    <row r="112" spans="1:9" ht="20.100000000000001" customHeight="1">
      <c r="A112" s="56" t="e">
        <f>IF(#REF!="","en chèque","")</f>
        <v>#REF!</v>
      </c>
      <c r="B112" s="56">
        <v>111</v>
      </c>
      <c r="C112" s="123" t="e">
        <f>#REF!</f>
        <v>#REF!</v>
      </c>
      <c r="D112" s="77" t="e">
        <f>#REF!</f>
        <v>#REF!</v>
      </c>
      <c r="E112" s="281">
        <v>111</v>
      </c>
      <c r="F112" s="337" t="e">
        <f>versements!V118</f>
        <v>#REF!</v>
      </c>
      <c r="G112" s="53"/>
      <c r="H112" s="53"/>
      <c r="I112" s="53"/>
    </row>
    <row r="113" spans="1:9" ht="20.100000000000001" customHeight="1">
      <c r="A113" s="56" t="e">
        <f>IF(#REF!="","en chèque","")</f>
        <v>#REF!</v>
      </c>
      <c r="B113" s="56">
        <v>112</v>
      </c>
      <c r="C113" s="123" t="e">
        <f>#REF!</f>
        <v>#REF!</v>
      </c>
      <c r="D113" s="77" t="e">
        <f>#REF!</f>
        <v>#REF!</v>
      </c>
      <c r="E113" s="281">
        <v>112</v>
      </c>
      <c r="F113" s="337" t="e">
        <f>versements!V119</f>
        <v>#REF!</v>
      </c>
      <c r="G113" s="53"/>
      <c r="H113" s="53"/>
      <c r="I113" s="53"/>
    </row>
    <row r="114" spans="1:9" ht="20.100000000000001" customHeight="1">
      <c r="A114" s="56" t="e">
        <f>IF(#REF!="","en chèque","")</f>
        <v>#REF!</v>
      </c>
      <c r="B114" s="56">
        <v>113</v>
      </c>
      <c r="C114" s="123" t="e">
        <f>#REF!</f>
        <v>#REF!</v>
      </c>
      <c r="D114" s="77" t="e">
        <f>#REF!</f>
        <v>#REF!</v>
      </c>
      <c r="E114" s="281">
        <v>113</v>
      </c>
      <c r="F114" s="337" t="e">
        <f>versements!V120</f>
        <v>#REF!</v>
      </c>
      <c r="G114" s="53"/>
      <c r="H114" s="53"/>
      <c r="I114" s="53"/>
    </row>
    <row r="115" spans="1:9" ht="20.100000000000001" customHeight="1">
      <c r="A115" s="56" t="e">
        <f>IF(#REF!="","en chèque","")</f>
        <v>#REF!</v>
      </c>
      <c r="B115" s="56">
        <v>116</v>
      </c>
      <c r="C115" s="123" t="e">
        <f>#REF!</f>
        <v>#REF!</v>
      </c>
      <c r="D115" s="77" t="e">
        <f>#REF!</f>
        <v>#REF!</v>
      </c>
      <c r="E115" s="281">
        <v>116</v>
      </c>
      <c r="F115" s="337" t="e">
        <f>versements!V123</f>
        <v>#REF!</v>
      </c>
      <c r="G115" s="53"/>
      <c r="H115" s="53"/>
      <c r="I115" s="53"/>
    </row>
    <row r="116" spans="1:9" ht="20.100000000000001" customHeight="1">
      <c r="A116" s="56" t="e">
        <f>IF(#REF!="","en chèque","")</f>
        <v>#REF!</v>
      </c>
      <c r="B116" s="56">
        <v>117</v>
      </c>
      <c r="C116" s="123" t="e">
        <f>#REF!</f>
        <v>#REF!</v>
      </c>
      <c r="D116" s="77" t="e">
        <f>#REF!</f>
        <v>#REF!</v>
      </c>
      <c r="E116" s="281">
        <v>117</v>
      </c>
      <c r="F116" s="337" t="e">
        <f>versements!V124</f>
        <v>#REF!</v>
      </c>
      <c r="G116" s="53"/>
      <c r="H116" s="53"/>
      <c r="I116" s="53"/>
    </row>
    <row r="117" spans="1:9" ht="20.100000000000001" customHeight="1">
      <c r="A117" s="56" t="e">
        <f>IF(#REF!="","en chèque","")</f>
        <v>#REF!</v>
      </c>
      <c r="B117" s="56">
        <v>118</v>
      </c>
      <c r="C117" s="123" t="e">
        <f>#REF!</f>
        <v>#REF!</v>
      </c>
      <c r="D117" s="77" t="e">
        <f>#REF!</f>
        <v>#REF!</v>
      </c>
      <c r="E117" s="281">
        <v>118</v>
      </c>
      <c r="F117" s="337" t="e">
        <f>versements!V125</f>
        <v>#REF!</v>
      </c>
      <c r="G117" s="53"/>
      <c r="H117" s="53"/>
      <c r="I117" s="53"/>
    </row>
    <row r="118" spans="1:9" ht="20.100000000000001" customHeight="1">
      <c r="A118" s="56" t="e">
        <f>IF(#REF!="","en chèque","")</f>
        <v>#REF!</v>
      </c>
      <c r="B118" s="56">
        <v>119</v>
      </c>
      <c r="C118" s="123" t="e">
        <f>#REF!</f>
        <v>#REF!</v>
      </c>
      <c r="D118" s="77" t="e">
        <f>#REF!</f>
        <v>#REF!</v>
      </c>
      <c r="E118" s="281">
        <v>119</v>
      </c>
      <c r="F118" s="337" t="e">
        <f>versements!V126</f>
        <v>#REF!</v>
      </c>
      <c r="G118" s="53"/>
      <c r="H118" s="53"/>
      <c r="I118" s="53"/>
    </row>
    <row r="119" spans="1:9" ht="20.100000000000001" customHeight="1">
      <c r="A119" s="56" t="e">
        <f>IF(#REF!="","en chèque","")</f>
        <v>#REF!</v>
      </c>
      <c r="B119" s="56">
        <v>120</v>
      </c>
      <c r="C119" s="123" t="e">
        <f>#REF!</f>
        <v>#REF!</v>
      </c>
      <c r="D119" s="77" t="e">
        <f>#REF!</f>
        <v>#REF!</v>
      </c>
      <c r="E119" s="281">
        <v>120</v>
      </c>
      <c r="F119" s="337" t="e">
        <f>versements!V127</f>
        <v>#REF!</v>
      </c>
      <c r="G119" s="53"/>
      <c r="H119" s="53"/>
      <c r="I119" s="53"/>
    </row>
    <row r="120" spans="1:9" ht="20.100000000000001" customHeight="1">
      <c r="A120" s="56" t="e">
        <f>IF(#REF!="","en chèque","")</f>
        <v>#REF!</v>
      </c>
      <c r="B120" s="56">
        <v>121</v>
      </c>
      <c r="C120" s="123" t="e">
        <f>#REF!</f>
        <v>#REF!</v>
      </c>
      <c r="D120" s="77" t="e">
        <f>#REF!</f>
        <v>#REF!</v>
      </c>
      <c r="E120" s="281">
        <v>121</v>
      </c>
      <c r="F120" s="337" t="e">
        <f>versements!V128</f>
        <v>#REF!</v>
      </c>
      <c r="G120" s="53"/>
      <c r="H120" s="53"/>
      <c r="I120" s="53"/>
    </row>
    <row r="121" spans="1:9" ht="20.100000000000001" customHeight="1">
      <c r="A121" s="56" t="e">
        <f>IF(#REF!="","en chèque","")</f>
        <v>#REF!</v>
      </c>
      <c r="B121" s="56">
        <v>122</v>
      </c>
      <c r="C121" s="123" t="e">
        <f>#REF!</f>
        <v>#REF!</v>
      </c>
      <c r="D121" s="77" t="e">
        <f>#REF!</f>
        <v>#REF!</v>
      </c>
      <c r="E121" s="281">
        <v>122</v>
      </c>
      <c r="F121" s="337" t="e">
        <f>versements!V129</f>
        <v>#REF!</v>
      </c>
      <c r="G121" s="53"/>
      <c r="H121" s="53"/>
      <c r="I121" s="53"/>
    </row>
    <row r="122" spans="1:9" ht="20.100000000000001" customHeight="1">
      <c r="A122" s="56" t="e">
        <f>IF(#REF!="","en chèque","")</f>
        <v>#REF!</v>
      </c>
      <c r="B122" s="56">
        <v>127</v>
      </c>
      <c r="C122" s="123" t="e">
        <f>#REF!</f>
        <v>#REF!</v>
      </c>
      <c r="D122" s="77" t="e">
        <f>#REF!</f>
        <v>#REF!</v>
      </c>
      <c r="E122" s="281">
        <v>127</v>
      </c>
      <c r="F122" s="337" t="e">
        <f>versements!V134</f>
        <v>#REF!</v>
      </c>
      <c r="G122" s="53"/>
      <c r="H122" s="53"/>
      <c r="I122" s="53"/>
    </row>
    <row r="123" spans="1:9" ht="20.100000000000001" customHeight="1">
      <c r="A123" s="56" t="e">
        <f>IF(#REF!="","en chèque","")</f>
        <v>#REF!</v>
      </c>
      <c r="B123" s="56">
        <v>128</v>
      </c>
      <c r="C123" s="123" t="e">
        <f>#REF!</f>
        <v>#REF!</v>
      </c>
      <c r="D123" s="77" t="e">
        <f>#REF!</f>
        <v>#REF!</v>
      </c>
      <c r="E123" s="281">
        <v>128</v>
      </c>
      <c r="F123" s="337" t="e">
        <f>versements!V135</f>
        <v>#REF!</v>
      </c>
      <c r="G123" s="53"/>
      <c r="H123" s="53"/>
      <c r="I123" s="53"/>
    </row>
    <row r="124" spans="1:9" ht="20.100000000000001" customHeight="1">
      <c r="A124" s="56" t="e">
        <f>IF(#REF!="","en chèque","")</f>
        <v>#REF!</v>
      </c>
      <c r="B124" s="56">
        <v>129</v>
      </c>
      <c r="C124" s="123" t="e">
        <f>#REF!</f>
        <v>#REF!</v>
      </c>
      <c r="D124" s="77" t="e">
        <f>#REF!</f>
        <v>#REF!</v>
      </c>
      <c r="E124" s="281">
        <v>129</v>
      </c>
      <c r="F124" s="337" t="e">
        <f>versements!V136</f>
        <v>#REF!</v>
      </c>
      <c r="G124" s="53"/>
      <c r="H124" s="53"/>
      <c r="I124" s="53"/>
    </row>
    <row r="125" spans="1:9" ht="20.100000000000001" customHeight="1">
      <c r="A125" s="56" t="e">
        <f>IF(#REF!="","en chèque","")</f>
        <v>#REF!</v>
      </c>
      <c r="B125" s="56">
        <v>130</v>
      </c>
      <c r="C125" s="123" t="e">
        <f>#REF!</f>
        <v>#REF!</v>
      </c>
      <c r="D125" s="77" t="e">
        <f>#REF!</f>
        <v>#REF!</v>
      </c>
      <c r="E125" s="281">
        <v>130</v>
      </c>
      <c r="F125" s="337" t="e">
        <f>versements!V137</f>
        <v>#REF!</v>
      </c>
      <c r="G125" s="53"/>
      <c r="H125" s="53"/>
      <c r="I125" s="53"/>
    </row>
    <row r="126" spans="1:9" ht="20.100000000000001" customHeight="1">
      <c r="A126" s="56" t="e">
        <f>IF(#REF!="","en chèque","")</f>
        <v>#REF!</v>
      </c>
      <c r="B126" s="56">
        <v>131</v>
      </c>
      <c r="C126" s="123" t="e">
        <f>#REF!</f>
        <v>#REF!</v>
      </c>
      <c r="D126" s="77" t="e">
        <f>#REF!</f>
        <v>#REF!</v>
      </c>
      <c r="E126" s="281">
        <v>131</v>
      </c>
      <c r="F126" s="337" t="e">
        <f>versements!V138</f>
        <v>#REF!</v>
      </c>
      <c r="G126" s="53"/>
      <c r="H126" s="53"/>
      <c r="I126" s="53"/>
    </row>
    <row r="127" spans="1:9" ht="20.100000000000001" customHeight="1">
      <c r="A127" s="56" t="e">
        <f>IF(#REF!="","en chèque","")</f>
        <v>#REF!</v>
      </c>
      <c r="B127" s="56">
        <v>132</v>
      </c>
      <c r="C127" s="123" t="e">
        <f>#REF!</f>
        <v>#REF!</v>
      </c>
      <c r="D127" s="77" t="e">
        <f>#REF!</f>
        <v>#REF!</v>
      </c>
      <c r="E127" s="281">
        <v>132</v>
      </c>
      <c r="F127" s="337" t="e">
        <f>versements!V139</f>
        <v>#REF!</v>
      </c>
      <c r="G127" s="53"/>
      <c r="H127" s="53"/>
      <c r="I127" s="53"/>
    </row>
    <row r="128" spans="1:9" ht="20.100000000000001" customHeight="1">
      <c r="A128" s="56" t="e">
        <f>IF(#REF!="","en chèque","")</f>
        <v>#REF!</v>
      </c>
      <c r="B128" s="56">
        <v>133</v>
      </c>
      <c r="C128" s="123" t="e">
        <f>#REF!</f>
        <v>#REF!</v>
      </c>
      <c r="D128" s="77" t="e">
        <f>#REF!</f>
        <v>#REF!</v>
      </c>
      <c r="E128" s="281">
        <v>133</v>
      </c>
      <c r="F128" s="337" t="e">
        <f>versements!V140</f>
        <v>#REF!</v>
      </c>
      <c r="G128" s="53"/>
      <c r="H128" s="53"/>
      <c r="I128" s="53"/>
    </row>
    <row r="129" spans="1:9" ht="20.100000000000001" customHeight="1">
      <c r="A129" s="56" t="e">
        <f>IF(#REF!="","en chèque","")</f>
        <v>#REF!</v>
      </c>
      <c r="B129" s="56">
        <v>134</v>
      </c>
      <c r="C129" s="123" t="e">
        <f>#REF!</f>
        <v>#REF!</v>
      </c>
      <c r="D129" s="77" t="e">
        <f>#REF!</f>
        <v>#REF!</v>
      </c>
      <c r="E129" s="281">
        <v>134</v>
      </c>
      <c r="F129" s="337" t="e">
        <f>versements!V141</f>
        <v>#REF!</v>
      </c>
      <c r="G129" s="53"/>
      <c r="H129" s="53"/>
      <c r="I129" s="53"/>
    </row>
    <row r="130" spans="1:9" ht="20.100000000000001" customHeight="1">
      <c r="A130" s="56" t="e">
        <f>IF(#REF!="","en chèque","")</f>
        <v>#REF!</v>
      </c>
      <c r="B130" s="56">
        <v>135</v>
      </c>
      <c r="C130" s="123" t="e">
        <f>#REF!</f>
        <v>#REF!</v>
      </c>
      <c r="D130" s="77" t="e">
        <f>#REF!</f>
        <v>#REF!</v>
      </c>
      <c r="E130" s="281">
        <v>135</v>
      </c>
      <c r="F130" s="337" t="e">
        <f>versements!V142</f>
        <v>#REF!</v>
      </c>
      <c r="G130" s="53"/>
      <c r="H130" s="53"/>
      <c r="I130" s="53"/>
    </row>
    <row r="131" spans="1:9" ht="20.100000000000001" customHeight="1">
      <c r="A131" s="56" t="e">
        <f>IF(#REF!="","en chèque","")</f>
        <v>#REF!</v>
      </c>
      <c r="B131" s="56">
        <v>136</v>
      </c>
      <c r="C131" s="123" t="e">
        <f>#REF!</f>
        <v>#REF!</v>
      </c>
      <c r="D131" s="77" t="e">
        <f>#REF!</f>
        <v>#REF!</v>
      </c>
      <c r="E131" s="281">
        <v>136</v>
      </c>
      <c r="F131" s="337" t="e">
        <f>versements!V143</f>
        <v>#REF!</v>
      </c>
      <c r="G131" s="53"/>
      <c r="H131" s="53"/>
      <c r="I131" s="53"/>
    </row>
    <row r="132" spans="1:9" ht="20.100000000000001" customHeight="1">
      <c r="A132" s="56" t="e">
        <f>IF(#REF!="","en chèque","")</f>
        <v>#REF!</v>
      </c>
      <c r="B132" s="56">
        <v>137</v>
      </c>
      <c r="C132" s="123" t="e">
        <f>#REF!</f>
        <v>#REF!</v>
      </c>
      <c r="D132" s="77" t="e">
        <f>#REF!</f>
        <v>#REF!</v>
      </c>
      <c r="E132" s="281">
        <v>137</v>
      </c>
      <c r="F132" s="337" t="e">
        <f>versements!V144</f>
        <v>#REF!</v>
      </c>
      <c r="G132" s="53"/>
      <c r="H132" s="53"/>
      <c r="I132" s="53"/>
    </row>
    <row r="133" spans="1:9" ht="20.100000000000001" customHeight="1">
      <c r="A133" s="56" t="e">
        <f>IF(#REF!="","en chèque","")</f>
        <v>#REF!</v>
      </c>
      <c r="B133" s="56">
        <v>138</v>
      </c>
      <c r="C133" s="123" t="e">
        <f>#REF!</f>
        <v>#REF!</v>
      </c>
      <c r="D133" s="77" t="e">
        <f>#REF!</f>
        <v>#REF!</v>
      </c>
      <c r="E133" s="281">
        <v>138</v>
      </c>
      <c r="F133" s="337" t="e">
        <f>versements!V145</f>
        <v>#REF!</v>
      </c>
      <c r="G133" s="53"/>
      <c r="H133" s="53"/>
      <c r="I133" s="53"/>
    </row>
    <row r="134" spans="1:9" ht="20.100000000000001" customHeight="1">
      <c r="A134" s="56" t="e">
        <f>IF(#REF!="","en chèque","")</f>
        <v>#REF!</v>
      </c>
      <c r="B134" s="56">
        <v>139</v>
      </c>
      <c r="C134" s="123" t="e">
        <f>#REF!</f>
        <v>#REF!</v>
      </c>
      <c r="D134" s="77" t="e">
        <f>#REF!</f>
        <v>#REF!</v>
      </c>
      <c r="E134" s="281">
        <v>139</v>
      </c>
      <c r="F134" s="337" t="e">
        <f>versements!V146</f>
        <v>#REF!</v>
      </c>
      <c r="G134" s="53"/>
      <c r="H134" s="53"/>
      <c r="I134" s="53"/>
    </row>
    <row r="135" spans="1:9" ht="20.100000000000001" customHeight="1">
      <c r="A135" s="56" t="e">
        <f>IF(#REF!="","en chèque","")</f>
        <v>#REF!</v>
      </c>
      <c r="B135" s="56">
        <v>140</v>
      </c>
      <c r="C135" s="123" t="e">
        <f>#REF!</f>
        <v>#REF!</v>
      </c>
      <c r="D135" s="77" t="e">
        <f>#REF!</f>
        <v>#REF!</v>
      </c>
      <c r="E135" s="281">
        <v>140</v>
      </c>
      <c r="F135" s="337" t="e">
        <f>versements!V147</f>
        <v>#REF!</v>
      </c>
      <c r="G135" s="53"/>
      <c r="H135" s="53"/>
      <c r="I135" s="53"/>
    </row>
    <row r="136" spans="1:9" ht="20.100000000000001" customHeight="1">
      <c r="A136" s="56" t="e">
        <f>IF(#REF!="","en chèque","")</f>
        <v>#REF!</v>
      </c>
      <c r="B136" s="56">
        <v>141</v>
      </c>
      <c r="C136" s="123" t="e">
        <f>#REF!</f>
        <v>#REF!</v>
      </c>
      <c r="D136" s="77" t="e">
        <f>#REF!</f>
        <v>#REF!</v>
      </c>
      <c r="E136" s="281">
        <v>141</v>
      </c>
      <c r="F136" s="337" t="e">
        <f>versements!V148</f>
        <v>#REF!</v>
      </c>
      <c r="G136" s="53"/>
      <c r="H136" s="53"/>
      <c r="I136" s="53"/>
    </row>
    <row r="137" spans="1:9" ht="20.100000000000001" customHeight="1">
      <c r="A137" s="56" t="e">
        <f>IF(#REF!="","en chèque","")</f>
        <v>#REF!</v>
      </c>
      <c r="B137" s="56">
        <v>142</v>
      </c>
      <c r="C137" s="123" t="e">
        <f>#REF!</f>
        <v>#REF!</v>
      </c>
      <c r="D137" s="77" t="e">
        <f>#REF!</f>
        <v>#REF!</v>
      </c>
      <c r="E137" s="281">
        <v>142</v>
      </c>
      <c r="F137" s="337" t="e">
        <f>versements!V149</f>
        <v>#REF!</v>
      </c>
      <c r="G137" s="53"/>
      <c r="H137" s="53"/>
      <c r="I137" s="53"/>
    </row>
    <row r="138" spans="1:9" ht="20.100000000000001" customHeight="1">
      <c r="A138" s="56" t="e">
        <f>IF(#REF!="","en chèque","")</f>
        <v>#REF!</v>
      </c>
      <c r="B138" s="56">
        <v>143</v>
      </c>
      <c r="C138" s="123" t="e">
        <f>#REF!</f>
        <v>#REF!</v>
      </c>
      <c r="D138" s="77" t="e">
        <f>#REF!</f>
        <v>#REF!</v>
      </c>
      <c r="E138" s="281">
        <v>143</v>
      </c>
      <c r="F138" s="337" t="e">
        <f>versements!V150</f>
        <v>#REF!</v>
      </c>
      <c r="G138" s="53"/>
      <c r="H138" s="53"/>
      <c r="I138" s="53"/>
    </row>
    <row r="139" spans="1:9" ht="20.100000000000001" customHeight="1">
      <c r="A139" s="56" t="e">
        <f>IF(#REF!="","en chèque","")</f>
        <v>#REF!</v>
      </c>
      <c r="B139" s="56">
        <v>144</v>
      </c>
      <c r="C139" s="123" t="e">
        <f>#REF!</f>
        <v>#REF!</v>
      </c>
      <c r="D139" s="77" t="e">
        <f>#REF!</f>
        <v>#REF!</v>
      </c>
      <c r="E139" s="281">
        <v>144</v>
      </c>
      <c r="F139" s="337" t="e">
        <f>versements!V151</f>
        <v>#REF!</v>
      </c>
      <c r="G139" s="53"/>
      <c r="H139" s="53"/>
      <c r="I139" s="53"/>
    </row>
    <row r="140" spans="1:9" ht="20.100000000000001" customHeight="1">
      <c r="A140" s="56" t="e">
        <f>IF(#REF!="","en chèque","")</f>
        <v>#REF!</v>
      </c>
      <c r="B140" s="56">
        <v>145</v>
      </c>
      <c r="C140" s="123" t="e">
        <f>#REF!</f>
        <v>#REF!</v>
      </c>
      <c r="D140" s="77" t="e">
        <f>#REF!</f>
        <v>#REF!</v>
      </c>
      <c r="E140" s="281">
        <v>145</v>
      </c>
      <c r="F140" s="337" t="e">
        <f>versements!V152</f>
        <v>#REF!</v>
      </c>
      <c r="G140" s="53"/>
      <c r="H140" s="53"/>
      <c r="I140" s="53"/>
    </row>
    <row r="141" spans="1:9" ht="20.100000000000001" customHeight="1">
      <c r="A141" s="56" t="e">
        <f>IF(#REF!="","en chèque","")</f>
        <v>#REF!</v>
      </c>
      <c r="B141" s="56">
        <v>146</v>
      </c>
      <c r="C141" s="123" t="e">
        <f>#REF!</f>
        <v>#REF!</v>
      </c>
      <c r="D141" s="77" t="e">
        <f>#REF!</f>
        <v>#REF!</v>
      </c>
      <c r="E141" s="281">
        <v>146</v>
      </c>
      <c r="F141" s="337" t="e">
        <f>versements!V153</f>
        <v>#REF!</v>
      </c>
      <c r="G141" s="53"/>
      <c r="H141" s="53"/>
      <c r="I141" s="53"/>
    </row>
    <row r="142" spans="1:9" ht="20.100000000000001" customHeight="1">
      <c r="A142" s="56" t="e">
        <f>IF(#REF!="","en chèque","")</f>
        <v>#REF!</v>
      </c>
      <c r="B142" s="56">
        <v>147</v>
      </c>
      <c r="C142" s="123" t="e">
        <f>#REF!</f>
        <v>#REF!</v>
      </c>
      <c r="D142" s="77" t="e">
        <f>#REF!</f>
        <v>#REF!</v>
      </c>
      <c r="E142" s="281">
        <v>147</v>
      </c>
      <c r="F142" s="337" t="e">
        <f>versements!V154</f>
        <v>#REF!</v>
      </c>
      <c r="G142" s="53"/>
      <c r="H142" s="53"/>
      <c r="I142" s="53"/>
    </row>
    <row r="143" spans="1:9" ht="20.100000000000001" customHeight="1">
      <c r="A143" s="56" t="e">
        <f>IF(#REF!="","en chèque","")</f>
        <v>#REF!</v>
      </c>
      <c r="B143" s="56">
        <v>148</v>
      </c>
      <c r="C143" s="123" t="e">
        <f>#REF!</f>
        <v>#REF!</v>
      </c>
      <c r="D143" s="77" t="e">
        <f>#REF!</f>
        <v>#REF!</v>
      </c>
      <c r="E143" s="281">
        <v>148</v>
      </c>
      <c r="F143" s="337" t="e">
        <f>versements!V155</f>
        <v>#REF!</v>
      </c>
      <c r="G143" s="53"/>
      <c r="H143" s="53"/>
      <c r="I143" s="53"/>
    </row>
    <row r="144" spans="1:9" ht="20.100000000000001" customHeight="1">
      <c r="A144" s="56" t="e">
        <f>IF(#REF!="","en chèque","")</f>
        <v>#REF!</v>
      </c>
      <c r="B144" s="56">
        <v>149</v>
      </c>
      <c r="C144" s="123" t="e">
        <f>#REF!</f>
        <v>#REF!</v>
      </c>
      <c r="D144" s="77" t="e">
        <f>#REF!</f>
        <v>#REF!</v>
      </c>
      <c r="E144" s="281">
        <v>149</v>
      </c>
      <c r="F144" s="337" t="e">
        <f>versements!V156</f>
        <v>#REF!</v>
      </c>
      <c r="G144" s="53"/>
      <c r="H144" s="53"/>
      <c r="I144" s="53"/>
    </row>
    <row r="145" spans="1:9" ht="20.100000000000001" customHeight="1">
      <c r="A145" s="56" t="e">
        <f>IF(#REF!="","en chèque","")</f>
        <v>#REF!</v>
      </c>
      <c r="B145" s="56">
        <v>150</v>
      </c>
      <c r="C145" s="123" t="e">
        <f>#REF!</f>
        <v>#REF!</v>
      </c>
      <c r="D145" s="77" t="e">
        <f>#REF!</f>
        <v>#REF!</v>
      </c>
      <c r="E145" s="281">
        <v>150</v>
      </c>
      <c r="F145" s="337" t="e">
        <f>versements!V157</f>
        <v>#REF!</v>
      </c>
      <c r="G145" s="53"/>
      <c r="H145" s="53"/>
      <c r="I145" s="53"/>
    </row>
    <row r="146" spans="1:9" ht="20.100000000000001" customHeight="1">
      <c r="A146" s="56" t="e">
        <f>IF(#REF!="","en chèque","")</f>
        <v>#REF!</v>
      </c>
      <c r="B146" s="56">
        <v>151</v>
      </c>
      <c r="C146" s="123" t="e">
        <f>#REF!</f>
        <v>#REF!</v>
      </c>
      <c r="D146" s="77" t="e">
        <f>#REF!</f>
        <v>#REF!</v>
      </c>
      <c r="E146" s="281">
        <v>151</v>
      </c>
      <c r="F146" s="337" t="e">
        <f>versements!V158</f>
        <v>#REF!</v>
      </c>
      <c r="G146" s="53"/>
      <c r="H146" s="53"/>
      <c r="I146" s="53"/>
    </row>
    <row r="147" spans="1:9" ht="20.100000000000001" customHeight="1">
      <c r="A147" s="56" t="e">
        <f>IF(#REF!="","en chèque","")</f>
        <v>#REF!</v>
      </c>
      <c r="B147" s="56">
        <v>152</v>
      </c>
      <c r="C147" s="123" t="e">
        <f>#REF!</f>
        <v>#REF!</v>
      </c>
      <c r="D147" s="77" t="e">
        <f>#REF!</f>
        <v>#REF!</v>
      </c>
      <c r="E147" s="281">
        <v>152</v>
      </c>
      <c r="F147" s="337" t="e">
        <f>versements!V159</f>
        <v>#REF!</v>
      </c>
      <c r="G147" s="53"/>
      <c r="H147" s="53"/>
      <c r="I147" s="53"/>
    </row>
    <row r="148" spans="1:9" ht="20.100000000000001" customHeight="1">
      <c r="A148" s="56" t="e">
        <f>IF(#REF!="","en chèque","")</f>
        <v>#REF!</v>
      </c>
      <c r="B148" s="56">
        <v>154</v>
      </c>
      <c r="C148" s="123" t="e">
        <f>#REF!</f>
        <v>#REF!</v>
      </c>
      <c r="D148" s="77" t="e">
        <f>#REF!</f>
        <v>#REF!</v>
      </c>
      <c r="E148" s="281">
        <v>154</v>
      </c>
      <c r="F148" s="337" t="e">
        <f>versements!V161</f>
        <v>#REF!</v>
      </c>
      <c r="G148" s="53"/>
      <c r="H148" s="53"/>
      <c r="I148" s="53"/>
    </row>
    <row r="149" spans="1:9" ht="20.100000000000001" customHeight="1">
      <c r="A149" s="56" t="e">
        <f>IF(#REF!="","en chèque","")</f>
        <v>#REF!</v>
      </c>
      <c r="B149" s="56">
        <v>157</v>
      </c>
      <c r="C149" s="123" t="e">
        <f>#REF!</f>
        <v>#REF!</v>
      </c>
      <c r="D149" s="77" t="e">
        <f>#REF!</f>
        <v>#REF!</v>
      </c>
      <c r="E149" s="281">
        <v>157</v>
      </c>
      <c r="F149" s="337" t="e">
        <f>versements!V164</f>
        <v>#REF!</v>
      </c>
      <c r="G149" s="53"/>
      <c r="H149" s="53"/>
      <c r="I149" s="53"/>
    </row>
    <row r="150" spans="1:9" ht="20.100000000000001" customHeight="1">
      <c r="A150" s="56" t="e">
        <f>IF(#REF!="","en chèque","")</f>
        <v>#REF!</v>
      </c>
      <c r="B150" s="56">
        <v>158</v>
      </c>
      <c r="C150" s="123" t="e">
        <f>#REF!</f>
        <v>#REF!</v>
      </c>
      <c r="D150" s="77" t="e">
        <f>#REF!</f>
        <v>#REF!</v>
      </c>
      <c r="E150" s="281">
        <v>158</v>
      </c>
      <c r="F150" s="337" t="e">
        <f>versements!V165</f>
        <v>#REF!</v>
      </c>
      <c r="G150" s="53"/>
      <c r="H150" s="53"/>
      <c r="I150" s="53"/>
    </row>
    <row r="151" spans="1:9" ht="20.100000000000001" customHeight="1">
      <c r="A151" s="56" t="e">
        <f>IF(#REF!="","en chèque","")</f>
        <v>#REF!</v>
      </c>
      <c r="B151" s="56">
        <v>159</v>
      </c>
      <c r="C151" s="123" t="e">
        <f>#REF!</f>
        <v>#REF!</v>
      </c>
      <c r="D151" s="77" t="e">
        <f>#REF!</f>
        <v>#REF!</v>
      </c>
      <c r="E151" s="281">
        <v>159</v>
      </c>
      <c r="F151" s="337" t="e">
        <f>versements!V166</f>
        <v>#REF!</v>
      </c>
      <c r="G151" s="53"/>
      <c r="H151" s="53"/>
      <c r="I151" s="53"/>
    </row>
    <row r="152" spans="1:9" ht="20.100000000000001" customHeight="1">
      <c r="A152" s="56" t="e">
        <f>IF(#REF!="","en chèque","")</f>
        <v>#REF!</v>
      </c>
      <c r="B152" s="56">
        <v>160</v>
      </c>
      <c r="C152" s="123" t="e">
        <f>#REF!</f>
        <v>#REF!</v>
      </c>
      <c r="D152" s="77" t="e">
        <f>#REF!</f>
        <v>#REF!</v>
      </c>
      <c r="E152" s="281">
        <v>160</v>
      </c>
      <c r="F152" s="337" t="e">
        <f>versements!V167</f>
        <v>#REF!</v>
      </c>
      <c r="G152" s="53"/>
      <c r="H152" s="53"/>
      <c r="I152" s="53"/>
    </row>
    <row r="153" spans="1:9" ht="20.100000000000001" customHeight="1">
      <c r="A153" s="56" t="e">
        <f>IF(#REF!="","en chèque","")</f>
        <v>#REF!</v>
      </c>
      <c r="B153" s="56">
        <v>161</v>
      </c>
      <c r="C153" s="123" t="e">
        <f>#REF!</f>
        <v>#REF!</v>
      </c>
      <c r="D153" s="77" t="e">
        <f>#REF!</f>
        <v>#REF!</v>
      </c>
      <c r="E153" s="281">
        <v>161</v>
      </c>
      <c r="F153" s="337" t="e">
        <f>versements!V168</f>
        <v>#REF!</v>
      </c>
      <c r="G153" s="53"/>
      <c r="H153" s="53"/>
      <c r="I153" s="53"/>
    </row>
    <row r="154" spans="1:9" ht="20.100000000000001" customHeight="1">
      <c r="A154" s="56" t="e">
        <f>IF(#REF!="","en chèque","")</f>
        <v>#REF!</v>
      </c>
      <c r="B154" s="56">
        <v>162</v>
      </c>
      <c r="C154" s="123" t="e">
        <f>#REF!</f>
        <v>#REF!</v>
      </c>
      <c r="D154" s="77" t="e">
        <f>#REF!</f>
        <v>#REF!</v>
      </c>
      <c r="E154" s="281">
        <v>162</v>
      </c>
      <c r="F154" s="337" t="e">
        <f>versements!V169</f>
        <v>#REF!</v>
      </c>
      <c r="G154" s="53"/>
      <c r="H154" s="53"/>
      <c r="I154" s="53"/>
    </row>
    <row r="155" spans="1:9" ht="20.100000000000001" customHeight="1">
      <c r="A155" s="56" t="e">
        <f>IF(#REF!="","en chèque","")</f>
        <v>#REF!</v>
      </c>
      <c r="B155" s="56">
        <v>163</v>
      </c>
      <c r="C155" s="123" t="e">
        <f>#REF!</f>
        <v>#REF!</v>
      </c>
      <c r="D155" s="77" t="e">
        <f>#REF!</f>
        <v>#REF!</v>
      </c>
      <c r="E155" s="281">
        <v>163</v>
      </c>
      <c r="F155" s="337" t="e">
        <f>versements!V170</f>
        <v>#REF!</v>
      </c>
      <c r="G155" s="53"/>
      <c r="H155" s="53"/>
      <c r="I155" s="53"/>
    </row>
    <row r="156" spans="1:9" ht="20.100000000000001" customHeight="1">
      <c r="A156" s="56" t="e">
        <f>IF(#REF!="","en chèque","")</f>
        <v>#REF!</v>
      </c>
      <c r="B156" s="56">
        <v>164</v>
      </c>
      <c r="C156" s="123" t="e">
        <f>#REF!</f>
        <v>#REF!</v>
      </c>
      <c r="D156" s="77" t="e">
        <f>#REF!</f>
        <v>#REF!</v>
      </c>
      <c r="E156" s="281">
        <v>164</v>
      </c>
      <c r="F156" s="337" t="e">
        <f>versements!V171</f>
        <v>#REF!</v>
      </c>
      <c r="G156" s="53"/>
      <c r="H156" s="53"/>
      <c r="I156" s="53"/>
    </row>
    <row r="157" spans="1:9" ht="20.100000000000001" customHeight="1">
      <c r="A157" s="56" t="e">
        <f>IF(#REF!="","en chèque","")</f>
        <v>#REF!</v>
      </c>
      <c r="B157" s="56">
        <v>165</v>
      </c>
      <c r="C157" s="123" t="e">
        <f>#REF!</f>
        <v>#REF!</v>
      </c>
      <c r="D157" s="77" t="e">
        <f>#REF!</f>
        <v>#REF!</v>
      </c>
      <c r="E157" s="281">
        <v>165</v>
      </c>
      <c r="F157" s="337" t="e">
        <f>versements!V172</f>
        <v>#REF!</v>
      </c>
      <c r="G157" s="53"/>
      <c r="H157" s="53"/>
      <c r="I157" s="53"/>
    </row>
    <row r="158" spans="1:9" ht="20.100000000000001" customHeight="1">
      <c r="A158" s="56" t="e">
        <f>IF(#REF!="","en chèque","")</f>
        <v>#REF!</v>
      </c>
      <c r="B158" s="56">
        <v>166</v>
      </c>
      <c r="C158" s="123" t="e">
        <f>#REF!</f>
        <v>#REF!</v>
      </c>
      <c r="D158" s="77" t="e">
        <f>#REF!</f>
        <v>#REF!</v>
      </c>
      <c r="E158" s="281">
        <v>166</v>
      </c>
      <c r="F158" s="337" t="e">
        <f>versements!V173</f>
        <v>#REF!</v>
      </c>
      <c r="G158" s="53"/>
      <c r="H158" s="53"/>
      <c r="I158" s="53"/>
    </row>
    <row r="159" spans="1:9" ht="20.100000000000001" customHeight="1">
      <c r="A159" s="56" t="e">
        <f>IF(#REF!="","en chèque","")</f>
        <v>#REF!</v>
      </c>
      <c r="B159" s="56">
        <v>167</v>
      </c>
      <c r="C159" s="123" t="e">
        <f>#REF!</f>
        <v>#REF!</v>
      </c>
      <c r="D159" s="77" t="e">
        <f>#REF!</f>
        <v>#REF!</v>
      </c>
      <c r="E159" s="281">
        <v>167</v>
      </c>
      <c r="F159" s="337" t="e">
        <f>versements!V174</f>
        <v>#REF!</v>
      </c>
      <c r="G159" s="53"/>
      <c r="H159" s="53"/>
      <c r="I159" s="53"/>
    </row>
    <row r="160" spans="1:9" ht="20.100000000000001" customHeight="1">
      <c r="A160" s="56" t="e">
        <f>IF(#REF!="","en chèque","")</f>
        <v>#REF!</v>
      </c>
      <c r="B160" s="56">
        <v>168</v>
      </c>
      <c r="C160" s="123" t="e">
        <f>#REF!</f>
        <v>#REF!</v>
      </c>
      <c r="D160" s="77" t="e">
        <f>#REF!</f>
        <v>#REF!</v>
      </c>
      <c r="E160" s="281">
        <v>168</v>
      </c>
      <c r="F160" s="337" t="e">
        <f>versements!V175</f>
        <v>#REF!</v>
      </c>
      <c r="G160" s="53"/>
      <c r="H160" s="53"/>
      <c r="I160" s="53"/>
    </row>
    <row r="161" spans="1:9" ht="20.100000000000001" customHeight="1">
      <c r="A161" s="56" t="e">
        <f>IF(#REF!="","en chèque","")</f>
        <v>#REF!</v>
      </c>
      <c r="B161" s="56">
        <v>169</v>
      </c>
      <c r="C161" s="123" t="e">
        <f>#REF!</f>
        <v>#REF!</v>
      </c>
      <c r="D161" s="77" t="e">
        <f>#REF!</f>
        <v>#REF!</v>
      </c>
      <c r="E161" s="281">
        <v>169</v>
      </c>
      <c r="F161" s="337" t="e">
        <f>versements!V176</f>
        <v>#REF!</v>
      </c>
      <c r="G161" s="53"/>
      <c r="H161" s="53"/>
      <c r="I161" s="53"/>
    </row>
    <row r="162" spans="1:9" ht="20.100000000000001" customHeight="1">
      <c r="A162" s="56" t="e">
        <f>IF(#REF!="","en chèque","")</f>
        <v>#REF!</v>
      </c>
      <c r="B162" s="56">
        <v>170</v>
      </c>
      <c r="C162" s="123" t="e">
        <f>#REF!</f>
        <v>#REF!</v>
      </c>
      <c r="D162" s="77" t="e">
        <f>#REF!</f>
        <v>#REF!</v>
      </c>
      <c r="E162" s="281">
        <v>170</v>
      </c>
      <c r="F162" s="337" t="e">
        <f>versements!V177</f>
        <v>#REF!</v>
      </c>
      <c r="G162" s="53"/>
      <c r="H162" s="53"/>
      <c r="I162" s="53"/>
    </row>
    <row r="163" spans="1:9" ht="20.100000000000001" customHeight="1">
      <c r="A163" s="56" t="e">
        <f>IF(#REF!="","en chèque","")</f>
        <v>#REF!</v>
      </c>
      <c r="B163" s="56">
        <v>171</v>
      </c>
      <c r="C163" s="123" t="e">
        <f>#REF!</f>
        <v>#REF!</v>
      </c>
      <c r="D163" s="77" t="e">
        <f>#REF!</f>
        <v>#REF!</v>
      </c>
      <c r="E163" s="281">
        <v>171</v>
      </c>
      <c r="F163" s="337" t="e">
        <f>versements!V178</f>
        <v>#REF!</v>
      </c>
      <c r="G163" s="53"/>
      <c r="H163" s="53"/>
      <c r="I163" s="53"/>
    </row>
    <row r="164" spans="1:9" ht="20.100000000000001" customHeight="1">
      <c r="A164" s="56" t="e">
        <f>IF(#REF!="","en chèque","")</f>
        <v>#REF!</v>
      </c>
      <c r="B164" s="56">
        <v>173</v>
      </c>
      <c r="C164" s="123" t="e">
        <f>#REF!</f>
        <v>#REF!</v>
      </c>
      <c r="D164" s="77" t="e">
        <f>#REF!</f>
        <v>#REF!</v>
      </c>
      <c r="E164" s="281">
        <v>173</v>
      </c>
      <c r="F164" s="337" t="e">
        <f>versements!V180</f>
        <v>#REF!</v>
      </c>
      <c r="G164" s="53"/>
      <c r="H164" s="53"/>
      <c r="I164" s="53"/>
    </row>
    <row r="165" spans="1:9" ht="20.100000000000001" customHeight="1">
      <c r="A165" s="56" t="e">
        <f>IF(#REF!="","en chèque","")</f>
        <v>#REF!</v>
      </c>
      <c r="B165" s="56">
        <v>174</v>
      </c>
      <c r="C165" s="123" t="e">
        <f>#REF!</f>
        <v>#REF!</v>
      </c>
      <c r="D165" s="77" t="e">
        <f>#REF!</f>
        <v>#REF!</v>
      </c>
      <c r="E165" s="281">
        <v>174</v>
      </c>
      <c r="F165" s="337" t="e">
        <f>versements!V181</f>
        <v>#REF!</v>
      </c>
      <c r="G165" s="53"/>
      <c r="H165" s="53"/>
      <c r="I165" s="53"/>
    </row>
    <row r="166" spans="1:9" ht="20.100000000000001" customHeight="1">
      <c r="A166" s="56" t="e">
        <f>IF(#REF!="","en chèque","")</f>
        <v>#REF!</v>
      </c>
      <c r="B166" s="56">
        <v>175</v>
      </c>
      <c r="C166" s="123" t="e">
        <f>#REF!</f>
        <v>#REF!</v>
      </c>
      <c r="D166" s="77" t="e">
        <f>#REF!</f>
        <v>#REF!</v>
      </c>
      <c r="E166" s="281">
        <v>175</v>
      </c>
      <c r="F166" s="337" t="e">
        <f>versements!V182</f>
        <v>#REF!</v>
      </c>
      <c r="G166" s="53"/>
      <c r="H166" s="53"/>
      <c r="I166" s="53"/>
    </row>
    <row r="167" spans="1:9" ht="20.100000000000001" customHeight="1">
      <c r="A167" s="56" t="e">
        <f>IF(#REF!="","en chèque","")</f>
        <v>#REF!</v>
      </c>
      <c r="B167" s="56">
        <v>176</v>
      </c>
      <c r="C167" s="123" t="e">
        <f>#REF!</f>
        <v>#REF!</v>
      </c>
      <c r="D167" s="77" t="e">
        <f>#REF!</f>
        <v>#REF!</v>
      </c>
      <c r="E167" s="281">
        <v>176</v>
      </c>
      <c r="F167" s="337" t="e">
        <f>versements!V183</f>
        <v>#REF!</v>
      </c>
      <c r="G167" s="53"/>
      <c r="H167" s="53"/>
      <c r="I167" s="53"/>
    </row>
    <row r="168" spans="1:9" ht="20.100000000000001" customHeight="1">
      <c r="A168" s="56" t="e">
        <f>IF(#REF!="","en chèque","")</f>
        <v>#REF!</v>
      </c>
      <c r="B168" s="56">
        <v>177</v>
      </c>
      <c r="C168" s="123" t="e">
        <f>#REF!</f>
        <v>#REF!</v>
      </c>
      <c r="D168" s="77" t="e">
        <f>#REF!</f>
        <v>#REF!</v>
      </c>
      <c r="E168" s="281">
        <v>177</v>
      </c>
      <c r="F168" s="337" t="e">
        <f>versements!V184</f>
        <v>#REF!</v>
      </c>
      <c r="G168" s="53"/>
      <c r="H168" s="53"/>
      <c r="I168" s="53"/>
    </row>
    <row r="169" spans="1:9" ht="20.100000000000001" customHeight="1">
      <c r="A169" s="56" t="e">
        <f>IF(#REF!="","en chèque","")</f>
        <v>#REF!</v>
      </c>
      <c r="B169" s="56">
        <v>178</v>
      </c>
      <c r="C169" s="123" t="e">
        <f>#REF!</f>
        <v>#REF!</v>
      </c>
      <c r="D169" s="77" t="e">
        <f>#REF!</f>
        <v>#REF!</v>
      </c>
      <c r="E169" s="281">
        <v>178</v>
      </c>
      <c r="F169" s="337" t="e">
        <f>versements!V185</f>
        <v>#REF!</v>
      </c>
      <c r="G169" s="53"/>
      <c r="H169" s="53"/>
      <c r="I169" s="53"/>
    </row>
    <row r="170" spans="1:9" ht="20.100000000000001" customHeight="1">
      <c r="A170" s="56" t="e">
        <f>IF(#REF!="","en chèque","")</f>
        <v>#REF!</v>
      </c>
      <c r="B170" s="56">
        <v>179</v>
      </c>
      <c r="C170" s="123" t="e">
        <f>#REF!</f>
        <v>#REF!</v>
      </c>
      <c r="D170" s="77" t="e">
        <f>#REF!</f>
        <v>#REF!</v>
      </c>
      <c r="E170" s="281">
        <v>179</v>
      </c>
      <c r="F170" s="337" t="e">
        <f>versements!V186</f>
        <v>#REF!</v>
      </c>
      <c r="G170" s="53"/>
      <c r="H170" s="53"/>
      <c r="I170" s="53"/>
    </row>
    <row r="171" spans="1:9" s="55" customFormat="1" ht="20.100000000000001" customHeight="1">
      <c r="A171" s="56" t="e">
        <f>IF(#REF!="","en chèque","")</f>
        <v>#REF!</v>
      </c>
      <c r="B171" s="56">
        <v>180</v>
      </c>
      <c r="C171" s="123" t="e">
        <f>#REF!</f>
        <v>#REF!</v>
      </c>
      <c r="D171" s="77" t="e">
        <f>#REF!</f>
        <v>#REF!</v>
      </c>
      <c r="E171" s="281">
        <v>180</v>
      </c>
      <c r="F171" s="337" t="e">
        <f>versements!V187</f>
        <v>#REF!</v>
      </c>
      <c r="G171" s="53"/>
      <c r="H171" s="53"/>
      <c r="I171" s="53"/>
    </row>
    <row r="172" spans="1:9" ht="20.100000000000001" customHeight="1">
      <c r="A172" s="56" t="e">
        <f>IF(#REF!="","en chèque","")</f>
        <v>#REF!</v>
      </c>
      <c r="B172" s="56">
        <v>181</v>
      </c>
      <c r="C172" s="123" t="e">
        <f>#REF!</f>
        <v>#REF!</v>
      </c>
      <c r="D172" s="77" t="e">
        <f>#REF!</f>
        <v>#REF!</v>
      </c>
      <c r="E172" s="281">
        <v>181</v>
      </c>
      <c r="F172" s="337" t="e">
        <f>versements!V188</f>
        <v>#REF!</v>
      </c>
      <c r="G172" s="53"/>
      <c r="H172" s="53"/>
      <c r="I172" s="53"/>
    </row>
    <row r="173" spans="1:9" ht="20.100000000000001" customHeight="1">
      <c r="A173" s="56" t="e">
        <f>IF(#REF!="","en chèque","")</f>
        <v>#REF!</v>
      </c>
      <c r="B173" s="56">
        <v>182</v>
      </c>
      <c r="C173" s="123" t="e">
        <f>#REF!</f>
        <v>#REF!</v>
      </c>
      <c r="D173" s="77" t="e">
        <f>#REF!</f>
        <v>#REF!</v>
      </c>
      <c r="E173" s="281">
        <v>182</v>
      </c>
      <c r="F173" s="337" t="e">
        <f>versements!V189</f>
        <v>#REF!</v>
      </c>
      <c r="G173" s="53"/>
      <c r="H173" s="53"/>
      <c r="I173" s="53"/>
    </row>
    <row r="174" spans="1:9" ht="20.100000000000001" customHeight="1">
      <c r="A174" s="56" t="e">
        <f>IF(#REF!="","en chèque","")</f>
        <v>#REF!</v>
      </c>
      <c r="B174" s="56">
        <v>183</v>
      </c>
      <c r="C174" s="123" t="e">
        <f>#REF!</f>
        <v>#REF!</v>
      </c>
      <c r="D174" s="77" t="e">
        <f>#REF!</f>
        <v>#REF!</v>
      </c>
      <c r="E174" s="281">
        <v>183</v>
      </c>
      <c r="F174" s="337" t="e">
        <f>versements!V190</f>
        <v>#REF!</v>
      </c>
      <c r="G174" s="53"/>
      <c r="H174" s="53"/>
      <c r="I174" s="53"/>
    </row>
    <row r="175" spans="1:9" ht="20.100000000000001" customHeight="1">
      <c r="A175" s="56" t="e">
        <f>IF(#REF!="","en chèque","")</f>
        <v>#REF!</v>
      </c>
      <c r="B175" s="56">
        <v>184</v>
      </c>
      <c r="C175" s="123" t="e">
        <f>#REF!</f>
        <v>#REF!</v>
      </c>
      <c r="D175" s="77" t="e">
        <f>#REF!</f>
        <v>#REF!</v>
      </c>
      <c r="E175" s="281">
        <v>184</v>
      </c>
      <c r="F175" s="337" t="e">
        <f>versements!V191</f>
        <v>#REF!</v>
      </c>
      <c r="G175" s="53"/>
      <c r="H175" s="53"/>
      <c r="I175" s="53"/>
    </row>
    <row r="176" spans="1:9" ht="20.100000000000001" customHeight="1">
      <c r="A176" s="56" t="e">
        <f>IF(#REF!="","en chèque","")</f>
        <v>#REF!</v>
      </c>
      <c r="B176" s="56">
        <v>185</v>
      </c>
      <c r="C176" s="123" t="e">
        <f>#REF!</f>
        <v>#REF!</v>
      </c>
      <c r="D176" s="77" t="e">
        <f>#REF!</f>
        <v>#REF!</v>
      </c>
      <c r="E176" s="281">
        <v>185</v>
      </c>
      <c r="F176" s="337" t="e">
        <f>versements!V192</f>
        <v>#REF!</v>
      </c>
      <c r="G176" s="53"/>
      <c r="H176" s="53"/>
      <c r="I176" s="53"/>
    </row>
    <row r="177" spans="1:9" ht="20.100000000000001" customHeight="1">
      <c r="A177" s="56" t="e">
        <f>IF(#REF!="","en chèque","")</f>
        <v>#REF!</v>
      </c>
      <c r="B177" s="56">
        <v>186</v>
      </c>
      <c r="C177" s="123" t="e">
        <f>#REF!</f>
        <v>#REF!</v>
      </c>
      <c r="D177" s="77" t="e">
        <f>#REF!</f>
        <v>#REF!</v>
      </c>
      <c r="E177" s="281">
        <v>186</v>
      </c>
      <c r="F177" s="337" t="e">
        <f>versements!V193</f>
        <v>#REF!</v>
      </c>
      <c r="G177" s="53"/>
      <c r="H177" s="53"/>
      <c r="I177" s="53"/>
    </row>
    <row r="178" spans="1:9" ht="20.100000000000001" customHeight="1">
      <c r="A178" s="56" t="e">
        <f>IF(#REF!="","en chèque","")</f>
        <v>#REF!</v>
      </c>
      <c r="B178" s="56">
        <v>187</v>
      </c>
      <c r="C178" s="123" t="e">
        <f>#REF!</f>
        <v>#REF!</v>
      </c>
      <c r="D178" s="77" t="e">
        <f>#REF!</f>
        <v>#REF!</v>
      </c>
      <c r="E178" s="281">
        <v>187</v>
      </c>
      <c r="F178" s="337" t="e">
        <f>versements!V194</f>
        <v>#REF!</v>
      </c>
      <c r="G178" s="53"/>
      <c r="H178" s="53"/>
      <c r="I178" s="53"/>
    </row>
    <row r="179" spans="1:9" ht="20.100000000000001" customHeight="1">
      <c r="A179" s="56" t="e">
        <f>IF(#REF!="","en chèque","")</f>
        <v>#REF!</v>
      </c>
      <c r="B179" s="56">
        <v>190</v>
      </c>
      <c r="C179" s="123" t="e">
        <f>#REF!</f>
        <v>#REF!</v>
      </c>
      <c r="D179" s="77" t="e">
        <f>#REF!</f>
        <v>#REF!</v>
      </c>
      <c r="E179" s="281">
        <v>190</v>
      </c>
      <c r="F179" s="337" t="e">
        <f>versements!V197</f>
        <v>#REF!</v>
      </c>
      <c r="G179" s="53"/>
      <c r="H179" s="53"/>
      <c r="I179" s="53"/>
    </row>
    <row r="180" spans="1:9" ht="20.100000000000001" customHeight="1">
      <c r="A180" s="56" t="e">
        <f>IF(#REF!="","en chèque","")</f>
        <v>#REF!</v>
      </c>
      <c r="B180" s="56">
        <v>191</v>
      </c>
      <c r="C180" s="123" t="e">
        <f>#REF!</f>
        <v>#REF!</v>
      </c>
      <c r="D180" s="77" t="e">
        <f>#REF!</f>
        <v>#REF!</v>
      </c>
      <c r="E180" s="281">
        <v>191</v>
      </c>
      <c r="F180" s="337" t="e">
        <f>versements!V198</f>
        <v>#REF!</v>
      </c>
      <c r="G180" s="53"/>
      <c r="H180" s="53"/>
      <c r="I180" s="53"/>
    </row>
    <row r="181" spans="1:9" ht="20.100000000000001" customHeight="1">
      <c r="A181" s="56" t="e">
        <f>IF(#REF!="","en chèque","")</f>
        <v>#REF!</v>
      </c>
      <c r="B181" s="56">
        <v>192</v>
      </c>
      <c r="C181" s="123" t="e">
        <f>#REF!</f>
        <v>#REF!</v>
      </c>
      <c r="D181" s="77" t="e">
        <f>#REF!</f>
        <v>#REF!</v>
      </c>
      <c r="E181" s="281">
        <v>192</v>
      </c>
      <c r="F181" s="337" t="e">
        <f>versements!V199</f>
        <v>#REF!</v>
      </c>
      <c r="G181" s="53"/>
      <c r="H181" s="53"/>
      <c r="I181" s="53"/>
    </row>
    <row r="182" spans="1:9" ht="20.100000000000001" customHeight="1">
      <c r="A182" s="56" t="e">
        <f>IF(#REF!="","en chèque","")</f>
        <v>#REF!</v>
      </c>
      <c r="B182" s="56">
        <v>193</v>
      </c>
      <c r="C182" s="123" t="e">
        <f>#REF!</f>
        <v>#REF!</v>
      </c>
      <c r="D182" s="77" t="e">
        <f>#REF!</f>
        <v>#REF!</v>
      </c>
      <c r="E182" s="281">
        <v>193</v>
      </c>
      <c r="F182" s="337" t="e">
        <f>versements!V200</f>
        <v>#REF!</v>
      </c>
      <c r="G182" s="53"/>
      <c r="H182" s="53"/>
      <c r="I182" s="53"/>
    </row>
    <row r="183" spans="1:9" ht="20.100000000000001" customHeight="1">
      <c r="A183" s="56" t="e">
        <f>IF(#REF!="","en chèque","")</f>
        <v>#REF!</v>
      </c>
      <c r="B183" s="56">
        <v>194</v>
      </c>
      <c r="C183" s="123" t="e">
        <f>#REF!</f>
        <v>#REF!</v>
      </c>
      <c r="D183" s="77" t="e">
        <f>#REF!</f>
        <v>#REF!</v>
      </c>
      <c r="E183" s="281">
        <v>194</v>
      </c>
      <c r="F183" s="337" t="e">
        <f>versements!V201</f>
        <v>#REF!</v>
      </c>
      <c r="G183" s="53"/>
      <c r="H183" s="53"/>
      <c r="I183" s="53"/>
    </row>
    <row r="184" spans="1:9" ht="20.100000000000001" customHeight="1">
      <c r="A184" s="56" t="e">
        <f>IF(#REF!="","en chèque","")</f>
        <v>#REF!</v>
      </c>
      <c r="B184" s="56">
        <v>195</v>
      </c>
      <c r="C184" s="123" t="e">
        <f>#REF!</f>
        <v>#REF!</v>
      </c>
      <c r="D184" s="77" t="e">
        <f>#REF!</f>
        <v>#REF!</v>
      </c>
      <c r="E184" s="281">
        <v>195</v>
      </c>
      <c r="F184" s="337" t="e">
        <f>versements!V202</f>
        <v>#REF!</v>
      </c>
      <c r="G184" s="53"/>
      <c r="H184" s="53"/>
      <c r="I184" s="53"/>
    </row>
    <row r="185" spans="1:9" ht="20.100000000000001" customHeight="1">
      <c r="A185" s="56" t="e">
        <f>IF(#REF!="","en chèque","")</f>
        <v>#REF!</v>
      </c>
      <c r="B185" s="56">
        <v>196</v>
      </c>
      <c r="C185" s="123" t="e">
        <f>#REF!</f>
        <v>#REF!</v>
      </c>
      <c r="D185" s="77" t="e">
        <f>#REF!</f>
        <v>#REF!</v>
      </c>
      <c r="E185" s="281">
        <v>196</v>
      </c>
      <c r="F185" s="337" t="e">
        <f>versements!V203</f>
        <v>#REF!</v>
      </c>
      <c r="G185" s="53"/>
      <c r="H185" s="53"/>
      <c r="I185" s="53"/>
    </row>
    <row r="186" spans="1:9" ht="20.100000000000001" customHeight="1">
      <c r="A186" s="56" t="e">
        <f>IF(#REF!="","en chèque","")</f>
        <v>#REF!</v>
      </c>
      <c r="B186" s="56">
        <v>197</v>
      </c>
      <c r="C186" s="123" t="e">
        <f>#REF!</f>
        <v>#REF!</v>
      </c>
      <c r="D186" s="77" t="e">
        <f>#REF!</f>
        <v>#REF!</v>
      </c>
      <c r="E186" s="281">
        <v>197</v>
      </c>
      <c r="F186" s="337" t="e">
        <f>versements!V204</f>
        <v>#REF!</v>
      </c>
      <c r="G186" s="53"/>
      <c r="H186" s="53"/>
      <c r="I186" s="53"/>
    </row>
    <row r="187" spans="1:9" ht="20.100000000000001" customHeight="1">
      <c r="A187" s="56" t="e">
        <f>IF(#REF!="","en chèque","")</f>
        <v>#REF!</v>
      </c>
      <c r="B187" s="56">
        <v>198</v>
      </c>
      <c r="C187" s="123" t="e">
        <f>#REF!</f>
        <v>#REF!</v>
      </c>
      <c r="D187" s="77" t="e">
        <f>#REF!</f>
        <v>#REF!</v>
      </c>
      <c r="E187" s="281">
        <v>198</v>
      </c>
      <c r="F187" s="337" t="e">
        <f>versements!V205</f>
        <v>#REF!</v>
      </c>
      <c r="G187" s="53"/>
      <c r="H187" s="53"/>
      <c r="I187" s="53"/>
    </row>
    <row r="188" spans="1:9" ht="20.100000000000001" customHeight="1">
      <c r="A188" s="56" t="e">
        <f>IF(#REF!="","en chèque","")</f>
        <v>#REF!</v>
      </c>
      <c r="B188" s="56">
        <v>199</v>
      </c>
      <c r="C188" s="123" t="e">
        <f>#REF!</f>
        <v>#REF!</v>
      </c>
      <c r="D188" s="77" t="e">
        <f>#REF!</f>
        <v>#REF!</v>
      </c>
      <c r="E188" s="281">
        <v>199</v>
      </c>
      <c r="F188" s="337" t="e">
        <f>versements!V206</f>
        <v>#REF!</v>
      </c>
      <c r="G188" s="53"/>
      <c r="H188" s="53"/>
      <c r="I188" s="53"/>
    </row>
    <row r="189" spans="1:9" ht="20.100000000000001" customHeight="1">
      <c r="A189" s="56" t="e">
        <f>IF(#REF!="","en chèque","")</f>
        <v>#REF!</v>
      </c>
      <c r="B189" s="56">
        <v>200</v>
      </c>
      <c r="C189" s="123" t="e">
        <f>#REF!</f>
        <v>#REF!</v>
      </c>
      <c r="D189" s="77" t="e">
        <f>#REF!</f>
        <v>#REF!</v>
      </c>
      <c r="E189" s="281">
        <v>200</v>
      </c>
      <c r="F189" s="337" t="e">
        <f>versements!V207</f>
        <v>#REF!</v>
      </c>
      <c r="G189" s="53"/>
      <c r="H189" s="53"/>
      <c r="I189" s="53"/>
    </row>
    <row r="190" spans="1:9" ht="20.100000000000001" customHeight="1">
      <c r="A190" s="56" t="e">
        <f>IF(#REF!="","en chèque","")</f>
        <v>#REF!</v>
      </c>
      <c r="B190" s="56">
        <v>201</v>
      </c>
      <c r="C190" s="123" t="e">
        <f>#REF!</f>
        <v>#REF!</v>
      </c>
      <c r="D190" s="77" t="e">
        <f>#REF!</f>
        <v>#REF!</v>
      </c>
      <c r="E190" s="281">
        <v>201</v>
      </c>
      <c r="F190" s="337" t="e">
        <f>versements!V208</f>
        <v>#REF!</v>
      </c>
      <c r="G190" s="53"/>
      <c r="H190" s="53"/>
      <c r="I190" s="53"/>
    </row>
    <row r="191" spans="1:9" ht="20.100000000000001" customHeight="1">
      <c r="A191" s="56" t="e">
        <f>IF(#REF!="","en chèque","")</f>
        <v>#REF!</v>
      </c>
      <c r="B191" s="56">
        <v>202</v>
      </c>
      <c r="C191" s="123" t="e">
        <f>#REF!</f>
        <v>#REF!</v>
      </c>
      <c r="D191" s="77" t="e">
        <f>#REF!</f>
        <v>#REF!</v>
      </c>
      <c r="E191" s="281">
        <v>202</v>
      </c>
      <c r="F191" s="337" t="e">
        <f>versements!V209</f>
        <v>#REF!</v>
      </c>
      <c r="G191" s="53"/>
      <c r="H191" s="53"/>
      <c r="I191" s="53"/>
    </row>
    <row r="192" spans="1:9" ht="20.100000000000001" customHeight="1">
      <c r="A192" s="56" t="e">
        <f>IF(#REF!="","en chèque","")</f>
        <v>#REF!</v>
      </c>
      <c r="B192" s="56">
        <v>203</v>
      </c>
      <c r="C192" s="123" t="e">
        <f>#REF!</f>
        <v>#REF!</v>
      </c>
      <c r="D192" s="77" t="e">
        <f>#REF!</f>
        <v>#REF!</v>
      </c>
      <c r="E192" s="281">
        <v>203</v>
      </c>
      <c r="F192" s="337" t="e">
        <f>versements!V210</f>
        <v>#REF!</v>
      </c>
      <c r="G192" s="53"/>
      <c r="H192" s="53"/>
      <c r="I192" s="53"/>
    </row>
    <row r="193" spans="1:9" ht="20.100000000000001" customHeight="1">
      <c r="A193" s="56" t="e">
        <f>IF(#REF!="","en chèque","")</f>
        <v>#REF!</v>
      </c>
      <c r="B193" s="56">
        <v>204</v>
      </c>
      <c r="C193" s="123" t="e">
        <f>#REF!</f>
        <v>#REF!</v>
      </c>
      <c r="D193" s="77" t="e">
        <f>#REF!</f>
        <v>#REF!</v>
      </c>
      <c r="E193" s="281">
        <v>204</v>
      </c>
      <c r="F193" s="337" t="e">
        <f>versements!V211</f>
        <v>#REF!</v>
      </c>
      <c r="G193" s="53"/>
      <c r="H193" s="53"/>
      <c r="I193" s="53"/>
    </row>
    <row r="194" spans="1:9" ht="20.100000000000001" customHeight="1">
      <c r="A194" s="56" t="e">
        <f>IF(#REF!="","en chèque","")</f>
        <v>#REF!</v>
      </c>
      <c r="B194" s="56">
        <v>205</v>
      </c>
      <c r="C194" s="123" t="e">
        <f>#REF!</f>
        <v>#REF!</v>
      </c>
      <c r="D194" s="77" t="e">
        <f>#REF!</f>
        <v>#REF!</v>
      </c>
      <c r="E194" s="281">
        <v>205</v>
      </c>
      <c r="F194" s="337" t="e">
        <f>versements!V212</f>
        <v>#REF!</v>
      </c>
      <c r="G194" s="53"/>
      <c r="H194" s="53"/>
      <c r="I194" s="53"/>
    </row>
    <row r="195" spans="1:9" ht="20.100000000000001" customHeight="1">
      <c r="A195" s="56" t="e">
        <f>IF(#REF!="","en chèque","")</f>
        <v>#REF!</v>
      </c>
      <c r="B195" s="56">
        <v>208</v>
      </c>
      <c r="C195" s="123" t="e">
        <f>#REF!</f>
        <v>#REF!</v>
      </c>
      <c r="D195" s="77" t="e">
        <f>#REF!</f>
        <v>#REF!</v>
      </c>
      <c r="E195" s="281">
        <v>208</v>
      </c>
      <c r="F195" s="337" t="e">
        <f>versements!V215</f>
        <v>#REF!</v>
      </c>
      <c r="G195" s="53"/>
      <c r="H195" s="53"/>
      <c r="I195" s="53"/>
    </row>
    <row r="196" spans="1:9" ht="20.100000000000001" customHeight="1">
      <c r="A196" s="56" t="e">
        <f>IF(#REF!="","en chèque","")</f>
        <v>#REF!</v>
      </c>
      <c r="B196" s="56">
        <v>209</v>
      </c>
      <c r="C196" s="123" t="e">
        <f>#REF!</f>
        <v>#REF!</v>
      </c>
      <c r="D196" s="77" t="e">
        <f>#REF!</f>
        <v>#REF!</v>
      </c>
      <c r="E196" s="281">
        <v>209</v>
      </c>
      <c r="F196" s="337" t="e">
        <f>versements!V216</f>
        <v>#REF!</v>
      </c>
      <c r="G196" s="53"/>
      <c r="H196" s="53"/>
      <c r="I196" s="53"/>
    </row>
    <row r="197" spans="1:9" ht="20.100000000000001" customHeight="1">
      <c r="A197" s="56" t="e">
        <f>IF(#REF!="","en chèque","")</f>
        <v>#REF!</v>
      </c>
      <c r="B197" s="56">
        <v>210</v>
      </c>
      <c r="C197" s="123" t="e">
        <f>#REF!</f>
        <v>#REF!</v>
      </c>
      <c r="D197" s="77" t="e">
        <f>#REF!</f>
        <v>#REF!</v>
      </c>
      <c r="E197" s="281">
        <v>210</v>
      </c>
      <c r="F197" s="337" t="e">
        <f>versements!V217</f>
        <v>#REF!</v>
      </c>
      <c r="G197" s="53"/>
      <c r="H197" s="53"/>
      <c r="I197" s="53"/>
    </row>
    <row r="198" spans="1:9" s="55" customFormat="1" ht="20.100000000000001" customHeight="1">
      <c r="A198" s="56" t="e">
        <f>IF(#REF!="","en chèque","")</f>
        <v>#REF!</v>
      </c>
      <c r="B198" s="56">
        <v>211</v>
      </c>
      <c r="C198" s="123" t="e">
        <f>#REF!</f>
        <v>#REF!</v>
      </c>
      <c r="D198" s="77" t="e">
        <f>#REF!</f>
        <v>#REF!</v>
      </c>
      <c r="E198" s="281">
        <v>211</v>
      </c>
      <c r="F198" s="337" t="e">
        <f>versements!V218</f>
        <v>#REF!</v>
      </c>
      <c r="G198" s="53"/>
      <c r="H198" s="53"/>
      <c r="I198" s="53"/>
    </row>
    <row r="199" spans="1:9" ht="20.100000000000001" customHeight="1">
      <c r="A199" s="56" t="e">
        <f>IF(#REF!="","en chèque","")</f>
        <v>#REF!</v>
      </c>
      <c r="B199" s="56">
        <v>212</v>
      </c>
      <c r="C199" s="123" t="e">
        <f>#REF!</f>
        <v>#REF!</v>
      </c>
      <c r="D199" s="77" t="e">
        <f>#REF!</f>
        <v>#REF!</v>
      </c>
      <c r="E199" s="281">
        <v>212</v>
      </c>
      <c r="F199" s="337" t="e">
        <f>versements!V219</f>
        <v>#REF!</v>
      </c>
      <c r="G199" s="53"/>
      <c r="H199" s="53"/>
      <c r="I199" s="53"/>
    </row>
    <row r="200" spans="1:9" ht="20.100000000000001" customHeight="1">
      <c r="A200" s="56" t="e">
        <f>IF(#REF!="","en chèque","")</f>
        <v>#REF!</v>
      </c>
      <c r="B200" s="56">
        <v>213</v>
      </c>
      <c r="C200" s="123" t="e">
        <f>#REF!</f>
        <v>#REF!</v>
      </c>
      <c r="D200" s="77" t="e">
        <f>#REF!</f>
        <v>#REF!</v>
      </c>
      <c r="E200" s="281">
        <v>213</v>
      </c>
      <c r="F200" s="337" t="e">
        <f>versements!V220</f>
        <v>#REF!</v>
      </c>
      <c r="G200" s="53"/>
      <c r="H200" s="53"/>
      <c r="I200" s="53"/>
    </row>
    <row r="201" spans="1:9" ht="20.100000000000001" customHeight="1">
      <c r="A201" s="56" t="e">
        <f>IF(#REF!="","en chèque","")</f>
        <v>#REF!</v>
      </c>
      <c r="B201" s="56">
        <v>214</v>
      </c>
      <c r="C201" s="123" t="e">
        <f>#REF!</f>
        <v>#REF!</v>
      </c>
      <c r="D201" s="77" t="e">
        <f>#REF!</f>
        <v>#REF!</v>
      </c>
      <c r="E201" s="281">
        <v>214</v>
      </c>
      <c r="F201" s="337" t="e">
        <f>versements!V221</f>
        <v>#REF!</v>
      </c>
      <c r="G201" s="53"/>
      <c r="H201" s="53"/>
      <c r="I201" s="53"/>
    </row>
    <row r="202" spans="1:9" ht="20.100000000000001" customHeight="1">
      <c r="A202" s="56" t="e">
        <f>IF(#REF!="","en chèque","")</f>
        <v>#REF!</v>
      </c>
      <c r="B202" s="56">
        <v>215</v>
      </c>
      <c r="C202" s="123" t="e">
        <f>#REF!</f>
        <v>#REF!</v>
      </c>
      <c r="D202" s="77" t="e">
        <f>#REF!</f>
        <v>#REF!</v>
      </c>
      <c r="E202" s="281">
        <v>215</v>
      </c>
      <c r="F202" s="337" t="e">
        <f>versements!V222</f>
        <v>#REF!</v>
      </c>
      <c r="G202" s="53"/>
      <c r="H202" s="53"/>
      <c r="I202" s="53"/>
    </row>
    <row r="203" spans="1:9" ht="20.100000000000001" customHeight="1">
      <c r="A203" s="56" t="e">
        <f>IF(#REF!="","en chèque","")</f>
        <v>#REF!</v>
      </c>
      <c r="B203" s="56">
        <v>216</v>
      </c>
      <c r="C203" s="123" t="e">
        <f>#REF!</f>
        <v>#REF!</v>
      </c>
      <c r="D203" s="77" t="e">
        <f>#REF!</f>
        <v>#REF!</v>
      </c>
      <c r="E203" s="281">
        <v>216</v>
      </c>
      <c r="F203" s="337" t="e">
        <f>versements!V223</f>
        <v>#REF!</v>
      </c>
      <c r="G203" s="53"/>
      <c r="H203" s="53"/>
      <c r="I203" s="53"/>
    </row>
    <row r="204" spans="1:9" ht="20.100000000000001" customHeight="1">
      <c r="A204" s="56" t="e">
        <f>IF(#REF!="","en chèque","")</f>
        <v>#REF!</v>
      </c>
      <c r="B204" s="56">
        <v>217</v>
      </c>
      <c r="C204" s="123" t="e">
        <f>#REF!</f>
        <v>#REF!</v>
      </c>
      <c r="D204" s="77" t="e">
        <f>#REF!</f>
        <v>#REF!</v>
      </c>
      <c r="E204" s="281">
        <v>217</v>
      </c>
      <c r="F204" s="337" t="e">
        <f>versements!V224</f>
        <v>#REF!</v>
      </c>
      <c r="G204" s="53"/>
      <c r="H204" s="53"/>
      <c r="I204" s="53"/>
    </row>
    <row r="205" spans="1:9" ht="20.100000000000001" customHeight="1">
      <c r="A205" s="56" t="e">
        <f>IF(#REF!="","en chèque","")</f>
        <v>#REF!</v>
      </c>
      <c r="B205" s="56">
        <v>218</v>
      </c>
      <c r="C205" s="123" t="e">
        <f>#REF!</f>
        <v>#REF!</v>
      </c>
      <c r="D205" s="77" t="e">
        <f>#REF!</f>
        <v>#REF!</v>
      </c>
      <c r="E205" s="281">
        <v>218</v>
      </c>
      <c r="F205" s="337" t="e">
        <f>versements!V225</f>
        <v>#REF!</v>
      </c>
      <c r="G205" s="53"/>
      <c r="H205" s="53"/>
      <c r="I205" s="53"/>
    </row>
    <row r="206" spans="1:9" ht="20.100000000000001" customHeight="1">
      <c r="A206" s="56" t="e">
        <f>IF(#REF!="","en chèque","")</f>
        <v>#REF!</v>
      </c>
      <c r="B206" s="56">
        <v>219</v>
      </c>
      <c r="C206" s="123" t="e">
        <f>#REF!</f>
        <v>#REF!</v>
      </c>
      <c r="D206" s="77" t="e">
        <f>#REF!</f>
        <v>#REF!</v>
      </c>
      <c r="E206" s="281">
        <v>219</v>
      </c>
      <c r="F206" s="337" t="e">
        <f>versements!V226</f>
        <v>#REF!</v>
      </c>
      <c r="G206" s="53"/>
      <c r="H206" s="53"/>
      <c r="I206" s="53"/>
    </row>
    <row r="207" spans="1:9" ht="20.100000000000001" customHeight="1">
      <c r="A207" s="56" t="e">
        <f>IF(#REF!="","en chèque","")</f>
        <v>#REF!</v>
      </c>
      <c r="B207" s="56">
        <v>220</v>
      </c>
      <c r="C207" s="123" t="e">
        <f>#REF!</f>
        <v>#REF!</v>
      </c>
      <c r="D207" s="77" t="e">
        <f>#REF!</f>
        <v>#REF!</v>
      </c>
      <c r="E207" s="281">
        <v>220</v>
      </c>
      <c r="F207" s="337" t="e">
        <f>versements!V227</f>
        <v>#REF!</v>
      </c>
      <c r="G207" s="53"/>
      <c r="H207" s="53"/>
      <c r="I207" s="53"/>
    </row>
    <row r="208" spans="1:9" ht="20.100000000000001" customHeight="1">
      <c r="A208" s="56" t="e">
        <f>IF(#REF!="","en chèque","")</f>
        <v>#REF!</v>
      </c>
      <c r="B208" s="56">
        <v>223</v>
      </c>
      <c r="C208" s="123" t="e">
        <f>#REF!</f>
        <v>#REF!</v>
      </c>
      <c r="D208" s="77" t="e">
        <f>#REF!</f>
        <v>#REF!</v>
      </c>
      <c r="E208" s="281">
        <v>223</v>
      </c>
      <c r="F208" s="337" t="e">
        <f>versements!V230</f>
        <v>#REF!</v>
      </c>
      <c r="G208" s="53"/>
      <c r="H208" s="53"/>
      <c r="I208" s="53"/>
    </row>
    <row r="209" spans="1:9" s="55" customFormat="1" ht="20.100000000000001" customHeight="1">
      <c r="A209" s="56" t="e">
        <f>IF(#REF!="","en chèque","")</f>
        <v>#REF!</v>
      </c>
      <c r="B209" s="56">
        <v>226</v>
      </c>
      <c r="C209" s="123" t="e">
        <f>#REF!</f>
        <v>#REF!</v>
      </c>
      <c r="D209" s="77" t="e">
        <f>#REF!</f>
        <v>#REF!</v>
      </c>
      <c r="E209" s="281">
        <v>226</v>
      </c>
      <c r="F209" s="337" t="e">
        <f>versements!V233</f>
        <v>#REF!</v>
      </c>
      <c r="G209" s="53"/>
      <c r="H209" s="53"/>
      <c r="I209" s="53"/>
    </row>
    <row r="210" spans="1:9" ht="20.100000000000001" customHeight="1">
      <c r="A210" s="56" t="e">
        <f>IF(#REF!="","en chèque","")</f>
        <v>#REF!</v>
      </c>
      <c r="B210" s="56">
        <v>227</v>
      </c>
      <c r="C210" s="123" t="e">
        <f>#REF!</f>
        <v>#REF!</v>
      </c>
      <c r="D210" s="77" t="e">
        <f>#REF!</f>
        <v>#REF!</v>
      </c>
      <c r="E210" s="281">
        <v>227</v>
      </c>
      <c r="F210" s="337" t="e">
        <f>versements!V234</f>
        <v>#REF!</v>
      </c>
      <c r="G210" s="53"/>
      <c r="H210" s="53"/>
      <c r="I210" s="53"/>
    </row>
    <row r="211" spans="1:9" s="55" customFormat="1" ht="20.100000000000001" customHeight="1">
      <c r="A211" s="56" t="e">
        <f>IF(#REF!="","en chèque","")</f>
        <v>#REF!</v>
      </c>
      <c r="B211" s="56">
        <v>228</v>
      </c>
      <c r="C211" s="123" t="e">
        <f>#REF!</f>
        <v>#REF!</v>
      </c>
      <c r="D211" s="77" t="e">
        <f>#REF!</f>
        <v>#REF!</v>
      </c>
      <c r="E211" s="281">
        <v>228</v>
      </c>
      <c r="F211" s="337" t="e">
        <f>versements!V235</f>
        <v>#REF!</v>
      </c>
      <c r="G211" s="53"/>
      <c r="H211" s="53"/>
      <c r="I211" s="53"/>
    </row>
    <row r="212" spans="1:9" ht="20.100000000000001" customHeight="1">
      <c r="A212" s="56" t="e">
        <f>IF(#REF!="","en chèque","")</f>
        <v>#REF!</v>
      </c>
      <c r="B212" s="56">
        <v>229</v>
      </c>
      <c r="C212" s="123" t="e">
        <f>#REF!</f>
        <v>#REF!</v>
      </c>
      <c r="D212" s="77" t="e">
        <f>#REF!</f>
        <v>#REF!</v>
      </c>
      <c r="E212" s="281">
        <v>229</v>
      </c>
      <c r="F212" s="337" t="e">
        <f>versements!V236</f>
        <v>#REF!</v>
      </c>
      <c r="G212" s="53"/>
      <c r="H212" s="53"/>
      <c r="I212" s="53"/>
    </row>
    <row r="213" spans="1:9" ht="20.100000000000001" customHeight="1">
      <c r="A213" s="56" t="e">
        <f>IF(#REF!="","en chèque","")</f>
        <v>#REF!</v>
      </c>
      <c r="B213" s="56">
        <v>230</v>
      </c>
      <c r="C213" s="123" t="e">
        <f>#REF!</f>
        <v>#REF!</v>
      </c>
      <c r="D213" s="77" t="e">
        <f>#REF!</f>
        <v>#REF!</v>
      </c>
      <c r="E213" s="281">
        <v>230</v>
      </c>
      <c r="F213" s="337" t="e">
        <f>versements!V237</f>
        <v>#REF!</v>
      </c>
      <c r="G213" s="53"/>
      <c r="H213" s="53"/>
      <c r="I213" s="53"/>
    </row>
    <row r="214" spans="1:9" ht="20.100000000000001" customHeight="1">
      <c r="A214" s="56" t="e">
        <f>IF(#REF!="","en chèque","")</f>
        <v>#REF!</v>
      </c>
      <c r="B214" s="56">
        <v>231</v>
      </c>
      <c r="C214" s="123" t="e">
        <f>#REF!</f>
        <v>#REF!</v>
      </c>
      <c r="D214" s="77" t="e">
        <f>#REF!</f>
        <v>#REF!</v>
      </c>
      <c r="E214" s="281">
        <v>231</v>
      </c>
      <c r="F214" s="337" t="e">
        <f>versements!V238</f>
        <v>#REF!</v>
      </c>
      <c r="G214" s="53"/>
      <c r="H214" s="53"/>
      <c r="I214" s="53"/>
    </row>
    <row r="215" spans="1:9" ht="20.100000000000001" customHeight="1">
      <c r="A215" s="56" t="e">
        <f>IF(#REF!="","en chèque","")</f>
        <v>#REF!</v>
      </c>
      <c r="B215" s="56">
        <v>232</v>
      </c>
      <c r="C215" s="123" t="e">
        <f>#REF!</f>
        <v>#REF!</v>
      </c>
      <c r="D215" s="77" t="e">
        <f>#REF!</f>
        <v>#REF!</v>
      </c>
      <c r="E215" s="281">
        <v>232</v>
      </c>
      <c r="F215" s="337" t="e">
        <f>versements!V239</f>
        <v>#REF!</v>
      </c>
      <c r="G215" s="53"/>
      <c r="H215" s="53"/>
      <c r="I215" s="53"/>
    </row>
    <row r="216" spans="1:9" ht="20.100000000000001" customHeight="1">
      <c r="A216" s="56" t="e">
        <f>IF(#REF!="","en chèque","")</f>
        <v>#REF!</v>
      </c>
      <c r="B216" s="56">
        <v>233</v>
      </c>
      <c r="C216" s="123" t="e">
        <f>#REF!</f>
        <v>#REF!</v>
      </c>
      <c r="D216" s="77" t="e">
        <f>#REF!</f>
        <v>#REF!</v>
      </c>
      <c r="E216" s="281">
        <v>233</v>
      </c>
      <c r="F216" s="337" t="e">
        <f>versements!V240</f>
        <v>#REF!</v>
      </c>
      <c r="G216" s="53"/>
      <c r="H216" s="53"/>
      <c r="I216" s="53"/>
    </row>
    <row r="217" spans="1:9" ht="20.100000000000001" customHeight="1">
      <c r="A217" s="56" t="e">
        <f>IF(#REF!="","en chèque","")</f>
        <v>#REF!</v>
      </c>
      <c r="B217" s="56">
        <v>234</v>
      </c>
      <c r="C217" s="123" t="e">
        <f>#REF!</f>
        <v>#REF!</v>
      </c>
      <c r="D217" s="77" t="e">
        <f>#REF!</f>
        <v>#REF!</v>
      </c>
      <c r="E217" s="281">
        <v>234</v>
      </c>
      <c r="F217" s="337" t="e">
        <f>versements!V241</f>
        <v>#REF!</v>
      </c>
      <c r="G217" s="53"/>
      <c r="H217" s="53"/>
      <c r="I217" s="53"/>
    </row>
    <row r="218" spans="1:9" ht="20.100000000000001" customHeight="1">
      <c r="A218" s="56" t="e">
        <f>IF(#REF!="","en chèque","")</f>
        <v>#REF!</v>
      </c>
      <c r="B218" s="56">
        <v>235</v>
      </c>
      <c r="C218" s="123" t="e">
        <f>#REF!</f>
        <v>#REF!</v>
      </c>
      <c r="D218" s="77" t="e">
        <f>#REF!</f>
        <v>#REF!</v>
      </c>
      <c r="E218" s="281">
        <v>235</v>
      </c>
      <c r="F218" s="337" t="e">
        <f>versements!V242</f>
        <v>#REF!</v>
      </c>
      <c r="G218" s="53"/>
      <c r="H218" s="53"/>
      <c r="I218" s="53"/>
    </row>
    <row r="219" spans="1:9" ht="20.100000000000001" customHeight="1">
      <c r="A219" s="56" t="e">
        <f>IF(#REF!="","en chèque","")</f>
        <v>#REF!</v>
      </c>
      <c r="B219" s="56">
        <v>236</v>
      </c>
      <c r="C219" s="123" t="e">
        <f>#REF!</f>
        <v>#REF!</v>
      </c>
      <c r="D219" s="77" t="e">
        <f>#REF!</f>
        <v>#REF!</v>
      </c>
      <c r="E219" s="281">
        <v>236</v>
      </c>
      <c r="F219" s="337" t="e">
        <f>versements!V243</f>
        <v>#REF!</v>
      </c>
      <c r="G219" s="53"/>
      <c r="H219" s="53"/>
      <c r="I219" s="53"/>
    </row>
    <row r="220" spans="1:9" ht="20.100000000000001" customHeight="1">
      <c r="A220" s="56" t="e">
        <f>IF(#REF!="","en chèque","")</f>
        <v>#REF!</v>
      </c>
      <c r="B220" s="56">
        <v>237</v>
      </c>
      <c r="C220" s="123" t="e">
        <f>#REF!</f>
        <v>#REF!</v>
      </c>
      <c r="D220" s="77" t="e">
        <f>#REF!</f>
        <v>#REF!</v>
      </c>
      <c r="E220" s="281">
        <v>237</v>
      </c>
      <c r="F220" s="337" t="e">
        <f>versements!V244</f>
        <v>#REF!</v>
      </c>
      <c r="G220" s="53"/>
      <c r="H220" s="53"/>
      <c r="I220" s="53"/>
    </row>
    <row r="221" spans="1:9" ht="20.100000000000001" customHeight="1">
      <c r="A221" s="56" t="e">
        <f>IF(#REF!="","en chèque","")</f>
        <v>#REF!</v>
      </c>
      <c r="B221" s="56">
        <v>238</v>
      </c>
      <c r="C221" s="123" t="e">
        <f>#REF!</f>
        <v>#REF!</v>
      </c>
      <c r="D221" s="77" t="e">
        <f>#REF!</f>
        <v>#REF!</v>
      </c>
      <c r="E221" s="281">
        <v>238</v>
      </c>
      <c r="F221" s="337" t="e">
        <f>versements!V245</f>
        <v>#REF!</v>
      </c>
      <c r="G221" s="53"/>
      <c r="H221" s="53"/>
      <c r="I221" s="53"/>
    </row>
    <row r="222" spans="1:9" ht="20.100000000000001" customHeight="1">
      <c r="A222" s="56" t="e">
        <f>IF(#REF!="","en chèque","")</f>
        <v>#REF!</v>
      </c>
      <c r="B222" s="56">
        <v>239</v>
      </c>
      <c r="C222" s="123" t="e">
        <f>#REF!</f>
        <v>#REF!</v>
      </c>
      <c r="D222" s="77" t="e">
        <f>#REF!</f>
        <v>#REF!</v>
      </c>
      <c r="E222" s="281">
        <v>239</v>
      </c>
      <c r="F222" s="337" t="e">
        <f>versements!V246</f>
        <v>#REF!</v>
      </c>
      <c r="G222" s="53"/>
      <c r="H222" s="53"/>
      <c r="I222" s="53"/>
    </row>
    <row r="223" spans="1:9" ht="20.100000000000001" customHeight="1">
      <c r="A223" s="56" t="e">
        <f>IF(#REF!="","en chèque","")</f>
        <v>#REF!</v>
      </c>
      <c r="B223" s="56">
        <v>240</v>
      </c>
      <c r="C223" s="123" t="e">
        <f>#REF!</f>
        <v>#REF!</v>
      </c>
      <c r="D223" s="77" t="e">
        <f>#REF!</f>
        <v>#REF!</v>
      </c>
      <c r="E223" s="281">
        <v>240</v>
      </c>
      <c r="F223" s="337" t="e">
        <f>versements!V247</f>
        <v>#REF!</v>
      </c>
      <c r="G223" s="53"/>
      <c r="H223" s="53"/>
      <c r="I223" s="53"/>
    </row>
    <row r="224" spans="1:9" ht="20.100000000000001" customHeight="1">
      <c r="A224" s="56" t="e">
        <f>IF(#REF!="","en chèque","")</f>
        <v>#REF!</v>
      </c>
      <c r="B224" s="56">
        <v>241</v>
      </c>
      <c r="C224" s="123" t="e">
        <f>#REF!</f>
        <v>#REF!</v>
      </c>
      <c r="D224" s="77" t="e">
        <f>#REF!</f>
        <v>#REF!</v>
      </c>
      <c r="E224" s="281">
        <v>241</v>
      </c>
      <c r="F224" s="337" t="e">
        <f>versements!V248</f>
        <v>#REF!</v>
      </c>
      <c r="G224" s="53"/>
      <c r="H224" s="53"/>
      <c r="I224" s="53"/>
    </row>
    <row r="225" spans="1:11" ht="20.100000000000001" customHeight="1">
      <c r="A225" s="56" t="e">
        <f>IF(#REF!="","en chèque","")</f>
        <v>#REF!</v>
      </c>
      <c r="B225" s="56">
        <v>242</v>
      </c>
      <c r="C225" s="123" t="e">
        <f>#REF!</f>
        <v>#REF!</v>
      </c>
      <c r="D225" s="77" t="e">
        <f>#REF!</f>
        <v>#REF!</v>
      </c>
      <c r="E225" s="281">
        <v>242</v>
      </c>
      <c r="F225" s="337" t="e">
        <f>versements!V249</f>
        <v>#REF!</v>
      </c>
      <c r="G225" s="53"/>
      <c r="H225" s="53"/>
      <c r="I225" s="53"/>
    </row>
    <row r="226" spans="1:11" ht="20.100000000000001" customHeight="1">
      <c r="A226" s="56" t="e">
        <f>IF(#REF!="","en chèque","")</f>
        <v>#REF!</v>
      </c>
      <c r="B226" s="56">
        <v>243</v>
      </c>
      <c r="C226" s="123" t="e">
        <f>#REF!</f>
        <v>#REF!</v>
      </c>
      <c r="D226" s="77" t="e">
        <f>#REF!</f>
        <v>#REF!</v>
      </c>
      <c r="E226" s="281">
        <v>243</v>
      </c>
      <c r="F226" s="337" t="e">
        <f>versements!V250</f>
        <v>#REF!</v>
      </c>
      <c r="G226" s="53"/>
      <c r="H226" s="53"/>
      <c r="I226" s="53"/>
    </row>
    <row r="227" spans="1:11" ht="20.100000000000001" customHeight="1">
      <c r="A227" s="56" t="e">
        <f>IF(#REF!="","en chèque","")</f>
        <v>#REF!</v>
      </c>
      <c r="B227" s="56">
        <v>244</v>
      </c>
      <c r="C227" s="123" t="e">
        <f>#REF!</f>
        <v>#REF!</v>
      </c>
      <c r="D227" s="77" t="e">
        <f>#REF!</f>
        <v>#REF!</v>
      </c>
      <c r="E227" s="281">
        <v>244</v>
      </c>
      <c r="F227" s="337" t="e">
        <f>versements!V251</f>
        <v>#REF!</v>
      </c>
      <c r="G227" s="53"/>
      <c r="H227" s="53"/>
      <c r="I227" s="53"/>
    </row>
    <row r="228" spans="1:11" ht="20.100000000000001" customHeight="1">
      <c r="A228" s="56" t="e">
        <f>IF(#REF!="","en chèque","")</f>
        <v>#REF!</v>
      </c>
      <c r="B228" s="56">
        <v>245</v>
      </c>
      <c r="C228" s="123" t="e">
        <f>#REF!</f>
        <v>#REF!</v>
      </c>
      <c r="D228" s="77" t="e">
        <f>#REF!</f>
        <v>#REF!</v>
      </c>
      <c r="E228" s="281">
        <v>245</v>
      </c>
      <c r="F228" s="337" t="e">
        <f>versements!V252</f>
        <v>#REF!</v>
      </c>
      <c r="G228" s="53"/>
      <c r="H228" s="53"/>
      <c r="I228" s="53"/>
    </row>
    <row r="229" spans="1:11" ht="20.100000000000001" customHeight="1">
      <c r="A229" s="56" t="e">
        <f>IF(#REF!="","en chèque","")</f>
        <v>#REF!</v>
      </c>
      <c r="B229" s="56">
        <v>246</v>
      </c>
      <c r="C229" s="123" t="e">
        <f>#REF!</f>
        <v>#REF!</v>
      </c>
      <c r="D229" s="77" t="e">
        <f>#REF!</f>
        <v>#REF!</v>
      </c>
      <c r="E229" s="281">
        <v>246</v>
      </c>
      <c r="F229" s="337" t="e">
        <f>versements!V253</f>
        <v>#REF!</v>
      </c>
      <c r="G229" s="53"/>
      <c r="H229" s="53"/>
      <c r="I229" s="53"/>
    </row>
    <row r="230" spans="1:11" ht="20.100000000000001" customHeight="1">
      <c r="A230" s="56" t="e">
        <f>IF(#REF!="","en chèque","")</f>
        <v>#REF!</v>
      </c>
      <c r="B230" s="56">
        <v>247</v>
      </c>
      <c r="C230" s="123" t="e">
        <f>#REF!</f>
        <v>#REF!</v>
      </c>
      <c r="D230" s="77" t="e">
        <f>#REF!</f>
        <v>#REF!</v>
      </c>
      <c r="E230" s="281">
        <v>247</v>
      </c>
      <c r="F230" s="337" t="e">
        <f>versements!V254</f>
        <v>#REF!</v>
      </c>
      <c r="G230" s="53"/>
      <c r="H230" s="53"/>
      <c r="I230" s="53"/>
    </row>
    <row r="231" spans="1:11" ht="20.100000000000001" customHeight="1">
      <c r="A231" s="56" t="e">
        <f>IF(#REF!="","en chèque","")</f>
        <v>#REF!</v>
      </c>
      <c r="B231" s="56">
        <v>248</v>
      </c>
      <c r="C231" s="123" t="e">
        <f>#REF!</f>
        <v>#REF!</v>
      </c>
      <c r="D231" s="77" t="e">
        <f>#REF!</f>
        <v>#REF!</v>
      </c>
      <c r="E231" s="281">
        <v>248</v>
      </c>
      <c r="F231" s="337" t="e">
        <f>versements!V255</f>
        <v>#REF!</v>
      </c>
      <c r="G231" s="53"/>
      <c r="H231" s="53"/>
      <c r="I231" s="53"/>
    </row>
    <row r="232" spans="1:11" ht="20.100000000000001" customHeight="1" thickBot="1">
      <c r="A232" s="197" t="e">
        <f>IF(#REF!="","en chèque","")</f>
        <v>#REF!</v>
      </c>
      <c r="B232" s="56">
        <v>250</v>
      </c>
      <c r="C232" s="123" t="e">
        <f>#REF!</f>
        <v>#REF!</v>
      </c>
      <c r="D232" s="77" t="e">
        <f>#REF!</f>
        <v>#REF!</v>
      </c>
      <c r="E232" s="282">
        <v>250</v>
      </c>
      <c r="F232" s="338" t="e">
        <f>versements!V257</f>
        <v>#REF!</v>
      </c>
      <c r="G232" s="249"/>
      <c r="H232" s="249"/>
      <c r="I232" s="249"/>
    </row>
    <row r="233" spans="1:11" ht="20.100000000000001" customHeight="1" thickTop="1">
      <c r="A233" s="342"/>
      <c r="B233" s="343"/>
      <c r="C233" s="344"/>
      <c r="D233" s="344"/>
      <c r="E233" s="345"/>
      <c r="F233" s="346"/>
      <c r="G233" s="345"/>
      <c r="H233" s="345"/>
      <c r="I233" s="345"/>
    </row>
    <row r="234" spans="1:11" ht="20.100000000000001" customHeight="1">
      <c r="C234" s="347"/>
      <c r="D234" s="55"/>
      <c r="E234" s="129"/>
      <c r="F234" s="339"/>
      <c r="G234" s="48"/>
      <c r="H234" s="48"/>
      <c r="I234" s="48"/>
    </row>
    <row r="235" spans="1:11" ht="20.100000000000001" customHeight="1">
      <c r="C235" s="55"/>
      <c r="D235" s="55"/>
      <c r="E235" s="129"/>
      <c r="F235" s="340"/>
      <c r="G235" s="48"/>
      <c r="H235" s="48"/>
      <c r="I235" s="48"/>
    </row>
    <row r="236" spans="1:11" ht="20.100000000000001" customHeight="1" thickBot="1">
      <c r="J236" s="44" t="s">
        <v>121</v>
      </c>
      <c r="K236" s="44" t="s">
        <v>122</v>
      </c>
    </row>
    <row r="237" spans="1:11" ht="20.100000000000001" customHeight="1" thickBot="1">
      <c r="J237" s="263" t="e">
        <f>SUM(#REF!)</f>
        <v>#REF!</v>
      </c>
      <c r="K237" s="264" t="e">
        <f>SUM(F2:F232)</f>
        <v>#REF!</v>
      </c>
    </row>
    <row r="238" spans="1:11" ht="20.100000000000001" customHeight="1" thickBot="1">
      <c r="K238" s="265" t="e">
        <f>#REF!+J237</f>
        <v>#REF!</v>
      </c>
    </row>
  </sheetData>
  <conditionalFormatting sqref="C2:D232">
    <cfRule type="expression" dxfId="19" priority="6">
      <formula>#REF!=""</formula>
    </cfRule>
  </conditionalFormatting>
  <pageMargins left="0.25" right="0.25" top="0.75" bottom="0.75" header="0.3" footer="0.3"/>
  <pageSetup paperSize="9" orientation="portrait" r:id="rId1"/>
  <headerFooter alignWithMargins="0">
    <oddHeader>&amp;A</oddHeader>
    <oddFooter>Page &amp;P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7</vt:i4>
      </vt:variant>
    </vt:vector>
  </HeadingPairs>
  <TitlesOfParts>
    <vt:vector size="17" baseType="lpstr">
      <vt:lpstr>Notes</vt:lpstr>
      <vt:lpstr>.3 colonne auto</vt:lpstr>
      <vt:lpstr>Tab.print</vt:lpstr>
      <vt:lpstr>Encoder</vt:lpstr>
      <vt:lpstr>versements</vt:lpstr>
      <vt:lpstr>Fiche individuel</vt:lpstr>
      <vt:lpstr>Remboursement</vt:lpstr>
      <vt:lpstr>valeur mois</vt:lpstr>
      <vt:lpstr>Cheques</vt:lpstr>
      <vt:lpstr>Emarger</vt:lpstr>
      <vt:lpstr>AC3_226</vt:lpstr>
      <vt:lpstr>Emarger!Versements</vt:lpstr>
      <vt:lpstr>Versements</vt:lpstr>
      <vt:lpstr>'.3 colonne auto'!Zone_d_impression</vt:lpstr>
      <vt:lpstr>Cheques!Zone_d_impression</vt:lpstr>
      <vt:lpstr>Encoder!Zone_d_impression</vt:lpstr>
      <vt:lpstr>Tab.print!Zone_d_impression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Sleb</cp:lastModifiedBy>
  <cp:lastPrinted>2021-12-10T08:52:30Z</cp:lastPrinted>
  <dcterms:created xsi:type="dcterms:W3CDTF">2006-09-12T15:06:44Z</dcterms:created>
  <dcterms:modified xsi:type="dcterms:W3CDTF">2023-02-25T06:45:38Z</dcterms:modified>
</cp:coreProperties>
</file>