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A637E8A-6064-4153-9ED7-189E4658FD12}" xr6:coauthVersionLast="41" xr6:coauthVersionMax="41" xr10:uidLastSave="{00000000-0000-0000-0000-000000000000}"/>
  <bookViews>
    <workbookView xWindow="-120" yWindow="-120" windowWidth="20730" windowHeight="11310" activeTab="2" xr2:uid="{00000000-000D-0000-FFFF-FFFF00000000}"/>
  </bookViews>
  <sheets>
    <sheet name="OUVRAGES" sheetId="3" r:id="rId1"/>
    <sheet name="DEVIS" sheetId="1" r:id="rId2"/>
    <sheet name="MATERIAUX" sheetId="4" r:id="rId3"/>
  </sheets>
  <externalReferences>
    <externalReference r:id="rId4"/>
  </externalReferences>
  <definedNames>
    <definedName name="MATERIAUX">Tableau3[MATERIAUX]</definedName>
    <definedName name="MTX_CHANT">[1]QUANTITATIF!$A$143:$A$148</definedName>
    <definedName name="MTX_SUPPORTS">[1]QUANTITATIF!$A$118:$A$139</definedName>
    <definedName name="OUVRAGES">Tableau32[Ouvrage]</definedName>
    <definedName name="TARIFS_HRANIPEX" localSheetId="2" hidden="1">MATERIAUX!$A$234:$G$262</definedName>
    <definedName name="TARIFS_SOCODA" localSheetId="2" hidden="1">MATERIAUX!$A$4:$G$230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M235" i="4" l="1"/>
  <c r="BM236" i="4"/>
  <c r="BM237" i="4"/>
  <c r="BM238" i="4"/>
  <c r="BM239" i="4"/>
  <c r="BM240" i="4"/>
  <c r="BM241" i="4"/>
  <c r="BM242" i="4"/>
  <c r="BM243" i="4"/>
  <c r="BM244" i="4"/>
  <c r="BM245" i="4"/>
  <c r="BM246" i="4"/>
  <c r="BM247" i="4"/>
  <c r="BM248" i="4"/>
  <c r="BM249" i="4"/>
  <c r="BM250" i="4"/>
  <c r="BM251" i="4"/>
  <c r="BM252" i="4"/>
  <c r="BM253" i="4"/>
  <c r="BM254" i="4"/>
  <c r="BM255" i="4"/>
  <c r="BM256" i="4"/>
  <c r="BM257" i="4"/>
  <c r="BM258" i="4"/>
  <c r="BM259" i="4"/>
  <c r="BM260" i="4"/>
  <c r="BM261" i="4"/>
  <c r="BM262" i="4"/>
  <c r="BK235" i="4"/>
  <c r="BK236" i="4"/>
  <c r="BK237" i="4"/>
  <c r="BK238" i="4"/>
  <c r="BK239" i="4"/>
  <c r="BK240" i="4"/>
  <c r="BK241" i="4"/>
  <c r="BK242" i="4"/>
  <c r="BK243" i="4"/>
  <c r="BK244" i="4"/>
  <c r="BK245" i="4"/>
  <c r="BK246" i="4"/>
  <c r="BK247" i="4"/>
  <c r="BK248" i="4"/>
  <c r="BK249" i="4"/>
  <c r="BK250" i="4"/>
  <c r="BK251" i="4"/>
  <c r="BK252" i="4"/>
  <c r="BK253" i="4"/>
  <c r="BK254" i="4"/>
  <c r="BK255" i="4"/>
  <c r="BK256" i="4"/>
  <c r="BK257" i="4"/>
  <c r="BK258" i="4"/>
  <c r="BK259" i="4"/>
  <c r="BK260" i="4"/>
  <c r="BK261" i="4"/>
  <c r="BK262" i="4"/>
  <c r="BI235" i="4"/>
  <c r="BI236" i="4"/>
  <c r="BI237" i="4"/>
  <c r="BI238" i="4"/>
  <c r="BI239" i="4"/>
  <c r="BI240" i="4"/>
  <c r="BI241" i="4"/>
  <c r="BI242" i="4"/>
  <c r="BI243" i="4"/>
  <c r="BI244" i="4"/>
  <c r="BI245" i="4"/>
  <c r="BI246" i="4"/>
  <c r="BI247" i="4"/>
  <c r="BI248" i="4"/>
  <c r="BI249" i="4"/>
  <c r="BI250" i="4"/>
  <c r="BI251" i="4"/>
  <c r="BI252" i="4"/>
  <c r="BI253" i="4"/>
  <c r="BI254" i="4"/>
  <c r="BI255" i="4"/>
  <c r="BI256" i="4"/>
  <c r="BI257" i="4"/>
  <c r="BI258" i="4"/>
  <c r="BI259" i="4"/>
  <c r="BI260" i="4"/>
  <c r="BI261" i="4"/>
  <c r="BI262" i="4"/>
  <c r="BG235" i="4"/>
  <c r="BG236" i="4"/>
  <c r="BG237" i="4"/>
  <c r="BG238" i="4"/>
  <c r="BG239" i="4"/>
  <c r="BG240" i="4"/>
  <c r="BG241" i="4"/>
  <c r="BG242" i="4"/>
  <c r="BG243" i="4"/>
  <c r="BG244" i="4"/>
  <c r="BG245" i="4"/>
  <c r="BG246" i="4"/>
  <c r="BG247" i="4"/>
  <c r="BG248" i="4"/>
  <c r="BG249" i="4"/>
  <c r="BG250" i="4"/>
  <c r="BG251" i="4"/>
  <c r="BG252" i="4"/>
  <c r="BG253" i="4"/>
  <c r="BG254" i="4"/>
  <c r="BG255" i="4"/>
  <c r="BG256" i="4"/>
  <c r="BG257" i="4"/>
  <c r="BG258" i="4"/>
  <c r="BG259" i="4"/>
  <c r="BG260" i="4"/>
  <c r="BG261" i="4"/>
  <c r="BG262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A235" i="4"/>
  <c r="BA236" i="4"/>
  <c r="BA237" i="4"/>
  <c r="BA238" i="4"/>
  <c r="BA239" i="4"/>
  <c r="BA240" i="4"/>
  <c r="BA241" i="4"/>
  <c r="BA242" i="4"/>
  <c r="BA243" i="4"/>
  <c r="BA244" i="4"/>
  <c r="BA245" i="4"/>
  <c r="BA246" i="4"/>
  <c r="BA247" i="4"/>
  <c r="BA248" i="4"/>
  <c r="BA249" i="4"/>
  <c r="BA250" i="4"/>
  <c r="BA251" i="4"/>
  <c r="BA252" i="4"/>
  <c r="BA253" i="4"/>
  <c r="BA254" i="4"/>
  <c r="BA255" i="4"/>
  <c r="BA256" i="4"/>
  <c r="BA257" i="4"/>
  <c r="BA258" i="4"/>
  <c r="BA259" i="4"/>
  <c r="BA260" i="4"/>
  <c r="BA261" i="4"/>
  <c r="BA262" i="4"/>
  <c r="AY235" i="4"/>
  <c r="AY236" i="4"/>
  <c r="AY237" i="4"/>
  <c r="AY238" i="4"/>
  <c r="AY239" i="4"/>
  <c r="AY240" i="4"/>
  <c r="AY241" i="4"/>
  <c r="AY242" i="4"/>
  <c r="AY243" i="4"/>
  <c r="AY244" i="4"/>
  <c r="AY245" i="4"/>
  <c r="AY246" i="4"/>
  <c r="AY247" i="4"/>
  <c r="AY248" i="4"/>
  <c r="AY249" i="4"/>
  <c r="AY250" i="4"/>
  <c r="AY251" i="4"/>
  <c r="AY252" i="4"/>
  <c r="AY253" i="4"/>
  <c r="AY254" i="4"/>
  <c r="AY255" i="4"/>
  <c r="AY256" i="4"/>
  <c r="AY257" i="4"/>
  <c r="AY258" i="4"/>
  <c r="AY259" i="4"/>
  <c r="AY260" i="4"/>
  <c r="AY261" i="4"/>
  <c r="AY262" i="4"/>
  <c r="AW235" i="4"/>
  <c r="AW236" i="4"/>
  <c r="AW237" i="4"/>
  <c r="AW238" i="4"/>
  <c r="AW239" i="4"/>
  <c r="AW240" i="4"/>
  <c r="AW241" i="4"/>
  <c r="AW242" i="4"/>
  <c r="AW243" i="4"/>
  <c r="AW244" i="4"/>
  <c r="AW245" i="4"/>
  <c r="AW246" i="4"/>
  <c r="AW247" i="4"/>
  <c r="AW248" i="4"/>
  <c r="AW249" i="4"/>
  <c r="AW250" i="4"/>
  <c r="AW251" i="4"/>
  <c r="AW252" i="4"/>
  <c r="AW253" i="4"/>
  <c r="AW254" i="4"/>
  <c r="AW255" i="4"/>
  <c r="AW256" i="4"/>
  <c r="AW257" i="4"/>
  <c r="AW258" i="4"/>
  <c r="AW259" i="4"/>
  <c r="AW260" i="4"/>
  <c r="AW261" i="4"/>
  <c r="AW262" i="4"/>
  <c r="AU235" i="4"/>
  <c r="AU236" i="4"/>
  <c r="AU237" i="4"/>
  <c r="AU238" i="4"/>
  <c r="AU239" i="4"/>
  <c r="AU240" i="4"/>
  <c r="AU241" i="4"/>
  <c r="AU242" i="4"/>
  <c r="AU243" i="4"/>
  <c r="AU244" i="4"/>
  <c r="AU245" i="4"/>
  <c r="AU246" i="4"/>
  <c r="AU247" i="4"/>
  <c r="AU248" i="4"/>
  <c r="AU249" i="4"/>
  <c r="AU250" i="4"/>
  <c r="AU251" i="4"/>
  <c r="AU252" i="4"/>
  <c r="AU253" i="4"/>
  <c r="AU254" i="4"/>
  <c r="AU255" i="4"/>
  <c r="AU256" i="4"/>
  <c r="AU257" i="4"/>
  <c r="AU258" i="4"/>
  <c r="AU259" i="4"/>
  <c r="AU260" i="4"/>
  <c r="AU261" i="4"/>
  <c r="AU262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Q235" i="4"/>
  <c r="AQ236" i="4"/>
  <c r="AQ237" i="4"/>
  <c r="AQ238" i="4"/>
  <c r="AQ239" i="4"/>
  <c r="AQ240" i="4"/>
  <c r="AQ241" i="4"/>
  <c r="AQ242" i="4"/>
  <c r="AQ243" i="4"/>
  <c r="AQ244" i="4"/>
  <c r="AQ245" i="4"/>
  <c r="AQ246" i="4"/>
  <c r="AQ247" i="4"/>
  <c r="AQ248" i="4"/>
  <c r="AQ249" i="4"/>
  <c r="AQ250" i="4"/>
  <c r="AQ251" i="4"/>
  <c r="AQ252" i="4"/>
  <c r="AQ253" i="4"/>
  <c r="AQ254" i="4"/>
  <c r="AQ255" i="4"/>
  <c r="AQ256" i="4"/>
  <c r="AQ257" i="4"/>
  <c r="AQ258" i="4"/>
  <c r="AQ259" i="4"/>
  <c r="AQ260" i="4"/>
  <c r="AQ261" i="4"/>
  <c r="AQ262" i="4"/>
  <c r="AO235" i="4"/>
  <c r="AO236" i="4"/>
  <c r="AO237" i="4"/>
  <c r="AO238" i="4"/>
  <c r="AO239" i="4"/>
  <c r="AO240" i="4"/>
  <c r="AO241" i="4"/>
  <c r="AO242" i="4"/>
  <c r="AO243" i="4"/>
  <c r="AO244" i="4"/>
  <c r="AO245" i="4"/>
  <c r="AO246" i="4"/>
  <c r="AO247" i="4"/>
  <c r="AO248" i="4"/>
  <c r="AO249" i="4"/>
  <c r="AO250" i="4"/>
  <c r="AO251" i="4"/>
  <c r="AO252" i="4"/>
  <c r="AO253" i="4"/>
  <c r="AO254" i="4"/>
  <c r="AO255" i="4"/>
  <c r="AO256" i="4"/>
  <c r="AO257" i="4"/>
  <c r="AO258" i="4"/>
  <c r="AO259" i="4"/>
  <c r="AO260" i="4"/>
  <c r="AO261" i="4"/>
  <c r="AO262" i="4"/>
  <c r="AM235" i="4"/>
  <c r="AM236" i="4"/>
  <c r="AM237" i="4"/>
  <c r="AM238" i="4"/>
  <c r="AM239" i="4"/>
  <c r="AM240" i="4"/>
  <c r="AM241" i="4"/>
  <c r="AM242" i="4"/>
  <c r="AM243" i="4"/>
  <c r="AM244" i="4"/>
  <c r="AM245" i="4"/>
  <c r="AM246" i="4"/>
  <c r="AM247" i="4"/>
  <c r="AM248" i="4"/>
  <c r="AM249" i="4"/>
  <c r="AM250" i="4"/>
  <c r="AM251" i="4"/>
  <c r="AM252" i="4"/>
  <c r="AM253" i="4"/>
  <c r="AM254" i="4"/>
  <c r="AM255" i="4"/>
  <c r="AM256" i="4"/>
  <c r="AM257" i="4"/>
  <c r="AM258" i="4"/>
  <c r="AM259" i="4"/>
  <c r="AM260" i="4"/>
  <c r="AM261" i="4"/>
  <c r="AM262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I235" i="4"/>
  <c r="AI236" i="4"/>
  <c r="AI237" i="4"/>
  <c r="AI238" i="4"/>
  <c r="AI239" i="4"/>
  <c r="AI240" i="4"/>
  <c r="AI241" i="4"/>
  <c r="AI242" i="4"/>
  <c r="AI243" i="4"/>
  <c r="AI244" i="4"/>
  <c r="AI245" i="4"/>
  <c r="AI246" i="4"/>
  <c r="AI247" i="4"/>
  <c r="AI248" i="4"/>
  <c r="AI249" i="4"/>
  <c r="AI250" i="4"/>
  <c r="AI251" i="4"/>
  <c r="AI252" i="4"/>
  <c r="AI253" i="4"/>
  <c r="AI254" i="4"/>
  <c r="AI255" i="4"/>
  <c r="AI256" i="4"/>
  <c r="AI257" i="4"/>
  <c r="AI258" i="4"/>
  <c r="AI259" i="4"/>
  <c r="AI260" i="4"/>
  <c r="AI261" i="4"/>
  <c r="AI262" i="4"/>
  <c r="AG235" i="4"/>
  <c r="AG236" i="4"/>
  <c r="AG237" i="4"/>
  <c r="AG238" i="4"/>
  <c r="AG239" i="4"/>
  <c r="AG240" i="4"/>
  <c r="AG241" i="4"/>
  <c r="AG242" i="4"/>
  <c r="AG243" i="4"/>
  <c r="AG244" i="4"/>
  <c r="AG245" i="4"/>
  <c r="AG246" i="4"/>
  <c r="AG247" i="4"/>
  <c r="AG248" i="4"/>
  <c r="AG249" i="4"/>
  <c r="AG250" i="4"/>
  <c r="AG251" i="4"/>
  <c r="AG252" i="4"/>
  <c r="AG253" i="4"/>
  <c r="AG254" i="4"/>
  <c r="AG255" i="4"/>
  <c r="AG256" i="4"/>
  <c r="AG257" i="4"/>
  <c r="AG258" i="4"/>
  <c r="AG259" i="4"/>
  <c r="AG260" i="4"/>
  <c r="AG261" i="4"/>
  <c r="AG262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C235" i="4"/>
  <c r="AC236" i="4"/>
  <c r="AC237" i="4"/>
  <c r="AC238" i="4"/>
  <c r="AC239" i="4"/>
  <c r="AC240" i="4"/>
  <c r="AC241" i="4"/>
  <c r="AC242" i="4"/>
  <c r="AC243" i="4"/>
  <c r="AC244" i="4"/>
  <c r="AC245" i="4"/>
  <c r="AC246" i="4"/>
  <c r="AC247" i="4"/>
  <c r="AC248" i="4"/>
  <c r="AC249" i="4"/>
  <c r="AC250" i="4"/>
  <c r="AC251" i="4"/>
  <c r="AC252" i="4"/>
  <c r="AC253" i="4"/>
  <c r="AC254" i="4"/>
  <c r="AC255" i="4"/>
  <c r="AC256" i="4"/>
  <c r="AC257" i="4"/>
  <c r="AC258" i="4"/>
  <c r="AC259" i="4"/>
  <c r="AC260" i="4"/>
  <c r="AC261" i="4"/>
  <c r="AC262" i="4"/>
  <c r="AA235" i="4"/>
  <c r="AA236" i="4"/>
  <c r="AA237" i="4"/>
  <c r="AA238" i="4"/>
  <c r="AA239" i="4"/>
  <c r="AA240" i="4"/>
  <c r="AA241" i="4"/>
  <c r="AA242" i="4"/>
  <c r="AA243" i="4"/>
  <c r="AA244" i="4"/>
  <c r="AA245" i="4"/>
  <c r="AA246" i="4"/>
  <c r="AA247" i="4"/>
  <c r="AA248" i="4"/>
  <c r="AA249" i="4"/>
  <c r="AA250" i="4"/>
  <c r="AA251" i="4"/>
  <c r="AA252" i="4"/>
  <c r="AA253" i="4"/>
  <c r="AA254" i="4"/>
  <c r="AA255" i="4"/>
  <c r="AA256" i="4"/>
  <c r="AA257" i="4"/>
  <c r="AA258" i="4"/>
  <c r="AA259" i="4"/>
  <c r="AA260" i="4"/>
  <c r="AA261" i="4"/>
  <c r="AA262" i="4"/>
  <c r="Y235" i="4"/>
  <c r="Y236" i="4"/>
  <c r="Y237" i="4"/>
  <c r="Y238" i="4"/>
  <c r="Y239" i="4"/>
  <c r="Y240" i="4"/>
  <c r="Y241" i="4"/>
  <c r="Y242" i="4"/>
  <c r="Y243" i="4"/>
  <c r="Y244" i="4"/>
  <c r="Y245" i="4"/>
  <c r="Y246" i="4"/>
  <c r="Y247" i="4"/>
  <c r="Y248" i="4"/>
  <c r="Y249" i="4"/>
  <c r="Y250" i="4"/>
  <c r="Y251" i="4"/>
  <c r="Y252" i="4"/>
  <c r="Y253" i="4"/>
  <c r="Y254" i="4"/>
  <c r="Y255" i="4"/>
  <c r="Y256" i="4"/>
  <c r="Y257" i="4"/>
  <c r="Y258" i="4"/>
  <c r="Y259" i="4"/>
  <c r="Y260" i="4"/>
  <c r="Y261" i="4"/>
  <c r="Y262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S262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O235" i="4"/>
  <c r="O236" i="4"/>
  <c r="O263" i="4" s="1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BO235" i="4"/>
  <c r="BO236" i="4"/>
  <c r="BO237" i="4"/>
  <c r="BO238" i="4"/>
  <c r="BO239" i="4"/>
  <c r="BO240" i="4"/>
  <c r="BO241" i="4"/>
  <c r="BO242" i="4"/>
  <c r="BO243" i="4"/>
  <c r="BO244" i="4"/>
  <c r="BO245" i="4"/>
  <c r="BO246" i="4"/>
  <c r="BO247" i="4"/>
  <c r="BO248" i="4"/>
  <c r="BO249" i="4"/>
  <c r="BO250" i="4"/>
  <c r="BO251" i="4"/>
  <c r="BO252" i="4"/>
  <c r="BO253" i="4"/>
  <c r="BO254" i="4"/>
  <c r="BO255" i="4"/>
  <c r="BO256" i="4"/>
  <c r="BO257" i="4"/>
  <c r="BO258" i="4"/>
  <c r="BO259" i="4"/>
  <c r="BO260" i="4"/>
  <c r="BO261" i="4"/>
  <c r="BO262" i="4"/>
  <c r="BO5" i="4"/>
  <c r="BO6" i="4"/>
  <c r="BO7" i="4"/>
  <c r="BO8" i="4"/>
  <c r="BO9" i="4"/>
  <c r="BO10" i="4"/>
  <c r="BO11" i="4"/>
  <c r="BO12" i="4"/>
  <c r="BO13" i="4"/>
  <c r="BO14" i="4"/>
  <c r="BO15" i="4"/>
  <c r="BO16" i="4"/>
  <c r="BO17" i="4"/>
  <c r="BO18" i="4"/>
  <c r="BO19" i="4"/>
  <c r="BO20" i="4"/>
  <c r="BO21" i="4"/>
  <c r="BO22" i="4"/>
  <c r="BO23" i="4"/>
  <c r="BO24" i="4"/>
  <c r="BO25" i="4"/>
  <c r="BO26" i="4"/>
  <c r="BO27" i="4"/>
  <c r="BO28" i="4"/>
  <c r="BO29" i="4"/>
  <c r="BO30" i="4"/>
  <c r="BO31" i="4"/>
  <c r="BO32" i="4"/>
  <c r="BO33" i="4"/>
  <c r="BO34" i="4"/>
  <c r="BO35" i="4"/>
  <c r="BO36" i="4"/>
  <c r="BO37" i="4"/>
  <c r="BO38" i="4"/>
  <c r="BO39" i="4"/>
  <c r="BO40" i="4"/>
  <c r="BO41" i="4"/>
  <c r="BO42" i="4"/>
  <c r="BO43" i="4"/>
  <c r="BO44" i="4"/>
  <c r="BO45" i="4"/>
  <c r="BO46" i="4"/>
  <c r="BO47" i="4"/>
  <c r="BO48" i="4"/>
  <c r="BO49" i="4"/>
  <c r="BO50" i="4"/>
  <c r="BO51" i="4"/>
  <c r="BO52" i="4"/>
  <c r="BO53" i="4"/>
  <c r="BO54" i="4"/>
  <c r="BO55" i="4"/>
  <c r="BO56" i="4"/>
  <c r="BO57" i="4"/>
  <c r="BO58" i="4"/>
  <c r="BO59" i="4"/>
  <c r="BO60" i="4"/>
  <c r="BO61" i="4"/>
  <c r="BO62" i="4"/>
  <c r="BO63" i="4"/>
  <c r="BO64" i="4"/>
  <c r="BO65" i="4"/>
  <c r="BO66" i="4"/>
  <c r="BO67" i="4"/>
  <c r="BO68" i="4"/>
  <c r="BO69" i="4"/>
  <c r="BO70" i="4"/>
  <c r="BO71" i="4"/>
  <c r="BO72" i="4"/>
  <c r="BO73" i="4"/>
  <c r="BO74" i="4"/>
  <c r="BO75" i="4"/>
  <c r="BO76" i="4"/>
  <c r="BO77" i="4"/>
  <c r="BO78" i="4"/>
  <c r="BO79" i="4"/>
  <c r="BO80" i="4"/>
  <c r="BO81" i="4"/>
  <c r="BO82" i="4"/>
  <c r="BO83" i="4"/>
  <c r="BO84" i="4"/>
  <c r="BO85" i="4"/>
  <c r="BO86" i="4"/>
  <c r="BO87" i="4"/>
  <c r="BO88" i="4"/>
  <c r="BO89" i="4"/>
  <c r="BO90" i="4"/>
  <c r="BO91" i="4"/>
  <c r="BO92" i="4"/>
  <c r="BO93" i="4"/>
  <c r="BO94" i="4"/>
  <c r="BO95" i="4"/>
  <c r="BO96" i="4"/>
  <c r="BO97" i="4"/>
  <c r="BO98" i="4"/>
  <c r="BO99" i="4"/>
  <c r="BO100" i="4"/>
  <c r="BO101" i="4"/>
  <c r="BO102" i="4"/>
  <c r="BO103" i="4"/>
  <c r="BO104" i="4"/>
  <c r="BO105" i="4"/>
  <c r="BO106" i="4"/>
  <c r="BO107" i="4"/>
  <c r="BO108" i="4"/>
  <c r="BO109" i="4"/>
  <c r="BO110" i="4"/>
  <c r="BO111" i="4"/>
  <c r="BO112" i="4"/>
  <c r="BO113" i="4"/>
  <c r="BO114" i="4"/>
  <c r="BO115" i="4"/>
  <c r="BO116" i="4"/>
  <c r="BO117" i="4"/>
  <c r="BO118" i="4"/>
  <c r="BO119" i="4"/>
  <c r="BO120" i="4"/>
  <c r="BO121" i="4"/>
  <c r="BO122" i="4"/>
  <c r="BO123" i="4"/>
  <c r="BO124" i="4"/>
  <c r="BO125" i="4"/>
  <c r="BO126" i="4"/>
  <c r="BO127" i="4"/>
  <c r="BO128" i="4"/>
  <c r="BO129" i="4"/>
  <c r="BO130" i="4"/>
  <c r="BO131" i="4"/>
  <c r="BO132" i="4"/>
  <c r="BO133" i="4"/>
  <c r="BO134" i="4"/>
  <c r="BO135" i="4"/>
  <c r="BO136" i="4"/>
  <c r="BO137" i="4"/>
  <c r="BO138" i="4"/>
  <c r="BO139" i="4"/>
  <c r="BO140" i="4"/>
  <c r="BO141" i="4"/>
  <c r="BO142" i="4"/>
  <c r="BO143" i="4"/>
  <c r="BO144" i="4"/>
  <c r="BO145" i="4"/>
  <c r="BO146" i="4"/>
  <c r="BO147" i="4"/>
  <c r="BO148" i="4"/>
  <c r="BO149" i="4"/>
  <c r="BO150" i="4"/>
  <c r="BO151" i="4"/>
  <c r="BO152" i="4"/>
  <c r="BO153" i="4"/>
  <c r="BO154" i="4"/>
  <c r="BO155" i="4"/>
  <c r="BO156" i="4"/>
  <c r="BO157" i="4"/>
  <c r="BO158" i="4"/>
  <c r="BO159" i="4"/>
  <c r="BO160" i="4"/>
  <c r="BO161" i="4"/>
  <c r="BO162" i="4"/>
  <c r="BO163" i="4"/>
  <c r="BO164" i="4"/>
  <c r="BO165" i="4"/>
  <c r="BO166" i="4"/>
  <c r="BO167" i="4"/>
  <c r="BO168" i="4"/>
  <c r="BO169" i="4"/>
  <c r="BO170" i="4"/>
  <c r="BO171" i="4"/>
  <c r="BO172" i="4"/>
  <c r="BO173" i="4"/>
  <c r="BO174" i="4"/>
  <c r="BO175" i="4"/>
  <c r="BO176" i="4"/>
  <c r="BO177" i="4"/>
  <c r="BO178" i="4"/>
  <c r="BO179" i="4"/>
  <c r="BO180" i="4"/>
  <c r="BO181" i="4"/>
  <c r="BO182" i="4"/>
  <c r="BO183" i="4"/>
  <c r="BO184" i="4"/>
  <c r="BO185" i="4"/>
  <c r="BO186" i="4"/>
  <c r="BO187" i="4"/>
  <c r="BO188" i="4"/>
  <c r="BO189" i="4"/>
  <c r="BO190" i="4"/>
  <c r="BO191" i="4"/>
  <c r="BO192" i="4"/>
  <c r="BO193" i="4"/>
  <c r="BO194" i="4"/>
  <c r="BO195" i="4"/>
  <c r="BO196" i="4"/>
  <c r="BO197" i="4"/>
  <c r="BO198" i="4"/>
  <c r="BO199" i="4"/>
  <c r="BO200" i="4"/>
  <c r="BO201" i="4"/>
  <c r="BO202" i="4"/>
  <c r="BO203" i="4"/>
  <c r="BO204" i="4"/>
  <c r="BO205" i="4"/>
  <c r="BO206" i="4"/>
  <c r="BO207" i="4"/>
  <c r="BO208" i="4"/>
  <c r="BO209" i="4"/>
  <c r="BO210" i="4"/>
  <c r="BO211" i="4"/>
  <c r="BO212" i="4"/>
  <c r="BO213" i="4"/>
  <c r="BO214" i="4"/>
  <c r="BO215" i="4"/>
  <c r="BO216" i="4"/>
  <c r="BO217" i="4"/>
  <c r="BO218" i="4"/>
  <c r="BO219" i="4"/>
  <c r="BO220" i="4"/>
  <c r="BO221" i="4"/>
  <c r="BO222" i="4"/>
  <c r="BO223" i="4"/>
  <c r="BO224" i="4"/>
  <c r="BO225" i="4"/>
  <c r="BO226" i="4"/>
  <c r="BO227" i="4"/>
  <c r="BO228" i="4"/>
  <c r="BO229" i="4"/>
  <c r="BO230" i="4"/>
  <c r="BM5" i="4"/>
  <c r="BM6" i="4"/>
  <c r="BM7" i="4"/>
  <c r="BM8" i="4"/>
  <c r="BM9" i="4"/>
  <c r="BM10" i="4"/>
  <c r="BM11" i="4"/>
  <c r="BM12" i="4"/>
  <c r="BM13" i="4"/>
  <c r="BM14" i="4"/>
  <c r="BM15" i="4"/>
  <c r="BM16" i="4"/>
  <c r="BM17" i="4"/>
  <c r="BM18" i="4"/>
  <c r="BM19" i="4"/>
  <c r="BM20" i="4"/>
  <c r="BM21" i="4"/>
  <c r="BM22" i="4"/>
  <c r="BM23" i="4"/>
  <c r="BM24" i="4"/>
  <c r="BM25" i="4"/>
  <c r="BM26" i="4"/>
  <c r="BM27" i="4"/>
  <c r="BM28" i="4"/>
  <c r="BM29" i="4"/>
  <c r="BM30" i="4"/>
  <c r="BM31" i="4"/>
  <c r="BM32" i="4"/>
  <c r="BM33" i="4"/>
  <c r="BM34" i="4"/>
  <c r="BM35" i="4"/>
  <c r="BM36" i="4"/>
  <c r="BM37" i="4"/>
  <c r="BM38" i="4"/>
  <c r="BM39" i="4"/>
  <c r="BM40" i="4"/>
  <c r="BM41" i="4"/>
  <c r="BM42" i="4"/>
  <c r="BM43" i="4"/>
  <c r="BM44" i="4"/>
  <c r="BM45" i="4"/>
  <c r="BM46" i="4"/>
  <c r="BM47" i="4"/>
  <c r="BM48" i="4"/>
  <c r="BM49" i="4"/>
  <c r="BM50" i="4"/>
  <c r="BM51" i="4"/>
  <c r="BM52" i="4"/>
  <c r="BM53" i="4"/>
  <c r="BM54" i="4"/>
  <c r="BM55" i="4"/>
  <c r="BM56" i="4"/>
  <c r="BM57" i="4"/>
  <c r="BM58" i="4"/>
  <c r="BM59" i="4"/>
  <c r="BM60" i="4"/>
  <c r="BM61" i="4"/>
  <c r="BM62" i="4"/>
  <c r="BM63" i="4"/>
  <c r="BM64" i="4"/>
  <c r="BM65" i="4"/>
  <c r="BM66" i="4"/>
  <c r="BM67" i="4"/>
  <c r="BM68" i="4"/>
  <c r="BM69" i="4"/>
  <c r="BM70" i="4"/>
  <c r="BM71" i="4"/>
  <c r="BM72" i="4"/>
  <c r="BM73" i="4"/>
  <c r="BM74" i="4"/>
  <c r="BM75" i="4"/>
  <c r="BM76" i="4"/>
  <c r="BM77" i="4"/>
  <c r="BM78" i="4"/>
  <c r="BM79" i="4"/>
  <c r="BM80" i="4"/>
  <c r="BM81" i="4"/>
  <c r="BM82" i="4"/>
  <c r="BM83" i="4"/>
  <c r="BM84" i="4"/>
  <c r="BM85" i="4"/>
  <c r="BM86" i="4"/>
  <c r="BM87" i="4"/>
  <c r="BM88" i="4"/>
  <c r="BM89" i="4"/>
  <c r="BM90" i="4"/>
  <c r="BM91" i="4"/>
  <c r="BM92" i="4"/>
  <c r="BM93" i="4"/>
  <c r="BM94" i="4"/>
  <c r="BM95" i="4"/>
  <c r="BM96" i="4"/>
  <c r="BM97" i="4"/>
  <c r="BM98" i="4"/>
  <c r="BM99" i="4"/>
  <c r="BM100" i="4"/>
  <c r="BM101" i="4"/>
  <c r="BM102" i="4"/>
  <c r="BM103" i="4"/>
  <c r="BM104" i="4"/>
  <c r="BM105" i="4"/>
  <c r="BM106" i="4"/>
  <c r="BM107" i="4"/>
  <c r="BM108" i="4"/>
  <c r="BM109" i="4"/>
  <c r="BM110" i="4"/>
  <c r="BM111" i="4"/>
  <c r="BM112" i="4"/>
  <c r="BM113" i="4"/>
  <c r="BM114" i="4"/>
  <c r="BM115" i="4"/>
  <c r="BM116" i="4"/>
  <c r="BM117" i="4"/>
  <c r="BM118" i="4"/>
  <c r="BM119" i="4"/>
  <c r="BM120" i="4"/>
  <c r="BM121" i="4"/>
  <c r="BM122" i="4"/>
  <c r="BM123" i="4"/>
  <c r="BM124" i="4"/>
  <c r="BM125" i="4"/>
  <c r="BM126" i="4"/>
  <c r="BM127" i="4"/>
  <c r="BM128" i="4"/>
  <c r="BM129" i="4"/>
  <c r="BM130" i="4"/>
  <c r="BM131" i="4"/>
  <c r="BM132" i="4"/>
  <c r="BM133" i="4"/>
  <c r="BM134" i="4"/>
  <c r="BM135" i="4"/>
  <c r="BM136" i="4"/>
  <c r="BM137" i="4"/>
  <c r="BM138" i="4"/>
  <c r="BM139" i="4"/>
  <c r="BM140" i="4"/>
  <c r="BM141" i="4"/>
  <c r="BM142" i="4"/>
  <c r="BM143" i="4"/>
  <c r="BM144" i="4"/>
  <c r="BM145" i="4"/>
  <c r="BM146" i="4"/>
  <c r="BM147" i="4"/>
  <c r="BM148" i="4"/>
  <c r="BM149" i="4"/>
  <c r="BM150" i="4"/>
  <c r="BM151" i="4"/>
  <c r="BM152" i="4"/>
  <c r="BM153" i="4"/>
  <c r="BM154" i="4"/>
  <c r="BM155" i="4"/>
  <c r="BM156" i="4"/>
  <c r="BM157" i="4"/>
  <c r="BM158" i="4"/>
  <c r="BM159" i="4"/>
  <c r="BM160" i="4"/>
  <c r="BM161" i="4"/>
  <c r="BM162" i="4"/>
  <c r="BM163" i="4"/>
  <c r="BM164" i="4"/>
  <c r="BM165" i="4"/>
  <c r="BM166" i="4"/>
  <c r="BM167" i="4"/>
  <c r="BM168" i="4"/>
  <c r="BM169" i="4"/>
  <c r="BM170" i="4"/>
  <c r="BM171" i="4"/>
  <c r="BM172" i="4"/>
  <c r="BM173" i="4"/>
  <c r="BM174" i="4"/>
  <c r="BM175" i="4"/>
  <c r="BM176" i="4"/>
  <c r="BM177" i="4"/>
  <c r="BM178" i="4"/>
  <c r="BM179" i="4"/>
  <c r="BM180" i="4"/>
  <c r="BM181" i="4"/>
  <c r="BM182" i="4"/>
  <c r="BM183" i="4"/>
  <c r="BM184" i="4"/>
  <c r="BM185" i="4"/>
  <c r="BM186" i="4"/>
  <c r="BM187" i="4"/>
  <c r="BM188" i="4"/>
  <c r="BM189" i="4"/>
  <c r="BM190" i="4"/>
  <c r="BM191" i="4"/>
  <c r="BM192" i="4"/>
  <c r="BM193" i="4"/>
  <c r="BM194" i="4"/>
  <c r="BM195" i="4"/>
  <c r="BM196" i="4"/>
  <c r="BM197" i="4"/>
  <c r="BM198" i="4"/>
  <c r="BM199" i="4"/>
  <c r="BM200" i="4"/>
  <c r="BM201" i="4"/>
  <c r="BM202" i="4"/>
  <c r="BM203" i="4"/>
  <c r="BM204" i="4"/>
  <c r="BM205" i="4"/>
  <c r="BM206" i="4"/>
  <c r="BM207" i="4"/>
  <c r="BM208" i="4"/>
  <c r="BM209" i="4"/>
  <c r="BM210" i="4"/>
  <c r="BM211" i="4"/>
  <c r="BM212" i="4"/>
  <c r="BM213" i="4"/>
  <c r="BM214" i="4"/>
  <c r="BM215" i="4"/>
  <c r="BM216" i="4"/>
  <c r="BM217" i="4"/>
  <c r="BM218" i="4"/>
  <c r="BM219" i="4"/>
  <c r="BM220" i="4"/>
  <c r="BM221" i="4"/>
  <c r="BM222" i="4"/>
  <c r="BM223" i="4"/>
  <c r="BM224" i="4"/>
  <c r="BM225" i="4"/>
  <c r="BM226" i="4"/>
  <c r="BM227" i="4"/>
  <c r="BM228" i="4"/>
  <c r="BM229" i="4"/>
  <c r="BM230" i="4"/>
  <c r="BK5" i="4"/>
  <c r="BK6" i="4"/>
  <c r="BK7" i="4"/>
  <c r="BK8" i="4"/>
  <c r="BK9" i="4"/>
  <c r="BK10" i="4"/>
  <c r="BK11" i="4"/>
  <c r="BK12" i="4"/>
  <c r="BK13" i="4"/>
  <c r="BK14" i="4"/>
  <c r="BK15" i="4"/>
  <c r="BK16" i="4"/>
  <c r="BK17" i="4"/>
  <c r="BK18" i="4"/>
  <c r="BK19" i="4"/>
  <c r="BK20" i="4"/>
  <c r="BK21" i="4"/>
  <c r="BK22" i="4"/>
  <c r="BK23" i="4"/>
  <c r="BK24" i="4"/>
  <c r="BK25" i="4"/>
  <c r="BK26" i="4"/>
  <c r="BK27" i="4"/>
  <c r="BK28" i="4"/>
  <c r="BK29" i="4"/>
  <c r="BK30" i="4"/>
  <c r="BK31" i="4"/>
  <c r="BK32" i="4"/>
  <c r="BK33" i="4"/>
  <c r="BK34" i="4"/>
  <c r="BK35" i="4"/>
  <c r="BK36" i="4"/>
  <c r="BK37" i="4"/>
  <c r="BK38" i="4"/>
  <c r="BK39" i="4"/>
  <c r="BK40" i="4"/>
  <c r="BK41" i="4"/>
  <c r="BK42" i="4"/>
  <c r="BK43" i="4"/>
  <c r="BK44" i="4"/>
  <c r="BK45" i="4"/>
  <c r="BK46" i="4"/>
  <c r="BK47" i="4"/>
  <c r="BK48" i="4"/>
  <c r="BK49" i="4"/>
  <c r="BK50" i="4"/>
  <c r="BK51" i="4"/>
  <c r="BK52" i="4"/>
  <c r="BK53" i="4"/>
  <c r="BK54" i="4"/>
  <c r="BK55" i="4"/>
  <c r="BK56" i="4"/>
  <c r="BK57" i="4"/>
  <c r="BK58" i="4"/>
  <c r="BK59" i="4"/>
  <c r="BK60" i="4"/>
  <c r="BK61" i="4"/>
  <c r="BK62" i="4"/>
  <c r="BK63" i="4"/>
  <c r="BK64" i="4"/>
  <c r="BK65" i="4"/>
  <c r="BK66" i="4"/>
  <c r="BK67" i="4"/>
  <c r="BK68" i="4"/>
  <c r="BK69" i="4"/>
  <c r="BK70" i="4"/>
  <c r="BK71" i="4"/>
  <c r="BK72" i="4"/>
  <c r="BK73" i="4"/>
  <c r="BK74" i="4"/>
  <c r="BK75" i="4"/>
  <c r="BK76" i="4"/>
  <c r="BK77" i="4"/>
  <c r="BK78" i="4"/>
  <c r="BK79" i="4"/>
  <c r="BK80" i="4"/>
  <c r="BK81" i="4"/>
  <c r="BK82" i="4"/>
  <c r="BK83" i="4"/>
  <c r="BK84" i="4"/>
  <c r="BK85" i="4"/>
  <c r="BK86" i="4"/>
  <c r="BK87" i="4"/>
  <c r="BK88" i="4"/>
  <c r="BK89" i="4"/>
  <c r="BK90" i="4"/>
  <c r="BK91" i="4"/>
  <c r="BK92" i="4"/>
  <c r="BK93" i="4"/>
  <c r="BK94" i="4"/>
  <c r="BK95" i="4"/>
  <c r="BK96" i="4"/>
  <c r="BK97" i="4"/>
  <c r="BK98" i="4"/>
  <c r="BK99" i="4"/>
  <c r="BK100" i="4"/>
  <c r="BK101" i="4"/>
  <c r="BK102" i="4"/>
  <c r="BK103" i="4"/>
  <c r="BK104" i="4"/>
  <c r="BK105" i="4"/>
  <c r="BK106" i="4"/>
  <c r="BK107" i="4"/>
  <c r="BK108" i="4"/>
  <c r="BK109" i="4"/>
  <c r="BK110" i="4"/>
  <c r="BK111" i="4"/>
  <c r="BK112" i="4"/>
  <c r="BK113" i="4"/>
  <c r="BK114" i="4"/>
  <c r="BK115" i="4"/>
  <c r="BK116" i="4"/>
  <c r="BK117" i="4"/>
  <c r="BK118" i="4"/>
  <c r="BK119" i="4"/>
  <c r="BK120" i="4"/>
  <c r="BK121" i="4"/>
  <c r="BK122" i="4"/>
  <c r="BK123" i="4"/>
  <c r="BK124" i="4"/>
  <c r="BK125" i="4"/>
  <c r="BK126" i="4"/>
  <c r="BK127" i="4"/>
  <c r="BK128" i="4"/>
  <c r="BK129" i="4"/>
  <c r="BK130" i="4"/>
  <c r="BK131" i="4"/>
  <c r="BK132" i="4"/>
  <c r="BK133" i="4"/>
  <c r="BK134" i="4"/>
  <c r="BK135" i="4"/>
  <c r="BK136" i="4"/>
  <c r="BK137" i="4"/>
  <c r="BK138" i="4"/>
  <c r="BK139" i="4"/>
  <c r="BK140" i="4"/>
  <c r="BK141" i="4"/>
  <c r="BK142" i="4"/>
  <c r="BK143" i="4"/>
  <c r="BK144" i="4"/>
  <c r="BK145" i="4"/>
  <c r="BK146" i="4"/>
  <c r="BK147" i="4"/>
  <c r="BK148" i="4"/>
  <c r="BK149" i="4"/>
  <c r="BK150" i="4"/>
  <c r="BK151" i="4"/>
  <c r="BK152" i="4"/>
  <c r="BK153" i="4"/>
  <c r="BK154" i="4"/>
  <c r="BK155" i="4"/>
  <c r="BK156" i="4"/>
  <c r="BK157" i="4"/>
  <c r="BK158" i="4"/>
  <c r="BK159" i="4"/>
  <c r="BK160" i="4"/>
  <c r="BK161" i="4"/>
  <c r="BK162" i="4"/>
  <c r="BK163" i="4"/>
  <c r="BK164" i="4"/>
  <c r="BK165" i="4"/>
  <c r="BK166" i="4"/>
  <c r="BK167" i="4"/>
  <c r="BK168" i="4"/>
  <c r="BK169" i="4"/>
  <c r="BK170" i="4"/>
  <c r="BK171" i="4"/>
  <c r="BK172" i="4"/>
  <c r="BK173" i="4"/>
  <c r="BK174" i="4"/>
  <c r="BK175" i="4"/>
  <c r="BK176" i="4"/>
  <c r="BK177" i="4"/>
  <c r="BK178" i="4"/>
  <c r="BK179" i="4"/>
  <c r="BK180" i="4"/>
  <c r="BK181" i="4"/>
  <c r="BK182" i="4"/>
  <c r="BK183" i="4"/>
  <c r="BK184" i="4"/>
  <c r="BK185" i="4"/>
  <c r="BK186" i="4"/>
  <c r="BK187" i="4"/>
  <c r="BK188" i="4"/>
  <c r="BK189" i="4"/>
  <c r="BK190" i="4"/>
  <c r="BK191" i="4"/>
  <c r="BK192" i="4"/>
  <c r="BK193" i="4"/>
  <c r="BK194" i="4"/>
  <c r="BK195" i="4"/>
  <c r="BK196" i="4"/>
  <c r="BK197" i="4"/>
  <c r="BK198" i="4"/>
  <c r="BK199" i="4"/>
  <c r="BK200" i="4"/>
  <c r="BK201" i="4"/>
  <c r="BK202" i="4"/>
  <c r="BK203" i="4"/>
  <c r="BK204" i="4"/>
  <c r="BK205" i="4"/>
  <c r="BK206" i="4"/>
  <c r="BK207" i="4"/>
  <c r="BK208" i="4"/>
  <c r="BK209" i="4"/>
  <c r="BK210" i="4"/>
  <c r="BK211" i="4"/>
  <c r="BK212" i="4"/>
  <c r="BK213" i="4"/>
  <c r="BK214" i="4"/>
  <c r="BK215" i="4"/>
  <c r="BK216" i="4"/>
  <c r="BK217" i="4"/>
  <c r="BK218" i="4"/>
  <c r="BK219" i="4"/>
  <c r="BK220" i="4"/>
  <c r="BK221" i="4"/>
  <c r="BK222" i="4"/>
  <c r="BK223" i="4"/>
  <c r="BK224" i="4"/>
  <c r="BK225" i="4"/>
  <c r="BK226" i="4"/>
  <c r="BK227" i="4"/>
  <c r="BK228" i="4"/>
  <c r="BK229" i="4"/>
  <c r="BK230" i="4"/>
  <c r="BI5" i="4"/>
  <c r="BI6" i="4"/>
  <c r="BI7" i="4"/>
  <c r="BI8" i="4"/>
  <c r="BI9" i="4"/>
  <c r="BI10" i="4"/>
  <c r="BI11" i="4"/>
  <c r="BI12" i="4"/>
  <c r="BI13" i="4"/>
  <c r="BI14" i="4"/>
  <c r="BI15" i="4"/>
  <c r="BI16" i="4"/>
  <c r="BI17" i="4"/>
  <c r="BI18" i="4"/>
  <c r="BI19" i="4"/>
  <c r="BI20" i="4"/>
  <c r="BI21" i="4"/>
  <c r="BI22" i="4"/>
  <c r="BI23" i="4"/>
  <c r="BI24" i="4"/>
  <c r="BI25" i="4"/>
  <c r="BI26" i="4"/>
  <c r="BI27" i="4"/>
  <c r="BI28" i="4"/>
  <c r="BI29" i="4"/>
  <c r="BI30" i="4"/>
  <c r="BI31" i="4"/>
  <c r="BI32" i="4"/>
  <c r="BI33" i="4"/>
  <c r="BI34" i="4"/>
  <c r="BI35" i="4"/>
  <c r="BI36" i="4"/>
  <c r="BI37" i="4"/>
  <c r="BI38" i="4"/>
  <c r="BI39" i="4"/>
  <c r="BI40" i="4"/>
  <c r="BI41" i="4"/>
  <c r="BI42" i="4"/>
  <c r="BI43" i="4"/>
  <c r="BI44" i="4"/>
  <c r="BI45" i="4"/>
  <c r="BI46" i="4"/>
  <c r="BI47" i="4"/>
  <c r="BI48" i="4"/>
  <c r="BI49" i="4"/>
  <c r="BI50" i="4"/>
  <c r="BI51" i="4"/>
  <c r="BI52" i="4"/>
  <c r="BI53" i="4"/>
  <c r="BI54" i="4"/>
  <c r="BI55" i="4"/>
  <c r="BI56" i="4"/>
  <c r="BI57" i="4"/>
  <c r="BI58" i="4"/>
  <c r="BI59" i="4"/>
  <c r="BI60" i="4"/>
  <c r="BI61" i="4"/>
  <c r="BI62" i="4"/>
  <c r="BI63" i="4"/>
  <c r="BI64" i="4"/>
  <c r="BI65" i="4"/>
  <c r="BI66" i="4"/>
  <c r="BI67" i="4"/>
  <c r="BI68" i="4"/>
  <c r="BI69" i="4"/>
  <c r="BI70" i="4"/>
  <c r="BI71" i="4"/>
  <c r="BI72" i="4"/>
  <c r="BI73" i="4"/>
  <c r="BI74" i="4"/>
  <c r="BI75" i="4"/>
  <c r="BI76" i="4"/>
  <c r="BI77" i="4"/>
  <c r="BI78" i="4"/>
  <c r="BI79" i="4"/>
  <c r="BI80" i="4"/>
  <c r="BI81" i="4"/>
  <c r="BI82" i="4"/>
  <c r="BI83" i="4"/>
  <c r="BI84" i="4"/>
  <c r="BI85" i="4"/>
  <c r="BI86" i="4"/>
  <c r="BI87" i="4"/>
  <c r="BI88" i="4"/>
  <c r="BI89" i="4"/>
  <c r="BI90" i="4"/>
  <c r="BI91" i="4"/>
  <c r="BI92" i="4"/>
  <c r="BI93" i="4"/>
  <c r="BI94" i="4"/>
  <c r="BI95" i="4"/>
  <c r="BI96" i="4"/>
  <c r="BI97" i="4"/>
  <c r="BI98" i="4"/>
  <c r="BI99" i="4"/>
  <c r="BI100" i="4"/>
  <c r="BI101" i="4"/>
  <c r="BI102" i="4"/>
  <c r="BI103" i="4"/>
  <c r="BI104" i="4"/>
  <c r="BI105" i="4"/>
  <c r="BI106" i="4"/>
  <c r="BI107" i="4"/>
  <c r="BI108" i="4"/>
  <c r="BI109" i="4"/>
  <c r="BI110" i="4"/>
  <c r="BI111" i="4"/>
  <c r="BI112" i="4"/>
  <c r="BI113" i="4"/>
  <c r="BI114" i="4"/>
  <c r="BI115" i="4"/>
  <c r="BI116" i="4"/>
  <c r="BI117" i="4"/>
  <c r="BI118" i="4"/>
  <c r="BI119" i="4"/>
  <c r="BI120" i="4"/>
  <c r="BI121" i="4"/>
  <c r="BI122" i="4"/>
  <c r="BI123" i="4"/>
  <c r="BI124" i="4"/>
  <c r="BI125" i="4"/>
  <c r="BI126" i="4"/>
  <c r="BI127" i="4"/>
  <c r="BI128" i="4"/>
  <c r="BI129" i="4"/>
  <c r="BI130" i="4"/>
  <c r="BI131" i="4"/>
  <c r="BI132" i="4"/>
  <c r="BI133" i="4"/>
  <c r="BI134" i="4"/>
  <c r="BI135" i="4"/>
  <c r="BI136" i="4"/>
  <c r="BI137" i="4"/>
  <c r="BI138" i="4"/>
  <c r="BI139" i="4"/>
  <c r="BI140" i="4"/>
  <c r="BI141" i="4"/>
  <c r="BI142" i="4"/>
  <c r="BI143" i="4"/>
  <c r="BI144" i="4"/>
  <c r="BI145" i="4"/>
  <c r="BI146" i="4"/>
  <c r="BI147" i="4"/>
  <c r="BI148" i="4"/>
  <c r="BI149" i="4"/>
  <c r="BI150" i="4"/>
  <c r="BI151" i="4"/>
  <c r="BI152" i="4"/>
  <c r="BI153" i="4"/>
  <c r="BI154" i="4"/>
  <c r="BI155" i="4"/>
  <c r="BI156" i="4"/>
  <c r="BI157" i="4"/>
  <c r="BI158" i="4"/>
  <c r="BI159" i="4"/>
  <c r="BI160" i="4"/>
  <c r="BI161" i="4"/>
  <c r="BI162" i="4"/>
  <c r="BI163" i="4"/>
  <c r="BI164" i="4"/>
  <c r="BI165" i="4"/>
  <c r="BI166" i="4"/>
  <c r="BI167" i="4"/>
  <c r="BI168" i="4"/>
  <c r="BI169" i="4"/>
  <c r="BI170" i="4"/>
  <c r="BI171" i="4"/>
  <c r="BI172" i="4"/>
  <c r="BI173" i="4"/>
  <c r="BI174" i="4"/>
  <c r="BI175" i="4"/>
  <c r="BI176" i="4"/>
  <c r="BI177" i="4"/>
  <c r="BI178" i="4"/>
  <c r="BI179" i="4"/>
  <c r="BI180" i="4"/>
  <c r="BI181" i="4"/>
  <c r="BI182" i="4"/>
  <c r="BI183" i="4"/>
  <c r="BI184" i="4"/>
  <c r="BI185" i="4"/>
  <c r="BI186" i="4"/>
  <c r="BI187" i="4"/>
  <c r="BI188" i="4"/>
  <c r="BI189" i="4"/>
  <c r="BI190" i="4"/>
  <c r="BI191" i="4"/>
  <c r="BI192" i="4"/>
  <c r="BI193" i="4"/>
  <c r="BI194" i="4"/>
  <c r="BI195" i="4"/>
  <c r="BI196" i="4"/>
  <c r="BI197" i="4"/>
  <c r="BI198" i="4"/>
  <c r="BI199" i="4"/>
  <c r="BI200" i="4"/>
  <c r="BI201" i="4"/>
  <c r="BI202" i="4"/>
  <c r="BI203" i="4"/>
  <c r="BI204" i="4"/>
  <c r="BI205" i="4"/>
  <c r="BI206" i="4"/>
  <c r="BI207" i="4"/>
  <c r="BI208" i="4"/>
  <c r="BI209" i="4"/>
  <c r="BI210" i="4"/>
  <c r="BI211" i="4"/>
  <c r="BI212" i="4"/>
  <c r="BI213" i="4"/>
  <c r="BI214" i="4"/>
  <c r="BI215" i="4"/>
  <c r="BI216" i="4"/>
  <c r="BI217" i="4"/>
  <c r="BI218" i="4"/>
  <c r="BI219" i="4"/>
  <c r="BI220" i="4"/>
  <c r="BI221" i="4"/>
  <c r="BI222" i="4"/>
  <c r="BI223" i="4"/>
  <c r="BI224" i="4"/>
  <c r="BI225" i="4"/>
  <c r="BI226" i="4"/>
  <c r="BI227" i="4"/>
  <c r="BI228" i="4"/>
  <c r="BI229" i="4"/>
  <c r="BI230" i="4"/>
  <c r="BG5" i="4"/>
  <c r="BG6" i="4"/>
  <c r="BG7" i="4"/>
  <c r="BG8" i="4"/>
  <c r="BG9" i="4"/>
  <c r="BG10" i="4"/>
  <c r="BG11" i="4"/>
  <c r="BG12" i="4"/>
  <c r="BG13" i="4"/>
  <c r="BG14" i="4"/>
  <c r="BG15" i="4"/>
  <c r="BG16" i="4"/>
  <c r="BG17" i="4"/>
  <c r="BG18" i="4"/>
  <c r="BG19" i="4"/>
  <c r="BG20" i="4"/>
  <c r="BG21" i="4"/>
  <c r="BG22" i="4"/>
  <c r="BG23" i="4"/>
  <c r="BG24" i="4"/>
  <c r="BG25" i="4"/>
  <c r="BG26" i="4"/>
  <c r="BG27" i="4"/>
  <c r="BG28" i="4"/>
  <c r="BG29" i="4"/>
  <c r="BG30" i="4"/>
  <c r="BG31" i="4"/>
  <c r="BG32" i="4"/>
  <c r="BG33" i="4"/>
  <c r="BG34" i="4"/>
  <c r="BG35" i="4"/>
  <c r="BG36" i="4"/>
  <c r="BG37" i="4"/>
  <c r="BG38" i="4"/>
  <c r="BG39" i="4"/>
  <c r="BG40" i="4"/>
  <c r="BG41" i="4"/>
  <c r="BG42" i="4"/>
  <c r="BG43" i="4"/>
  <c r="BG44" i="4"/>
  <c r="BG45" i="4"/>
  <c r="BG46" i="4"/>
  <c r="BG47" i="4"/>
  <c r="BG48" i="4"/>
  <c r="BG49" i="4"/>
  <c r="BG50" i="4"/>
  <c r="BG51" i="4"/>
  <c r="BG52" i="4"/>
  <c r="BG53" i="4"/>
  <c r="BG54" i="4"/>
  <c r="BG55" i="4"/>
  <c r="BG56" i="4"/>
  <c r="BG57" i="4"/>
  <c r="BG58" i="4"/>
  <c r="BG59" i="4"/>
  <c r="BG60" i="4"/>
  <c r="BG61" i="4"/>
  <c r="BG62" i="4"/>
  <c r="BG63" i="4"/>
  <c r="BG64" i="4"/>
  <c r="BG65" i="4"/>
  <c r="BG66" i="4"/>
  <c r="BG67" i="4"/>
  <c r="BG68" i="4"/>
  <c r="BG69" i="4"/>
  <c r="BG70" i="4"/>
  <c r="BG71" i="4"/>
  <c r="BG72" i="4"/>
  <c r="BG73" i="4"/>
  <c r="BG74" i="4"/>
  <c r="BG75" i="4"/>
  <c r="BG76" i="4"/>
  <c r="BG77" i="4"/>
  <c r="BG78" i="4"/>
  <c r="BG79" i="4"/>
  <c r="BG80" i="4"/>
  <c r="BG81" i="4"/>
  <c r="BG82" i="4"/>
  <c r="BG83" i="4"/>
  <c r="BG84" i="4"/>
  <c r="BG85" i="4"/>
  <c r="BG86" i="4"/>
  <c r="BG87" i="4"/>
  <c r="BG88" i="4"/>
  <c r="BG89" i="4"/>
  <c r="BG90" i="4"/>
  <c r="BG91" i="4"/>
  <c r="BG92" i="4"/>
  <c r="BG93" i="4"/>
  <c r="BG94" i="4"/>
  <c r="BG95" i="4"/>
  <c r="BG96" i="4"/>
  <c r="BG97" i="4"/>
  <c r="BG98" i="4"/>
  <c r="BG99" i="4"/>
  <c r="BG100" i="4"/>
  <c r="BG101" i="4"/>
  <c r="BG102" i="4"/>
  <c r="BG103" i="4"/>
  <c r="BG104" i="4"/>
  <c r="BG105" i="4"/>
  <c r="BG106" i="4"/>
  <c r="BG107" i="4"/>
  <c r="BG108" i="4"/>
  <c r="BG109" i="4"/>
  <c r="BG110" i="4"/>
  <c r="BG111" i="4"/>
  <c r="BG112" i="4"/>
  <c r="BG113" i="4"/>
  <c r="BG114" i="4"/>
  <c r="BG115" i="4"/>
  <c r="BG116" i="4"/>
  <c r="BG117" i="4"/>
  <c r="BG118" i="4"/>
  <c r="BG119" i="4"/>
  <c r="BG120" i="4"/>
  <c r="BG121" i="4"/>
  <c r="BG122" i="4"/>
  <c r="BG123" i="4"/>
  <c r="BG124" i="4"/>
  <c r="BG125" i="4"/>
  <c r="BG126" i="4"/>
  <c r="BG127" i="4"/>
  <c r="BG128" i="4"/>
  <c r="BG129" i="4"/>
  <c r="BG130" i="4"/>
  <c r="BG131" i="4"/>
  <c r="BG132" i="4"/>
  <c r="BG133" i="4"/>
  <c r="BG134" i="4"/>
  <c r="BG135" i="4"/>
  <c r="BG136" i="4"/>
  <c r="BG137" i="4"/>
  <c r="BG138" i="4"/>
  <c r="BG139" i="4"/>
  <c r="BG140" i="4"/>
  <c r="BG141" i="4"/>
  <c r="BG142" i="4"/>
  <c r="BG143" i="4"/>
  <c r="BG144" i="4"/>
  <c r="BG145" i="4"/>
  <c r="BG146" i="4"/>
  <c r="BG147" i="4"/>
  <c r="BG148" i="4"/>
  <c r="BG149" i="4"/>
  <c r="BG150" i="4"/>
  <c r="BG151" i="4"/>
  <c r="BG152" i="4"/>
  <c r="BG153" i="4"/>
  <c r="BG154" i="4"/>
  <c r="BG155" i="4"/>
  <c r="BG156" i="4"/>
  <c r="BG157" i="4"/>
  <c r="BG158" i="4"/>
  <c r="BG159" i="4"/>
  <c r="BG160" i="4"/>
  <c r="BG161" i="4"/>
  <c r="BG162" i="4"/>
  <c r="BG163" i="4"/>
  <c r="BG164" i="4"/>
  <c r="BG165" i="4"/>
  <c r="BG166" i="4"/>
  <c r="BG167" i="4"/>
  <c r="BG168" i="4"/>
  <c r="BG169" i="4"/>
  <c r="BG170" i="4"/>
  <c r="BG171" i="4"/>
  <c r="BG172" i="4"/>
  <c r="BG173" i="4"/>
  <c r="BG174" i="4"/>
  <c r="BG175" i="4"/>
  <c r="BG176" i="4"/>
  <c r="BG177" i="4"/>
  <c r="BG178" i="4"/>
  <c r="BG179" i="4"/>
  <c r="BG180" i="4"/>
  <c r="BG181" i="4"/>
  <c r="BG182" i="4"/>
  <c r="BG183" i="4"/>
  <c r="BG184" i="4"/>
  <c r="BG185" i="4"/>
  <c r="BG186" i="4"/>
  <c r="BG187" i="4"/>
  <c r="BG188" i="4"/>
  <c r="BG189" i="4"/>
  <c r="BG190" i="4"/>
  <c r="BG191" i="4"/>
  <c r="BG192" i="4"/>
  <c r="BG193" i="4"/>
  <c r="BG194" i="4"/>
  <c r="BG195" i="4"/>
  <c r="BG196" i="4"/>
  <c r="BG197" i="4"/>
  <c r="BG198" i="4"/>
  <c r="BG199" i="4"/>
  <c r="BG200" i="4"/>
  <c r="BG201" i="4"/>
  <c r="BG202" i="4"/>
  <c r="BG203" i="4"/>
  <c r="BG204" i="4"/>
  <c r="BG205" i="4"/>
  <c r="BG206" i="4"/>
  <c r="BG207" i="4"/>
  <c r="BG208" i="4"/>
  <c r="BG209" i="4"/>
  <c r="BG210" i="4"/>
  <c r="BG211" i="4"/>
  <c r="BG212" i="4"/>
  <c r="BG213" i="4"/>
  <c r="BG214" i="4"/>
  <c r="BG215" i="4"/>
  <c r="BG216" i="4"/>
  <c r="BG217" i="4"/>
  <c r="BG218" i="4"/>
  <c r="BG219" i="4"/>
  <c r="BG220" i="4"/>
  <c r="BG221" i="4"/>
  <c r="BG222" i="4"/>
  <c r="BG223" i="4"/>
  <c r="BG224" i="4"/>
  <c r="BG225" i="4"/>
  <c r="BG226" i="4"/>
  <c r="BG227" i="4"/>
  <c r="BG228" i="4"/>
  <c r="BG229" i="4"/>
  <c r="BG230" i="4"/>
  <c r="BE5" i="4"/>
  <c r="BE6" i="4"/>
  <c r="BE7" i="4"/>
  <c r="BE8" i="4"/>
  <c r="BE9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C5" i="4"/>
  <c r="BC6" i="4"/>
  <c r="BC7" i="4"/>
  <c r="BC8" i="4"/>
  <c r="BC9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A5" i="4"/>
  <c r="BA6" i="4"/>
  <c r="BA7" i="4"/>
  <c r="BA8" i="4"/>
  <c r="BA9" i="4"/>
  <c r="BA10" i="4"/>
  <c r="BA11" i="4"/>
  <c r="BA12" i="4"/>
  <c r="BA13" i="4"/>
  <c r="BA14" i="4"/>
  <c r="BA15" i="4"/>
  <c r="BA16" i="4"/>
  <c r="BA17" i="4"/>
  <c r="BA18" i="4"/>
  <c r="BA19" i="4"/>
  <c r="BA20" i="4"/>
  <c r="BA21" i="4"/>
  <c r="BA22" i="4"/>
  <c r="BA23" i="4"/>
  <c r="BA24" i="4"/>
  <c r="BA25" i="4"/>
  <c r="BA26" i="4"/>
  <c r="BA27" i="4"/>
  <c r="BA28" i="4"/>
  <c r="BA29" i="4"/>
  <c r="BA30" i="4"/>
  <c r="BA31" i="4"/>
  <c r="BA32" i="4"/>
  <c r="BA33" i="4"/>
  <c r="BA34" i="4"/>
  <c r="BA35" i="4"/>
  <c r="BA36" i="4"/>
  <c r="BA37" i="4"/>
  <c r="BA38" i="4"/>
  <c r="BA39" i="4"/>
  <c r="BA40" i="4"/>
  <c r="BA41" i="4"/>
  <c r="BA42" i="4"/>
  <c r="BA43" i="4"/>
  <c r="BA44" i="4"/>
  <c r="BA45" i="4"/>
  <c r="BA46" i="4"/>
  <c r="BA47" i="4"/>
  <c r="BA48" i="4"/>
  <c r="BA49" i="4"/>
  <c r="BA50" i="4"/>
  <c r="BA51" i="4"/>
  <c r="BA52" i="4"/>
  <c r="BA53" i="4"/>
  <c r="BA54" i="4"/>
  <c r="BA55" i="4"/>
  <c r="BA56" i="4"/>
  <c r="BA57" i="4"/>
  <c r="BA58" i="4"/>
  <c r="BA59" i="4"/>
  <c r="BA60" i="4"/>
  <c r="BA61" i="4"/>
  <c r="BA62" i="4"/>
  <c r="BA63" i="4"/>
  <c r="BA64" i="4"/>
  <c r="BA65" i="4"/>
  <c r="BA66" i="4"/>
  <c r="BA67" i="4"/>
  <c r="BA68" i="4"/>
  <c r="BA69" i="4"/>
  <c r="BA70" i="4"/>
  <c r="BA71" i="4"/>
  <c r="BA72" i="4"/>
  <c r="BA73" i="4"/>
  <c r="BA74" i="4"/>
  <c r="BA75" i="4"/>
  <c r="BA76" i="4"/>
  <c r="BA77" i="4"/>
  <c r="BA78" i="4"/>
  <c r="BA79" i="4"/>
  <c r="BA80" i="4"/>
  <c r="BA81" i="4"/>
  <c r="BA82" i="4"/>
  <c r="BA83" i="4"/>
  <c r="BA84" i="4"/>
  <c r="BA85" i="4"/>
  <c r="BA86" i="4"/>
  <c r="BA87" i="4"/>
  <c r="BA88" i="4"/>
  <c r="BA89" i="4"/>
  <c r="BA90" i="4"/>
  <c r="BA91" i="4"/>
  <c r="BA92" i="4"/>
  <c r="BA93" i="4"/>
  <c r="BA94" i="4"/>
  <c r="BA95" i="4"/>
  <c r="BA96" i="4"/>
  <c r="BA97" i="4"/>
  <c r="BA98" i="4"/>
  <c r="BA99" i="4"/>
  <c r="BA100" i="4"/>
  <c r="BA101" i="4"/>
  <c r="BA102" i="4"/>
  <c r="BA103" i="4"/>
  <c r="BA104" i="4"/>
  <c r="BA105" i="4"/>
  <c r="BA106" i="4"/>
  <c r="BA107" i="4"/>
  <c r="BA108" i="4"/>
  <c r="BA109" i="4"/>
  <c r="BA110" i="4"/>
  <c r="BA111" i="4"/>
  <c r="BA112" i="4"/>
  <c r="BA113" i="4"/>
  <c r="BA114" i="4"/>
  <c r="BA115" i="4"/>
  <c r="BA116" i="4"/>
  <c r="BA117" i="4"/>
  <c r="BA118" i="4"/>
  <c r="BA119" i="4"/>
  <c r="BA120" i="4"/>
  <c r="BA121" i="4"/>
  <c r="BA122" i="4"/>
  <c r="BA123" i="4"/>
  <c r="BA124" i="4"/>
  <c r="BA125" i="4"/>
  <c r="BA126" i="4"/>
  <c r="BA127" i="4"/>
  <c r="BA128" i="4"/>
  <c r="BA129" i="4"/>
  <c r="BA130" i="4"/>
  <c r="BA131" i="4"/>
  <c r="BA132" i="4"/>
  <c r="BA133" i="4"/>
  <c r="BA134" i="4"/>
  <c r="BA135" i="4"/>
  <c r="BA136" i="4"/>
  <c r="BA137" i="4"/>
  <c r="BA138" i="4"/>
  <c r="BA139" i="4"/>
  <c r="BA140" i="4"/>
  <c r="BA141" i="4"/>
  <c r="BA142" i="4"/>
  <c r="BA143" i="4"/>
  <c r="BA144" i="4"/>
  <c r="BA145" i="4"/>
  <c r="BA146" i="4"/>
  <c r="BA147" i="4"/>
  <c r="BA148" i="4"/>
  <c r="BA149" i="4"/>
  <c r="BA150" i="4"/>
  <c r="BA151" i="4"/>
  <c r="BA152" i="4"/>
  <c r="BA153" i="4"/>
  <c r="BA154" i="4"/>
  <c r="BA155" i="4"/>
  <c r="BA156" i="4"/>
  <c r="BA157" i="4"/>
  <c r="BA158" i="4"/>
  <c r="BA159" i="4"/>
  <c r="BA160" i="4"/>
  <c r="BA161" i="4"/>
  <c r="BA162" i="4"/>
  <c r="BA163" i="4"/>
  <c r="BA164" i="4"/>
  <c r="BA165" i="4"/>
  <c r="BA166" i="4"/>
  <c r="BA167" i="4"/>
  <c r="BA168" i="4"/>
  <c r="BA169" i="4"/>
  <c r="BA170" i="4"/>
  <c r="BA171" i="4"/>
  <c r="BA172" i="4"/>
  <c r="BA173" i="4"/>
  <c r="BA174" i="4"/>
  <c r="BA175" i="4"/>
  <c r="BA176" i="4"/>
  <c r="BA177" i="4"/>
  <c r="BA178" i="4"/>
  <c r="BA179" i="4"/>
  <c r="BA180" i="4"/>
  <c r="BA181" i="4"/>
  <c r="BA182" i="4"/>
  <c r="BA183" i="4"/>
  <c r="BA184" i="4"/>
  <c r="BA185" i="4"/>
  <c r="BA186" i="4"/>
  <c r="BA187" i="4"/>
  <c r="BA188" i="4"/>
  <c r="BA189" i="4"/>
  <c r="BA190" i="4"/>
  <c r="BA191" i="4"/>
  <c r="BA192" i="4"/>
  <c r="BA193" i="4"/>
  <c r="BA194" i="4"/>
  <c r="BA195" i="4"/>
  <c r="BA196" i="4"/>
  <c r="BA197" i="4"/>
  <c r="BA198" i="4"/>
  <c r="BA199" i="4"/>
  <c r="BA200" i="4"/>
  <c r="BA201" i="4"/>
  <c r="BA202" i="4"/>
  <c r="BA203" i="4"/>
  <c r="BA204" i="4"/>
  <c r="BA205" i="4"/>
  <c r="BA206" i="4"/>
  <c r="BA207" i="4"/>
  <c r="BA208" i="4"/>
  <c r="BA209" i="4"/>
  <c r="BA210" i="4"/>
  <c r="BA211" i="4"/>
  <c r="BA212" i="4"/>
  <c r="BA213" i="4"/>
  <c r="BA214" i="4"/>
  <c r="BA215" i="4"/>
  <c r="BA216" i="4"/>
  <c r="BA217" i="4"/>
  <c r="BA218" i="4"/>
  <c r="BA219" i="4"/>
  <c r="BA220" i="4"/>
  <c r="BA221" i="4"/>
  <c r="BA222" i="4"/>
  <c r="BA223" i="4"/>
  <c r="BA224" i="4"/>
  <c r="BA225" i="4"/>
  <c r="BA226" i="4"/>
  <c r="BA227" i="4"/>
  <c r="BA228" i="4"/>
  <c r="BA229" i="4"/>
  <c r="BA230" i="4"/>
  <c r="AY5" i="4"/>
  <c r="AY231" i="4" s="1"/>
  <c r="AY6" i="4"/>
  <c r="AY7" i="4"/>
  <c r="AY8" i="4"/>
  <c r="AY9" i="4"/>
  <c r="AY10" i="4"/>
  <c r="AY11" i="4"/>
  <c r="AY12" i="4"/>
  <c r="AY13" i="4"/>
  <c r="AY14" i="4"/>
  <c r="AY15" i="4"/>
  <c r="AY16" i="4"/>
  <c r="AY17" i="4"/>
  <c r="AY18" i="4"/>
  <c r="AY19" i="4"/>
  <c r="AY20" i="4"/>
  <c r="AY21" i="4"/>
  <c r="AY22" i="4"/>
  <c r="AY23" i="4"/>
  <c r="AY24" i="4"/>
  <c r="AY25" i="4"/>
  <c r="AY26" i="4"/>
  <c r="AY27" i="4"/>
  <c r="AY28" i="4"/>
  <c r="AY29" i="4"/>
  <c r="AY30" i="4"/>
  <c r="AY31" i="4"/>
  <c r="AY32" i="4"/>
  <c r="AY33" i="4"/>
  <c r="AY34" i="4"/>
  <c r="AY35" i="4"/>
  <c r="AY36" i="4"/>
  <c r="AY37" i="4"/>
  <c r="AY38" i="4"/>
  <c r="AY39" i="4"/>
  <c r="AY40" i="4"/>
  <c r="AY41" i="4"/>
  <c r="AY42" i="4"/>
  <c r="AY43" i="4"/>
  <c r="AY44" i="4"/>
  <c r="AY45" i="4"/>
  <c r="AY46" i="4"/>
  <c r="AY47" i="4"/>
  <c r="AY48" i="4"/>
  <c r="AY49" i="4"/>
  <c r="AY50" i="4"/>
  <c r="AY51" i="4"/>
  <c r="AY52" i="4"/>
  <c r="AY53" i="4"/>
  <c r="AY54" i="4"/>
  <c r="AY55" i="4"/>
  <c r="AY56" i="4"/>
  <c r="AY57" i="4"/>
  <c r="AY58" i="4"/>
  <c r="AY59" i="4"/>
  <c r="AY60" i="4"/>
  <c r="AY61" i="4"/>
  <c r="AY62" i="4"/>
  <c r="AY63" i="4"/>
  <c r="AY64" i="4"/>
  <c r="AY65" i="4"/>
  <c r="AY66" i="4"/>
  <c r="AY67" i="4"/>
  <c r="AY68" i="4"/>
  <c r="AY69" i="4"/>
  <c r="AY70" i="4"/>
  <c r="AY71" i="4"/>
  <c r="AY72" i="4"/>
  <c r="AY73" i="4"/>
  <c r="AY74" i="4"/>
  <c r="AY75" i="4"/>
  <c r="AY76" i="4"/>
  <c r="AY77" i="4"/>
  <c r="AY78" i="4"/>
  <c r="AY79" i="4"/>
  <c r="AY80" i="4"/>
  <c r="AY81" i="4"/>
  <c r="AY82" i="4"/>
  <c r="AY83" i="4"/>
  <c r="AY84" i="4"/>
  <c r="AY85" i="4"/>
  <c r="AY86" i="4"/>
  <c r="AY87" i="4"/>
  <c r="AY88" i="4"/>
  <c r="AY89" i="4"/>
  <c r="AY90" i="4"/>
  <c r="AY91" i="4"/>
  <c r="AY92" i="4"/>
  <c r="AY93" i="4"/>
  <c r="AY94" i="4"/>
  <c r="AY95" i="4"/>
  <c r="AY96" i="4"/>
  <c r="AY97" i="4"/>
  <c r="AY98" i="4"/>
  <c r="AY99" i="4"/>
  <c r="AY100" i="4"/>
  <c r="AY101" i="4"/>
  <c r="AY102" i="4"/>
  <c r="AY103" i="4"/>
  <c r="AY104" i="4"/>
  <c r="AY105" i="4"/>
  <c r="AY106" i="4"/>
  <c r="AY107" i="4"/>
  <c r="AY108" i="4"/>
  <c r="AY109" i="4"/>
  <c r="AY110" i="4"/>
  <c r="AY111" i="4"/>
  <c r="AY112" i="4"/>
  <c r="AY113" i="4"/>
  <c r="AY114" i="4"/>
  <c r="AY115" i="4"/>
  <c r="AY116" i="4"/>
  <c r="AY117" i="4"/>
  <c r="AY118" i="4"/>
  <c r="AY119" i="4"/>
  <c r="AY120" i="4"/>
  <c r="AY121" i="4"/>
  <c r="AY122" i="4"/>
  <c r="AY123" i="4"/>
  <c r="AY124" i="4"/>
  <c r="AY125" i="4"/>
  <c r="AY126" i="4"/>
  <c r="AY127" i="4"/>
  <c r="AY128" i="4"/>
  <c r="AY129" i="4"/>
  <c r="AY130" i="4"/>
  <c r="AY131" i="4"/>
  <c r="AY132" i="4"/>
  <c r="AY133" i="4"/>
  <c r="AY134" i="4"/>
  <c r="AY135" i="4"/>
  <c r="AY136" i="4"/>
  <c r="AY137" i="4"/>
  <c r="AY138" i="4"/>
  <c r="AY139" i="4"/>
  <c r="AY140" i="4"/>
  <c r="AY141" i="4"/>
  <c r="AY142" i="4"/>
  <c r="AY143" i="4"/>
  <c r="AY144" i="4"/>
  <c r="AY145" i="4"/>
  <c r="AY146" i="4"/>
  <c r="AY147" i="4"/>
  <c r="AY148" i="4"/>
  <c r="AY149" i="4"/>
  <c r="AY150" i="4"/>
  <c r="AY151" i="4"/>
  <c r="AY152" i="4"/>
  <c r="AY153" i="4"/>
  <c r="AY154" i="4"/>
  <c r="AY155" i="4"/>
  <c r="AY156" i="4"/>
  <c r="AY157" i="4"/>
  <c r="AY158" i="4"/>
  <c r="AY159" i="4"/>
  <c r="AY160" i="4"/>
  <c r="AY161" i="4"/>
  <c r="AY162" i="4"/>
  <c r="AY163" i="4"/>
  <c r="AY164" i="4"/>
  <c r="AY165" i="4"/>
  <c r="AY166" i="4"/>
  <c r="AY167" i="4"/>
  <c r="AY168" i="4"/>
  <c r="AY169" i="4"/>
  <c r="AY170" i="4"/>
  <c r="AY171" i="4"/>
  <c r="AY172" i="4"/>
  <c r="AY173" i="4"/>
  <c r="AY174" i="4"/>
  <c r="AY175" i="4"/>
  <c r="AY176" i="4"/>
  <c r="AY177" i="4"/>
  <c r="AY178" i="4"/>
  <c r="AY179" i="4"/>
  <c r="AY180" i="4"/>
  <c r="AY181" i="4"/>
  <c r="AY182" i="4"/>
  <c r="AY183" i="4"/>
  <c r="AY184" i="4"/>
  <c r="AY185" i="4"/>
  <c r="AY186" i="4"/>
  <c r="AY187" i="4"/>
  <c r="AY188" i="4"/>
  <c r="AY189" i="4"/>
  <c r="AY190" i="4"/>
  <c r="AY191" i="4"/>
  <c r="AY192" i="4"/>
  <c r="AY193" i="4"/>
  <c r="AY194" i="4"/>
  <c r="AY195" i="4"/>
  <c r="AY196" i="4"/>
  <c r="AY197" i="4"/>
  <c r="AY198" i="4"/>
  <c r="AY199" i="4"/>
  <c r="AY200" i="4"/>
  <c r="AY201" i="4"/>
  <c r="AY202" i="4"/>
  <c r="AY203" i="4"/>
  <c r="AY204" i="4"/>
  <c r="AY205" i="4"/>
  <c r="AY206" i="4"/>
  <c r="AY207" i="4"/>
  <c r="AY208" i="4"/>
  <c r="AY209" i="4"/>
  <c r="AY210" i="4"/>
  <c r="AY211" i="4"/>
  <c r="AY212" i="4"/>
  <c r="AY213" i="4"/>
  <c r="AY214" i="4"/>
  <c r="AY215" i="4"/>
  <c r="AY216" i="4"/>
  <c r="AY217" i="4"/>
  <c r="AY218" i="4"/>
  <c r="AY219" i="4"/>
  <c r="AY220" i="4"/>
  <c r="AY221" i="4"/>
  <c r="AY222" i="4"/>
  <c r="AY223" i="4"/>
  <c r="AY224" i="4"/>
  <c r="AY225" i="4"/>
  <c r="AY226" i="4"/>
  <c r="AY227" i="4"/>
  <c r="AY228" i="4"/>
  <c r="AY229" i="4"/>
  <c r="AY230" i="4"/>
  <c r="AW5" i="4"/>
  <c r="AW6" i="4"/>
  <c r="AW7" i="4"/>
  <c r="AW8" i="4"/>
  <c r="AW9" i="4"/>
  <c r="AW10" i="4"/>
  <c r="AW11" i="4"/>
  <c r="AW12" i="4"/>
  <c r="AW13" i="4"/>
  <c r="AW14" i="4"/>
  <c r="AW15" i="4"/>
  <c r="AW16" i="4"/>
  <c r="AW17" i="4"/>
  <c r="AW18" i="4"/>
  <c r="AW19" i="4"/>
  <c r="AW20" i="4"/>
  <c r="AW21" i="4"/>
  <c r="AW22" i="4"/>
  <c r="AW23" i="4"/>
  <c r="AW24" i="4"/>
  <c r="AW25" i="4"/>
  <c r="AW26" i="4"/>
  <c r="AW27" i="4"/>
  <c r="AW28" i="4"/>
  <c r="AW29" i="4"/>
  <c r="AW30" i="4"/>
  <c r="AW31" i="4"/>
  <c r="AW32" i="4"/>
  <c r="AW33" i="4"/>
  <c r="AW34" i="4"/>
  <c r="AW35" i="4"/>
  <c r="AW36" i="4"/>
  <c r="AW37" i="4"/>
  <c r="AW38" i="4"/>
  <c r="AW39" i="4"/>
  <c r="AW40" i="4"/>
  <c r="AW41" i="4"/>
  <c r="AW42" i="4"/>
  <c r="AW43" i="4"/>
  <c r="AW44" i="4"/>
  <c r="AW45" i="4"/>
  <c r="AW46" i="4"/>
  <c r="AW47" i="4"/>
  <c r="AW48" i="4"/>
  <c r="AW49" i="4"/>
  <c r="AW50" i="4"/>
  <c r="AW51" i="4"/>
  <c r="AW52" i="4"/>
  <c r="AW53" i="4"/>
  <c r="AW54" i="4"/>
  <c r="AW55" i="4"/>
  <c r="AW56" i="4"/>
  <c r="AW57" i="4"/>
  <c r="AW58" i="4"/>
  <c r="AW59" i="4"/>
  <c r="AW60" i="4"/>
  <c r="AW61" i="4"/>
  <c r="AW62" i="4"/>
  <c r="AW63" i="4"/>
  <c r="AW64" i="4"/>
  <c r="AW65" i="4"/>
  <c r="AW66" i="4"/>
  <c r="AW67" i="4"/>
  <c r="AW68" i="4"/>
  <c r="AW69" i="4"/>
  <c r="AW70" i="4"/>
  <c r="AW71" i="4"/>
  <c r="AW72" i="4"/>
  <c r="AW73" i="4"/>
  <c r="AW74" i="4"/>
  <c r="AW75" i="4"/>
  <c r="AW76" i="4"/>
  <c r="AW77" i="4"/>
  <c r="AW78" i="4"/>
  <c r="AW79" i="4"/>
  <c r="AW80" i="4"/>
  <c r="AW81" i="4"/>
  <c r="AW82" i="4"/>
  <c r="AW83" i="4"/>
  <c r="AW84" i="4"/>
  <c r="AW85" i="4"/>
  <c r="AW86" i="4"/>
  <c r="AW87" i="4"/>
  <c r="AW88" i="4"/>
  <c r="AW89" i="4"/>
  <c r="AW90" i="4"/>
  <c r="AW91" i="4"/>
  <c r="AW92" i="4"/>
  <c r="AW93" i="4"/>
  <c r="AW94" i="4"/>
  <c r="AW95" i="4"/>
  <c r="AW96" i="4"/>
  <c r="AW97" i="4"/>
  <c r="AW98" i="4"/>
  <c r="AW99" i="4"/>
  <c r="AW100" i="4"/>
  <c r="AW101" i="4"/>
  <c r="AW102" i="4"/>
  <c r="AW103" i="4"/>
  <c r="AW104" i="4"/>
  <c r="AW105" i="4"/>
  <c r="AW106" i="4"/>
  <c r="AW107" i="4"/>
  <c r="AW108" i="4"/>
  <c r="AW109" i="4"/>
  <c r="AW110" i="4"/>
  <c r="AW111" i="4"/>
  <c r="AW112" i="4"/>
  <c r="AW113" i="4"/>
  <c r="AW114" i="4"/>
  <c r="AW115" i="4"/>
  <c r="AW116" i="4"/>
  <c r="AW117" i="4"/>
  <c r="AW118" i="4"/>
  <c r="AW119" i="4"/>
  <c r="AW120" i="4"/>
  <c r="AW121" i="4"/>
  <c r="AW122" i="4"/>
  <c r="AW123" i="4"/>
  <c r="AW124" i="4"/>
  <c r="AW125" i="4"/>
  <c r="AW126" i="4"/>
  <c r="AW127" i="4"/>
  <c r="AW128" i="4"/>
  <c r="AW129" i="4"/>
  <c r="AW130" i="4"/>
  <c r="AW131" i="4"/>
  <c r="AW132" i="4"/>
  <c r="AW133" i="4"/>
  <c r="AW134" i="4"/>
  <c r="AW135" i="4"/>
  <c r="AW136" i="4"/>
  <c r="AW137" i="4"/>
  <c r="AW138" i="4"/>
  <c r="AW139" i="4"/>
  <c r="AW140" i="4"/>
  <c r="AW141" i="4"/>
  <c r="AW142" i="4"/>
  <c r="AW143" i="4"/>
  <c r="AW144" i="4"/>
  <c r="AW145" i="4"/>
  <c r="AW146" i="4"/>
  <c r="AW147" i="4"/>
  <c r="AW148" i="4"/>
  <c r="AW149" i="4"/>
  <c r="AW150" i="4"/>
  <c r="AW151" i="4"/>
  <c r="AW152" i="4"/>
  <c r="AW153" i="4"/>
  <c r="AW154" i="4"/>
  <c r="AW155" i="4"/>
  <c r="AW156" i="4"/>
  <c r="AW157" i="4"/>
  <c r="AW158" i="4"/>
  <c r="AW159" i="4"/>
  <c r="AW160" i="4"/>
  <c r="AW161" i="4"/>
  <c r="AW162" i="4"/>
  <c r="AW163" i="4"/>
  <c r="AW164" i="4"/>
  <c r="AW165" i="4"/>
  <c r="AW166" i="4"/>
  <c r="AW167" i="4"/>
  <c r="AW168" i="4"/>
  <c r="AW169" i="4"/>
  <c r="AW170" i="4"/>
  <c r="AW171" i="4"/>
  <c r="AW172" i="4"/>
  <c r="AW173" i="4"/>
  <c r="AW174" i="4"/>
  <c r="AW175" i="4"/>
  <c r="AW176" i="4"/>
  <c r="AW177" i="4"/>
  <c r="AW178" i="4"/>
  <c r="AW179" i="4"/>
  <c r="AW180" i="4"/>
  <c r="AW181" i="4"/>
  <c r="AW182" i="4"/>
  <c r="AW183" i="4"/>
  <c r="AW184" i="4"/>
  <c r="AW185" i="4"/>
  <c r="AW186" i="4"/>
  <c r="AW187" i="4"/>
  <c r="AW188" i="4"/>
  <c r="AW189" i="4"/>
  <c r="AW190" i="4"/>
  <c r="AW191" i="4"/>
  <c r="AW192" i="4"/>
  <c r="AW193" i="4"/>
  <c r="AW194" i="4"/>
  <c r="AW195" i="4"/>
  <c r="AW196" i="4"/>
  <c r="AW197" i="4"/>
  <c r="AW198" i="4"/>
  <c r="AW199" i="4"/>
  <c r="AW200" i="4"/>
  <c r="AW201" i="4"/>
  <c r="AW202" i="4"/>
  <c r="AW203" i="4"/>
  <c r="AW204" i="4"/>
  <c r="AW205" i="4"/>
  <c r="AW206" i="4"/>
  <c r="AW207" i="4"/>
  <c r="AW208" i="4"/>
  <c r="AW209" i="4"/>
  <c r="AW210" i="4"/>
  <c r="AW211" i="4"/>
  <c r="AW212" i="4"/>
  <c r="AW213" i="4"/>
  <c r="AW214" i="4"/>
  <c r="AW215" i="4"/>
  <c r="AW216" i="4"/>
  <c r="AW217" i="4"/>
  <c r="AW218" i="4"/>
  <c r="AW219" i="4"/>
  <c r="AW220" i="4"/>
  <c r="AW221" i="4"/>
  <c r="AW222" i="4"/>
  <c r="AW223" i="4"/>
  <c r="AW224" i="4"/>
  <c r="AW225" i="4"/>
  <c r="AW226" i="4"/>
  <c r="AW227" i="4"/>
  <c r="AW228" i="4"/>
  <c r="AW229" i="4"/>
  <c r="AW230" i="4"/>
  <c r="AU5" i="4"/>
  <c r="AU6" i="4"/>
  <c r="AU7" i="4"/>
  <c r="AU8" i="4"/>
  <c r="AU9" i="4"/>
  <c r="AU10" i="4"/>
  <c r="AU11" i="4"/>
  <c r="AU12" i="4"/>
  <c r="AU13" i="4"/>
  <c r="AU14" i="4"/>
  <c r="AU15" i="4"/>
  <c r="AU16" i="4"/>
  <c r="AU17" i="4"/>
  <c r="AU18" i="4"/>
  <c r="AU19" i="4"/>
  <c r="AU20" i="4"/>
  <c r="AU21" i="4"/>
  <c r="AU22" i="4"/>
  <c r="AU23" i="4"/>
  <c r="AU24" i="4"/>
  <c r="AU25" i="4"/>
  <c r="AU26" i="4"/>
  <c r="AU27" i="4"/>
  <c r="AU28" i="4"/>
  <c r="AU29" i="4"/>
  <c r="AU30" i="4"/>
  <c r="AU31" i="4"/>
  <c r="AU32" i="4"/>
  <c r="AU33" i="4"/>
  <c r="AU34" i="4"/>
  <c r="AU35" i="4"/>
  <c r="AU36" i="4"/>
  <c r="AU37" i="4"/>
  <c r="AU38" i="4"/>
  <c r="AU39" i="4"/>
  <c r="AU40" i="4"/>
  <c r="AU41" i="4"/>
  <c r="AU42" i="4"/>
  <c r="AU43" i="4"/>
  <c r="AU44" i="4"/>
  <c r="AU45" i="4"/>
  <c r="AU46" i="4"/>
  <c r="AU47" i="4"/>
  <c r="AU48" i="4"/>
  <c r="AU49" i="4"/>
  <c r="AU50" i="4"/>
  <c r="AU51" i="4"/>
  <c r="AU52" i="4"/>
  <c r="AU53" i="4"/>
  <c r="AU54" i="4"/>
  <c r="AU55" i="4"/>
  <c r="AU56" i="4"/>
  <c r="AU57" i="4"/>
  <c r="AU58" i="4"/>
  <c r="AU59" i="4"/>
  <c r="AU60" i="4"/>
  <c r="AU61" i="4"/>
  <c r="AU62" i="4"/>
  <c r="AU63" i="4"/>
  <c r="AU64" i="4"/>
  <c r="AU65" i="4"/>
  <c r="AU66" i="4"/>
  <c r="AU67" i="4"/>
  <c r="AU68" i="4"/>
  <c r="AU69" i="4"/>
  <c r="AU70" i="4"/>
  <c r="AU71" i="4"/>
  <c r="AU72" i="4"/>
  <c r="AU73" i="4"/>
  <c r="AU74" i="4"/>
  <c r="AU75" i="4"/>
  <c r="AU76" i="4"/>
  <c r="AU77" i="4"/>
  <c r="AU78" i="4"/>
  <c r="AU79" i="4"/>
  <c r="AU80" i="4"/>
  <c r="AU81" i="4"/>
  <c r="AU82" i="4"/>
  <c r="AU83" i="4"/>
  <c r="AU84" i="4"/>
  <c r="AU85" i="4"/>
  <c r="AU86" i="4"/>
  <c r="AU87" i="4"/>
  <c r="AU88" i="4"/>
  <c r="AU89" i="4"/>
  <c r="AU90" i="4"/>
  <c r="AU91" i="4"/>
  <c r="AU92" i="4"/>
  <c r="AU93" i="4"/>
  <c r="AU94" i="4"/>
  <c r="AU95" i="4"/>
  <c r="AU96" i="4"/>
  <c r="AU97" i="4"/>
  <c r="AU98" i="4"/>
  <c r="AU99" i="4"/>
  <c r="AU100" i="4"/>
  <c r="AU101" i="4"/>
  <c r="AU102" i="4"/>
  <c r="AU103" i="4"/>
  <c r="AU104" i="4"/>
  <c r="AU105" i="4"/>
  <c r="AU106" i="4"/>
  <c r="AU107" i="4"/>
  <c r="AU108" i="4"/>
  <c r="AU109" i="4"/>
  <c r="AU110" i="4"/>
  <c r="AU111" i="4"/>
  <c r="AU112" i="4"/>
  <c r="AU113" i="4"/>
  <c r="AU114" i="4"/>
  <c r="AU115" i="4"/>
  <c r="AU116" i="4"/>
  <c r="AU117" i="4"/>
  <c r="AU118" i="4"/>
  <c r="AU119" i="4"/>
  <c r="AU120" i="4"/>
  <c r="AU121" i="4"/>
  <c r="AU122" i="4"/>
  <c r="AU123" i="4"/>
  <c r="AU124" i="4"/>
  <c r="AU125" i="4"/>
  <c r="AU126" i="4"/>
  <c r="AU127" i="4"/>
  <c r="AU128" i="4"/>
  <c r="AU129" i="4"/>
  <c r="AU130" i="4"/>
  <c r="AU131" i="4"/>
  <c r="AU132" i="4"/>
  <c r="AU133" i="4"/>
  <c r="AU134" i="4"/>
  <c r="AU135" i="4"/>
  <c r="AU136" i="4"/>
  <c r="AU137" i="4"/>
  <c r="AU138" i="4"/>
  <c r="AU139" i="4"/>
  <c r="AU140" i="4"/>
  <c r="AU141" i="4"/>
  <c r="AU142" i="4"/>
  <c r="AU143" i="4"/>
  <c r="AU144" i="4"/>
  <c r="AU145" i="4"/>
  <c r="AU146" i="4"/>
  <c r="AU147" i="4"/>
  <c r="AU148" i="4"/>
  <c r="AU149" i="4"/>
  <c r="AU150" i="4"/>
  <c r="AU151" i="4"/>
  <c r="AU152" i="4"/>
  <c r="AU153" i="4"/>
  <c r="AU154" i="4"/>
  <c r="AU155" i="4"/>
  <c r="AU156" i="4"/>
  <c r="AU157" i="4"/>
  <c r="AU158" i="4"/>
  <c r="AU159" i="4"/>
  <c r="AU160" i="4"/>
  <c r="AU161" i="4"/>
  <c r="AU162" i="4"/>
  <c r="AU163" i="4"/>
  <c r="AU164" i="4"/>
  <c r="AU165" i="4"/>
  <c r="AU166" i="4"/>
  <c r="AU167" i="4"/>
  <c r="AU168" i="4"/>
  <c r="AU169" i="4"/>
  <c r="AU170" i="4"/>
  <c r="AU171" i="4"/>
  <c r="AU172" i="4"/>
  <c r="AU173" i="4"/>
  <c r="AU174" i="4"/>
  <c r="AU175" i="4"/>
  <c r="AU176" i="4"/>
  <c r="AU177" i="4"/>
  <c r="AU178" i="4"/>
  <c r="AU179" i="4"/>
  <c r="AU180" i="4"/>
  <c r="AU181" i="4"/>
  <c r="AU182" i="4"/>
  <c r="AU183" i="4"/>
  <c r="AU184" i="4"/>
  <c r="AU185" i="4"/>
  <c r="AU186" i="4"/>
  <c r="AU187" i="4"/>
  <c r="AU188" i="4"/>
  <c r="AU189" i="4"/>
  <c r="AU190" i="4"/>
  <c r="AU191" i="4"/>
  <c r="AU192" i="4"/>
  <c r="AU193" i="4"/>
  <c r="AU194" i="4"/>
  <c r="AU195" i="4"/>
  <c r="AU196" i="4"/>
  <c r="AU197" i="4"/>
  <c r="AU198" i="4"/>
  <c r="AU199" i="4"/>
  <c r="AU200" i="4"/>
  <c r="AU201" i="4"/>
  <c r="AU202" i="4"/>
  <c r="AU203" i="4"/>
  <c r="AU204" i="4"/>
  <c r="AU205" i="4"/>
  <c r="AU206" i="4"/>
  <c r="AU207" i="4"/>
  <c r="AU208" i="4"/>
  <c r="AU209" i="4"/>
  <c r="AU210" i="4"/>
  <c r="AU211" i="4"/>
  <c r="AU212" i="4"/>
  <c r="AU213" i="4"/>
  <c r="AU214" i="4"/>
  <c r="AU215" i="4"/>
  <c r="AU216" i="4"/>
  <c r="AU217" i="4"/>
  <c r="AU218" i="4"/>
  <c r="AU219" i="4"/>
  <c r="AU220" i="4"/>
  <c r="AU221" i="4"/>
  <c r="AU222" i="4"/>
  <c r="AU223" i="4"/>
  <c r="AU224" i="4"/>
  <c r="AU225" i="4"/>
  <c r="AU226" i="4"/>
  <c r="AU227" i="4"/>
  <c r="AU228" i="4"/>
  <c r="AU229" i="4"/>
  <c r="AU230" i="4"/>
  <c r="AS5" i="4"/>
  <c r="AS6" i="4"/>
  <c r="AS7" i="4"/>
  <c r="AS8" i="4"/>
  <c r="AS9" i="4"/>
  <c r="AS10" i="4"/>
  <c r="AS11" i="4"/>
  <c r="AS12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Q5" i="4"/>
  <c r="AQ6" i="4"/>
  <c r="AQ7" i="4"/>
  <c r="AQ8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Q74" i="4"/>
  <c r="AQ75" i="4"/>
  <c r="AQ76" i="4"/>
  <c r="AQ77" i="4"/>
  <c r="AQ78" i="4"/>
  <c r="AQ79" i="4"/>
  <c r="AQ80" i="4"/>
  <c r="AQ81" i="4"/>
  <c r="AQ82" i="4"/>
  <c r="AQ83" i="4"/>
  <c r="AQ84" i="4"/>
  <c r="AQ85" i="4"/>
  <c r="AQ86" i="4"/>
  <c r="AQ87" i="4"/>
  <c r="AQ88" i="4"/>
  <c r="AQ89" i="4"/>
  <c r="AQ90" i="4"/>
  <c r="AQ91" i="4"/>
  <c r="AQ92" i="4"/>
  <c r="AQ93" i="4"/>
  <c r="AQ94" i="4"/>
  <c r="AQ95" i="4"/>
  <c r="AQ96" i="4"/>
  <c r="AQ97" i="4"/>
  <c r="AQ98" i="4"/>
  <c r="AQ99" i="4"/>
  <c r="AQ100" i="4"/>
  <c r="AQ101" i="4"/>
  <c r="AQ102" i="4"/>
  <c r="AQ103" i="4"/>
  <c r="AQ104" i="4"/>
  <c r="AQ105" i="4"/>
  <c r="AQ106" i="4"/>
  <c r="AQ107" i="4"/>
  <c r="AQ108" i="4"/>
  <c r="AQ109" i="4"/>
  <c r="AQ110" i="4"/>
  <c r="AQ111" i="4"/>
  <c r="AQ112" i="4"/>
  <c r="AQ113" i="4"/>
  <c r="AQ114" i="4"/>
  <c r="AQ115" i="4"/>
  <c r="AQ116" i="4"/>
  <c r="AQ117" i="4"/>
  <c r="AQ118" i="4"/>
  <c r="AQ119" i="4"/>
  <c r="AQ120" i="4"/>
  <c r="AQ121" i="4"/>
  <c r="AQ122" i="4"/>
  <c r="AQ123" i="4"/>
  <c r="AQ124" i="4"/>
  <c r="AQ125" i="4"/>
  <c r="AQ126" i="4"/>
  <c r="AQ127" i="4"/>
  <c r="AQ128" i="4"/>
  <c r="AQ129" i="4"/>
  <c r="AQ130" i="4"/>
  <c r="AQ131" i="4"/>
  <c r="AQ132" i="4"/>
  <c r="AQ133" i="4"/>
  <c r="AQ134" i="4"/>
  <c r="AQ135" i="4"/>
  <c r="AQ136" i="4"/>
  <c r="AQ137" i="4"/>
  <c r="AQ138" i="4"/>
  <c r="AQ139" i="4"/>
  <c r="AQ140" i="4"/>
  <c r="AQ141" i="4"/>
  <c r="AQ142" i="4"/>
  <c r="AQ143" i="4"/>
  <c r="AQ144" i="4"/>
  <c r="AQ145" i="4"/>
  <c r="AQ146" i="4"/>
  <c r="AQ147" i="4"/>
  <c r="AQ148" i="4"/>
  <c r="AQ149" i="4"/>
  <c r="AQ150" i="4"/>
  <c r="AQ151" i="4"/>
  <c r="AQ152" i="4"/>
  <c r="AQ153" i="4"/>
  <c r="AQ154" i="4"/>
  <c r="AQ155" i="4"/>
  <c r="AQ156" i="4"/>
  <c r="AQ157" i="4"/>
  <c r="AQ158" i="4"/>
  <c r="AQ159" i="4"/>
  <c r="AQ160" i="4"/>
  <c r="AQ161" i="4"/>
  <c r="AQ162" i="4"/>
  <c r="AQ163" i="4"/>
  <c r="AQ164" i="4"/>
  <c r="AQ165" i="4"/>
  <c r="AQ166" i="4"/>
  <c r="AQ167" i="4"/>
  <c r="AQ168" i="4"/>
  <c r="AQ169" i="4"/>
  <c r="AQ170" i="4"/>
  <c r="AQ171" i="4"/>
  <c r="AQ172" i="4"/>
  <c r="AQ173" i="4"/>
  <c r="AQ174" i="4"/>
  <c r="AQ175" i="4"/>
  <c r="AQ176" i="4"/>
  <c r="AQ177" i="4"/>
  <c r="AQ178" i="4"/>
  <c r="AQ179" i="4"/>
  <c r="AQ180" i="4"/>
  <c r="AQ181" i="4"/>
  <c r="AQ182" i="4"/>
  <c r="AQ183" i="4"/>
  <c r="AQ184" i="4"/>
  <c r="AQ185" i="4"/>
  <c r="AQ186" i="4"/>
  <c r="AQ187" i="4"/>
  <c r="AQ188" i="4"/>
  <c r="AQ189" i="4"/>
  <c r="AQ190" i="4"/>
  <c r="AQ191" i="4"/>
  <c r="AQ192" i="4"/>
  <c r="AQ193" i="4"/>
  <c r="AQ194" i="4"/>
  <c r="AQ195" i="4"/>
  <c r="AQ196" i="4"/>
  <c r="AQ197" i="4"/>
  <c r="AQ198" i="4"/>
  <c r="AQ199" i="4"/>
  <c r="AQ200" i="4"/>
  <c r="AQ201" i="4"/>
  <c r="AQ202" i="4"/>
  <c r="AQ203" i="4"/>
  <c r="AQ204" i="4"/>
  <c r="AQ205" i="4"/>
  <c r="AQ206" i="4"/>
  <c r="AQ207" i="4"/>
  <c r="AQ208" i="4"/>
  <c r="AQ209" i="4"/>
  <c r="AQ210" i="4"/>
  <c r="AQ211" i="4"/>
  <c r="AQ212" i="4"/>
  <c r="AQ213" i="4"/>
  <c r="AQ214" i="4"/>
  <c r="AQ215" i="4"/>
  <c r="AQ216" i="4"/>
  <c r="AQ217" i="4"/>
  <c r="AQ218" i="4"/>
  <c r="AQ219" i="4"/>
  <c r="AQ220" i="4"/>
  <c r="AQ221" i="4"/>
  <c r="AQ222" i="4"/>
  <c r="AQ223" i="4"/>
  <c r="AQ224" i="4"/>
  <c r="AQ225" i="4"/>
  <c r="AQ226" i="4"/>
  <c r="AQ227" i="4"/>
  <c r="AQ228" i="4"/>
  <c r="AQ229" i="4"/>
  <c r="AQ230" i="4"/>
  <c r="AO5" i="4"/>
  <c r="AO6" i="4"/>
  <c r="AO7" i="4"/>
  <c r="AO8" i="4"/>
  <c r="AO9" i="4"/>
  <c r="AO10" i="4"/>
  <c r="AO11" i="4"/>
  <c r="AO12" i="4"/>
  <c r="AO13" i="4"/>
  <c r="AO14" i="4"/>
  <c r="AO15" i="4"/>
  <c r="AO16" i="4"/>
  <c r="AO17" i="4"/>
  <c r="AO18" i="4"/>
  <c r="AO19" i="4"/>
  <c r="AO20" i="4"/>
  <c r="AO21" i="4"/>
  <c r="AO22" i="4"/>
  <c r="AO23" i="4"/>
  <c r="AO24" i="4"/>
  <c r="AO25" i="4"/>
  <c r="AO26" i="4"/>
  <c r="AO27" i="4"/>
  <c r="AO28" i="4"/>
  <c r="AO29" i="4"/>
  <c r="AO30" i="4"/>
  <c r="AO31" i="4"/>
  <c r="AO32" i="4"/>
  <c r="AO33" i="4"/>
  <c r="AO34" i="4"/>
  <c r="AO35" i="4"/>
  <c r="AO36" i="4"/>
  <c r="AO37" i="4"/>
  <c r="AO38" i="4"/>
  <c r="AO39" i="4"/>
  <c r="AO40" i="4"/>
  <c r="AO41" i="4"/>
  <c r="AO42" i="4"/>
  <c r="AO43" i="4"/>
  <c r="AO44" i="4"/>
  <c r="AO45" i="4"/>
  <c r="AO46" i="4"/>
  <c r="AO47" i="4"/>
  <c r="AO48" i="4"/>
  <c r="AO49" i="4"/>
  <c r="AO50" i="4"/>
  <c r="AO51" i="4"/>
  <c r="AO52" i="4"/>
  <c r="AO53" i="4"/>
  <c r="AO54" i="4"/>
  <c r="AO55" i="4"/>
  <c r="AO56" i="4"/>
  <c r="AO57" i="4"/>
  <c r="AO58" i="4"/>
  <c r="AO59" i="4"/>
  <c r="AO60" i="4"/>
  <c r="AO61" i="4"/>
  <c r="AO62" i="4"/>
  <c r="AO63" i="4"/>
  <c r="AO64" i="4"/>
  <c r="AO65" i="4"/>
  <c r="AO66" i="4"/>
  <c r="AO67" i="4"/>
  <c r="AO68" i="4"/>
  <c r="AO69" i="4"/>
  <c r="AO70" i="4"/>
  <c r="AO71" i="4"/>
  <c r="AO72" i="4"/>
  <c r="AO73" i="4"/>
  <c r="AO74" i="4"/>
  <c r="AO75" i="4"/>
  <c r="AO76" i="4"/>
  <c r="AO77" i="4"/>
  <c r="AO78" i="4"/>
  <c r="AO79" i="4"/>
  <c r="AO80" i="4"/>
  <c r="AO81" i="4"/>
  <c r="AO82" i="4"/>
  <c r="AO83" i="4"/>
  <c r="AO84" i="4"/>
  <c r="AO85" i="4"/>
  <c r="AO86" i="4"/>
  <c r="AO87" i="4"/>
  <c r="AO88" i="4"/>
  <c r="AO89" i="4"/>
  <c r="AO90" i="4"/>
  <c r="AO91" i="4"/>
  <c r="AO92" i="4"/>
  <c r="AO93" i="4"/>
  <c r="AO94" i="4"/>
  <c r="AO95" i="4"/>
  <c r="AO96" i="4"/>
  <c r="AO97" i="4"/>
  <c r="AO98" i="4"/>
  <c r="AO99" i="4"/>
  <c r="AO100" i="4"/>
  <c r="AO101" i="4"/>
  <c r="AO102" i="4"/>
  <c r="AO103" i="4"/>
  <c r="AO104" i="4"/>
  <c r="AO105" i="4"/>
  <c r="AO106" i="4"/>
  <c r="AO107" i="4"/>
  <c r="AO108" i="4"/>
  <c r="AO109" i="4"/>
  <c r="AO110" i="4"/>
  <c r="AO111" i="4"/>
  <c r="AO112" i="4"/>
  <c r="AO113" i="4"/>
  <c r="AO114" i="4"/>
  <c r="AO115" i="4"/>
  <c r="AO116" i="4"/>
  <c r="AO117" i="4"/>
  <c r="AO118" i="4"/>
  <c r="AO119" i="4"/>
  <c r="AO120" i="4"/>
  <c r="AO121" i="4"/>
  <c r="AO122" i="4"/>
  <c r="AO123" i="4"/>
  <c r="AO124" i="4"/>
  <c r="AO125" i="4"/>
  <c r="AO126" i="4"/>
  <c r="AO127" i="4"/>
  <c r="AO128" i="4"/>
  <c r="AO129" i="4"/>
  <c r="AO130" i="4"/>
  <c r="AO131" i="4"/>
  <c r="AO132" i="4"/>
  <c r="AO133" i="4"/>
  <c r="AO134" i="4"/>
  <c r="AO135" i="4"/>
  <c r="AO136" i="4"/>
  <c r="AO137" i="4"/>
  <c r="AO138" i="4"/>
  <c r="AO139" i="4"/>
  <c r="AO140" i="4"/>
  <c r="AO141" i="4"/>
  <c r="AO142" i="4"/>
  <c r="AO143" i="4"/>
  <c r="AO144" i="4"/>
  <c r="AO145" i="4"/>
  <c r="AO146" i="4"/>
  <c r="AO147" i="4"/>
  <c r="AO148" i="4"/>
  <c r="AO149" i="4"/>
  <c r="AO150" i="4"/>
  <c r="AO151" i="4"/>
  <c r="AO152" i="4"/>
  <c r="AO153" i="4"/>
  <c r="AO154" i="4"/>
  <c r="AO155" i="4"/>
  <c r="AO156" i="4"/>
  <c r="AO157" i="4"/>
  <c r="AO158" i="4"/>
  <c r="AO159" i="4"/>
  <c r="AO160" i="4"/>
  <c r="AO161" i="4"/>
  <c r="AO162" i="4"/>
  <c r="AO163" i="4"/>
  <c r="AO164" i="4"/>
  <c r="AO165" i="4"/>
  <c r="AO166" i="4"/>
  <c r="AO167" i="4"/>
  <c r="AO168" i="4"/>
  <c r="AO169" i="4"/>
  <c r="AO170" i="4"/>
  <c r="AO171" i="4"/>
  <c r="AO172" i="4"/>
  <c r="AO173" i="4"/>
  <c r="AO174" i="4"/>
  <c r="AO175" i="4"/>
  <c r="AO176" i="4"/>
  <c r="AO177" i="4"/>
  <c r="AO178" i="4"/>
  <c r="AO179" i="4"/>
  <c r="AO180" i="4"/>
  <c r="AO181" i="4"/>
  <c r="AO182" i="4"/>
  <c r="AO183" i="4"/>
  <c r="AO184" i="4"/>
  <c r="AO185" i="4"/>
  <c r="AO186" i="4"/>
  <c r="AO187" i="4"/>
  <c r="AO188" i="4"/>
  <c r="AO189" i="4"/>
  <c r="AO190" i="4"/>
  <c r="AO191" i="4"/>
  <c r="AO192" i="4"/>
  <c r="AO193" i="4"/>
  <c r="AO194" i="4"/>
  <c r="AO195" i="4"/>
  <c r="AO196" i="4"/>
  <c r="AO197" i="4"/>
  <c r="AO198" i="4"/>
  <c r="AO199" i="4"/>
  <c r="AO200" i="4"/>
  <c r="AO201" i="4"/>
  <c r="AO202" i="4"/>
  <c r="AO203" i="4"/>
  <c r="AO204" i="4"/>
  <c r="AO205" i="4"/>
  <c r="AO206" i="4"/>
  <c r="AO207" i="4"/>
  <c r="AO208" i="4"/>
  <c r="AO209" i="4"/>
  <c r="AO210" i="4"/>
  <c r="AO211" i="4"/>
  <c r="AO212" i="4"/>
  <c r="AO213" i="4"/>
  <c r="AO214" i="4"/>
  <c r="AO215" i="4"/>
  <c r="AO216" i="4"/>
  <c r="AO217" i="4"/>
  <c r="AO218" i="4"/>
  <c r="AO219" i="4"/>
  <c r="AO220" i="4"/>
  <c r="AO221" i="4"/>
  <c r="AO222" i="4"/>
  <c r="AO223" i="4"/>
  <c r="AO224" i="4"/>
  <c r="AO225" i="4"/>
  <c r="AO226" i="4"/>
  <c r="AO227" i="4"/>
  <c r="AO228" i="4"/>
  <c r="AO229" i="4"/>
  <c r="AO230" i="4"/>
  <c r="AO231" i="4"/>
  <c r="AM5" i="4"/>
  <c r="AM6" i="4"/>
  <c r="AM7" i="4"/>
  <c r="AM8" i="4"/>
  <c r="AM9" i="4"/>
  <c r="AM10" i="4"/>
  <c r="AM11" i="4"/>
  <c r="AM12" i="4"/>
  <c r="AM13" i="4"/>
  <c r="AM14" i="4"/>
  <c r="AM15" i="4"/>
  <c r="AM16" i="4"/>
  <c r="AM17" i="4"/>
  <c r="AM18" i="4"/>
  <c r="AM19" i="4"/>
  <c r="AM20" i="4"/>
  <c r="AM21" i="4"/>
  <c r="AM22" i="4"/>
  <c r="AM23" i="4"/>
  <c r="AM24" i="4"/>
  <c r="AM25" i="4"/>
  <c r="AM26" i="4"/>
  <c r="AM27" i="4"/>
  <c r="AM28" i="4"/>
  <c r="AM29" i="4"/>
  <c r="AM30" i="4"/>
  <c r="AM31" i="4"/>
  <c r="AM32" i="4"/>
  <c r="AM33" i="4"/>
  <c r="AM34" i="4"/>
  <c r="AM35" i="4"/>
  <c r="AM36" i="4"/>
  <c r="AM37" i="4"/>
  <c r="AM38" i="4"/>
  <c r="AM39" i="4"/>
  <c r="AM40" i="4"/>
  <c r="AM41" i="4"/>
  <c r="AM42" i="4"/>
  <c r="AM43" i="4"/>
  <c r="AM44" i="4"/>
  <c r="AM45" i="4"/>
  <c r="AM46" i="4"/>
  <c r="AM47" i="4"/>
  <c r="AM48" i="4"/>
  <c r="AM49" i="4"/>
  <c r="AM50" i="4"/>
  <c r="AM51" i="4"/>
  <c r="AM52" i="4"/>
  <c r="AM53" i="4"/>
  <c r="AM54" i="4"/>
  <c r="AM55" i="4"/>
  <c r="AM56" i="4"/>
  <c r="AM57" i="4"/>
  <c r="AM58" i="4"/>
  <c r="AM59" i="4"/>
  <c r="AM60" i="4"/>
  <c r="AM61" i="4"/>
  <c r="AM62" i="4"/>
  <c r="AM63" i="4"/>
  <c r="AM64" i="4"/>
  <c r="AM65" i="4"/>
  <c r="AM66" i="4"/>
  <c r="AM67" i="4"/>
  <c r="AM68" i="4"/>
  <c r="AM69" i="4"/>
  <c r="AM70" i="4"/>
  <c r="AM71" i="4"/>
  <c r="AM72" i="4"/>
  <c r="AM73" i="4"/>
  <c r="AM74" i="4"/>
  <c r="AM75" i="4"/>
  <c r="AM76" i="4"/>
  <c r="AM77" i="4"/>
  <c r="AM78" i="4"/>
  <c r="AM79" i="4"/>
  <c r="AM80" i="4"/>
  <c r="AM81" i="4"/>
  <c r="AM82" i="4"/>
  <c r="AM83" i="4"/>
  <c r="AM84" i="4"/>
  <c r="AM85" i="4"/>
  <c r="AM86" i="4"/>
  <c r="AM87" i="4"/>
  <c r="AM88" i="4"/>
  <c r="AM89" i="4"/>
  <c r="AM90" i="4"/>
  <c r="AM91" i="4"/>
  <c r="AM92" i="4"/>
  <c r="AM93" i="4"/>
  <c r="AM94" i="4"/>
  <c r="AM95" i="4"/>
  <c r="AM96" i="4"/>
  <c r="AM97" i="4"/>
  <c r="AM98" i="4"/>
  <c r="AM99" i="4"/>
  <c r="AM100" i="4"/>
  <c r="AM101" i="4"/>
  <c r="AM102" i="4"/>
  <c r="AM103" i="4"/>
  <c r="AM104" i="4"/>
  <c r="AM105" i="4"/>
  <c r="AM106" i="4"/>
  <c r="AM107" i="4"/>
  <c r="AM108" i="4"/>
  <c r="AM109" i="4"/>
  <c r="AM110" i="4"/>
  <c r="AM111" i="4"/>
  <c r="AM112" i="4"/>
  <c r="AM113" i="4"/>
  <c r="AM114" i="4"/>
  <c r="AM115" i="4"/>
  <c r="AM116" i="4"/>
  <c r="AM117" i="4"/>
  <c r="AM118" i="4"/>
  <c r="AM119" i="4"/>
  <c r="AM120" i="4"/>
  <c r="AM121" i="4"/>
  <c r="AM122" i="4"/>
  <c r="AM123" i="4"/>
  <c r="AM124" i="4"/>
  <c r="AM125" i="4"/>
  <c r="AM126" i="4"/>
  <c r="AM127" i="4"/>
  <c r="AM128" i="4"/>
  <c r="AM129" i="4"/>
  <c r="AM130" i="4"/>
  <c r="AM131" i="4"/>
  <c r="AM132" i="4"/>
  <c r="AM133" i="4"/>
  <c r="AM134" i="4"/>
  <c r="AM135" i="4"/>
  <c r="AM136" i="4"/>
  <c r="AM137" i="4"/>
  <c r="AM138" i="4"/>
  <c r="AM139" i="4"/>
  <c r="AM140" i="4"/>
  <c r="AM141" i="4"/>
  <c r="AM142" i="4"/>
  <c r="AM143" i="4"/>
  <c r="AM144" i="4"/>
  <c r="AM145" i="4"/>
  <c r="AM146" i="4"/>
  <c r="AM147" i="4"/>
  <c r="AM148" i="4"/>
  <c r="AM149" i="4"/>
  <c r="AM150" i="4"/>
  <c r="AM151" i="4"/>
  <c r="AM152" i="4"/>
  <c r="AM153" i="4"/>
  <c r="AM154" i="4"/>
  <c r="AM155" i="4"/>
  <c r="AM156" i="4"/>
  <c r="AM157" i="4"/>
  <c r="AM158" i="4"/>
  <c r="AM159" i="4"/>
  <c r="AM160" i="4"/>
  <c r="AM161" i="4"/>
  <c r="AM162" i="4"/>
  <c r="AM163" i="4"/>
  <c r="AM164" i="4"/>
  <c r="AM165" i="4"/>
  <c r="AM166" i="4"/>
  <c r="AM167" i="4"/>
  <c r="AM168" i="4"/>
  <c r="AM169" i="4"/>
  <c r="AM170" i="4"/>
  <c r="AM171" i="4"/>
  <c r="AM172" i="4"/>
  <c r="AM173" i="4"/>
  <c r="AM174" i="4"/>
  <c r="AM175" i="4"/>
  <c r="AM176" i="4"/>
  <c r="AM177" i="4"/>
  <c r="AM178" i="4"/>
  <c r="AM179" i="4"/>
  <c r="AM180" i="4"/>
  <c r="AM181" i="4"/>
  <c r="AM182" i="4"/>
  <c r="AM183" i="4"/>
  <c r="AM184" i="4"/>
  <c r="AM185" i="4"/>
  <c r="AM186" i="4"/>
  <c r="AM187" i="4"/>
  <c r="AM188" i="4"/>
  <c r="AM189" i="4"/>
  <c r="AM190" i="4"/>
  <c r="AM191" i="4"/>
  <c r="AM192" i="4"/>
  <c r="AM193" i="4"/>
  <c r="AM194" i="4"/>
  <c r="AM195" i="4"/>
  <c r="AM196" i="4"/>
  <c r="AM197" i="4"/>
  <c r="AM198" i="4"/>
  <c r="AM199" i="4"/>
  <c r="AM200" i="4"/>
  <c r="AM201" i="4"/>
  <c r="AM202" i="4"/>
  <c r="AM203" i="4"/>
  <c r="AM204" i="4"/>
  <c r="AM205" i="4"/>
  <c r="AM206" i="4"/>
  <c r="AM207" i="4"/>
  <c r="AM208" i="4"/>
  <c r="AM209" i="4"/>
  <c r="AM210" i="4"/>
  <c r="AM211" i="4"/>
  <c r="AM212" i="4"/>
  <c r="AM213" i="4"/>
  <c r="AM214" i="4"/>
  <c r="AM215" i="4"/>
  <c r="AM216" i="4"/>
  <c r="AM217" i="4"/>
  <c r="AM218" i="4"/>
  <c r="AM219" i="4"/>
  <c r="AM220" i="4"/>
  <c r="AM221" i="4"/>
  <c r="AM222" i="4"/>
  <c r="AM223" i="4"/>
  <c r="AM224" i="4"/>
  <c r="AM225" i="4"/>
  <c r="AM226" i="4"/>
  <c r="AM227" i="4"/>
  <c r="AM228" i="4"/>
  <c r="AM229" i="4"/>
  <c r="AM230" i="4"/>
  <c r="AK5" i="4"/>
  <c r="AK6" i="4"/>
  <c r="AK7" i="4"/>
  <c r="AK8" i="4"/>
  <c r="AK9" i="4"/>
  <c r="AK10" i="4"/>
  <c r="AK11" i="4"/>
  <c r="AK12" i="4"/>
  <c r="AK13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I5" i="4"/>
  <c r="AI6" i="4"/>
  <c r="AI231" i="4" s="1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AI42" i="4"/>
  <c r="AI43" i="4"/>
  <c r="AI44" i="4"/>
  <c r="AI45" i="4"/>
  <c r="AI46" i="4"/>
  <c r="AI47" i="4"/>
  <c r="AI48" i="4"/>
  <c r="AI49" i="4"/>
  <c r="AI50" i="4"/>
  <c r="AI51" i="4"/>
  <c r="AI52" i="4"/>
  <c r="AI53" i="4"/>
  <c r="AI54" i="4"/>
  <c r="AI55" i="4"/>
  <c r="AI56" i="4"/>
  <c r="AI57" i="4"/>
  <c r="AI58" i="4"/>
  <c r="AI59" i="4"/>
  <c r="AI60" i="4"/>
  <c r="AI61" i="4"/>
  <c r="AI62" i="4"/>
  <c r="AI63" i="4"/>
  <c r="AI64" i="4"/>
  <c r="AI65" i="4"/>
  <c r="AI66" i="4"/>
  <c r="AI67" i="4"/>
  <c r="AI68" i="4"/>
  <c r="AI69" i="4"/>
  <c r="AI70" i="4"/>
  <c r="AI71" i="4"/>
  <c r="AI72" i="4"/>
  <c r="AI73" i="4"/>
  <c r="AI74" i="4"/>
  <c r="AI75" i="4"/>
  <c r="AI76" i="4"/>
  <c r="AI77" i="4"/>
  <c r="AI78" i="4"/>
  <c r="AI79" i="4"/>
  <c r="AI80" i="4"/>
  <c r="AI81" i="4"/>
  <c r="AI82" i="4"/>
  <c r="AI83" i="4"/>
  <c r="AI84" i="4"/>
  <c r="AI85" i="4"/>
  <c r="AI86" i="4"/>
  <c r="AI87" i="4"/>
  <c r="AI88" i="4"/>
  <c r="AI89" i="4"/>
  <c r="AI90" i="4"/>
  <c r="AI91" i="4"/>
  <c r="AI92" i="4"/>
  <c r="AI93" i="4"/>
  <c r="AI94" i="4"/>
  <c r="AI95" i="4"/>
  <c r="AI96" i="4"/>
  <c r="AI97" i="4"/>
  <c r="AI98" i="4"/>
  <c r="AI99" i="4"/>
  <c r="AI100" i="4"/>
  <c r="AI101" i="4"/>
  <c r="AI102" i="4"/>
  <c r="AI103" i="4"/>
  <c r="AI104" i="4"/>
  <c r="AI105" i="4"/>
  <c r="AI106" i="4"/>
  <c r="AI107" i="4"/>
  <c r="AI108" i="4"/>
  <c r="AI109" i="4"/>
  <c r="AI110" i="4"/>
  <c r="AI111" i="4"/>
  <c r="AI112" i="4"/>
  <c r="AI113" i="4"/>
  <c r="AI114" i="4"/>
  <c r="AI115" i="4"/>
  <c r="AI116" i="4"/>
  <c r="AI117" i="4"/>
  <c r="AI118" i="4"/>
  <c r="AI119" i="4"/>
  <c r="AI120" i="4"/>
  <c r="AI121" i="4"/>
  <c r="AI122" i="4"/>
  <c r="AI123" i="4"/>
  <c r="AI124" i="4"/>
  <c r="AI125" i="4"/>
  <c r="AI126" i="4"/>
  <c r="AI127" i="4"/>
  <c r="AI128" i="4"/>
  <c r="AI129" i="4"/>
  <c r="AI130" i="4"/>
  <c r="AI131" i="4"/>
  <c r="AI132" i="4"/>
  <c r="AI133" i="4"/>
  <c r="AI134" i="4"/>
  <c r="AI135" i="4"/>
  <c r="AI136" i="4"/>
  <c r="AI137" i="4"/>
  <c r="AI138" i="4"/>
  <c r="AI139" i="4"/>
  <c r="AI140" i="4"/>
  <c r="AI141" i="4"/>
  <c r="AI142" i="4"/>
  <c r="AI143" i="4"/>
  <c r="AI144" i="4"/>
  <c r="AI145" i="4"/>
  <c r="AI146" i="4"/>
  <c r="AI147" i="4"/>
  <c r="AI148" i="4"/>
  <c r="AI149" i="4"/>
  <c r="AI150" i="4"/>
  <c r="AI151" i="4"/>
  <c r="AI152" i="4"/>
  <c r="AI153" i="4"/>
  <c r="AI154" i="4"/>
  <c r="AI155" i="4"/>
  <c r="AI156" i="4"/>
  <c r="AI157" i="4"/>
  <c r="AI158" i="4"/>
  <c r="AI159" i="4"/>
  <c r="AI160" i="4"/>
  <c r="AI161" i="4"/>
  <c r="AI162" i="4"/>
  <c r="AI163" i="4"/>
  <c r="AI164" i="4"/>
  <c r="AI165" i="4"/>
  <c r="AI166" i="4"/>
  <c r="AI167" i="4"/>
  <c r="AI168" i="4"/>
  <c r="AI169" i="4"/>
  <c r="AI170" i="4"/>
  <c r="AI171" i="4"/>
  <c r="AI172" i="4"/>
  <c r="AI173" i="4"/>
  <c r="AI174" i="4"/>
  <c r="AI175" i="4"/>
  <c r="AI176" i="4"/>
  <c r="AI177" i="4"/>
  <c r="AI178" i="4"/>
  <c r="AI179" i="4"/>
  <c r="AI180" i="4"/>
  <c r="AI181" i="4"/>
  <c r="AI182" i="4"/>
  <c r="AI183" i="4"/>
  <c r="AI184" i="4"/>
  <c r="AI185" i="4"/>
  <c r="AI186" i="4"/>
  <c r="AI187" i="4"/>
  <c r="AI188" i="4"/>
  <c r="AI189" i="4"/>
  <c r="AI190" i="4"/>
  <c r="AI191" i="4"/>
  <c r="AI192" i="4"/>
  <c r="AI193" i="4"/>
  <c r="AI194" i="4"/>
  <c r="AI195" i="4"/>
  <c r="AI196" i="4"/>
  <c r="AI197" i="4"/>
  <c r="AI198" i="4"/>
  <c r="AI199" i="4"/>
  <c r="AI200" i="4"/>
  <c r="AI201" i="4"/>
  <c r="AI202" i="4"/>
  <c r="AI203" i="4"/>
  <c r="AI204" i="4"/>
  <c r="AI205" i="4"/>
  <c r="AI206" i="4"/>
  <c r="AI207" i="4"/>
  <c r="AI208" i="4"/>
  <c r="AI209" i="4"/>
  <c r="AI210" i="4"/>
  <c r="AI211" i="4"/>
  <c r="AI212" i="4"/>
  <c r="AI213" i="4"/>
  <c r="AI214" i="4"/>
  <c r="AI215" i="4"/>
  <c r="AI216" i="4"/>
  <c r="AI217" i="4"/>
  <c r="AI218" i="4"/>
  <c r="AI219" i="4"/>
  <c r="AI220" i="4"/>
  <c r="AI221" i="4"/>
  <c r="AI222" i="4"/>
  <c r="AI223" i="4"/>
  <c r="AI224" i="4"/>
  <c r="AI225" i="4"/>
  <c r="AI226" i="4"/>
  <c r="AI227" i="4"/>
  <c r="AI228" i="4"/>
  <c r="AI229" i="4"/>
  <c r="AI230" i="4"/>
  <c r="AG5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G34" i="4"/>
  <c r="AG35" i="4"/>
  <c r="AG36" i="4"/>
  <c r="AG37" i="4"/>
  <c r="AG38" i="4"/>
  <c r="AG39" i="4"/>
  <c r="AG40" i="4"/>
  <c r="AG41" i="4"/>
  <c r="AG42" i="4"/>
  <c r="AG43" i="4"/>
  <c r="AG44" i="4"/>
  <c r="AG45" i="4"/>
  <c r="AG46" i="4"/>
  <c r="AG47" i="4"/>
  <c r="AG48" i="4"/>
  <c r="AG49" i="4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3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8" i="4"/>
  <c r="AG89" i="4"/>
  <c r="AG90" i="4"/>
  <c r="AG91" i="4"/>
  <c r="AG92" i="4"/>
  <c r="AG93" i="4"/>
  <c r="AG94" i="4"/>
  <c r="AG95" i="4"/>
  <c r="AG96" i="4"/>
  <c r="AG97" i="4"/>
  <c r="AG98" i="4"/>
  <c r="AG99" i="4"/>
  <c r="AG100" i="4"/>
  <c r="AG101" i="4"/>
  <c r="AG102" i="4"/>
  <c r="AG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1" i="4"/>
  <c r="AG132" i="4"/>
  <c r="AG133" i="4"/>
  <c r="AG134" i="4"/>
  <c r="AG135" i="4"/>
  <c r="AG136" i="4"/>
  <c r="AG137" i="4"/>
  <c r="AG138" i="4"/>
  <c r="AG139" i="4"/>
  <c r="AG140" i="4"/>
  <c r="AG141" i="4"/>
  <c r="AG142" i="4"/>
  <c r="AG143" i="4"/>
  <c r="AG144" i="4"/>
  <c r="AG145" i="4"/>
  <c r="AG146" i="4"/>
  <c r="AG147" i="4"/>
  <c r="AG148" i="4"/>
  <c r="AG149" i="4"/>
  <c r="AG150" i="4"/>
  <c r="AG151" i="4"/>
  <c r="AG152" i="4"/>
  <c r="AG153" i="4"/>
  <c r="AG154" i="4"/>
  <c r="AG155" i="4"/>
  <c r="AG156" i="4"/>
  <c r="AG157" i="4"/>
  <c r="AG158" i="4"/>
  <c r="AG159" i="4"/>
  <c r="AG160" i="4"/>
  <c r="AG161" i="4"/>
  <c r="AG162" i="4"/>
  <c r="AG163" i="4"/>
  <c r="AG164" i="4"/>
  <c r="AG165" i="4"/>
  <c r="AG166" i="4"/>
  <c r="AG167" i="4"/>
  <c r="AG168" i="4"/>
  <c r="AG169" i="4"/>
  <c r="AG170" i="4"/>
  <c r="AG171" i="4"/>
  <c r="AG172" i="4"/>
  <c r="AG173" i="4"/>
  <c r="AG174" i="4"/>
  <c r="AG175" i="4"/>
  <c r="AG176" i="4"/>
  <c r="AG177" i="4"/>
  <c r="AG178" i="4"/>
  <c r="AG179" i="4"/>
  <c r="AG180" i="4"/>
  <c r="AG181" i="4"/>
  <c r="AG182" i="4"/>
  <c r="AG183" i="4"/>
  <c r="AG184" i="4"/>
  <c r="AG185" i="4"/>
  <c r="AG186" i="4"/>
  <c r="AG187" i="4"/>
  <c r="AG188" i="4"/>
  <c r="AG189" i="4"/>
  <c r="AG190" i="4"/>
  <c r="AG191" i="4"/>
  <c r="AG192" i="4"/>
  <c r="AG193" i="4"/>
  <c r="AG194" i="4"/>
  <c r="AG195" i="4"/>
  <c r="AG196" i="4"/>
  <c r="AG197" i="4"/>
  <c r="AG198" i="4"/>
  <c r="AG199" i="4"/>
  <c r="AG200" i="4"/>
  <c r="AG201" i="4"/>
  <c r="AG202" i="4"/>
  <c r="AG203" i="4"/>
  <c r="AG204" i="4"/>
  <c r="AG205" i="4"/>
  <c r="AG206" i="4"/>
  <c r="AG207" i="4"/>
  <c r="AG208" i="4"/>
  <c r="AG209" i="4"/>
  <c r="AG210" i="4"/>
  <c r="AG211" i="4"/>
  <c r="AG212" i="4"/>
  <c r="AG213" i="4"/>
  <c r="AG214" i="4"/>
  <c r="AG215" i="4"/>
  <c r="AG216" i="4"/>
  <c r="AG217" i="4"/>
  <c r="AG218" i="4"/>
  <c r="AG219" i="4"/>
  <c r="AG220" i="4"/>
  <c r="AG221" i="4"/>
  <c r="AG222" i="4"/>
  <c r="AG223" i="4"/>
  <c r="AG224" i="4"/>
  <c r="AG225" i="4"/>
  <c r="AG226" i="4"/>
  <c r="AG227" i="4"/>
  <c r="AG228" i="4"/>
  <c r="AG229" i="4"/>
  <c r="AG230" i="4"/>
  <c r="AE5" i="4"/>
  <c r="AE6" i="4"/>
  <c r="AE7" i="4"/>
  <c r="AE8" i="4"/>
  <c r="AE9" i="4"/>
  <c r="AE10" i="4"/>
  <c r="AE11" i="4"/>
  <c r="AE12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C5" i="4"/>
  <c r="AC231" i="4" s="1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2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5" i="4"/>
  <c r="AC86" i="4"/>
  <c r="AC87" i="4"/>
  <c r="AC88" i="4"/>
  <c r="AC89" i="4"/>
  <c r="AC90" i="4"/>
  <c r="AC91" i="4"/>
  <c r="AC92" i="4"/>
  <c r="AC93" i="4"/>
  <c r="AC94" i="4"/>
  <c r="AC95" i="4"/>
  <c r="AC96" i="4"/>
  <c r="AC97" i="4"/>
  <c r="AC98" i="4"/>
  <c r="AC99" i="4"/>
  <c r="AC100" i="4"/>
  <c r="AC101" i="4"/>
  <c r="AC102" i="4"/>
  <c r="AC103" i="4"/>
  <c r="AC104" i="4"/>
  <c r="AC105" i="4"/>
  <c r="AC106" i="4"/>
  <c r="AC107" i="4"/>
  <c r="AC108" i="4"/>
  <c r="AC109" i="4"/>
  <c r="AC110" i="4"/>
  <c r="AC111" i="4"/>
  <c r="AC112" i="4"/>
  <c r="AC113" i="4"/>
  <c r="AC114" i="4"/>
  <c r="AC115" i="4"/>
  <c r="AC116" i="4"/>
  <c r="AC117" i="4"/>
  <c r="AC118" i="4"/>
  <c r="AC119" i="4"/>
  <c r="AC120" i="4"/>
  <c r="AC121" i="4"/>
  <c r="AC122" i="4"/>
  <c r="AC123" i="4"/>
  <c r="AC124" i="4"/>
  <c r="AC125" i="4"/>
  <c r="AC126" i="4"/>
  <c r="AC127" i="4"/>
  <c r="AC128" i="4"/>
  <c r="AC129" i="4"/>
  <c r="AC130" i="4"/>
  <c r="AC131" i="4"/>
  <c r="AC132" i="4"/>
  <c r="AC133" i="4"/>
  <c r="AC134" i="4"/>
  <c r="AC135" i="4"/>
  <c r="AC136" i="4"/>
  <c r="AC137" i="4"/>
  <c r="AC138" i="4"/>
  <c r="AC139" i="4"/>
  <c r="AC140" i="4"/>
  <c r="AC141" i="4"/>
  <c r="AC142" i="4"/>
  <c r="AC143" i="4"/>
  <c r="AC144" i="4"/>
  <c r="AC145" i="4"/>
  <c r="AC146" i="4"/>
  <c r="AC147" i="4"/>
  <c r="AC148" i="4"/>
  <c r="AC149" i="4"/>
  <c r="AC150" i="4"/>
  <c r="AC151" i="4"/>
  <c r="AC152" i="4"/>
  <c r="AC153" i="4"/>
  <c r="AC154" i="4"/>
  <c r="AC155" i="4"/>
  <c r="AC156" i="4"/>
  <c r="AC157" i="4"/>
  <c r="AC158" i="4"/>
  <c r="AC159" i="4"/>
  <c r="AC160" i="4"/>
  <c r="AC161" i="4"/>
  <c r="AC162" i="4"/>
  <c r="AC163" i="4"/>
  <c r="AC164" i="4"/>
  <c r="AC165" i="4"/>
  <c r="AC166" i="4"/>
  <c r="AC167" i="4"/>
  <c r="AC168" i="4"/>
  <c r="AC169" i="4"/>
  <c r="AC170" i="4"/>
  <c r="AC171" i="4"/>
  <c r="AC172" i="4"/>
  <c r="AC173" i="4"/>
  <c r="AC174" i="4"/>
  <c r="AC175" i="4"/>
  <c r="AC176" i="4"/>
  <c r="AC177" i="4"/>
  <c r="AC178" i="4"/>
  <c r="AC179" i="4"/>
  <c r="AC180" i="4"/>
  <c r="AC181" i="4"/>
  <c r="AC182" i="4"/>
  <c r="AC183" i="4"/>
  <c r="AC184" i="4"/>
  <c r="AC185" i="4"/>
  <c r="AC186" i="4"/>
  <c r="AC187" i="4"/>
  <c r="AC188" i="4"/>
  <c r="AC189" i="4"/>
  <c r="AC190" i="4"/>
  <c r="AC191" i="4"/>
  <c r="AC192" i="4"/>
  <c r="AC193" i="4"/>
  <c r="AC194" i="4"/>
  <c r="AC195" i="4"/>
  <c r="AC196" i="4"/>
  <c r="AC197" i="4"/>
  <c r="AC198" i="4"/>
  <c r="AC199" i="4"/>
  <c r="AC200" i="4"/>
  <c r="AC201" i="4"/>
  <c r="AC202" i="4"/>
  <c r="AC203" i="4"/>
  <c r="AC204" i="4"/>
  <c r="AC205" i="4"/>
  <c r="AC206" i="4"/>
  <c r="AC207" i="4"/>
  <c r="AC208" i="4"/>
  <c r="AC209" i="4"/>
  <c r="AC210" i="4"/>
  <c r="AC211" i="4"/>
  <c r="AC212" i="4"/>
  <c r="AC213" i="4"/>
  <c r="AC214" i="4"/>
  <c r="AC215" i="4"/>
  <c r="AC216" i="4"/>
  <c r="AC217" i="4"/>
  <c r="AC218" i="4"/>
  <c r="AC219" i="4"/>
  <c r="AC220" i="4"/>
  <c r="AC221" i="4"/>
  <c r="AC222" i="4"/>
  <c r="AC223" i="4"/>
  <c r="AC224" i="4"/>
  <c r="AC225" i="4"/>
  <c r="AC226" i="4"/>
  <c r="AC227" i="4"/>
  <c r="AC228" i="4"/>
  <c r="AC229" i="4"/>
  <c r="AC230" i="4"/>
  <c r="AA5" i="4"/>
  <c r="AA231" i="4" s="1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8" i="4"/>
  <c r="AA49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66" i="4"/>
  <c r="AA67" i="4"/>
  <c r="AA68" i="4"/>
  <c r="AA69" i="4"/>
  <c r="AA70" i="4"/>
  <c r="AA71" i="4"/>
  <c r="AA72" i="4"/>
  <c r="AA73" i="4"/>
  <c r="AA74" i="4"/>
  <c r="AA75" i="4"/>
  <c r="AA76" i="4"/>
  <c r="AA77" i="4"/>
  <c r="AA78" i="4"/>
  <c r="AA79" i="4"/>
  <c r="AA80" i="4"/>
  <c r="AA81" i="4"/>
  <c r="AA82" i="4"/>
  <c r="AA83" i="4"/>
  <c r="AA84" i="4"/>
  <c r="AA85" i="4"/>
  <c r="AA86" i="4"/>
  <c r="AA87" i="4"/>
  <c r="AA88" i="4"/>
  <c r="AA89" i="4"/>
  <c r="AA90" i="4"/>
  <c r="AA91" i="4"/>
  <c r="AA92" i="4"/>
  <c r="AA93" i="4"/>
  <c r="AA94" i="4"/>
  <c r="AA95" i="4"/>
  <c r="AA96" i="4"/>
  <c r="AA97" i="4"/>
  <c r="AA98" i="4"/>
  <c r="AA99" i="4"/>
  <c r="AA100" i="4"/>
  <c r="AA101" i="4"/>
  <c r="AA102" i="4"/>
  <c r="AA103" i="4"/>
  <c r="AA104" i="4"/>
  <c r="AA105" i="4"/>
  <c r="AA106" i="4"/>
  <c r="AA107" i="4"/>
  <c r="AA108" i="4"/>
  <c r="AA109" i="4"/>
  <c r="AA110" i="4"/>
  <c r="AA111" i="4"/>
  <c r="AA112" i="4"/>
  <c r="AA113" i="4"/>
  <c r="AA114" i="4"/>
  <c r="AA115" i="4"/>
  <c r="AA116" i="4"/>
  <c r="AA117" i="4"/>
  <c r="AA118" i="4"/>
  <c r="AA119" i="4"/>
  <c r="AA120" i="4"/>
  <c r="AA121" i="4"/>
  <c r="AA122" i="4"/>
  <c r="AA123" i="4"/>
  <c r="AA124" i="4"/>
  <c r="AA125" i="4"/>
  <c r="AA126" i="4"/>
  <c r="AA127" i="4"/>
  <c r="AA128" i="4"/>
  <c r="AA129" i="4"/>
  <c r="AA130" i="4"/>
  <c r="AA131" i="4"/>
  <c r="AA132" i="4"/>
  <c r="AA133" i="4"/>
  <c r="AA134" i="4"/>
  <c r="AA135" i="4"/>
  <c r="AA136" i="4"/>
  <c r="AA137" i="4"/>
  <c r="AA138" i="4"/>
  <c r="AA139" i="4"/>
  <c r="AA140" i="4"/>
  <c r="AA141" i="4"/>
  <c r="AA142" i="4"/>
  <c r="AA143" i="4"/>
  <c r="AA144" i="4"/>
  <c r="AA145" i="4"/>
  <c r="AA146" i="4"/>
  <c r="AA147" i="4"/>
  <c r="AA148" i="4"/>
  <c r="AA149" i="4"/>
  <c r="AA150" i="4"/>
  <c r="AA151" i="4"/>
  <c r="AA152" i="4"/>
  <c r="AA153" i="4"/>
  <c r="AA154" i="4"/>
  <c r="AA155" i="4"/>
  <c r="AA156" i="4"/>
  <c r="AA157" i="4"/>
  <c r="AA158" i="4"/>
  <c r="AA159" i="4"/>
  <c r="AA160" i="4"/>
  <c r="AA161" i="4"/>
  <c r="AA162" i="4"/>
  <c r="AA163" i="4"/>
  <c r="AA164" i="4"/>
  <c r="AA165" i="4"/>
  <c r="AA166" i="4"/>
  <c r="AA167" i="4"/>
  <c r="AA168" i="4"/>
  <c r="AA169" i="4"/>
  <c r="AA170" i="4"/>
  <c r="AA171" i="4"/>
  <c r="AA172" i="4"/>
  <c r="AA173" i="4"/>
  <c r="AA174" i="4"/>
  <c r="AA175" i="4"/>
  <c r="AA176" i="4"/>
  <c r="AA177" i="4"/>
  <c r="AA178" i="4"/>
  <c r="AA179" i="4"/>
  <c r="AA180" i="4"/>
  <c r="AA181" i="4"/>
  <c r="AA182" i="4"/>
  <c r="AA183" i="4"/>
  <c r="AA184" i="4"/>
  <c r="AA185" i="4"/>
  <c r="AA186" i="4"/>
  <c r="AA187" i="4"/>
  <c r="AA188" i="4"/>
  <c r="AA189" i="4"/>
  <c r="AA190" i="4"/>
  <c r="AA191" i="4"/>
  <c r="AA192" i="4"/>
  <c r="AA193" i="4"/>
  <c r="AA194" i="4"/>
  <c r="AA195" i="4"/>
  <c r="AA196" i="4"/>
  <c r="AA197" i="4"/>
  <c r="AA198" i="4"/>
  <c r="AA199" i="4"/>
  <c r="AA200" i="4"/>
  <c r="AA201" i="4"/>
  <c r="AA202" i="4"/>
  <c r="AA203" i="4"/>
  <c r="AA204" i="4"/>
  <c r="AA205" i="4"/>
  <c r="AA206" i="4"/>
  <c r="AA207" i="4"/>
  <c r="AA208" i="4"/>
  <c r="AA209" i="4"/>
  <c r="AA210" i="4"/>
  <c r="AA211" i="4"/>
  <c r="AA212" i="4"/>
  <c r="AA213" i="4"/>
  <c r="AA214" i="4"/>
  <c r="AA215" i="4"/>
  <c r="AA216" i="4"/>
  <c r="AA217" i="4"/>
  <c r="AA218" i="4"/>
  <c r="AA219" i="4"/>
  <c r="AA220" i="4"/>
  <c r="AA221" i="4"/>
  <c r="AA222" i="4"/>
  <c r="AA223" i="4"/>
  <c r="AA224" i="4"/>
  <c r="AA225" i="4"/>
  <c r="AA226" i="4"/>
  <c r="AA227" i="4"/>
  <c r="AA228" i="4"/>
  <c r="AA229" i="4"/>
  <c r="AA230" i="4"/>
  <c r="Y5" i="4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W5" i="4"/>
  <c r="W231" i="4" s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U5" i="4"/>
  <c r="U6" i="4"/>
  <c r="U7" i="4"/>
  <c r="U8" i="4"/>
  <c r="U9" i="4"/>
  <c r="U10" i="4"/>
  <c r="U11" i="4"/>
  <c r="U12" i="4"/>
  <c r="U13" i="4"/>
  <c r="U14" i="4"/>
  <c r="U15" i="4"/>
  <c r="U16" i="4"/>
  <c r="U231" i="4" s="1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S5" i="4"/>
  <c r="S231" i="4" s="1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Q5" i="4"/>
  <c r="Q6" i="4"/>
  <c r="Q231" i="4" s="1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O5" i="4"/>
  <c r="O231" i="4" s="1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M5" i="4"/>
  <c r="M6" i="4"/>
  <c r="M231" i="4" s="1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K5" i="4"/>
  <c r="K231" i="4" s="1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I5" i="4"/>
  <c r="I6" i="4"/>
  <c r="I231" i="4" s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BP5" i="4"/>
  <c r="BP6" i="4"/>
  <c r="BP7" i="4"/>
  <c r="BP8" i="4"/>
  <c r="BP9" i="4"/>
  <c r="BP10" i="4"/>
  <c r="BP11" i="4"/>
  <c r="BP12" i="4"/>
  <c r="BP13" i="4"/>
  <c r="BP14" i="4"/>
  <c r="BP15" i="4"/>
  <c r="BP16" i="4"/>
  <c r="BP17" i="4"/>
  <c r="BP18" i="4"/>
  <c r="BP19" i="4"/>
  <c r="BP20" i="4"/>
  <c r="BP21" i="4"/>
  <c r="BP22" i="4"/>
  <c r="BP23" i="4"/>
  <c r="BP24" i="4"/>
  <c r="BP25" i="4"/>
  <c r="BP26" i="4"/>
  <c r="BP27" i="4"/>
  <c r="BP28" i="4"/>
  <c r="BP29" i="4"/>
  <c r="BP30" i="4"/>
  <c r="BP31" i="4"/>
  <c r="BP32" i="4"/>
  <c r="BP33" i="4"/>
  <c r="BP34" i="4"/>
  <c r="BP35" i="4"/>
  <c r="BP36" i="4"/>
  <c r="BP37" i="4"/>
  <c r="BP38" i="4"/>
  <c r="BP39" i="4"/>
  <c r="BP40" i="4"/>
  <c r="BP41" i="4"/>
  <c r="BP42" i="4"/>
  <c r="BP43" i="4"/>
  <c r="BP44" i="4"/>
  <c r="BP45" i="4"/>
  <c r="BP46" i="4"/>
  <c r="BP47" i="4"/>
  <c r="BP48" i="4"/>
  <c r="BP49" i="4"/>
  <c r="BP50" i="4"/>
  <c r="BP51" i="4"/>
  <c r="BP52" i="4"/>
  <c r="BP53" i="4"/>
  <c r="BP54" i="4"/>
  <c r="BP55" i="4"/>
  <c r="BP56" i="4"/>
  <c r="BP57" i="4"/>
  <c r="BP58" i="4"/>
  <c r="BP59" i="4"/>
  <c r="BP60" i="4"/>
  <c r="BP61" i="4"/>
  <c r="BP62" i="4"/>
  <c r="BP63" i="4"/>
  <c r="BP64" i="4"/>
  <c r="BP65" i="4"/>
  <c r="BP66" i="4"/>
  <c r="BP67" i="4"/>
  <c r="BP68" i="4"/>
  <c r="BP69" i="4"/>
  <c r="BP70" i="4"/>
  <c r="BP71" i="4"/>
  <c r="BP72" i="4"/>
  <c r="BP73" i="4"/>
  <c r="BP74" i="4"/>
  <c r="BP75" i="4"/>
  <c r="BP76" i="4"/>
  <c r="BP77" i="4"/>
  <c r="BP78" i="4"/>
  <c r="BP79" i="4"/>
  <c r="BP80" i="4"/>
  <c r="BP81" i="4"/>
  <c r="BP82" i="4"/>
  <c r="BP83" i="4"/>
  <c r="BP84" i="4"/>
  <c r="BP85" i="4"/>
  <c r="BP86" i="4"/>
  <c r="BP87" i="4"/>
  <c r="BP88" i="4"/>
  <c r="BP89" i="4"/>
  <c r="BP90" i="4"/>
  <c r="BP91" i="4"/>
  <c r="BP92" i="4"/>
  <c r="BP93" i="4"/>
  <c r="BP94" i="4"/>
  <c r="BP95" i="4"/>
  <c r="BP96" i="4"/>
  <c r="BP97" i="4"/>
  <c r="BP98" i="4"/>
  <c r="BP99" i="4"/>
  <c r="BP100" i="4"/>
  <c r="BP101" i="4"/>
  <c r="BP102" i="4"/>
  <c r="BP103" i="4"/>
  <c r="BP104" i="4"/>
  <c r="BP105" i="4"/>
  <c r="BP106" i="4"/>
  <c r="BP107" i="4"/>
  <c r="BP108" i="4"/>
  <c r="BP109" i="4"/>
  <c r="BP110" i="4"/>
  <c r="BP111" i="4"/>
  <c r="BP112" i="4"/>
  <c r="BP113" i="4"/>
  <c r="BP114" i="4"/>
  <c r="BP115" i="4"/>
  <c r="BP116" i="4"/>
  <c r="BP117" i="4"/>
  <c r="BP118" i="4"/>
  <c r="BP119" i="4"/>
  <c r="BP120" i="4"/>
  <c r="BP121" i="4"/>
  <c r="BP122" i="4"/>
  <c r="BP123" i="4"/>
  <c r="BP124" i="4"/>
  <c r="BP125" i="4"/>
  <c r="BP126" i="4"/>
  <c r="BP127" i="4"/>
  <c r="BP128" i="4"/>
  <c r="BP129" i="4"/>
  <c r="BP130" i="4"/>
  <c r="BP131" i="4"/>
  <c r="BP132" i="4"/>
  <c r="BP133" i="4"/>
  <c r="BP134" i="4"/>
  <c r="BP135" i="4"/>
  <c r="BP136" i="4"/>
  <c r="BP137" i="4"/>
  <c r="BP138" i="4"/>
  <c r="BP139" i="4"/>
  <c r="BP140" i="4"/>
  <c r="BP141" i="4"/>
  <c r="BP142" i="4"/>
  <c r="BP143" i="4"/>
  <c r="BP144" i="4"/>
  <c r="BP145" i="4"/>
  <c r="BP146" i="4"/>
  <c r="BP147" i="4"/>
  <c r="BP148" i="4"/>
  <c r="BP149" i="4"/>
  <c r="BP150" i="4"/>
  <c r="BP151" i="4"/>
  <c r="BP152" i="4"/>
  <c r="BP153" i="4"/>
  <c r="BP154" i="4"/>
  <c r="BP155" i="4"/>
  <c r="BP156" i="4"/>
  <c r="BP157" i="4"/>
  <c r="BP158" i="4"/>
  <c r="BP159" i="4"/>
  <c r="BP160" i="4"/>
  <c r="BP161" i="4"/>
  <c r="BP162" i="4"/>
  <c r="BP163" i="4"/>
  <c r="BP164" i="4"/>
  <c r="BP165" i="4"/>
  <c r="BP166" i="4"/>
  <c r="BP167" i="4"/>
  <c r="BP168" i="4"/>
  <c r="BP169" i="4"/>
  <c r="BP170" i="4"/>
  <c r="BP171" i="4"/>
  <c r="BP172" i="4"/>
  <c r="BP173" i="4"/>
  <c r="BP174" i="4"/>
  <c r="BP175" i="4"/>
  <c r="BP176" i="4"/>
  <c r="BP177" i="4"/>
  <c r="BP178" i="4"/>
  <c r="BP179" i="4"/>
  <c r="BP180" i="4"/>
  <c r="BP181" i="4"/>
  <c r="BP182" i="4"/>
  <c r="BP183" i="4"/>
  <c r="BP184" i="4"/>
  <c r="BP185" i="4"/>
  <c r="BP186" i="4"/>
  <c r="BP187" i="4"/>
  <c r="BP188" i="4"/>
  <c r="BP189" i="4"/>
  <c r="BP190" i="4"/>
  <c r="BP191" i="4"/>
  <c r="BP192" i="4"/>
  <c r="BP193" i="4"/>
  <c r="BP194" i="4"/>
  <c r="BP195" i="4"/>
  <c r="BP196" i="4"/>
  <c r="BP197" i="4"/>
  <c r="BP198" i="4"/>
  <c r="BP199" i="4"/>
  <c r="BP200" i="4"/>
  <c r="BP201" i="4"/>
  <c r="BP202" i="4"/>
  <c r="BP203" i="4"/>
  <c r="BP204" i="4"/>
  <c r="BP205" i="4"/>
  <c r="BP206" i="4"/>
  <c r="BP207" i="4"/>
  <c r="BP208" i="4"/>
  <c r="BP209" i="4"/>
  <c r="BP210" i="4"/>
  <c r="BP211" i="4"/>
  <c r="BP212" i="4"/>
  <c r="BP213" i="4"/>
  <c r="BP214" i="4"/>
  <c r="BP215" i="4"/>
  <c r="BP216" i="4"/>
  <c r="BP217" i="4"/>
  <c r="BP218" i="4"/>
  <c r="BP219" i="4"/>
  <c r="BP220" i="4"/>
  <c r="BP221" i="4"/>
  <c r="BP222" i="4"/>
  <c r="BP223" i="4"/>
  <c r="BP224" i="4"/>
  <c r="BP225" i="4"/>
  <c r="BP226" i="4"/>
  <c r="BP227" i="4"/>
  <c r="BP228" i="4"/>
  <c r="BP229" i="4"/>
  <c r="BP230" i="4"/>
  <c r="AM231" i="4" l="1"/>
  <c r="AS231" i="4"/>
  <c r="AW231" i="4"/>
  <c r="BC231" i="4"/>
  <c r="BG263" i="4"/>
  <c r="BI263" i="4"/>
  <c r="BA231" i="4"/>
  <c r="BO231" i="4"/>
  <c r="BO263" i="4"/>
  <c r="I263" i="4"/>
  <c r="Q263" i="4"/>
  <c r="S263" i="4"/>
  <c r="U263" i="4"/>
  <c r="W263" i="4"/>
  <c r="AA263" i="4"/>
  <c r="AC263" i="4"/>
  <c r="AE263" i="4"/>
  <c r="AG263" i="4"/>
  <c r="AI263" i="4"/>
  <c r="AO263" i="4"/>
  <c r="AQ263" i="4"/>
  <c r="AS263" i="4"/>
  <c r="AW263" i="4"/>
  <c r="BC263" i="4"/>
  <c r="BM263" i="4"/>
  <c r="AG231" i="4"/>
  <c r="AQ231" i="4"/>
  <c r="BM231" i="4"/>
  <c r="Y263" i="4"/>
  <c r="AK263" i="4"/>
  <c r="AM263" i="4"/>
  <c r="AU263" i="4"/>
  <c r="AY263" i="4"/>
  <c r="BA263" i="4"/>
  <c r="BE263" i="4"/>
  <c r="BK263" i="4"/>
  <c r="AE231" i="4"/>
  <c r="AK231" i="4"/>
  <c r="AU231" i="4"/>
  <c r="BG231" i="4"/>
  <c r="BI231" i="4"/>
  <c r="BK231" i="4"/>
  <c r="K263" i="4"/>
  <c r="M263" i="4"/>
  <c r="A2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G72" i="1" l="1"/>
  <c r="H72" i="1"/>
  <c r="I72" i="1"/>
  <c r="J72" i="1"/>
  <c r="K72" i="1"/>
  <c r="G69" i="1"/>
  <c r="H69" i="1"/>
  <c r="I69" i="1"/>
  <c r="J69" i="1"/>
  <c r="K69" i="1"/>
  <c r="G66" i="1"/>
  <c r="H66" i="1"/>
  <c r="I66" i="1"/>
  <c r="J66" i="1"/>
  <c r="K66" i="1"/>
  <c r="G63" i="1"/>
  <c r="H63" i="1"/>
  <c r="I63" i="1"/>
  <c r="J63" i="1"/>
  <c r="K63" i="1"/>
  <c r="G60" i="1"/>
  <c r="G75" i="1" s="1"/>
  <c r="H60" i="1"/>
  <c r="I60" i="1"/>
  <c r="J60" i="1"/>
  <c r="K60" i="1"/>
  <c r="J75" i="1" l="1"/>
  <c r="H75" i="1"/>
  <c r="K75" i="1"/>
  <c r="I75" i="1"/>
  <c r="D10" i="1"/>
  <c r="D11" i="1"/>
  <c r="M50" i="1"/>
  <c r="N50" i="1" s="1"/>
  <c r="N47" i="1"/>
  <c r="N48" i="1"/>
  <c r="N49" i="1"/>
  <c r="N46" i="1"/>
  <c r="D43" i="1"/>
  <c r="N74" i="1" l="1"/>
  <c r="N73" i="1"/>
  <c r="M72" i="1"/>
  <c r="L72" i="1"/>
  <c r="F72" i="1"/>
  <c r="E72" i="1"/>
  <c r="N71" i="1"/>
  <c r="N70" i="1"/>
  <c r="M69" i="1"/>
  <c r="L69" i="1"/>
  <c r="F69" i="1"/>
  <c r="E69" i="1"/>
  <c r="N68" i="1"/>
  <c r="N67" i="1"/>
  <c r="M66" i="1"/>
  <c r="L66" i="1"/>
  <c r="F66" i="1"/>
  <c r="E66" i="1"/>
  <c r="N65" i="1"/>
  <c r="N64" i="1"/>
  <c r="M63" i="1"/>
  <c r="L63" i="1"/>
  <c r="F63" i="1"/>
  <c r="E63" i="1"/>
  <c r="N62" i="1"/>
  <c r="N61" i="1"/>
  <c r="M60" i="1"/>
  <c r="L60" i="1"/>
  <c r="F60" i="1"/>
  <c r="E60" i="1"/>
  <c r="N41" i="1"/>
  <c r="N42" i="1" s="1"/>
  <c r="F75" i="1" l="1"/>
  <c r="L75" i="1"/>
  <c r="E75" i="1"/>
  <c r="N69" i="1"/>
  <c r="N77" i="1"/>
  <c r="M75" i="1"/>
  <c r="N60" i="1"/>
  <c r="N66" i="1"/>
  <c r="N76" i="1"/>
  <c r="M51" i="1" s="1"/>
  <c r="N51" i="1" s="1"/>
  <c r="D52" i="1" s="1"/>
  <c r="N72" i="1"/>
  <c r="N63" i="1"/>
  <c r="L41" i="1" l="1"/>
  <c r="L42" i="1" s="1"/>
  <c r="J41" i="1"/>
  <c r="J42" i="1" s="1"/>
  <c r="D12" i="1" l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K41" i="1"/>
  <c r="K42" i="1" s="1"/>
  <c r="H41" i="1"/>
  <c r="H42" i="1" s="1"/>
  <c r="I41" i="1"/>
  <c r="I42" i="1" s="1"/>
  <c r="M41" i="1"/>
  <c r="M42" i="1" s="1"/>
  <c r="G41" i="1"/>
  <c r="F19" i="1" l="1"/>
  <c r="G42" i="1"/>
  <c r="D42" i="1" s="1"/>
  <c r="D41" i="1"/>
  <c r="D51" i="1" s="1"/>
  <c r="D53" i="1" s="1"/>
  <c r="E10" i="1"/>
  <c r="F10" i="1" s="1"/>
  <c r="E39" i="1"/>
  <c r="F39" i="1" s="1"/>
  <c r="E35" i="1"/>
  <c r="F35" i="1" s="1"/>
  <c r="E31" i="1"/>
  <c r="F31" i="1" s="1"/>
  <c r="E27" i="1"/>
  <c r="F27" i="1" s="1"/>
  <c r="E23" i="1"/>
  <c r="F23" i="1" s="1"/>
  <c r="E19" i="1"/>
  <c r="E15" i="1"/>
  <c r="F15" i="1" s="1"/>
  <c r="E11" i="1"/>
  <c r="F11" i="1" s="1"/>
  <c r="E38" i="1"/>
  <c r="F38" i="1" s="1"/>
  <c r="E34" i="1"/>
  <c r="F34" i="1" s="1"/>
  <c r="E30" i="1"/>
  <c r="F30" i="1" s="1"/>
  <c r="E26" i="1"/>
  <c r="F26" i="1" s="1"/>
  <c r="E22" i="1"/>
  <c r="F22" i="1" s="1"/>
  <c r="E18" i="1"/>
  <c r="F18" i="1" s="1"/>
  <c r="E14" i="1"/>
  <c r="F14" i="1" s="1"/>
  <c r="E37" i="1"/>
  <c r="F37" i="1" s="1"/>
  <c r="E33" i="1"/>
  <c r="F33" i="1" s="1"/>
  <c r="E29" i="1"/>
  <c r="F29" i="1" s="1"/>
  <c r="E25" i="1"/>
  <c r="F25" i="1" s="1"/>
  <c r="E21" i="1"/>
  <c r="F21" i="1" s="1"/>
  <c r="E17" i="1"/>
  <c r="F17" i="1" s="1"/>
  <c r="E13" i="1"/>
  <c r="F13" i="1" s="1"/>
  <c r="E36" i="1"/>
  <c r="F36" i="1" s="1"/>
  <c r="E32" i="1"/>
  <c r="F32" i="1" s="1"/>
  <c r="E28" i="1"/>
  <c r="F28" i="1" s="1"/>
  <c r="E24" i="1"/>
  <c r="F24" i="1" s="1"/>
  <c r="E20" i="1"/>
  <c r="F20" i="1" s="1"/>
  <c r="E16" i="1"/>
  <c r="F16" i="1" s="1"/>
  <c r="E12" i="1"/>
  <c r="F12" i="1" s="1"/>
  <c r="D40" i="1"/>
  <c r="E40" i="1" l="1"/>
  <c r="F40" i="1"/>
  <c r="D47" i="1" l="1"/>
  <c r="D48" i="1" s="1"/>
  <c r="D45" i="1"/>
  <c r="D4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C:\CLOUD-UNiK\TARIFS FOURNISSEURS - GRILLES ATCP\TARIFS HRANIPEX.xlsx" keepAlive="1" name="TARIFS HRANIPEX" type="5" refreshedVersion="5" background="1" saveData="1">
    <dbPr connection="Provider=Microsoft.ACE.OLEDB.12.0;User ID=Admin;Data Source=C:\CLOUD-UNiK\TARIFS FOURNISSEURS - GRILLES ATCP\TARIFS HRANIPEX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CHANTS$" commandType="3"/>
  </connection>
  <connection id="2" xr16:uid="{00000000-0015-0000-FFFF-FFFF01000000}" sourceFile="C:\CLOUD-UNiK\TARIFS FOURNISSEURS - GRILLES ATCP\TARIFS SOCODA.xlsx" keepAlive="1" name="TARIFS SOCODA" type="5" refreshedVersion="5" background="1" saveData="1">
    <dbPr connection="Provider=Microsoft.ACE.OLEDB.12.0;User ID=Admin;Data Source=C:\CLOUD-UNiK\TARIFS FOURNISSEURS - GRILLES ATCP\TARIFS SOCODA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MATERIAUX$" commandType="3"/>
  </connection>
</connections>
</file>

<file path=xl/sharedStrings.xml><?xml version="1.0" encoding="utf-8"?>
<sst xmlns="http://schemas.openxmlformats.org/spreadsheetml/2006/main" count="1293" uniqueCount="651">
  <si>
    <t>Ouvrage</t>
  </si>
  <si>
    <t>Prix total HT
(en €)</t>
  </si>
  <si>
    <t>Qté</t>
  </si>
  <si>
    <t>Prix Unit. HT
(en €)</t>
  </si>
  <si>
    <t>TVA à</t>
  </si>
  <si>
    <t>Total TTC (en €)</t>
  </si>
  <si>
    <t>Client :</t>
  </si>
  <si>
    <t>Adresse :</t>
  </si>
  <si>
    <t>Tél. / Port. :</t>
  </si>
  <si>
    <t>Mail :</t>
  </si>
  <si>
    <t>Architecte :</t>
  </si>
  <si>
    <t>N° devis : DE</t>
  </si>
  <si>
    <t>Montant total vendu HT (en €)</t>
  </si>
  <si>
    <t>Comm. Archi.</t>
  </si>
  <si>
    <t>Bois et dérivés
(en €)</t>
  </si>
  <si>
    <t>Quincaillerie
(en €)</t>
  </si>
  <si>
    <t>Miroiterie
(en €)</t>
  </si>
  <si>
    <t>Marbrerie
(en €)</t>
  </si>
  <si>
    <t>Produits finition
(en €)</t>
  </si>
  <si>
    <t>Electro./ élec./ plomb.
(en €)</t>
  </si>
  <si>
    <t>Additifs
(en €)</t>
  </si>
  <si>
    <t>Divers
(en €)</t>
  </si>
  <si>
    <t>Montant total achats réalisés (en €)</t>
  </si>
  <si>
    <t>TOTAL</t>
  </si>
  <si>
    <t>GUILLAUME</t>
  </si>
  <si>
    <t>FAB</t>
  </si>
  <si>
    <t>POSE</t>
  </si>
  <si>
    <t>ANTHONY</t>
  </si>
  <si>
    <t>SYLVAIN</t>
  </si>
  <si>
    <t>YOANN</t>
  </si>
  <si>
    <t>?</t>
  </si>
  <si>
    <t>TOTAL SEMAINE</t>
  </si>
  <si>
    <t>S...</t>
  </si>
  <si>
    <t>Montant total achats prévus (en €)</t>
  </si>
  <si>
    <t>Total MO fab.</t>
  </si>
  <si>
    <t>Total MO pose</t>
  </si>
  <si>
    <t>Total MO déplacement</t>
  </si>
  <si>
    <t>Total MO BE</t>
  </si>
  <si>
    <t>Total MO vendu</t>
  </si>
  <si>
    <t>Total MO réalisé</t>
  </si>
  <si>
    <t>Temps (en h)</t>
  </si>
  <si>
    <t>Montant (en €)</t>
  </si>
  <si>
    <t>Taux horaire :</t>
  </si>
  <si>
    <t>Total général fab.</t>
  </si>
  <si>
    <t>Total général pose</t>
  </si>
  <si>
    <t>Total BE</t>
  </si>
  <si>
    <t>Décompte matière (en €) :</t>
  </si>
  <si>
    <t>Décompte main d'œuvre (en €) :</t>
  </si>
  <si>
    <t>SOLDE FINAL (en €) :</t>
  </si>
  <si>
    <t>Montant total achats vendus (en €)</t>
  </si>
  <si>
    <t>Longueur</t>
  </si>
  <si>
    <t>Prix d'achat HT</t>
  </si>
  <si>
    <t>Prix de vente HT</t>
  </si>
  <si>
    <t>Désignation</t>
  </si>
  <si>
    <t>Unité</t>
  </si>
  <si>
    <t>U</t>
  </si>
  <si>
    <t>Catégorie</t>
  </si>
  <si>
    <t>Largeur</t>
  </si>
  <si>
    <t>MA00001</t>
  </si>
  <si>
    <t>CP OKOUME</t>
  </si>
  <si>
    <t xml:space="preserve">CONTREPLAQUE OKOUME  3mm  en 250 x 122                                                          </t>
  </si>
  <si>
    <t>M2</t>
  </si>
  <si>
    <t>MA00002</t>
  </si>
  <si>
    <t xml:space="preserve">CONTREPLAQUE OKOUME  3mm  en 310 x 153                                                          </t>
  </si>
  <si>
    <t>MA00003</t>
  </si>
  <si>
    <t xml:space="preserve">CONTREPLAQUE OKOUME  4mm  en 310 x 153                                                          </t>
  </si>
  <si>
    <t>MA00004</t>
  </si>
  <si>
    <t xml:space="preserve">CONTREPLAQUE OKOUME  5mm  en 250 x 122                                                          </t>
  </si>
  <si>
    <t>MA00005</t>
  </si>
  <si>
    <t xml:space="preserve">CONTREPLAQUE STANDARD Intérieur 05mm 3.10 x 1.53                                                </t>
  </si>
  <si>
    <t>MA00006</t>
  </si>
  <si>
    <t xml:space="preserve">CONTREPLAQUE OKOUME  8mm  en 250 x 122                                                          </t>
  </si>
  <si>
    <t>MA00007</t>
  </si>
  <si>
    <t xml:space="preserve">CONTREPLAQUE STANDARD Intérieur 08mm 3.10 x 1.53                                                </t>
  </si>
  <si>
    <t>MA00008</t>
  </si>
  <si>
    <t xml:space="preserve">CONTREPLAQUE OKOUME 10mm  en 250 x 122                                                          </t>
  </si>
  <si>
    <t>MA00009</t>
  </si>
  <si>
    <t xml:space="preserve">CONTREPLAQUE STANDARD Intérieur 10mm 3.10 x 1.53                                                </t>
  </si>
  <si>
    <t>MA00010</t>
  </si>
  <si>
    <t xml:space="preserve">CONTREPLAQUE OKOUME 12mm  en 250 x 122                                                          </t>
  </si>
  <si>
    <t>MA00011</t>
  </si>
  <si>
    <t xml:space="preserve">CONTREPLAQUE STANDARD Intérieur 12mm 3.10 x 1.53                                                </t>
  </si>
  <si>
    <t>MA00012</t>
  </si>
  <si>
    <t xml:space="preserve">CONTREPLAQUE OKOUME 15mm  en 250 x 122                                                          </t>
  </si>
  <si>
    <t>MA00013</t>
  </si>
  <si>
    <t xml:space="preserve">CONTREPLAQUE STANDARD Intérieur 15mm 3.10 x 1.53                                                </t>
  </si>
  <si>
    <t>MA00014</t>
  </si>
  <si>
    <t xml:space="preserve">CONTREPLAQUE OKOUME 18mm  en 250 x 122                                                          </t>
  </si>
  <si>
    <t>MA00015</t>
  </si>
  <si>
    <t xml:space="preserve">CONTREPLAQUE STANDARD Intérieur 18mm 3.10 x 1.53                                                </t>
  </si>
  <si>
    <t>MA00016</t>
  </si>
  <si>
    <t xml:space="preserve">CONTREPLAQUE OKOUME 22mm  en 250 x 122                                                          </t>
  </si>
  <si>
    <t>MA00017</t>
  </si>
  <si>
    <t xml:space="preserve">CONTREPLAQUE STANDARD Intérieur 22mm 3.10 x 1.53                                                </t>
  </si>
  <si>
    <t>MA00018</t>
  </si>
  <si>
    <t xml:space="preserve">CONTREPLAQUE OKOUME 25mm  en 250 x 122                                                          </t>
  </si>
  <si>
    <t>MA00019</t>
  </si>
  <si>
    <t xml:space="preserve">CONTREPLAQUE STANDARD Intérieur 25mm 3.10 x 1.53                                                </t>
  </si>
  <si>
    <t>MA00020</t>
  </si>
  <si>
    <t xml:space="preserve">CONTREPLAQUE OKOUME 30mm  en 250 x 122                                                          </t>
  </si>
  <si>
    <t>MA00021</t>
  </si>
  <si>
    <t xml:space="preserve">CONTREPLAQUE STANDARD Intérieur 30mm 3.10 x 1.53                                                </t>
  </si>
  <si>
    <t>MA00022</t>
  </si>
  <si>
    <t xml:space="preserve">CONTREPLAQUE OKOUME CTBX  5 MM en 250 X 122                                                     </t>
  </si>
  <si>
    <t>MA00023</t>
  </si>
  <si>
    <t xml:space="preserve">CONTREPLAQUE OKOUME CTBX  5 MM en 310 X 153                                                     </t>
  </si>
  <si>
    <t>MA00024</t>
  </si>
  <si>
    <t xml:space="preserve">CONTREPLAQUE OKOUME CTBX  8 MM en 250 X 122                                                     </t>
  </si>
  <si>
    <t>MA00025</t>
  </si>
  <si>
    <t xml:space="preserve">CONTREPLAQUE OKOUME CTBX  8 MM en 310 X 153                                                     </t>
  </si>
  <si>
    <t>MA00026</t>
  </si>
  <si>
    <t xml:space="preserve">CONTREPLAQUE OKOUME CTBX 10 MM en 250 X 122                                                     </t>
  </si>
  <si>
    <t>MA00027</t>
  </si>
  <si>
    <t xml:space="preserve">CONTREPLAQUE OKOUME CTBX 10 MM en 310 X 153                                                     </t>
  </si>
  <si>
    <t>MA00028</t>
  </si>
  <si>
    <t xml:space="preserve">CONTREPLAQUE OKOUME CTBX 12 MM en 250 X 122                                                     </t>
  </si>
  <si>
    <t>MA00029</t>
  </si>
  <si>
    <t xml:space="preserve">CONTREPLAQUE OKOUME CTBX 12 MM en 310 X 153                                                     </t>
  </si>
  <si>
    <t>MA00030</t>
  </si>
  <si>
    <t xml:space="preserve">CONTREPLAQUE OKOUME CTBX 15 MM en 250 X 122                                                     </t>
  </si>
  <si>
    <t>MA00031</t>
  </si>
  <si>
    <t xml:space="preserve">CONTREPLAQUE OKOUME CTBX 15 MM en 310 X 153                                                     </t>
  </si>
  <si>
    <t>MA00032</t>
  </si>
  <si>
    <t xml:space="preserve">CONTREPLAQUE OKOUME CTBX 18 MM en 250 X 122                                                     </t>
  </si>
  <si>
    <t>MA00033</t>
  </si>
  <si>
    <t xml:space="preserve">CONTREPLAQUE OKOUME CTBX 18 MM en 310 X 153                                                     </t>
  </si>
  <si>
    <t>MA00034</t>
  </si>
  <si>
    <t xml:space="preserve">CONTREPLAQUE OKOUME CTBX 22 MM en 250 X 122                                                     </t>
  </si>
  <si>
    <t>MA00035</t>
  </si>
  <si>
    <t xml:space="preserve">CONTREPLAQUE OKOUME CTBX 22 MM en 310 X 153                                                     </t>
  </si>
  <si>
    <t>MA00036</t>
  </si>
  <si>
    <t xml:space="preserve">CONTREPLAQUE OKOUME CTBX 25 MM en 250 X 122                                                     </t>
  </si>
  <si>
    <t>MA00037</t>
  </si>
  <si>
    <t xml:space="preserve">CONTREPLAQUE OKOUME CTBX 25 MM en 310 X 153                                                     </t>
  </si>
  <si>
    <t>MA00038</t>
  </si>
  <si>
    <t xml:space="preserve">CONTREPLAQUE OKOUME CTBX 30 MM en 250 X 122                                                     </t>
  </si>
  <si>
    <t>MA00039</t>
  </si>
  <si>
    <t xml:space="preserve">CONTREPLAQUE OKOUME CTBX 30 MM en 310 X 153                                                     </t>
  </si>
  <si>
    <t>MA00040</t>
  </si>
  <si>
    <t>CP PEUPLIER</t>
  </si>
  <si>
    <t xml:space="preserve">CONTREPLAQUE Tout PEUPLIER Intérieur B/BB 03 m/m                                                </t>
  </si>
  <si>
    <t>MA00041</t>
  </si>
  <si>
    <t xml:space="preserve">CONTREPLAQUE Tout PEUPLIER Intérieur B/BB 05 m/m                                                </t>
  </si>
  <si>
    <t>MA00042</t>
  </si>
  <si>
    <t xml:space="preserve">CONTREPLAQUE Tout PEUPLIER Intérieur B/BB 08 m/m                                                </t>
  </si>
  <si>
    <t>MA00043</t>
  </si>
  <si>
    <t xml:space="preserve">CONTREPLAQUE Tout PEUPLIER Intérieur B/BB 10 m/m                                                </t>
  </si>
  <si>
    <t>MA00044</t>
  </si>
  <si>
    <t xml:space="preserve">CONTREPLAQUE Tout PEUPLIER Intérieur B/BB 12 m/m                                                </t>
  </si>
  <si>
    <t>MA00045</t>
  </si>
  <si>
    <t xml:space="preserve">CONTREPLAQUE Tout PEUPLIER Intérieur B/BB 15 m/m                                                </t>
  </si>
  <si>
    <t>MA00046</t>
  </si>
  <si>
    <t xml:space="preserve">CONTREPLAQUE Tout PEUPLIER Intérieur B/BB 18 m/m                                                </t>
  </si>
  <si>
    <t>MA00047</t>
  </si>
  <si>
    <t xml:space="preserve">CONTREPLAQUE Tout PEUPLIER Intérieur B/BB 22 m/m                                                </t>
  </si>
  <si>
    <t>MA00048</t>
  </si>
  <si>
    <t xml:space="preserve">CONTREPLAQUE Tout PEUPLIER Intérieur B/BB 25 m/m                                                </t>
  </si>
  <si>
    <t>MA00049</t>
  </si>
  <si>
    <t xml:space="preserve">CONTREPLAQUE Tout PEUPLIER Intérieur B/BB 30 m/m                                                </t>
  </si>
  <si>
    <t>MA00050</t>
  </si>
  <si>
    <t xml:space="preserve">CONTREPLAQUE Tout PEUPLIER Intérieur B/BB 10 m/men 3100x1850                                    </t>
  </si>
  <si>
    <t>MA00051</t>
  </si>
  <si>
    <t xml:space="preserve">CONTREPLAQUE Tout PEUPLIER Intérieur B/BB 15 m/men 3100x1850                                    </t>
  </si>
  <si>
    <t>MA00052</t>
  </si>
  <si>
    <t xml:space="preserve">CONTREPLAQUE Tout PEUPLIER Intérieur B/BB 18 m/men 3100x1850                                    </t>
  </si>
  <si>
    <t>MA00053</t>
  </si>
  <si>
    <t xml:space="preserve">CONTREPLAQUE Tout PEUPLIER CTBX B/BB 05 m/m                                                     </t>
  </si>
  <si>
    <t>MA00054</t>
  </si>
  <si>
    <t xml:space="preserve">CONTREPLAQUE Tout PEUPLIER CTBX B/BB 10 m/m                                                     </t>
  </si>
  <si>
    <t>MA00055</t>
  </si>
  <si>
    <t xml:space="preserve">CONTREPLAQUE Tout PEUPLIER CTBX B/BB 15 m/m                                                     </t>
  </si>
  <si>
    <t>MA00056</t>
  </si>
  <si>
    <t xml:space="preserve">CONTREPLAQUE Tout PEUPLIER CTBX B/BB 18 m/m                                                     </t>
  </si>
  <si>
    <t>MA00057</t>
  </si>
  <si>
    <t xml:space="preserve">CONTREPLAQUE Tout PEUPLIER  M1  B/BB        18mmCollage 3                                       </t>
  </si>
  <si>
    <t>MA00058</t>
  </si>
  <si>
    <t>ALLEGE</t>
  </si>
  <si>
    <t xml:space="preserve">LATTE CHENE 19 MM 2 FACES A/B      - 2.50 X 1.53                                                </t>
  </si>
  <si>
    <t>MA00059</t>
  </si>
  <si>
    <t xml:space="preserve">LATTE FRENE 19 MM 2 FACES A/B      - 2.50 X 1.53                                                </t>
  </si>
  <si>
    <t>MA00060</t>
  </si>
  <si>
    <t xml:space="preserve">LATTE FIN Résineux 19 m/m Faces MDF (Coll. int.)                                                </t>
  </si>
  <si>
    <t>MA00061</t>
  </si>
  <si>
    <t xml:space="preserve">LATTE FIN Résineux 38 m/m Faces MDF (Coll. int.)                                                </t>
  </si>
  <si>
    <t>MA00062</t>
  </si>
  <si>
    <t xml:space="preserve">LATTE FIN Allégé 19mm Faces FROMAGER  (Coll.Int)                                                </t>
  </si>
  <si>
    <t>MA00063</t>
  </si>
  <si>
    <t xml:space="preserve">LATTE FIN Allégé 38mm Faces FROMAGER  (Coll.Int)                                                </t>
  </si>
  <si>
    <t>MA00064</t>
  </si>
  <si>
    <t xml:space="preserve">MEDILAND 400  Ep.38mm  - 2850x2100                                                              </t>
  </si>
  <si>
    <t>MA00065</t>
  </si>
  <si>
    <t xml:space="preserve">MEDILAND 400  Ep.50mm  - 2850x2100                                                              </t>
  </si>
  <si>
    <t>MA00066</t>
  </si>
  <si>
    <t>LAMELLE COLLE</t>
  </si>
  <si>
    <t xml:space="preserve">PANNEAU PATCHWOOD CLASSIC CHENE 19 MM 4000 X 950                                                </t>
  </si>
  <si>
    <t>MA00067</t>
  </si>
  <si>
    <t xml:space="preserve">PANNEAU PATCHWOOD CLASSIC CHENE 31 MM 4000 X 950                                                </t>
  </si>
  <si>
    <t>MA00068</t>
  </si>
  <si>
    <t xml:space="preserve">PANNEAU PATCHWOOD CLASSIC CHENE 40 MM 4000 X 950                                                </t>
  </si>
  <si>
    <t>MA00069</t>
  </si>
  <si>
    <t xml:space="preserve">PANNEAU PATCHWOOD CLASSIC FRENE 19 MM 4000 X 950                                                </t>
  </si>
  <si>
    <t>MA00070</t>
  </si>
  <si>
    <t xml:space="preserve">PANNEAU PATCHWOOD CLASSIC FRENE 31 MM 4000 X 950                                                </t>
  </si>
  <si>
    <t>MA00071</t>
  </si>
  <si>
    <t xml:space="preserve">PANNEAU PATCHWOOD CLASSIC FRENE 40 MM 4000 X 950                                                </t>
  </si>
  <si>
    <t>MA00072</t>
  </si>
  <si>
    <t xml:space="preserve">PANNEAU PATCHWOOD CLASSIC HEVEA 18mm 4200 x 1100                                                </t>
  </si>
  <si>
    <t>MA00073</t>
  </si>
  <si>
    <t xml:space="preserve">PANNEAU PATCHWOOD CLASSIC HEVEA 33mm 4200 x 1100                                                </t>
  </si>
  <si>
    <t>MA00074</t>
  </si>
  <si>
    <t xml:space="preserve">PANNEAU PATCHWOOD CLASSIC HEVEA 44mm 4200 x 1100                                                </t>
  </si>
  <si>
    <t>MA00075</t>
  </si>
  <si>
    <t xml:space="preserve">PANNEAU PATCHWOOD CLASSIC HETRE 19 MM 4000 X 950Hêtre Etuvé                                     </t>
  </si>
  <si>
    <t>MA00076</t>
  </si>
  <si>
    <t xml:space="preserve">PANNEAU PATCHWOOD CLASSIC HETRE 31 MM 4000 X 950Hêtre Etuvé                                     </t>
  </si>
  <si>
    <t>MA00077</t>
  </si>
  <si>
    <t xml:space="preserve">PANNEAU PATCHWOOD CLASSIC HETRE 40 MM 4000 X 950Hêtre Etuvé                                     </t>
  </si>
  <si>
    <t>MA00078</t>
  </si>
  <si>
    <t xml:space="preserve">PANNEAUX LAMELLES COLLES ABOUTES   CHENE  19mm  Lamelles de 40mm   -   4200 x 1220mm            </t>
  </si>
  <si>
    <t>MA00079</t>
  </si>
  <si>
    <t xml:space="preserve">PANNEAUX LAMELLES COLLES ABOUTES   CHENE  32mm  Lamelles de 40mm   -   4200 x 1220mm            </t>
  </si>
  <si>
    <t>MA00080</t>
  </si>
  <si>
    <t xml:space="preserve">PANNEAUX LAMELLES COLLES ABOUTES   CHENE  42mm  Lamelles de 40mm   -   4200 x 1220mm            </t>
  </si>
  <si>
    <t>MA00081</t>
  </si>
  <si>
    <t xml:space="preserve">PANNEAUX LAMELLES COLLES ABOUTES   HETRE  19mm  Lamelles de 40mm   -   4200 x 1220mm            </t>
  </si>
  <si>
    <t>MA00082</t>
  </si>
  <si>
    <t xml:space="preserve">PANNEAUX LAMELLES COLLES ABOUTES   HETRE  32mm  Lamelles de 40mm   -   4200 x 1220mm            </t>
  </si>
  <si>
    <t>MA00083</t>
  </si>
  <si>
    <t xml:space="preserve">PANNEAUX LAMELLES COLLES ABOUTES   HETRE  42mm  Lamelles de 40mm   -   4200 x 1220mm            </t>
  </si>
  <si>
    <t>MA00084</t>
  </si>
  <si>
    <t>AGGLO</t>
  </si>
  <si>
    <t xml:space="preserve">AGGLO STANDARD  8 MM - 3.06 X 1.85                                                              </t>
  </si>
  <si>
    <t>MA00085</t>
  </si>
  <si>
    <t xml:space="preserve">AGGLO STANDARD 10 MM - 3.06 X 1.85                                                              </t>
  </si>
  <si>
    <t>MA00086</t>
  </si>
  <si>
    <t xml:space="preserve">AGGLO STANDARD 12 MM - 3.06 X 1.85                                                              </t>
  </si>
  <si>
    <t>MA00087</t>
  </si>
  <si>
    <t xml:space="preserve">AGGLO STANDARD 16 MM - 3.06 X 1.85                                                              </t>
  </si>
  <si>
    <t>MA00088</t>
  </si>
  <si>
    <t xml:space="preserve">AGGLO STANDARD 16 MM - 4.15 X 1.85                                                              </t>
  </si>
  <si>
    <t>MA00089</t>
  </si>
  <si>
    <t xml:space="preserve">AGGLO STANDARD 19 MM - 3.06 X 1.85                                                              </t>
  </si>
  <si>
    <t>MA00090</t>
  </si>
  <si>
    <t xml:space="preserve">AGGLO STANDARD 19 MM - 4.11 X 2.07                                                              </t>
  </si>
  <si>
    <t>MA00091</t>
  </si>
  <si>
    <t xml:space="preserve">AGGLO STANDARD 22 MM - 3.06 X 1.85                                                              </t>
  </si>
  <si>
    <t>MA00092</t>
  </si>
  <si>
    <t xml:space="preserve">AGGLO STANDARD 22 MM - 4.15 X 1.85                                                              </t>
  </si>
  <si>
    <t>MA00093</t>
  </si>
  <si>
    <t xml:space="preserve">AGGLO STANDARD 30 MM - 3.06 X 1.85                                                              </t>
  </si>
  <si>
    <t>MA00094</t>
  </si>
  <si>
    <t xml:space="preserve">AGGLO CTBS 18 m/m - 3.06 X 1.85 M.                                                              </t>
  </si>
  <si>
    <t>MA00095</t>
  </si>
  <si>
    <t xml:space="preserve">PANHYDRO 10 MM - 3.06 X 1.85                                                                    </t>
  </si>
  <si>
    <t>MA00096</t>
  </si>
  <si>
    <t xml:space="preserve">PANHYDRO 12 MM - 3.06 X 1.85                                                                    </t>
  </si>
  <si>
    <t>MA00097</t>
  </si>
  <si>
    <t xml:space="preserve">PANHYDRO 16 MM - 4.15 X 1.85                                                                    </t>
  </si>
  <si>
    <t>MA00098</t>
  </si>
  <si>
    <t xml:space="preserve">PANHYDRO 19 MM - 4.11 X 2.07                                                                    </t>
  </si>
  <si>
    <t>MA00099</t>
  </si>
  <si>
    <t xml:space="preserve">PANHYDRO 22 MM - 4.15 x 1.85                                                                    </t>
  </si>
  <si>
    <t>MA00100</t>
  </si>
  <si>
    <t xml:space="preserve">AGGLO CTBH 28 MM - 4.15 X 2.07                                                                  </t>
  </si>
  <si>
    <t>MA00101</t>
  </si>
  <si>
    <t xml:space="preserve">AGGLO CTBH 28 MM Mélaminé 1 Face - 4.15 x 2.07                                                  </t>
  </si>
  <si>
    <t>MA00102</t>
  </si>
  <si>
    <t xml:space="preserve">AGGLO CTBH 38 MM - 4.15 X 2.07                                                                  </t>
  </si>
  <si>
    <t>MA00103</t>
  </si>
  <si>
    <t xml:space="preserve">AGGLO HYDRO 38MM Mélaminé 1 Face - 4.15 x 2.07                                                  </t>
  </si>
  <si>
    <t>MA00104</t>
  </si>
  <si>
    <t>MDF</t>
  </si>
  <si>
    <t xml:space="preserve">Panneau MDF FIBRARMOR  3 m/m - 3.05 x 1.22                                                      </t>
  </si>
  <si>
    <t>MA00105</t>
  </si>
  <si>
    <t xml:space="preserve">Panneau MDF FIBRARMOR  6 m/m - 3.05 x 1.22                                                      </t>
  </si>
  <si>
    <t>MA00106</t>
  </si>
  <si>
    <t xml:space="preserve">Panneau MDF FIBRARMOR  9 m/m - 3.05 x 1.22                                                      </t>
  </si>
  <si>
    <t>MA00107</t>
  </si>
  <si>
    <t xml:space="preserve">Panneau MDF FIBRARMOR 12 m/m - 3.05 x 1.22                                                      </t>
  </si>
  <si>
    <t>MA00108</t>
  </si>
  <si>
    <t xml:space="preserve">Panneau MDF FIBRARMOR 16 m/m - 3.05 x 1.22                                                      </t>
  </si>
  <si>
    <t>MA00109</t>
  </si>
  <si>
    <t xml:space="preserve">Panneau MDF FIBRARMOR 19 m/m - 3.05 x 1.22                                                      </t>
  </si>
  <si>
    <t>MA00110</t>
  </si>
  <si>
    <t xml:space="preserve">Panneau MDF FIBRARMOR 22 m/m - 3.05 x 1.22                                                      </t>
  </si>
  <si>
    <t>MA00111</t>
  </si>
  <si>
    <t xml:space="preserve">Panneau MDF FIBRARMOR 25 m/m - 3.05 x 1.22                                                      </t>
  </si>
  <si>
    <t>MA00112</t>
  </si>
  <si>
    <t xml:space="preserve">Panneau MDF FIBRARMOR 30 m/m - 3.05 x 1.22                                                      </t>
  </si>
  <si>
    <t>MA00113</t>
  </si>
  <si>
    <t xml:space="preserve">PANNEAU MDF " PURE "         3.05 x 1.22    18mm(Sans Formaldéhyde ajouté)                      </t>
  </si>
  <si>
    <t>MA00114</t>
  </si>
  <si>
    <t xml:space="preserve">MEDILAND H P 19 m/m - 4.15 X 2.07                                                               </t>
  </si>
  <si>
    <t>MA00115</t>
  </si>
  <si>
    <t xml:space="preserve">MEDILAND H P 30 m/m - 4.15 X 2.07                                                               </t>
  </si>
  <si>
    <t>MA00116</t>
  </si>
  <si>
    <t xml:space="preserve">MEDILAND L P 10 m/m - 3.66 X 2.07                                                               </t>
  </si>
  <si>
    <t>MA00117</t>
  </si>
  <si>
    <t xml:space="preserve">MEDILAND L P 12 m/m - 3.66 X 2.07                                                               </t>
  </si>
  <si>
    <t>MA00118</t>
  </si>
  <si>
    <t xml:space="preserve">MEDILAND L P 16 m/m - 3.66 X 2.07                                                               </t>
  </si>
  <si>
    <t>MA00119</t>
  </si>
  <si>
    <t xml:space="preserve">MDF STANDARD 19 m/m - 2.80 X 2.07                                                               </t>
  </si>
  <si>
    <t>MA00120</t>
  </si>
  <si>
    <t xml:space="preserve">MEDILAND L P 19 m/m - 4.15 X 2.07                                                               </t>
  </si>
  <si>
    <t>MA00121</t>
  </si>
  <si>
    <t xml:space="preserve">MEDILAND L P 22 m/m - 3.66 X 2.07                                                               </t>
  </si>
  <si>
    <t>MA00122</t>
  </si>
  <si>
    <t xml:space="preserve">MEDILAND L P 25 m/m - 3.66 X 2.07                                                               </t>
  </si>
  <si>
    <t>MA00123</t>
  </si>
  <si>
    <t xml:space="preserve">MEDILAND L P 30 m/m - 3.66 x 2.07                                                               </t>
  </si>
  <si>
    <t>MA00124</t>
  </si>
  <si>
    <t xml:space="preserve">MEDILAND L P 35 m/m - 3.66 X 2.07                                                               </t>
  </si>
  <si>
    <t>MA00125</t>
  </si>
  <si>
    <t xml:space="preserve">MEDILAND L P 38 m/m - 3.66 X 1.85                                                               </t>
  </si>
  <si>
    <t>MA00126</t>
  </si>
  <si>
    <t xml:space="preserve">MEDILAND ARLAC BOUCHE-PORES BLANC 2 FACES 19 MM                                                 </t>
  </si>
  <si>
    <t>MA00127</t>
  </si>
  <si>
    <t xml:space="preserve">MEDILAC MC "BRUT" (FIBRALAC) 19 m/m  3.66 X 2.10                                                </t>
  </si>
  <si>
    <t>MA00128</t>
  </si>
  <si>
    <t>MELAMINE</t>
  </si>
  <si>
    <t xml:space="preserve">MELAMINE BLANC ALASKA LISSE  8 MM - 2.80 X 2.07                                                 </t>
  </si>
  <si>
    <t>MA00129</t>
  </si>
  <si>
    <t xml:space="preserve">MELAMINE BLANC ALASKA LISSE 12 MM - 2.80 X 2.07                                                 </t>
  </si>
  <si>
    <t>MA00130</t>
  </si>
  <si>
    <t xml:space="preserve">MELAMINE BLANC ALASKA LISSE 16 MM - 2.80 X 2.07                                                 </t>
  </si>
  <si>
    <t>MA00131</t>
  </si>
  <si>
    <t xml:space="preserve">MELAMINE BLANC ALASKA LISSE 19 MM - 2.80 X 2.07                                                 </t>
  </si>
  <si>
    <t>MA00132</t>
  </si>
  <si>
    <t xml:space="preserve">MELAMINE BLANC ALASKA LISSE 22 MM - 2.80 X 2.07                                                 </t>
  </si>
  <si>
    <t>MA00133</t>
  </si>
  <si>
    <t xml:space="preserve">MELAMINE BLANC ALASKA GIVRE  8 MM - 2.80 X 2.07                                                 </t>
  </si>
  <si>
    <t>MA00134</t>
  </si>
  <si>
    <t xml:space="preserve">MELAMINE BLANC ALASKA GIVRE 12 MM - 2.80 X 2.07                                                 </t>
  </si>
  <si>
    <t>MA00135</t>
  </si>
  <si>
    <t xml:space="preserve">MELAMINE BLANC ALASKA GIVRE 16 MM - 2.80 X 2.07                                                 </t>
  </si>
  <si>
    <t>MA00136</t>
  </si>
  <si>
    <t xml:space="preserve">MELAMINE BLANC ALASKA GIVRE 19 MM - 2.80 X 2.07                                                 </t>
  </si>
  <si>
    <t>MA00137</t>
  </si>
  <si>
    <t xml:space="preserve">MELAMINE BLANC ALASKA GIVRE 22 MM - 2.80 X 2.07                                                 </t>
  </si>
  <si>
    <t>MA00138</t>
  </si>
  <si>
    <t xml:space="preserve">MELAMINE BLANC ALASKA LISSE 19 MM - 4.11 X 2.07                                                 </t>
  </si>
  <si>
    <t>MA00139</t>
  </si>
  <si>
    <t xml:space="preserve">MELAMINE EGGER BLANC KAOLIN   W.980 ST2     30mm                                                </t>
  </si>
  <si>
    <t>MA00140</t>
  </si>
  <si>
    <t xml:space="preserve">MELAMINE BLANC ALASKA LISSE CTBH 12 MM                                                          </t>
  </si>
  <si>
    <t>MA00141</t>
  </si>
  <si>
    <t xml:space="preserve">MELAMINE BLANC ALASKA LISSE CTBH 16 MM                                                          </t>
  </si>
  <si>
    <t>MA00142</t>
  </si>
  <si>
    <t xml:space="preserve">MELAMINE BLANC ALASKA LISSE CTBH 19 MM                                                          </t>
  </si>
  <si>
    <t>MA00143</t>
  </si>
  <si>
    <t xml:space="preserve">MELAMINE EGGER (Cat. 1A)               08mm                                                     </t>
  </si>
  <si>
    <t>MA00144</t>
  </si>
  <si>
    <t xml:space="preserve">MELAMINE EGGER (Cat. 1A)               19mm                                                     </t>
  </si>
  <si>
    <t>MA00145</t>
  </si>
  <si>
    <t xml:space="preserve">MELAMINE EGGER (Cat. 1B)               08mm                                                     </t>
  </si>
  <si>
    <t>MA00146</t>
  </si>
  <si>
    <t xml:space="preserve">MELAMINE EGGER (Cat. 1B)               19mm                                                     </t>
  </si>
  <si>
    <t>MA00147</t>
  </si>
  <si>
    <t xml:space="preserve">MELAMINE EGGER (Cat. 1C)               08mm                                                     </t>
  </si>
  <si>
    <t>MA00148</t>
  </si>
  <si>
    <t xml:space="preserve">MELAMINE EGGER (Cat. 1C)               19mm                                                     </t>
  </si>
  <si>
    <t>MA00149</t>
  </si>
  <si>
    <t xml:space="preserve">MELAMINE EGGER (Cat. 2A)               08mm                                                     </t>
  </si>
  <si>
    <t>MA00150</t>
  </si>
  <si>
    <t xml:space="preserve">MELAMINE EGGER (Cat. 2A)               19mm                                                     </t>
  </si>
  <si>
    <t>MA00151</t>
  </si>
  <si>
    <t xml:space="preserve">MELAMINE EGGER (Cat. 2B)               08mm                                                     </t>
  </si>
  <si>
    <t>MA00152</t>
  </si>
  <si>
    <t xml:space="preserve">MELAMINE EGGER (Cat. 2B)               19mm                                                     </t>
  </si>
  <si>
    <t>MA00153</t>
  </si>
  <si>
    <t xml:space="preserve">MELAMINE EGGER (Cat. 3A)               08mm                                                     </t>
  </si>
  <si>
    <t>MA00154</t>
  </si>
  <si>
    <t xml:space="preserve">MELAMINE EGGER (Cat. 3A)               19mm                                                     </t>
  </si>
  <si>
    <t>MA00155</t>
  </si>
  <si>
    <t xml:space="preserve">MELAMINE EGGER (Cat. 3B)               08mm                                                     </t>
  </si>
  <si>
    <t>MA00156</t>
  </si>
  <si>
    <t xml:space="preserve">MELAMINE EGGER (Cat. 3B)               19mm                                                     </t>
  </si>
  <si>
    <t>MA00157</t>
  </si>
  <si>
    <t xml:space="preserve">MELAMINE EGGER (Cat. 4)                08mm                                                     </t>
  </si>
  <si>
    <t>MA00158</t>
  </si>
  <si>
    <t xml:space="preserve">MELAMINE EGGER (Cat. 4)                19mm                                                     </t>
  </si>
  <si>
    <t>MA00159</t>
  </si>
  <si>
    <t>STRATIFIE</t>
  </si>
  <si>
    <t xml:space="preserve">FORMICA COLORS     BASIC, DESIGN 1 &amp; 2      7/10                                                </t>
  </si>
  <si>
    <t>MA00160</t>
  </si>
  <si>
    <t xml:space="preserve">FORMICA WOODS      BASIC, DESIGN 1 &amp; 2      7/10                                                </t>
  </si>
  <si>
    <t>MA00161</t>
  </si>
  <si>
    <t xml:space="preserve">FORMICA COLOR PLUS BASIC, DESIGN 1 &amp; 2      7/10                                                </t>
  </si>
  <si>
    <t>MA00162</t>
  </si>
  <si>
    <t xml:space="preserve">FORMICA PATTERNS   BASIC, DESIGN 1 &amp; 2      7/10                                                </t>
  </si>
  <si>
    <t>MA00163</t>
  </si>
  <si>
    <t xml:space="preserve">FORMICA WOODS      BASIC                    7/10                                                </t>
  </si>
  <si>
    <t>MA00164</t>
  </si>
  <si>
    <t xml:space="preserve">FORMICA WOODS      PREMIUM          7/10 &amp; 12/10                                                </t>
  </si>
  <si>
    <t>MA00165</t>
  </si>
  <si>
    <t xml:space="preserve">FORMICA COLORS     MATTE 58                 7/10                                                </t>
  </si>
  <si>
    <t>MA00166</t>
  </si>
  <si>
    <t xml:space="preserve">FORMICA COLORS PLUS                 7/10 &amp; 12/10                                                </t>
  </si>
  <si>
    <t>MA00167</t>
  </si>
  <si>
    <t xml:space="preserve">FORMICA  PATTERNS  BASIC                    7/10                                                </t>
  </si>
  <si>
    <t>MA00168</t>
  </si>
  <si>
    <t xml:space="preserve">FORMICA  PATTERNS  PREMIUM                  7/10                                                </t>
  </si>
  <si>
    <t>MA00169</t>
  </si>
  <si>
    <t xml:space="preserve">FORMICA  PATTERNS  MIDI / MINI / MAXI MODE  7/10                                                </t>
  </si>
  <si>
    <t>MA00170</t>
  </si>
  <si>
    <t xml:space="preserve">FORMICA    TRUE SCALE  /  FROSTED          12/10                                                </t>
  </si>
  <si>
    <t>MA00171</t>
  </si>
  <si>
    <t xml:space="preserve">STRATIFIE FORMICA Gamme "INFINITI"      7/10 AN*                                                </t>
  </si>
  <si>
    <t>MA00172</t>
  </si>
  <si>
    <t xml:space="preserve">CONTREBALANCEMENT  BLANC  MAT  "LISSE"      8/10                                                </t>
  </si>
  <si>
    <t>MA00173</t>
  </si>
  <si>
    <t xml:space="preserve">STRATIFIE 8/10 EGGER    (Cat. 1 &amp; 2)                                                            </t>
  </si>
  <si>
    <t>MA00174</t>
  </si>
  <si>
    <t xml:space="preserve">STRATIFIE 8/10 EGGER    (Cat. 3)                                                                </t>
  </si>
  <si>
    <t>MA00175</t>
  </si>
  <si>
    <t xml:space="preserve">STRATIFIE 8/10 EGGER    (Cat. 4)                                                                </t>
  </si>
  <si>
    <t>MA00176</t>
  </si>
  <si>
    <t xml:space="preserve">STRATIFIE 8/10 EGGER PerfectSense Finition PM/HG                                                </t>
  </si>
  <si>
    <t>MA00177</t>
  </si>
  <si>
    <t>FILM PROTECTEUR</t>
  </si>
  <si>
    <t xml:space="preserve">FILM PROTECTEUR POLYREY                                                                         </t>
  </si>
  <si>
    <t>MA00178</t>
  </si>
  <si>
    <t xml:space="preserve">FILM PROTECTEUR FORMICA                                                                         </t>
  </si>
  <si>
    <t>MA00179</t>
  </si>
  <si>
    <t xml:space="preserve">FILM PROTECTEUR PANOPREY 1 Face       *                                                         </t>
  </si>
  <si>
    <t>MA00180</t>
  </si>
  <si>
    <t xml:space="preserve">FILM PROTECTEUR PANOPREY 2 Faces      **                                                        </t>
  </si>
  <si>
    <t>MA00181</t>
  </si>
  <si>
    <t xml:space="preserve">FILM PROTECTEUR MELAMINE FORMICA 1 Face  *                                                      </t>
  </si>
  <si>
    <t>MA00182</t>
  </si>
  <si>
    <t xml:space="preserve">FILM PROTECTEUR MELAMINE EGGER 1 Face *                                                         </t>
  </si>
  <si>
    <t>MA00183</t>
  </si>
  <si>
    <t xml:space="preserve">PANNEAU MELA BLANC ICEBERG    "GIVRE"       16mm                                                </t>
  </si>
  <si>
    <t>MA00184</t>
  </si>
  <si>
    <t xml:space="preserve">PANNEAU MELA BLANC ICEBERG    "GIVRE"       19mm                                                </t>
  </si>
  <si>
    <t>MA00185</t>
  </si>
  <si>
    <t xml:space="preserve">PANNEAU MELA BLANC ICEBERG "CTBH" "GIVRE"   19mm                                                </t>
  </si>
  <si>
    <t>MA00186</t>
  </si>
  <si>
    <t xml:space="preserve">PANNEAU MELA BLANC ICEBERG "M1" "VELOUR"    12mm                                                </t>
  </si>
  <si>
    <t>MA00187</t>
  </si>
  <si>
    <t xml:space="preserve">PANNEAU MELA BLANC ICEBERG "M1" "VELOUR"    19mm                                                </t>
  </si>
  <si>
    <t>MA00188</t>
  </si>
  <si>
    <t xml:space="preserve">PANNEAU MELA GRIS PALOMA  "GIVRE"           16mm                                                </t>
  </si>
  <si>
    <t>MA00189</t>
  </si>
  <si>
    <t xml:space="preserve">PANNEAU MELA GRIS PALOMA  "GIVRE"           19mm                                                </t>
  </si>
  <si>
    <t>MA00190</t>
  </si>
  <si>
    <t xml:space="preserve">PANNEAU MELA "CTBH" NOIR CLASSIQUE "GIVRE"  19mm                                                </t>
  </si>
  <si>
    <t>MA00191</t>
  </si>
  <si>
    <t xml:space="preserve">MELAMINE POLYREY          CLASSIQUE   FA     8mm(Sur Stock)                                     </t>
  </si>
  <si>
    <t>MA00192</t>
  </si>
  <si>
    <t>MELAMINE POLYREY CLASSIQUE      B068  FA  16mm  BLANC CHAMONIX                            824501</t>
  </si>
  <si>
    <t>MA00193</t>
  </si>
  <si>
    <t>MELAMINE POLYREY CLASSIQUE      O156  FA  16mm  CREME CLASSIQUE                           824263</t>
  </si>
  <si>
    <t>MA00194</t>
  </si>
  <si>
    <t>MELAMINE POLYREY CLASSIQUE      G059  FA  16mm* GRIS ORAGE                                825570</t>
  </si>
  <si>
    <t>MA00195</t>
  </si>
  <si>
    <t>MELAMINE POLYREY CLASSIQUE      O149  FA  16mm  GRIS PALOMA                               824264</t>
  </si>
  <si>
    <t>MA00196</t>
  </si>
  <si>
    <t>MELAMINE POLYREY CLASSIQUE       005  FA  16mm* NOIR CLASSIQUE                            824275</t>
  </si>
  <si>
    <t>MA00197</t>
  </si>
  <si>
    <t>MELAMINE POLYREY CLASSIQUE      D018  FA  16mm  CHENE DE MEYMAC                           824265</t>
  </si>
  <si>
    <t>MA00198</t>
  </si>
  <si>
    <t xml:space="preserve">MELAMINE POLYREY         CLASSIQUE   FA     19mm(Sur Stock)                                     </t>
  </si>
  <si>
    <t>MA00199</t>
  </si>
  <si>
    <t xml:space="preserve">MELAMINE POLYREY  TENDANCE UNIS  FA / EXM    8mm(Sur Stock)                                     </t>
  </si>
  <si>
    <t>MA00200</t>
  </si>
  <si>
    <t>MELAMINE POLYREY TENDANCE UNIS  B070  FA  16mm  BLANC MEGEVE                              824501</t>
  </si>
  <si>
    <t>MA00201</t>
  </si>
  <si>
    <t xml:space="preserve">MELAMINE POLYREY  TENDANCE UNIS  FA / EXM   19mm(Sur Stock)                                     </t>
  </si>
  <si>
    <t>MA00202</t>
  </si>
  <si>
    <t xml:space="preserve">MELAMINE POLYREY  TENDANCE UNIS  LEG         8mm(Sur Stock)                                     </t>
  </si>
  <si>
    <t>MA00203</t>
  </si>
  <si>
    <t xml:space="preserve">MELAMINE POLYREY  TENDANCE UNIS BRI/EPM/LEG 19mm(Sur Stock)                                     </t>
  </si>
  <si>
    <t>MA00204</t>
  </si>
  <si>
    <t xml:space="preserve">MELAMINE POLYREY TENDANCE MATIERE FA / EXM   8mm(Sur Stock)                                     </t>
  </si>
  <si>
    <t>MA00205</t>
  </si>
  <si>
    <t xml:space="preserve">MELAMINE POLYREY TENDANCE MATIERE FA / EXM  19mm(Sur Stock)                                     </t>
  </si>
  <si>
    <t>MA00206</t>
  </si>
  <si>
    <t xml:space="preserve">MELAMINE POLYREY TENDANCE BOIS FA/ EXM/ SEV  8mm(Sur Stock)                                     </t>
  </si>
  <si>
    <t>MA00207</t>
  </si>
  <si>
    <t xml:space="preserve">MELAMINE POLYREY TENDANCE BOIS FA /EXM/ SEV 19mm(Sur Stock)                                     </t>
  </si>
  <si>
    <t>MA00208</t>
  </si>
  <si>
    <t xml:space="preserve">MELA. POLYREY TENDANCE BOIS     ESA/LEG/LIM  8mm(Sur Stock)                                     </t>
  </si>
  <si>
    <t>MA00209</t>
  </si>
  <si>
    <t xml:space="preserve">MELA. POLYREY TENDANCE BOIS EPM/ESA/LEG/LIM 19mm(Sur Stock)                                     </t>
  </si>
  <si>
    <t>MA00210</t>
  </si>
  <si>
    <t>STRATIFIE POLYREY   12/10 MONOCHROM             FA                                   (Sur Stock)</t>
  </si>
  <si>
    <t>MA00211</t>
  </si>
  <si>
    <t>STRATIFIE POLYREY   12/10 MONOCHROM             BRI / CUI / EPM / FUS / LEG / ROC    (Sur Stock)</t>
  </si>
  <si>
    <t>MA00212</t>
  </si>
  <si>
    <t>STRATIFIE POLYREY   12/10 MONOCHROM             TCH                                  (Sur Stock)</t>
  </si>
  <si>
    <t>MA00213</t>
  </si>
  <si>
    <t>STRATIFIE POLYREY  8/10 CLASSIQUE               FA / SURF                            (Sur Stock)</t>
  </si>
  <si>
    <t>MA00214</t>
  </si>
  <si>
    <t>STRATIFIE POLYREY  8/10 TENDANCE BOIS           FA / EXM / SEV                       (Sur Stock)</t>
  </si>
  <si>
    <t>MA00215</t>
  </si>
  <si>
    <t>STRATIFIE POLYREY  8/10 TENDANCE BOIS           EPM / ESA / LEG / LIM                (Sur Stock)</t>
  </si>
  <si>
    <t>MA00216</t>
  </si>
  <si>
    <t>STRATIFIE POLYREY 10/10 TENDANCE BOIS           BRILLANT (BRI)                       (Sur Stock)</t>
  </si>
  <si>
    <t>MA00217</t>
  </si>
  <si>
    <t>STRATIFIE POLYREY  8/10 TENDANCE MATIERE        FA / EXM / SURF                      (Sur Stock)</t>
  </si>
  <si>
    <t>MA00218</t>
  </si>
  <si>
    <t>STRATIFIE POLYREY  8/10 TENDANCE MATIERE        ALG / CUI / FUS / GRA / ROC          (Sur Stock)</t>
  </si>
  <si>
    <t>MA00219</t>
  </si>
  <si>
    <t>STRATIFIE POLYREY 10/10 TENDANCE MATIERE        BRILLANT (BRI)                       (Sur Stock)</t>
  </si>
  <si>
    <t>MA00220</t>
  </si>
  <si>
    <t>STRATIFIE POLYREY  8/10 TENDANCE UNIS           FA / EXM                             (Sur Stock)</t>
  </si>
  <si>
    <t>MA00221</t>
  </si>
  <si>
    <t>STRAT. POLYREY  9/10 AME BLANCHE MONO B170   FA*BLANC ABSOLU                              546872</t>
  </si>
  <si>
    <t>MA00222</t>
  </si>
  <si>
    <t>STRATIFIE POLYREY  8/10 TENDANCE UNIS           ALG / EPM / FUS / LEG / ROC          (Sur Stock)</t>
  </si>
  <si>
    <t>MA00223</t>
  </si>
  <si>
    <t>STRATIFIE POLYREY 10/10 TENDANCE UNIS           BRILLANT (BRI)                       (Sur Stock)</t>
  </si>
  <si>
    <t>MA00224</t>
  </si>
  <si>
    <t>STRATIFIE POLYREY  8/10 TENDANCE UNIS           TCH                                  (Sur Stock)</t>
  </si>
  <si>
    <t>MA00225</t>
  </si>
  <si>
    <t>STRATIFIE POLYREY  8/10 TENDANCE UNIS           TCL / TCR                            (Sur Stock)</t>
  </si>
  <si>
    <t>MA00226</t>
  </si>
  <si>
    <t>FORFAIT</t>
  </si>
  <si>
    <t>PARTICIPATION FRAIS TRANSPORT</t>
  </si>
  <si>
    <t>MO DECOUPE</t>
  </si>
  <si>
    <t>MO PLAQUAGE CHANTS</t>
  </si>
  <si>
    <t>MO STRATIFIE</t>
  </si>
  <si>
    <t>MO MONTAGE</t>
  </si>
  <si>
    <t>MO TIROIRS</t>
  </si>
  <si>
    <t>MO DEFONCAGE VASQUE EVIERS PLAQUES</t>
  </si>
  <si>
    <t>MO PONCAGE</t>
  </si>
  <si>
    <t>MO LAQUE ET VERNIS</t>
  </si>
  <si>
    <t>Ouvrage :</t>
  </si>
  <si>
    <t>Détail total MO fab.</t>
  </si>
  <si>
    <t>CAISSON BAS 1</t>
  </si>
  <si>
    <t>CAISSON BAS 2</t>
  </si>
  <si>
    <t>COLONNE FRIGO</t>
  </si>
  <si>
    <t>Qté2</t>
  </si>
  <si>
    <t>Qté3</t>
  </si>
  <si>
    <t>Prix de vente HT4</t>
  </si>
  <si>
    <t>Qté4</t>
  </si>
  <si>
    <t>Prix de vente HT5</t>
  </si>
  <si>
    <t>Qté5</t>
  </si>
  <si>
    <t>Prix de vente HT6</t>
  </si>
  <si>
    <t>Qté6</t>
  </si>
  <si>
    <t>Prix de vente HT7</t>
  </si>
  <si>
    <t>Qté7</t>
  </si>
  <si>
    <t>Prix de vente HT8</t>
  </si>
  <si>
    <t>Qté8</t>
  </si>
  <si>
    <t>Prix de vente HT9</t>
  </si>
  <si>
    <t>Qté9</t>
  </si>
  <si>
    <t>Prix de vente HT10</t>
  </si>
  <si>
    <t>Qté10</t>
  </si>
  <si>
    <t>Prix de vente HT11</t>
  </si>
  <si>
    <t>Qté11</t>
  </si>
  <si>
    <t>Prix de vente HT12</t>
  </si>
  <si>
    <t>Qté12</t>
  </si>
  <si>
    <t>Prix de vente HT13</t>
  </si>
  <si>
    <t>Qté13</t>
  </si>
  <si>
    <t>Prix de vente HT14</t>
  </si>
  <si>
    <t>Qté14</t>
  </si>
  <si>
    <t>Prix de vente HT15</t>
  </si>
  <si>
    <t>Qté15</t>
  </si>
  <si>
    <t>Prix de vente HT16</t>
  </si>
  <si>
    <t>Qté16</t>
  </si>
  <si>
    <t>Prix de vente HT17</t>
  </si>
  <si>
    <t>Qté17</t>
  </si>
  <si>
    <t>Prix de vente HT18</t>
  </si>
  <si>
    <t>Qté18</t>
  </si>
  <si>
    <t>Prix de vente HT19</t>
  </si>
  <si>
    <t>Qté19</t>
  </si>
  <si>
    <t>Prix de vente HT20</t>
  </si>
  <si>
    <t>Qté20</t>
  </si>
  <si>
    <t>Prix de vente HT21</t>
  </si>
  <si>
    <t>Qté21</t>
  </si>
  <si>
    <t>Prix de vente HT22</t>
  </si>
  <si>
    <t>Qté22</t>
  </si>
  <si>
    <t>Prix de vente HT23</t>
  </si>
  <si>
    <t>Qté23</t>
  </si>
  <si>
    <t>Prix de vente HT24</t>
  </si>
  <si>
    <t>Qté24</t>
  </si>
  <si>
    <t>Prix de vente HT25</t>
  </si>
  <si>
    <t>Qté25</t>
  </si>
  <si>
    <t>Prix de vente HT26</t>
  </si>
  <si>
    <t>Qté26</t>
  </si>
  <si>
    <t>Prix de vente HT27</t>
  </si>
  <si>
    <t>Qté27</t>
  </si>
  <si>
    <t>Prix de vente HT28</t>
  </si>
  <si>
    <t>Qté28</t>
  </si>
  <si>
    <t>Prix de vente HT29</t>
  </si>
  <si>
    <t>Qté29</t>
  </si>
  <si>
    <t>Prix de vente HT30</t>
  </si>
  <si>
    <t>Qté30</t>
  </si>
  <si>
    <t>Prix de vente HT31</t>
  </si>
  <si>
    <t>Surface</t>
  </si>
  <si>
    <t>Catégorie :</t>
  </si>
  <si>
    <t>Code IE</t>
  </si>
  <si>
    <t>Coloris</t>
  </si>
  <si>
    <t>Dimensions</t>
  </si>
  <si>
    <t>CH00001</t>
  </si>
  <si>
    <t>CHANT</t>
  </si>
  <si>
    <t>Chant ABS - Préencollé</t>
  </si>
  <si>
    <t>Uni</t>
  </si>
  <si>
    <t>22x0,45</t>
  </si>
  <si>
    <t>ML</t>
  </si>
  <si>
    <t>CH00002</t>
  </si>
  <si>
    <t>Bois</t>
  </si>
  <si>
    <t>CH00003</t>
  </si>
  <si>
    <t>Chant ABS</t>
  </si>
  <si>
    <t>22x0,8</t>
  </si>
  <si>
    <t>CH00004</t>
  </si>
  <si>
    <t>22x1</t>
  </si>
  <si>
    <t>CH00005</t>
  </si>
  <si>
    <t>23x1</t>
  </si>
  <si>
    <t>CH00006</t>
  </si>
  <si>
    <t>CH00007</t>
  </si>
  <si>
    <t>CH00008</t>
  </si>
  <si>
    <t>CH00009</t>
  </si>
  <si>
    <t>28x1</t>
  </si>
  <si>
    <t>CH00010</t>
  </si>
  <si>
    <t>22x2</t>
  </si>
  <si>
    <t>CH00011</t>
  </si>
  <si>
    <t>23x2</t>
  </si>
  <si>
    <t>CH00012</t>
  </si>
  <si>
    <t>32x1</t>
  </si>
  <si>
    <t>CH00013</t>
  </si>
  <si>
    <t>CH00014</t>
  </si>
  <si>
    <t>28x2</t>
  </si>
  <si>
    <t>CH00015</t>
  </si>
  <si>
    <t>CH00016</t>
  </si>
  <si>
    <t>CH00017</t>
  </si>
  <si>
    <t>42x1</t>
  </si>
  <si>
    <t>CH00018</t>
  </si>
  <si>
    <t>CH00019</t>
  </si>
  <si>
    <t>32x2</t>
  </si>
  <si>
    <t>CH00020</t>
  </si>
  <si>
    <t>CH00021</t>
  </si>
  <si>
    <t>CH00022</t>
  </si>
  <si>
    <t>42x2</t>
  </si>
  <si>
    <t>CH00023</t>
  </si>
  <si>
    <t>CH00024</t>
  </si>
  <si>
    <t>54x2</t>
  </si>
  <si>
    <t>CH00025</t>
  </si>
  <si>
    <t>CH00026</t>
  </si>
  <si>
    <t>CH00027</t>
  </si>
  <si>
    <t>Forfait déroulage</t>
  </si>
  <si>
    <t>CH00028</t>
  </si>
  <si>
    <t>Forfait livraison</t>
  </si>
  <si>
    <t>Total</t>
  </si>
  <si>
    <t>Prix de vente HT2</t>
  </si>
  <si>
    <t>MATERIAUX</t>
  </si>
  <si>
    <t>PANNAUX &amp; DERIVES</t>
  </si>
  <si>
    <t>CHANTS</t>
  </si>
  <si>
    <t>Comm.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</si>
</sst>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0"/>
      <color rgb="FFC00000"/>
      <name val="Century Gothic"/>
      <family val="2"/>
    </font>
    <font>
      <b/>
      <sz val="10"/>
      <color theme="1"/>
      <name val="Century Gothic"/>
      <family val="2"/>
    </font>
    <font>
      <b/>
      <sz val="12"/>
      <color theme="0"/>
      <name val="Century Gothic"/>
      <family val="2"/>
    </font>
    <font>
      <b/>
      <sz val="10"/>
      <color rgb="FF0070C0"/>
      <name val="Century Gothic"/>
      <family val="2"/>
    </font>
    <font>
      <b/>
      <sz val="12"/>
      <color rgb="FF00B0F0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1"/>
      <name val="Century Gothic"/>
      <family val="2"/>
    </font>
    <font>
      <sz val="12"/>
      <name val="Calibri"/>
      <family val="2"/>
      <scheme val="minor"/>
    </font>
    <font>
      <sz val="12"/>
      <name val="Century Gothic"/>
      <family val="2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theme="0" tint="-0.14996795556505021"/>
      </bottom>
      <diagonal/>
    </border>
    <border>
      <left style="thin">
        <color rgb="FF0070C0"/>
      </left>
      <right style="thin">
        <color rgb="FF0070C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rgb="FF0070C0"/>
      </left>
      <right style="thin">
        <color rgb="FF0070C0"/>
      </right>
      <top style="thin">
        <color theme="0" tint="-0.14996795556505021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B0F0"/>
      </left>
      <right style="thin">
        <color rgb="FF00B0F0"/>
      </right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medium">
        <color rgb="FF0070C0"/>
      </top>
      <bottom style="thin">
        <color theme="0" tint="-0.14996795556505021"/>
      </bottom>
      <diagonal/>
    </border>
    <border>
      <left style="thin">
        <color rgb="FF00B0F0"/>
      </left>
      <right style="thin">
        <color rgb="FF00B0F0"/>
      </right>
      <top style="medium">
        <color rgb="FF0070C0"/>
      </top>
      <bottom/>
      <diagonal/>
    </border>
    <border>
      <left style="thin">
        <color rgb="FF00B0F0"/>
      </left>
      <right style="thin">
        <color rgb="FF00B0F0"/>
      </right>
      <top/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medium">
        <color rgb="FF0070C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rgb="FF0070C0"/>
      </bottom>
      <diagonal/>
    </border>
    <border>
      <left style="thin">
        <color rgb="FF00B0F0"/>
      </left>
      <right/>
      <top style="medium">
        <color rgb="FF0070C0"/>
      </top>
      <bottom style="thin">
        <color rgb="FF00B0F0"/>
      </bottom>
      <diagonal/>
    </border>
    <border>
      <left/>
      <right/>
      <top style="medium">
        <color rgb="FF0070C0"/>
      </top>
      <bottom style="thin">
        <color rgb="FF00B0F0"/>
      </bottom>
      <diagonal/>
    </border>
    <border>
      <left/>
      <right style="thin">
        <color rgb="FF00B0F0"/>
      </right>
      <top style="medium">
        <color rgb="FF0070C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medium">
        <color rgb="FF0070C0"/>
      </bottom>
      <diagonal/>
    </border>
    <border>
      <left/>
      <right/>
      <top style="thin">
        <color rgb="FF00B0F0"/>
      </top>
      <bottom style="medium">
        <color rgb="FF0070C0"/>
      </bottom>
      <diagonal/>
    </border>
    <border>
      <left/>
      <right style="thin">
        <color rgb="FF00B0F0"/>
      </right>
      <top style="thin">
        <color rgb="FF00B0F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70C0"/>
      </top>
      <bottom style="medium">
        <color rgb="FF0070C0"/>
      </bottom>
      <diagonal/>
    </border>
    <border>
      <left/>
      <right style="thin">
        <color rgb="FF00B0F0"/>
      </right>
      <top style="medium">
        <color rgb="FF0070C0"/>
      </top>
      <bottom style="medium">
        <color rgb="FF0070C0"/>
      </bottom>
      <diagonal/>
    </border>
    <border>
      <left style="thin">
        <color rgb="FF00B0F0"/>
      </left>
      <right style="thin">
        <color rgb="FF00B0F0"/>
      </right>
      <top style="medium">
        <color rgb="FF0070C0"/>
      </top>
      <bottom style="thin">
        <color theme="2" tint="-9.9948118533890809E-2"/>
      </bottom>
      <diagonal/>
    </border>
    <border>
      <left style="thin">
        <color rgb="FF00B0F0"/>
      </left>
      <right style="thin">
        <color rgb="FF00B0F0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rgb="FF00B0F0"/>
      </left>
      <right style="thin">
        <color rgb="FF00B0F0"/>
      </right>
      <top style="thin">
        <color theme="2" tint="-9.9948118533890809E-2"/>
      </top>
      <bottom style="medium">
        <color rgb="FF0070C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28" applyNumberFormat="0" applyAlignment="0" applyProtection="0"/>
    <xf numFmtId="0" fontId="11" fillId="6" borderId="30" applyNumberFormat="0" applyAlignment="0" applyProtection="0"/>
    <xf numFmtId="164" fontId="11" fillId="4" borderId="30" applyAlignment="0" applyProtection="0"/>
    <xf numFmtId="164" fontId="12" fillId="5" borderId="28" applyAlignment="0" applyProtection="0"/>
  </cellStyleXfs>
  <cellXfs count="113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2" fillId="0" borderId="2" xfId="0" applyFont="1" applyBorder="1"/>
    <xf numFmtId="44" fontId="7" fillId="4" borderId="4" xfId="0" applyNumberFormat="1" applyFont="1" applyFill="1" applyBorder="1"/>
    <xf numFmtId="0" fontId="8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6" fillId="3" borderId="8" xfId="0" applyFont="1" applyFill="1" applyBorder="1"/>
    <xf numFmtId="44" fontId="7" fillId="0" borderId="0" xfId="0" applyNumberFormat="1" applyFont="1"/>
    <xf numFmtId="9" fontId="3" fillId="2" borderId="4" xfId="2" applyFont="1" applyFill="1" applyBorder="1" applyAlignment="1">
      <alignment horizontal="center" vertical="center" wrapText="1"/>
    </xf>
    <xf numFmtId="9" fontId="3" fillId="2" borderId="4" xfId="2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4" fontId="7" fillId="4" borderId="9" xfId="1" applyFont="1" applyFill="1" applyBorder="1"/>
    <xf numFmtId="0" fontId="2" fillId="0" borderId="10" xfId="0" applyFont="1" applyBorder="1"/>
    <xf numFmtId="44" fontId="2" fillId="0" borderId="10" xfId="1" applyFont="1" applyBorder="1"/>
    <xf numFmtId="44" fontId="2" fillId="0" borderId="2" xfId="1" applyFont="1" applyBorder="1"/>
    <xf numFmtId="0" fontId="2" fillId="0" borderId="13" xfId="0" applyFont="1" applyBorder="1"/>
    <xf numFmtId="0" fontId="2" fillId="0" borderId="14" xfId="0" applyFont="1" applyBorder="1"/>
    <xf numFmtId="44" fontId="2" fillId="0" borderId="13" xfId="0" applyNumberFormat="1" applyFont="1" applyBorder="1"/>
    <xf numFmtId="0" fontId="9" fillId="0" borderId="0" xfId="0" applyFont="1"/>
    <xf numFmtId="44" fontId="2" fillId="0" borderId="0" xfId="0" applyNumberFormat="1" applyFont="1"/>
    <xf numFmtId="9" fontId="7" fillId="5" borderId="3" xfId="0" applyNumberFormat="1" applyFont="1" applyFill="1" applyBorder="1" applyAlignment="1">
      <alignment horizontal="left"/>
    </xf>
    <xf numFmtId="44" fontId="7" fillId="5" borderId="3" xfId="0" applyNumberFormat="1" applyFont="1" applyFill="1" applyBorder="1"/>
    <xf numFmtId="44" fontId="5" fillId="5" borderId="10" xfId="1" applyFont="1" applyFill="1" applyBorder="1"/>
    <xf numFmtId="44" fontId="5" fillId="5" borderId="2" xfId="1" applyFont="1" applyFill="1" applyBorder="1"/>
    <xf numFmtId="44" fontId="7" fillId="5" borderId="9" xfId="1" applyFont="1" applyFill="1" applyBorder="1"/>
    <xf numFmtId="0" fontId="5" fillId="0" borderId="9" xfId="0" applyFont="1" applyBorder="1"/>
    <xf numFmtId="0" fontId="7" fillId="6" borderId="9" xfId="0" applyFont="1" applyFill="1" applyBorder="1"/>
    <xf numFmtId="0" fontId="10" fillId="0" borderId="11" xfId="0" applyFont="1" applyBorder="1"/>
    <xf numFmtId="0" fontId="7" fillId="6" borderId="19" xfId="0" applyFont="1" applyFill="1" applyBorder="1"/>
    <xf numFmtId="0" fontId="7" fillId="6" borderId="20" xfId="0" applyFont="1" applyFill="1" applyBorder="1"/>
    <xf numFmtId="44" fontId="7" fillId="7" borderId="19" xfId="0" applyNumberFormat="1" applyFont="1" applyFill="1" applyBorder="1"/>
    <xf numFmtId="0" fontId="2" fillId="0" borderId="21" xfId="0" applyFont="1" applyBorder="1"/>
    <xf numFmtId="0" fontId="2" fillId="6" borderId="22" xfId="0" applyFont="1" applyFill="1" applyBorder="1" applyAlignment="1">
      <alignment horizontal="right"/>
    </xf>
    <xf numFmtId="44" fontId="2" fillId="6" borderId="23" xfId="1" applyFont="1" applyFill="1" applyBorder="1" applyAlignment="1">
      <alignment horizontal="left"/>
    </xf>
    <xf numFmtId="44" fontId="2" fillId="0" borderId="21" xfId="1" applyFont="1" applyBorder="1"/>
    <xf numFmtId="44" fontId="2" fillId="0" borderId="14" xfId="1" applyFont="1" applyBorder="1"/>
    <xf numFmtId="44" fontId="7" fillId="7" borderId="20" xfId="1" applyFont="1" applyFill="1" applyBorder="1"/>
    <xf numFmtId="0" fontId="7" fillId="7" borderId="17" xfId="0" applyFont="1" applyFill="1" applyBorder="1"/>
    <xf numFmtId="0" fontId="7" fillId="7" borderId="20" xfId="0" applyFont="1" applyFill="1" applyBorder="1"/>
    <xf numFmtId="0" fontId="5" fillId="5" borderId="24" xfId="0" applyFont="1" applyFill="1" applyBorder="1" applyAlignment="1">
      <alignment horizontal="left"/>
    </xf>
    <xf numFmtId="0" fontId="2" fillId="5" borderId="24" xfId="0" applyFont="1" applyFill="1" applyBorder="1"/>
    <xf numFmtId="0" fontId="10" fillId="5" borderId="24" xfId="0" applyFont="1" applyFill="1" applyBorder="1"/>
    <xf numFmtId="0" fontId="2" fillId="0" borderId="25" xfId="0" applyFont="1" applyBorder="1" applyAlignment="1">
      <alignment horizontal="right" indent="1"/>
    </xf>
    <xf numFmtId="0" fontId="2" fillId="0" borderId="25" xfId="0" applyFont="1" applyBorder="1"/>
    <xf numFmtId="0" fontId="10" fillId="0" borderId="25" xfId="0" applyFont="1" applyBorder="1"/>
    <xf numFmtId="0" fontId="5" fillId="5" borderId="25" xfId="0" applyFont="1" applyFill="1" applyBorder="1" applyAlignment="1">
      <alignment horizontal="left"/>
    </xf>
    <xf numFmtId="0" fontId="2" fillId="5" borderId="25" xfId="0" applyFont="1" applyFill="1" applyBorder="1"/>
    <xf numFmtId="0" fontId="10" fillId="5" borderId="25" xfId="0" applyFont="1" applyFill="1" applyBorder="1"/>
    <xf numFmtId="0" fontId="2" fillId="0" borderId="26" xfId="0" applyFont="1" applyBorder="1" applyAlignment="1">
      <alignment horizontal="right" indent="1"/>
    </xf>
    <xf numFmtId="0" fontId="2" fillId="0" borderId="26" xfId="0" applyFont="1" applyBorder="1"/>
    <xf numFmtId="0" fontId="10" fillId="0" borderId="26" xfId="0" applyFont="1" applyBorder="1"/>
    <xf numFmtId="44" fontId="7" fillId="7" borderId="16" xfId="1" applyFont="1" applyFill="1" applyBorder="1"/>
    <xf numFmtId="44" fontId="7" fillId="6" borderId="16" xfId="1" applyFont="1" applyFill="1" applyBorder="1"/>
    <xf numFmtId="44" fontId="7" fillId="6" borderId="17" xfId="1" applyFont="1" applyFill="1" applyBorder="1"/>
    <xf numFmtId="44" fontId="7" fillId="6" borderId="13" xfId="1" applyFont="1" applyFill="1" applyBorder="1"/>
    <xf numFmtId="44" fontId="7" fillId="7" borderId="28" xfId="0" applyNumberFormat="1" applyFont="1" applyFill="1" applyBorder="1"/>
    <xf numFmtId="0" fontId="7" fillId="6" borderId="28" xfId="0" applyFont="1" applyFill="1" applyBorder="1"/>
    <xf numFmtId="0" fontId="7" fillId="6" borderId="29" xfId="0" applyFont="1" applyFill="1" applyBorder="1"/>
    <xf numFmtId="0" fontId="4" fillId="0" borderId="12" xfId="0" applyFont="1" applyBorder="1"/>
    <xf numFmtId="44" fontId="7" fillId="6" borderId="21" xfId="0" applyNumberFormat="1" applyFont="1" applyFill="1" applyBorder="1"/>
    <xf numFmtId="44" fontId="7" fillId="6" borderId="14" xfId="0" applyNumberFormat="1" applyFont="1" applyFill="1" applyBorder="1"/>
    <xf numFmtId="44" fontId="7" fillId="6" borderId="14" xfId="1" applyFont="1" applyFill="1" applyBorder="1"/>
    <xf numFmtId="44" fontId="2" fillId="5" borderId="17" xfId="0" applyNumberFormat="1" applyFont="1" applyFill="1" applyBorder="1"/>
    <xf numFmtId="44" fontId="7" fillId="7" borderId="17" xfId="1" applyFont="1" applyFill="1" applyBorder="1"/>
    <xf numFmtId="44" fontId="2" fillId="5" borderId="20" xfId="0" applyNumberFormat="1" applyFont="1" applyFill="1" applyBorder="1"/>
    <xf numFmtId="44" fontId="5" fillId="5" borderId="23" xfId="0" applyNumberFormat="1" applyFont="1" applyFill="1" applyBorder="1"/>
    <xf numFmtId="0" fontId="7" fillId="6" borderId="15" xfId="0" applyFont="1" applyFill="1" applyBorder="1"/>
    <xf numFmtId="0" fontId="7" fillId="6" borderId="18" xfId="0" applyFont="1" applyFill="1" applyBorder="1"/>
    <xf numFmtId="49" fontId="2" fillId="0" borderId="10" xfId="0" applyNumberFormat="1" applyFont="1" applyBorder="1"/>
    <xf numFmtId="49" fontId="2" fillId="0" borderId="2" xfId="0" applyNumberFormat="1" applyFont="1" applyBorder="1"/>
    <xf numFmtId="49" fontId="0" fillId="0" borderId="0" xfId="0" applyNumberFormat="1"/>
    <xf numFmtId="44" fontId="0" fillId="0" borderId="0" xfId="1" applyFont="1"/>
    <xf numFmtId="2" fontId="0" fillId="0" borderId="0" xfId="0" applyNumberFormat="1"/>
    <xf numFmtId="44" fontId="0" fillId="0" borderId="0" xfId="0" applyNumberFormat="1"/>
    <xf numFmtId="0" fontId="1" fillId="0" borderId="0" xfId="0" applyFont="1"/>
    <xf numFmtId="0" fontId="0" fillId="8" borderId="0" xfId="0" applyFill="1"/>
    <xf numFmtId="0" fontId="14" fillId="7" borderId="0" xfId="0" applyFont="1" applyFill="1" applyAlignment="1">
      <alignment horizontal="right" indent="1"/>
    </xf>
    <xf numFmtId="0" fontId="7" fillId="5" borderId="4" xfId="0" applyFont="1" applyFill="1" applyBorder="1" applyAlignment="1">
      <alignment horizontal="right" indent="2"/>
    </xf>
    <xf numFmtId="0" fontId="7" fillId="5" borderId="3" xfId="0" applyFont="1" applyFill="1" applyBorder="1" applyAlignment="1">
      <alignment horizontal="right"/>
    </xf>
    <xf numFmtId="0" fontId="7" fillId="5" borderId="4" xfId="0" applyFont="1" applyFill="1" applyBorder="1" applyAlignment="1">
      <alignment horizontal="right" indent="1"/>
    </xf>
    <xf numFmtId="0" fontId="7" fillId="6" borderId="16" xfId="0" applyFont="1" applyFill="1" applyBorder="1" applyAlignment="1">
      <alignment horizontal="right" indent="2"/>
    </xf>
    <xf numFmtId="0" fontId="7" fillId="6" borderId="15" xfId="0" applyFont="1" applyFill="1" applyBorder="1" applyAlignment="1">
      <alignment horizontal="right" indent="2"/>
    </xf>
    <xf numFmtId="0" fontId="7" fillId="6" borderId="18" xfId="0" applyFont="1" applyFill="1" applyBorder="1" applyAlignment="1">
      <alignment horizontal="right" indent="2"/>
    </xf>
    <xf numFmtId="0" fontId="7" fillId="6" borderId="19" xfId="0" applyFont="1" applyFill="1" applyBorder="1" applyAlignment="1">
      <alignment horizontal="right" indent="2"/>
    </xf>
    <xf numFmtId="0" fontId="2" fillId="5" borderId="15" xfId="0" applyFont="1" applyFill="1" applyBorder="1" applyAlignment="1">
      <alignment horizontal="right" indent="1"/>
    </xf>
    <xf numFmtId="0" fontId="2" fillId="5" borderId="16" xfId="0" applyFont="1" applyFill="1" applyBorder="1" applyAlignment="1">
      <alignment horizontal="right" indent="1"/>
    </xf>
    <xf numFmtId="0" fontId="2" fillId="5" borderId="18" xfId="0" applyFont="1" applyFill="1" applyBorder="1" applyAlignment="1">
      <alignment horizontal="right" indent="1"/>
    </xf>
    <xf numFmtId="0" fontId="2" fillId="5" borderId="19" xfId="0" applyFont="1" applyFill="1" applyBorder="1" applyAlignment="1">
      <alignment horizontal="right" indent="1"/>
    </xf>
    <xf numFmtId="0" fontId="5" fillId="5" borderId="22" xfId="0" applyFont="1" applyFill="1" applyBorder="1" applyAlignment="1">
      <alignment horizontal="right" indent="1"/>
    </xf>
    <xf numFmtId="0" fontId="5" fillId="5" borderId="1" xfId="0" applyFont="1" applyFill="1" applyBorder="1" applyAlignment="1">
      <alignment horizontal="right" inden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6" borderId="27" xfId="0" applyFont="1" applyFill="1" applyBorder="1" applyAlignment="1">
      <alignment horizontal="right" indent="2"/>
    </xf>
    <xf numFmtId="0" fontId="7" fillId="6" borderId="28" xfId="0" applyFont="1" applyFill="1" applyBorder="1" applyAlignment="1">
      <alignment horizontal="right" indent="2"/>
    </xf>
    <xf numFmtId="0" fontId="2" fillId="0" borderId="13" xfId="0" applyFont="1" applyBorder="1" applyAlignment="1">
      <alignment horizontal="right" indent="2"/>
    </xf>
    <xf numFmtId="0" fontId="2" fillId="0" borderId="21" xfId="0" applyFont="1" applyBorder="1" applyAlignment="1">
      <alignment horizontal="right" indent="2"/>
    </xf>
    <xf numFmtId="0" fontId="2" fillId="0" borderId="14" xfId="0" applyFont="1" applyBorder="1" applyAlignment="1">
      <alignment horizontal="right" indent="2"/>
    </xf>
    <xf numFmtId="0" fontId="7" fillId="6" borderId="13" xfId="0" applyFont="1" applyFill="1" applyBorder="1" applyAlignment="1">
      <alignment horizontal="right" indent="2"/>
    </xf>
    <xf numFmtId="0" fontId="7" fillId="6" borderId="14" xfId="0" applyFont="1" applyFill="1" applyBorder="1" applyAlignment="1">
      <alignment horizontal="right" indent="2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 indent="2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right" indent="1"/>
    </xf>
    <xf numFmtId="0" fontId="2" fillId="0" borderId="14" xfId="0" applyFont="1" applyBorder="1" applyAlignment="1">
      <alignment horizontal="right" indent="1"/>
    </xf>
    <xf numFmtId="0" fontId="5" fillId="6" borderId="22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2" fillId="0" borderId="13" xfId="0" applyFont="1" applyBorder="1" applyAlignment="1">
      <alignment horizontal="right" indent="1"/>
    </xf>
  </cellXfs>
  <cellStyles count="7">
    <cellStyle name="Monétaire" xfId="1" builtinId="4"/>
    <cellStyle name="Normal" xfId="0" builtinId="0"/>
    <cellStyle name="Pourcentage" xfId="2" builtinId="5"/>
    <cellStyle name="Titre" xfId="3" builtinId="15" customBuiltin="1"/>
    <cellStyle name="Titre 1" xfId="4" builtinId="16" customBuiltin="1"/>
    <cellStyle name="Total" xfId="5" builtinId="25" customBuiltin="1"/>
    <cellStyle name="Total 2" xfId="6" xr:uid="{00000000-0005-0000-0000-000006000000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numFmt numFmtId="30" formatCode="@"/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i val="0"/>
        <color theme="0"/>
      </font>
      <fill>
        <patternFill patternType="solid">
          <fgColor theme="7"/>
          <bgColor rgb="FF00B0F0"/>
        </patternFill>
      </fill>
    </dxf>
    <dxf>
      <font>
        <b val="0"/>
        <i val="0"/>
      </font>
      <fill>
        <patternFill patternType="solid">
          <fgColor theme="6" tint="0.79998168889431442"/>
          <bgColor theme="6" tint="0.79998168889431442"/>
        </patternFill>
      </fill>
      <border>
        <left style="thin">
          <color rgb="FF00B0F0"/>
        </left>
        <right style="thin">
          <color rgb="FF00B0F0"/>
        </right>
        <vertical style="thin">
          <color rgb="FF00B0F0"/>
        </vertical>
      </border>
    </dxf>
  </dxfs>
  <tableStyles count="1" defaultTableStyle="TableStyleMedium2" defaultPivotStyle="PivotStyleLight16">
    <tableStyle name="TableStyleDark10 2" pivot="0" count="7" xr9:uid="{00000000-0011-0000-FFFF-FFFF00000000}">
      <tableStyleElement type="wholeTable" dxfId="136"/>
      <tableStyleElement type="headerRow" dxfId="135"/>
      <tableStyleElement type="totalRow" dxfId="134"/>
      <tableStyleElement type="firstColumn" dxfId="133"/>
      <tableStyleElement type="lastColumn" dxfId="132"/>
      <tableStyleElement type="firstRowStripe" dxfId="131"/>
      <tableStyleElement type="firstColumnStripe" dxfId="130"/>
    </tableStyle>
  </tableStyles>
  <colors>
    <mruColors>
      <color rgb="FF19C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LOUD-UNiK\CHIFFRAGE%20ET%20DOSSIERS%20CLIENTS\A%20CHIFFRER\CLIENT\TRAME%20DEV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E VIERGE"/>
      <sheetName val="TA FAB"/>
      <sheetName val="ADITIF"/>
      <sheetName val="LEADERMAT"/>
      <sheetName val="REHAU RESINE "/>
      <sheetName val="MIROITERIE"/>
      <sheetName val="LAQUE"/>
      <sheetName val="OPTIMA"/>
      <sheetName val="POSTFORME"/>
      <sheetName val="LMC"/>
      <sheetName val="QUANTITATIF"/>
      <sheetName val="SOCODA"/>
      <sheetName val="OUVRAGES"/>
      <sheetName val="FAB DEPLACEMENTS"/>
      <sheetName val="DEVIS FIN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18">
          <cell r="A118" t="str">
            <v>MELAMINE 19mm - BLANC STANDARD</v>
          </cell>
        </row>
        <row r="119">
          <cell r="A119" t="str">
            <v>MELAMINE 19mm - 02</v>
          </cell>
        </row>
        <row r="120">
          <cell r="A120" t="str">
            <v>MELAMINE 19mm - 03</v>
          </cell>
        </row>
        <row r="121">
          <cell r="A121" t="str">
            <v>MELAMINE 19mm - 04</v>
          </cell>
        </row>
        <row r="122">
          <cell r="A122" t="str">
            <v>MELAMINE 8mm - BLANC STANDARD</v>
          </cell>
        </row>
        <row r="123">
          <cell r="A123" t="str">
            <v>MELAMINE 8mm - 02</v>
          </cell>
        </row>
        <row r="124">
          <cell r="A124" t="str">
            <v>MELAMINE 8mm - 03</v>
          </cell>
        </row>
        <row r="125">
          <cell r="A125" t="str">
            <v>MELAMINE 8mm - 04</v>
          </cell>
        </row>
        <row r="126">
          <cell r="A126" t="str">
            <v>STRATIFIE BLANC STANDARD</v>
          </cell>
        </row>
        <row r="127">
          <cell r="A127" t="str">
            <v>CONTREBALANCEMENT</v>
          </cell>
        </row>
        <row r="128">
          <cell r="A128" t="str">
            <v>MDF 19mm - PRE-PEINT</v>
          </cell>
        </row>
        <row r="129">
          <cell r="A129" t="str">
            <v>MDF 30mm</v>
          </cell>
        </row>
        <row r="130">
          <cell r="A130" t="str">
            <v>MDF 38mm - STANDARD</v>
          </cell>
        </row>
        <row r="131">
          <cell r="A131" t="str">
            <v>MDF 38mm - MDF 400</v>
          </cell>
        </row>
        <row r="132">
          <cell r="A132" t="str">
            <v>AUTRE MATERIAU - 01</v>
          </cell>
        </row>
        <row r="133">
          <cell r="A133" t="str">
            <v>AUTRE MATERIAU - 02</v>
          </cell>
        </row>
        <row r="134">
          <cell r="A134" t="str">
            <v>AUTRE MATERIAU - 03</v>
          </cell>
        </row>
        <row r="135">
          <cell r="A135" t="str">
            <v>AUTRE MATERIAU - 04</v>
          </cell>
        </row>
        <row r="136">
          <cell r="A136" t="str">
            <v>AUTRE MATERIAU - 05</v>
          </cell>
        </row>
        <row r="137">
          <cell r="A137" t="str">
            <v>AUTRE MATERIAU - 06</v>
          </cell>
        </row>
        <row r="138">
          <cell r="A138" t="str">
            <v>AUTRE MATERIAU - 07</v>
          </cell>
        </row>
        <row r="139">
          <cell r="A139" t="str">
            <v>AUTRE MATERIAU - 08</v>
          </cell>
        </row>
        <row r="143">
          <cell r="A143" t="str">
            <v>MATERIAU CHANT - BLANC STANDARD</v>
          </cell>
        </row>
        <row r="144">
          <cell r="A144" t="str">
            <v>MATERIAU CHANT - 02</v>
          </cell>
        </row>
        <row r="145">
          <cell r="A145" t="str">
            <v>MATERIAU CHANT - 03</v>
          </cell>
        </row>
        <row r="146">
          <cell r="A146" t="str">
            <v>MATERIAU CHANT - 04</v>
          </cell>
        </row>
        <row r="147">
          <cell r="A147" t="str">
            <v>MATERIAU CHANT - 05</v>
          </cell>
        </row>
        <row r="148">
          <cell r="A148" t="str">
            <v>MATERIAU CHANT - 06</v>
          </cell>
        </row>
      </sheetData>
      <sheetData sheetId="11"/>
      <sheetData sheetId="12"/>
      <sheetData sheetId="13"/>
      <sheetData sheetId="1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RIFS SOCODA" connectionId="2" xr16:uid="{00000000-0016-0000-0200-000000000000}" autoFormatId="16" applyNumberFormats="0" applyBorderFormats="0" applyFontFormats="0" applyPatternFormats="0" applyAlignmentFormats="0" applyWidthHeightFormats="0">
  <queryTableRefresh nextId="71" unboundColumnsRight="61">
    <queryTableFields count="68">
      <queryTableField id="1" name="Code IE" tableColumnId="1"/>
      <queryTableField id="2" name="Catégorie" tableColumnId="2"/>
      <queryTableField id="3" name="Désignation" tableColumnId="3"/>
      <queryTableField id="4" name="Longueur" tableColumnId="4"/>
      <queryTableField id="5" name="Largeur" tableColumnId="5"/>
      <queryTableField id="6" name="Unité" tableColumnId="6"/>
      <queryTableField id="7" name="Prix d'achat HT" tableColumnId="7"/>
      <queryTableField id="68" dataBound="0" tableColumnId="8"/>
      <queryTableField id="67" dataBound="0" tableColumnId="9"/>
      <queryTableField id="66" dataBound="0" tableColumnId="10"/>
      <queryTableField id="65" dataBound="0" tableColumnId="11"/>
      <queryTableField id="64" dataBound="0" tableColumnId="12"/>
      <queryTableField id="63" dataBound="0" tableColumnId="13"/>
      <queryTableField id="62" dataBound="0" tableColumnId="14"/>
      <queryTableField id="61" dataBound="0" tableColumnId="15"/>
      <queryTableField id="60" dataBound="0" tableColumnId="16"/>
      <queryTableField id="59" dataBound="0" tableColumnId="17"/>
      <queryTableField id="58" dataBound="0" tableColumnId="18"/>
      <queryTableField id="57" dataBound="0" tableColumnId="19"/>
      <queryTableField id="56" dataBound="0" tableColumnId="20"/>
      <queryTableField id="55" dataBound="0" tableColumnId="21"/>
      <queryTableField id="54" dataBound="0" tableColumnId="22"/>
      <queryTableField id="53" dataBound="0" tableColumnId="23"/>
      <queryTableField id="52" dataBound="0" tableColumnId="24"/>
      <queryTableField id="51" dataBound="0" tableColumnId="25"/>
      <queryTableField id="50" dataBound="0" tableColumnId="26"/>
      <queryTableField id="49" dataBound="0" tableColumnId="27"/>
      <queryTableField id="48" dataBound="0" tableColumnId="28"/>
      <queryTableField id="47" dataBound="0" tableColumnId="29"/>
      <queryTableField id="46" dataBound="0" tableColumnId="30"/>
      <queryTableField id="45" dataBound="0" tableColumnId="31"/>
      <queryTableField id="44" dataBound="0" tableColumnId="32"/>
      <queryTableField id="43" dataBound="0" tableColumnId="33"/>
      <queryTableField id="42" dataBound="0" tableColumnId="34"/>
      <queryTableField id="41" dataBound="0" tableColumnId="35"/>
      <queryTableField id="40" dataBound="0" tableColumnId="36"/>
      <queryTableField id="39" dataBound="0" tableColumnId="37"/>
      <queryTableField id="38" dataBound="0" tableColumnId="38"/>
      <queryTableField id="37" dataBound="0" tableColumnId="39"/>
      <queryTableField id="36" dataBound="0" tableColumnId="40"/>
      <queryTableField id="35" dataBound="0" tableColumnId="41"/>
      <queryTableField id="34" dataBound="0" tableColumnId="42"/>
      <queryTableField id="33" dataBound="0" tableColumnId="43"/>
      <queryTableField id="32" dataBound="0" tableColumnId="44"/>
      <queryTableField id="31" dataBound="0" tableColumnId="45"/>
      <queryTableField id="30" dataBound="0" tableColumnId="46"/>
      <queryTableField id="29" dataBound="0" tableColumnId="47"/>
      <queryTableField id="28" dataBound="0" tableColumnId="48"/>
      <queryTableField id="27" dataBound="0" tableColumnId="49"/>
      <queryTableField id="26" dataBound="0" tableColumnId="50"/>
      <queryTableField id="25" dataBound="0" tableColumnId="51"/>
      <queryTableField id="24" dataBound="0" tableColumnId="52"/>
      <queryTableField id="23" dataBound="0" tableColumnId="53"/>
      <queryTableField id="22" dataBound="0" tableColumnId="54"/>
      <queryTableField id="21" dataBound="0" tableColumnId="55"/>
      <queryTableField id="20" dataBound="0" tableColumnId="56"/>
      <queryTableField id="19" dataBound="0" tableColumnId="57"/>
      <queryTableField id="18" dataBound="0" tableColumnId="58"/>
      <queryTableField id="17" dataBound="0" tableColumnId="59"/>
      <queryTableField id="16" dataBound="0" tableColumnId="60"/>
      <queryTableField id="15" dataBound="0" tableColumnId="61"/>
      <queryTableField id="14" dataBound="0" tableColumnId="62"/>
      <queryTableField id="13" dataBound="0" tableColumnId="63"/>
      <queryTableField id="12" dataBound="0" tableColumnId="64"/>
      <queryTableField id="11" dataBound="0" tableColumnId="65"/>
      <queryTableField id="10" dataBound="0" tableColumnId="66"/>
      <queryTableField id="9" dataBound="0" tableColumnId="67"/>
      <queryTableField id="8" dataBound="0" tableColumnId="6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ARIFS HRANIPEX" connectionId="1" xr16:uid="{00000000-0016-0000-0200-000001000000}" autoFormatId="16" applyNumberFormats="0" applyBorderFormats="0" applyFontFormats="0" applyPatternFormats="0" applyAlignmentFormats="0" applyWidthHeightFormats="0">
  <queryTableRefresh nextId="70" unboundColumnsRight="60">
    <queryTableFields count="67">
      <queryTableField id="1" name="Code IE" tableColumnId="1"/>
      <queryTableField id="2" name="Catégorie" tableColumnId="2"/>
      <queryTableField id="3" name="Désignation" tableColumnId="3"/>
      <queryTableField id="4" name="Coloris" tableColumnId="4"/>
      <queryTableField id="5" name="Dimensions" tableColumnId="5"/>
      <queryTableField id="6" name="Unité" tableColumnId="6"/>
      <queryTableField id="7" name="Prix d'achat HT" tableColumnId="7"/>
      <queryTableField id="67" dataBound="0" tableColumnId="8"/>
      <queryTableField id="66" dataBound="0" tableColumnId="9"/>
      <queryTableField id="65" dataBound="0" tableColumnId="10"/>
      <queryTableField id="64" dataBound="0" tableColumnId="11"/>
      <queryTableField id="63" dataBound="0" tableColumnId="12"/>
      <queryTableField id="62" dataBound="0" tableColumnId="13"/>
      <queryTableField id="61" dataBound="0" tableColumnId="14"/>
      <queryTableField id="60" dataBound="0" tableColumnId="15"/>
      <queryTableField id="59" dataBound="0" tableColumnId="16"/>
      <queryTableField id="58" dataBound="0" tableColumnId="17"/>
      <queryTableField id="57" dataBound="0" tableColumnId="18"/>
      <queryTableField id="56" dataBound="0" tableColumnId="19"/>
      <queryTableField id="55" dataBound="0" tableColumnId="20"/>
      <queryTableField id="54" dataBound="0" tableColumnId="21"/>
      <queryTableField id="53" dataBound="0" tableColumnId="22"/>
      <queryTableField id="52" dataBound="0" tableColumnId="23"/>
      <queryTableField id="51" dataBound="0" tableColumnId="24"/>
      <queryTableField id="50" dataBound="0" tableColumnId="25"/>
      <queryTableField id="49" dataBound="0" tableColumnId="26"/>
      <queryTableField id="48" dataBound="0" tableColumnId="27"/>
      <queryTableField id="47" dataBound="0" tableColumnId="28"/>
      <queryTableField id="46" dataBound="0" tableColumnId="29"/>
      <queryTableField id="45" dataBound="0" tableColumnId="30"/>
      <queryTableField id="44" dataBound="0" tableColumnId="31"/>
      <queryTableField id="43" dataBound="0" tableColumnId="32"/>
      <queryTableField id="42" dataBound="0" tableColumnId="33"/>
      <queryTableField id="41" dataBound="0" tableColumnId="34"/>
      <queryTableField id="40" dataBound="0" tableColumnId="35"/>
      <queryTableField id="39" dataBound="0" tableColumnId="36"/>
      <queryTableField id="38" dataBound="0" tableColumnId="37"/>
      <queryTableField id="37" dataBound="0" tableColumnId="38"/>
      <queryTableField id="36" dataBound="0" tableColumnId="39"/>
      <queryTableField id="35" dataBound="0" tableColumnId="40"/>
      <queryTableField id="34" dataBound="0" tableColumnId="41"/>
      <queryTableField id="33" dataBound="0" tableColumnId="42"/>
      <queryTableField id="32" dataBound="0" tableColumnId="43"/>
      <queryTableField id="31" dataBound="0" tableColumnId="44"/>
      <queryTableField id="30" dataBound="0" tableColumnId="45"/>
      <queryTableField id="29" dataBound="0" tableColumnId="46"/>
      <queryTableField id="28" dataBound="0" tableColumnId="47"/>
      <queryTableField id="27" dataBound="0" tableColumnId="48"/>
      <queryTableField id="26" dataBound="0" tableColumnId="49"/>
      <queryTableField id="25" dataBound="0" tableColumnId="50"/>
      <queryTableField id="24" dataBound="0" tableColumnId="51"/>
      <queryTableField id="23" dataBound="0" tableColumnId="52"/>
      <queryTableField id="22" dataBound="0" tableColumnId="53"/>
      <queryTableField id="21" dataBound="0" tableColumnId="54"/>
      <queryTableField id="20" dataBound="0" tableColumnId="55"/>
      <queryTableField id="19" dataBound="0" tableColumnId="56"/>
      <queryTableField id="18" dataBound="0" tableColumnId="57"/>
      <queryTableField id="17" dataBound="0" tableColumnId="58"/>
      <queryTableField id="16" dataBound="0" tableColumnId="59"/>
      <queryTableField id="15" dataBound="0" tableColumnId="60"/>
      <queryTableField id="14" dataBound="0" tableColumnId="61"/>
      <queryTableField id="13" dataBound="0" tableColumnId="62"/>
      <queryTableField id="12" dataBound="0" tableColumnId="63"/>
      <queryTableField id="11" dataBound="0" tableColumnId="64"/>
      <queryTableField id="10" dataBound="0" tableColumnId="65"/>
      <queryTableField id="9" dataBound="0" tableColumnId="66"/>
      <queryTableField id="8" dataBound="0" tableColumnId="6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00000000}" name="Tableau32" displayName="Tableau32" ref="A1:A31" totalsRowShown="0">
  <autoFilter ref="A1:A31" xr:uid="{00000000-0009-0000-0100-000020000000}"/>
  <tableColumns count="1">
    <tableColumn id="1" xr3:uid="{00000000-0010-0000-0000-000001000000}" name="Ouvrage" dataDxfId="129">
      <calculatedColumnFormula>DEVIS!A10</calculatedColumnFormula>
    </tableColumn>
  </tableColumns>
  <tableStyleInfo name="TableStyleDark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C1:C3" totalsRowShown="0">
  <autoFilter ref="C1:C3" xr:uid="{00000000-0009-0000-0100-000003000000}"/>
  <tableColumns count="1">
    <tableColumn id="1" xr3:uid="{00000000-0010-0000-0100-000001000000}" name="MATERIAUX"/>
  </tableColumns>
  <tableStyleInfo name="TableStyleDark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_TARIFS_SOCODA" displayName="Tableau_TARIFS_SOCODA" ref="A4:BP231" tableType="queryTable" totalsRowCount="1">
  <autoFilter ref="A4:BP230" xr:uid="{00000000-0009-0000-0100-000001000000}"/>
  <tableColumns count="68">
    <tableColumn id="1" xr3:uid="{00000000-0010-0000-0200-000001000000}" uniqueName="1" name="Code IE" totalsRowLabel="Total" queryTableFieldId="1"/>
    <tableColumn id="2" xr3:uid="{00000000-0010-0000-0200-000002000000}" uniqueName="2" name="Catégorie" queryTableFieldId="2"/>
    <tableColumn id="3" xr3:uid="{00000000-0010-0000-0200-000003000000}" uniqueName="3" name="Désignation" queryTableFieldId="3"/>
    <tableColumn id="4" xr3:uid="{00000000-0010-0000-0200-000004000000}" uniqueName="4" name="Longueur" queryTableFieldId="4"/>
    <tableColumn id="5" xr3:uid="{00000000-0010-0000-0200-000005000000}" uniqueName="5" name="Largeur" queryTableFieldId="5"/>
    <tableColumn id="6" xr3:uid="{00000000-0010-0000-0200-000006000000}" uniqueName="6" name="Unité" queryTableFieldId="6"/>
    <tableColumn id="7" xr3:uid="{00000000-0010-0000-0200-000007000000}" uniqueName="7" name="Prix d'achat HT" queryTableFieldId="7" totalsRowDxfId="126" dataCellStyle="Monétaire"/>
    <tableColumn id="8" xr3:uid="{00000000-0010-0000-0200-000008000000}" uniqueName="8" name="Qté" queryTableFieldId="68" dataDxfId="125" totalsRowDxfId="124" dataCellStyle="Monétaire"/>
    <tableColumn id="9" xr3:uid="{00000000-0010-0000-0200-000009000000}" uniqueName="9" name="Prix de vente HT" totalsRowFunction="sum" queryTableFieldId="67" dataDxfId="123" totalsRowDxfId="122" dataCellStyle="Monétaire">
      <calculatedColumnFormula>Tableau_TARIFS_SOCODA[[#This Row],[Prix d''achat HT]]*Tableau_TARIFS_SOCODA[[#This Row],[Qté]]</calculatedColumnFormula>
    </tableColumn>
    <tableColumn id="10" xr3:uid="{00000000-0010-0000-0200-00000A000000}" uniqueName="10" name="Qté2" queryTableFieldId="66"/>
    <tableColumn id="11" xr3:uid="{00000000-0010-0000-0200-00000B000000}" uniqueName="11" name="Prix de vente HT2" totalsRowFunction="sum" queryTableFieldId="65" dataDxfId="121" totalsRowDxfId="120" dataCellStyle="Monétaire">
      <calculatedColumnFormula>Tableau_TARIFS_SOCODA[[#This Row],[Prix d''achat HT]]*Tableau_TARIFS_SOCODA[[#This Row],[Qté2]]</calculatedColumnFormula>
    </tableColumn>
    <tableColumn id="12" xr3:uid="{00000000-0010-0000-0200-00000C000000}" uniqueName="12" name="Qté3" queryTableFieldId="64"/>
    <tableColumn id="13" xr3:uid="{00000000-0010-0000-0200-00000D000000}" uniqueName="13" name="Prix de vente HT4" totalsRowFunction="sum" queryTableFieldId="63" dataDxfId="119" totalsRowDxfId="118" dataCellStyle="Monétaire">
      <calculatedColumnFormula>Tableau_TARIFS_SOCODA[[#This Row],[Prix d''achat HT]]*Tableau_TARIFS_SOCODA[[#This Row],[Qté3]]</calculatedColumnFormula>
    </tableColumn>
    <tableColumn id="14" xr3:uid="{00000000-0010-0000-0200-00000E000000}" uniqueName="14" name="Qté4" queryTableFieldId="62"/>
    <tableColumn id="15" xr3:uid="{00000000-0010-0000-0200-00000F000000}" uniqueName="15" name="Prix de vente HT5" totalsRowFunction="sum" queryTableFieldId="61" dataDxfId="117" totalsRowDxfId="116" dataCellStyle="Monétaire">
      <calculatedColumnFormula>Tableau_TARIFS_SOCODA[[#This Row],[Prix d''achat HT]]*Tableau_TARIFS_SOCODA[[#This Row],[Qté4]]</calculatedColumnFormula>
    </tableColumn>
    <tableColumn id="16" xr3:uid="{00000000-0010-0000-0200-000010000000}" uniqueName="16" name="Qté5" queryTableFieldId="60"/>
    <tableColumn id="17" xr3:uid="{00000000-0010-0000-0200-000011000000}" uniqueName="17" name="Prix de vente HT6" totalsRowFunction="sum" queryTableFieldId="59" dataDxfId="115" totalsRowDxfId="114" dataCellStyle="Monétaire">
      <calculatedColumnFormula>Tableau_TARIFS_SOCODA[[#This Row],[Prix d''achat HT]]*Tableau_TARIFS_SOCODA[[#This Row],[Qté5]]</calculatedColumnFormula>
    </tableColumn>
    <tableColumn id="18" xr3:uid="{00000000-0010-0000-0200-000012000000}" uniqueName="18" name="Qté6" queryTableFieldId="58"/>
    <tableColumn id="19" xr3:uid="{00000000-0010-0000-0200-000013000000}" uniqueName="19" name="Prix de vente HT7" totalsRowFunction="sum" queryTableFieldId="57" dataDxfId="113" totalsRowDxfId="112" dataCellStyle="Monétaire">
      <calculatedColumnFormula>Tableau_TARIFS_SOCODA[[#This Row],[Prix d''achat HT]]*Tableau_TARIFS_SOCODA[[#This Row],[Qté6]]</calculatedColumnFormula>
    </tableColumn>
    <tableColumn id="20" xr3:uid="{00000000-0010-0000-0200-000014000000}" uniqueName="20" name="Qté7" queryTableFieldId="56"/>
    <tableColumn id="21" xr3:uid="{00000000-0010-0000-0200-000015000000}" uniqueName="21" name="Prix de vente HT8" totalsRowFunction="sum" queryTableFieldId="55" dataDxfId="111" totalsRowDxfId="110" dataCellStyle="Monétaire">
      <calculatedColumnFormula>Tableau_TARIFS_SOCODA[[#This Row],[Prix d''achat HT]]*Tableau_TARIFS_SOCODA[[#This Row],[Qté7]]</calculatedColumnFormula>
    </tableColumn>
    <tableColumn id="22" xr3:uid="{00000000-0010-0000-0200-000016000000}" uniqueName="22" name="Qté8" queryTableFieldId="54"/>
    <tableColumn id="23" xr3:uid="{00000000-0010-0000-0200-000017000000}" uniqueName="23" name="Prix de vente HT9" totalsRowFunction="sum" queryTableFieldId="53" dataDxfId="109" totalsRowDxfId="108" dataCellStyle="Monétaire">
      <calculatedColumnFormula>Tableau_TARIFS_SOCODA[[#This Row],[Prix d''achat HT]]*Tableau_TARIFS_SOCODA[[#This Row],[Qté8]]</calculatedColumnFormula>
    </tableColumn>
    <tableColumn id="24" xr3:uid="{00000000-0010-0000-0200-000018000000}" uniqueName="24" name="Qté9" queryTableFieldId="52"/>
    <tableColumn id="25" xr3:uid="{00000000-0010-0000-0200-000019000000}" uniqueName="25" name="Prix de vente HT10" totalsRowFunction="sum" queryTableFieldId="51" dataDxfId="107" totalsRowDxfId="106" dataCellStyle="Monétaire">
      <calculatedColumnFormula>Tableau_TARIFS_SOCODA[[#This Row],[Prix d''achat HT]]*Tableau_TARIFS_SOCODA[[#This Row],[Qté9]]</calculatedColumnFormula>
    </tableColumn>
    <tableColumn id="26" xr3:uid="{00000000-0010-0000-0200-00001A000000}" uniqueName="26" name="Qté10" queryTableFieldId="50"/>
    <tableColumn id="27" xr3:uid="{00000000-0010-0000-0200-00001B000000}" uniqueName="27" name="Prix de vente HT11" totalsRowFunction="sum" queryTableFieldId="49" dataDxfId="105" totalsRowDxfId="104" dataCellStyle="Monétaire">
      <calculatedColumnFormula>Tableau_TARIFS_SOCODA[[#This Row],[Prix d''achat HT]]*Tableau_TARIFS_SOCODA[[#This Row],[Qté10]]</calculatedColumnFormula>
    </tableColumn>
    <tableColumn id="28" xr3:uid="{00000000-0010-0000-0200-00001C000000}" uniqueName="28" name="Qté11" queryTableFieldId="48"/>
    <tableColumn id="29" xr3:uid="{00000000-0010-0000-0200-00001D000000}" uniqueName="29" name="Prix de vente HT12" totalsRowFunction="sum" queryTableFieldId="47" dataDxfId="103" totalsRowDxfId="102" dataCellStyle="Monétaire">
      <calculatedColumnFormula>Tableau_TARIFS_SOCODA[[#This Row],[Prix d''achat HT]]*Tableau_TARIFS_SOCODA[[#This Row],[Qté11]]</calculatedColumnFormula>
    </tableColumn>
    <tableColumn id="30" xr3:uid="{00000000-0010-0000-0200-00001E000000}" uniqueName="30" name="Qté12" queryTableFieldId="46"/>
    <tableColumn id="31" xr3:uid="{00000000-0010-0000-0200-00001F000000}" uniqueName="31" name="Prix de vente HT13" totalsRowFunction="sum" queryTableFieldId="45" dataDxfId="101" totalsRowDxfId="100" dataCellStyle="Monétaire">
      <calculatedColumnFormula>Tableau_TARIFS_SOCODA[[#This Row],[Prix d''achat HT]]*Tableau_TARIFS_SOCODA[[#This Row],[Qté12]]</calculatedColumnFormula>
    </tableColumn>
    <tableColumn id="32" xr3:uid="{00000000-0010-0000-0200-000020000000}" uniqueName="32" name="Qté13" queryTableFieldId="44"/>
    <tableColumn id="33" xr3:uid="{00000000-0010-0000-0200-000021000000}" uniqueName="33" name="Prix de vente HT14" totalsRowFunction="sum" queryTableFieldId="43" dataDxfId="99" totalsRowDxfId="98" dataCellStyle="Monétaire">
      <calculatedColumnFormula>Tableau_TARIFS_SOCODA[[#This Row],[Prix d''achat HT]]*Tableau_TARIFS_SOCODA[[#This Row],[Qté13]]</calculatedColumnFormula>
    </tableColumn>
    <tableColumn id="34" xr3:uid="{00000000-0010-0000-0200-000022000000}" uniqueName="34" name="Qté14" queryTableFieldId="42"/>
    <tableColumn id="35" xr3:uid="{00000000-0010-0000-0200-000023000000}" uniqueName="35" name="Prix de vente HT15" totalsRowFunction="sum" queryTableFieldId="41" dataDxfId="97" totalsRowDxfId="96" dataCellStyle="Monétaire">
      <calculatedColumnFormula>Tableau_TARIFS_SOCODA[[#This Row],[Prix d''achat HT]]*Tableau_TARIFS_SOCODA[[#This Row],[Qté14]]</calculatedColumnFormula>
    </tableColumn>
    <tableColumn id="36" xr3:uid="{00000000-0010-0000-0200-000024000000}" uniqueName="36" name="Qté15" queryTableFieldId="40"/>
    <tableColumn id="37" xr3:uid="{00000000-0010-0000-0200-000025000000}" uniqueName="37" name="Prix de vente HT16" totalsRowFunction="sum" queryTableFieldId="39" dataDxfId="95" totalsRowDxfId="94" dataCellStyle="Monétaire">
      <calculatedColumnFormula>Tableau_TARIFS_SOCODA[[#This Row],[Prix d''achat HT]]*Tableau_TARIFS_SOCODA[[#This Row],[Qté15]]</calculatedColumnFormula>
    </tableColumn>
    <tableColumn id="38" xr3:uid="{00000000-0010-0000-0200-000026000000}" uniqueName="38" name="Qté16" queryTableFieldId="38"/>
    <tableColumn id="39" xr3:uid="{00000000-0010-0000-0200-000027000000}" uniqueName="39" name="Prix de vente HT17" totalsRowFunction="sum" queryTableFieldId="37" dataDxfId="93" totalsRowDxfId="92" dataCellStyle="Monétaire">
      <calculatedColumnFormula>Tableau_TARIFS_SOCODA[[#This Row],[Prix d''achat HT]]*Tableau_TARIFS_SOCODA[[#This Row],[Qté16]]</calculatedColumnFormula>
    </tableColumn>
    <tableColumn id="40" xr3:uid="{00000000-0010-0000-0200-000028000000}" uniqueName="40" name="Qté17" queryTableFieldId="36"/>
    <tableColumn id="41" xr3:uid="{00000000-0010-0000-0200-000029000000}" uniqueName="41" name="Prix de vente HT18" totalsRowFunction="min" queryTableFieldId="35" dataDxfId="91" totalsRowDxfId="90" dataCellStyle="Monétaire">
      <calculatedColumnFormula>Tableau_TARIFS_SOCODA[[#This Row],[Prix d''achat HT]]*Tableau_TARIFS_SOCODA[[#This Row],[Qté17]]</calculatedColumnFormula>
    </tableColumn>
    <tableColumn id="42" xr3:uid="{00000000-0010-0000-0200-00002A000000}" uniqueName="42" name="Qté18" queryTableFieldId="34"/>
    <tableColumn id="43" xr3:uid="{00000000-0010-0000-0200-00002B000000}" uniqueName="43" name="Prix de vente HT19" totalsRowFunction="sum" queryTableFieldId="33" dataDxfId="89" totalsRowDxfId="88" dataCellStyle="Monétaire">
      <calculatedColumnFormula>Tableau_TARIFS_SOCODA[[#This Row],[Prix d''achat HT]]*Tableau_TARIFS_SOCODA[[#This Row],[Qté18]]</calculatedColumnFormula>
    </tableColumn>
    <tableColumn id="44" xr3:uid="{00000000-0010-0000-0200-00002C000000}" uniqueName="44" name="Qté19" queryTableFieldId="32"/>
    <tableColumn id="45" xr3:uid="{00000000-0010-0000-0200-00002D000000}" uniqueName="45" name="Prix de vente HT20" totalsRowFunction="sum" queryTableFieldId="31" dataDxfId="87" totalsRowDxfId="86" dataCellStyle="Monétaire">
      <calculatedColumnFormula>Tableau_TARIFS_SOCODA[[#This Row],[Prix d''achat HT]]*Tableau_TARIFS_SOCODA[[#This Row],[Qté19]]</calculatedColumnFormula>
    </tableColumn>
    <tableColumn id="46" xr3:uid="{00000000-0010-0000-0200-00002E000000}" uniqueName="46" name="Qté20" queryTableFieldId="30"/>
    <tableColumn id="47" xr3:uid="{00000000-0010-0000-0200-00002F000000}" uniqueName="47" name="Prix de vente HT21" totalsRowFunction="sum" queryTableFieldId="29" dataDxfId="85" totalsRowDxfId="84" dataCellStyle="Monétaire">
      <calculatedColumnFormula>Tableau_TARIFS_SOCODA[[#This Row],[Prix d''achat HT]]*Tableau_TARIFS_SOCODA[[#This Row],[Qté20]]</calculatedColumnFormula>
    </tableColumn>
    <tableColumn id="48" xr3:uid="{00000000-0010-0000-0200-000030000000}" uniqueName="48" name="Qté21" queryTableFieldId="28"/>
    <tableColumn id="49" xr3:uid="{00000000-0010-0000-0200-000031000000}" uniqueName="49" name="Prix de vente HT22" totalsRowFunction="sum" queryTableFieldId="27" dataDxfId="83" totalsRowDxfId="82" dataCellStyle="Monétaire">
      <calculatedColumnFormula>Tableau_TARIFS_SOCODA[[#This Row],[Prix d''achat HT]]*Tableau_TARIFS_SOCODA[[#This Row],[Qté21]]</calculatedColumnFormula>
    </tableColumn>
    <tableColumn id="50" xr3:uid="{00000000-0010-0000-0200-000032000000}" uniqueName="50" name="Qté22" queryTableFieldId="26"/>
    <tableColumn id="51" xr3:uid="{00000000-0010-0000-0200-000033000000}" uniqueName="51" name="Prix de vente HT23" totalsRowFunction="sum" queryTableFieldId="25" dataDxfId="81" totalsRowDxfId="80" dataCellStyle="Monétaire">
      <calculatedColumnFormula>Tableau_TARIFS_SOCODA[[#This Row],[Prix d''achat HT]]*Tableau_TARIFS_SOCODA[[#This Row],[Qté22]]</calculatedColumnFormula>
    </tableColumn>
    <tableColumn id="52" xr3:uid="{00000000-0010-0000-0200-000034000000}" uniqueName="52" name="Qté23" queryTableFieldId="24"/>
    <tableColumn id="53" xr3:uid="{00000000-0010-0000-0200-000035000000}" uniqueName="53" name="Prix de vente HT24" totalsRowFunction="sum" queryTableFieldId="23" dataDxfId="79" totalsRowDxfId="78" dataCellStyle="Monétaire">
      <calculatedColumnFormula>Tableau_TARIFS_SOCODA[[#This Row],[Prix d''achat HT]]*Tableau_TARIFS_SOCODA[[#This Row],[Qté23]]</calculatedColumnFormula>
    </tableColumn>
    <tableColumn id="54" xr3:uid="{00000000-0010-0000-0200-000036000000}" uniqueName="54" name="Qté24" queryTableFieldId="22"/>
    <tableColumn id="55" xr3:uid="{00000000-0010-0000-0200-000037000000}" uniqueName="55" name="Prix de vente HT25" totalsRowFunction="sum" queryTableFieldId="21" dataDxfId="77" totalsRowDxfId="76" dataCellStyle="Monétaire">
      <calculatedColumnFormula>Tableau_TARIFS_SOCODA[[#This Row],[Prix d''achat HT]]*Tableau_TARIFS_SOCODA[[#This Row],[Qté24]]</calculatedColumnFormula>
    </tableColumn>
    <tableColumn id="56" xr3:uid="{00000000-0010-0000-0200-000038000000}" uniqueName="56" name="Qté25" queryTableFieldId="20"/>
    <tableColumn id="57" xr3:uid="{00000000-0010-0000-0200-000039000000}" uniqueName="57" name="Prix de vente HT26" totalsRowFunction="sum" queryTableFieldId="19" dataDxfId="75" totalsRowDxfId="74" dataCellStyle="Monétaire">
      <calculatedColumnFormula>Tableau_TARIFS_SOCODA[[#This Row],[Prix d''achat HT]]*Tableau_TARIFS_SOCODA[[#This Row],[Qté25]]</calculatedColumnFormula>
    </tableColumn>
    <tableColumn id="58" xr3:uid="{00000000-0010-0000-0200-00003A000000}" uniqueName="58" name="Qté26" queryTableFieldId="18"/>
    <tableColumn id="59" xr3:uid="{00000000-0010-0000-0200-00003B000000}" uniqueName="59" name="Prix de vente HT27" totalsRowFunction="sum" queryTableFieldId="17" dataDxfId="73" totalsRowDxfId="72" dataCellStyle="Monétaire">
      <calculatedColumnFormula>Tableau_TARIFS_SOCODA[[#This Row],[Prix d''achat HT]]*Tableau_TARIFS_SOCODA[[#This Row],[Qté26]]</calculatedColumnFormula>
    </tableColumn>
    <tableColumn id="60" xr3:uid="{00000000-0010-0000-0200-00003C000000}" uniqueName="60" name="Qté27" queryTableFieldId="16"/>
    <tableColumn id="61" xr3:uid="{00000000-0010-0000-0200-00003D000000}" uniqueName="61" name="Prix de vente HT28" totalsRowFunction="sum" queryTableFieldId="15" dataDxfId="71" totalsRowDxfId="70" dataCellStyle="Monétaire">
      <calculatedColumnFormula>Tableau_TARIFS_SOCODA[[#This Row],[Prix d''achat HT]]*Tableau_TARIFS_SOCODA[[#This Row],[Qté27]]</calculatedColumnFormula>
    </tableColumn>
    <tableColumn id="62" xr3:uid="{00000000-0010-0000-0200-00003E000000}" uniqueName="62" name="Qté28" queryTableFieldId="14"/>
    <tableColumn id="63" xr3:uid="{00000000-0010-0000-0200-00003F000000}" uniqueName="63" name="Prix de vente HT29" totalsRowFunction="sum" queryTableFieldId="13" dataDxfId="69" totalsRowDxfId="68" dataCellStyle="Monétaire">
      <calculatedColumnFormula>Tableau_TARIFS_SOCODA[[#This Row],[Prix d''achat HT]]*Tableau_TARIFS_SOCODA[[#This Row],[Qté28]]</calculatedColumnFormula>
    </tableColumn>
    <tableColumn id="64" xr3:uid="{00000000-0010-0000-0200-000040000000}" uniqueName="64" name="Qté29" queryTableFieldId="12"/>
    <tableColumn id="65" xr3:uid="{00000000-0010-0000-0200-000041000000}" uniqueName="65" name="Prix de vente HT30" totalsRowFunction="sum" queryTableFieldId="11" dataDxfId="67" totalsRowDxfId="66" dataCellStyle="Monétaire">
      <calculatedColumnFormula>Tableau_TARIFS_SOCODA[[#This Row],[Prix d''achat HT]]*Tableau_TARIFS_SOCODA[[#This Row],[Qté29]]</calculatedColumnFormula>
    </tableColumn>
    <tableColumn id="66" xr3:uid="{00000000-0010-0000-0200-000042000000}" uniqueName="66" name="Qté30" queryTableFieldId="10"/>
    <tableColumn id="67" xr3:uid="{00000000-0010-0000-0200-000043000000}" uniqueName="67" name="Prix de vente HT31" totalsRowFunction="sum" queryTableFieldId="9" dataDxfId="65" totalsRowDxfId="64" dataCellStyle="Monétaire">
      <calculatedColumnFormula>Tableau_TARIFS_SOCODA[[#This Row],[Prix d''achat HT]]*Tableau_TARIFS_SOCODA[[#This Row],[Qté30]]</calculatedColumnFormula>
    </tableColumn>
    <tableColumn id="68" xr3:uid="{00000000-0010-0000-0200-000044000000}" uniqueName="68" name="Surface" queryTableFieldId="8" dataDxfId="63">
      <calculatedColumnFormula>Tableau_TARIFS_SOCODA[[#This Row],[Longueur]]*Tableau_TARIFS_SOCODA[[#This Row],[Largeur]]</calculatedColumnFormula>
    </tableColumn>
  </tableColumns>
  <tableStyleInfo name="TableStyleDark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_TARIFS_HRANIPEX" displayName="Tableau_TARIFS_HRANIPEX" ref="A234:BO263" tableType="queryTable" totalsRowCount="1">
  <autoFilter ref="A234:BO262" xr:uid="{00000000-0009-0000-0100-000002000000}"/>
  <tableColumns count="67">
    <tableColumn id="1" xr3:uid="{00000000-0010-0000-0300-000001000000}" uniqueName="1" name="Code IE" totalsRowLabel="Total" queryTableFieldId="1"/>
    <tableColumn id="2" xr3:uid="{00000000-0010-0000-0300-000002000000}" uniqueName="2" name="Catégorie" queryTableFieldId="2"/>
    <tableColumn id="3" xr3:uid="{00000000-0010-0000-0300-000003000000}" uniqueName="3" name="Désignation" queryTableFieldId="3"/>
    <tableColumn id="4" xr3:uid="{00000000-0010-0000-0300-000004000000}" uniqueName="4" name="Coloris" queryTableFieldId="4"/>
    <tableColumn id="5" xr3:uid="{00000000-0010-0000-0300-000005000000}" uniqueName="5" name="Dimensions" queryTableFieldId="5"/>
    <tableColumn id="6" xr3:uid="{00000000-0010-0000-0300-000006000000}" uniqueName="6" name="Unité" queryTableFieldId="6"/>
    <tableColumn id="7" xr3:uid="{00000000-0010-0000-0300-000007000000}" uniqueName="7" name="Prix d'achat HT" queryTableFieldId="7" totalsRowDxfId="62" dataCellStyle="Monétaire"/>
    <tableColumn id="8" xr3:uid="{00000000-0010-0000-0300-000008000000}" uniqueName="8" name="Qté" queryTableFieldId="67" dataDxfId="61" totalsRowDxfId="60" dataCellStyle="Monétaire"/>
    <tableColumn id="9" xr3:uid="{00000000-0010-0000-0300-000009000000}" uniqueName="9" name="Prix de vente HT" totalsRowFunction="sum" queryTableFieldId="66" dataDxfId="59" totalsRowDxfId="58" dataCellStyle="Monétaire">
      <calculatedColumnFormula>Tableau_TARIFS_HRANIPEX[[#This Row],[Prix d''achat HT]]*Tableau_TARIFS_HRANIPEX[[#This Row],[Qté]]</calculatedColumnFormula>
    </tableColumn>
    <tableColumn id="10" xr3:uid="{00000000-0010-0000-0300-00000A000000}" uniqueName="10" name="Qté2" queryTableFieldId="65"/>
    <tableColumn id="11" xr3:uid="{00000000-0010-0000-0300-00000B000000}" uniqueName="11" name="Prix de vente HT2" totalsRowFunction="sum" queryTableFieldId="64" dataDxfId="57" totalsRowDxfId="56" dataCellStyle="Monétaire">
      <calculatedColumnFormula>Tableau_TARIFS_HRANIPEX[[#This Row],[Prix d''achat HT]]*Tableau_TARIFS_HRANIPEX[[#This Row],[Qté2]]</calculatedColumnFormula>
    </tableColumn>
    <tableColumn id="12" xr3:uid="{00000000-0010-0000-0300-00000C000000}" uniqueName="12" name="Qté3" queryTableFieldId="63"/>
    <tableColumn id="13" xr3:uid="{00000000-0010-0000-0300-00000D000000}" uniqueName="13" name="Prix de vente HT4" totalsRowFunction="sum" queryTableFieldId="62" dataDxfId="55" totalsRowDxfId="54" dataCellStyle="Monétaire">
      <calculatedColumnFormula>Tableau_TARIFS_HRANIPEX[[#This Row],[Prix d''achat HT]]*Tableau_TARIFS_HRANIPEX[[#This Row],[Qté3]]</calculatedColumnFormula>
    </tableColumn>
    <tableColumn id="14" xr3:uid="{00000000-0010-0000-0300-00000E000000}" uniqueName="14" name="Qté4" queryTableFieldId="61"/>
    <tableColumn id="15" xr3:uid="{00000000-0010-0000-0300-00000F000000}" uniqueName="15" name="Prix de vente HT5" totalsRowFunction="sum" queryTableFieldId="60" dataDxfId="53" totalsRowDxfId="52" dataCellStyle="Monétaire">
      <calculatedColumnFormula>Tableau_TARIFS_HRANIPEX[[#This Row],[Prix d''achat HT]]*Tableau_TARIFS_HRANIPEX[[#This Row],[Qté4]]</calculatedColumnFormula>
    </tableColumn>
    <tableColumn id="16" xr3:uid="{00000000-0010-0000-0300-000010000000}" uniqueName="16" name="Qté5" queryTableFieldId="59"/>
    <tableColumn id="17" xr3:uid="{00000000-0010-0000-0300-000011000000}" uniqueName="17" name="Prix de vente HT6" totalsRowFunction="sum" queryTableFieldId="58" dataDxfId="51" totalsRowDxfId="50" dataCellStyle="Monétaire">
      <calculatedColumnFormula>Tableau_TARIFS_HRANIPEX[[#This Row],[Prix d''achat HT]]*Tableau_TARIFS_HRANIPEX[[#This Row],[Qté5]]</calculatedColumnFormula>
    </tableColumn>
    <tableColumn id="18" xr3:uid="{00000000-0010-0000-0300-000012000000}" uniqueName="18" name="Qté6" queryTableFieldId="57"/>
    <tableColumn id="19" xr3:uid="{00000000-0010-0000-0300-000013000000}" uniqueName="19" name="Prix de vente HT7" totalsRowFunction="sum" queryTableFieldId="56" dataDxfId="49" totalsRowDxfId="48" dataCellStyle="Monétaire">
      <calculatedColumnFormula>Tableau_TARIFS_HRANIPEX[[#This Row],[Prix d''achat HT]]*Tableau_TARIFS_HRANIPEX[[#This Row],[Qté6]]</calculatedColumnFormula>
    </tableColumn>
    <tableColumn id="20" xr3:uid="{00000000-0010-0000-0300-000014000000}" uniqueName="20" name="Qté7" queryTableFieldId="55"/>
    <tableColumn id="21" xr3:uid="{00000000-0010-0000-0300-000015000000}" uniqueName="21" name="Prix de vente HT8" totalsRowFunction="sum" queryTableFieldId="54" dataDxfId="47" totalsRowDxfId="46" dataCellStyle="Monétaire">
      <calculatedColumnFormula>Tableau_TARIFS_HRANIPEX[[#This Row],[Prix d''achat HT]]*Tableau_TARIFS_HRANIPEX[[#This Row],[Qté7]]</calculatedColumnFormula>
    </tableColumn>
    <tableColumn id="22" xr3:uid="{00000000-0010-0000-0300-000016000000}" uniqueName="22" name="Qté8" queryTableFieldId="53"/>
    <tableColumn id="23" xr3:uid="{00000000-0010-0000-0300-000017000000}" uniqueName="23" name="Prix de vente HT9" totalsRowFunction="sum" queryTableFieldId="52" dataDxfId="45" totalsRowDxfId="44" dataCellStyle="Monétaire">
      <calculatedColumnFormula>Tableau_TARIFS_HRANIPEX[[#This Row],[Prix d''achat HT]]*Tableau_TARIFS_HRANIPEX[[#This Row],[Qté8]]</calculatedColumnFormula>
    </tableColumn>
    <tableColumn id="24" xr3:uid="{00000000-0010-0000-0300-000018000000}" uniqueName="24" name="Qté9" queryTableFieldId="51"/>
    <tableColumn id="25" xr3:uid="{00000000-0010-0000-0300-000019000000}" uniqueName="25" name="Prix de vente HT10" totalsRowFunction="sum" queryTableFieldId="50" dataDxfId="43" totalsRowDxfId="42" dataCellStyle="Monétaire">
      <calculatedColumnFormula>Tableau_TARIFS_HRANIPEX[[#This Row],[Prix d''achat HT]]*Tableau_TARIFS_HRANIPEX[[#This Row],[Qté9]]</calculatedColumnFormula>
    </tableColumn>
    <tableColumn id="26" xr3:uid="{00000000-0010-0000-0300-00001A000000}" uniqueName="26" name="Qté10" queryTableFieldId="49"/>
    <tableColumn id="27" xr3:uid="{00000000-0010-0000-0300-00001B000000}" uniqueName="27" name="Prix de vente HT11" totalsRowFunction="sum" queryTableFieldId="48" dataDxfId="41" totalsRowDxfId="40" dataCellStyle="Monétaire">
      <calculatedColumnFormula>Tableau_TARIFS_HRANIPEX[[#This Row],[Prix d''achat HT]]*Tableau_TARIFS_HRANIPEX[[#This Row],[Qté10]]</calculatedColumnFormula>
    </tableColumn>
    <tableColumn id="28" xr3:uid="{00000000-0010-0000-0300-00001C000000}" uniqueName="28" name="Qté11" queryTableFieldId="47"/>
    <tableColumn id="29" xr3:uid="{00000000-0010-0000-0300-00001D000000}" uniqueName="29" name="Prix de vente HT12" totalsRowFunction="sum" queryTableFieldId="46" dataDxfId="39" totalsRowDxfId="38" dataCellStyle="Monétaire">
      <calculatedColumnFormula>Tableau_TARIFS_HRANIPEX[[#This Row],[Prix d''achat HT]]*Tableau_TARIFS_HRANIPEX[[#This Row],[Qté11]]</calculatedColumnFormula>
    </tableColumn>
    <tableColumn id="30" xr3:uid="{00000000-0010-0000-0300-00001E000000}" uniqueName="30" name="Qté12" queryTableFieldId="45"/>
    <tableColumn id="31" xr3:uid="{00000000-0010-0000-0300-00001F000000}" uniqueName="31" name="Prix de vente HT13" totalsRowFunction="sum" queryTableFieldId="44" dataDxfId="37" totalsRowDxfId="36" dataCellStyle="Monétaire">
      <calculatedColumnFormula>Tableau_TARIFS_HRANIPEX[[#This Row],[Prix d''achat HT]]*Tableau_TARIFS_HRANIPEX[[#This Row],[Qté12]]</calculatedColumnFormula>
    </tableColumn>
    <tableColumn id="32" xr3:uid="{00000000-0010-0000-0300-000020000000}" uniqueName="32" name="Qté13" queryTableFieldId="43"/>
    <tableColumn id="33" xr3:uid="{00000000-0010-0000-0300-000021000000}" uniqueName="33" name="Prix de vente HT14" totalsRowFunction="sum" queryTableFieldId="42" dataDxfId="35" totalsRowDxfId="34" dataCellStyle="Monétaire">
      <calculatedColumnFormula>Tableau_TARIFS_HRANIPEX[[#This Row],[Prix d''achat HT]]*Tableau_TARIFS_HRANIPEX[[#This Row],[Qté13]]</calculatedColumnFormula>
    </tableColumn>
    <tableColumn id="34" xr3:uid="{00000000-0010-0000-0300-000022000000}" uniqueName="34" name="Qté14" queryTableFieldId="41"/>
    <tableColumn id="35" xr3:uid="{00000000-0010-0000-0300-000023000000}" uniqueName="35" name="Prix de vente HT15" totalsRowFunction="sum" queryTableFieldId="40" dataDxfId="33" totalsRowDxfId="32" dataCellStyle="Monétaire">
      <calculatedColumnFormula>Tableau_TARIFS_HRANIPEX[[#This Row],[Prix d''achat HT]]*Tableau_TARIFS_HRANIPEX[[#This Row],[Qté14]]</calculatedColumnFormula>
    </tableColumn>
    <tableColumn id="36" xr3:uid="{00000000-0010-0000-0300-000024000000}" uniqueName="36" name="Qté15" queryTableFieldId="39"/>
    <tableColumn id="37" xr3:uid="{00000000-0010-0000-0300-000025000000}" uniqueName="37" name="Prix de vente HT16" totalsRowFunction="sum" queryTableFieldId="38" dataDxfId="31" totalsRowDxfId="30" dataCellStyle="Monétaire">
      <calculatedColumnFormula>Tableau_TARIFS_HRANIPEX[[#This Row],[Prix d''achat HT]]*Tableau_TARIFS_HRANIPEX[[#This Row],[Qté15]]</calculatedColumnFormula>
    </tableColumn>
    <tableColumn id="38" xr3:uid="{00000000-0010-0000-0300-000026000000}" uniqueName="38" name="Qté16" queryTableFieldId="37"/>
    <tableColumn id="39" xr3:uid="{00000000-0010-0000-0300-000027000000}" uniqueName="39" name="Prix de vente HT17" totalsRowFunction="sum" queryTableFieldId="36" dataDxfId="29" totalsRowDxfId="28" dataCellStyle="Monétaire">
      <calculatedColumnFormula>Tableau_TARIFS_HRANIPEX[[#This Row],[Prix d''achat HT]]*Tableau_TARIFS_HRANIPEX[[#This Row],[Qté16]]</calculatedColumnFormula>
    </tableColumn>
    <tableColumn id="40" xr3:uid="{00000000-0010-0000-0300-000028000000}" uniqueName="40" name="Qté17" queryTableFieldId="35"/>
    <tableColumn id="41" xr3:uid="{00000000-0010-0000-0300-000029000000}" uniqueName="41" name="Prix de vente HT18" totalsRowFunction="sum" queryTableFieldId="34" dataDxfId="27" totalsRowDxfId="26" dataCellStyle="Monétaire">
      <calculatedColumnFormula>Tableau_TARIFS_HRANIPEX[[#This Row],[Prix d''achat HT]]*Tableau_TARIFS_HRANIPEX[[#This Row],[Qté17]]</calculatedColumnFormula>
    </tableColumn>
    <tableColumn id="42" xr3:uid="{00000000-0010-0000-0300-00002A000000}" uniqueName="42" name="Qté18" queryTableFieldId="33"/>
    <tableColumn id="43" xr3:uid="{00000000-0010-0000-0300-00002B000000}" uniqueName="43" name="Prix de vente HT19" totalsRowFunction="sum" queryTableFieldId="32" dataDxfId="25" totalsRowDxfId="24" dataCellStyle="Monétaire">
      <calculatedColumnFormula>Tableau_TARIFS_HRANIPEX[[#This Row],[Prix d''achat HT]]*Tableau_TARIFS_HRANIPEX[[#This Row],[Qté18]]</calculatedColumnFormula>
    </tableColumn>
    <tableColumn id="44" xr3:uid="{00000000-0010-0000-0300-00002C000000}" uniqueName="44" name="Qté19" queryTableFieldId="31"/>
    <tableColumn id="45" xr3:uid="{00000000-0010-0000-0300-00002D000000}" uniqueName="45" name="Prix de vente HT20" totalsRowFunction="sum" queryTableFieldId="30" dataDxfId="23" totalsRowDxfId="22" dataCellStyle="Monétaire">
      <calculatedColumnFormula>Tableau_TARIFS_HRANIPEX[[#This Row],[Prix d''achat HT]]*Tableau_TARIFS_HRANIPEX[[#This Row],[Qté19]]</calculatedColumnFormula>
    </tableColumn>
    <tableColumn id="46" xr3:uid="{00000000-0010-0000-0300-00002E000000}" uniqueName="46" name="Qté20" queryTableFieldId="29"/>
    <tableColumn id="47" xr3:uid="{00000000-0010-0000-0300-00002F000000}" uniqueName="47" name="Prix de vente HT21" totalsRowFunction="sum" queryTableFieldId="28" dataDxfId="21" totalsRowDxfId="20" dataCellStyle="Monétaire">
      <calculatedColumnFormula>Tableau_TARIFS_HRANIPEX[[#This Row],[Prix d''achat HT]]*Tableau_TARIFS_HRANIPEX[[#This Row],[Qté20]]</calculatedColumnFormula>
    </tableColumn>
    <tableColumn id="48" xr3:uid="{00000000-0010-0000-0300-000030000000}" uniqueName="48" name="Qté21" queryTableFieldId="27"/>
    <tableColumn id="49" xr3:uid="{00000000-0010-0000-0300-000031000000}" uniqueName="49" name="Prix de vente HT22" totalsRowFunction="sum" queryTableFieldId="26" dataDxfId="19" totalsRowDxfId="18" dataCellStyle="Monétaire">
      <calculatedColumnFormula>Tableau_TARIFS_HRANIPEX[[#This Row],[Prix d''achat HT]]*Tableau_TARIFS_HRANIPEX[[#This Row],[Qté21]]</calculatedColumnFormula>
    </tableColumn>
    <tableColumn id="50" xr3:uid="{00000000-0010-0000-0300-000032000000}" uniqueName="50" name="Qté22" queryTableFieldId="25"/>
    <tableColumn id="51" xr3:uid="{00000000-0010-0000-0300-000033000000}" uniqueName="51" name="Prix de vente HT23" totalsRowFunction="sum" queryTableFieldId="24" dataDxfId="17" totalsRowDxfId="16" dataCellStyle="Monétaire">
      <calculatedColumnFormula>Tableau_TARIFS_HRANIPEX[[#This Row],[Prix d''achat HT]]*Tableau_TARIFS_HRANIPEX[[#This Row],[Qté22]]</calculatedColumnFormula>
    </tableColumn>
    <tableColumn id="52" xr3:uid="{00000000-0010-0000-0300-000034000000}" uniqueName="52" name="Qté23" queryTableFieldId="23"/>
    <tableColumn id="53" xr3:uid="{00000000-0010-0000-0300-000035000000}" uniqueName="53" name="Prix de vente HT24" totalsRowFunction="sum" queryTableFieldId="22" dataDxfId="15" totalsRowDxfId="14" dataCellStyle="Monétaire">
      <calculatedColumnFormula>Tableau_TARIFS_HRANIPEX[[#This Row],[Prix d''achat HT]]*Tableau_TARIFS_HRANIPEX[[#This Row],[Qté23]]</calculatedColumnFormula>
    </tableColumn>
    <tableColumn id="54" xr3:uid="{00000000-0010-0000-0300-000036000000}" uniqueName="54" name="Qté24" queryTableFieldId="21"/>
    <tableColumn id="55" xr3:uid="{00000000-0010-0000-0300-000037000000}" uniqueName="55" name="Prix de vente HT25" totalsRowFunction="sum" queryTableFieldId="20" dataDxfId="13" totalsRowDxfId="12" dataCellStyle="Monétaire">
      <calculatedColumnFormula>Tableau_TARIFS_HRANIPEX[[#This Row],[Prix d''achat HT]]*Tableau_TARIFS_HRANIPEX[[#This Row],[Qté24]]</calculatedColumnFormula>
    </tableColumn>
    <tableColumn id="56" xr3:uid="{00000000-0010-0000-0300-000038000000}" uniqueName="56" name="Qté25" queryTableFieldId="19"/>
    <tableColumn id="57" xr3:uid="{00000000-0010-0000-0300-000039000000}" uniqueName="57" name="Prix de vente HT26" totalsRowFunction="sum" queryTableFieldId="18" dataDxfId="11" totalsRowDxfId="10" dataCellStyle="Monétaire">
      <calculatedColumnFormula>Tableau_TARIFS_HRANIPEX[[#This Row],[Prix d''achat HT]]*Tableau_TARIFS_HRANIPEX[[#This Row],[Qté25]]</calculatedColumnFormula>
    </tableColumn>
    <tableColumn id="58" xr3:uid="{00000000-0010-0000-0300-00003A000000}" uniqueName="58" name="Qté26" queryTableFieldId="17"/>
    <tableColumn id="59" xr3:uid="{00000000-0010-0000-0300-00003B000000}" uniqueName="59" name="Prix de vente HT27" totalsRowFunction="sum" queryTableFieldId="16" dataDxfId="9" totalsRowDxfId="8" dataCellStyle="Monétaire">
      <calculatedColumnFormula>Tableau_TARIFS_HRANIPEX[[#This Row],[Prix d''achat HT]]*Tableau_TARIFS_HRANIPEX[[#This Row],[Qté26]]</calculatedColumnFormula>
    </tableColumn>
    <tableColumn id="60" xr3:uid="{00000000-0010-0000-0300-00003C000000}" uniqueName="60" name="Qté27" queryTableFieldId="15"/>
    <tableColumn id="61" xr3:uid="{00000000-0010-0000-0300-00003D000000}" uniqueName="61" name="Prix de vente HT28" totalsRowFunction="sum" queryTableFieldId="14" dataDxfId="7" totalsRowDxfId="6" dataCellStyle="Monétaire">
      <calculatedColumnFormula>Tableau_TARIFS_HRANIPEX[[#This Row],[Prix d''achat HT]]*Tableau_TARIFS_HRANIPEX[[#This Row],[Qté27]]</calculatedColumnFormula>
    </tableColumn>
    <tableColumn id="62" xr3:uid="{00000000-0010-0000-0300-00003E000000}" uniqueName="62" name="Qté28" queryTableFieldId="13"/>
    <tableColumn id="63" xr3:uid="{00000000-0010-0000-0300-00003F000000}" uniqueName="63" name="Prix de vente HT29" totalsRowFunction="min" queryTableFieldId="12" dataDxfId="5" totalsRowDxfId="4" dataCellStyle="Monétaire">
      <calculatedColumnFormula>Tableau_TARIFS_HRANIPEX[[#This Row],[Prix d''achat HT]]*Tableau_TARIFS_HRANIPEX[[#This Row],[Qté28]]</calculatedColumnFormula>
    </tableColumn>
    <tableColumn id="64" xr3:uid="{00000000-0010-0000-0300-000040000000}" uniqueName="64" name="Qté29" queryTableFieldId="11"/>
    <tableColumn id="65" xr3:uid="{00000000-0010-0000-0300-000041000000}" uniqueName="65" name="Prix de vente HT30" totalsRowFunction="sum" queryTableFieldId="10" dataDxfId="3" totalsRowDxfId="2" dataCellStyle="Monétaire">
      <calculatedColumnFormula>Tableau_TARIFS_HRANIPEX[[#This Row],[Prix d''achat HT]]*Tableau_TARIFS_HRANIPEX[[#This Row],[Qté29]]</calculatedColumnFormula>
    </tableColumn>
    <tableColumn id="66" xr3:uid="{00000000-0010-0000-0300-000042000000}" uniqueName="66" name="Qté30" queryTableFieldId="9"/>
    <tableColumn id="67" xr3:uid="{00000000-0010-0000-0300-000043000000}" uniqueName="67" name="Prix de vente HT31" totalsRowFunction="sum" queryTableFieldId="8" dataDxfId="1" totalsRowDxfId="0" dataCellStyle="Monétaire">
      <calculatedColumnFormula>Tableau_TARIFS_HRANIPEX[[#This Row],[Prix d''achat HT]]*Tableau_TARIFS_HRANIPEX[[#This Row],[Qté30]]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C33"/>
  <sheetViews>
    <sheetView showGridLines="0" workbookViewId="0">
      <selection activeCell="C7" sqref="C7"/>
    </sheetView>
  </sheetViews>
  <sheetFormatPr baseColWidth="10" defaultRowHeight="15" x14ac:dyDescent="0.25"/>
  <cols>
    <col min="1" max="1" width="46.140625" customWidth="1"/>
    <col min="3" max="3" width="19.7109375" bestFit="1" customWidth="1"/>
  </cols>
  <sheetData>
    <row r="1" spans="1:3" x14ac:dyDescent="0.25">
      <c r="A1" t="s">
        <v>0</v>
      </c>
      <c r="C1" t="s">
        <v>647</v>
      </c>
    </row>
    <row r="2" spans="1:3" x14ac:dyDescent="0.25">
      <c r="A2" s="73" t="str">
        <f>DEVIS!A10</f>
        <v>CAISSON BAS 1</v>
      </c>
      <c r="C2" t="s">
        <v>648</v>
      </c>
    </row>
    <row r="3" spans="1:3" x14ac:dyDescent="0.25">
      <c r="A3" s="73" t="str">
        <f>DEVIS!A11</f>
        <v>CAISSON BAS 2</v>
      </c>
      <c r="C3" t="s">
        <v>649</v>
      </c>
    </row>
    <row r="4" spans="1:3" x14ac:dyDescent="0.25">
      <c r="A4" s="73" t="str">
        <f>DEVIS!A12</f>
        <v>COLONNE FRIGO</v>
      </c>
    </row>
    <row r="5" spans="1:3" x14ac:dyDescent="0.25">
      <c r="A5" s="73">
        <f>DEVIS!A13</f>
        <v>4</v>
      </c>
    </row>
    <row r="6" spans="1:3" x14ac:dyDescent="0.25">
      <c r="A6" s="73">
        <f>DEVIS!A14</f>
        <v>5</v>
      </c>
    </row>
    <row r="7" spans="1:3" x14ac:dyDescent="0.25">
      <c r="A7" s="73">
        <f>DEVIS!A15</f>
        <v>6</v>
      </c>
    </row>
    <row r="8" spans="1:3" x14ac:dyDescent="0.25">
      <c r="A8" s="73">
        <f>DEVIS!A16</f>
        <v>7</v>
      </c>
    </row>
    <row r="9" spans="1:3" x14ac:dyDescent="0.25">
      <c r="A9" s="73">
        <f>DEVIS!A17</f>
        <v>8</v>
      </c>
    </row>
    <row r="10" spans="1:3" x14ac:dyDescent="0.25">
      <c r="A10" s="73">
        <f>DEVIS!A18</f>
        <v>9</v>
      </c>
    </row>
    <row r="11" spans="1:3" x14ac:dyDescent="0.25">
      <c r="A11" s="73">
        <f>DEVIS!A19</f>
        <v>10</v>
      </c>
    </row>
    <row r="12" spans="1:3" x14ac:dyDescent="0.25">
      <c r="A12" s="73">
        <f>DEVIS!A20</f>
        <v>11</v>
      </c>
    </row>
    <row r="13" spans="1:3" x14ac:dyDescent="0.25">
      <c r="A13" s="73">
        <f>DEVIS!A21</f>
        <v>12</v>
      </c>
    </row>
    <row r="14" spans="1:3" x14ac:dyDescent="0.25">
      <c r="A14" s="73">
        <f>DEVIS!A22</f>
        <v>13</v>
      </c>
    </row>
    <row r="15" spans="1:3" x14ac:dyDescent="0.25">
      <c r="A15" s="73">
        <f>DEVIS!A23</f>
        <v>14</v>
      </c>
    </row>
    <row r="16" spans="1:3" x14ac:dyDescent="0.25">
      <c r="A16" s="73">
        <f>DEVIS!A24</f>
        <v>15</v>
      </c>
    </row>
    <row r="17" spans="1:1" x14ac:dyDescent="0.25">
      <c r="A17" s="73">
        <f>DEVIS!A25</f>
        <v>16</v>
      </c>
    </row>
    <row r="18" spans="1:1" x14ac:dyDescent="0.25">
      <c r="A18" s="73">
        <f>DEVIS!A26</f>
        <v>17</v>
      </c>
    </row>
    <row r="19" spans="1:1" x14ac:dyDescent="0.25">
      <c r="A19" s="73">
        <f>DEVIS!A27</f>
        <v>18</v>
      </c>
    </row>
    <row r="20" spans="1:1" x14ac:dyDescent="0.25">
      <c r="A20" s="73">
        <f>DEVIS!A28</f>
        <v>19</v>
      </c>
    </row>
    <row r="21" spans="1:1" x14ac:dyDescent="0.25">
      <c r="A21" s="73">
        <f>DEVIS!A29</f>
        <v>20</v>
      </c>
    </row>
    <row r="22" spans="1:1" x14ac:dyDescent="0.25">
      <c r="A22" s="73">
        <f>DEVIS!A30</f>
        <v>21</v>
      </c>
    </row>
    <row r="23" spans="1:1" x14ac:dyDescent="0.25">
      <c r="A23" s="73">
        <f>DEVIS!A31</f>
        <v>22</v>
      </c>
    </row>
    <row r="24" spans="1:1" x14ac:dyDescent="0.25">
      <c r="A24" s="73">
        <f>DEVIS!A32</f>
        <v>23</v>
      </c>
    </row>
    <row r="25" spans="1:1" x14ac:dyDescent="0.25">
      <c r="A25" s="73">
        <f>DEVIS!A33</f>
        <v>24</v>
      </c>
    </row>
    <row r="26" spans="1:1" x14ac:dyDescent="0.25">
      <c r="A26" s="73">
        <f>DEVIS!A34</f>
        <v>25</v>
      </c>
    </row>
    <row r="27" spans="1:1" x14ac:dyDescent="0.25">
      <c r="A27" s="73">
        <f>DEVIS!A35</f>
        <v>26</v>
      </c>
    </row>
    <row r="28" spans="1:1" x14ac:dyDescent="0.25">
      <c r="A28" s="73">
        <f>DEVIS!A36</f>
        <v>27</v>
      </c>
    </row>
    <row r="29" spans="1:1" x14ac:dyDescent="0.25">
      <c r="A29" s="73">
        <f>DEVIS!A37</f>
        <v>28</v>
      </c>
    </row>
    <row r="30" spans="1:1" x14ac:dyDescent="0.25">
      <c r="A30" s="73">
        <f>DEVIS!A38</f>
        <v>29</v>
      </c>
    </row>
    <row r="31" spans="1:1" x14ac:dyDescent="0.25">
      <c r="A31" s="73">
        <f>DEVIS!A39</f>
        <v>30</v>
      </c>
    </row>
    <row r="32" spans="1:1" x14ac:dyDescent="0.25">
      <c r="A32" s="73"/>
    </row>
    <row r="33" spans="1:1" x14ac:dyDescent="0.25">
      <c r="A33" s="73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78"/>
  <sheetViews>
    <sheetView showGridLines="0" zoomScaleNormal="100" workbookViewId="0">
      <selection activeCell="F5" sqref="F5"/>
    </sheetView>
  </sheetViews>
  <sheetFormatPr baseColWidth="10" defaultRowHeight="13.5" outlineLevelRow="1" x14ac:dyDescent="0.25"/>
  <cols>
    <col min="1" max="1" width="50.7109375" style="1" customWidth="1"/>
    <col min="2" max="2" width="6.28515625" style="1" customWidth="1"/>
    <col min="3" max="3" width="11.5703125" style="1" customWidth="1"/>
    <col min="4" max="17" width="13.7109375" style="1" customWidth="1"/>
    <col min="18" max="16384" width="11.42578125" style="1"/>
  </cols>
  <sheetData>
    <row r="1" spans="1:14" ht="15.75" x14ac:dyDescent="0.25">
      <c r="A1" s="6" t="s">
        <v>6</v>
      </c>
    </row>
    <row r="2" spans="1:14" x14ac:dyDescent="0.25">
      <c r="A2" s="7" t="s">
        <v>7</v>
      </c>
    </row>
    <row r="3" spans="1:14" x14ac:dyDescent="0.25">
      <c r="A3" s="7" t="s">
        <v>8</v>
      </c>
    </row>
    <row r="4" spans="1:14" x14ac:dyDescent="0.25">
      <c r="A4" s="7" t="s">
        <v>9</v>
      </c>
    </row>
    <row r="5" spans="1:14" x14ac:dyDescent="0.25">
      <c r="A5" s="8" t="s">
        <v>10</v>
      </c>
    </row>
    <row r="6" spans="1:14" ht="15.75" x14ac:dyDescent="0.25">
      <c r="A6" s="9" t="s">
        <v>11</v>
      </c>
    </row>
    <row r="7" spans="1:14" ht="14.25" thickBot="1" x14ac:dyDescent="0.3"/>
    <row r="8" spans="1:14" ht="20.100000000000001" customHeight="1" x14ac:dyDescent="0.25">
      <c r="A8" s="105" t="s">
        <v>0</v>
      </c>
      <c r="B8" s="105" t="s">
        <v>2</v>
      </c>
      <c r="C8" s="93" t="s">
        <v>3</v>
      </c>
      <c r="D8" s="102" t="s">
        <v>1</v>
      </c>
      <c r="E8" s="13" t="s">
        <v>650</v>
      </c>
      <c r="F8" s="13" t="s">
        <v>13</v>
      </c>
      <c r="G8" s="93" t="s">
        <v>14</v>
      </c>
      <c r="H8" s="93" t="s">
        <v>15</v>
      </c>
      <c r="I8" s="93" t="s">
        <v>16</v>
      </c>
      <c r="J8" s="93" t="s">
        <v>17</v>
      </c>
      <c r="K8" s="93" t="s">
        <v>18</v>
      </c>
      <c r="L8" s="93" t="s">
        <v>19</v>
      </c>
      <c r="M8" s="93" t="s">
        <v>20</v>
      </c>
      <c r="N8" s="93" t="s">
        <v>21</v>
      </c>
    </row>
    <row r="9" spans="1:14" s="3" customFormat="1" ht="20.100000000000001" customHeight="1" thickBot="1" x14ac:dyDescent="0.3">
      <c r="A9" s="106"/>
      <c r="B9" s="106"/>
      <c r="C9" s="94"/>
      <c r="D9" s="103"/>
      <c r="E9" s="11">
        <v>0</v>
      </c>
      <c r="F9" s="12">
        <v>0</v>
      </c>
      <c r="G9" s="94"/>
      <c r="H9" s="94"/>
      <c r="I9" s="94"/>
      <c r="J9" s="94"/>
      <c r="K9" s="94"/>
      <c r="L9" s="94"/>
      <c r="M9" s="94"/>
      <c r="N9" s="94"/>
    </row>
    <row r="10" spans="1:14" outlineLevel="1" x14ac:dyDescent="0.25">
      <c r="A10" s="71" t="s">
        <v>531</v>
      </c>
      <c r="B10" s="15"/>
      <c r="C10" s="16">
        <v>0</v>
      </c>
      <c r="D10" s="25">
        <f>B10*C10</f>
        <v>0</v>
      </c>
      <c r="E10" s="25">
        <f>D10*$E$9</f>
        <v>0</v>
      </c>
      <c r="F10" s="25">
        <f>(D10+E10)*$F$9</f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</row>
    <row r="11" spans="1:14" outlineLevel="1" x14ac:dyDescent="0.25">
      <c r="A11" s="72" t="s">
        <v>532</v>
      </c>
      <c r="B11" s="4"/>
      <c r="C11" s="17">
        <v>0</v>
      </c>
      <c r="D11" s="26">
        <f>B11*C11</f>
        <v>0</v>
      </c>
      <c r="E11" s="26">
        <f t="shared" ref="E11:E39" si="0">D11*$E$9</f>
        <v>0</v>
      </c>
      <c r="F11" s="26">
        <f t="shared" ref="F11:F39" si="1">(D11+E11)*$F$9</f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</row>
    <row r="12" spans="1:14" outlineLevel="1" x14ac:dyDescent="0.25">
      <c r="A12" s="72" t="s">
        <v>533</v>
      </c>
      <c r="B12" s="4"/>
      <c r="C12" s="17">
        <v>0</v>
      </c>
      <c r="D12" s="26">
        <f t="shared" ref="D12:D39" si="2">B12*C12</f>
        <v>0</v>
      </c>
      <c r="E12" s="26">
        <f t="shared" si="0"/>
        <v>0</v>
      </c>
      <c r="F12" s="26">
        <f t="shared" si="1"/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</row>
    <row r="13" spans="1:14" outlineLevel="1" x14ac:dyDescent="0.25">
      <c r="A13" s="72">
        <v>4</v>
      </c>
      <c r="B13" s="4"/>
      <c r="C13" s="17">
        <v>0</v>
      </c>
      <c r="D13" s="26">
        <f t="shared" si="2"/>
        <v>0</v>
      </c>
      <c r="E13" s="26">
        <f t="shared" si="0"/>
        <v>0</v>
      </c>
      <c r="F13" s="26">
        <f t="shared" si="1"/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</row>
    <row r="14" spans="1:14" outlineLevel="1" x14ac:dyDescent="0.25">
      <c r="A14" s="72">
        <v>5</v>
      </c>
      <c r="B14" s="4"/>
      <c r="C14" s="17">
        <v>0</v>
      </c>
      <c r="D14" s="26">
        <f t="shared" si="2"/>
        <v>0</v>
      </c>
      <c r="E14" s="26">
        <f t="shared" si="0"/>
        <v>0</v>
      </c>
      <c r="F14" s="26">
        <f t="shared" si="1"/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</row>
    <row r="15" spans="1:14" outlineLevel="1" x14ac:dyDescent="0.25">
      <c r="A15" s="72">
        <v>6</v>
      </c>
      <c r="B15" s="4"/>
      <c r="C15" s="17">
        <v>0</v>
      </c>
      <c r="D15" s="26">
        <f t="shared" si="2"/>
        <v>0</v>
      </c>
      <c r="E15" s="26">
        <f t="shared" si="0"/>
        <v>0</v>
      </c>
      <c r="F15" s="26">
        <f t="shared" si="1"/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</row>
    <row r="16" spans="1:14" outlineLevel="1" x14ac:dyDescent="0.25">
      <c r="A16" s="72">
        <v>7</v>
      </c>
      <c r="B16" s="4"/>
      <c r="C16" s="17">
        <v>0</v>
      </c>
      <c r="D16" s="26">
        <f t="shared" si="2"/>
        <v>0</v>
      </c>
      <c r="E16" s="26">
        <f t="shared" si="0"/>
        <v>0</v>
      </c>
      <c r="F16" s="26">
        <f t="shared" si="1"/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</row>
    <row r="17" spans="1:14" outlineLevel="1" x14ac:dyDescent="0.25">
      <c r="A17" s="72">
        <v>8</v>
      </c>
      <c r="B17" s="4"/>
      <c r="C17" s="17">
        <v>0</v>
      </c>
      <c r="D17" s="26">
        <f t="shared" si="2"/>
        <v>0</v>
      </c>
      <c r="E17" s="26">
        <f t="shared" si="0"/>
        <v>0</v>
      </c>
      <c r="F17" s="26">
        <f t="shared" si="1"/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</row>
    <row r="18" spans="1:14" outlineLevel="1" x14ac:dyDescent="0.25">
      <c r="A18" s="72">
        <v>9</v>
      </c>
      <c r="B18" s="4"/>
      <c r="C18" s="17">
        <v>0</v>
      </c>
      <c r="D18" s="26">
        <f t="shared" si="2"/>
        <v>0</v>
      </c>
      <c r="E18" s="26">
        <f t="shared" si="0"/>
        <v>0</v>
      </c>
      <c r="F18" s="26">
        <f t="shared" si="1"/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</row>
    <row r="19" spans="1:14" outlineLevel="1" x14ac:dyDescent="0.25">
      <c r="A19" s="72">
        <v>10</v>
      </c>
      <c r="B19" s="4"/>
      <c r="C19" s="17">
        <v>0</v>
      </c>
      <c r="D19" s="26">
        <f t="shared" si="2"/>
        <v>0</v>
      </c>
      <c r="E19" s="26">
        <f t="shared" si="0"/>
        <v>0</v>
      </c>
      <c r="F19" s="26">
        <f t="shared" si="1"/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</row>
    <row r="20" spans="1:14" outlineLevel="1" x14ac:dyDescent="0.25">
      <c r="A20" s="72">
        <v>11</v>
      </c>
      <c r="B20" s="4"/>
      <c r="C20" s="17">
        <v>0</v>
      </c>
      <c r="D20" s="26">
        <f t="shared" si="2"/>
        <v>0</v>
      </c>
      <c r="E20" s="26">
        <f t="shared" si="0"/>
        <v>0</v>
      </c>
      <c r="F20" s="26">
        <f t="shared" si="1"/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</row>
    <row r="21" spans="1:14" outlineLevel="1" x14ac:dyDescent="0.25">
      <c r="A21" s="72">
        <v>12</v>
      </c>
      <c r="B21" s="4"/>
      <c r="C21" s="17">
        <v>0</v>
      </c>
      <c r="D21" s="26">
        <f t="shared" si="2"/>
        <v>0</v>
      </c>
      <c r="E21" s="26">
        <f t="shared" si="0"/>
        <v>0</v>
      </c>
      <c r="F21" s="26">
        <f t="shared" si="1"/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</row>
    <row r="22" spans="1:14" outlineLevel="1" x14ac:dyDescent="0.25">
      <c r="A22" s="72">
        <v>13</v>
      </c>
      <c r="B22" s="4"/>
      <c r="C22" s="17">
        <v>0</v>
      </c>
      <c r="D22" s="26">
        <f t="shared" si="2"/>
        <v>0</v>
      </c>
      <c r="E22" s="26">
        <f t="shared" si="0"/>
        <v>0</v>
      </c>
      <c r="F22" s="26">
        <f t="shared" si="1"/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</row>
    <row r="23" spans="1:14" outlineLevel="1" x14ac:dyDescent="0.25">
      <c r="A23" s="72">
        <v>14</v>
      </c>
      <c r="B23" s="4"/>
      <c r="C23" s="17">
        <v>0</v>
      </c>
      <c r="D23" s="26">
        <f t="shared" si="2"/>
        <v>0</v>
      </c>
      <c r="E23" s="26">
        <f t="shared" si="0"/>
        <v>0</v>
      </c>
      <c r="F23" s="26">
        <f t="shared" si="1"/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</row>
    <row r="24" spans="1:14" outlineLevel="1" x14ac:dyDescent="0.25">
      <c r="A24" s="72">
        <v>15</v>
      </c>
      <c r="B24" s="4"/>
      <c r="C24" s="17">
        <v>0</v>
      </c>
      <c r="D24" s="26">
        <f t="shared" si="2"/>
        <v>0</v>
      </c>
      <c r="E24" s="26">
        <f t="shared" si="0"/>
        <v>0</v>
      </c>
      <c r="F24" s="26">
        <f t="shared" si="1"/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</row>
    <row r="25" spans="1:14" outlineLevel="1" x14ac:dyDescent="0.25">
      <c r="A25" s="72">
        <v>16</v>
      </c>
      <c r="B25" s="4"/>
      <c r="C25" s="17">
        <v>0</v>
      </c>
      <c r="D25" s="26">
        <f t="shared" si="2"/>
        <v>0</v>
      </c>
      <c r="E25" s="26">
        <f t="shared" si="0"/>
        <v>0</v>
      </c>
      <c r="F25" s="26">
        <f t="shared" si="1"/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</row>
    <row r="26" spans="1:14" outlineLevel="1" x14ac:dyDescent="0.25">
      <c r="A26" s="72">
        <v>17</v>
      </c>
      <c r="B26" s="4"/>
      <c r="C26" s="17">
        <v>0</v>
      </c>
      <c r="D26" s="26">
        <f t="shared" si="2"/>
        <v>0</v>
      </c>
      <c r="E26" s="26">
        <f t="shared" si="0"/>
        <v>0</v>
      </c>
      <c r="F26" s="26">
        <f t="shared" si="1"/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</row>
    <row r="27" spans="1:14" outlineLevel="1" x14ac:dyDescent="0.25">
      <c r="A27" s="72">
        <v>18</v>
      </c>
      <c r="B27" s="4"/>
      <c r="C27" s="17">
        <v>0</v>
      </c>
      <c r="D27" s="26">
        <f t="shared" si="2"/>
        <v>0</v>
      </c>
      <c r="E27" s="26">
        <f t="shared" si="0"/>
        <v>0</v>
      </c>
      <c r="F27" s="26">
        <f t="shared" si="1"/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</row>
    <row r="28" spans="1:14" outlineLevel="1" x14ac:dyDescent="0.25">
      <c r="A28" s="72">
        <v>19</v>
      </c>
      <c r="B28" s="4"/>
      <c r="C28" s="17">
        <v>0</v>
      </c>
      <c r="D28" s="26">
        <f t="shared" si="2"/>
        <v>0</v>
      </c>
      <c r="E28" s="26">
        <f t="shared" si="0"/>
        <v>0</v>
      </c>
      <c r="F28" s="26">
        <f t="shared" si="1"/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</row>
    <row r="29" spans="1:14" outlineLevel="1" x14ac:dyDescent="0.25">
      <c r="A29" s="72">
        <v>20</v>
      </c>
      <c r="B29" s="4"/>
      <c r="C29" s="17">
        <v>0</v>
      </c>
      <c r="D29" s="26">
        <f t="shared" si="2"/>
        <v>0</v>
      </c>
      <c r="E29" s="26">
        <f t="shared" si="0"/>
        <v>0</v>
      </c>
      <c r="F29" s="26">
        <f t="shared" si="1"/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</row>
    <row r="30" spans="1:14" outlineLevel="1" x14ac:dyDescent="0.25">
      <c r="A30" s="72">
        <v>21</v>
      </c>
      <c r="B30" s="4"/>
      <c r="C30" s="17">
        <v>0</v>
      </c>
      <c r="D30" s="26">
        <f t="shared" si="2"/>
        <v>0</v>
      </c>
      <c r="E30" s="26">
        <f t="shared" si="0"/>
        <v>0</v>
      </c>
      <c r="F30" s="26">
        <f t="shared" si="1"/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</row>
    <row r="31" spans="1:14" outlineLevel="1" x14ac:dyDescent="0.25">
      <c r="A31" s="72">
        <v>22</v>
      </c>
      <c r="B31" s="4"/>
      <c r="C31" s="17">
        <v>0</v>
      </c>
      <c r="D31" s="26">
        <f t="shared" si="2"/>
        <v>0</v>
      </c>
      <c r="E31" s="26">
        <f t="shared" si="0"/>
        <v>0</v>
      </c>
      <c r="F31" s="26">
        <f t="shared" si="1"/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</row>
    <row r="32" spans="1:14" outlineLevel="1" x14ac:dyDescent="0.25">
      <c r="A32" s="72">
        <v>23</v>
      </c>
      <c r="B32" s="4"/>
      <c r="C32" s="17">
        <v>0</v>
      </c>
      <c r="D32" s="26">
        <f t="shared" si="2"/>
        <v>0</v>
      </c>
      <c r="E32" s="26">
        <f t="shared" si="0"/>
        <v>0</v>
      </c>
      <c r="F32" s="26">
        <f t="shared" si="1"/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</row>
    <row r="33" spans="1:19" outlineLevel="1" x14ac:dyDescent="0.25">
      <c r="A33" s="72">
        <v>24</v>
      </c>
      <c r="B33" s="4"/>
      <c r="C33" s="17">
        <v>0</v>
      </c>
      <c r="D33" s="26">
        <f t="shared" si="2"/>
        <v>0</v>
      </c>
      <c r="E33" s="26">
        <f t="shared" si="0"/>
        <v>0</v>
      </c>
      <c r="F33" s="26">
        <f t="shared" si="1"/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</row>
    <row r="34" spans="1:19" outlineLevel="1" x14ac:dyDescent="0.25">
      <c r="A34" s="72">
        <v>25</v>
      </c>
      <c r="B34" s="4"/>
      <c r="C34" s="17">
        <v>0</v>
      </c>
      <c r="D34" s="26">
        <f t="shared" si="2"/>
        <v>0</v>
      </c>
      <c r="E34" s="26">
        <f t="shared" si="0"/>
        <v>0</v>
      </c>
      <c r="F34" s="26">
        <f t="shared" si="1"/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</row>
    <row r="35" spans="1:19" outlineLevel="1" x14ac:dyDescent="0.25">
      <c r="A35" s="72">
        <v>26</v>
      </c>
      <c r="B35" s="4"/>
      <c r="C35" s="17">
        <v>0</v>
      </c>
      <c r="D35" s="26">
        <f t="shared" si="2"/>
        <v>0</v>
      </c>
      <c r="E35" s="26">
        <f t="shared" si="0"/>
        <v>0</v>
      </c>
      <c r="F35" s="26">
        <f t="shared" si="1"/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</row>
    <row r="36" spans="1:19" outlineLevel="1" x14ac:dyDescent="0.25">
      <c r="A36" s="72">
        <v>27</v>
      </c>
      <c r="B36" s="4"/>
      <c r="C36" s="17">
        <v>0</v>
      </c>
      <c r="D36" s="26">
        <f t="shared" si="2"/>
        <v>0</v>
      </c>
      <c r="E36" s="26">
        <f t="shared" si="0"/>
        <v>0</v>
      </c>
      <c r="F36" s="26">
        <f t="shared" si="1"/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</row>
    <row r="37" spans="1:19" outlineLevel="1" x14ac:dyDescent="0.25">
      <c r="A37" s="72">
        <v>28</v>
      </c>
      <c r="B37" s="4"/>
      <c r="C37" s="17">
        <v>0</v>
      </c>
      <c r="D37" s="26">
        <f t="shared" si="2"/>
        <v>0</v>
      </c>
      <c r="E37" s="26">
        <f t="shared" si="0"/>
        <v>0</v>
      </c>
      <c r="F37" s="26">
        <f t="shared" si="1"/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</row>
    <row r="38" spans="1:19" outlineLevel="1" x14ac:dyDescent="0.25">
      <c r="A38" s="72">
        <v>29</v>
      </c>
      <c r="B38" s="4"/>
      <c r="C38" s="17">
        <v>0</v>
      </c>
      <c r="D38" s="26">
        <f t="shared" si="2"/>
        <v>0</v>
      </c>
      <c r="E38" s="26">
        <f t="shared" si="0"/>
        <v>0</v>
      </c>
      <c r="F38" s="26">
        <f t="shared" si="1"/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</row>
    <row r="39" spans="1:19" ht="14.25" outlineLevel="1" thickBot="1" x14ac:dyDescent="0.3">
      <c r="A39" s="72">
        <v>30</v>
      </c>
      <c r="B39" s="4"/>
      <c r="C39" s="17">
        <v>0</v>
      </c>
      <c r="D39" s="26">
        <f t="shared" si="2"/>
        <v>0</v>
      </c>
      <c r="E39" s="26">
        <f t="shared" si="0"/>
        <v>0</v>
      </c>
      <c r="F39" s="26">
        <f t="shared" si="1"/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</row>
    <row r="40" spans="1:19" s="2" customFormat="1" ht="15.75" customHeight="1" thickBot="1" x14ac:dyDescent="0.25">
      <c r="A40" s="104" t="s">
        <v>12</v>
      </c>
      <c r="B40" s="104"/>
      <c r="C40" s="104"/>
      <c r="D40" s="14">
        <f>SUM(D10:D39)</f>
        <v>0</v>
      </c>
      <c r="E40" s="27">
        <f>SUM(E10:E39)</f>
        <v>0</v>
      </c>
      <c r="F40" s="27">
        <f>SUM(F10:F39)</f>
        <v>0</v>
      </c>
      <c r="G40" s="61"/>
      <c r="H40" s="61"/>
      <c r="I40" s="61"/>
      <c r="J40" s="61"/>
      <c r="K40" s="61"/>
      <c r="L40" s="61"/>
      <c r="M40" s="61"/>
      <c r="N40" s="61"/>
    </row>
    <row r="41" spans="1:19" s="2" customFormat="1" ht="15.75" customHeight="1" x14ac:dyDescent="0.2">
      <c r="A41" s="83" t="s">
        <v>49</v>
      </c>
      <c r="B41" s="83"/>
      <c r="C41" s="83"/>
      <c r="D41" s="54">
        <f>SUM(G41:N41)</f>
        <v>0</v>
      </c>
      <c r="E41" s="55"/>
      <c r="F41" s="56"/>
      <c r="G41" s="57">
        <f t="shared" ref="G41:N41" si="3">SUM(G10:G39)</f>
        <v>0</v>
      </c>
      <c r="H41" s="57">
        <f t="shared" si="3"/>
        <v>0</v>
      </c>
      <c r="I41" s="57">
        <f t="shared" si="3"/>
        <v>0</v>
      </c>
      <c r="J41" s="57">
        <f t="shared" si="3"/>
        <v>0</v>
      </c>
      <c r="K41" s="57">
        <f t="shared" si="3"/>
        <v>0</v>
      </c>
      <c r="L41" s="57">
        <f t="shared" si="3"/>
        <v>0</v>
      </c>
      <c r="M41" s="57">
        <f t="shared" si="3"/>
        <v>0</v>
      </c>
      <c r="N41" s="57">
        <f t="shared" si="3"/>
        <v>0</v>
      </c>
    </row>
    <row r="42" spans="1:19" ht="15" customHeight="1" x14ac:dyDescent="0.25">
      <c r="A42" s="95" t="s">
        <v>33</v>
      </c>
      <c r="B42" s="96"/>
      <c r="C42" s="96"/>
      <c r="D42" s="58">
        <f>SUM(G42:N42)</f>
        <v>0</v>
      </c>
      <c r="E42" s="59"/>
      <c r="F42" s="60"/>
      <c r="G42" s="62">
        <f t="shared" ref="G42:N42" si="4">G41/1.3</f>
        <v>0</v>
      </c>
      <c r="H42" s="62">
        <f t="shared" si="4"/>
        <v>0</v>
      </c>
      <c r="I42" s="62">
        <f t="shared" si="4"/>
        <v>0</v>
      </c>
      <c r="J42" s="62">
        <f t="shared" si="4"/>
        <v>0</v>
      </c>
      <c r="K42" s="62">
        <f t="shared" si="4"/>
        <v>0</v>
      </c>
      <c r="L42" s="62">
        <f t="shared" si="4"/>
        <v>0</v>
      </c>
      <c r="M42" s="62">
        <f t="shared" si="4"/>
        <v>0</v>
      </c>
      <c r="N42" s="62">
        <f t="shared" si="4"/>
        <v>0</v>
      </c>
    </row>
    <row r="43" spans="1:19" ht="15.75" customHeight="1" thickBot="1" x14ac:dyDescent="0.3">
      <c r="A43" s="85" t="s">
        <v>22</v>
      </c>
      <c r="B43" s="86"/>
      <c r="C43" s="86"/>
      <c r="D43" s="33">
        <f>SUM(G43:N43)</f>
        <v>0</v>
      </c>
      <c r="E43" s="31"/>
      <c r="F43" s="32"/>
      <c r="G43" s="63"/>
      <c r="H43" s="63"/>
      <c r="I43" s="63"/>
      <c r="J43" s="63"/>
      <c r="K43" s="63"/>
      <c r="L43" s="63"/>
      <c r="M43" s="63"/>
      <c r="N43" s="64"/>
    </row>
    <row r="44" spans="1:19" ht="14.25" thickBot="1" x14ac:dyDescent="0.3">
      <c r="G44" s="22"/>
      <c r="H44" s="22"/>
      <c r="I44" s="22"/>
      <c r="J44" s="22"/>
      <c r="K44" s="22"/>
      <c r="L44" s="22"/>
      <c r="M44" s="22"/>
      <c r="N44" s="21"/>
    </row>
    <row r="45" spans="1:19" ht="15.75" customHeight="1" thickBot="1" x14ac:dyDescent="0.3">
      <c r="A45" s="81" t="s">
        <v>4</v>
      </c>
      <c r="B45" s="81"/>
      <c r="C45" s="23">
        <v>0.1</v>
      </c>
      <c r="D45" s="24">
        <f>SUM(D40:F40)*C45</f>
        <v>0</v>
      </c>
      <c r="E45" s="10"/>
      <c r="F45" s="10"/>
      <c r="K45" s="35" t="s">
        <v>42</v>
      </c>
      <c r="L45" s="36">
        <v>30</v>
      </c>
      <c r="M45" s="28" t="s">
        <v>40</v>
      </c>
      <c r="N45" s="28" t="s">
        <v>41</v>
      </c>
      <c r="P45" s="109" t="s">
        <v>530</v>
      </c>
      <c r="Q45" s="110"/>
      <c r="R45" s="110"/>
      <c r="S45" s="111"/>
    </row>
    <row r="46" spans="1:19" ht="15.75" customHeight="1" thickBot="1" x14ac:dyDescent="0.3">
      <c r="A46" s="82" t="s">
        <v>5</v>
      </c>
      <c r="B46" s="82"/>
      <c r="C46" s="82"/>
      <c r="D46" s="5">
        <f>D40+D45</f>
        <v>0</v>
      </c>
      <c r="E46" s="10"/>
      <c r="F46" s="10"/>
      <c r="K46" s="97" t="s">
        <v>34</v>
      </c>
      <c r="L46" s="97"/>
      <c r="M46" s="18"/>
      <c r="N46" s="20">
        <f>M46*L45</f>
        <v>0</v>
      </c>
      <c r="P46" s="112" t="s">
        <v>521</v>
      </c>
      <c r="Q46" s="112"/>
      <c r="R46" s="112"/>
      <c r="S46" s="18"/>
    </row>
    <row r="47" spans="1:19" ht="15" customHeight="1" x14ac:dyDescent="0.25">
      <c r="A47" s="81" t="s">
        <v>4</v>
      </c>
      <c r="B47" s="81"/>
      <c r="C47" s="23">
        <v>0.2</v>
      </c>
      <c r="D47" s="24">
        <f>SUM(D40:F40)*C47</f>
        <v>0</v>
      </c>
      <c r="E47" s="10"/>
      <c r="F47" s="10"/>
      <c r="K47" s="98" t="s">
        <v>35</v>
      </c>
      <c r="L47" s="98"/>
      <c r="M47" s="34"/>
      <c r="N47" s="37">
        <f t="shared" ref="N47:N49" si="5">M47*L46</f>
        <v>0</v>
      </c>
      <c r="P47" s="107" t="s">
        <v>522</v>
      </c>
      <c r="Q47" s="107"/>
      <c r="R47" s="107"/>
      <c r="S47" s="34"/>
    </row>
    <row r="48" spans="1:19" ht="15.75" customHeight="1" thickBot="1" x14ac:dyDescent="0.3">
      <c r="A48" s="80" t="s">
        <v>5</v>
      </c>
      <c r="B48" s="80"/>
      <c r="C48" s="80"/>
      <c r="D48" s="5">
        <f>D40+D47</f>
        <v>0</v>
      </c>
      <c r="E48" s="10"/>
      <c r="F48" s="10"/>
      <c r="K48" s="98" t="s">
        <v>36</v>
      </c>
      <c r="L48" s="98"/>
      <c r="M48" s="34"/>
      <c r="N48" s="37">
        <f t="shared" si="5"/>
        <v>0</v>
      </c>
      <c r="P48" s="107" t="s">
        <v>523</v>
      </c>
      <c r="Q48" s="107"/>
      <c r="R48" s="107"/>
      <c r="S48" s="34"/>
    </row>
    <row r="49" spans="1:19" ht="14.25" thickBot="1" x14ac:dyDescent="0.3">
      <c r="K49" s="99" t="s">
        <v>37</v>
      </c>
      <c r="L49" s="99"/>
      <c r="M49" s="19"/>
      <c r="N49" s="38">
        <f t="shared" si="5"/>
        <v>0</v>
      </c>
      <c r="P49" s="107" t="s">
        <v>524</v>
      </c>
      <c r="Q49" s="107"/>
      <c r="R49" s="107"/>
      <c r="S49" s="34"/>
    </row>
    <row r="50" spans="1:19" ht="14.25" thickBot="1" x14ac:dyDescent="0.3">
      <c r="K50" s="100" t="s">
        <v>38</v>
      </c>
      <c r="L50" s="100"/>
      <c r="M50" s="69">
        <f>SUM(M46:M49)</f>
        <v>0</v>
      </c>
      <c r="N50" s="66">
        <f>M50*47</f>
        <v>0</v>
      </c>
      <c r="P50" s="107" t="s">
        <v>525</v>
      </c>
      <c r="Q50" s="107"/>
      <c r="R50" s="107"/>
      <c r="S50" s="34"/>
    </row>
    <row r="51" spans="1:19" ht="15.75" customHeight="1" thickBot="1" x14ac:dyDescent="0.3">
      <c r="A51" s="87" t="s">
        <v>46</v>
      </c>
      <c r="B51" s="88"/>
      <c r="C51" s="88"/>
      <c r="D51" s="65">
        <f>D41-D43</f>
        <v>0</v>
      </c>
      <c r="K51" s="101" t="s">
        <v>39</v>
      </c>
      <c r="L51" s="101"/>
      <c r="M51" s="70">
        <f>SUM(N76:N78)</f>
        <v>0</v>
      </c>
      <c r="N51" s="39">
        <f>M51*L45</f>
        <v>0</v>
      </c>
      <c r="P51" s="107" t="s">
        <v>526</v>
      </c>
      <c r="Q51" s="107"/>
      <c r="R51" s="107"/>
      <c r="S51" s="34"/>
    </row>
    <row r="52" spans="1:19" ht="14.25" thickBot="1" x14ac:dyDescent="0.3">
      <c r="A52" s="89" t="s">
        <v>47</v>
      </c>
      <c r="B52" s="90"/>
      <c r="C52" s="90"/>
      <c r="D52" s="67">
        <f>N50-N51</f>
        <v>0</v>
      </c>
      <c r="P52" s="107" t="s">
        <v>527</v>
      </c>
      <c r="Q52" s="107"/>
      <c r="R52" s="107"/>
      <c r="S52" s="34"/>
    </row>
    <row r="53" spans="1:19" ht="14.25" thickBot="1" x14ac:dyDescent="0.3">
      <c r="A53" s="91" t="s">
        <v>48</v>
      </c>
      <c r="B53" s="92"/>
      <c r="C53" s="92"/>
      <c r="D53" s="68">
        <f>D51+D52</f>
        <v>0</v>
      </c>
      <c r="P53" s="108" t="s">
        <v>528</v>
      </c>
      <c r="Q53" s="108"/>
      <c r="R53" s="108"/>
      <c r="S53" s="19"/>
    </row>
    <row r="58" spans="1:19" ht="14.25" thickBot="1" x14ac:dyDescent="0.3"/>
    <row r="59" spans="1:19" ht="14.25" thickBot="1" x14ac:dyDescent="0.3">
      <c r="D59" s="30"/>
      <c r="E59" s="30" t="s">
        <v>32</v>
      </c>
      <c r="F59" s="30" t="s">
        <v>32</v>
      </c>
      <c r="G59" s="30" t="s">
        <v>32</v>
      </c>
      <c r="H59" s="30" t="s">
        <v>32</v>
      </c>
      <c r="I59" s="30" t="s">
        <v>32</v>
      </c>
      <c r="J59" s="30" t="s">
        <v>32</v>
      </c>
      <c r="K59" s="30" t="s">
        <v>32</v>
      </c>
      <c r="L59" s="30" t="s">
        <v>32</v>
      </c>
      <c r="M59" s="30" t="s">
        <v>32</v>
      </c>
      <c r="N59" s="30" t="s">
        <v>23</v>
      </c>
    </row>
    <row r="60" spans="1:19" x14ac:dyDescent="0.25">
      <c r="D60" s="42" t="s">
        <v>24</v>
      </c>
      <c r="E60" s="43">
        <f>+E61+E62</f>
        <v>0</v>
      </c>
      <c r="F60" s="43">
        <f>+F61+F62</f>
        <v>0</v>
      </c>
      <c r="G60" s="43">
        <f t="shared" ref="G60:K60" si="6">+G61+G62</f>
        <v>0</v>
      </c>
      <c r="H60" s="43">
        <f t="shared" si="6"/>
        <v>0</v>
      </c>
      <c r="I60" s="43">
        <f t="shared" si="6"/>
        <v>0</v>
      </c>
      <c r="J60" s="43">
        <f t="shared" si="6"/>
        <v>0</v>
      </c>
      <c r="K60" s="43">
        <f t="shared" si="6"/>
        <v>0</v>
      </c>
      <c r="L60" s="43">
        <f>+L61+L62</f>
        <v>0</v>
      </c>
      <c r="M60" s="43">
        <f>+M61+M62</f>
        <v>0</v>
      </c>
      <c r="N60" s="44">
        <f t="shared" ref="N60:N74" si="7">SUM(E60:M60)</f>
        <v>0</v>
      </c>
    </row>
    <row r="61" spans="1:19" x14ac:dyDescent="0.25">
      <c r="D61" s="45" t="s">
        <v>25</v>
      </c>
      <c r="E61" s="46"/>
      <c r="F61" s="46"/>
      <c r="G61" s="46"/>
      <c r="H61" s="46"/>
      <c r="I61" s="46"/>
      <c r="J61" s="46"/>
      <c r="K61" s="46"/>
      <c r="L61" s="46"/>
      <c r="M61" s="46"/>
      <c r="N61" s="47">
        <f t="shared" si="7"/>
        <v>0</v>
      </c>
    </row>
    <row r="62" spans="1:19" x14ac:dyDescent="0.25">
      <c r="D62" s="45" t="s">
        <v>26</v>
      </c>
      <c r="E62" s="46"/>
      <c r="F62" s="46"/>
      <c r="G62" s="46"/>
      <c r="H62" s="46"/>
      <c r="I62" s="46"/>
      <c r="J62" s="46"/>
      <c r="K62" s="46"/>
      <c r="L62" s="46"/>
      <c r="M62" s="46"/>
      <c r="N62" s="47">
        <f t="shared" si="7"/>
        <v>0</v>
      </c>
    </row>
    <row r="63" spans="1:19" x14ac:dyDescent="0.25">
      <c r="D63" s="48" t="s">
        <v>27</v>
      </c>
      <c r="E63" s="49">
        <f>+E64+E65</f>
        <v>0</v>
      </c>
      <c r="F63" s="49">
        <f>+F64+F65</f>
        <v>0</v>
      </c>
      <c r="G63" s="49">
        <f t="shared" ref="G63:K63" si="8">+G64+G65</f>
        <v>0</v>
      </c>
      <c r="H63" s="49">
        <f t="shared" si="8"/>
        <v>0</v>
      </c>
      <c r="I63" s="49">
        <f t="shared" si="8"/>
        <v>0</v>
      </c>
      <c r="J63" s="49">
        <f t="shared" si="8"/>
        <v>0</v>
      </c>
      <c r="K63" s="49">
        <f t="shared" si="8"/>
        <v>0</v>
      </c>
      <c r="L63" s="49">
        <f>+L64+L65</f>
        <v>0</v>
      </c>
      <c r="M63" s="49">
        <f>+M64+M65</f>
        <v>0</v>
      </c>
      <c r="N63" s="50">
        <f t="shared" si="7"/>
        <v>0</v>
      </c>
    </row>
    <row r="64" spans="1:19" x14ac:dyDescent="0.25">
      <c r="D64" s="45" t="s">
        <v>25</v>
      </c>
      <c r="E64" s="46"/>
      <c r="F64" s="46"/>
      <c r="G64" s="46"/>
      <c r="H64" s="46"/>
      <c r="I64" s="46"/>
      <c r="J64" s="46"/>
      <c r="K64" s="46"/>
      <c r="L64" s="46"/>
      <c r="M64" s="46"/>
      <c r="N64" s="47">
        <f t="shared" si="7"/>
        <v>0</v>
      </c>
    </row>
    <row r="65" spans="4:14" x14ac:dyDescent="0.25">
      <c r="D65" s="45" t="s">
        <v>26</v>
      </c>
      <c r="E65" s="46"/>
      <c r="F65" s="46"/>
      <c r="G65" s="46"/>
      <c r="H65" s="46"/>
      <c r="I65" s="46"/>
      <c r="J65" s="46"/>
      <c r="K65" s="46"/>
      <c r="L65" s="46"/>
      <c r="M65" s="46"/>
      <c r="N65" s="47">
        <f t="shared" si="7"/>
        <v>0</v>
      </c>
    </row>
    <row r="66" spans="4:14" x14ac:dyDescent="0.25">
      <c r="D66" s="48" t="s">
        <v>28</v>
      </c>
      <c r="E66" s="49">
        <f>+E67+E68</f>
        <v>0</v>
      </c>
      <c r="F66" s="49">
        <f>+F67+F68</f>
        <v>0</v>
      </c>
      <c r="G66" s="49">
        <f t="shared" ref="G66:K66" si="9">+G67+G68</f>
        <v>0</v>
      </c>
      <c r="H66" s="49">
        <f t="shared" si="9"/>
        <v>0</v>
      </c>
      <c r="I66" s="49">
        <f t="shared" si="9"/>
        <v>0</v>
      </c>
      <c r="J66" s="49">
        <f t="shared" si="9"/>
        <v>0</v>
      </c>
      <c r="K66" s="49">
        <f t="shared" si="9"/>
        <v>0</v>
      </c>
      <c r="L66" s="49">
        <f>+L67+L68</f>
        <v>0</v>
      </c>
      <c r="M66" s="49">
        <f>+M67+M68</f>
        <v>0</v>
      </c>
      <c r="N66" s="50">
        <f t="shared" si="7"/>
        <v>0</v>
      </c>
    </row>
    <row r="67" spans="4:14" x14ac:dyDescent="0.25">
      <c r="D67" s="45" t="s">
        <v>25</v>
      </c>
      <c r="E67" s="46"/>
      <c r="F67" s="46"/>
      <c r="G67" s="46"/>
      <c r="H67" s="46"/>
      <c r="I67" s="46"/>
      <c r="J67" s="46"/>
      <c r="K67" s="46"/>
      <c r="L67" s="46"/>
      <c r="M67" s="46"/>
      <c r="N67" s="47">
        <f t="shared" si="7"/>
        <v>0</v>
      </c>
    </row>
    <row r="68" spans="4:14" x14ac:dyDescent="0.25">
      <c r="D68" s="45" t="s">
        <v>26</v>
      </c>
      <c r="E68" s="46"/>
      <c r="F68" s="46"/>
      <c r="G68" s="46"/>
      <c r="H68" s="46"/>
      <c r="I68" s="46"/>
      <c r="J68" s="46"/>
      <c r="K68" s="46"/>
      <c r="L68" s="46"/>
      <c r="M68" s="46"/>
      <c r="N68" s="47">
        <f t="shared" si="7"/>
        <v>0</v>
      </c>
    </row>
    <row r="69" spans="4:14" x14ac:dyDescent="0.25">
      <c r="D69" s="48" t="s">
        <v>29</v>
      </c>
      <c r="E69" s="49">
        <f>+E70+E71</f>
        <v>0</v>
      </c>
      <c r="F69" s="49">
        <f>+F70+F71</f>
        <v>0</v>
      </c>
      <c r="G69" s="49">
        <f t="shared" ref="G69:K69" si="10">+G70+G71</f>
        <v>0</v>
      </c>
      <c r="H69" s="49">
        <f t="shared" si="10"/>
        <v>0</v>
      </c>
      <c r="I69" s="49">
        <f t="shared" si="10"/>
        <v>0</v>
      </c>
      <c r="J69" s="49">
        <f t="shared" si="10"/>
        <v>0</v>
      </c>
      <c r="K69" s="49">
        <f t="shared" si="10"/>
        <v>0</v>
      </c>
      <c r="L69" s="49">
        <f>+L70+L71</f>
        <v>0</v>
      </c>
      <c r="M69" s="49">
        <f>+M70+M71</f>
        <v>0</v>
      </c>
      <c r="N69" s="50">
        <f t="shared" si="7"/>
        <v>0</v>
      </c>
    </row>
    <row r="70" spans="4:14" x14ac:dyDescent="0.25">
      <c r="D70" s="45" t="s">
        <v>25</v>
      </c>
      <c r="E70" s="46"/>
      <c r="F70" s="46"/>
      <c r="G70" s="46"/>
      <c r="H70" s="46"/>
      <c r="I70" s="46"/>
      <c r="J70" s="46"/>
      <c r="K70" s="46"/>
      <c r="L70" s="46"/>
      <c r="M70" s="46"/>
      <c r="N70" s="47">
        <f t="shared" si="7"/>
        <v>0</v>
      </c>
    </row>
    <row r="71" spans="4:14" ht="15" customHeight="1" x14ac:dyDescent="0.25">
      <c r="D71" s="45" t="s">
        <v>26</v>
      </c>
      <c r="E71" s="46"/>
      <c r="F71" s="46"/>
      <c r="G71" s="46"/>
      <c r="H71" s="46"/>
      <c r="I71" s="46"/>
      <c r="J71" s="46"/>
      <c r="K71" s="46"/>
      <c r="L71" s="46"/>
      <c r="M71" s="46"/>
      <c r="N71" s="47">
        <f t="shared" si="7"/>
        <v>0</v>
      </c>
    </row>
    <row r="72" spans="4:14" x14ac:dyDescent="0.25">
      <c r="D72" s="48" t="s">
        <v>30</v>
      </c>
      <c r="E72" s="49">
        <f>+E73+E74</f>
        <v>0</v>
      </c>
      <c r="F72" s="49">
        <f>+F73+F74</f>
        <v>0</v>
      </c>
      <c r="G72" s="49">
        <f t="shared" ref="G72:K72" si="11">+G73+G74</f>
        <v>0</v>
      </c>
      <c r="H72" s="49">
        <f t="shared" si="11"/>
        <v>0</v>
      </c>
      <c r="I72" s="49">
        <f t="shared" si="11"/>
        <v>0</v>
      </c>
      <c r="J72" s="49">
        <f t="shared" si="11"/>
        <v>0</v>
      </c>
      <c r="K72" s="49">
        <f t="shared" si="11"/>
        <v>0</v>
      </c>
      <c r="L72" s="49">
        <f>+L73+L74</f>
        <v>0</v>
      </c>
      <c r="M72" s="49">
        <f>+M73+M74</f>
        <v>0</v>
      </c>
      <c r="N72" s="50">
        <f t="shared" si="7"/>
        <v>0</v>
      </c>
    </row>
    <row r="73" spans="4:14" x14ac:dyDescent="0.25">
      <c r="D73" s="45" t="s">
        <v>25</v>
      </c>
      <c r="E73" s="46"/>
      <c r="F73" s="46"/>
      <c r="G73" s="46"/>
      <c r="H73" s="46"/>
      <c r="I73" s="46"/>
      <c r="J73" s="46"/>
      <c r="K73" s="46"/>
      <c r="L73" s="46"/>
      <c r="M73" s="46"/>
      <c r="N73" s="47">
        <f t="shared" si="7"/>
        <v>0</v>
      </c>
    </row>
    <row r="74" spans="4:14" ht="14.25" thickBot="1" x14ac:dyDescent="0.3">
      <c r="D74" s="51" t="s">
        <v>26</v>
      </c>
      <c r="E74" s="52"/>
      <c r="F74" s="52"/>
      <c r="G74" s="52"/>
      <c r="H74" s="52"/>
      <c r="I74" s="52"/>
      <c r="J74" s="52"/>
      <c r="K74" s="52"/>
      <c r="L74" s="52"/>
      <c r="M74" s="52"/>
      <c r="N74" s="53">
        <f t="shared" si="7"/>
        <v>0</v>
      </c>
    </row>
    <row r="75" spans="4:14" ht="14.25" thickBot="1" x14ac:dyDescent="0.3">
      <c r="D75" s="29" t="s">
        <v>31</v>
      </c>
      <c r="E75" s="29">
        <f>SUM(E60+E63+E66+E69)</f>
        <v>0</v>
      </c>
      <c r="F75" s="29">
        <f>+F60+F63+F66+F69</f>
        <v>0</v>
      </c>
      <c r="G75" s="29">
        <f t="shared" ref="G75:K75" si="12">+G60+G63+G66+G69</f>
        <v>0</v>
      </c>
      <c r="H75" s="29">
        <f t="shared" si="12"/>
        <v>0</v>
      </c>
      <c r="I75" s="29">
        <f t="shared" si="12"/>
        <v>0</v>
      </c>
      <c r="J75" s="29">
        <f t="shared" si="12"/>
        <v>0</v>
      </c>
      <c r="K75" s="29">
        <f t="shared" si="12"/>
        <v>0</v>
      </c>
      <c r="L75" s="29">
        <f>+L60+L63+L66+L69</f>
        <v>0</v>
      </c>
      <c r="M75" s="29">
        <f>+M60+M63+M66+M69</f>
        <v>0</v>
      </c>
      <c r="N75" s="29"/>
    </row>
    <row r="76" spans="4:14" x14ac:dyDescent="0.25">
      <c r="L76" s="84" t="s">
        <v>43</v>
      </c>
      <c r="M76" s="83"/>
      <c r="N76" s="40">
        <f>+N61+N64+N67+N70</f>
        <v>0</v>
      </c>
    </row>
    <row r="77" spans="4:14" ht="14.25" thickBot="1" x14ac:dyDescent="0.3">
      <c r="L77" s="85" t="s">
        <v>44</v>
      </c>
      <c r="M77" s="86"/>
      <c r="N77" s="41">
        <f>+N62+N65+N68+N71</f>
        <v>0</v>
      </c>
    </row>
    <row r="78" spans="4:14" ht="14.25" thickBot="1" x14ac:dyDescent="0.3">
      <c r="L78" s="85" t="s">
        <v>45</v>
      </c>
      <c r="M78" s="86"/>
      <c r="N78" s="41">
        <v>0</v>
      </c>
    </row>
  </sheetData>
  <mergeCells count="41">
    <mergeCell ref="P51:R51"/>
    <mergeCell ref="P52:R52"/>
    <mergeCell ref="P53:R53"/>
    <mergeCell ref="P45:S45"/>
    <mergeCell ref="P46:R46"/>
    <mergeCell ref="P47:R47"/>
    <mergeCell ref="P48:R48"/>
    <mergeCell ref="P49:R49"/>
    <mergeCell ref="P50:R50"/>
    <mergeCell ref="H8:H9"/>
    <mergeCell ref="I8:I9"/>
    <mergeCell ref="A40:C40"/>
    <mergeCell ref="A8:A9"/>
    <mergeCell ref="B8:B9"/>
    <mergeCell ref="C8:C9"/>
    <mergeCell ref="N8:N9"/>
    <mergeCell ref="L77:M77"/>
    <mergeCell ref="A42:C42"/>
    <mergeCell ref="A43:C43"/>
    <mergeCell ref="K46:L46"/>
    <mergeCell ref="K47:L47"/>
    <mergeCell ref="K48:L48"/>
    <mergeCell ref="K49:L49"/>
    <mergeCell ref="K50:L50"/>
    <mergeCell ref="K51:L51"/>
    <mergeCell ref="J8:J9"/>
    <mergeCell ref="K8:K9"/>
    <mergeCell ref="L8:L9"/>
    <mergeCell ref="M8:M9"/>
    <mergeCell ref="D8:D9"/>
    <mergeCell ref="G8:G9"/>
    <mergeCell ref="L76:M76"/>
    <mergeCell ref="L78:M78"/>
    <mergeCell ref="A51:C51"/>
    <mergeCell ref="A52:C52"/>
    <mergeCell ref="A53:C53"/>
    <mergeCell ref="A48:C48"/>
    <mergeCell ref="A47:B47"/>
    <mergeCell ref="A46:C46"/>
    <mergeCell ref="A45:B45"/>
    <mergeCell ref="A41:C41"/>
  </mergeCells>
  <conditionalFormatting sqref="D51:D53">
    <cfRule type="cellIs" dxfId="128" priority="1" operator="greaterThan">
      <formula>0</formula>
    </cfRule>
    <cfRule type="cellIs" dxfId="127" priority="2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U263"/>
  <sheetViews>
    <sheetView tabSelected="1" topLeftCell="B1" workbookViewId="0">
      <pane ySplit="2" topLeftCell="A3" activePane="bottomLeft" state="frozen"/>
      <selection activeCell="B1" sqref="B1"/>
      <selection pane="bottomLeft" activeCell="C2" sqref="C2"/>
    </sheetView>
  </sheetViews>
  <sheetFormatPr baseColWidth="10" defaultRowHeight="15" x14ac:dyDescent="0.25"/>
  <cols>
    <col min="1" max="1" width="9.85546875" hidden="1" customWidth="1"/>
    <col min="2" max="2" width="17" bestFit="1" customWidth="1"/>
    <col min="3" max="3" width="89.85546875" bestFit="1" customWidth="1"/>
    <col min="4" max="4" width="11.5703125" bestFit="1" customWidth="1"/>
    <col min="5" max="5" width="13.7109375" customWidth="1"/>
    <col min="6" max="6" width="8.140625" bestFit="1" customWidth="1"/>
    <col min="7" max="7" width="16.140625" style="74" bestFit="1" customWidth="1"/>
    <col min="8" max="8" width="8" style="74" hidden="1" customWidth="1"/>
    <col min="9" max="9" width="19.28515625" style="74" hidden="1" customWidth="1"/>
    <col min="10" max="10" width="11.7109375" hidden="1" customWidth="1"/>
    <col min="11" max="11" width="12.7109375" style="74" hidden="1" customWidth="1"/>
    <col min="12" max="12" width="9" hidden="1" customWidth="1"/>
    <col min="13" max="13" width="20.28515625" style="74" hidden="1" customWidth="1"/>
    <col min="14" max="14" width="9" hidden="1" customWidth="1"/>
    <col min="15" max="15" width="20.28515625" style="74" hidden="1" customWidth="1"/>
    <col min="16" max="16" width="9" hidden="1" customWidth="1"/>
    <col min="17" max="17" width="20.28515625" style="74" hidden="1" customWidth="1"/>
    <col min="18" max="18" width="9" hidden="1" customWidth="1"/>
    <col min="19" max="19" width="20.28515625" style="74" hidden="1" customWidth="1"/>
    <col min="20" max="20" width="9" hidden="1" customWidth="1"/>
    <col min="21" max="21" width="20.28515625" style="74" hidden="1" customWidth="1"/>
    <col min="22" max="22" width="9" hidden="1" customWidth="1"/>
    <col min="23" max="23" width="20.28515625" style="74" hidden="1" customWidth="1"/>
    <col min="24" max="24" width="9" hidden="1" customWidth="1"/>
    <col min="25" max="25" width="21.28515625" style="74" hidden="1" customWidth="1"/>
    <col min="26" max="26" width="10" hidden="1" customWidth="1"/>
    <col min="27" max="27" width="21.28515625" style="74" hidden="1" customWidth="1"/>
    <col min="28" max="28" width="10" hidden="1" customWidth="1"/>
    <col min="29" max="29" width="21.28515625" style="74" hidden="1" customWidth="1"/>
    <col min="30" max="30" width="10" hidden="1" customWidth="1"/>
    <col min="31" max="31" width="21.28515625" style="74" hidden="1" customWidth="1"/>
    <col min="32" max="32" width="10" hidden="1" customWidth="1"/>
    <col min="33" max="33" width="21.28515625" style="74" hidden="1" customWidth="1"/>
    <col min="34" max="34" width="10" hidden="1" customWidth="1"/>
    <col min="35" max="35" width="21.28515625" style="74" hidden="1" customWidth="1"/>
    <col min="36" max="36" width="10" hidden="1" customWidth="1"/>
    <col min="37" max="37" width="21.28515625" style="74" hidden="1" customWidth="1"/>
    <col min="38" max="38" width="10" hidden="1" customWidth="1"/>
    <col min="39" max="39" width="21.28515625" style="74" hidden="1" customWidth="1"/>
    <col min="40" max="40" width="10" hidden="1" customWidth="1"/>
    <col min="41" max="41" width="21.28515625" style="74" hidden="1" customWidth="1"/>
    <col min="42" max="42" width="10" hidden="1" customWidth="1"/>
    <col min="43" max="43" width="21.28515625" style="74" hidden="1" customWidth="1"/>
    <col min="44" max="44" width="10" hidden="1" customWidth="1"/>
    <col min="45" max="45" width="21.28515625" style="74" hidden="1" customWidth="1"/>
    <col min="46" max="46" width="10" hidden="1" customWidth="1"/>
    <col min="47" max="47" width="21.28515625" style="74" hidden="1" customWidth="1"/>
    <col min="48" max="48" width="10" hidden="1" customWidth="1"/>
    <col min="49" max="49" width="21.28515625" style="74" hidden="1" customWidth="1"/>
    <col min="50" max="50" width="10" hidden="1" customWidth="1"/>
    <col min="51" max="51" width="21.28515625" style="74" hidden="1" customWidth="1"/>
    <col min="52" max="52" width="10" hidden="1" customWidth="1"/>
    <col min="53" max="53" width="21.28515625" style="74" hidden="1" customWidth="1"/>
    <col min="54" max="54" width="10" hidden="1" customWidth="1"/>
    <col min="55" max="55" width="21.28515625" style="74" hidden="1" customWidth="1"/>
    <col min="56" max="56" width="10" hidden="1" customWidth="1"/>
    <col min="57" max="57" width="21.28515625" style="74" hidden="1" customWidth="1"/>
    <col min="58" max="58" width="10" hidden="1" customWidth="1"/>
    <col min="59" max="59" width="21.28515625" style="74" hidden="1" customWidth="1"/>
    <col min="60" max="60" width="10" hidden="1" customWidth="1"/>
    <col min="61" max="61" width="21.28515625" style="74" hidden="1" customWidth="1"/>
    <col min="62" max="62" width="10" hidden="1" customWidth="1"/>
    <col min="63" max="63" width="21.28515625" style="74" hidden="1" customWidth="1"/>
    <col min="64" max="64" width="10" customWidth="1"/>
    <col min="65" max="65" width="21.28515625" style="74" customWidth="1"/>
    <col min="66" max="66" width="10" hidden="1" customWidth="1"/>
    <col min="67" max="67" width="21.28515625" style="74" hidden="1" customWidth="1"/>
    <col min="68" max="68" width="11.28515625" bestFit="1" customWidth="1"/>
    <col min="69" max="69" width="12.7109375" style="74" customWidth="1"/>
    <col min="70" max="70" width="5.7109375" customWidth="1"/>
    <col min="71" max="71" width="12.7109375" style="74" customWidth="1"/>
    <col min="72" max="72" width="5.7109375" customWidth="1"/>
    <col min="73" max="73" width="12.7109375" style="74" customWidth="1"/>
  </cols>
  <sheetData>
    <row r="1" spans="1:70" x14ac:dyDescent="0.25">
      <c r="B1" s="79" t="s">
        <v>529</v>
      </c>
      <c r="C1" s="78">
        <v>26</v>
      </c>
    </row>
    <row r="2" spans="1:70" x14ac:dyDescent="0.25">
      <c r="B2" s="79" t="s">
        <v>592</v>
      </c>
      <c r="C2" s="78" t="s">
        <v>649</v>
      </c>
    </row>
    <row r="4" spans="1:70" x14ac:dyDescent="0.25">
      <c r="A4" t="s">
        <v>593</v>
      </c>
      <c r="B4" t="s">
        <v>56</v>
      </c>
      <c r="C4" t="s">
        <v>53</v>
      </c>
      <c r="D4" t="s">
        <v>50</v>
      </c>
      <c r="E4" t="s">
        <v>57</v>
      </c>
      <c r="F4" t="s">
        <v>54</v>
      </c>
      <c r="G4" s="74" t="s">
        <v>51</v>
      </c>
      <c r="H4" s="74" t="s">
        <v>2</v>
      </c>
      <c r="I4" s="74" t="s">
        <v>52</v>
      </c>
      <c r="J4" t="s">
        <v>534</v>
      </c>
      <c r="K4" s="74" t="s">
        <v>646</v>
      </c>
      <c r="L4" s="74" t="s">
        <v>535</v>
      </c>
      <c r="M4" s="74" t="s">
        <v>536</v>
      </c>
      <c r="N4" s="74" t="s">
        <v>537</v>
      </c>
      <c r="O4" s="74" t="s">
        <v>538</v>
      </c>
      <c r="P4" s="74" t="s">
        <v>539</v>
      </c>
      <c r="Q4" s="74" t="s">
        <v>540</v>
      </c>
      <c r="R4" s="74" t="s">
        <v>541</v>
      </c>
      <c r="S4" s="74" t="s">
        <v>542</v>
      </c>
      <c r="T4" s="74" t="s">
        <v>543</v>
      </c>
      <c r="U4" s="74" t="s">
        <v>544</v>
      </c>
      <c r="V4" s="74" t="s">
        <v>545</v>
      </c>
      <c r="W4" s="74" t="s">
        <v>546</v>
      </c>
      <c r="X4" s="74" t="s">
        <v>547</v>
      </c>
      <c r="Y4" s="74" t="s">
        <v>548</v>
      </c>
      <c r="Z4" s="74" t="s">
        <v>549</v>
      </c>
      <c r="AA4" s="74" t="s">
        <v>550</v>
      </c>
      <c r="AB4" s="74" t="s">
        <v>551</v>
      </c>
      <c r="AC4" s="74" t="s">
        <v>552</v>
      </c>
      <c r="AD4" s="74" t="s">
        <v>553</v>
      </c>
      <c r="AE4" s="74" t="s">
        <v>554</v>
      </c>
      <c r="AF4" s="74" t="s">
        <v>555</v>
      </c>
      <c r="AG4" s="74" t="s">
        <v>556</v>
      </c>
      <c r="AH4" s="74" t="s">
        <v>557</v>
      </c>
      <c r="AI4" s="74" t="s">
        <v>558</v>
      </c>
      <c r="AJ4" s="74" t="s">
        <v>559</v>
      </c>
      <c r="AK4" s="74" t="s">
        <v>560</v>
      </c>
      <c r="AL4" s="74" t="s">
        <v>561</v>
      </c>
      <c r="AM4" s="74" t="s">
        <v>562</v>
      </c>
      <c r="AN4" s="74" t="s">
        <v>563</v>
      </c>
      <c r="AO4" s="74" t="s">
        <v>564</v>
      </c>
      <c r="AP4" s="74" t="s">
        <v>565</v>
      </c>
      <c r="AQ4" s="74" t="s">
        <v>566</v>
      </c>
      <c r="AR4" s="74" t="s">
        <v>567</v>
      </c>
      <c r="AS4" s="74" t="s">
        <v>568</v>
      </c>
      <c r="AT4" s="74" t="s">
        <v>569</v>
      </c>
      <c r="AU4" s="74" t="s">
        <v>570</v>
      </c>
      <c r="AV4" s="74" t="s">
        <v>571</v>
      </c>
      <c r="AW4" s="74" t="s">
        <v>572</v>
      </c>
      <c r="AX4" s="74" t="s">
        <v>573</v>
      </c>
      <c r="AY4" s="74" t="s">
        <v>574</v>
      </c>
      <c r="AZ4" s="74" t="s">
        <v>575</v>
      </c>
      <c r="BA4" s="74" t="s">
        <v>576</v>
      </c>
      <c r="BB4" s="74" t="s">
        <v>577</v>
      </c>
      <c r="BC4" s="74" t="s">
        <v>578</v>
      </c>
      <c r="BD4" s="74" t="s">
        <v>579</v>
      </c>
      <c r="BE4" s="74" t="s">
        <v>580</v>
      </c>
      <c r="BF4" s="74" t="s">
        <v>581</v>
      </c>
      <c r="BG4" s="74" t="s">
        <v>582</v>
      </c>
      <c r="BH4" s="74" t="s">
        <v>583</v>
      </c>
      <c r="BI4" s="74" t="s">
        <v>584</v>
      </c>
      <c r="BJ4" s="74" t="s">
        <v>585</v>
      </c>
      <c r="BK4" s="74" t="s">
        <v>586</v>
      </c>
      <c r="BL4" s="74" t="s">
        <v>587</v>
      </c>
      <c r="BM4" s="74" t="s">
        <v>588</v>
      </c>
      <c r="BN4" s="74" t="s">
        <v>589</v>
      </c>
      <c r="BO4" s="74" t="s">
        <v>590</v>
      </c>
      <c r="BP4" s="74" t="s">
        <v>591</v>
      </c>
    </row>
    <row r="5" spans="1:70" x14ac:dyDescent="0.25">
      <c r="A5" t="s">
        <v>58</v>
      </c>
      <c r="B5" t="s">
        <v>59</v>
      </c>
      <c r="C5" t="s">
        <v>60</v>
      </c>
      <c r="D5">
        <v>2.5</v>
      </c>
      <c r="E5">
        <v>1.22</v>
      </c>
      <c r="F5" t="s">
        <v>61</v>
      </c>
      <c r="G5" s="74">
        <v>8.61</v>
      </c>
      <c r="I5" s="74">
        <f>Tableau_TARIFS_SOCODA[[#This Row],[Prix d''achat HT]]*Tableau_TARIFS_SOCODA[[#This Row],[Qté]]</f>
        <v>0</v>
      </c>
      <c r="K5" s="74">
        <f>Tableau_TARIFS_SOCODA[[#This Row],[Prix d''achat HT]]*Tableau_TARIFS_SOCODA[[#This Row],[Qté2]]</f>
        <v>0</v>
      </c>
      <c r="M5" s="74">
        <f>Tableau_TARIFS_SOCODA[[#This Row],[Prix d''achat HT]]*Tableau_TARIFS_SOCODA[[#This Row],[Qté3]]</f>
        <v>0</v>
      </c>
      <c r="O5" s="74">
        <f>Tableau_TARIFS_SOCODA[[#This Row],[Prix d''achat HT]]*Tableau_TARIFS_SOCODA[[#This Row],[Qté4]]</f>
        <v>0</v>
      </c>
      <c r="Q5" s="74">
        <f>Tableau_TARIFS_SOCODA[[#This Row],[Prix d''achat HT]]*Tableau_TARIFS_SOCODA[[#This Row],[Qté5]]</f>
        <v>0</v>
      </c>
      <c r="S5" s="74">
        <f>Tableau_TARIFS_SOCODA[[#This Row],[Prix d''achat HT]]*Tableau_TARIFS_SOCODA[[#This Row],[Qté6]]</f>
        <v>0</v>
      </c>
      <c r="U5" s="74">
        <f>Tableau_TARIFS_SOCODA[[#This Row],[Prix d''achat HT]]*Tableau_TARIFS_SOCODA[[#This Row],[Qté7]]</f>
        <v>0</v>
      </c>
      <c r="W5" s="74">
        <f>Tableau_TARIFS_SOCODA[[#This Row],[Prix d''achat HT]]*Tableau_TARIFS_SOCODA[[#This Row],[Qté8]]</f>
        <v>0</v>
      </c>
      <c r="Y5" s="74">
        <f>Tableau_TARIFS_SOCODA[[#This Row],[Prix d''achat HT]]*Tableau_TARIFS_SOCODA[[#This Row],[Qté9]]</f>
        <v>0</v>
      </c>
      <c r="AA5" s="74">
        <f>Tableau_TARIFS_SOCODA[[#This Row],[Prix d''achat HT]]*Tableau_TARIFS_SOCODA[[#This Row],[Qté10]]</f>
        <v>0</v>
      </c>
      <c r="AC5" s="74">
        <f>Tableau_TARIFS_SOCODA[[#This Row],[Prix d''achat HT]]*Tableau_TARIFS_SOCODA[[#This Row],[Qté11]]</f>
        <v>0</v>
      </c>
      <c r="AE5" s="74">
        <f>Tableau_TARIFS_SOCODA[[#This Row],[Prix d''achat HT]]*Tableau_TARIFS_SOCODA[[#This Row],[Qté12]]</f>
        <v>0</v>
      </c>
      <c r="AG5" s="74">
        <f>Tableau_TARIFS_SOCODA[[#This Row],[Prix d''achat HT]]*Tableau_TARIFS_SOCODA[[#This Row],[Qté13]]</f>
        <v>0</v>
      </c>
      <c r="AI5" s="74">
        <f>Tableau_TARIFS_SOCODA[[#This Row],[Prix d''achat HT]]*Tableau_TARIFS_SOCODA[[#This Row],[Qté14]]</f>
        <v>0</v>
      </c>
      <c r="AK5" s="74">
        <f>Tableau_TARIFS_SOCODA[[#This Row],[Prix d''achat HT]]*Tableau_TARIFS_SOCODA[[#This Row],[Qté15]]</f>
        <v>0</v>
      </c>
      <c r="AM5" s="74">
        <f>Tableau_TARIFS_SOCODA[[#This Row],[Prix d''achat HT]]*Tableau_TARIFS_SOCODA[[#This Row],[Qté16]]</f>
        <v>0</v>
      </c>
      <c r="AO5" s="74">
        <f>Tableau_TARIFS_SOCODA[[#This Row],[Prix d''achat HT]]*Tableau_TARIFS_SOCODA[[#This Row],[Qté17]]</f>
        <v>0</v>
      </c>
      <c r="AQ5" s="74">
        <f>Tableau_TARIFS_SOCODA[[#This Row],[Prix d''achat HT]]*Tableau_TARIFS_SOCODA[[#This Row],[Qté18]]</f>
        <v>0</v>
      </c>
      <c r="AS5" s="74">
        <f>Tableau_TARIFS_SOCODA[[#This Row],[Prix d''achat HT]]*Tableau_TARIFS_SOCODA[[#This Row],[Qté19]]</f>
        <v>0</v>
      </c>
      <c r="AU5" s="74">
        <f>Tableau_TARIFS_SOCODA[[#This Row],[Prix d''achat HT]]*Tableau_TARIFS_SOCODA[[#This Row],[Qté20]]</f>
        <v>0</v>
      </c>
      <c r="AW5" s="74">
        <f>Tableau_TARIFS_SOCODA[[#This Row],[Prix d''achat HT]]*Tableau_TARIFS_SOCODA[[#This Row],[Qté21]]</f>
        <v>0</v>
      </c>
      <c r="AY5" s="74">
        <f>Tableau_TARIFS_SOCODA[[#This Row],[Prix d''achat HT]]*Tableau_TARIFS_SOCODA[[#This Row],[Qté22]]</f>
        <v>0</v>
      </c>
      <c r="BA5" s="74">
        <f>Tableau_TARIFS_SOCODA[[#This Row],[Prix d''achat HT]]*Tableau_TARIFS_SOCODA[[#This Row],[Qté23]]</f>
        <v>0</v>
      </c>
      <c r="BC5" s="74">
        <f>Tableau_TARIFS_SOCODA[[#This Row],[Prix d''achat HT]]*Tableau_TARIFS_SOCODA[[#This Row],[Qté24]]</f>
        <v>0</v>
      </c>
      <c r="BE5" s="74">
        <f>Tableau_TARIFS_SOCODA[[#This Row],[Prix d''achat HT]]*Tableau_TARIFS_SOCODA[[#This Row],[Qté25]]</f>
        <v>0</v>
      </c>
      <c r="BG5" s="74">
        <f>Tableau_TARIFS_SOCODA[[#This Row],[Prix d''achat HT]]*Tableau_TARIFS_SOCODA[[#This Row],[Qté26]]</f>
        <v>0</v>
      </c>
      <c r="BI5" s="74">
        <f>Tableau_TARIFS_SOCODA[[#This Row],[Prix d''achat HT]]*Tableau_TARIFS_SOCODA[[#This Row],[Qté27]]</f>
        <v>0</v>
      </c>
      <c r="BK5" s="74">
        <f>Tableau_TARIFS_SOCODA[[#This Row],[Prix d''achat HT]]*Tableau_TARIFS_SOCODA[[#This Row],[Qté28]]</f>
        <v>0</v>
      </c>
      <c r="BM5" s="74">
        <f>Tableau_TARIFS_SOCODA[[#This Row],[Prix d''achat HT]]*Tableau_TARIFS_SOCODA[[#This Row],[Qté29]]</f>
        <v>0</v>
      </c>
      <c r="BO5" s="74">
        <f>Tableau_TARIFS_SOCODA[[#This Row],[Prix d''achat HT]]*Tableau_TARIFS_SOCODA[[#This Row],[Qté30]]</f>
        <v>0</v>
      </c>
      <c r="BP5" s="75">
        <f>Tableau_TARIFS_SOCODA[[#This Row],[Longueur]]*Tableau_TARIFS_SOCODA[[#This Row],[Largeur]]</f>
        <v>3.05</v>
      </c>
      <c r="BR5" s="74"/>
    </row>
    <row r="6" spans="1:70" x14ac:dyDescent="0.25">
      <c r="A6" t="s">
        <v>62</v>
      </c>
      <c r="B6" t="s">
        <v>59</v>
      </c>
      <c r="C6" t="s">
        <v>63</v>
      </c>
      <c r="D6">
        <v>3.1</v>
      </c>
      <c r="E6">
        <v>1.53</v>
      </c>
      <c r="F6" t="s">
        <v>61</v>
      </c>
      <c r="G6" s="74">
        <v>9.61</v>
      </c>
      <c r="I6" s="74">
        <f>Tableau_TARIFS_SOCODA[[#This Row],[Prix d''achat HT]]*Tableau_TARIFS_SOCODA[[#This Row],[Qté]]</f>
        <v>0</v>
      </c>
      <c r="K6" s="74">
        <f>Tableau_TARIFS_SOCODA[[#This Row],[Prix d''achat HT]]*Tableau_TARIFS_SOCODA[[#This Row],[Qté2]]</f>
        <v>0</v>
      </c>
      <c r="M6" s="74">
        <f>Tableau_TARIFS_SOCODA[[#This Row],[Prix d''achat HT]]*Tableau_TARIFS_SOCODA[[#This Row],[Qté3]]</f>
        <v>0</v>
      </c>
      <c r="O6" s="74">
        <f>Tableau_TARIFS_SOCODA[[#This Row],[Prix d''achat HT]]*Tableau_TARIFS_SOCODA[[#This Row],[Qté4]]</f>
        <v>0</v>
      </c>
      <c r="Q6" s="74">
        <f>Tableau_TARIFS_SOCODA[[#This Row],[Prix d''achat HT]]*Tableau_TARIFS_SOCODA[[#This Row],[Qté5]]</f>
        <v>0</v>
      </c>
      <c r="S6" s="74">
        <f>Tableau_TARIFS_SOCODA[[#This Row],[Prix d''achat HT]]*Tableau_TARIFS_SOCODA[[#This Row],[Qté6]]</f>
        <v>0</v>
      </c>
      <c r="U6" s="74">
        <f>Tableau_TARIFS_SOCODA[[#This Row],[Prix d''achat HT]]*Tableau_TARIFS_SOCODA[[#This Row],[Qté7]]</f>
        <v>0</v>
      </c>
      <c r="W6" s="74">
        <f>Tableau_TARIFS_SOCODA[[#This Row],[Prix d''achat HT]]*Tableau_TARIFS_SOCODA[[#This Row],[Qté8]]</f>
        <v>0</v>
      </c>
      <c r="Y6" s="74">
        <f>Tableau_TARIFS_SOCODA[[#This Row],[Prix d''achat HT]]*Tableau_TARIFS_SOCODA[[#This Row],[Qté9]]</f>
        <v>0</v>
      </c>
      <c r="AA6" s="74">
        <f>Tableau_TARIFS_SOCODA[[#This Row],[Prix d''achat HT]]*Tableau_TARIFS_SOCODA[[#This Row],[Qté10]]</f>
        <v>0</v>
      </c>
      <c r="AC6" s="74">
        <f>Tableau_TARIFS_SOCODA[[#This Row],[Prix d''achat HT]]*Tableau_TARIFS_SOCODA[[#This Row],[Qté11]]</f>
        <v>0</v>
      </c>
      <c r="AE6" s="74">
        <f>Tableau_TARIFS_SOCODA[[#This Row],[Prix d''achat HT]]*Tableau_TARIFS_SOCODA[[#This Row],[Qté12]]</f>
        <v>0</v>
      </c>
      <c r="AG6" s="74">
        <f>Tableau_TARIFS_SOCODA[[#This Row],[Prix d''achat HT]]*Tableau_TARIFS_SOCODA[[#This Row],[Qté13]]</f>
        <v>0</v>
      </c>
      <c r="AI6" s="74">
        <f>Tableau_TARIFS_SOCODA[[#This Row],[Prix d''achat HT]]*Tableau_TARIFS_SOCODA[[#This Row],[Qté14]]</f>
        <v>0</v>
      </c>
      <c r="AK6" s="74">
        <f>Tableau_TARIFS_SOCODA[[#This Row],[Prix d''achat HT]]*Tableau_TARIFS_SOCODA[[#This Row],[Qté15]]</f>
        <v>0</v>
      </c>
      <c r="AM6" s="74">
        <f>Tableau_TARIFS_SOCODA[[#This Row],[Prix d''achat HT]]*Tableau_TARIFS_SOCODA[[#This Row],[Qté16]]</f>
        <v>0</v>
      </c>
      <c r="AO6" s="74">
        <f>Tableau_TARIFS_SOCODA[[#This Row],[Prix d''achat HT]]*Tableau_TARIFS_SOCODA[[#This Row],[Qté17]]</f>
        <v>0</v>
      </c>
      <c r="AQ6" s="74">
        <f>Tableau_TARIFS_SOCODA[[#This Row],[Prix d''achat HT]]*Tableau_TARIFS_SOCODA[[#This Row],[Qté18]]</f>
        <v>0</v>
      </c>
      <c r="AS6" s="74">
        <f>Tableau_TARIFS_SOCODA[[#This Row],[Prix d''achat HT]]*Tableau_TARIFS_SOCODA[[#This Row],[Qté19]]</f>
        <v>0</v>
      </c>
      <c r="AU6" s="74">
        <f>Tableau_TARIFS_SOCODA[[#This Row],[Prix d''achat HT]]*Tableau_TARIFS_SOCODA[[#This Row],[Qté20]]</f>
        <v>0</v>
      </c>
      <c r="AW6" s="74">
        <f>Tableau_TARIFS_SOCODA[[#This Row],[Prix d''achat HT]]*Tableau_TARIFS_SOCODA[[#This Row],[Qté21]]</f>
        <v>0</v>
      </c>
      <c r="AY6" s="74">
        <f>Tableau_TARIFS_SOCODA[[#This Row],[Prix d''achat HT]]*Tableau_TARIFS_SOCODA[[#This Row],[Qté22]]</f>
        <v>0</v>
      </c>
      <c r="BA6" s="74">
        <f>Tableau_TARIFS_SOCODA[[#This Row],[Prix d''achat HT]]*Tableau_TARIFS_SOCODA[[#This Row],[Qté23]]</f>
        <v>0</v>
      </c>
      <c r="BC6" s="74">
        <f>Tableau_TARIFS_SOCODA[[#This Row],[Prix d''achat HT]]*Tableau_TARIFS_SOCODA[[#This Row],[Qté24]]</f>
        <v>0</v>
      </c>
      <c r="BE6" s="74">
        <f>Tableau_TARIFS_SOCODA[[#This Row],[Prix d''achat HT]]*Tableau_TARIFS_SOCODA[[#This Row],[Qté25]]</f>
        <v>0</v>
      </c>
      <c r="BG6" s="74">
        <f>Tableau_TARIFS_SOCODA[[#This Row],[Prix d''achat HT]]*Tableau_TARIFS_SOCODA[[#This Row],[Qté26]]</f>
        <v>0</v>
      </c>
      <c r="BI6" s="74">
        <f>Tableau_TARIFS_SOCODA[[#This Row],[Prix d''achat HT]]*Tableau_TARIFS_SOCODA[[#This Row],[Qté27]]</f>
        <v>0</v>
      </c>
      <c r="BK6" s="74">
        <f>Tableau_TARIFS_SOCODA[[#This Row],[Prix d''achat HT]]*Tableau_TARIFS_SOCODA[[#This Row],[Qté28]]</f>
        <v>0</v>
      </c>
      <c r="BM6" s="74">
        <f>Tableau_TARIFS_SOCODA[[#This Row],[Prix d''achat HT]]*Tableau_TARIFS_SOCODA[[#This Row],[Qté29]]</f>
        <v>0</v>
      </c>
      <c r="BO6" s="74">
        <f>Tableau_TARIFS_SOCODA[[#This Row],[Prix d''achat HT]]*Tableau_TARIFS_SOCODA[[#This Row],[Qté30]]</f>
        <v>0</v>
      </c>
      <c r="BP6" s="75">
        <f>Tableau_TARIFS_SOCODA[[#This Row],[Longueur]]*Tableau_TARIFS_SOCODA[[#This Row],[Largeur]]</f>
        <v>4.7430000000000003</v>
      </c>
      <c r="BR6" s="74"/>
    </row>
    <row r="7" spans="1:70" x14ac:dyDescent="0.25">
      <c r="A7" t="s">
        <v>64</v>
      </c>
      <c r="B7" t="s">
        <v>59</v>
      </c>
      <c r="C7" t="s">
        <v>65</v>
      </c>
      <c r="D7">
        <v>3.1</v>
      </c>
      <c r="E7">
        <v>1.53</v>
      </c>
      <c r="F7" t="s">
        <v>61</v>
      </c>
      <c r="G7" s="74">
        <v>9.0299999999999994</v>
      </c>
      <c r="I7" s="74">
        <f>Tableau_TARIFS_SOCODA[[#This Row],[Prix d''achat HT]]*Tableau_TARIFS_SOCODA[[#This Row],[Qté]]</f>
        <v>0</v>
      </c>
      <c r="K7" s="74">
        <f>Tableau_TARIFS_SOCODA[[#This Row],[Prix d''achat HT]]*Tableau_TARIFS_SOCODA[[#This Row],[Qté2]]</f>
        <v>0</v>
      </c>
      <c r="M7" s="74">
        <f>Tableau_TARIFS_SOCODA[[#This Row],[Prix d''achat HT]]*Tableau_TARIFS_SOCODA[[#This Row],[Qté3]]</f>
        <v>0</v>
      </c>
      <c r="O7" s="74">
        <f>Tableau_TARIFS_SOCODA[[#This Row],[Prix d''achat HT]]*Tableau_TARIFS_SOCODA[[#This Row],[Qté4]]</f>
        <v>0</v>
      </c>
      <c r="Q7" s="74">
        <f>Tableau_TARIFS_SOCODA[[#This Row],[Prix d''achat HT]]*Tableau_TARIFS_SOCODA[[#This Row],[Qté5]]</f>
        <v>0</v>
      </c>
      <c r="S7" s="74">
        <f>Tableau_TARIFS_SOCODA[[#This Row],[Prix d''achat HT]]*Tableau_TARIFS_SOCODA[[#This Row],[Qté6]]</f>
        <v>0</v>
      </c>
      <c r="U7" s="74">
        <f>Tableau_TARIFS_SOCODA[[#This Row],[Prix d''achat HT]]*Tableau_TARIFS_SOCODA[[#This Row],[Qté7]]</f>
        <v>0</v>
      </c>
      <c r="W7" s="74">
        <f>Tableau_TARIFS_SOCODA[[#This Row],[Prix d''achat HT]]*Tableau_TARIFS_SOCODA[[#This Row],[Qté8]]</f>
        <v>0</v>
      </c>
      <c r="Y7" s="74">
        <f>Tableau_TARIFS_SOCODA[[#This Row],[Prix d''achat HT]]*Tableau_TARIFS_SOCODA[[#This Row],[Qté9]]</f>
        <v>0</v>
      </c>
      <c r="AA7" s="74">
        <f>Tableau_TARIFS_SOCODA[[#This Row],[Prix d''achat HT]]*Tableau_TARIFS_SOCODA[[#This Row],[Qté10]]</f>
        <v>0</v>
      </c>
      <c r="AC7" s="74">
        <f>Tableau_TARIFS_SOCODA[[#This Row],[Prix d''achat HT]]*Tableau_TARIFS_SOCODA[[#This Row],[Qté11]]</f>
        <v>0</v>
      </c>
      <c r="AE7" s="74">
        <f>Tableau_TARIFS_SOCODA[[#This Row],[Prix d''achat HT]]*Tableau_TARIFS_SOCODA[[#This Row],[Qté12]]</f>
        <v>0</v>
      </c>
      <c r="AG7" s="74">
        <f>Tableau_TARIFS_SOCODA[[#This Row],[Prix d''achat HT]]*Tableau_TARIFS_SOCODA[[#This Row],[Qté13]]</f>
        <v>0</v>
      </c>
      <c r="AI7" s="74">
        <f>Tableau_TARIFS_SOCODA[[#This Row],[Prix d''achat HT]]*Tableau_TARIFS_SOCODA[[#This Row],[Qté14]]</f>
        <v>0</v>
      </c>
      <c r="AK7" s="74">
        <f>Tableau_TARIFS_SOCODA[[#This Row],[Prix d''achat HT]]*Tableau_TARIFS_SOCODA[[#This Row],[Qté15]]</f>
        <v>0</v>
      </c>
      <c r="AM7" s="74">
        <f>Tableau_TARIFS_SOCODA[[#This Row],[Prix d''achat HT]]*Tableau_TARIFS_SOCODA[[#This Row],[Qté16]]</f>
        <v>0</v>
      </c>
      <c r="AO7" s="74">
        <f>Tableau_TARIFS_SOCODA[[#This Row],[Prix d''achat HT]]*Tableau_TARIFS_SOCODA[[#This Row],[Qté17]]</f>
        <v>0</v>
      </c>
      <c r="AQ7" s="74">
        <f>Tableau_TARIFS_SOCODA[[#This Row],[Prix d''achat HT]]*Tableau_TARIFS_SOCODA[[#This Row],[Qté18]]</f>
        <v>0</v>
      </c>
      <c r="AS7" s="74">
        <f>Tableau_TARIFS_SOCODA[[#This Row],[Prix d''achat HT]]*Tableau_TARIFS_SOCODA[[#This Row],[Qté19]]</f>
        <v>0</v>
      </c>
      <c r="AU7" s="74">
        <f>Tableau_TARIFS_SOCODA[[#This Row],[Prix d''achat HT]]*Tableau_TARIFS_SOCODA[[#This Row],[Qté20]]</f>
        <v>0</v>
      </c>
      <c r="AW7" s="74">
        <f>Tableau_TARIFS_SOCODA[[#This Row],[Prix d''achat HT]]*Tableau_TARIFS_SOCODA[[#This Row],[Qté21]]</f>
        <v>0</v>
      </c>
      <c r="AY7" s="74">
        <f>Tableau_TARIFS_SOCODA[[#This Row],[Prix d''achat HT]]*Tableau_TARIFS_SOCODA[[#This Row],[Qté22]]</f>
        <v>0</v>
      </c>
      <c r="BA7" s="74">
        <f>Tableau_TARIFS_SOCODA[[#This Row],[Prix d''achat HT]]*Tableau_TARIFS_SOCODA[[#This Row],[Qté23]]</f>
        <v>0</v>
      </c>
      <c r="BC7" s="74">
        <f>Tableau_TARIFS_SOCODA[[#This Row],[Prix d''achat HT]]*Tableau_TARIFS_SOCODA[[#This Row],[Qté24]]</f>
        <v>0</v>
      </c>
      <c r="BE7" s="74">
        <f>Tableau_TARIFS_SOCODA[[#This Row],[Prix d''achat HT]]*Tableau_TARIFS_SOCODA[[#This Row],[Qté25]]</f>
        <v>0</v>
      </c>
      <c r="BG7" s="74">
        <f>Tableau_TARIFS_SOCODA[[#This Row],[Prix d''achat HT]]*Tableau_TARIFS_SOCODA[[#This Row],[Qté26]]</f>
        <v>0</v>
      </c>
      <c r="BI7" s="74">
        <f>Tableau_TARIFS_SOCODA[[#This Row],[Prix d''achat HT]]*Tableau_TARIFS_SOCODA[[#This Row],[Qté27]]</f>
        <v>0</v>
      </c>
      <c r="BK7" s="74">
        <f>Tableau_TARIFS_SOCODA[[#This Row],[Prix d''achat HT]]*Tableau_TARIFS_SOCODA[[#This Row],[Qté28]]</f>
        <v>0</v>
      </c>
      <c r="BM7" s="74">
        <f>Tableau_TARIFS_SOCODA[[#This Row],[Prix d''achat HT]]*Tableau_TARIFS_SOCODA[[#This Row],[Qté29]]</f>
        <v>0</v>
      </c>
      <c r="BO7" s="74">
        <f>Tableau_TARIFS_SOCODA[[#This Row],[Prix d''achat HT]]*Tableau_TARIFS_SOCODA[[#This Row],[Qté30]]</f>
        <v>0</v>
      </c>
      <c r="BP7" s="75">
        <f>Tableau_TARIFS_SOCODA[[#This Row],[Longueur]]*Tableau_TARIFS_SOCODA[[#This Row],[Largeur]]</f>
        <v>4.7430000000000003</v>
      </c>
      <c r="BR7" s="74"/>
    </row>
    <row r="8" spans="1:70" x14ac:dyDescent="0.25">
      <c r="A8" t="s">
        <v>66</v>
      </c>
      <c r="B8" t="s">
        <v>59</v>
      </c>
      <c r="C8" t="s">
        <v>67</v>
      </c>
      <c r="D8">
        <v>2.5</v>
      </c>
      <c r="E8">
        <v>1.22</v>
      </c>
      <c r="F8" t="s">
        <v>61</v>
      </c>
      <c r="G8" s="74">
        <v>7.74</v>
      </c>
      <c r="I8" s="74">
        <f>Tableau_TARIFS_SOCODA[[#This Row],[Prix d''achat HT]]*Tableau_TARIFS_SOCODA[[#This Row],[Qté]]</f>
        <v>0</v>
      </c>
      <c r="K8" s="74">
        <f>Tableau_TARIFS_SOCODA[[#This Row],[Prix d''achat HT]]*Tableau_TARIFS_SOCODA[[#This Row],[Qté2]]</f>
        <v>0</v>
      </c>
      <c r="M8" s="74">
        <f>Tableau_TARIFS_SOCODA[[#This Row],[Prix d''achat HT]]*Tableau_TARIFS_SOCODA[[#This Row],[Qté3]]</f>
        <v>0</v>
      </c>
      <c r="O8" s="74">
        <f>Tableau_TARIFS_SOCODA[[#This Row],[Prix d''achat HT]]*Tableau_TARIFS_SOCODA[[#This Row],[Qté4]]</f>
        <v>0</v>
      </c>
      <c r="Q8" s="74">
        <f>Tableau_TARIFS_SOCODA[[#This Row],[Prix d''achat HT]]*Tableau_TARIFS_SOCODA[[#This Row],[Qté5]]</f>
        <v>0</v>
      </c>
      <c r="S8" s="74">
        <f>Tableau_TARIFS_SOCODA[[#This Row],[Prix d''achat HT]]*Tableau_TARIFS_SOCODA[[#This Row],[Qté6]]</f>
        <v>0</v>
      </c>
      <c r="U8" s="74">
        <f>Tableau_TARIFS_SOCODA[[#This Row],[Prix d''achat HT]]*Tableau_TARIFS_SOCODA[[#This Row],[Qté7]]</f>
        <v>0</v>
      </c>
      <c r="W8" s="74">
        <f>Tableau_TARIFS_SOCODA[[#This Row],[Prix d''achat HT]]*Tableau_TARIFS_SOCODA[[#This Row],[Qté8]]</f>
        <v>0</v>
      </c>
      <c r="Y8" s="74">
        <f>Tableau_TARIFS_SOCODA[[#This Row],[Prix d''achat HT]]*Tableau_TARIFS_SOCODA[[#This Row],[Qté9]]</f>
        <v>0</v>
      </c>
      <c r="AA8" s="74">
        <f>Tableau_TARIFS_SOCODA[[#This Row],[Prix d''achat HT]]*Tableau_TARIFS_SOCODA[[#This Row],[Qté10]]</f>
        <v>0</v>
      </c>
      <c r="AC8" s="74">
        <f>Tableau_TARIFS_SOCODA[[#This Row],[Prix d''achat HT]]*Tableau_TARIFS_SOCODA[[#This Row],[Qté11]]</f>
        <v>0</v>
      </c>
      <c r="AE8" s="74">
        <f>Tableau_TARIFS_SOCODA[[#This Row],[Prix d''achat HT]]*Tableau_TARIFS_SOCODA[[#This Row],[Qté12]]</f>
        <v>0</v>
      </c>
      <c r="AG8" s="74">
        <f>Tableau_TARIFS_SOCODA[[#This Row],[Prix d''achat HT]]*Tableau_TARIFS_SOCODA[[#This Row],[Qté13]]</f>
        <v>0</v>
      </c>
      <c r="AI8" s="74">
        <f>Tableau_TARIFS_SOCODA[[#This Row],[Prix d''achat HT]]*Tableau_TARIFS_SOCODA[[#This Row],[Qté14]]</f>
        <v>0</v>
      </c>
      <c r="AK8" s="74">
        <f>Tableau_TARIFS_SOCODA[[#This Row],[Prix d''achat HT]]*Tableau_TARIFS_SOCODA[[#This Row],[Qté15]]</f>
        <v>0</v>
      </c>
      <c r="AM8" s="74">
        <f>Tableau_TARIFS_SOCODA[[#This Row],[Prix d''achat HT]]*Tableau_TARIFS_SOCODA[[#This Row],[Qté16]]</f>
        <v>0</v>
      </c>
      <c r="AO8" s="74">
        <f>Tableau_TARIFS_SOCODA[[#This Row],[Prix d''achat HT]]*Tableau_TARIFS_SOCODA[[#This Row],[Qté17]]</f>
        <v>0</v>
      </c>
      <c r="AQ8" s="74">
        <f>Tableau_TARIFS_SOCODA[[#This Row],[Prix d''achat HT]]*Tableau_TARIFS_SOCODA[[#This Row],[Qté18]]</f>
        <v>0</v>
      </c>
      <c r="AS8" s="74">
        <f>Tableau_TARIFS_SOCODA[[#This Row],[Prix d''achat HT]]*Tableau_TARIFS_SOCODA[[#This Row],[Qté19]]</f>
        <v>0</v>
      </c>
      <c r="AU8" s="74">
        <f>Tableau_TARIFS_SOCODA[[#This Row],[Prix d''achat HT]]*Tableau_TARIFS_SOCODA[[#This Row],[Qté20]]</f>
        <v>0</v>
      </c>
      <c r="AW8" s="74">
        <f>Tableau_TARIFS_SOCODA[[#This Row],[Prix d''achat HT]]*Tableau_TARIFS_SOCODA[[#This Row],[Qté21]]</f>
        <v>0</v>
      </c>
      <c r="AY8" s="74">
        <f>Tableau_TARIFS_SOCODA[[#This Row],[Prix d''achat HT]]*Tableau_TARIFS_SOCODA[[#This Row],[Qté22]]</f>
        <v>0</v>
      </c>
      <c r="BA8" s="74">
        <f>Tableau_TARIFS_SOCODA[[#This Row],[Prix d''achat HT]]*Tableau_TARIFS_SOCODA[[#This Row],[Qté23]]</f>
        <v>0</v>
      </c>
      <c r="BC8" s="74">
        <f>Tableau_TARIFS_SOCODA[[#This Row],[Prix d''achat HT]]*Tableau_TARIFS_SOCODA[[#This Row],[Qté24]]</f>
        <v>0</v>
      </c>
      <c r="BE8" s="74">
        <f>Tableau_TARIFS_SOCODA[[#This Row],[Prix d''achat HT]]*Tableau_TARIFS_SOCODA[[#This Row],[Qté25]]</f>
        <v>0</v>
      </c>
      <c r="BG8" s="74">
        <f>Tableau_TARIFS_SOCODA[[#This Row],[Prix d''achat HT]]*Tableau_TARIFS_SOCODA[[#This Row],[Qté26]]</f>
        <v>0</v>
      </c>
      <c r="BI8" s="74">
        <f>Tableau_TARIFS_SOCODA[[#This Row],[Prix d''achat HT]]*Tableau_TARIFS_SOCODA[[#This Row],[Qté27]]</f>
        <v>0</v>
      </c>
      <c r="BK8" s="74">
        <f>Tableau_TARIFS_SOCODA[[#This Row],[Prix d''achat HT]]*Tableau_TARIFS_SOCODA[[#This Row],[Qté28]]</f>
        <v>0</v>
      </c>
      <c r="BM8" s="74">
        <f>Tableau_TARIFS_SOCODA[[#This Row],[Prix d''achat HT]]*Tableau_TARIFS_SOCODA[[#This Row],[Qté29]]</f>
        <v>0</v>
      </c>
      <c r="BO8" s="74">
        <f>Tableau_TARIFS_SOCODA[[#This Row],[Prix d''achat HT]]*Tableau_TARIFS_SOCODA[[#This Row],[Qté30]]</f>
        <v>0</v>
      </c>
      <c r="BP8" s="75">
        <f>Tableau_TARIFS_SOCODA[[#This Row],[Longueur]]*Tableau_TARIFS_SOCODA[[#This Row],[Largeur]]</f>
        <v>3.05</v>
      </c>
      <c r="BR8" s="74"/>
    </row>
    <row r="9" spans="1:70" x14ac:dyDescent="0.25">
      <c r="A9" t="s">
        <v>68</v>
      </c>
      <c r="B9" t="s">
        <v>59</v>
      </c>
      <c r="C9" t="s">
        <v>69</v>
      </c>
      <c r="D9">
        <v>3.1</v>
      </c>
      <c r="E9">
        <v>1.53</v>
      </c>
      <c r="F9" t="s">
        <v>61</v>
      </c>
      <c r="G9" s="74">
        <v>9.0299999999999994</v>
      </c>
      <c r="I9" s="74">
        <f>Tableau_TARIFS_SOCODA[[#This Row],[Prix d''achat HT]]*Tableau_TARIFS_SOCODA[[#This Row],[Qté]]</f>
        <v>0</v>
      </c>
      <c r="K9" s="74">
        <f>Tableau_TARIFS_SOCODA[[#This Row],[Prix d''achat HT]]*Tableau_TARIFS_SOCODA[[#This Row],[Qté2]]</f>
        <v>0</v>
      </c>
      <c r="M9" s="74">
        <f>Tableau_TARIFS_SOCODA[[#This Row],[Prix d''achat HT]]*Tableau_TARIFS_SOCODA[[#This Row],[Qté3]]</f>
        <v>0</v>
      </c>
      <c r="O9" s="74">
        <f>Tableau_TARIFS_SOCODA[[#This Row],[Prix d''achat HT]]*Tableau_TARIFS_SOCODA[[#This Row],[Qté4]]</f>
        <v>0</v>
      </c>
      <c r="Q9" s="74">
        <f>Tableau_TARIFS_SOCODA[[#This Row],[Prix d''achat HT]]*Tableau_TARIFS_SOCODA[[#This Row],[Qté5]]</f>
        <v>0</v>
      </c>
      <c r="S9" s="74">
        <f>Tableau_TARIFS_SOCODA[[#This Row],[Prix d''achat HT]]*Tableau_TARIFS_SOCODA[[#This Row],[Qté6]]</f>
        <v>0</v>
      </c>
      <c r="U9" s="74">
        <f>Tableau_TARIFS_SOCODA[[#This Row],[Prix d''achat HT]]*Tableau_TARIFS_SOCODA[[#This Row],[Qté7]]</f>
        <v>0</v>
      </c>
      <c r="W9" s="74">
        <f>Tableau_TARIFS_SOCODA[[#This Row],[Prix d''achat HT]]*Tableau_TARIFS_SOCODA[[#This Row],[Qté8]]</f>
        <v>0</v>
      </c>
      <c r="Y9" s="74">
        <f>Tableau_TARIFS_SOCODA[[#This Row],[Prix d''achat HT]]*Tableau_TARIFS_SOCODA[[#This Row],[Qté9]]</f>
        <v>0</v>
      </c>
      <c r="AA9" s="74">
        <f>Tableau_TARIFS_SOCODA[[#This Row],[Prix d''achat HT]]*Tableau_TARIFS_SOCODA[[#This Row],[Qté10]]</f>
        <v>0</v>
      </c>
      <c r="AC9" s="74">
        <f>Tableau_TARIFS_SOCODA[[#This Row],[Prix d''achat HT]]*Tableau_TARIFS_SOCODA[[#This Row],[Qté11]]</f>
        <v>0</v>
      </c>
      <c r="AE9" s="74">
        <f>Tableau_TARIFS_SOCODA[[#This Row],[Prix d''achat HT]]*Tableau_TARIFS_SOCODA[[#This Row],[Qté12]]</f>
        <v>0</v>
      </c>
      <c r="AG9" s="74">
        <f>Tableau_TARIFS_SOCODA[[#This Row],[Prix d''achat HT]]*Tableau_TARIFS_SOCODA[[#This Row],[Qté13]]</f>
        <v>0</v>
      </c>
      <c r="AI9" s="74">
        <f>Tableau_TARIFS_SOCODA[[#This Row],[Prix d''achat HT]]*Tableau_TARIFS_SOCODA[[#This Row],[Qté14]]</f>
        <v>0</v>
      </c>
      <c r="AK9" s="74">
        <f>Tableau_TARIFS_SOCODA[[#This Row],[Prix d''achat HT]]*Tableau_TARIFS_SOCODA[[#This Row],[Qté15]]</f>
        <v>0</v>
      </c>
      <c r="AM9" s="74">
        <f>Tableau_TARIFS_SOCODA[[#This Row],[Prix d''achat HT]]*Tableau_TARIFS_SOCODA[[#This Row],[Qté16]]</f>
        <v>0</v>
      </c>
      <c r="AO9" s="74">
        <f>Tableau_TARIFS_SOCODA[[#This Row],[Prix d''achat HT]]*Tableau_TARIFS_SOCODA[[#This Row],[Qté17]]</f>
        <v>0</v>
      </c>
      <c r="AQ9" s="74">
        <f>Tableau_TARIFS_SOCODA[[#This Row],[Prix d''achat HT]]*Tableau_TARIFS_SOCODA[[#This Row],[Qté18]]</f>
        <v>0</v>
      </c>
      <c r="AS9" s="74">
        <f>Tableau_TARIFS_SOCODA[[#This Row],[Prix d''achat HT]]*Tableau_TARIFS_SOCODA[[#This Row],[Qté19]]</f>
        <v>0</v>
      </c>
      <c r="AU9" s="74">
        <f>Tableau_TARIFS_SOCODA[[#This Row],[Prix d''achat HT]]*Tableau_TARIFS_SOCODA[[#This Row],[Qté20]]</f>
        <v>0</v>
      </c>
      <c r="AW9" s="74">
        <f>Tableau_TARIFS_SOCODA[[#This Row],[Prix d''achat HT]]*Tableau_TARIFS_SOCODA[[#This Row],[Qté21]]</f>
        <v>0</v>
      </c>
      <c r="AY9" s="74">
        <f>Tableau_TARIFS_SOCODA[[#This Row],[Prix d''achat HT]]*Tableau_TARIFS_SOCODA[[#This Row],[Qté22]]</f>
        <v>0</v>
      </c>
      <c r="BA9" s="74">
        <f>Tableau_TARIFS_SOCODA[[#This Row],[Prix d''achat HT]]*Tableau_TARIFS_SOCODA[[#This Row],[Qté23]]</f>
        <v>0</v>
      </c>
      <c r="BC9" s="74">
        <f>Tableau_TARIFS_SOCODA[[#This Row],[Prix d''achat HT]]*Tableau_TARIFS_SOCODA[[#This Row],[Qté24]]</f>
        <v>0</v>
      </c>
      <c r="BE9" s="74">
        <f>Tableau_TARIFS_SOCODA[[#This Row],[Prix d''achat HT]]*Tableau_TARIFS_SOCODA[[#This Row],[Qté25]]</f>
        <v>0</v>
      </c>
      <c r="BG9" s="74">
        <f>Tableau_TARIFS_SOCODA[[#This Row],[Prix d''achat HT]]*Tableau_TARIFS_SOCODA[[#This Row],[Qté26]]</f>
        <v>0</v>
      </c>
      <c r="BI9" s="74">
        <f>Tableau_TARIFS_SOCODA[[#This Row],[Prix d''achat HT]]*Tableau_TARIFS_SOCODA[[#This Row],[Qté27]]</f>
        <v>0</v>
      </c>
      <c r="BK9" s="74">
        <f>Tableau_TARIFS_SOCODA[[#This Row],[Prix d''achat HT]]*Tableau_TARIFS_SOCODA[[#This Row],[Qté28]]</f>
        <v>0</v>
      </c>
      <c r="BM9" s="74">
        <f>Tableau_TARIFS_SOCODA[[#This Row],[Prix d''achat HT]]*Tableau_TARIFS_SOCODA[[#This Row],[Qté29]]</f>
        <v>0</v>
      </c>
      <c r="BO9" s="74">
        <f>Tableau_TARIFS_SOCODA[[#This Row],[Prix d''achat HT]]*Tableau_TARIFS_SOCODA[[#This Row],[Qté30]]</f>
        <v>0</v>
      </c>
      <c r="BP9" s="75">
        <f>Tableau_TARIFS_SOCODA[[#This Row],[Longueur]]*Tableau_TARIFS_SOCODA[[#This Row],[Largeur]]</f>
        <v>4.7430000000000003</v>
      </c>
      <c r="BR9" s="74"/>
    </row>
    <row r="10" spans="1:70" x14ac:dyDescent="0.25">
      <c r="A10" t="s">
        <v>70</v>
      </c>
      <c r="B10" t="s">
        <v>59</v>
      </c>
      <c r="C10" t="s">
        <v>71</v>
      </c>
      <c r="D10">
        <v>2.5</v>
      </c>
      <c r="E10">
        <v>1.22</v>
      </c>
      <c r="F10" t="s">
        <v>61</v>
      </c>
      <c r="G10" s="74">
        <v>11.71</v>
      </c>
      <c r="I10" s="74">
        <f>Tableau_TARIFS_SOCODA[[#This Row],[Prix d''achat HT]]*Tableau_TARIFS_SOCODA[[#This Row],[Qté]]</f>
        <v>0</v>
      </c>
      <c r="K10" s="74">
        <f>Tableau_TARIFS_SOCODA[[#This Row],[Prix d''achat HT]]*Tableau_TARIFS_SOCODA[[#This Row],[Qté2]]</f>
        <v>0</v>
      </c>
      <c r="M10" s="74">
        <f>Tableau_TARIFS_SOCODA[[#This Row],[Prix d''achat HT]]*Tableau_TARIFS_SOCODA[[#This Row],[Qté3]]</f>
        <v>0</v>
      </c>
      <c r="O10" s="74">
        <f>Tableau_TARIFS_SOCODA[[#This Row],[Prix d''achat HT]]*Tableau_TARIFS_SOCODA[[#This Row],[Qté4]]</f>
        <v>0</v>
      </c>
      <c r="Q10" s="74">
        <f>Tableau_TARIFS_SOCODA[[#This Row],[Prix d''achat HT]]*Tableau_TARIFS_SOCODA[[#This Row],[Qté5]]</f>
        <v>0</v>
      </c>
      <c r="S10" s="74">
        <f>Tableau_TARIFS_SOCODA[[#This Row],[Prix d''achat HT]]*Tableau_TARIFS_SOCODA[[#This Row],[Qté6]]</f>
        <v>0</v>
      </c>
      <c r="U10" s="74">
        <f>Tableau_TARIFS_SOCODA[[#This Row],[Prix d''achat HT]]*Tableau_TARIFS_SOCODA[[#This Row],[Qté7]]</f>
        <v>0</v>
      </c>
      <c r="W10" s="74">
        <f>Tableau_TARIFS_SOCODA[[#This Row],[Prix d''achat HT]]*Tableau_TARIFS_SOCODA[[#This Row],[Qté8]]</f>
        <v>0</v>
      </c>
      <c r="Y10" s="74">
        <f>Tableau_TARIFS_SOCODA[[#This Row],[Prix d''achat HT]]*Tableau_TARIFS_SOCODA[[#This Row],[Qté9]]</f>
        <v>0</v>
      </c>
      <c r="AA10" s="74">
        <f>Tableau_TARIFS_SOCODA[[#This Row],[Prix d''achat HT]]*Tableau_TARIFS_SOCODA[[#This Row],[Qté10]]</f>
        <v>0</v>
      </c>
      <c r="AC10" s="74">
        <f>Tableau_TARIFS_SOCODA[[#This Row],[Prix d''achat HT]]*Tableau_TARIFS_SOCODA[[#This Row],[Qté11]]</f>
        <v>0</v>
      </c>
      <c r="AE10" s="74">
        <f>Tableau_TARIFS_SOCODA[[#This Row],[Prix d''achat HT]]*Tableau_TARIFS_SOCODA[[#This Row],[Qté12]]</f>
        <v>0</v>
      </c>
      <c r="AG10" s="74">
        <f>Tableau_TARIFS_SOCODA[[#This Row],[Prix d''achat HT]]*Tableau_TARIFS_SOCODA[[#This Row],[Qté13]]</f>
        <v>0</v>
      </c>
      <c r="AI10" s="74">
        <f>Tableau_TARIFS_SOCODA[[#This Row],[Prix d''achat HT]]*Tableau_TARIFS_SOCODA[[#This Row],[Qté14]]</f>
        <v>0</v>
      </c>
      <c r="AK10" s="74">
        <f>Tableau_TARIFS_SOCODA[[#This Row],[Prix d''achat HT]]*Tableau_TARIFS_SOCODA[[#This Row],[Qté15]]</f>
        <v>0</v>
      </c>
      <c r="AM10" s="74">
        <f>Tableau_TARIFS_SOCODA[[#This Row],[Prix d''achat HT]]*Tableau_TARIFS_SOCODA[[#This Row],[Qté16]]</f>
        <v>0</v>
      </c>
      <c r="AO10" s="74">
        <f>Tableau_TARIFS_SOCODA[[#This Row],[Prix d''achat HT]]*Tableau_TARIFS_SOCODA[[#This Row],[Qté17]]</f>
        <v>0</v>
      </c>
      <c r="AQ10" s="74">
        <f>Tableau_TARIFS_SOCODA[[#This Row],[Prix d''achat HT]]*Tableau_TARIFS_SOCODA[[#This Row],[Qté18]]</f>
        <v>0</v>
      </c>
      <c r="AS10" s="74">
        <f>Tableau_TARIFS_SOCODA[[#This Row],[Prix d''achat HT]]*Tableau_TARIFS_SOCODA[[#This Row],[Qté19]]</f>
        <v>0</v>
      </c>
      <c r="AU10" s="74">
        <f>Tableau_TARIFS_SOCODA[[#This Row],[Prix d''achat HT]]*Tableau_TARIFS_SOCODA[[#This Row],[Qté20]]</f>
        <v>0</v>
      </c>
      <c r="AW10" s="74">
        <f>Tableau_TARIFS_SOCODA[[#This Row],[Prix d''achat HT]]*Tableau_TARIFS_SOCODA[[#This Row],[Qté21]]</f>
        <v>0</v>
      </c>
      <c r="AY10" s="74">
        <f>Tableau_TARIFS_SOCODA[[#This Row],[Prix d''achat HT]]*Tableau_TARIFS_SOCODA[[#This Row],[Qté22]]</f>
        <v>0</v>
      </c>
      <c r="BA10" s="74">
        <f>Tableau_TARIFS_SOCODA[[#This Row],[Prix d''achat HT]]*Tableau_TARIFS_SOCODA[[#This Row],[Qté23]]</f>
        <v>0</v>
      </c>
      <c r="BC10" s="74">
        <f>Tableau_TARIFS_SOCODA[[#This Row],[Prix d''achat HT]]*Tableau_TARIFS_SOCODA[[#This Row],[Qté24]]</f>
        <v>0</v>
      </c>
      <c r="BE10" s="74">
        <f>Tableau_TARIFS_SOCODA[[#This Row],[Prix d''achat HT]]*Tableau_TARIFS_SOCODA[[#This Row],[Qté25]]</f>
        <v>0</v>
      </c>
      <c r="BG10" s="74">
        <f>Tableau_TARIFS_SOCODA[[#This Row],[Prix d''achat HT]]*Tableau_TARIFS_SOCODA[[#This Row],[Qté26]]</f>
        <v>0</v>
      </c>
      <c r="BI10" s="74">
        <f>Tableau_TARIFS_SOCODA[[#This Row],[Prix d''achat HT]]*Tableau_TARIFS_SOCODA[[#This Row],[Qté27]]</f>
        <v>0</v>
      </c>
      <c r="BK10" s="74">
        <f>Tableau_TARIFS_SOCODA[[#This Row],[Prix d''achat HT]]*Tableau_TARIFS_SOCODA[[#This Row],[Qté28]]</f>
        <v>0</v>
      </c>
      <c r="BM10" s="74">
        <f>Tableau_TARIFS_SOCODA[[#This Row],[Prix d''achat HT]]*Tableau_TARIFS_SOCODA[[#This Row],[Qté29]]</f>
        <v>0</v>
      </c>
      <c r="BO10" s="74">
        <f>Tableau_TARIFS_SOCODA[[#This Row],[Prix d''achat HT]]*Tableau_TARIFS_SOCODA[[#This Row],[Qté30]]</f>
        <v>0</v>
      </c>
      <c r="BP10" s="75">
        <f>Tableau_TARIFS_SOCODA[[#This Row],[Longueur]]*Tableau_TARIFS_SOCODA[[#This Row],[Largeur]]</f>
        <v>3.05</v>
      </c>
      <c r="BR10" s="74"/>
    </row>
    <row r="11" spans="1:70" x14ac:dyDescent="0.25">
      <c r="A11" t="s">
        <v>72</v>
      </c>
      <c r="B11" t="s">
        <v>59</v>
      </c>
      <c r="C11" t="s">
        <v>73</v>
      </c>
      <c r="D11">
        <v>3.1</v>
      </c>
      <c r="E11">
        <v>1.53</v>
      </c>
      <c r="F11" t="s">
        <v>61</v>
      </c>
      <c r="G11" s="74">
        <v>13.59</v>
      </c>
      <c r="I11" s="74">
        <f>Tableau_TARIFS_SOCODA[[#This Row],[Prix d''achat HT]]*Tableau_TARIFS_SOCODA[[#This Row],[Qté]]</f>
        <v>0</v>
      </c>
      <c r="K11" s="74">
        <f>Tableau_TARIFS_SOCODA[[#This Row],[Prix d''achat HT]]*Tableau_TARIFS_SOCODA[[#This Row],[Qté2]]</f>
        <v>0</v>
      </c>
      <c r="M11" s="74">
        <f>Tableau_TARIFS_SOCODA[[#This Row],[Prix d''achat HT]]*Tableau_TARIFS_SOCODA[[#This Row],[Qté3]]</f>
        <v>0</v>
      </c>
      <c r="O11" s="74">
        <f>Tableau_TARIFS_SOCODA[[#This Row],[Prix d''achat HT]]*Tableau_TARIFS_SOCODA[[#This Row],[Qté4]]</f>
        <v>0</v>
      </c>
      <c r="Q11" s="74">
        <f>Tableau_TARIFS_SOCODA[[#This Row],[Prix d''achat HT]]*Tableau_TARIFS_SOCODA[[#This Row],[Qté5]]</f>
        <v>0</v>
      </c>
      <c r="S11" s="74">
        <f>Tableau_TARIFS_SOCODA[[#This Row],[Prix d''achat HT]]*Tableau_TARIFS_SOCODA[[#This Row],[Qté6]]</f>
        <v>0</v>
      </c>
      <c r="U11" s="74">
        <f>Tableau_TARIFS_SOCODA[[#This Row],[Prix d''achat HT]]*Tableau_TARIFS_SOCODA[[#This Row],[Qté7]]</f>
        <v>0</v>
      </c>
      <c r="W11" s="74">
        <f>Tableau_TARIFS_SOCODA[[#This Row],[Prix d''achat HT]]*Tableau_TARIFS_SOCODA[[#This Row],[Qté8]]</f>
        <v>0</v>
      </c>
      <c r="Y11" s="74">
        <f>Tableau_TARIFS_SOCODA[[#This Row],[Prix d''achat HT]]*Tableau_TARIFS_SOCODA[[#This Row],[Qté9]]</f>
        <v>0</v>
      </c>
      <c r="AA11" s="74">
        <f>Tableau_TARIFS_SOCODA[[#This Row],[Prix d''achat HT]]*Tableau_TARIFS_SOCODA[[#This Row],[Qté10]]</f>
        <v>0</v>
      </c>
      <c r="AC11" s="74">
        <f>Tableau_TARIFS_SOCODA[[#This Row],[Prix d''achat HT]]*Tableau_TARIFS_SOCODA[[#This Row],[Qté11]]</f>
        <v>0</v>
      </c>
      <c r="AE11" s="74">
        <f>Tableau_TARIFS_SOCODA[[#This Row],[Prix d''achat HT]]*Tableau_TARIFS_SOCODA[[#This Row],[Qté12]]</f>
        <v>0</v>
      </c>
      <c r="AG11" s="74">
        <f>Tableau_TARIFS_SOCODA[[#This Row],[Prix d''achat HT]]*Tableau_TARIFS_SOCODA[[#This Row],[Qté13]]</f>
        <v>0</v>
      </c>
      <c r="AI11" s="74">
        <f>Tableau_TARIFS_SOCODA[[#This Row],[Prix d''achat HT]]*Tableau_TARIFS_SOCODA[[#This Row],[Qté14]]</f>
        <v>0</v>
      </c>
      <c r="AK11" s="74">
        <f>Tableau_TARIFS_SOCODA[[#This Row],[Prix d''achat HT]]*Tableau_TARIFS_SOCODA[[#This Row],[Qté15]]</f>
        <v>0</v>
      </c>
      <c r="AM11" s="74">
        <f>Tableau_TARIFS_SOCODA[[#This Row],[Prix d''achat HT]]*Tableau_TARIFS_SOCODA[[#This Row],[Qté16]]</f>
        <v>0</v>
      </c>
      <c r="AO11" s="74">
        <f>Tableau_TARIFS_SOCODA[[#This Row],[Prix d''achat HT]]*Tableau_TARIFS_SOCODA[[#This Row],[Qté17]]</f>
        <v>0</v>
      </c>
      <c r="AQ11" s="74">
        <f>Tableau_TARIFS_SOCODA[[#This Row],[Prix d''achat HT]]*Tableau_TARIFS_SOCODA[[#This Row],[Qté18]]</f>
        <v>0</v>
      </c>
      <c r="AS11" s="74">
        <f>Tableau_TARIFS_SOCODA[[#This Row],[Prix d''achat HT]]*Tableau_TARIFS_SOCODA[[#This Row],[Qté19]]</f>
        <v>0</v>
      </c>
      <c r="AU11" s="74">
        <f>Tableau_TARIFS_SOCODA[[#This Row],[Prix d''achat HT]]*Tableau_TARIFS_SOCODA[[#This Row],[Qté20]]</f>
        <v>0</v>
      </c>
      <c r="AW11" s="74">
        <f>Tableau_TARIFS_SOCODA[[#This Row],[Prix d''achat HT]]*Tableau_TARIFS_SOCODA[[#This Row],[Qté21]]</f>
        <v>0</v>
      </c>
      <c r="AY11" s="74">
        <f>Tableau_TARIFS_SOCODA[[#This Row],[Prix d''achat HT]]*Tableau_TARIFS_SOCODA[[#This Row],[Qté22]]</f>
        <v>0</v>
      </c>
      <c r="BA11" s="74">
        <f>Tableau_TARIFS_SOCODA[[#This Row],[Prix d''achat HT]]*Tableau_TARIFS_SOCODA[[#This Row],[Qté23]]</f>
        <v>0</v>
      </c>
      <c r="BC11" s="74">
        <f>Tableau_TARIFS_SOCODA[[#This Row],[Prix d''achat HT]]*Tableau_TARIFS_SOCODA[[#This Row],[Qté24]]</f>
        <v>0</v>
      </c>
      <c r="BE11" s="74">
        <f>Tableau_TARIFS_SOCODA[[#This Row],[Prix d''achat HT]]*Tableau_TARIFS_SOCODA[[#This Row],[Qté25]]</f>
        <v>0</v>
      </c>
      <c r="BG11" s="74">
        <f>Tableau_TARIFS_SOCODA[[#This Row],[Prix d''achat HT]]*Tableau_TARIFS_SOCODA[[#This Row],[Qté26]]</f>
        <v>0</v>
      </c>
      <c r="BI11" s="74">
        <f>Tableau_TARIFS_SOCODA[[#This Row],[Prix d''achat HT]]*Tableau_TARIFS_SOCODA[[#This Row],[Qté27]]</f>
        <v>0</v>
      </c>
      <c r="BK11" s="74">
        <f>Tableau_TARIFS_SOCODA[[#This Row],[Prix d''achat HT]]*Tableau_TARIFS_SOCODA[[#This Row],[Qté28]]</f>
        <v>0</v>
      </c>
      <c r="BM11" s="74">
        <f>Tableau_TARIFS_SOCODA[[#This Row],[Prix d''achat HT]]*Tableau_TARIFS_SOCODA[[#This Row],[Qté29]]</f>
        <v>0</v>
      </c>
      <c r="BO11" s="74">
        <f>Tableau_TARIFS_SOCODA[[#This Row],[Prix d''achat HT]]*Tableau_TARIFS_SOCODA[[#This Row],[Qté30]]</f>
        <v>0</v>
      </c>
      <c r="BP11" s="75">
        <f>Tableau_TARIFS_SOCODA[[#This Row],[Longueur]]*Tableau_TARIFS_SOCODA[[#This Row],[Largeur]]</f>
        <v>4.7430000000000003</v>
      </c>
      <c r="BR11" s="74"/>
    </row>
    <row r="12" spans="1:70" x14ac:dyDescent="0.25">
      <c r="A12" t="s">
        <v>74</v>
      </c>
      <c r="B12" t="s">
        <v>59</v>
      </c>
      <c r="C12" t="s">
        <v>75</v>
      </c>
      <c r="D12">
        <v>2.5</v>
      </c>
      <c r="E12">
        <v>1.22</v>
      </c>
      <c r="F12" t="s">
        <v>61</v>
      </c>
      <c r="G12" s="74">
        <v>12.17</v>
      </c>
      <c r="I12" s="74">
        <f>Tableau_TARIFS_SOCODA[[#This Row],[Prix d''achat HT]]*Tableau_TARIFS_SOCODA[[#This Row],[Qté]]</f>
        <v>0</v>
      </c>
      <c r="K12" s="74">
        <f>Tableau_TARIFS_SOCODA[[#This Row],[Prix d''achat HT]]*Tableau_TARIFS_SOCODA[[#This Row],[Qté2]]</f>
        <v>0</v>
      </c>
      <c r="M12" s="74">
        <f>Tableau_TARIFS_SOCODA[[#This Row],[Prix d''achat HT]]*Tableau_TARIFS_SOCODA[[#This Row],[Qté3]]</f>
        <v>0</v>
      </c>
      <c r="O12" s="74">
        <f>Tableau_TARIFS_SOCODA[[#This Row],[Prix d''achat HT]]*Tableau_TARIFS_SOCODA[[#This Row],[Qté4]]</f>
        <v>0</v>
      </c>
      <c r="Q12" s="74">
        <f>Tableau_TARIFS_SOCODA[[#This Row],[Prix d''achat HT]]*Tableau_TARIFS_SOCODA[[#This Row],[Qté5]]</f>
        <v>0</v>
      </c>
      <c r="S12" s="74">
        <f>Tableau_TARIFS_SOCODA[[#This Row],[Prix d''achat HT]]*Tableau_TARIFS_SOCODA[[#This Row],[Qté6]]</f>
        <v>0</v>
      </c>
      <c r="U12" s="74">
        <f>Tableau_TARIFS_SOCODA[[#This Row],[Prix d''achat HT]]*Tableau_TARIFS_SOCODA[[#This Row],[Qté7]]</f>
        <v>0</v>
      </c>
      <c r="W12" s="74">
        <f>Tableau_TARIFS_SOCODA[[#This Row],[Prix d''achat HT]]*Tableau_TARIFS_SOCODA[[#This Row],[Qté8]]</f>
        <v>0</v>
      </c>
      <c r="Y12" s="74">
        <f>Tableau_TARIFS_SOCODA[[#This Row],[Prix d''achat HT]]*Tableau_TARIFS_SOCODA[[#This Row],[Qté9]]</f>
        <v>0</v>
      </c>
      <c r="AA12" s="74">
        <f>Tableau_TARIFS_SOCODA[[#This Row],[Prix d''achat HT]]*Tableau_TARIFS_SOCODA[[#This Row],[Qté10]]</f>
        <v>0</v>
      </c>
      <c r="AC12" s="74">
        <f>Tableau_TARIFS_SOCODA[[#This Row],[Prix d''achat HT]]*Tableau_TARIFS_SOCODA[[#This Row],[Qté11]]</f>
        <v>0</v>
      </c>
      <c r="AE12" s="74">
        <f>Tableau_TARIFS_SOCODA[[#This Row],[Prix d''achat HT]]*Tableau_TARIFS_SOCODA[[#This Row],[Qté12]]</f>
        <v>0</v>
      </c>
      <c r="AG12" s="74">
        <f>Tableau_TARIFS_SOCODA[[#This Row],[Prix d''achat HT]]*Tableau_TARIFS_SOCODA[[#This Row],[Qté13]]</f>
        <v>0</v>
      </c>
      <c r="AI12" s="74">
        <f>Tableau_TARIFS_SOCODA[[#This Row],[Prix d''achat HT]]*Tableau_TARIFS_SOCODA[[#This Row],[Qté14]]</f>
        <v>0</v>
      </c>
      <c r="AK12" s="74">
        <f>Tableau_TARIFS_SOCODA[[#This Row],[Prix d''achat HT]]*Tableau_TARIFS_SOCODA[[#This Row],[Qté15]]</f>
        <v>0</v>
      </c>
      <c r="AM12" s="74">
        <f>Tableau_TARIFS_SOCODA[[#This Row],[Prix d''achat HT]]*Tableau_TARIFS_SOCODA[[#This Row],[Qté16]]</f>
        <v>0</v>
      </c>
      <c r="AO12" s="74">
        <f>Tableau_TARIFS_SOCODA[[#This Row],[Prix d''achat HT]]*Tableau_TARIFS_SOCODA[[#This Row],[Qté17]]</f>
        <v>0</v>
      </c>
      <c r="AQ12" s="74">
        <f>Tableau_TARIFS_SOCODA[[#This Row],[Prix d''achat HT]]*Tableau_TARIFS_SOCODA[[#This Row],[Qté18]]</f>
        <v>0</v>
      </c>
      <c r="AS12" s="74">
        <f>Tableau_TARIFS_SOCODA[[#This Row],[Prix d''achat HT]]*Tableau_TARIFS_SOCODA[[#This Row],[Qté19]]</f>
        <v>0</v>
      </c>
      <c r="AU12" s="74">
        <f>Tableau_TARIFS_SOCODA[[#This Row],[Prix d''achat HT]]*Tableau_TARIFS_SOCODA[[#This Row],[Qté20]]</f>
        <v>0</v>
      </c>
      <c r="AW12" s="74">
        <f>Tableau_TARIFS_SOCODA[[#This Row],[Prix d''achat HT]]*Tableau_TARIFS_SOCODA[[#This Row],[Qté21]]</f>
        <v>0</v>
      </c>
      <c r="AY12" s="74">
        <f>Tableau_TARIFS_SOCODA[[#This Row],[Prix d''achat HT]]*Tableau_TARIFS_SOCODA[[#This Row],[Qté22]]</f>
        <v>0</v>
      </c>
      <c r="BA12" s="74">
        <f>Tableau_TARIFS_SOCODA[[#This Row],[Prix d''achat HT]]*Tableau_TARIFS_SOCODA[[#This Row],[Qté23]]</f>
        <v>0</v>
      </c>
      <c r="BC12" s="74">
        <f>Tableau_TARIFS_SOCODA[[#This Row],[Prix d''achat HT]]*Tableau_TARIFS_SOCODA[[#This Row],[Qté24]]</f>
        <v>0</v>
      </c>
      <c r="BE12" s="74">
        <f>Tableau_TARIFS_SOCODA[[#This Row],[Prix d''achat HT]]*Tableau_TARIFS_SOCODA[[#This Row],[Qté25]]</f>
        <v>0</v>
      </c>
      <c r="BG12" s="74">
        <f>Tableau_TARIFS_SOCODA[[#This Row],[Prix d''achat HT]]*Tableau_TARIFS_SOCODA[[#This Row],[Qté26]]</f>
        <v>0</v>
      </c>
      <c r="BI12" s="74">
        <f>Tableau_TARIFS_SOCODA[[#This Row],[Prix d''achat HT]]*Tableau_TARIFS_SOCODA[[#This Row],[Qté27]]</f>
        <v>0</v>
      </c>
      <c r="BK12" s="74">
        <f>Tableau_TARIFS_SOCODA[[#This Row],[Prix d''achat HT]]*Tableau_TARIFS_SOCODA[[#This Row],[Qté28]]</f>
        <v>0</v>
      </c>
      <c r="BM12" s="74">
        <f>Tableau_TARIFS_SOCODA[[#This Row],[Prix d''achat HT]]*Tableau_TARIFS_SOCODA[[#This Row],[Qté29]]</f>
        <v>0</v>
      </c>
      <c r="BO12" s="74">
        <f>Tableau_TARIFS_SOCODA[[#This Row],[Prix d''achat HT]]*Tableau_TARIFS_SOCODA[[#This Row],[Qté30]]</f>
        <v>0</v>
      </c>
      <c r="BP12" s="75">
        <f>Tableau_TARIFS_SOCODA[[#This Row],[Longueur]]*Tableau_TARIFS_SOCODA[[#This Row],[Largeur]]</f>
        <v>3.05</v>
      </c>
      <c r="BR12" s="74"/>
    </row>
    <row r="13" spans="1:70" x14ac:dyDescent="0.25">
      <c r="A13" t="s">
        <v>76</v>
      </c>
      <c r="B13" t="s">
        <v>59</v>
      </c>
      <c r="C13" t="s">
        <v>77</v>
      </c>
      <c r="D13">
        <v>3.1</v>
      </c>
      <c r="E13">
        <v>1.53</v>
      </c>
      <c r="F13" t="s">
        <v>61</v>
      </c>
      <c r="G13" s="74">
        <v>14.21</v>
      </c>
      <c r="I13" s="74">
        <f>Tableau_TARIFS_SOCODA[[#This Row],[Prix d''achat HT]]*Tableau_TARIFS_SOCODA[[#This Row],[Qté]]</f>
        <v>0</v>
      </c>
      <c r="K13" s="74">
        <f>Tableau_TARIFS_SOCODA[[#This Row],[Prix d''achat HT]]*Tableau_TARIFS_SOCODA[[#This Row],[Qté2]]</f>
        <v>0</v>
      </c>
      <c r="M13" s="74">
        <f>Tableau_TARIFS_SOCODA[[#This Row],[Prix d''achat HT]]*Tableau_TARIFS_SOCODA[[#This Row],[Qté3]]</f>
        <v>0</v>
      </c>
      <c r="O13" s="74">
        <f>Tableau_TARIFS_SOCODA[[#This Row],[Prix d''achat HT]]*Tableau_TARIFS_SOCODA[[#This Row],[Qté4]]</f>
        <v>0</v>
      </c>
      <c r="Q13" s="74">
        <f>Tableau_TARIFS_SOCODA[[#This Row],[Prix d''achat HT]]*Tableau_TARIFS_SOCODA[[#This Row],[Qté5]]</f>
        <v>0</v>
      </c>
      <c r="S13" s="74">
        <f>Tableau_TARIFS_SOCODA[[#This Row],[Prix d''achat HT]]*Tableau_TARIFS_SOCODA[[#This Row],[Qté6]]</f>
        <v>0</v>
      </c>
      <c r="U13" s="74">
        <f>Tableau_TARIFS_SOCODA[[#This Row],[Prix d''achat HT]]*Tableau_TARIFS_SOCODA[[#This Row],[Qté7]]</f>
        <v>0</v>
      </c>
      <c r="W13" s="74">
        <f>Tableau_TARIFS_SOCODA[[#This Row],[Prix d''achat HT]]*Tableau_TARIFS_SOCODA[[#This Row],[Qté8]]</f>
        <v>0</v>
      </c>
      <c r="Y13" s="74">
        <f>Tableau_TARIFS_SOCODA[[#This Row],[Prix d''achat HT]]*Tableau_TARIFS_SOCODA[[#This Row],[Qté9]]</f>
        <v>0</v>
      </c>
      <c r="AA13" s="74">
        <f>Tableau_TARIFS_SOCODA[[#This Row],[Prix d''achat HT]]*Tableau_TARIFS_SOCODA[[#This Row],[Qté10]]</f>
        <v>0</v>
      </c>
      <c r="AC13" s="74">
        <f>Tableau_TARIFS_SOCODA[[#This Row],[Prix d''achat HT]]*Tableau_TARIFS_SOCODA[[#This Row],[Qté11]]</f>
        <v>0</v>
      </c>
      <c r="AE13" s="74">
        <f>Tableau_TARIFS_SOCODA[[#This Row],[Prix d''achat HT]]*Tableau_TARIFS_SOCODA[[#This Row],[Qté12]]</f>
        <v>0</v>
      </c>
      <c r="AG13" s="74">
        <f>Tableau_TARIFS_SOCODA[[#This Row],[Prix d''achat HT]]*Tableau_TARIFS_SOCODA[[#This Row],[Qté13]]</f>
        <v>0</v>
      </c>
      <c r="AI13" s="74">
        <f>Tableau_TARIFS_SOCODA[[#This Row],[Prix d''achat HT]]*Tableau_TARIFS_SOCODA[[#This Row],[Qté14]]</f>
        <v>0</v>
      </c>
      <c r="AK13" s="74">
        <f>Tableau_TARIFS_SOCODA[[#This Row],[Prix d''achat HT]]*Tableau_TARIFS_SOCODA[[#This Row],[Qté15]]</f>
        <v>0</v>
      </c>
      <c r="AM13" s="74">
        <f>Tableau_TARIFS_SOCODA[[#This Row],[Prix d''achat HT]]*Tableau_TARIFS_SOCODA[[#This Row],[Qté16]]</f>
        <v>0</v>
      </c>
      <c r="AO13" s="74">
        <f>Tableau_TARIFS_SOCODA[[#This Row],[Prix d''achat HT]]*Tableau_TARIFS_SOCODA[[#This Row],[Qté17]]</f>
        <v>0</v>
      </c>
      <c r="AQ13" s="74">
        <f>Tableau_TARIFS_SOCODA[[#This Row],[Prix d''achat HT]]*Tableau_TARIFS_SOCODA[[#This Row],[Qté18]]</f>
        <v>0</v>
      </c>
      <c r="AS13" s="74">
        <f>Tableau_TARIFS_SOCODA[[#This Row],[Prix d''achat HT]]*Tableau_TARIFS_SOCODA[[#This Row],[Qté19]]</f>
        <v>0</v>
      </c>
      <c r="AU13" s="74">
        <f>Tableau_TARIFS_SOCODA[[#This Row],[Prix d''achat HT]]*Tableau_TARIFS_SOCODA[[#This Row],[Qté20]]</f>
        <v>0</v>
      </c>
      <c r="AW13" s="74">
        <f>Tableau_TARIFS_SOCODA[[#This Row],[Prix d''achat HT]]*Tableau_TARIFS_SOCODA[[#This Row],[Qté21]]</f>
        <v>0</v>
      </c>
      <c r="AY13" s="74">
        <f>Tableau_TARIFS_SOCODA[[#This Row],[Prix d''achat HT]]*Tableau_TARIFS_SOCODA[[#This Row],[Qté22]]</f>
        <v>0</v>
      </c>
      <c r="BA13" s="74">
        <f>Tableau_TARIFS_SOCODA[[#This Row],[Prix d''achat HT]]*Tableau_TARIFS_SOCODA[[#This Row],[Qté23]]</f>
        <v>0</v>
      </c>
      <c r="BC13" s="74">
        <f>Tableau_TARIFS_SOCODA[[#This Row],[Prix d''achat HT]]*Tableau_TARIFS_SOCODA[[#This Row],[Qté24]]</f>
        <v>0</v>
      </c>
      <c r="BE13" s="74">
        <f>Tableau_TARIFS_SOCODA[[#This Row],[Prix d''achat HT]]*Tableau_TARIFS_SOCODA[[#This Row],[Qté25]]</f>
        <v>0</v>
      </c>
      <c r="BG13" s="74">
        <f>Tableau_TARIFS_SOCODA[[#This Row],[Prix d''achat HT]]*Tableau_TARIFS_SOCODA[[#This Row],[Qté26]]</f>
        <v>0</v>
      </c>
      <c r="BI13" s="74">
        <f>Tableau_TARIFS_SOCODA[[#This Row],[Prix d''achat HT]]*Tableau_TARIFS_SOCODA[[#This Row],[Qté27]]</f>
        <v>0</v>
      </c>
      <c r="BK13" s="74">
        <f>Tableau_TARIFS_SOCODA[[#This Row],[Prix d''achat HT]]*Tableau_TARIFS_SOCODA[[#This Row],[Qté28]]</f>
        <v>0</v>
      </c>
      <c r="BM13" s="74">
        <f>Tableau_TARIFS_SOCODA[[#This Row],[Prix d''achat HT]]*Tableau_TARIFS_SOCODA[[#This Row],[Qté29]]</f>
        <v>0</v>
      </c>
      <c r="BO13" s="74">
        <f>Tableau_TARIFS_SOCODA[[#This Row],[Prix d''achat HT]]*Tableau_TARIFS_SOCODA[[#This Row],[Qté30]]</f>
        <v>0</v>
      </c>
      <c r="BP13" s="75">
        <f>Tableau_TARIFS_SOCODA[[#This Row],[Longueur]]*Tableau_TARIFS_SOCODA[[#This Row],[Largeur]]</f>
        <v>4.7430000000000003</v>
      </c>
      <c r="BR13" s="74"/>
    </row>
    <row r="14" spans="1:70" x14ac:dyDescent="0.25">
      <c r="A14" t="s">
        <v>78</v>
      </c>
      <c r="B14" t="s">
        <v>59</v>
      </c>
      <c r="C14" t="s">
        <v>79</v>
      </c>
      <c r="D14">
        <v>2.5</v>
      </c>
      <c r="E14">
        <v>1.22</v>
      </c>
      <c r="F14" t="s">
        <v>61</v>
      </c>
      <c r="G14" s="74">
        <v>15.31</v>
      </c>
      <c r="I14" s="74">
        <f>Tableau_TARIFS_SOCODA[[#This Row],[Prix d''achat HT]]*Tableau_TARIFS_SOCODA[[#This Row],[Qté]]</f>
        <v>0</v>
      </c>
      <c r="K14" s="74">
        <f>Tableau_TARIFS_SOCODA[[#This Row],[Prix d''achat HT]]*Tableau_TARIFS_SOCODA[[#This Row],[Qté2]]</f>
        <v>0</v>
      </c>
      <c r="M14" s="74">
        <f>Tableau_TARIFS_SOCODA[[#This Row],[Prix d''achat HT]]*Tableau_TARIFS_SOCODA[[#This Row],[Qté3]]</f>
        <v>0</v>
      </c>
      <c r="O14" s="74">
        <f>Tableau_TARIFS_SOCODA[[#This Row],[Prix d''achat HT]]*Tableau_TARIFS_SOCODA[[#This Row],[Qté4]]</f>
        <v>0</v>
      </c>
      <c r="Q14" s="74">
        <f>Tableau_TARIFS_SOCODA[[#This Row],[Prix d''achat HT]]*Tableau_TARIFS_SOCODA[[#This Row],[Qté5]]</f>
        <v>0</v>
      </c>
      <c r="S14" s="74">
        <f>Tableau_TARIFS_SOCODA[[#This Row],[Prix d''achat HT]]*Tableau_TARIFS_SOCODA[[#This Row],[Qté6]]</f>
        <v>0</v>
      </c>
      <c r="U14" s="74">
        <f>Tableau_TARIFS_SOCODA[[#This Row],[Prix d''achat HT]]*Tableau_TARIFS_SOCODA[[#This Row],[Qté7]]</f>
        <v>0</v>
      </c>
      <c r="W14" s="74">
        <f>Tableau_TARIFS_SOCODA[[#This Row],[Prix d''achat HT]]*Tableau_TARIFS_SOCODA[[#This Row],[Qté8]]</f>
        <v>0</v>
      </c>
      <c r="Y14" s="74">
        <f>Tableau_TARIFS_SOCODA[[#This Row],[Prix d''achat HT]]*Tableau_TARIFS_SOCODA[[#This Row],[Qté9]]</f>
        <v>0</v>
      </c>
      <c r="AA14" s="74">
        <f>Tableau_TARIFS_SOCODA[[#This Row],[Prix d''achat HT]]*Tableau_TARIFS_SOCODA[[#This Row],[Qté10]]</f>
        <v>0</v>
      </c>
      <c r="AC14" s="74">
        <f>Tableau_TARIFS_SOCODA[[#This Row],[Prix d''achat HT]]*Tableau_TARIFS_SOCODA[[#This Row],[Qté11]]</f>
        <v>0</v>
      </c>
      <c r="AE14" s="74">
        <f>Tableau_TARIFS_SOCODA[[#This Row],[Prix d''achat HT]]*Tableau_TARIFS_SOCODA[[#This Row],[Qté12]]</f>
        <v>0</v>
      </c>
      <c r="AG14" s="74">
        <f>Tableau_TARIFS_SOCODA[[#This Row],[Prix d''achat HT]]*Tableau_TARIFS_SOCODA[[#This Row],[Qté13]]</f>
        <v>0</v>
      </c>
      <c r="AI14" s="74">
        <f>Tableau_TARIFS_SOCODA[[#This Row],[Prix d''achat HT]]*Tableau_TARIFS_SOCODA[[#This Row],[Qté14]]</f>
        <v>0</v>
      </c>
      <c r="AK14" s="74">
        <f>Tableau_TARIFS_SOCODA[[#This Row],[Prix d''achat HT]]*Tableau_TARIFS_SOCODA[[#This Row],[Qté15]]</f>
        <v>0</v>
      </c>
      <c r="AM14" s="74">
        <f>Tableau_TARIFS_SOCODA[[#This Row],[Prix d''achat HT]]*Tableau_TARIFS_SOCODA[[#This Row],[Qté16]]</f>
        <v>0</v>
      </c>
      <c r="AO14" s="74">
        <f>Tableau_TARIFS_SOCODA[[#This Row],[Prix d''achat HT]]*Tableau_TARIFS_SOCODA[[#This Row],[Qté17]]</f>
        <v>0</v>
      </c>
      <c r="AQ14" s="74">
        <f>Tableau_TARIFS_SOCODA[[#This Row],[Prix d''achat HT]]*Tableau_TARIFS_SOCODA[[#This Row],[Qté18]]</f>
        <v>0</v>
      </c>
      <c r="AS14" s="74">
        <f>Tableau_TARIFS_SOCODA[[#This Row],[Prix d''achat HT]]*Tableau_TARIFS_SOCODA[[#This Row],[Qté19]]</f>
        <v>0</v>
      </c>
      <c r="AU14" s="74">
        <f>Tableau_TARIFS_SOCODA[[#This Row],[Prix d''achat HT]]*Tableau_TARIFS_SOCODA[[#This Row],[Qté20]]</f>
        <v>0</v>
      </c>
      <c r="AW14" s="74">
        <f>Tableau_TARIFS_SOCODA[[#This Row],[Prix d''achat HT]]*Tableau_TARIFS_SOCODA[[#This Row],[Qté21]]</f>
        <v>0</v>
      </c>
      <c r="AY14" s="74">
        <f>Tableau_TARIFS_SOCODA[[#This Row],[Prix d''achat HT]]*Tableau_TARIFS_SOCODA[[#This Row],[Qté22]]</f>
        <v>0</v>
      </c>
      <c r="BA14" s="74">
        <f>Tableau_TARIFS_SOCODA[[#This Row],[Prix d''achat HT]]*Tableau_TARIFS_SOCODA[[#This Row],[Qté23]]</f>
        <v>0</v>
      </c>
      <c r="BC14" s="74">
        <f>Tableau_TARIFS_SOCODA[[#This Row],[Prix d''achat HT]]*Tableau_TARIFS_SOCODA[[#This Row],[Qté24]]</f>
        <v>0</v>
      </c>
      <c r="BE14" s="74">
        <f>Tableau_TARIFS_SOCODA[[#This Row],[Prix d''achat HT]]*Tableau_TARIFS_SOCODA[[#This Row],[Qté25]]</f>
        <v>0</v>
      </c>
      <c r="BG14" s="74">
        <f>Tableau_TARIFS_SOCODA[[#This Row],[Prix d''achat HT]]*Tableau_TARIFS_SOCODA[[#This Row],[Qté26]]</f>
        <v>0</v>
      </c>
      <c r="BI14" s="74">
        <f>Tableau_TARIFS_SOCODA[[#This Row],[Prix d''achat HT]]*Tableau_TARIFS_SOCODA[[#This Row],[Qté27]]</f>
        <v>0</v>
      </c>
      <c r="BK14" s="74">
        <f>Tableau_TARIFS_SOCODA[[#This Row],[Prix d''achat HT]]*Tableau_TARIFS_SOCODA[[#This Row],[Qté28]]</f>
        <v>0</v>
      </c>
      <c r="BM14" s="74">
        <f>Tableau_TARIFS_SOCODA[[#This Row],[Prix d''achat HT]]*Tableau_TARIFS_SOCODA[[#This Row],[Qté29]]</f>
        <v>0</v>
      </c>
      <c r="BO14" s="74">
        <f>Tableau_TARIFS_SOCODA[[#This Row],[Prix d''achat HT]]*Tableau_TARIFS_SOCODA[[#This Row],[Qté30]]</f>
        <v>0</v>
      </c>
      <c r="BP14" s="75">
        <f>Tableau_TARIFS_SOCODA[[#This Row],[Longueur]]*Tableau_TARIFS_SOCODA[[#This Row],[Largeur]]</f>
        <v>3.05</v>
      </c>
      <c r="BR14" s="74"/>
    </row>
    <row r="15" spans="1:70" x14ac:dyDescent="0.25">
      <c r="A15" t="s">
        <v>80</v>
      </c>
      <c r="B15" t="s">
        <v>59</v>
      </c>
      <c r="C15" t="s">
        <v>81</v>
      </c>
      <c r="D15">
        <v>3.1</v>
      </c>
      <c r="E15">
        <v>1.53</v>
      </c>
      <c r="F15" t="s">
        <v>61</v>
      </c>
      <c r="G15" s="74">
        <v>17.79</v>
      </c>
      <c r="I15" s="74">
        <f>Tableau_TARIFS_SOCODA[[#This Row],[Prix d''achat HT]]*Tableau_TARIFS_SOCODA[[#This Row],[Qté]]</f>
        <v>0</v>
      </c>
      <c r="K15" s="74">
        <f>Tableau_TARIFS_SOCODA[[#This Row],[Prix d''achat HT]]*Tableau_TARIFS_SOCODA[[#This Row],[Qté2]]</f>
        <v>0</v>
      </c>
      <c r="M15" s="74">
        <f>Tableau_TARIFS_SOCODA[[#This Row],[Prix d''achat HT]]*Tableau_TARIFS_SOCODA[[#This Row],[Qté3]]</f>
        <v>0</v>
      </c>
      <c r="O15" s="74">
        <f>Tableau_TARIFS_SOCODA[[#This Row],[Prix d''achat HT]]*Tableau_TARIFS_SOCODA[[#This Row],[Qté4]]</f>
        <v>0</v>
      </c>
      <c r="Q15" s="74">
        <f>Tableau_TARIFS_SOCODA[[#This Row],[Prix d''achat HT]]*Tableau_TARIFS_SOCODA[[#This Row],[Qté5]]</f>
        <v>0</v>
      </c>
      <c r="S15" s="74">
        <f>Tableau_TARIFS_SOCODA[[#This Row],[Prix d''achat HT]]*Tableau_TARIFS_SOCODA[[#This Row],[Qté6]]</f>
        <v>0</v>
      </c>
      <c r="U15" s="74">
        <f>Tableau_TARIFS_SOCODA[[#This Row],[Prix d''achat HT]]*Tableau_TARIFS_SOCODA[[#This Row],[Qté7]]</f>
        <v>0</v>
      </c>
      <c r="W15" s="74">
        <f>Tableau_TARIFS_SOCODA[[#This Row],[Prix d''achat HT]]*Tableau_TARIFS_SOCODA[[#This Row],[Qté8]]</f>
        <v>0</v>
      </c>
      <c r="Y15" s="74">
        <f>Tableau_TARIFS_SOCODA[[#This Row],[Prix d''achat HT]]*Tableau_TARIFS_SOCODA[[#This Row],[Qté9]]</f>
        <v>0</v>
      </c>
      <c r="AA15" s="74">
        <f>Tableau_TARIFS_SOCODA[[#This Row],[Prix d''achat HT]]*Tableau_TARIFS_SOCODA[[#This Row],[Qté10]]</f>
        <v>0</v>
      </c>
      <c r="AC15" s="74">
        <f>Tableau_TARIFS_SOCODA[[#This Row],[Prix d''achat HT]]*Tableau_TARIFS_SOCODA[[#This Row],[Qté11]]</f>
        <v>0</v>
      </c>
      <c r="AE15" s="74">
        <f>Tableau_TARIFS_SOCODA[[#This Row],[Prix d''achat HT]]*Tableau_TARIFS_SOCODA[[#This Row],[Qté12]]</f>
        <v>0</v>
      </c>
      <c r="AG15" s="74">
        <f>Tableau_TARIFS_SOCODA[[#This Row],[Prix d''achat HT]]*Tableau_TARIFS_SOCODA[[#This Row],[Qté13]]</f>
        <v>0</v>
      </c>
      <c r="AI15" s="74">
        <f>Tableau_TARIFS_SOCODA[[#This Row],[Prix d''achat HT]]*Tableau_TARIFS_SOCODA[[#This Row],[Qté14]]</f>
        <v>0</v>
      </c>
      <c r="AK15" s="74">
        <f>Tableau_TARIFS_SOCODA[[#This Row],[Prix d''achat HT]]*Tableau_TARIFS_SOCODA[[#This Row],[Qté15]]</f>
        <v>0</v>
      </c>
      <c r="AM15" s="74">
        <f>Tableau_TARIFS_SOCODA[[#This Row],[Prix d''achat HT]]*Tableau_TARIFS_SOCODA[[#This Row],[Qté16]]</f>
        <v>0</v>
      </c>
      <c r="AO15" s="74">
        <f>Tableau_TARIFS_SOCODA[[#This Row],[Prix d''achat HT]]*Tableau_TARIFS_SOCODA[[#This Row],[Qté17]]</f>
        <v>0</v>
      </c>
      <c r="AQ15" s="74">
        <f>Tableau_TARIFS_SOCODA[[#This Row],[Prix d''achat HT]]*Tableau_TARIFS_SOCODA[[#This Row],[Qté18]]</f>
        <v>0</v>
      </c>
      <c r="AS15" s="74">
        <f>Tableau_TARIFS_SOCODA[[#This Row],[Prix d''achat HT]]*Tableau_TARIFS_SOCODA[[#This Row],[Qté19]]</f>
        <v>0</v>
      </c>
      <c r="AU15" s="74">
        <f>Tableau_TARIFS_SOCODA[[#This Row],[Prix d''achat HT]]*Tableau_TARIFS_SOCODA[[#This Row],[Qté20]]</f>
        <v>0</v>
      </c>
      <c r="AW15" s="74">
        <f>Tableau_TARIFS_SOCODA[[#This Row],[Prix d''achat HT]]*Tableau_TARIFS_SOCODA[[#This Row],[Qté21]]</f>
        <v>0</v>
      </c>
      <c r="AY15" s="74">
        <f>Tableau_TARIFS_SOCODA[[#This Row],[Prix d''achat HT]]*Tableau_TARIFS_SOCODA[[#This Row],[Qté22]]</f>
        <v>0</v>
      </c>
      <c r="BA15" s="74">
        <f>Tableau_TARIFS_SOCODA[[#This Row],[Prix d''achat HT]]*Tableau_TARIFS_SOCODA[[#This Row],[Qté23]]</f>
        <v>0</v>
      </c>
      <c r="BC15" s="74">
        <f>Tableau_TARIFS_SOCODA[[#This Row],[Prix d''achat HT]]*Tableau_TARIFS_SOCODA[[#This Row],[Qté24]]</f>
        <v>0</v>
      </c>
      <c r="BE15" s="74">
        <f>Tableau_TARIFS_SOCODA[[#This Row],[Prix d''achat HT]]*Tableau_TARIFS_SOCODA[[#This Row],[Qté25]]</f>
        <v>0</v>
      </c>
      <c r="BG15" s="74">
        <f>Tableau_TARIFS_SOCODA[[#This Row],[Prix d''achat HT]]*Tableau_TARIFS_SOCODA[[#This Row],[Qté26]]</f>
        <v>0</v>
      </c>
      <c r="BI15" s="74">
        <f>Tableau_TARIFS_SOCODA[[#This Row],[Prix d''achat HT]]*Tableau_TARIFS_SOCODA[[#This Row],[Qté27]]</f>
        <v>0</v>
      </c>
      <c r="BK15" s="74">
        <f>Tableau_TARIFS_SOCODA[[#This Row],[Prix d''achat HT]]*Tableau_TARIFS_SOCODA[[#This Row],[Qté28]]</f>
        <v>0</v>
      </c>
      <c r="BM15" s="74">
        <f>Tableau_TARIFS_SOCODA[[#This Row],[Prix d''achat HT]]*Tableau_TARIFS_SOCODA[[#This Row],[Qté29]]</f>
        <v>0</v>
      </c>
      <c r="BO15" s="74">
        <f>Tableau_TARIFS_SOCODA[[#This Row],[Prix d''achat HT]]*Tableau_TARIFS_SOCODA[[#This Row],[Qté30]]</f>
        <v>0</v>
      </c>
      <c r="BP15" s="75">
        <f>Tableau_TARIFS_SOCODA[[#This Row],[Longueur]]*Tableau_TARIFS_SOCODA[[#This Row],[Largeur]]</f>
        <v>4.7430000000000003</v>
      </c>
      <c r="BR15" s="74"/>
    </row>
    <row r="16" spans="1:70" x14ac:dyDescent="0.25">
      <c r="A16" t="s">
        <v>82</v>
      </c>
      <c r="B16" t="s">
        <v>59</v>
      </c>
      <c r="C16" t="s">
        <v>83</v>
      </c>
      <c r="D16">
        <v>2.5</v>
      </c>
      <c r="E16">
        <v>1.22</v>
      </c>
      <c r="F16" t="s">
        <v>61</v>
      </c>
      <c r="G16" s="74">
        <v>17.850000000000001</v>
      </c>
      <c r="I16" s="74">
        <f>Tableau_TARIFS_SOCODA[[#This Row],[Prix d''achat HT]]*Tableau_TARIFS_SOCODA[[#This Row],[Qté]]</f>
        <v>0</v>
      </c>
      <c r="K16" s="74">
        <f>Tableau_TARIFS_SOCODA[[#This Row],[Prix d''achat HT]]*Tableau_TARIFS_SOCODA[[#This Row],[Qté2]]</f>
        <v>0</v>
      </c>
      <c r="M16" s="74">
        <f>Tableau_TARIFS_SOCODA[[#This Row],[Prix d''achat HT]]*Tableau_TARIFS_SOCODA[[#This Row],[Qté3]]</f>
        <v>0</v>
      </c>
      <c r="O16" s="74">
        <f>Tableau_TARIFS_SOCODA[[#This Row],[Prix d''achat HT]]*Tableau_TARIFS_SOCODA[[#This Row],[Qté4]]</f>
        <v>0</v>
      </c>
      <c r="Q16" s="74">
        <f>Tableau_TARIFS_SOCODA[[#This Row],[Prix d''achat HT]]*Tableau_TARIFS_SOCODA[[#This Row],[Qté5]]</f>
        <v>0</v>
      </c>
      <c r="S16" s="74">
        <f>Tableau_TARIFS_SOCODA[[#This Row],[Prix d''achat HT]]*Tableau_TARIFS_SOCODA[[#This Row],[Qté6]]</f>
        <v>0</v>
      </c>
      <c r="U16" s="74">
        <f>Tableau_TARIFS_SOCODA[[#This Row],[Prix d''achat HT]]*Tableau_TARIFS_SOCODA[[#This Row],[Qté7]]</f>
        <v>0</v>
      </c>
      <c r="W16" s="74">
        <f>Tableau_TARIFS_SOCODA[[#This Row],[Prix d''achat HT]]*Tableau_TARIFS_SOCODA[[#This Row],[Qté8]]</f>
        <v>0</v>
      </c>
      <c r="Y16" s="74">
        <f>Tableau_TARIFS_SOCODA[[#This Row],[Prix d''achat HT]]*Tableau_TARIFS_SOCODA[[#This Row],[Qté9]]</f>
        <v>0</v>
      </c>
      <c r="AA16" s="74">
        <f>Tableau_TARIFS_SOCODA[[#This Row],[Prix d''achat HT]]*Tableau_TARIFS_SOCODA[[#This Row],[Qté10]]</f>
        <v>0</v>
      </c>
      <c r="AC16" s="74">
        <f>Tableau_TARIFS_SOCODA[[#This Row],[Prix d''achat HT]]*Tableau_TARIFS_SOCODA[[#This Row],[Qté11]]</f>
        <v>0</v>
      </c>
      <c r="AE16" s="74">
        <f>Tableau_TARIFS_SOCODA[[#This Row],[Prix d''achat HT]]*Tableau_TARIFS_SOCODA[[#This Row],[Qté12]]</f>
        <v>0</v>
      </c>
      <c r="AG16" s="74">
        <f>Tableau_TARIFS_SOCODA[[#This Row],[Prix d''achat HT]]*Tableau_TARIFS_SOCODA[[#This Row],[Qté13]]</f>
        <v>0</v>
      </c>
      <c r="AI16" s="74">
        <f>Tableau_TARIFS_SOCODA[[#This Row],[Prix d''achat HT]]*Tableau_TARIFS_SOCODA[[#This Row],[Qté14]]</f>
        <v>0</v>
      </c>
      <c r="AK16" s="74">
        <f>Tableau_TARIFS_SOCODA[[#This Row],[Prix d''achat HT]]*Tableau_TARIFS_SOCODA[[#This Row],[Qté15]]</f>
        <v>0</v>
      </c>
      <c r="AM16" s="74">
        <f>Tableau_TARIFS_SOCODA[[#This Row],[Prix d''achat HT]]*Tableau_TARIFS_SOCODA[[#This Row],[Qté16]]</f>
        <v>0</v>
      </c>
      <c r="AO16" s="74">
        <f>Tableau_TARIFS_SOCODA[[#This Row],[Prix d''achat HT]]*Tableau_TARIFS_SOCODA[[#This Row],[Qté17]]</f>
        <v>0</v>
      </c>
      <c r="AQ16" s="74">
        <f>Tableau_TARIFS_SOCODA[[#This Row],[Prix d''achat HT]]*Tableau_TARIFS_SOCODA[[#This Row],[Qté18]]</f>
        <v>0</v>
      </c>
      <c r="AS16" s="74">
        <f>Tableau_TARIFS_SOCODA[[#This Row],[Prix d''achat HT]]*Tableau_TARIFS_SOCODA[[#This Row],[Qté19]]</f>
        <v>0</v>
      </c>
      <c r="AU16" s="74">
        <f>Tableau_TARIFS_SOCODA[[#This Row],[Prix d''achat HT]]*Tableau_TARIFS_SOCODA[[#This Row],[Qté20]]</f>
        <v>0</v>
      </c>
      <c r="AW16" s="74">
        <f>Tableau_TARIFS_SOCODA[[#This Row],[Prix d''achat HT]]*Tableau_TARIFS_SOCODA[[#This Row],[Qté21]]</f>
        <v>0</v>
      </c>
      <c r="AY16" s="74">
        <f>Tableau_TARIFS_SOCODA[[#This Row],[Prix d''achat HT]]*Tableau_TARIFS_SOCODA[[#This Row],[Qté22]]</f>
        <v>0</v>
      </c>
      <c r="BA16" s="74">
        <f>Tableau_TARIFS_SOCODA[[#This Row],[Prix d''achat HT]]*Tableau_TARIFS_SOCODA[[#This Row],[Qté23]]</f>
        <v>0</v>
      </c>
      <c r="BC16" s="74">
        <f>Tableau_TARIFS_SOCODA[[#This Row],[Prix d''achat HT]]*Tableau_TARIFS_SOCODA[[#This Row],[Qté24]]</f>
        <v>0</v>
      </c>
      <c r="BE16" s="74">
        <f>Tableau_TARIFS_SOCODA[[#This Row],[Prix d''achat HT]]*Tableau_TARIFS_SOCODA[[#This Row],[Qté25]]</f>
        <v>0</v>
      </c>
      <c r="BG16" s="74">
        <f>Tableau_TARIFS_SOCODA[[#This Row],[Prix d''achat HT]]*Tableau_TARIFS_SOCODA[[#This Row],[Qté26]]</f>
        <v>0</v>
      </c>
      <c r="BI16" s="74">
        <f>Tableau_TARIFS_SOCODA[[#This Row],[Prix d''achat HT]]*Tableau_TARIFS_SOCODA[[#This Row],[Qté27]]</f>
        <v>0</v>
      </c>
      <c r="BK16" s="74">
        <f>Tableau_TARIFS_SOCODA[[#This Row],[Prix d''achat HT]]*Tableau_TARIFS_SOCODA[[#This Row],[Qté28]]</f>
        <v>0</v>
      </c>
      <c r="BM16" s="74">
        <f>Tableau_TARIFS_SOCODA[[#This Row],[Prix d''achat HT]]*Tableau_TARIFS_SOCODA[[#This Row],[Qté29]]</f>
        <v>0</v>
      </c>
      <c r="BO16" s="74">
        <f>Tableau_TARIFS_SOCODA[[#This Row],[Prix d''achat HT]]*Tableau_TARIFS_SOCODA[[#This Row],[Qté30]]</f>
        <v>0</v>
      </c>
      <c r="BP16" s="75">
        <f>Tableau_TARIFS_SOCODA[[#This Row],[Longueur]]*Tableau_TARIFS_SOCODA[[#This Row],[Largeur]]</f>
        <v>3.05</v>
      </c>
      <c r="BR16" s="74"/>
    </row>
    <row r="17" spans="1:70" x14ac:dyDescent="0.25">
      <c r="A17" t="s">
        <v>84</v>
      </c>
      <c r="B17" t="s">
        <v>59</v>
      </c>
      <c r="C17" t="s">
        <v>85</v>
      </c>
      <c r="D17">
        <v>3.1</v>
      </c>
      <c r="E17">
        <v>1.53</v>
      </c>
      <c r="F17" t="s">
        <v>61</v>
      </c>
      <c r="G17" s="74">
        <v>20.77</v>
      </c>
      <c r="I17" s="74">
        <f>Tableau_TARIFS_SOCODA[[#This Row],[Prix d''achat HT]]*Tableau_TARIFS_SOCODA[[#This Row],[Qté]]</f>
        <v>0</v>
      </c>
      <c r="K17" s="74">
        <f>Tableau_TARIFS_SOCODA[[#This Row],[Prix d''achat HT]]*Tableau_TARIFS_SOCODA[[#This Row],[Qté2]]</f>
        <v>0</v>
      </c>
      <c r="M17" s="74">
        <f>Tableau_TARIFS_SOCODA[[#This Row],[Prix d''achat HT]]*Tableau_TARIFS_SOCODA[[#This Row],[Qté3]]</f>
        <v>0</v>
      </c>
      <c r="O17" s="74">
        <f>Tableau_TARIFS_SOCODA[[#This Row],[Prix d''achat HT]]*Tableau_TARIFS_SOCODA[[#This Row],[Qté4]]</f>
        <v>0</v>
      </c>
      <c r="Q17" s="74">
        <f>Tableau_TARIFS_SOCODA[[#This Row],[Prix d''achat HT]]*Tableau_TARIFS_SOCODA[[#This Row],[Qté5]]</f>
        <v>0</v>
      </c>
      <c r="S17" s="74">
        <f>Tableau_TARIFS_SOCODA[[#This Row],[Prix d''achat HT]]*Tableau_TARIFS_SOCODA[[#This Row],[Qté6]]</f>
        <v>0</v>
      </c>
      <c r="U17" s="74">
        <f>Tableau_TARIFS_SOCODA[[#This Row],[Prix d''achat HT]]*Tableau_TARIFS_SOCODA[[#This Row],[Qté7]]</f>
        <v>0</v>
      </c>
      <c r="W17" s="74">
        <f>Tableau_TARIFS_SOCODA[[#This Row],[Prix d''achat HT]]*Tableau_TARIFS_SOCODA[[#This Row],[Qté8]]</f>
        <v>0</v>
      </c>
      <c r="Y17" s="74">
        <f>Tableau_TARIFS_SOCODA[[#This Row],[Prix d''achat HT]]*Tableau_TARIFS_SOCODA[[#This Row],[Qté9]]</f>
        <v>0</v>
      </c>
      <c r="AA17" s="74">
        <f>Tableau_TARIFS_SOCODA[[#This Row],[Prix d''achat HT]]*Tableau_TARIFS_SOCODA[[#This Row],[Qté10]]</f>
        <v>0</v>
      </c>
      <c r="AC17" s="74">
        <f>Tableau_TARIFS_SOCODA[[#This Row],[Prix d''achat HT]]*Tableau_TARIFS_SOCODA[[#This Row],[Qté11]]</f>
        <v>0</v>
      </c>
      <c r="AE17" s="74">
        <f>Tableau_TARIFS_SOCODA[[#This Row],[Prix d''achat HT]]*Tableau_TARIFS_SOCODA[[#This Row],[Qté12]]</f>
        <v>0</v>
      </c>
      <c r="AG17" s="74">
        <f>Tableau_TARIFS_SOCODA[[#This Row],[Prix d''achat HT]]*Tableau_TARIFS_SOCODA[[#This Row],[Qté13]]</f>
        <v>0</v>
      </c>
      <c r="AI17" s="74">
        <f>Tableau_TARIFS_SOCODA[[#This Row],[Prix d''achat HT]]*Tableau_TARIFS_SOCODA[[#This Row],[Qté14]]</f>
        <v>0</v>
      </c>
      <c r="AK17" s="74">
        <f>Tableau_TARIFS_SOCODA[[#This Row],[Prix d''achat HT]]*Tableau_TARIFS_SOCODA[[#This Row],[Qté15]]</f>
        <v>0</v>
      </c>
      <c r="AM17" s="74">
        <f>Tableau_TARIFS_SOCODA[[#This Row],[Prix d''achat HT]]*Tableau_TARIFS_SOCODA[[#This Row],[Qté16]]</f>
        <v>0</v>
      </c>
      <c r="AO17" s="74">
        <f>Tableau_TARIFS_SOCODA[[#This Row],[Prix d''achat HT]]*Tableau_TARIFS_SOCODA[[#This Row],[Qté17]]</f>
        <v>0</v>
      </c>
      <c r="AQ17" s="74">
        <f>Tableau_TARIFS_SOCODA[[#This Row],[Prix d''achat HT]]*Tableau_TARIFS_SOCODA[[#This Row],[Qté18]]</f>
        <v>0</v>
      </c>
      <c r="AS17" s="74">
        <f>Tableau_TARIFS_SOCODA[[#This Row],[Prix d''achat HT]]*Tableau_TARIFS_SOCODA[[#This Row],[Qté19]]</f>
        <v>0</v>
      </c>
      <c r="AU17" s="74">
        <f>Tableau_TARIFS_SOCODA[[#This Row],[Prix d''achat HT]]*Tableau_TARIFS_SOCODA[[#This Row],[Qté20]]</f>
        <v>0</v>
      </c>
      <c r="AW17" s="74">
        <f>Tableau_TARIFS_SOCODA[[#This Row],[Prix d''achat HT]]*Tableau_TARIFS_SOCODA[[#This Row],[Qté21]]</f>
        <v>0</v>
      </c>
      <c r="AY17" s="74">
        <f>Tableau_TARIFS_SOCODA[[#This Row],[Prix d''achat HT]]*Tableau_TARIFS_SOCODA[[#This Row],[Qté22]]</f>
        <v>0</v>
      </c>
      <c r="BA17" s="74">
        <f>Tableau_TARIFS_SOCODA[[#This Row],[Prix d''achat HT]]*Tableau_TARIFS_SOCODA[[#This Row],[Qté23]]</f>
        <v>0</v>
      </c>
      <c r="BC17" s="74">
        <f>Tableau_TARIFS_SOCODA[[#This Row],[Prix d''achat HT]]*Tableau_TARIFS_SOCODA[[#This Row],[Qté24]]</f>
        <v>0</v>
      </c>
      <c r="BE17" s="74">
        <f>Tableau_TARIFS_SOCODA[[#This Row],[Prix d''achat HT]]*Tableau_TARIFS_SOCODA[[#This Row],[Qté25]]</f>
        <v>0</v>
      </c>
      <c r="BG17" s="74">
        <f>Tableau_TARIFS_SOCODA[[#This Row],[Prix d''achat HT]]*Tableau_TARIFS_SOCODA[[#This Row],[Qté26]]</f>
        <v>0</v>
      </c>
      <c r="BI17" s="74">
        <f>Tableau_TARIFS_SOCODA[[#This Row],[Prix d''achat HT]]*Tableau_TARIFS_SOCODA[[#This Row],[Qté27]]</f>
        <v>0</v>
      </c>
      <c r="BK17" s="74">
        <f>Tableau_TARIFS_SOCODA[[#This Row],[Prix d''achat HT]]*Tableau_TARIFS_SOCODA[[#This Row],[Qté28]]</f>
        <v>0</v>
      </c>
      <c r="BM17" s="74">
        <f>Tableau_TARIFS_SOCODA[[#This Row],[Prix d''achat HT]]*Tableau_TARIFS_SOCODA[[#This Row],[Qté29]]</f>
        <v>0</v>
      </c>
      <c r="BO17" s="74">
        <f>Tableau_TARIFS_SOCODA[[#This Row],[Prix d''achat HT]]*Tableau_TARIFS_SOCODA[[#This Row],[Qté30]]</f>
        <v>0</v>
      </c>
      <c r="BP17" s="75">
        <f>Tableau_TARIFS_SOCODA[[#This Row],[Longueur]]*Tableau_TARIFS_SOCODA[[#This Row],[Largeur]]</f>
        <v>4.7430000000000003</v>
      </c>
      <c r="BR17" s="74"/>
    </row>
    <row r="18" spans="1:70" x14ac:dyDescent="0.25">
      <c r="A18" t="s">
        <v>86</v>
      </c>
      <c r="B18" t="s">
        <v>59</v>
      </c>
      <c r="C18" t="s">
        <v>87</v>
      </c>
      <c r="D18">
        <v>2.5</v>
      </c>
      <c r="E18">
        <v>1.22</v>
      </c>
      <c r="F18" t="s">
        <v>61</v>
      </c>
      <c r="G18" s="74">
        <v>21.46</v>
      </c>
      <c r="I18" s="74">
        <f>Tableau_TARIFS_SOCODA[[#This Row],[Prix d''achat HT]]*Tableau_TARIFS_SOCODA[[#This Row],[Qté]]</f>
        <v>0</v>
      </c>
      <c r="K18" s="74">
        <f>Tableau_TARIFS_SOCODA[[#This Row],[Prix d''achat HT]]*Tableau_TARIFS_SOCODA[[#This Row],[Qté2]]</f>
        <v>0</v>
      </c>
      <c r="M18" s="74">
        <f>Tableau_TARIFS_SOCODA[[#This Row],[Prix d''achat HT]]*Tableau_TARIFS_SOCODA[[#This Row],[Qté3]]</f>
        <v>0</v>
      </c>
      <c r="O18" s="74">
        <f>Tableau_TARIFS_SOCODA[[#This Row],[Prix d''achat HT]]*Tableau_TARIFS_SOCODA[[#This Row],[Qté4]]</f>
        <v>0</v>
      </c>
      <c r="Q18" s="74">
        <f>Tableau_TARIFS_SOCODA[[#This Row],[Prix d''achat HT]]*Tableau_TARIFS_SOCODA[[#This Row],[Qté5]]</f>
        <v>0</v>
      </c>
      <c r="S18" s="74">
        <f>Tableau_TARIFS_SOCODA[[#This Row],[Prix d''achat HT]]*Tableau_TARIFS_SOCODA[[#This Row],[Qté6]]</f>
        <v>0</v>
      </c>
      <c r="U18" s="74">
        <f>Tableau_TARIFS_SOCODA[[#This Row],[Prix d''achat HT]]*Tableau_TARIFS_SOCODA[[#This Row],[Qté7]]</f>
        <v>0</v>
      </c>
      <c r="W18" s="74">
        <f>Tableau_TARIFS_SOCODA[[#This Row],[Prix d''achat HT]]*Tableau_TARIFS_SOCODA[[#This Row],[Qté8]]</f>
        <v>0</v>
      </c>
      <c r="Y18" s="74">
        <f>Tableau_TARIFS_SOCODA[[#This Row],[Prix d''achat HT]]*Tableau_TARIFS_SOCODA[[#This Row],[Qté9]]</f>
        <v>0</v>
      </c>
      <c r="AA18" s="74">
        <f>Tableau_TARIFS_SOCODA[[#This Row],[Prix d''achat HT]]*Tableau_TARIFS_SOCODA[[#This Row],[Qté10]]</f>
        <v>0</v>
      </c>
      <c r="AC18" s="74">
        <f>Tableau_TARIFS_SOCODA[[#This Row],[Prix d''achat HT]]*Tableau_TARIFS_SOCODA[[#This Row],[Qté11]]</f>
        <v>0</v>
      </c>
      <c r="AE18" s="74">
        <f>Tableau_TARIFS_SOCODA[[#This Row],[Prix d''achat HT]]*Tableau_TARIFS_SOCODA[[#This Row],[Qté12]]</f>
        <v>0</v>
      </c>
      <c r="AG18" s="74">
        <f>Tableau_TARIFS_SOCODA[[#This Row],[Prix d''achat HT]]*Tableau_TARIFS_SOCODA[[#This Row],[Qté13]]</f>
        <v>0</v>
      </c>
      <c r="AI18" s="74">
        <f>Tableau_TARIFS_SOCODA[[#This Row],[Prix d''achat HT]]*Tableau_TARIFS_SOCODA[[#This Row],[Qté14]]</f>
        <v>0</v>
      </c>
      <c r="AK18" s="74">
        <f>Tableau_TARIFS_SOCODA[[#This Row],[Prix d''achat HT]]*Tableau_TARIFS_SOCODA[[#This Row],[Qté15]]</f>
        <v>0</v>
      </c>
      <c r="AM18" s="74">
        <f>Tableau_TARIFS_SOCODA[[#This Row],[Prix d''achat HT]]*Tableau_TARIFS_SOCODA[[#This Row],[Qté16]]</f>
        <v>0</v>
      </c>
      <c r="AO18" s="74">
        <f>Tableau_TARIFS_SOCODA[[#This Row],[Prix d''achat HT]]*Tableau_TARIFS_SOCODA[[#This Row],[Qté17]]</f>
        <v>0</v>
      </c>
      <c r="AQ18" s="74">
        <f>Tableau_TARIFS_SOCODA[[#This Row],[Prix d''achat HT]]*Tableau_TARIFS_SOCODA[[#This Row],[Qté18]]</f>
        <v>0</v>
      </c>
      <c r="AS18" s="74">
        <f>Tableau_TARIFS_SOCODA[[#This Row],[Prix d''achat HT]]*Tableau_TARIFS_SOCODA[[#This Row],[Qté19]]</f>
        <v>0</v>
      </c>
      <c r="AU18" s="74">
        <f>Tableau_TARIFS_SOCODA[[#This Row],[Prix d''achat HT]]*Tableau_TARIFS_SOCODA[[#This Row],[Qté20]]</f>
        <v>0</v>
      </c>
      <c r="AW18" s="74">
        <f>Tableau_TARIFS_SOCODA[[#This Row],[Prix d''achat HT]]*Tableau_TARIFS_SOCODA[[#This Row],[Qté21]]</f>
        <v>0</v>
      </c>
      <c r="AY18" s="74">
        <f>Tableau_TARIFS_SOCODA[[#This Row],[Prix d''achat HT]]*Tableau_TARIFS_SOCODA[[#This Row],[Qté22]]</f>
        <v>0</v>
      </c>
      <c r="BA18" s="74">
        <f>Tableau_TARIFS_SOCODA[[#This Row],[Prix d''achat HT]]*Tableau_TARIFS_SOCODA[[#This Row],[Qté23]]</f>
        <v>0</v>
      </c>
      <c r="BC18" s="74">
        <f>Tableau_TARIFS_SOCODA[[#This Row],[Prix d''achat HT]]*Tableau_TARIFS_SOCODA[[#This Row],[Qté24]]</f>
        <v>0</v>
      </c>
      <c r="BE18" s="74">
        <f>Tableau_TARIFS_SOCODA[[#This Row],[Prix d''achat HT]]*Tableau_TARIFS_SOCODA[[#This Row],[Qté25]]</f>
        <v>0</v>
      </c>
      <c r="BG18" s="74">
        <f>Tableau_TARIFS_SOCODA[[#This Row],[Prix d''achat HT]]*Tableau_TARIFS_SOCODA[[#This Row],[Qté26]]</f>
        <v>0</v>
      </c>
      <c r="BI18" s="74">
        <f>Tableau_TARIFS_SOCODA[[#This Row],[Prix d''achat HT]]*Tableau_TARIFS_SOCODA[[#This Row],[Qté27]]</f>
        <v>0</v>
      </c>
      <c r="BK18" s="74">
        <f>Tableau_TARIFS_SOCODA[[#This Row],[Prix d''achat HT]]*Tableau_TARIFS_SOCODA[[#This Row],[Qté28]]</f>
        <v>0</v>
      </c>
      <c r="BM18" s="74">
        <f>Tableau_TARIFS_SOCODA[[#This Row],[Prix d''achat HT]]*Tableau_TARIFS_SOCODA[[#This Row],[Qté29]]</f>
        <v>0</v>
      </c>
      <c r="BO18" s="74">
        <f>Tableau_TARIFS_SOCODA[[#This Row],[Prix d''achat HT]]*Tableau_TARIFS_SOCODA[[#This Row],[Qté30]]</f>
        <v>0</v>
      </c>
      <c r="BP18" s="75">
        <f>Tableau_TARIFS_SOCODA[[#This Row],[Longueur]]*Tableau_TARIFS_SOCODA[[#This Row],[Largeur]]</f>
        <v>3.05</v>
      </c>
      <c r="BR18" s="74"/>
    </row>
    <row r="19" spans="1:70" x14ac:dyDescent="0.25">
      <c r="A19" t="s">
        <v>88</v>
      </c>
      <c r="B19" t="s">
        <v>59</v>
      </c>
      <c r="C19" t="s">
        <v>89</v>
      </c>
      <c r="D19">
        <v>3.1</v>
      </c>
      <c r="E19">
        <v>1.53</v>
      </c>
      <c r="F19" t="s">
        <v>61</v>
      </c>
      <c r="G19" s="74">
        <v>24.94</v>
      </c>
      <c r="I19" s="74">
        <f>Tableau_TARIFS_SOCODA[[#This Row],[Prix d''achat HT]]*Tableau_TARIFS_SOCODA[[#This Row],[Qté]]</f>
        <v>0</v>
      </c>
      <c r="K19" s="74">
        <f>Tableau_TARIFS_SOCODA[[#This Row],[Prix d''achat HT]]*Tableau_TARIFS_SOCODA[[#This Row],[Qté2]]</f>
        <v>0</v>
      </c>
      <c r="M19" s="74">
        <f>Tableau_TARIFS_SOCODA[[#This Row],[Prix d''achat HT]]*Tableau_TARIFS_SOCODA[[#This Row],[Qté3]]</f>
        <v>0</v>
      </c>
      <c r="O19" s="74">
        <f>Tableau_TARIFS_SOCODA[[#This Row],[Prix d''achat HT]]*Tableau_TARIFS_SOCODA[[#This Row],[Qté4]]</f>
        <v>0</v>
      </c>
      <c r="Q19" s="74">
        <f>Tableau_TARIFS_SOCODA[[#This Row],[Prix d''achat HT]]*Tableau_TARIFS_SOCODA[[#This Row],[Qté5]]</f>
        <v>0</v>
      </c>
      <c r="S19" s="74">
        <f>Tableau_TARIFS_SOCODA[[#This Row],[Prix d''achat HT]]*Tableau_TARIFS_SOCODA[[#This Row],[Qté6]]</f>
        <v>0</v>
      </c>
      <c r="U19" s="74">
        <f>Tableau_TARIFS_SOCODA[[#This Row],[Prix d''achat HT]]*Tableau_TARIFS_SOCODA[[#This Row],[Qté7]]</f>
        <v>0</v>
      </c>
      <c r="W19" s="74">
        <f>Tableau_TARIFS_SOCODA[[#This Row],[Prix d''achat HT]]*Tableau_TARIFS_SOCODA[[#This Row],[Qté8]]</f>
        <v>0</v>
      </c>
      <c r="Y19" s="74">
        <f>Tableau_TARIFS_SOCODA[[#This Row],[Prix d''achat HT]]*Tableau_TARIFS_SOCODA[[#This Row],[Qté9]]</f>
        <v>0</v>
      </c>
      <c r="AA19" s="74">
        <f>Tableau_TARIFS_SOCODA[[#This Row],[Prix d''achat HT]]*Tableau_TARIFS_SOCODA[[#This Row],[Qté10]]</f>
        <v>0</v>
      </c>
      <c r="AC19" s="74">
        <f>Tableau_TARIFS_SOCODA[[#This Row],[Prix d''achat HT]]*Tableau_TARIFS_SOCODA[[#This Row],[Qté11]]</f>
        <v>0</v>
      </c>
      <c r="AE19" s="74">
        <f>Tableau_TARIFS_SOCODA[[#This Row],[Prix d''achat HT]]*Tableau_TARIFS_SOCODA[[#This Row],[Qté12]]</f>
        <v>0</v>
      </c>
      <c r="AG19" s="74">
        <f>Tableau_TARIFS_SOCODA[[#This Row],[Prix d''achat HT]]*Tableau_TARIFS_SOCODA[[#This Row],[Qté13]]</f>
        <v>0</v>
      </c>
      <c r="AI19" s="74">
        <f>Tableau_TARIFS_SOCODA[[#This Row],[Prix d''achat HT]]*Tableau_TARIFS_SOCODA[[#This Row],[Qté14]]</f>
        <v>0</v>
      </c>
      <c r="AK19" s="74">
        <f>Tableau_TARIFS_SOCODA[[#This Row],[Prix d''achat HT]]*Tableau_TARIFS_SOCODA[[#This Row],[Qté15]]</f>
        <v>0</v>
      </c>
      <c r="AM19" s="74">
        <f>Tableau_TARIFS_SOCODA[[#This Row],[Prix d''achat HT]]*Tableau_TARIFS_SOCODA[[#This Row],[Qté16]]</f>
        <v>0</v>
      </c>
      <c r="AO19" s="74">
        <f>Tableau_TARIFS_SOCODA[[#This Row],[Prix d''achat HT]]*Tableau_TARIFS_SOCODA[[#This Row],[Qté17]]</f>
        <v>0</v>
      </c>
      <c r="AQ19" s="74">
        <f>Tableau_TARIFS_SOCODA[[#This Row],[Prix d''achat HT]]*Tableau_TARIFS_SOCODA[[#This Row],[Qté18]]</f>
        <v>0</v>
      </c>
      <c r="AS19" s="74">
        <f>Tableau_TARIFS_SOCODA[[#This Row],[Prix d''achat HT]]*Tableau_TARIFS_SOCODA[[#This Row],[Qté19]]</f>
        <v>0</v>
      </c>
      <c r="AU19" s="74">
        <f>Tableau_TARIFS_SOCODA[[#This Row],[Prix d''achat HT]]*Tableau_TARIFS_SOCODA[[#This Row],[Qté20]]</f>
        <v>0</v>
      </c>
      <c r="AW19" s="74">
        <f>Tableau_TARIFS_SOCODA[[#This Row],[Prix d''achat HT]]*Tableau_TARIFS_SOCODA[[#This Row],[Qté21]]</f>
        <v>0</v>
      </c>
      <c r="AY19" s="74">
        <f>Tableau_TARIFS_SOCODA[[#This Row],[Prix d''achat HT]]*Tableau_TARIFS_SOCODA[[#This Row],[Qté22]]</f>
        <v>0</v>
      </c>
      <c r="BA19" s="74">
        <f>Tableau_TARIFS_SOCODA[[#This Row],[Prix d''achat HT]]*Tableau_TARIFS_SOCODA[[#This Row],[Qté23]]</f>
        <v>0</v>
      </c>
      <c r="BC19" s="74">
        <f>Tableau_TARIFS_SOCODA[[#This Row],[Prix d''achat HT]]*Tableau_TARIFS_SOCODA[[#This Row],[Qté24]]</f>
        <v>0</v>
      </c>
      <c r="BE19" s="74">
        <f>Tableau_TARIFS_SOCODA[[#This Row],[Prix d''achat HT]]*Tableau_TARIFS_SOCODA[[#This Row],[Qté25]]</f>
        <v>0</v>
      </c>
      <c r="BG19" s="74">
        <f>Tableau_TARIFS_SOCODA[[#This Row],[Prix d''achat HT]]*Tableau_TARIFS_SOCODA[[#This Row],[Qté26]]</f>
        <v>0</v>
      </c>
      <c r="BI19" s="74">
        <f>Tableau_TARIFS_SOCODA[[#This Row],[Prix d''achat HT]]*Tableau_TARIFS_SOCODA[[#This Row],[Qté27]]</f>
        <v>0</v>
      </c>
      <c r="BK19" s="74">
        <f>Tableau_TARIFS_SOCODA[[#This Row],[Prix d''achat HT]]*Tableau_TARIFS_SOCODA[[#This Row],[Qté28]]</f>
        <v>0</v>
      </c>
      <c r="BM19" s="74">
        <f>Tableau_TARIFS_SOCODA[[#This Row],[Prix d''achat HT]]*Tableau_TARIFS_SOCODA[[#This Row],[Qté29]]</f>
        <v>0</v>
      </c>
      <c r="BO19" s="74">
        <f>Tableau_TARIFS_SOCODA[[#This Row],[Prix d''achat HT]]*Tableau_TARIFS_SOCODA[[#This Row],[Qté30]]</f>
        <v>0</v>
      </c>
      <c r="BP19" s="75">
        <f>Tableau_TARIFS_SOCODA[[#This Row],[Longueur]]*Tableau_TARIFS_SOCODA[[#This Row],[Largeur]]</f>
        <v>4.7430000000000003</v>
      </c>
      <c r="BR19" s="74"/>
    </row>
    <row r="20" spans="1:70" x14ac:dyDescent="0.25">
      <c r="A20" t="s">
        <v>90</v>
      </c>
      <c r="B20" t="s">
        <v>59</v>
      </c>
      <c r="C20" t="s">
        <v>91</v>
      </c>
      <c r="D20">
        <v>2.5</v>
      </c>
      <c r="E20">
        <v>1.22</v>
      </c>
      <c r="F20" t="s">
        <v>61</v>
      </c>
      <c r="G20" s="74">
        <v>26.75</v>
      </c>
      <c r="I20" s="74">
        <f>Tableau_TARIFS_SOCODA[[#This Row],[Prix d''achat HT]]*Tableau_TARIFS_SOCODA[[#This Row],[Qté]]</f>
        <v>0</v>
      </c>
      <c r="K20" s="74">
        <f>Tableau_TARIFS_SOCODA[[#This Row],[Prix d''achat HT]]*Tableau_TARIFS_SOCODA[[#This Row],[Qté2]]</f>
        <v>0</v>
      </c>
      <c r="M20" s="74">
        <f>Tableau_TARIFS_SOCODA[[#This Row],[Prix d''achat HT]]*Tableau_TARIFS_SOCODA[[#This Row],[Qté3]]</f>
        <v>0</v>
      </c>
      <c r="O20" s="74">
        <f>Tableau_TARIFS_SOCODA[[#This Row],[Prix d''achat HT]]*Tableau_TARIFS_SOCODA[[#This Row],[Qté4]]</f>
        <v>0</v>
      </c>
      <c r="Q20" s="74">
        <f>Tableau_TARIFS_SOCODA[[#This Row],[Prix d''achat HT]]*Tableau_TARIFS_SOCODA[[#This Row],[Qté5]]</f>
        <v>0</v>
      </c>
      <c r="S20" s="74">
        <f>Tableau_TARIFS_SOCODA[[#This Row],[Prix d''achat HT]]*Tableau_TARIFS_SOCODA[[#This Row],[Qté6]]</f>
        <v>0</v>
      </c>
      <c r="U20" s="74">
        <f>Tableau_TARIFS_SOCODA[[#This Row],[Prix d''achat HT]]*Tableau_TARIFS_SOCODA[[#This Row],[Qté7]]</f>
        <v>0</v>
      </c>
      <c r="W20" s="74">
        <f>Tableau_TARIFS_SOCODA[[#This Row],[Prix d''achat HT]]*Tableau_TARIFS_SOCODA[[#This Row],[Qté8]]</f>
        <v>0</v>
      </c>
      <c r="Y20" s="74">
        <f>Tableau_TARIFS_SOCODA[[#This Row],[Prix d''achat HT]]*Tableau_TARIFS_SOCODA[[#This Row],[Qté9]]</f>
        <v>0</v>
      </c>
      <c r="AA20" s="74">
        <f>Tableau_TARIFS_SOCODA[[#This Row],[Prix d''achat HT]]*Tableau_TARIFS_SOCODA[[#This Row],[Qté10]]</f>
        <v>0</v>
      </c>
      <c r="AC20" s="74">
        <f>Tableau_TARIFS_SOCODA[[#This Row],[Prix d''achat HT]]*Tableau_TARIFS_SOCODA[[#This Row],[Qté11]]</f>
        <v>0</v>
      </c>
      <c r="AE20" s="74">
        <f>Tableau_TARIFS_SOCODA[[#This Row],[Prix d''achat HT]]*Tableau_TARIFS_SOCODA[[#This Row],[Qté12]]</f>
        <v>0</v>
      </c>
      <c r="AG20" s="74">
        <f>Tableau_TARIFS_SOCODA[[#This Row],[Prix d''achat HT]]*Tableau_TARIFS_SOCODA[[#This Row],[Qté13]]</f>
        <v>0</v>
      </c>
      <c r="AI20" s="74">
        <f>Tableau_TARIFS_SOCODA[[#This Row],[Prix d''achat HT]]*Tableau_TARIFS_SOCODA[[#This Row],[Qté14]]</f>
        <v>0</v>
      </c>
      <c r="AK20" s="74">
        <f>Tableau_TARIFS_SOCODA[[#This Row],[Prix d''achat HT]]*Tableau_TARIFS_SOCODA[[#This Row],[Qté15]]</f>
        <v>0</v>
      </c>
      <c r="AM20" s="74">
        <f>Tableau_TARIFS_SOCODA[[#This Row],[Prix d''achat HT]]*Tableau_TARIFS_SOCODA[[#This Row],[Qté16]]</f>
        <v>0</v>
      </c>
      <c r="AO20" s="74">
        <f>Tableau_TARIFS_SOCODA[[#This Row],[Prix d''achat HT]]*Tableau_TARIFS_SOCODA[[#This Row],[Qté17]]</f>
        <v>0</v>
      </c>
      <c r="AQ20" s="74">
        <f>Tableau_TARIFS_SOCODA[[#This Row],[Prix d''achat HT]]*Tableau_TARIFS_SOCODA[[#This Row],[Qté18]]</f>
        <v>0</v>
      </c>
      <c r="AS20" s="74">
        <f>Tableau_TARIFS_SOCODA[[#This Row],[Prix d''achat HT]]*Tableau_TARIFS_SOCODA[[#This Row],[Qté19]]</f>
        <v>0</v>
      </c>
      <c r="AU20" s="74">
        <f>Tableau_TARIFS_SOCODA[[#This Row],[Prix d''achat HT]]*Tableau_TARIFS_SOCODA[[#This Row],[Qté20]]</f>
        <v>0</v>
      </c>
      <c r="AW20" s="74">
        <f>Tableau_TARIFS_SOCODA[[#This Row],[Prix d''achat HT]]*Tableau_TARIFS_SOCODA[[#This Row],[Qté21]]</f>
        <v>0</v>
      </c>
      <c r="AY20" s="74">
        <f>Tableau_TARIFS_SOCODA[[#This Row],[Prix d''achat HT]]*Tableau_TARIFS_SOCODA[[#This Row],[Qté22]]</f>
        <v>0</v>
      </c>
      <c r="BA20" s="74">
        <f>Tableau_TARIFS_SOCODA[[#This Row],[Prix d''achat HT]]*Tableau_TARIFS_SOCODA[[#This Row],[Qté23]]</f>
        <v>0</v>
      </c>
      <c r="BC20" s="74">
        <f>Tableau_TARIFS_SOCODA[[#This Row],[Prix d''achat HT]]*Tableau_TARIFS_SOCODA[[#This Row],[Qté24]]</f>
        <v>0</v>
      </c>
      <c r="BE20" s="74">
        <f>Tableau_TARIFS_SOCODA[[#This Row],[Prix d''achat HT]]*Tableau_TARIFS_SOCODA[[#This Row],[Qté25]]</f>
        <v>0</v>
      </c>
      <c r="BG20" s="74">
        <f>Tableau_TARIFS_SOCODA[[#This Row],[Prix d''achat HT]]*Tableau_TARIFS_SOCODA[[#This Row],[Qté26]]</f>
        <v>0</v>
      </c>
      <c r="BI20" s="74">
        <f>Tableau_TARIFS_SOCODA[[#This Row],[Prix d''achat HT]]*Tableau_TARIFS_SOCODA[[#This Row],[Qté27]]</f>
        <v>0</v>
      </c>
      <c r="BK20" s="74">
        <f>Tableau_TARIFS_SOCODA[[#This Row],[Prix d''achat HT]]*Tableau_TARIFS_SOCODA[[#This Row],[Qté28]]</f>
        <v>0</v>
      </c>
      <c r="BM20" s="74">
        <f>Tableau_TARIFS_SOCODA[[#This Row],[Prix d''achat HT]]*Tableau_TARIFS_SOCODA[[#This Row],[Qté29]]</f>
        <v>0</v>
      </c>
      <c r="BO20" s="74">
        <f>Tableau_TARIFS_SOCODA[[#This Row],[Prix d''achat HT]]*Tableau_TARIFS_SOCODA[[#This Row],[Qté30]]</f>
        <v>0</v>
      </c>
      <c r="BP20" s="75">
        <f>Tableau_TARIFS_SOCODA[[#This Row],[Longueur]]*Tableau_TARIFS_SOCODA[[#This Row],[Largeur]]</f>
        <v>3.05</v>
      </c>
      <c r="BR20" s="74"/>
    </row>
    <row r="21" spans="1:70" x14ac:dyDescent="0.25">
      <c r="A21" t="s">
        <v>92</v>
      </c>
      <c r="B21" t="s">
        <v>59</v>
      </c>
      <c r="C21" t="s">
        <v>93</v>
      </c>
      <c r="D21">
        <v>3.1</v>
      </c>
      <c r="E21">
        <v>1.53</v>
      </c>
      <c r="F21" t="s">
        <v>61</v>
      </c>
      <c r="G21" s="74">
        <v>31.11</v>
      </c>
      <c r="I21" s="74">
        <f>Tableau_TARIFS_SOCODA[[#This Row],[Prix d''achat HT]]*Tableau_TARIFS_SOCODA[[#This Row],[Qté]]</f>
        <v>0</v>
      </c>
      <c r="K21" s="74">
        <f>Tableau_TARIFS_SOCODA[[#This Row],[Prix d''achat HT]]*Tableau_TARIFS_SOCODA[[#This Row],[Qté2]]</f>
        <v>0</v>
      </c>
      <c r="M21" s="74">
        <f>Tableau_TARIFS_SOCODA[[#This Row],[Prix d''achat HT]]*Tableau_TARIFS_SOCODA[[#This Row],[Qté3]]</f>
        <v>0</v>
      </c>
      <c r="O21" s="74">
        <f>Tableau_TARIFS_SOCODA[[#This Row],[Prix d''achat HT]]*Tableau_TARIFS_SOCODA[[#This Row],[Qté4]]</f>
        <v>0</v>
      </c>
      <c r="Q21" s="74">
        <f>Tableau_TARIFS_SOCODA[[#This Row],[Prix d''achat HT]]*Tableau_TARIFS_SOCODA[[#This Row],[Qté5]]</f>
        <v>0</v>
      </c>
      <c r="S21" s="74">
        <f>Tableau_TARIFS_SOCODA[[#This Row],[Prix d''achat HT]]*Tableau_TARIFS_SOCODA[[#This Row],[Qté6]]</f>
        <v>0</v>
      </c>
      <c r="U21" s="74">
        <f>Tableau_TARIFS_SOCODA[[#This Row],[Prix d''achat HT]]*Tableau_TARIFS_SOCODA[[#This Row],[Qté7]]</f>
        <v>0</v>
      </c>
      <c r="W21" s="74">
        <f>Tableau_TARIFS_SOCODA[[#This Row],[Prix d''achat HT]]*Tableau_TARIFS_SOCODA[[#This Row],[Qté8]]</f>
        <v>0</v>
      </c>
      <c r="Y21" s="74">
        <f>Tableau_TARIFS_SOCODA[[#This Row],[Prix d''achat HT]]*Tableau_TARIFS_SOCODA[[#This Row],[Qté9]]</f>
        <v>0</v>
      </c>
      <c r="AA21" s="74">
        <f>Tableau_TARIFS_SOCODA[[#This Row],[Prix d''achat HT]]*Tableau_TARIFS_SOCODA[[#This Row],[Qté10]]</f>
        <v>0</v>
      </c>
      <c r="AC21" s="74">
        <f>Tableau_TARIFS_SOCODA[[#This Row],[Prix d''achat HT]]*Tableau_TARIFS_SOCODA[[#This Row],[Qté11]]</f>
        <v>0</v>
      </c>
      <c r="AE21" s="74">
        <f>Tableau_TARIFS_SOCODA[[#This Row],[Prix d''achat HT]]*Tableau_TARIFS_SOCODA[[#This Row],[Qté12]]</f>
        <v>0</v>
      </c>
      <c r="AG21" s="74">
        <f>Tableau_TARIFS_SOCODA[[#This Row],[Prix d''achat HT]]*Tableau_TARIFS_SOCODA[[#This Row],[Qté13]]</f>
        <v>0</v>
      </c>
      <c r="AI21" s="74">
        <f>Tableau_TARIFS_SOCODA[[#This Row],[Prix d''achat HT]]*Tableau_TARIFS_SOCODA[[#This Row],[Qté14]]</f>
        <v>0</v>
      </c>
      <c r="AK21" s="74">
        <f>Tableau_TARIFS_SOCODA[[#This Row],[Prix d''achat HT]]*Tableau_TARIFS_SOCODA[[#This Row],[Qté15]]</f>
        <v>0</v>
      </c>
      <c r="AM21" s="74">
        <f>Tableau_TARIFS_SOCODA[[#This Row],[Prix d''achat HT]]*Tableau_TARIFS_SOCODA[[#This Row],[Qté16]]</f>
        <v>0</v>
      </c>
      <c r="AO21" s="74">
        <f>Tableau_TARIFS_SOCODA[[#This Row],[Prix d''achat HT]]*Tableau_TARIFS_SOCODA[[#This Row],[Qté17]]</f>
        <v>0</v>
      </c>
      <c r="AQ21" s="74">
        <f>Tableau_TARIFS_SOCODA[[#This Row],[Prix d''achat HT]]*Tableau_TARIFS_SOCODA[[#This Row],[Qté18]]</f>
        <v>0</v>
      </c>
      <c r="AS21" s="74">
        <f>Tableau_TARIFS_SOCODA[[#This Row],[Prix d''achat HT]]*Tableau_TARIFS_SOCODA[[#This Row],[Qté19]]</f>
        <v>0</v>
      </c>
      <c r="AU21" s="74">
        <f>Tableau_TARIFS_SOCODA[[#This Row],[Prix d''achat HT]]*Tableau_TARIFS_SOCODA[[#This Row],[Qté20]]</f>
        <v>0</v>
      </c>
      <c r="AW21" s="74">
        <f>Tableau_TARIFS_SOCODA[[#This Row],[Prix d''achat HT]]*Tableau_TARIFS_SOCODA[[#This Row],[Qté21]]</f>
        <v>0</v>
      </c>
      <c r="AY21" s="74">
        <f>Tableau_TARIFS_SOCODA[[#This Row],[Prix d''achat HT]]*Tableau_TARIFS_SOCODA[[#This Row],[Qté22]]</f>
        <v>0</v>
      </c>
      <c r="BA21" s="74">
        <f>Tableau_TARIFS_SOCODA[[#This Row],[Prix d''achat HT]]*Tableau_TARIFS_SOCODA[[#This Row],[Qté23]]</f>
        <v>0</v>
      </c>
      <c r="BC21" s="74">
        <f>Tableau_TARIFS_SOCODA[[#This Row],[Prix d''achat HT]]*Tableau_TARIFS_SOCODA[[#This Row],[Qté24]]</f>
        <v>0</v>
      </c>
      <c r="BE21" s="74">
        <f>Tableau_TARIFS_SOCODA[[#This Row],[Prix d''achat HT]]*Tableau_TARIFS_SOCODA[[#This Row],[Qté25]]</f>
        <v>0</v>
      </c>
      <c r="BG21" s="74">
        <f>Tableau_TARIFS_SOCODA[[#This Row],[Prix d''achat HT]]*Tableau_TARIFS_SOCODA[[#This Row],[Qté26]]</f>
        <v>0</v>
      </c>
      <c r="BI21" s="74">
        <f>Tableau_TARIFS_SOCODA[[#This Row],[Prix d''achat HT]]*Tableau_TARIFS_SOCODA[[#This Row],[Qté27]]</f>
        <v>0</v>
      </c>
      <c r="BK21" s="74">
        <f>Tableau_TARIFS_SOCODA[[#This Row],[Prix d''achat HT]]*Tableau_TARIFS_SOCODA[[#This Row],[Qté28]]</f>
        <v>0</v>
      </c>
      <c r="BM21" s="74">
        <f>Tableau_TARIFS_SOCODA[[#This Row],[Prix d''achat HT]]*Tableau_TARIFS_SOCODA[[#This Row],[Qté29]]</f>
        <v>0</v>
      </c>
      <c r="BO21" s="74">
        <f>Tableau_TARIFS_SOCODA[[#This Row],[Prix d''achat HT]]*Tableau_TARIFS_SOCODA[[#This Row],[Qté30]]</f>
        <v>0</v>
      </c>
      <c r="BP21" s="75">
        <f>Tableau_TARIFS_SOCODA[[#This Row],[Longueur]]*Tableau_TARIFS_SOCODA[[#This Row],[Largeur]]</f>
        <v>4.7430000000000003</v>
      </c>
      <c r="BR21" s="74"/>
    </row>
    <row r="22" spans="1:70" x14ac:dyDescent="0.25">
      <c r="A22" t="s">
        <v>94</v>
      </c>
      <c r="B22" t="s">
        <v>59</v>
      </c>
      <c r="C22" t="s">
        <v>95</v>
      </c>
      <c r="D22">
        <v>2.5</v>
      </c>
      <c r="E22">
        <v>1.22</v>
      </c>
      <c r="F22" t="s">
        <v>61</v>
      </c>
      <c r="G22" s="74">
        <v>30.36</v>
      </c>
      <c r="I22" s="74">
        <f>Tableau_TARIFS_SOCODA[[#This Row],[Prix d''achat HT]]*Tableau_TARIFS_SOCODA[[#This Row],[Qté]]</f>
        <v>0</v>
      </c>
      <c r="K22" s="74">
        <f>Tableau_TARIFS_SOCODA[[#This Row],[Prix d''achat HT]]*Tableau_TARIFS_SOCODA[[#This Row],[Qté2]]</f>
        <v>0</v>
      </c>
      <c r="M22" s="74">
        <f>Tableau_TARIFS_SOCODA[[#This Row],[Prix d''achat HT]]*Tableau_TARIFS_SOCODA[[#This Row],[Qté3]]</f>
        <v>0</v>
      </c>
      <c r="O22" s="74">
        <f>Tableau_TARIFS_SOCODA[[#This Row],[Prix d''achat HT]]*Tableau_TARIFS_SOCODA[[#This Row],[Qté4]]</f>
        <v>0</v>
      </c>
      <c r="Q22" s="74">
        <f>Tableau_TARIFS_SOCODA[[#This Row],[Prix d''achat HT]]*Tableau_TARIFS_SOCODA[[#This Row],[Qté5]]</f>
        <v>0</v>
      </c>
      <c r="S22" s="74">
        <f>Tableau_TARIFS_SOCODA[[#This Row],[Prix d''achat HT]]*Tableau_TARIFS_SOCODA[[#This Row],[Qté6]]</f>
        <v>0</v>
      </c>
      <c r="U22" s="74">
        <f>Tableau_TARIFS_SOCODA[[#This Row],[Prix d''achat HT]]*Tableau_TARIFS_SOCODA[[#This Row],[Qté7]]</f>
        <v>0</v>
      </c>
      <c r="W22" s="74">
        <f>Tableau_TARIFS_SOCODA[[#This Row],[Prix d''achat HT]]*Tableau_TARIFS_SOCODA[[#This Row],[Qté8]]</f>
        <v>0</v>
      </c>
      <c r="Y22" s="74">
        <f>Tableau_TARIFS_SOCODA[[#This Row],[Prix d''achat HT]]*Tableau_TARIFS_SOCODA[[#This Row],[Qté9]]</f>
        <v>0</v>
      </c>
      <c r="AA22" s="74">
        <f>Tableau_TARIFS_SOCODA[[#This Row],[Prix d''achat HT]]*Tableau_TARIFS_SOCODA[[#This Row],[Qté10]]</f>
        <v>0</v>
      </c>
      <c r="AC22" s="74">
        <f>Tableau_TARIFS_SOCODA[[#This Row],[Prix d''achat HT]]*Tableau_TARIFS_SOCODA[[#This Row],[Qté11]]</f>
        <v>0</v>
      </c>
      <c r="AE22" s="74">
        <f>Tableau_TARIFS_SOCODA[[#This Row],[Prix d''achat HT]]*Tableau_TARIFS_SOCODA[[#This Row],[Qté12]]</f>
        <v>0</v>
      </c>
      <c r="AG22" s="74">
        <f>Tableau_TARIFS_SOCODA[[#This Row],[Prix d''achat HT]]*Tableau_TARIFS_SOCODA[[#This Row],[Qté13]]</f>
        <v>0</v>
      </c>
      <c r="AI22" s="74">
        <f>Tableau_TARIFS_SOCODA[[#This Row],[Prix d''achat HT]]*Tableau_TARIFS_SOCODA[[#This Row],[Qté14]]</f>
        <v>0</v>
      </c>
      <c r="AK22" s="74">
        <f>Tableau_TARIFS_SOCODA[[#This Row],[Prix d''achat HT]]*Tableau_TARIFS_SOCODA[[#This Row],[Qté15]]</f>
        <v>0</v>
      </c>
      <c r="AM22" s="74">
        <f>Tableau_TARIFS_SOCODA[[#This Row],[Prix d''achat HT]]*Tableau_TARIFS_SOCODA[[#This Row],[Qté16]]</f>
        <v>0</v>
      </c>
      <c r="AO22" s="74">
        <f>Tableau_TARIFS_SOCODA[[#This Row],[Prix d''achat HT]]*Tableau_TARIFS_SOCODA[[#This Row],[Qté17]]</f>
        <v>0</v>
      </c>
      <c r="AQ22" s="74">
        <f>Tableau_TARIFS_SOCODA[[#This Row],[Prix d''achat HT]]*Tableau_TARIFS_SOCODA[[#This Row],[Qté18]]</f>
        <v>0</v>
      </c>
      <c r="AS22" s="74">
        <f>Tableau_TARIFS_SOCODA[[#This Row],[Prix d''achat HT]]*Tableau_TARIFS_SOCODA[[#This Row],[Qté19]]</f>
        <v>0</v>
      </c>
      <c r="AU22" s="74">
        <f>Tableau_TARIFS_SOCODA[[#This Row],[Prix d''achat HT]]*Tableau_TARIFS_SOCODA[[#This Row],[Qté20]]</f>
        <v>0</v>
      </c>
      <c r="AW22" s="74">
        <f>Tableau_TARIFS_SOCODA[[#This Row],[Prix d''achat HT]]*Tableau_TARIFS_SOCODA[[#This Row],[Qté21]]</f>
        <v>0</v>
      </c>
      <c r="AY22" s="74">
        <f>Tableau_TARIFS_SOCODA[[#This Row],[Prix d''achat HT]]*Tableau_TARIFS_SOCODA[[#This Row],[Qté22]]</f>
        <v>0</v>
      </c>
      <c r="BA22" s="74">
        <f>Tableau_TARIFS_SOCODA[[#This Row],[Prix d''achat HT]]*Tableau_TARIFS_SOCODA[[#This Row],[Qté23]]</f>
        <v>0</v>
      </c>
      <c r="BC22" s="74">
        <f>Tableau_TARIFS_SOCODA[[#This Row],[Prix d''achat HT]]*Tableau_TARIFS_SOCODA[[#This Row],[Qté24]]</f>
        <v>0</v>
      </c>
      <c r="BE22" s="74">
        <f>Tableau_TARIFS_SOCODA[[#This Row],[Prix d''achat HT]]*Tableau_TARIFS_SOCODA[[#This Row],[Qté25]]</f>
        <v>0</v>
      </c>
      <c r="BG22" s="74">
        <f>Tableau_TARIFS_SOCODA[[#This Row],[Prix d''achat HT]]*Tableau_TARIFS_SOCODA[[#This Row],[Qté26]]</f>
        <v>0</v>
      </c>
      <c r="BI22" s="74">
        <f>Tableau_TARIFS_SOCODA[[#This Row],[Prix d''achat HT]]*Tableau_TARIFS_SOCODA[[#This Row],[Qté27]]</f>
        <v>0</v>
      </c>
      <c r="BK22" s="74">
        <f>Tableau_TARIFS_SOCODA[[#This Row],[Prix d''achat HT]]*Tableau_TARIFS_SOCODA[[#This Row],[Qté28]]</f>
        <v>0</v>
      </c>
      <c r="BM22" s="74">
        <f>Tableau_TARIFS_SOCODA[[#This Row],[Prix d''achat HT]]*Tableau_TARIFS_SOCODA[[#This Row],[Qté29]]</f>
        <v>0</v>
      </c>
      <c r="BO22" s="74">
        <f>Tableau_TARIFS_SOCODA[[#This Row],[Prix d''achat HT]]*Tableau_TARIFS_SOCODA[[#This Row],[Qté30]]</f>
        <v>0</v>
      </c>
      <c r="BP22" s="75">
        <f>Tableau_TARIFS_SOCODA[[#This Row],[Longueur]]*Tableau_TARIFS_SOCODA[[#This Row],[Largeur]]</f>
        <v>3.05</v>
      </c>
      <c r="BR22" s="74"/>
    </row>
    <row r="23" spans="1:70" x14ac:dyDescent="0.25">
      <c r="A23" t="s">
        <v>96</v>
      </c>
      <c r="B23" t="s">
        <v>59</v>
      </c>
      <c r="C23" t="s">
        <v>97</v>
      </c>
      <c r="D23">
        <v>3.1</v>
      </c>
      <c r="E23">
        <v>1.53</v>
      </c>
      <c r="F23" t="s">
        <v>61</v>
      </c>
      <c r="G23" s="74">
        <v>35.35</v>
      </c>
      <c r="I23" s="74">
        <f>Tableau_TARIFS_SOCODA[[#This Row],[Prix d''achat HT]]*Tableau_TARIFS_SOCODA[[#This Row],[Qté]]</f>
        <v>0</v>
      </c>
      <c r="K23" s="74">
        <f>Tableau_TARIFS_SOCODA[[#This Row],[Prix d''achat HT]]*Tableau_TARIFS_SOCODA[[#This Row],[Qté2]]</f>
        <v>0</v>
      </c>
      <c r="M23" s="74">
        <f>Tableau_TARIFS_SOCODA[[#This Row],[Prix d''achat HT]]*Tableau_TARIFS_SOCODA[[#This Row],[Qté3]]</f>
        <v>0</v>
      </c>
      <c r="O23" s="74">
        <f>Tableau_TARIFS_SOCODA[[#This Row],[Prix d''achat HT]]*Tableau_TARIFS_SOCODA[[#This Row],[Qté4]]</f>
        <v>0</v>
      </c>
      <c r="Q23" s="74">
        <f>Tableau_TARIFS_SOCODA[[#This Row],[Prix d''achat HT]]*Tableau_TARIFS_SOCODA[[#This Row],[Qté5]]</f>
        <v>0</v>
      </c>
      <c r="S23" s="74">
        <f>Tableau_TARIFS_SOCODA[[#This Row],[Prix d''achat HT]]*Tableau_TARIFS_SOCODA[[#This Row],[Qté6]]</f>
        <v>0</v>
      </c>
      <c r="U23" s="74">
        <f>Tableau_TARIFS_SOCODA[[#This Row],[Prix d''achat HT]]*Tableau_TARIFS_SOCODA[[#This Row],[Qté7]]</f>
        <v>0</v>
      </c>
      <c r="W23" s="74">
        <f>Tableau_TARIFS_SOCODA[[#This Row],[Prix d''achat HT]]*Tableau_TARIFS_SOCODA[[#This Row],[Qté8]]</f>
        <v>0</v>
      </c>
      <c r="Y23" s="74">
        <f>Tableau_TARIFS_SOCODA[[#This Row],[Prix d''achat HT]]*Tableau_TARIFS_SOCODA[[#This Row],[Qté9]]</f>
        <v>0</v>
      </c>
      <c r="AA23" s="74">
        <f>Tableau_TARIFS_SOCODA[[#This Row],[Prix d''achat HT]]*Tableau_TARIFS_SOCODA[[#This Row],[Qté10]]</f>
        <v>0</v>
      </c>
      <c r="AC23" s="74">
        <f>Tableau_TARIFS_SOCODA[[#This Row],[Prix d''achat HT]]*Tableau_TARIFS_SOCODA[[#This Row],[Qté11]]</f>
        <v>0</v>
      </c>
      <c r="AE23" s="74">
        <f>Tableau_TARIFS_SOCODA[[#This Row],[Prix d''achat HT]]*Tableau_TARIFS_SOCODA[[#This Row],[Qté12]]</f>
        <v>0</v>
      </c>
      <c r="AG23" s="74">
        <f>Tableau_TARIFS_SOCODA[[#This Row],[Prix d''achat HT]]*Tableau_TARIFS_SOCODA[[#This Row],[Qté13]]</f>
        <v>0</v>
      </c>
      <c r="AI23" s="74">
        <f>Tableau_TARIFS_SOCODA[[#This Row],[Prix d''achat HT]]*Tableau_TARIFS_SOCODA[[#This Row],[Qté14]]</f>
        <v>0</v>
      </c>
      <c r="AK23" s="74">
        <f>Tableau_TARIFS_SOCODA[[#This Row],[Prix d''achat HT]]*Tableau_TARIFS_SOCODA[[#This Row],[Qté15]]</f>
        <v>0</v>
      </c>
      <c r="AM23" s="74">
        <f>Tableau_TARIFS_SOCODA[[#This Row],[Prix d''achat HT]]*Tableau_TARIFS_SOCODA[[#This Row],[Qté16]]</f>
        <v>0</v>
      </c>
      <c r="AO23" s="74">
        <f>Tableau_TARIFS_SOCODA[[#This Row],[Prix d''achat HT]]*Tableau_TARIFS_SOCODA[[#This Row],[Qté17]]</f>
        <v>0</v>
      </c>
      <c r="AQ23" s="74">
        <f>Tableau_TARIFS_SOCODA[[#This Row],[Prix d''achat HT]]*Tableau_TARIFS_SOCODA[[#This Row],[Qté18]]</f>
        <v>0</v>
      </c>
      <c r="AS23" s="74">
        <f>Tableau_TARIFS_SOCODA[[#This Row],[Prix d''achat HT]]*Tableau_TARIFS_SOCODA[[#This Row],[Qté19]]</f>
        <v>0</v>
      </c>
      <c r="AU23" s="74">
        <f>Tableau_TARIFS_SOCODA[[#This Row],[Prix d''achat HT]]*Tableau_TARIFS_SOCODA[[#This Row],[Qté20]]</f>
        <v>0</v>
      </c>
      <c r="AW23" s="74">
        <f>Tableau_TARIFS_SOCODA[[#This Row],[Prix d''achat HT]]*Tableau_TARIFS_SOCODA[[#This Row],[Qté21]]</f>
        <v>0</v>
      </c>
      <c r="AY23" s="74">
        <f>Tableau_TARIFS_SOCODA[[#This Row],[Prix d''achat HT]]*Tableau_TARIFS_SOCODA[[#This Row],[Qté22]]</f>
        <v>0</v>
      </c>
      <c r="BA23" s="74">
        <f>Tableau_TARIFS_SOCODA[[#This Row],[Prix d''achat HT]]*Tableau_TARIFS_SOCODA[[#This Row],[Qté23]]</f>
        <v>0</v>
      </c>
      <c r="BC23" s="74">
        <f>Tableau_TARIFS_SOCODA[[#This Row],[Prix d''achat HT]]*Tableau_TARIFS_SOCODA[[#This Row],[Qté24]]</f>
        <v>0</v>
      </c>
      <c r="BE23" s="74">
        <f>Tableau_TARIFS_SOCODA[[#This Row],[Prix d''achat HT]]*Tableau_TARIFS_SOCODA[[#This Row],[Qté25]]</f>
        <v>0</v>
      </c>
      <c r="BG23" s="74">
        <f>Tableau_TARIFS_SOCODA[[#This Row],[Prix d''achat HT]]*Tableau_TARIFS_SOCODA[[#This Row],[Qté26]]</f>
        <v>0</v>
      </c>
      <c r="BI23" s="74">
        <f>Tableau_TARIFS_SOCODA[[#This Row],[Prix d''achat HT]]*Tableau_TARIFS_SOCODA[[#This Row],[Qté27]]</f>
        <v>0</v>
      </c>
      <c r="BK23" s="74">
        <f>Tableau_TARIFS_SOCODA[[#This Row],[Prix d''achat HT]]*Tableau_TARIFS_SOCODA[[#This Row],[Qté28]]</f>
        <v>0</v>
      </c>
      <c r="BM23" s="74">
        <f>Tableau_TARIFS_SOCODA[[#This Row],[Prix d''achat HT]]*Tableau_TARIFS_SOCODA[[#This Row],[Qté29]]</f>
        <v>0</v>
      </c>
      <c r="BO23" s="74">
        <f>Tableau_TARIFS_SOCODA[[#This Row],[Prix d''achat HT]]*Tableau_TARIFS_SOCODA[[#This Row],[Qté30]]</f>
        <v>0</v>
      </c>
      <c r="BP23" s="75">
        <f>Tableau_TARIFS_SOCODA[[#This Row],[Longueur]]*Tableau_TARIFS_SOCODA[[#This Row],[Largeur]]</f>
        <v>4.7430000000000003</v>
      </c>
      <c r="BR23" s="74"/>
    </row>
    <row r="24" spans="1:70" x14ac:dyDescent="0.25">
      <c r="A24" t="s">
        <v>98</v>
      </c>
      <c r="B24" t="s">
        <v>59</v>
      </c>
      <c r="C24" t="s">
        <v>99</v>
      </c>
      <c r="D24">
        <v>2.5</v>
      </c>
      <c r="E24">
        <v>1.22</v>
      </c>
      <c r="F24" t="s">
        <v>61</v>
      </c>
      <c r="G24" s="74">
        <v>39.74</v>
      </c>
      <c r="I24" s="74">
        <f>Tableau_TARIFS_SOCODA[[#This Row],[Prix d''achat HT]]*Tableau_TARIFS_SOCODA[[#This Row],[Qté]]</f>
        <v>0</v>
      </c>
      <c r="K24" s="74">
        <f>Tableau_TARIFS_SOCODA[[#This Row],[Prix d''achat HT]]*Tableau_TARIFS_SOCODA[[#This Row],[Qté2]]</f>
        <v>0</v>
      </c>
      <c r="M24" s="74">
        <f>Tableau_TARIFS_SOCODA[[#This Row],[Prix d''achat HT]]*Tableau_TARIFS_SOCODA[[#This Row],[Qté3]]</f>
        <v>0</v>
      </c>
      <c r="O24" s="74">
        <f>Tableau_TARIFS_SOCODA[[#This Row],[Prix d''achat HT]]*Tableau_TARIFS_SOCODA[[#This Row],[Qté4]]</f>
        <v>0</v>
      </c>
      <c r="Q24" s="74">
        <f>Tableau_TARIFS_SOCODA[[#This Row],[Prix d''achat HT]]*Tableau_TARIFS_SOCODA[[#This Row],[Qté5]]</f>
        <v>0</v>
      </c>
      <c r="S24" s="74">
        <f>Tableau_TARIFS_SOCODA[[#This Row],[Prix d''achat HT]]*Tableau_TARIFS_SOCODA[[#This Row],[Qté6]]</f>
        <v>0</v>
      </c>
      <c r="U24" s="74">
        <f>Tableau_TARIFS_SOCODA[[#This Row],[Prix d''achat HT]]*Tableau_TARIFS_SOCODA[[#This Row],[Qté7]]</f>
        <v>0</v>
      </c>
      <c r="W24" s="74">
        <f>Tableau_TARIFS_SOCODA[[#This Row],[Prix d''achat HT]]*Tableau_TARIFS_SOCODA[[#This Row],[Qté8]]</f>
        <v>0</v>
      </c>
      <c r="Y24" s="74">
        <f>Tableau_TARIFS_SOCODA[[#This Row],[Prix d''achat HT]]*Tableau_TARIFS_SOCODA[[#This Row],[Qté9]]</f>
        <v>0</v>
      </c>
      <c r="AA24" s="74">
        <f>Tableau_TARIFS_SOCODA[[#This Row],[Prix d''achat HT]]*Tableau_TARIFS_SOCODA[[#This Row],[Qté10]]</f>
        <v>0</v>
      </c>
      <c r="AC24" s="74">
        <f>Tableau_TARIFS_SOCODA[[#This Row],[Prix d''achat HT]]*Tableau_TARIFS_SOCODA[[#This Row],[Qté11]]</f>
        <v>0</v>
      </c>
      <c r="AE24" s="74">
        <f>Tableau_TARIFS_SOCODA[[#This Row],[Prix d''achat HT]]*Tableau_TARIFS_SOCODA[[#This Row],[Qté12]]</f>
        <v>0</v>
      </c>
      <c r="AG24" s="74">
        <f>Tableau_TARIFS_SOCODA[[#This Row],[Prix d''achat HT]]*Tableau_TARIFS_SOCODA[[#This Row],[Qté13]]</f>
        <v>0</v>
      </c>
      <c r="AI24" s="74">
        <f>Tableau_TARIFS_SOCODA[[#This Row],[Prix d''achat HT]]*Tableau_TARIFS_SOCODA[[#This Row],[Qté14]]</f>
        <v>0</v>
      </c>
      <c r="AK24" s="74">
        <f>Tableau_TARIFS_SOCODA[[#This Row],[Prix d''achat HT]]*Tableau_TARIFS_SOCODA[[#This Row],[Qté15]]</f>
        <v>0</v>
      </c>
      <c r="AM24" s="74">
        <f>Tableau_TARIFS_SOCODA[[#This Row],[Prix d''achat HT]]*Tableau_TARIFS_SOCODA[[#This Row],[Qté16]]</f>
        <v>0</v>
      </c>
      <c r="AO24" s="74">
        <f>Tableau_TARIFS_SOCODA[[#This Row],[Prix d''achat HT]]*Tableau_TARIFS_SOCODA[[#This Row],[Qté17]]</f>
        <v>0</v>
      </c>
      <c r="AQ24" s="74">
        <f>Tableau_TARIFS_SOCODA[[#This Row],[Prix d''achat HT]]*Tableau_TARIFS_SOCODA[[#This Row],[Qté18]]</f>
        <v>0</v>
      </c>
      <c r="AS24" s="74">
        <f>Tableau_TARIFS_SOCODA[[#This Row],[Prix d''achat HT]]*Tableau_TARIFS_SOCODA[[#This Row],[Qté19]]</f>
        <v>0</v>
      </c>
      <c r="AU24" s="74">
        <f>Tableau_TARIFS_SOCODA[[#This Row],[Prix d''achat HT]]*Tableau_TARIFS_SOCODA[[#This Row],[Qté20]]</f>
        <v>0</v>
      </c>
      <c r="AW24" s="74">
        <f>Tableau_TARIFS_SOCODA[[#This Row],[Prix d''achat HT]]*Tableau_TARIFS_SOCODA[[#This Row],[Qté21]]</f>
        <v>0</v>
      </c>
      <c r="AY24" s="74">
        <f>Tableau_TARIFS_SOCODA[[#This Row],[Prix d''achat HT]]*Tableau_TARIFS_SOCODA[[#This Row],[Qté22]]</f>
        <v>0</v>
      </c>
      <c r="BA24" s="74">
        <f>Tableau_TARIFS_SOCODA[[#This Row],[Prix d''achat HT]]*Tableau_TARIFS_SOCODA[[#This Row],[Qté23]]</f>
        <v>0</v>
      </c>
      <c r="BC24" s="74">
        <f>Tableau_TARIFS_SOCODA[[#This Row],[Prix d''achat HT]]*Tableau_TARIFS_SOCODA[[#This Row],[Qté24]]</f>
        <v>0</v>
      </c>
      <c r="BE24" s="74">
        <f>Tableau_TARIFS_SOCODA[[#This Row],[Prix d''achat HT]]*Tableau_TARIFS_SOCODA[[#This Row],[Qté25]]</f>
        <v>0</v>
      </c>
      <c r="BG24" s="74">
        <f>Tableau_TARIFS_SOCODA[[#This Row],[Prix d''achat HT]]*Tableau_TARIFS_SOCODA[[#This Row],[Qté26]]</f>
        <v>0</v>
      </c>
      <c r="BI24" s="74">
        <f>Tableau_TARIFS_SOCODA[[#This Row],[Prix d''achat HT]]*Tableau_TARIFS_SOCODA[[#This Row],[Qté27]]</f>
        <v>0</v>
      </c>
      <c r="BK24" s="74">
        <f>Tableau_TARIFS_SOCODA[[#This Row],[Prix d''achat HT]]*Tableau_TARIFS_SOCODA[[#This Row],[Qté28]]</f>
        <v>0</v>
      </c>
      <c r="BM24" s="74">
        <f>Tableau_TARIFS_SOCODA[[#This Row],[Prix d''achat HT]]*Tableau_TARIFS_SOCODA[[#This Row],[Qté29]]</f>
        <v>0</v>
      </c>
      <c r="BO24" s="74">
        <f>Tableau_TARIFS_SOCODA[[#This Row],[Prix d''achat HT]]*Tableau_TARIFS_SOCODA[[#This Row],[Qté30]]</f>
        <v>0</v>
      </c>
      <c r="BP24" s="75">
        <f>Tableau_TARIFS_SOCODA[[#This Row],[Longueur]]*Tableau_TARIFS_SOCODA[[#This Row],[Largeur]]</f>
        <v>3.05</v>
      </c>
      <c r="BR24" s="74"/>
    </row>
    <row r="25" spans="1:70" x14ac:dyDescent="0.25">
      <c r="A25" t="s">
        <v>100</v>
      </c>
      <c r="B25" t="s">
        <v>59</v>
      </c>
      <c r="C25" t="s">
        <v>101</v>
      </c>
      <c r="D25">
        <v>3.1</v>
      </c>
      <c r="E25">
        <v>1.53</v>
      </c>
      <c r="F25" t="s">
        <v>61</v>
      </c>
      <c r="G25" s="74">
        <v>46.64</v>
      </c>
      <c r="I25" s="74">
        <f>Tableau_TARIFS_SOCODA[[#This Row],[Prix d''achat HT]]*Tableau_TARIFS_SOCODA[[#This Row],[Qté]]</f>
        <v>0</v>
      </c>
      <c r="K25" s="74">
        <f>Tableau_TARIFS_SOCODA[[#This Row],[Prix d''achat HT]]*Tableau_TARIFS_SOCODA[[#This Row],[Qté2]]</f>
        <v>0</v>
      </c>
      <c r="M25" s="74">
        <f>Tableau_TARIFS_SOCODA[[#This Row],[Prix d''achat HT]]*Tableau_TARIFS_SOCODA[[#This Row],[Qté3]]</f>
        <v>0</v>
      </c>
      <c r="O25" s="74">
        <f>Tableau_TARIFS_SOCODA[[#This Row],[Prix d''achat HT]]*Tableau_TARIFS_SOCODA[[#This Row],[Qté4]]</f>
        <v>0</v>
      </c>
      <c r="Q25" s="74">
        <f>Tableau_TARIFS_SOCODA[[#This Row],[Prix d''achat HT]]*Tableau_TARIFS_SOCODA[[#This Row],[Qté5]]</f>
        <v>0</v>
      </c>
      <c r="S25" s="74">
        <f>Tableau_TARIFS_SOCODA[[#This Row],[Prix d''achat HT]]*Tableau_TARIFS_SOCODA[[#This Row],[Qté6]]</f>
        <v>0</v>
      </c>
      <c r="U25" s="74">
        <f>Tableau_TARIFS_SOCODA[[#This Row],[Prix d''achat HT]]*Tableau_TARIFS_SOCODA[[#This Row],[Qté7]]</f>
        <v>0</v>
      </c>
      <c r="W25" s="74">
        <f>Tableau_TARIFS_SOCODA[[#This Row],[Prix d''achat HT]]*Tableau_TARIFS_SOCODA[[#This Row],[Qté8]]</f>
        <v>0</v>
      </c>
      <c r="Y25" s="74">
        <f>Tableau_TARIFS_SOCODA[[#This Row],[Prix d''achat HT]]*Tableau_TARIFS_SOCODA[[#This Row],[Qté9]]</f>
        <v>0</v>
      </c>
      <c r="AA25" s="74">
        <f>Tableau_TARIFS_SOCODA[[#This Row],[Prix d''achat HT]]*Tableau_TARIFS_SOCODA[[#This Row],[Qté10]]</f>
        <v>0</v>
      </c>
      <c r="AC25" s="74">
        <f>Tableau_TARIFS_SOCODA[[#This Row],[Prix d''achat HT]]*Tableau_TARIFS_SOCODA[[#This Row],[Qté11]]</f>
        <v>0</v>
      </c>
      <c r="AE25" s="74">
        <f>Tableau_TARIFS_SOCODA[[#This Row],[Prix d''achat HT]]*Tableau_TARIFS_SOCODA[[#This Row],[Qté12]]</f>
        <v>0</v>
      </c>
      <c r="AG25" s="74">
        <f>Tableau_TARIFS_SOCODA[[#This Row],[Prix d''achat HT]]*Tableau_TARIFS_SOCODA[[#This Row],[Qté13]]</f>
        <v>0</v>
      </c>
      <c r="AI25" s="74">
        <f>Tableau_TARIFS_SOCODA[[#This Row],[Prix d''achat HT]]*Tableau_TARIFS_SOCODA[[#This Row],[Qté14]]</f>
        <v>0</v>
      </c>
      <c r="AK25" s="74">
        <f>Tableau_TARIFS_SOCODA[[#This Row],[Prix d''achat HT]]*Tableau_TARIFS_SOCODA[[#This Row],[Qté15]]</f>
        <v>0</v>
      </c>
      <c r="AM25" s="74">
        <f>Tableau_TARIFS_SOCODA[[#This Row],[Prix d''achat HT]]*Tableau_TARIFS_SOCODA[[#This Row],[Qté16]]</f>
        <v>0</v>
      </c>
      <c r="AO25" s="74">
        <f>Tableau_TARIFS_SOCODA[[#This Row],[Prix d''achat HT]]*Tableau_TARIFS_SOCODA[[#This Row],[Qté17]]</f>
        <v>0</v>
      </c>
      <c r="AQ25" s="74">
        <f>Tableau_TARIFS_SOCODA[[#This Row],[Prix d''achat HT]]*Tableau_TARIFS_SOCODA[[#This Row],[Qté18]]</f>
        <v>0</v>
      </c>
      <c r="AS25" s="74">
        <f>Tableau_TARIFS_SOCODA[[#This Row],[Prix d''achat HT]]*Tableau_TARIFS_SOCODA[[#This Row],[Qté19]]</f>
        <v>0</v>
      </c>
      <c r="AU25" s="74">
        <f>Tableau_TARIFS_SOCODA[[#This Row],[Prix d''achat HT]]*Tableau_TARIFS_SOCODA[[#This Row],[Qté20]]</f>
        <v>0</v>
      </c>
      <c r="AW25" s="74">
        <f>Tableau_TARIFS_SOCODA[[#This Row],[Prix d''achat HT]]*Tableau_TARIFS_SOCODA[[#This Row],[Qté21]]</f>
        <v>0</v>
      </c>
      <c r="AY25" s="74">
        <f>Tableau_TARIFS_SOCODA[[#This Row],[Prix d''achat HT]]*Tableau_TARIFS_SOCODA[[#This Row],[Qté22]]</f>
        <v>0</v>
      </c>
      <c r="BA25" s="74">
        <f>Tableau_TARIFS_SOCODA[[#This Row],[Prix d''achat HT]]*Tableau_TARIFS_SOCODA[[#This Row],[Qté23]]</f>
        <v>0</v>
      </c>
      <c r="BC25" s="74">
        <f>Tableau_TARIFS_SOCODA[[#This Row],[Prix d''achat HT]]*Tableau_TARIFS_SOCODA[[#This Row],[Qté24]]</f>
        <v>0</v>
      </c>
      <c r="BE25" s="74">
        <f>Tableau_TARIFS_SOCODA[[#This Row],[Prix d''achat HT]]*Tableau_TARIFS_SOCODA[[#This Row],[Qté25]]</f>
        <v>0</v>
      </c>
      <c r="BG25" s="74">
        <f>Tableau_TARIFS_SOCODA[[#This Row],[Prix d''achat HT]]*Tableau_TARIFS_SOCODA[[#This Row],[Qté26]]</f>
        <v>0</v>
      </c>
      <c r="BI25" s="74">
        <f>Tableau_TARIFS_SOCODA[[#This Row],[Prix d''achat HT]]*Tableau_TARIFS_SOCODA[[#This Row],[Qté27]]</f>
        <v>0</v>
      </c>
      <c r="BK25" s="74">
        <f>Tableau_TARIFS_SOCODA[[#This Row],[Prix d''achat HT]]*Tableau_TARIFS_SOCODA[[#This Row],[Qté28]]</f>
        <v>0</v>
      </c>
      <c r="BM25" s="74">
        <f>Tableau_TARIFS_SOCODA[[#This Row],[Prix d''achat HT]]*Tableau_TARIFS_SOCODA[[#This Row],[Qté29]]</f>
        <v>0</v>
      </c>
      <c r="BO25" s="74">
        <f>Tableau_TARIFS_SOCODA[[#This Row],[Prix d''achat HT]]*Tableau_TARIFS_SOCODA[[#This Row],[Qté30]]</f>
        <v>0</v>
      </c>
      <c r="BP25" s="75">
        <f>Tableau_TARIFS_SOCODA[[#This Row],[Longueur]]*Tableau_TARIFS_SOCODA[[#This Row],[Largeur]]</f>
        <v>4.7430000000000003</v>
      </c>
      <c r="BR25" s="74"/>
    </row>
    <row r="26" spans="1:70" x14ac:dyDescent="0.25">
      <c r="A26" t="s">
        <v>102</v>
      </c>
      <c r="B26" t="s">
        <v>59</v>
      </c>
      <c r="C26" t="s">
        <v>103</v>
      </c>
      <c r="D26">
        <v>2.5</v>
      </c>
      <c r="E26">
        <v>1.22</v>
      </c>
      <c r="F26" t="s">
        <v>61</v>
      </c>
      <c r="G26" s="74">
        <v>8.94</v>
      </c>
      <c r="I26" s="74">
        <f>Tableau_TARIFS_SOCODA[[#This Row],[Prix d''achat HT]]*Tableau_TARIFS_SOCODA[[#This Row],[Qté]]</f>
        <v>0</v>
      </c>
      <c r="K26" s="74">
        <f>Tableau_TARIFS_SOCODA[[#This Row],[Prix d''achat HT]]*Tableau_TARIFS_SOCODA[[#This Row],[Qté2]]</f>
        <v>0</v>
      </c>
      <c r="M26" s="74">
        <f>Tableau_TARIFS_SOCODA[[#This Row],[Prix d''achat HT]]*Tableau_TARIFS_SOCODA[[#This Row],[Qté3]]</f>
        <v>0</v>
      </c>
      <c r="O26" s="74">
        <f>Tableau_TARIFS_SOCODA[[#This Row],[Prix d''achat HT]]*Tableau_TARIFS_SOCODA[[#This Row],[Qté4]]</f>
        <v>0</v>
      </c>
      <c r="Q26" s="74">
        <f>Tableau_TARIFS_SOCODA[[#This Row],[Prix d''achat HT]]*Tableau_TARIFS_SOCODA[[#This Row],[Qté5]]</f>
        <v>0</v>
      </c>
      <c r="S26" s="74">
        <f>Tableau_TARIFS_SOCODA[[#This Row],[Prix d''achat HT]]*Tableau_TARIFS_SOCODA[[#This Row],[Qté6]]</f>
        <v>0</v>
      </c>
      <c r="U26" s="74">
        <f>Tableau_TARIFS_SOCODA[[#This Row],[Prix d''achat HT]]*Tableau_TARIFS_SOCODA[[#This Row],[Qté7]]</f>
        <v>0</v>
      </c>
      <c r="W26" s="74">
        <f>Tableau_TARIFS_SOCODA[[#This Row],[Prix d''achat HT]]*Tableau_TARIFS_SOCODA[[#This Row],[Qté8]]</f>
        <v>0</v>
      </c>
      <c r="Y26" s="74">
        <f>Tableau_TARIFS_SOCODA[[#This Row],[Prix d''achat HT]]*Tableau_TARIFS_SOCODA[[#This Row],[Qté9]]</f>
        <v>0</v>
      </c>
      <c r="AA26" s="74">
        <f>Tableau_TARIFS_SOCODA[[#This Row],[Prix d''achat HT]]*Tableau_TARIFS_SOCODA[[#This Row],[Qté10]]</f>
        <v>0</v>
      </c>
      <c r="AC26" s="74">
        <f>Tableau_TARIFS_SOCODA[[#This Row],[Prix d''achat HT]]*Tableau_TARIFS_SOCODA[[#This Row],[Qté11]]</f>
        <v>0</v>
      </c>
      <c r="AE26" s="74">
        <f>Tableau_TARIFS_SOCODA[[#This Row],[Prix d''achat HT]]*Tableau_TARIFS_SOCODA[[#This Row],[Qté12]]</f>
        <v>0</v>
      </c>
      <c r="AG26" s="74">
        <f>Tableau_TARIFS_SOCODA[[#This Row],[Prix d''achat HT]]*Tableau_TARIFS_SOCODA[[#This Row],[Qté13]]</f>
        <v>0</v>
      </c>
      <c r="AI26" s="74">
        <f>Tableau_TARIFS_SOCODA[[#This Row],[Prix d''achat HT]]*Tableau_TARIFS_SOCODA[[#This Row],[Qté14]]</f>
        <v>0</v>
      </c>
      <c r="AK26" s="74">
        <f>Tableau_TARIFS_SOCODA[[#This Row],[Prix d''achat HT]]*Tableau_TARIFS_SOCODA[[#This Row],[Qté15]]</f>
        <v>0</v>
      </c>
      <c r="AM26" s="74">
        <f>Tableau_TARIFS_SOCODA[[#This Row],[Prix d''achat HT]]*Tableau_TARIFS_SOCODA[[#This Row],[Qté16]]</f>
        <v>0</v>
      </c>
      <c r="AO26" s="74">
        <f>Tableau_TARIFS_SOCODA[[#This Row],[Prix d''achat HT]]*Tableau_TARIFS_SOCODA[[#This Row],[Qté17]]</f>
        <v>0</v>
      </c>
      <c r="AQ26" s="74">
        <f>Tableau_TARIFS_SOCODA[[#This Row],[Prix d''achat HT]]*Tableau_TARIFS_SOCODA[[#This Row],[Qté18]]</f>
        <v>0</v>
      </c>
      <c r="AS26" s="74">
        <f>Tableau_TARIFS_SOCODA[[#This Row],[Prix d''achat HT]]*Tableau_TARIFS_SOCODA[[#This Row],[Qté19]]</f>
        <v>0</v>
      </c>
      <c r="AU26" s="74">
        <f>Tableau_TARIFS_SOCODA[[#This Row],[Prix d''achat HT]]*Tableau_TARIFS_SOCODA[[#This Row],[Qté20]]</f>
        <v>0</v>
      </c>
      <c r="AW26" s="74">
        <f>Tableau_TARIFS_SOCODA[[#This Row],[Prix d''achat HT]]*Tableau_TARIFS_SOCODA[[#This Row],[Qté21]]</f>
        <v>0</v>
      </c>
      <c r="AY26" s="74">
        <f>Tableau_TARIFS_SOCODA[[#This Row],[Prix d''achat HT]]*Tableau_TARIFS_SOCODA[[#This Row],[Qté22]]</f>
        <v>0</v>
      </c>
      <c r="BA26" s="74">
        <f>Tableau_TARIFS_SOCODA[[#This Row],[Prix d''achat HT]]*Tableau_TARIFS_SOCODA[[#This Row],[Qté23]]</f>
        <v>0</v>
      </c>
      <c r="BC26" s="74">
        <f>Tableau_TARIFS_SOCODA[[#This Row],[Prix d''achat HT]]*Tableau_TARIFS_SOCODA[[#This Row],[Qté24]]</f>
        <v>0</v>
      </c>
      <c r="BE26" s="74">
        <f>Tableau_TARIFS_SOCODA[[#This Row],[Prix d''achat HT]]*Tableau_TARIFS_SOCODA[[#This Row],[Qté25]]</f>
        <v>0</v>
      </c>
      <c r="BG26" s="74">
        <f>Tableau_TARIFS_SOCODA[[#This Row],[Prix d''achat HT]]*Tableau_TARIFS_SOCODA[[#This Row],[Qté26]]</f>
        <v>0</v>
      </c>
      <c r="BI26" s="74">
        <f>Tableau_TARIFS_SOCODA[[#This Row],[Prix d''achat HT]]*Tableau_TARIFS_SOCODA[[#This Row],[Qté27]]</f>
        <v>0</v>
      </c>
      <c r="BK26" s="74">
        <f>Tableau_TARIFS_SOCODA[[#This Row],[Prix d''achat HT]]*Tableau_TARIFS_SOCODA[[#This Row],[Qté28]]</f>
        <v>0</v>
      </c>
      <c r="BM26" s="74">
        <f>Tableau_TARIFS_SOCODA[[#This Row],[Prix d''achat HT]]*Tableau_TARIFS_SOCODA[[#This Row],[Qté29]]</f>
        <v>0</v>
      </c>
      <c r="BO26" s="74">
        <f>Tableau_TARIFS_SOCODA[[#This Row],[Prix d''achat HT]]*Tableau_TARIFS_SOCODA[[#This Row],[Qté30]]</f>
        <v>0</v>
      </c>
      <c r="BP26" s="75">
        <f>Tableau_TARIFS_SOCODA[[#This Row],[Longueur]]*Tableau_TARIFS_SOCODA[[#This Row],[Largeur]]</f>
        <v>3.05</v>
      </c>
      <c r="BR26" s="74"/>
    </row>
    <row r="27" spans="1:70" x14ac:dyDescent="0.25">
      <c r="A27" t="s">
        <v>104</v>
      </c>
      <c r="B27" t="s">
        <v>59</v>
      </c>
      <c r="C27" t="s">
        <v>105</v>
      </c>
      <c r="D27">
        <v>3.1</v>
      </c>
      <c r="E27">
        <v>1.53</v>
      </c>
      <c r="F27" t="s">
        <v>61</v>
      </c>
      <c r="G27" s="74">
        <v>10.49</v>
      </c>
      <c r="I27" s="74">
        <f>Tableau_TARIFS_SOCODA[[#This Row],[Prix d''achat HT]]*Tableau_TARIFS_SOCODA[[#This Row],[Qté]]</f>
        <v>0</v>
      </c>
      <c r="K27" s="74">
        <f>Tableau_TARIFS_SOCODA[[#This Row],[Prix d''achat HT]]*Tableau_TARIFS_SOCODA[[#This Row],[Qté2]]</f>
        <v>0</v>
      </c>
      <c r="M27" s="74">
        <f>Tableau_TARIFS_SOCODA[[#This Row],[Prix d''achat HT]]*Tableau_TARIFS_SOCODA[[#This Row],[Qté3]]</f>
        <v>0</v>
      </c>
      <c r="O27" s="74">
        <f>Tableau_TARIFS_SOCODA[[#This Row],[Prix d''achat HT]]*Tableau_TARIFS_SOCODA[[#This Row],[Qté4]]</f>
        <v>0</v>
      </c>
      <c r="Q27" s="74">
        <f>Tableau_TARIFS_SOCODA[[#This Row],[Prix d''achat HT]]*Tableau_TARIFS_SOCODA[[#This Row],[Qté5]]</f>
        <v>0</v>
      </c>
      <c r="S27" s="74">
        <f>Tableau_TARIFS_SOCODA[[#This Row],[Prix d''achat HT]]*Tableau_TARIFS_SOCODA[[#This Row],[Qté6]]</f>
        <v>0</v>
      </c>
      <c r="U27" s="74">
        <f>Tableau_TARIFS_SOCODA[[#This Row],[Prix d''achat HT]]*Tableau_TARIFS_SOCODA[[#This Row],[Qté7]]</f>
        <v>0</v>
      </c>
      <c r="W27" s="74">
        <f>Tableau_TARIFS_SOCODA[[#This Row],[Prix d''achat HT]]*Tableau_TARIFS_SOCODA[[#This Row],[Qté8]]</f>
        <v>0</v>
      </c>
      <c r="Y27" s="74">
        <f>Tableau_TARIFS_SOCODA[[#This Row],[Prix d''achat HT]]*Tableau_TARIFS_SOCODA[[#This Row],[Qté9]]</f>
        <v>0</v>
      </c>
      <c r="AA27" s="74">
        <f>Tableau_TARIFS_SOCODA[[#This Row],[Prix d''achat HT]]*Tableau_TARIFS_SOCODA[[#This Row],[Qté10]]</f>
        <v>0</v>
      </c>
      <c r="AC27" s="74">
        <f>Tableau_TARIFS_SOCODA[[#This Row],[Prix d''achat HT]]*Tableau_TARIFS_SOCODA[[#This Row],[Qté11]]</f>
        <v>0</v>
      </c>
      <c r="AE27" s="74">
        <f>Tableau_TARIFS_SOCODA[[#This Row],[Prix d''achat HT]]*Tableau_TARIFS_SOCODA[[#This Row],[Qté12]]</f>
        <v>0</v>
      </c>
      <c r="AG27" s="74">
        <f>Tableau_TARIFS_SOCODA[[#This Row],[Prix d''achat HT]]*Tableau_TARIFS_SOCODA[[#This Row],[Qté13]]</f>
        <v>0</v>
      </c>
      <c r="AI27" s="74">
        <f>Tableau_TARIFS_SOCODA[[#This Row],[Prix d''achat HT]]*Tableau_TARIFS_SOCODA[[#This Row],[Qté14]]</f>
        <v>0</v>
      </c>
      <c r="AK27" s="74">
        <f>Tableau_TARIFS_SOCODA[[#This Row],[Prix d''achat HT]]*Tableau_TARIFS_SOCODA[[#This Row],[Qté15]]</f>
        <v>0</v>
      </c>
      <c r="AM27" s="74">
        <f>Tableau_TARIFS_SOCODA[[#This Row],[Prix d''achat HT]]*Tableau_TARIFS_SOCODA[[#This Row],[Qté16]]</f>
        <v>0</v>
      </c>
      <c r="AO27" s="74">
        <f>Tableau_TARIFS_SOCODA[[#This Row],[Prix d''achat HT]]*Tableau_TARIFS_SOCODA[[#This Row],[Qté17]]</f>
        <v>0</v>
      </c>
      <c r="AQ27" s="74">
        <f>Tableau_TARIFS_SOCODA[[#This Row],[Prix d''achat HT]]*Tableau_TARIFS_SOCODA[[#This Row],[Qté18]]</f>
        <v>0</v>
      </c>
      <c r="AS27" s="74">
        <f>Tableau_TARIFS_SOCODA[[#This Row],[Prix d''achat HT]]*Tableau_TARIFS_SOCODA[[#This Row],[Qté19]]</f>
        <v>0</v>
      </c>
      <c r="AU27" s="74">
        <f>Tableau_TARIFS_SOCODA[[#This Row],[Prix d''achat HT]]*Tableau_TARIFS_SOCODA[[#This Row],[Qté20]]</f>
        <v>0</v>
      </c>
      <c r="AW27" s="74">
        <f>Tableau_TARIFS_SOCODA[[#This Row],[Prix d''achat HT]]*Tableau_TARIFS_SOCODA[[#This Row],[Qté21]]</f>
        <v>0</v>
      </c>
      <c r="AY27" s="74">
        <f>Tableau_TARIFS_SOCODA[[#This Row],[Prix d''achat HT]]*Tableau_TARIFS_SOCODA[[#This Row],[Qté22]]</f>
        <v>0</v>
      </c>
      <c r="BA27" s="74">
        <f>Tableau_TARIFS_SOCODA[[#This Row],[Prix d''achat HT]]*Tableau_TARIFS_SOCODA[[#This Row],[Qté23]]</f>
        <v>0</v>
      </c>
      <c r="BC27" s="74">
        <f>Tableau_TARIFS_SOCODA[[#This Row],[Prix d''achat HT]]*Tableau_TARIFS_SOCODA[[#This Row],[Qté24]]</f>
        <v>0</v>
      </c>
      <c r="BE27" s="74">
        <f>Tableau_TARIFS_SOCODA[[#This Row],[Prix d''achat HT]]*Tableau_TARIFS_SOCODA[[#This Row],[Qté25]]</f>
        <v>0</v>
      </c>
      <c r="BG27" s="74">
        <f>Tableau_TARIFS_SOCODA[[#This Row],[Prix d''achat HT]]*Tableau_TARIFS_SOCODA[[#This Row],[Qté26]]</f>
        <v>0</v>
      </c>
      <c r="BI27" s="74">
        <f>Tableau_TARIFS_SOCODA[[#This Row],[Prix d''achat HT]]*Tableau_TARIFS_SOCODA[[#This Row],[Qté27]]</f>
        <v>0</v>
      </c>
      <c r="BK27" s="74">
        <f>Tableau_TARIFS_SOCODA[[#This Row],[Prix d''achat HT]]*Tableau_TARIFS_SOCODA[[#This Row],[Qté28]]</f>
        <v>0</v>
      </c>
      <c r="BM27" s="74">
        <f>Tableau_TARIFS_SOCODA[[#This Row],[Prix d''achat HT]]*Tableau_TARIFS_SOCODA[[#This Row],[Qté29]]</f>
        <v>0</v>
      </c>
      <c r="BO27" s="74">
        <f>Tableau_TARIFS_SOCODA[[#This Row],[Prix d''achat HT]]*Tableau_TARIFS_SOCODA[[#This Row],[Qté30]]</f>
        <v>0</v>
      </c>
      <c r="BP27" s="75">
        <f>Tableau_TARIFS_SOCODA[[#This Row],[Longueur]]*Tableau_TARIFS_SOCODA[[#This Row],[Largeur]]</f>
        <v>4.7430000000000003</v>
      </c>
      <c r="BR27" s="74"/>
    </row>
    <row r="28" spans="1:70" x14ac:dyDescent="0.25">
      <c r="A28" t="s">
        <v>106</v>
      </c>
      <c r="B28" t="s">
        <v>59</v>
      </c>
      <c r="C28" t="s">
        <v>107</v>
      </c>
      <c r="D28">
        <v>2.5</v>
      </c>
      <c r="E28">
        <v>1.22</v>
      </c>
      <c r="F28" t="s">
        <v>61</v>
      </c>
      <c r="G28" s="74">
        <v>13.56</v>
      </c>
      <c r="I28" s="74">
        <f>Tableau_TARIFS_SOCODA[[#This Row],[Prix d''achat HT]]*Tableau_TARIFS_SOCODA[[#This Row],[Qté]]</f>
        <v>0</v>
      </c>
      <c r="K28" s="74">
        <f>Tableau_TARIFS_SOCODA[[#This Row],[Prix d''achat HT]]*Tableau_TARIFS_SOCODA[[#This Row],[Qté2]]</f>
        <v>0</v>
      </c>
      <c r="M28" s="74">
        <f>Tableau_TARIFS_SOCODA[[#This Row],[Prix d''achat HT]]*Tableau_TARIFS_SOCODA[[#This Row],[Qté3]]</f>
        <v>0</v>
      </c>
      <c r="O28" s="74">
        <f>Tableau_TARIFS_SOCODA[[#This Row],[Prix d''achat HT]]*Tableau_TARIFS_SOCODA[[#This Row],[Qté4]]</f>
        <v>0</v>
      </c>
      <c r="Q28" s="74">
        <f>Tableau_TARIFS_SOCODA[[#This Row],[Prix d''achat HT]]*Tableau_TARIFS_SOCODA[[#This Row],[Qté5]]</f>
        <v>0</v>
      </c>
      <c r="S28" s="74">
        <f>Tableau_TARIFS_SOCODA[[#This Row],[Prix d''achat HT]]*Tableau_TARIFS_SOCODA[[#This Row],[Qté6]]</f>
        <v>0</v>
      </c>
      <c r="U28" s="74">
        <f>Tableau_TARIFS_SOCODA[[#This Row],[Prix d''achat HT]]*Tableau_TARIFS_SOCODA[[#This Row],[Qté7]]</f>
        <v>0</v>
      </c>
      <c r="W28" s="74">
        <f>Tableau_TARIFS_SOCODA[[#This Row],[Prix d''achat HT]]*Tableau_TARIFS_SOCODA[[#This Row],[Qté8]]</f>
        <v>0</v>
      </c>
      <c r="Y28" s="74">
        <f>Tableau_TARIFS_SOCODA[[#This Row],[Prix d''achat HT]]*Tableau_TARIFS_SOCODA[[#This Row],[Qté9]]</f>
        <v>0</v>
      </c>
      <c r="AA28" s="74">
        <f>Tableau_TARIFS_SOCODA[[#This Row],[Prix d''achat HT]]*Tableau_TARIFS_SOCODA[[#This Row],[Qté10]]</f>
        <v>0</v>
      </c>
      <c r="AC28" s="74">
        <f>Tableau_TARIFS_SOCODA[[#This Row],[Prix d''achat HT]]*Tableau_TARIFS_SOCODA[[#This Row],[Qté11]]</f>
        <v>0</v>
      </c>
      <c r="AE28" s="74">
        <f>Tableau_TARIFS_SOCODA[[#This Row],[Prix d''achat HT]]*Tableau_TARIFS_SOCODA[[#This Row],[Qté12]]</f>
        <v>0</v>
      </c>
      <c r="AG28" s="74">
        <f>Tableau_TARIFS_SOCODA[[#This Row],[Prix d''achat HT]]*Tableau_TARIFS_SOCODA[[#This Row],[Qté13]]</f>
        <v>0</v>
      </c>
      <c r="AI28" s="74">
        <f>Tableau_TARIFS_SOCODA[[#This Row],[Prix d''achat HT]]*Tableau_TARIFS_SOCODA[[#This Row],[Qté14]]</f>
        <v>0</v>
      </c>
      <c r="AK28" s="74">
        <f>Tableau_TARIFS_SOCODA[[#This Row],[Prix d''achat HT]]*Tableau_TARIFS_SOCODA[[#This Row],[Qté15]]</f>
        <v>0</v>
      </c>
      <c r="AM28" s="74">
        <f>Tableau_TARIFS_SOCODA[[#This Row],[Prix d''achat HT]]*Tableau_TARIFS_SOCODA[[#This Row],[Qté16]]</f>
        <v>0</v>
      </c>
      <c r="AO28" s="74">
        <f>Tableau_TARIFS_SOCODA[[#This Row],[Prix d''achat HT]]*Tableau_TARIFS_SOCODA[[#This Row],[Qté17]]</f>
        <v>0</v>
      </c>
      <c r="AQ28" s="74">
        <f>Tableau_TARIFS_SOCODA[[#This Row],[Prix d''achat HT]]*Tableau_TARIFS_SOCODA[[#This Row],[Qté18]]</f>
        <v>0</v>
      </c>
      <c r="AS28" s="74">
        <f>Tableau_TARIFS_SOCODA[[#This Row],[Prix d''achat HT]]*Tableau_TARIFS_SOCODA[[#This Row],[Qté19]]</f>
        <v>0</v>
      </c>
      <c r="AU28" s="74">
        <f>Tableau_TARIFS_SOCODA[[#This Row],[Prix d''achat HT]]*Tableau_TARIFS_SOCODA[[#This Row],[Qté20]]</f>
        <v>0</v>
      </c>
      <c r="AW28" s="74">
        <f>Tableau_TARIFS_SOCODA[[#This Row],[Prix d''achat HT]]*Tableau_TARIFS_SOCODA[[#This Row],[Qté21]]</f>
        <v>0</v>
      </c>
      <c r="AY28" s="74">
        <f>Tableau_TARIFS_SOCODA[[#This Row],[Prix d''achat HT]]*Tableau_TARIFS_SOCODA[[#This Row],[Qté22]]</f>
        <v>0</v>
      </c>
      <c r="BA28" s="74">
        <f>Tableau_TARIFS_SOCODA[[#This Row],[Prix d''achat HT]]*Tableau_TARIFS_SOCODA[[#This Row],[Qté23]]</f>
        <v>0</v>
      </c>
      <c r="BC28" s="74">
        <f>Tableau_TARIFS_SOCODA[[#This Row],[Prix d''achat HT]]*Tableau_TARIFS_SOCODA[[#This Row],[Qté24]]</f>
        <v>0</v>
      </c>
      <c r="BE28" s="74">
        <f>Tableau_TARIFS_SOCODA[[#This Row],[Prix d''achat HT]]*Tableau_TARIFS_SOCODA[[#This Row],[Qté25]]</f>
        <v>0</v>
      </c>
      <c r="BG28" s="74">
        <f>Tableau_TARIFS_SOCODA[[#This Row],[Prix d''achat HT]]*Tableau_TARIFS_SOCODA[[#This Row],[Qté26]]</f>
        <v>0</v>
      </c>
      <c r="BI28" s="74">
        <f>Tableau_TARIFS_SOCODA[[#This Row],[Prix d''achat HT]]*Tableau_TARIFS_SOCODA[[#This Row],[Qté27]]</f>
        <v>0</v>
      </c>
      <c r="BK28" s="74">
        <f>Tableau_TARIFS_SOCODA[[#This Row],[Prix d''achat HT]]*Tableau_TARIFS_SOCODA[[#This Row],[Qté28]]</f>
        <v>0</v>
      </c>
      <c r="BM28" s="74">
        <f>Tableau_TARIFS_SOCODA[[#This Row],[Prix d''achat HT]]*Tableau_TARIFS_SOCODA[[#This Row],[Qté29]]</f>
        <v>0</v>
      </c>
      <c r="BO28" s="74">
        <f>Tableau_TARIFS_SOCODA[[#This Row],[Prix d''achat HT]]*Tableau_TARIFS_SOCODA[[#This Row],[Qté30]]</f>
        <v>0</v>
      </c>
      <c r="BP28" s="75">
        <f>Tableau_TARIFS_SOCODA[[#This Row],[Longueur]]*Tableau_TARIFS_SOCODA[[#This Row],[Largeur]]</f>
        <v>3.05</v>
      </c>
      <c r="BR28" s="74"/>
    </row>
    <row r="29" spans="1:70" x14ac:dyDescent="0.25">
      <c r="A29" t="s">
        <v>108</v>
      </c>
      <c r="B29" t="s">
        <v>59</v>
      </c>
      <c r="C29" t="s">
        <v>109</v>
      </c>
      <c r="D29">
        <v>3.1</v>
      </c>
      <c r="E29">
        <v>1.53</v>
      </c>
      <c r="F29" t="s">
        <v>61</v>
      </c>
      <c r="G29" s="74">
        <v>15.94</v>
      </c>
      <c r="I29" s="74">
        <f>Tableau_TARIFS_SOCODA[[#This Row],[Prix d''achat HT]]*Tableau_TARIFS_SOCODA[[#This Row],[Qté]]</f>
        <v>0</v>
      </c>
      <c r="K29" s="74">
        <f>Tableau_TARIFS_SOCODA[[#This Row],[Prix d''achat HT]]*Tableau_TARIFS_SOCODA[[#This Row],[Qté2]]</f>
        <v>0</v>
      </c>
      <c r="M29" s="74">
        <f>Tableau_TARIFS_SOCODA[[#This Row],[Prix d''achat HT]]*Tableau_TARIFS_SOCODA[[#This Row],[Qté3]]</f>
        <v>0</v>
      </c>
      <c r="O29" s="74">
        <f>Tableau_TARIFS_SOCODA[[#This Row],[Prix d''achat HT]]*Tableau_TARIFS_SOCODA[[#This Row],[Qté4]]</f>
        <v>0</v>
      </c>
      <c r="Q29" s="74">
        <f>Tableau_TARIFS_SOCODA[[#This Row],[Prix d''achat HT]]*Tableau_TARIFS_SOCODA[[#This Row],[Qté5]]</f>
        <v>0</v>
      </c>
      <c r="S29" s="74">
        <f>Tableau_TARIFS_SOCODA[[#This Row],[Prix d''achat HT]]*Tableau_TARIFS_SOCODA[[#This Row],[Qté6]]</f>
        <v>0</v>
      </c>
      <c r="U29" s="74">
        <f>Tableau_TARIFS_SOCODA[[#This Row],[Prix d''achat HT]]*Tableau_TARIFS_SOCODA[[#This Row],[Qté7]]</f>
        <v>0</v>
      </c>
      <c r="W29" s="74">
        <f>Tableau_TARIFS_SOCODA[[#This Row],[Prix d''achat HT]]*Tableau_TARIFS_SOCODA[[#This Row],[Qté8]]</f>
        <v>0</v>
      </c>
      <c r="Y29" s="74">
        <f>Tableau_TARIFS_SOCODA[[#This Row],[Prix d''achat HT]]*Tableau_TARIFS_SOCODA[[#This Row],[Qté9]]</f>
        <v>0</v>
      </c>
      <c r="AA29" s="74">
        <f>Tableau_TARIFS_SOCODA[[#This Row],[Prix d''achat HT]]*Tableau_TARIFS_SOCODA[[#This Row],[Qté10]]</f>
        <v>0</v>
      </c>
      <c r="AC29" s="74">
        <f>Tableau_TARIFS_SOCODA[[#This Row],[Prix d''achat HT]]*Tableau_TARIFS_SOCODA[[#This Row],[Qté11]]</f>
        <v>0</v>
      </c>
      <c r="AE29" s="74">
        <f>Tableau_TARIFS_SOCODA[[#This Row],[Prix d''achat HT]]*Tableau_TARIFS_SOCODA[[#This Row],[Qté12]]</f>
        <v>0</v>
      </c>
      <c r="AG29" s="74">
        <f>Tableau_TARIFS_SOCODA[[#This Row],[Prix d''achat HT]]*Tableau_TARIFS_SOCODA[[#This Row],[Qté13]]</f>
        <v>0</v>
      </c>
      <c r="AI29" s="74">
        <f>Tableau_TARIFS_SOCODA[[#This Row],[Prix d''achat HT]]*Tableau_TARIFS_SOCODA[[#This Row],[Qté14]]</f>
        <v>0</v>
      </c>
      <c r="AK29" s="74">
        <f>Tableau_TARIFS_SOCODA[[#This Row],[Prix d''achat HT]]*Tableau_TARIFS_SOCODA[[#This Row],[Qté15]]</f>
        <v>0</v>
      </c>
      <c r="AM29" s="74">
        <f>Tableau_TARIFS_SOCODA[[#This Row],[Prix d''achat HT]]*Tableau_TARIFS_SOCODA[[#This Row],[Qté16]]</f>
        <v>0</v>
      </c>
      <c r="AO29" s="74">
        <f>Tableau_TARIFS_SOCODA[[#This Row],[Prix d''achat HT]]*Tableau_TARIFS_SOCODA[[#This Row],[Qté17]]</f>
        <v>0</v>
      </c>
      <c r="AQ29" s="74">
        <f>Tableau_TARIFS_SOCODA[[#This Row],[Prix d''achat HT]]*Tableau_TARIFS_SOCODA[[#This Row],[Qté18]]</f>
        <v>0</v>
      </c>
      <c r="AS29" s="74">
        <f>Tableau_TARIFS_SOCODA[[#This Row],[Prix d''achat HT]]*Tableau_TARIFS_SOCODA[[#This Row],[Qté19]]</f>
        <v>0</v>
      </c>
      <c r="AU29" s="74">
        <f>Tableau_TARIFS_SOCODA[[#This Row],[Prix d''achat HT]]*Tableau_TARIFS_SOCODA[[#This Row],[Qté20]]</f>
        <v>0</v>
      </c>
      <c r="AW29" s="74">
        <f>Tableau_TARIFS_SOCODA[[#This Row],[Prix d''achat HT]]*Tableau_TARIFS_SOCODA[[#This Row],[Qté21]]</f>
        <v>0</v>
      </c>
      <c r="AY29" s="74">
        <f>Tableau_TARIFS_SOCODA[[#This Row],[Prix d''achat HT]]*Tableau_TARIFS_SOCODA[[#This Row],[Qté22]]</f>
        <v>0</v>
      </c>
      <c r="BA29" s="74">
        <f>Tableau_TARIFS_SOCODA[[#This Row],[Prix d''achat HT]]*Tableau_TARIFS_SOCODA[[#This Row],[Qté23]]</f>
        <v>0</v>
      </c>
      <c r="BC29" s="74">
        <f>Tableau_TARIFS_SOCODA[[#This Row],[Prix d''achat HT]]*Tableau_TARIFS_SOCODA[[#This Row],[Qté24]]</f>
        <v>0</v>
      </c>
      <c r="BE29" s="74">
        <f>Tableau_TARIFS_SOCODA[[#This Row],[Prix d''achat HT]]*Tableau_TARIFS_SOCODA[[#This Row],[Qté25]]</f>
        <v>0</v>
      </c>
      <c r="BG29" s="74">
        <f>Tableau_TARIFS_SOCODA[[#This Row],[Prix d''achat HT]]*Tableau_TARIFS_SOCODA[[#This Row],[Qté26]]</f>
        <v>0</v>
      </c>
      <c r="BI29" s="74">
        <f>Tableau_TARIFS_SOCODA[[#This Row],[Prix d''achat HT]]*Tableau_TARIFS_SOCODA[[#This Row],[Qté27]]</f>
        <v>0</v>
      </c>
      <c r="BK29" s="74">
        <f>Tableau_TARIFS_SOCODA[[#This Row],[Prix d''achat HT]]*Tableau_TARIFS_SOCODA[[#This Row],[Qté28]]</f>
        <v>0</v>
      </c>
      <c r="BM29" s="74">
        <f>Tableau_TARIFS_SOCODA[[#This Row],[Prix d''achat HT]]*Tableau_TARIFS_SOCODA[[#This Row],[Qté29]]</f>
        <v>0</v>
      </c>
      <c r="BO29" s="74">
        <f>Tableau_TARIFS_SOCODA[[#This Row],[Prix d''achat HT]]*Tableau_TARIFS_SOCODA[[#This Row],[Qté30]]</f>
        <v>0</v>
      </c>
      <c r="BP29" s="75">
        <f>Tableau_TARIFS_SOCODA[[#This Row],[Longueur]]*Tableau_TARIFS_SOCODA[[#This Row],[Largeur]]</f>
        <v>4.7430000000000003</v>
      </c>
      <c r="BR29" s="74"/>
    </row>
    <row r="30" spans="1:70" x14ac:dyDescent="0.25">
      <c r="A30" t="s">
        <v>110</v>
      </c>
      <c r="B30" t="s">
        <v>59</v>
      </c>
      <c r="C30" t="s">
        <v>111</v>
      </c>
      <c r="D30">
        <v>2.5</v>
      </c>
      <c r="E30">
        <v>1.22</v>
      </c>
      <c r="F30" t="s">
        <v>61</v>
      </c>
      <c r="G30" s="74">
        <v>14.11</v>
      </c>
      <c r="I30" s="74">
        <f>Tableau_TARIFS_SOCODA[[#This Row],[Prix d''achat HT]]*Tableau_TARIFS_SOCODA[[#This Row],[Qté]]</f>
        <v>0</v>
      </c>
      <c r="K30" s="74">
        <f>Tableau_TARIFS_SOCODA[[#This Row],[Prix d''achat HT]]*Tableau_TARIFS_SOCODA[[#This Row],[Qté2]]</f>
        <v>0</v>
      </c>
      <c r="M30" s="74">
        <f>Tableau_TARIFS_SOCODA[[#This Row],[Prix d''achat HT]]*Tableau_TARIFS_SOCODA[[#This Row],[Qté3]]</f>
        <v>0</v>
      </c>
      <c r="O30" s="74">
        <f>Tableau_TARIFS_SOCODA[[#This Row],[Prix d''achat HT]]*Tableau_TARIFS_SOCODA[[#This Row],[Qté4]]</f>
        <v>0</v>
      </c>
      <c r="Q30" s="74">
        <f>Tableau_TARIFS_SOCODA[[#This Row],[Prix d''achat HT]]*Tableau_TARIFS_SOCODA[[#This Row],[Qté5]]</f>
        <v>0</v>
      </c>
      <c r="S30" s="74">
        <f>Tableau_TARIFS_SOCODA[[#This Row],[Prix d''achat HT]]*Tableau_TARIFS_SOCODA[[#This Row],[Qté6]]</f>
        <v>0</v>
      </c>
      <c r="U30" s="74">
        <f>Tableau_TARIFS_SOCODA[[#This Row],[Prix d''achat HT]]*Tableau_TARIFS_SOCODA[[#This Row],[Qté7]]</f>
        <v>0</v>
      </c>
      <c r="W30" s="74">
        <f>Tableau_TARIFS_SOCODA[[#This Row],[Prix d''achat HT]]*Tableau_TARIFS_SOCODA[[#This Row],[Qté8]]</f>
        <v>0</v>
      </c>
      <c r="Y30" s="74">
        <f>Tableau_TARIFS_SOCODA[[#This Row],[Prix d''achat HT]]*Tableau_TARIFS_SOCODA[[#This Row],[Qté9]]</f>
        <v>0</v>
      </c>
      <c r="AA30" s="74">
        <f>Tableau_TARIFS_SOCODA[[#This Row],[Prix d''achat HT]]*Tableau_TARIFS_SOCODA[[#This Row],[Qté10]]</f>
        <v>0</v>
      </c>
      <c r="AC30" s="74">
        <f>Tableau_TARIFS_SOCODA[[#This Row],[Prix d''achat HT]]*Tableau_TARIFS_SOCODA[[#This Row],[Qté11]]</f>
        <v>0</v>
      </c>
      <c r="AE30" s="74">
        <f>Tableau_TARIFS_SOCODA[[#This Row],[Prix d''achat HT]]*Tableau_TARIFS_SOCODA[[#This Row],[Qté12]]</f>
        <v>0</v>
      </c>
      <c r="AG30" s="74">
        <f>Tableau_TARIFS_SOCODA[[#This Row],[Prix d''achat HT]]*Tableau_TARIFS_SOCODA[[#This Row],[Qté13]]</f>
        <v>0</v>
      </c>
      <c r="AI30" s="74">
        <f>Tableau_TARIFS_SOCODA[[#This Row],[Prix d''achat HT]]*Tableau_TARIFS_SOCODA[[#This Row],[Qté14]]</f>
        <v>0</v>
      </c>
      <c r="AK30" s="74">
        <f>Tableau_TARIFS_SOCODA[[#This Row],[Prix d''achat HT]]*Tableau_TARIFS_SOCODA[[#This Row],[Qté15]]</f>
        <v>0</v>
      </c>
      <c r="AM30" s="74">
        <f>Tableau_TARIFS_SOCODA[[#This Row],[Prix d''achat HT]]*Tableau_TARIFS_SOCODA[[#This Row],[Qté16]]</f>
        <v>0</v>
      </c>
      <c r="AO30" s="74">
        <f>Tableau_TARIFS_SOCODA[[#This Row],[Prix d''achat HT]]*Tableau_TARIFS_SOCODA[[#This Row],[Qté17]]</f>
        <v>0</v>
      </c>
      <c r="AQ30" s="74">
        <f>Tableau_TARIFS_SOCODA[[#This Row],[Prix d''achat HT]]*Tableau_TARIFS_SOCODA[[#This Row],[Qté18]]</f>
        <v>0</v>
      </c>
      <c r="AS30" s="74">
        <f>Tableau_TARIFS_SOCODA[[#This Row],[Prix d''achat HT]]*Tableau_TARIFS_SOCODA[[#This Row],[Qté19]]</f>
        <v>0</v>
      </c>
      <c r="AU30" s="74">
        <f>Tableau_TARIFS_SOCODA[[#This Row],[Prix d''achat HT]]*Tableau_TARIFS_SOCODA[[#This Row],[Qté20]]</f>
        <v>0</v>
      </c>
      <c r="AW30" s="74">
        <f>Tableau_TARIFS_SOCODA[[#This Row],[Prix d''achat HT]]*Tableau_TARIFS_SOCODA[[#This Row],[Qté21]]</f>
        <v>0</v>
      </c>
      <c r="AY30" s="74">
        <f>Tableau_TARIFS_SOCODA[[#This Row],[Prix d''achat HT]]*Tableau_TARIFS_SOCODA[[#This Row],[Qté22]]</f>
        <v>0</v>
      </c>
      <c r="BA30" s="74">
        <f>Tableau_TARIFS_SOCODA[[#This Row],[Prix d''achat HT]]*Tableau_TARIFS_SOCODA[[#This Row],[Qté23]]</f>
        <v>0</v>
      </c>
      <c r="BC30" s="74">
        <f>Tableau_TARIFS_SOCODA[[#This Row],[Prix d''achat HT]]*Tableau_TARIFS_SOCODA[[#This Row],[Qté24]]</f>
        <v>0</v>
      </c>
      <c r="BE30" s="74">
        <f>Tableau_TARIFS_SOCODA[[#This Row],[Prix d''achat HT]]*Tableau_TARIFS_SOCODA[[#This Row],[Qté25]]</f>
        <v>0</v>
      </c>
      <c r="BG30" s="74">
        <f>Tableau_TARIFS_SOCODA[[#This Row],[Prix d''achat HT]]*Tableau_TARIFS_SOCODA[[#This Row],[Qté26]]</f>
        <v>0</v>
      </c>
      <c r="BI30" s="74">
        <f>Tableau_TARIFS_SOCODA[[#This Row],[Prix d''achat HT]]*Tableau_TARIFS_SOCODA[[#This Row],[Qté27]]</f>
        <v>0</v>
      </c>
      <c r="BK30" s="74">
        <f>Tableau_TARIFS_SOCODA[[#This Row],[Prix d''achat HT]]*Tableau_TARIFS_SOCODA[[#This Row],[Qté28]]</f>
        <v>0</v>
      </c>
      <c r="BM30" s="74">
        <f>Tableau_TARIFS_SOCODA[[#This Row],[Prix d''achat HT]]*Tableau_TARIFS_SOCODA[[#This Row],[Qté29]]</f>
        <v>0</v>
      </c>
      <c r="BO30" s="74">
        <f>Tableau_TARIFS_SOCODA[[#This Row],[Prix d''achat HT]]*Tableau_TARIFS_SOCODA[[#This Row],[Qté30]]</f>
        <v>0</v>
      </c>
      <c r="BP30" s="75">
        <f>Tableau_TARIFS_SOCODA[[#This Row],[Longueur]]*Tableau_TARIFS_SOCODA[[#This Row],[Largeur]]</f>
        <v>3.05</v>
      </c>
      <c r="BR30" s="74"/>
    </row>
    <row r="31" spans="1:70" x14ac:dyDescent="0.25">
      <c r="A31" t="s">
        <v>112</v>
      </c>
      <c r="B31" t="s">
        <v>59</v>
      </c>
      <c r="C31" t="s">
        <v>113</v>
      </c>
      <c r="D31">
        <v>3.1</v>
      </c>
      <c r="E31">
        <v>1.53</v>
      </c>
      <c r="F31" t="s">
        <v>61</v>
      </c>
      <c r="G31" s="74">
        <v>16.559999999999999</v>
      </c>
      <c r="I31" s="74">
        <f>Tableau_TARIFS_SOCODA[[#This Row],[Prix d''achat HT]]*Tableau_TARIFS_SOCODA[[#This Row],[Qté]]</f>
        <v>0</v>
      </c>
      <c r="K31" s="74">
        <f>Tableau_TARIFS_SOCODA[[#This Row],[Prix d''achat HT]]*Tableau_TARIFS_SOCODA[[#This Row],[Qté2]]</f>
        <v>0</v>
      </c>
      <c r="M31" s="74">
        <f>Tableau_TARIFS_SOCODA[[#This Row],[Prix d''achat HT]]*Tableau_TARIFS_SOCODA[[#This Row],[Qté3]]</f>
        <v>0</v>
      </c>
      <c r="O31" s="74">
        <f>Tableau_TARIFS_SOCODA[[#This Row],[Prix d''achat HT]]*Tableau_TARIFS_SOCODA[[#This Row],[Qté4]]</f>
        <v>0</v>
      </c>
      <c r="Q31" s="74">
        <f>Tableau_TARIFS_SOCODA[[#This Row],[Prix d''achat HT]]*Tableau_TARIFS_SOCODA[[#This Row],[Qté5]]</f>
        <v>0</v>
      </c>
      <c r="S31" s="74">
        <f>Tableau_TARIFS_SOCODA[[#This Row],[Prix d''achat HT]]*Tableau_TARIFS_SOCODA[[#This Row],[Qté6]]</f>
        <v>0</v>
      </c>
      <c r="U31" s="74">
        <f>Tableau_TARIFS_SOCODA[[#This Row],[Prix d''achat HT]]*Tableau_TARIFS_SOCODA[[#This Row],[Qté7]]</f>
        <v>0</v>
      </c>
      <c r="W31" s="74">
        <f>Tableau_TARIFS_SOCODA[[#This Row],[Prix d''achat HT]]*Tableau_TARIFS_SOCODA[[#This Row],[Qté8]]</f>
        <v>0</v>
      </c>
      <c r="Y31" s="74">
        <f>Tableau_TARIFS_SOCODA[[#This Row],[Prix d''achat HT]]*Tableau_TARIFS_SOCODA[[#This Row],[Qté9]]</f>
        <v>0</v>
      </c>
      <c r="AA31" s="74">
        <f>Tableau_TARIFS_SOCODA[[#This Row],[Prix d''achat HT]]*Tableau_TARIFS_SOCODA[[#This Row],[Qté10]]</f>
        <v>0</v>
      </c>
      <c r="AC31" s="74">
        <f>Tableau_TARIFS_SOCODA[[#This Row],[Prix d''achat HT]]*Tableau_TARIFS_SOCODA[[#This Row],[Qté11]]</f>
        <v>0</v>
      </c>
      <c r="AE31" s="74">
        <f>Tableau_TARIFS_SOCODA[[#This Row],[Prix d''achat HT]]*Tableau_TARIFS_SOCODA[[#This Row],[Qté12]]</f>
        <v>0</v>
      </c>
      <c r="AG31" s="74">
        <f>Tableau_TARIFS_SOCODA[[#This Row],[Prix d''achat HT]]*Tableau_TARIFS_SOCODA[[#This Row],[Qté13]]</f>
        <v>0</v>
      </c>
      <c r="AI31" s="74">
        <f>Tableau_TARIFS_SOCODA[[#This Row],[Prix d''achat HT]]*Tableau_TARIFS_SOCODA[[#This Row],[Qté14]]</f>
        <v>0</v>
      </c>
      <c r="AK31" s="74">
        <f>Tableau_TARIFS_SOCODA[[#This Row],[Prix d''achat HT]]*Tableau_TARIFS_SOCODA[[#This Row],[Qté15]]</f>
        <v>0</v>
      </c>
      <c r="AM31" s="74">
        <f>Tableau_TARIFS_SOCODA[[#This Row],[Prix d''achat HT]]*Tableau_TARIFS_SOCODA[[#This Row],[Qté16]]</f>
        <v>0</v>
      </c>
      <c r="AO31" s="74">
        <f>Tableau_TARIFS_SOCODA[[#This Row],[Prix d''achat HT]]*Tableau_TARIFS_SOCODA[[#This Row],[Qté17]]</f>
        <v>0</v>
      </c>
      <c r="AQ31" s="74">
        <f>Tableau_TARIFS_SOCODA[[#This Row],[Prix d''achat HT]]*Tableau_TARIFS_SOCODA[[#This Row],[Qté18]]</f>
        <v>0</v>
      </c>
      <c r="AS31" s="74">
        <f>Tableau_TARIFS_SOCODA[[#This Row],[Prix d''achat HT]]*Tableau_TARIFS_SOCODA[[#This Row],[Qté19]]</f>
        <v>0</v>
      </c>
      <c r="AU31" s="74">
        <f>Tableau_TARIFS_SOCODA[[#This Row],[Prix d''achat HT]]*Tableau_TARIFS_SOCODA[[#This Row],[Qté20]]</f>
        <v>0</v>
      </c>
      <c r="AW31" s="74">
        <f>Tableau_TARIFS_SOCODA[[#This Row],[Prix d''achat HT]]*Tableau_TARIFS_SOCODA[[#This Row],[Qté21]]</f>
        <v>0</v>
      </c>
      <c r="AY31" s="74">
        <f>Tableau_TARIFS_SOCODA[[#This Row],[Prix d''achat HT]]*Tableau_TARIFS_SOCODA[[#This Row],[Qté22]]</f>
        <v>0</v>
      </c>
      <c r="BA31" s="74">
        <f>Tableau_TARIFS_SOCODA[[#This Row],[Prix d''achat HT]]*Tableau_TARIFS_SOCODA[[#This Row],[Qté23]]</f>
        <v>0</v>
      </c>
      <c r="BC31" s="74">
        <f>Tableau_TARIFS_SOCODA[[#This Row],[Prix d''achat HT]]*Tableau_TARIFS_SOCODA[[#This Row],[Qté24]]</f>
        <v>0</v>
      </c>
      <c r="BE31" s="74">
        <f>Tableau_TARIFS_SOCODA[[#This Row],[Prix d''achat HT]]*Tableau_TARIFS_SOCODA[[#This Row],[Qté25]]</f>
        <v>0</v>
      </c>
      <c r="BG31" s="74">
        <f>Tableau_TARIFS_SOCODA[[#This Row],[Prix d''achat HT]]*Tableau_TARIFS_SOCODA[[#This Row],[Qté26]]</f>
        <v>0</v>
      </c>
      <c r="BI31" s="74">
        <f>Tableau_TARIFS_SOCODA[[#This Row],[Prix d''achat HT]]*Tableau_TARIFS_SOCODA[[#This Row],[Qté27]]</f>
        <v>0</v>
      </c>
      <c r="BK31" s="74">
        <f>Tableau_TARIFS_SOCODA[[#This Row],[Prix d''achat HT]]*Tableau_TARIFS_SOCODA[[#This Row],[Qté28]]</f>
        <v>0</v>
      </c>
      <c r="BM31" s="74">
        <f>Tableau_TARIFS_SOCODA[[#This Row],[Prix d''achat HT]]*Tableau_TARIFS_SOCODA[[#This Row],[Qté29]]</f>
        <v>0</v>
      </c>
      <c r="BO31" s="74">
        <f>Tableau_TARIFS_SOCODA[[#This Row],[Prix d''achat HT]]*Tableau_TARIFS_SOCODA[[#This Row],[Qté30]]</f>
        <v>0</v>
      </c>
      <c r="BP31" s="75">
        <f>Tableau_TARIFS_SOCODA[[#This Row],[Longueur]]*Tableau_TARIFS_SOCODA[[#This Row],[Largeur]]</f>
        <v>4.7430000000000003</v>
      </c>
      <c r="BR31" s="74"/>
    </row>
    <row r="32" spans="1:70" x14ac:dyDescent="0.25">
      <c r="A32" t="s">
        <v>114</v>
      </c>
      <c r="B32" t="s">
        <v>59</v>
      </c>
      <c r="C32" t="s">
        <v>115</v>
      </c>
      <c r="D32">
        <v>2.5</v>
      </c>
      <c r="E32">
        <v>1.22</v>
      </c>
      <c r="F32" t="s">
        <v>61</v>
      </c>
      <c r="G32" s="74">
        <v>17.77</v>
      </c>
      <c r="I32" s="74">
        <f>Tableau_TARIFS_SOCODA[[#This Row],[Prix d''achat HT]]*Tableau_TARIFS_SOCODA[[#This Row],[Qté]]</f>
        <v>0</v>
      </c>
      <c r="K32" s="74">
        <f>Tableau_TARIFS_SOCODA[[#This Row],[Prix d''achat HT]]*Tableau_TARIFS_SOCODA[[#This Row],[Qté2]]</f>
        <v>0</v>
      </c>
      <c r="M32" s="74">
        <f>Tableau_TARIFS_SOCODA[[#This Row],[Prix d''achat HT]]*Tableau_TARIFS_SOCODA[[#This Row],[Qté3]]</f>
        <v>0</v>
      </c>
      <c r="O32" s="74">
        <f>Tableau_TARIFS_SOCODA[[#This Row],[Prix d''achat HT]]*Tableau_TARIFS_SOCODA[[#This Row],[Qté4]]</f>
        <v>0</v>
      </c>
      <c r="Q32" s="74">
        <f>Tableau_TARIFS_SOCODA[[#This Row],[Prix d''achat HT]]*Tableau_TARIFS_SOCODA[[#This Row],[Qté5]]</f>
        <v>0</v>
      </c>
      <c r="S32" s="74">
        <f>Tableau_TARIFS_SOCODA[[#This Row],[Prix d''achat HT]]*Tableau_TARIFS_SOCODA[[#This Row],[Qté6]]</f>
        <v>0</v>
      </c>
      <c r="U32" s="74">
        <f>Tableau_TARIFS_SOCODA[[#This Row],[Prix d''achat HT]]*Tableau_TARIFS_SOCODA[[#This Row],[Qté7]]</f>
        <v>0</v>
      </c>
      <c r="W32" s="74">
        <f>Tableau_TARIFS_SOCODA[[#This Row],[Prix d''achat HT]]*Tableau_TARIFS_SOCODA[[#This Row],[Qté8]]</f>
        <v>0</v>
      </c>
      <c r="Y32" s="74">
        <f>Tableau_TARIFS_SOCODA[[#This Row],[Prix d''achat HT]]*Tableau_TARIFS_SOCODA[[#This Row],[Qté9]]</f>
        <v>0</v>
      </c>
      <c r="AA32" s="74">
        <f>Tableau_TARIFS_SOCODA[[#This Row],[Prix d''achat HT]]*Tableau_TARIFS_SOCODA[[#This Row],[Qté10]]</f>
        <v>0</v>
      </c>
      <c r="AC32" s="74">
        <f>Tableau_TARIFS_SOCODA[[#This Row],[Prix d''achat HT]]*Tableau_TARIFS_SOCODA[[#This Row],[Qté11]]</f>
        <v>0</v>
      </c>
      <c r="AE32" s="74">
        <f>Tableau_TARIFS_SOCODA[[#This Row],[Prix d''achat HT]]*Tableau_TARIFS_SOCODA[[#This Row],[Qté12]]</f>
        <v>0</v>
      </c>
      <c r="AG32" s="74">
        <f>Tableau_TARIFS_SOCODA[[#This Row],[Prix d''achat HT]]*Tableau_TARIFS_SOCODA[[#This Row],[Qté13]]</f>
        <v>0</v>
      </c>
      <c r="AI32" s="74">
        <f>Tableau_TARIFS_SOCODA[[#This Row],[Prix d''achat HT]]*Tableau_TARIFS_SOCODA[[#This Row],[Qté14]]</f>
        <v>0</v>
      </c>
      <c r="AK32" s="74">
        <f>Tableau_TARIFS_SOCODA[[#This Row],[Prix d''achat HT]]*Tableau_TARIFS_SOCODA[[#This Row],[Qté15]]</f>
        <v>0</v>
      </c>
      <c r="AM32" s="74">
        <f>Tableau_TARIFS_SOCODA[[#This Row],[Prix d''achat HT]]*Tableau_TARIFS_SOCODA[[#This Row],[Qté16]]</f>
        <v>0</v>
      </c>
      <c r="AO32" s="74">
        <f>Tableau_TARIFS_SOCODA[[#This Row],[Prix d''achat HT]]*Tableau_TARIFS_SOCODA[[#This Row],[Qté17]]</f>
        <v>0</v>
      </c>
      <c r="AQ32" s="74">
        <f>Tableau_TARIFS_SOCODA[[#This Row],[Prix d''achat HT]]*Tableau_TARIFS_SOCODA[[#This Row],[Qté18]]</f>
        <v>0</v>
      </c>
      <c r="AS32" s="74">
        <f>Tableau_TARIFS_SOCODA[[#This Row],[Prix d''achat HT]]*Tableau_TARIFS_SOCODA[[#This Row],[Qté19]]</f>
        <v>0</v>
      </c>
      <c r="AU32" s="74">
        <f>Tableau_TARIFS_SOCODA[[#This Row],[Prix d''achat HT]]*Tableau_TARIFS_SOCODA[[#This Row],[Qté20]]</f>
        <v>0</v>
      </c>
      <c r="AW32" s="74">
        <f>Tableau_TARIFS_SOCODA[[#This Row],[Prix d''achat HT]]*Tableau_TARIFS_SOCODA[[#This Row],[Qté21]]</f>
        <v>0</v>
      </c>
      <c r="AY32" s="74">
        <f>Tableau_TARIFS_SOCODA[[#This Row],[Prix d''achat HT]]*Tableau_TARIFS_SOCODA[[#This Row],[Qté22]]</f>
        <v>0</v>
      </c>
      <c r="BA32" s="74">
        <f>Tableau_TARIFS_SOCODA[[#This Row],[Prix d''achat HT]]*Tableau_TARIFS_SOCODA[[#This Row],[Qté23]]</f>
        <v>0</v>
      </c>
      <c r="BC32" s="74">
        <f>Tableau_TARIFS_SOCODA[[#This Row],[Prix d''achat HT]]*Tableau_TARIFS_SOCODA[[#This Row],[Qté24]]</f>
        <v>0</v>
      </c>
      <c r="BE32" s="74">
        <f>Tableau_TARIFS_SOCODA[[#This Row],[Prix d''achat HT]]*Tableau_TARIFS_SOCODA[[#This Row],[Qté25]]</f>
        <v>0</v>
      </c>
      <c r="BG32" s="74">
        <f>Tableau_TARIFS_SOCODA[[#This Row],[Prix d''achat HT]]*Tableau_TARIFS_SOCODA[[#This Row],[Qté26]]</f>
        <v>0</v>
      </c>
      <c r="BI32" s="74">
        <f>Tableau_TARIFS_SOCODA[[#This Row],[Prix d''achat HT]]*Tableau_TARIFS_SOCODA[[#This Row],[Qté27]]</f>
        <v>0</v>
      </c>
      <c r="BK32" s="74">
        <f>Tableau_TARIFS_SOCODA[[#This Row],[Prix d''achat HT]]*Tableau_TARIFS_SOCODA[[#This Row],[Qté28]]</f>
        <v>0</v>
      </c>
      <c r="BM32" s="74">
        <f>Tableau_TARIFS_SOCODA[[#This Row],[Prix d''achat HT]]*Tableau_TARIFS_SOCODA[[#This Row],[Qté29]]</f>
        <v>0</v>
      </c>
      <c r="BO32" s="74">
        <f>Tableau_TARIFS_SOCODA[[#This Row],[Prix d''achat HT]]*Tableau_TARIFS_SOCODA[[#This Row],[Qté30]]</f>
        <v>0</v>
      </c>
      <c r="BP32" s="75">
        <f>Tableau_TARIFS_SOCODA[[#This Row],[Longueur]]*Tableau_TARIFS_SOCODA[[#This Row],[Largeur]]</f>
        <v>3.05</v>
      </c>
      <c r="BR32" s="74"/>
    </row>
    <row r="33" spans="1:70" x14ac:dyDescent="0.25">
      <c r="A33" t="s">
        <v>116</v>
      </c>
      <c r="B33" t="s">
        <v>59</v>
      </c>
      <c r="C33" t="s">
        <v>117</v>
      </c>
      <c r="D33">
        <v>3.1</v>
      </c>
      <c r="E33">
        <v>1.53</v>
      </c>
      <c r="F33" t="s">
        <v>61</v>
      </c>
      <c r="G33" s="74">
        <v>20.88</v>
      </c>
      <c r="I33" s="74">
        <f>Tableau_TARIFS_SOCODA[[#This Row],[Prix d''achat HT]]*Tableau_TARIFS_SOCODA[[#This Row],[Qté]]</f>
        <v>0</v>
      </c>
      <c r="K33" s="74">
        <f>Tableau_TARIFS_SOCODA[[#This Row],[Prix d''achat HT]]*Tableau_TARIFS_SOCODA[[#This Row],[Qté2]]</f>
        <v>0</v>
      </c>
      <c r="M33" s="74">
        <f>Tableau_TARIFS_SOCODA[[#This Row],[Prix d''achat HT]]*Tableau_TARIFS_SOCODA[[#This Row],[Qté3]]</f>
        <v>0</v>
      </c>
      <c r="O33" s="74">
        <f>Tableau_TARIFS_SOCODA[[#This Row],[Prix d''achat HT]]*Tableau_TARIFS_SOCODA[[#This Row],[Qté4]]</f>
        <v>0</v>
      </c>
      <c r="Q33" s="74">
        <f>Tableau_TARIFS_SOCODA[[#This Row],[Prix d''achat HT]]*Tableau_TARIFS_SOCODA[[#This Row],[Qté5]]</f>
        <v>0</v>
      </c>
      <c r="S33" s="74">
        <f>Tableau_TARIFS_SOCODA[[#This Row],[Prix d''achat HT]]*Tableau_TARIFS_SOCODA[[#This Row],[Qté6]]</f>
        <v>0</v>
      </c>
      <c r="U33" s="74">
        <f>Tableau_TARIFS_SOCODA[[#This Row],[Prix d''achat HT]]*Tableau_TARIFS_SOCODA[[#This Row],[Qté7]]</f>
        <v>0</v>
      </c>
      <c r="W33" s="74">
        <f>Tableau_TARIFS_SOCODA[[#This Row],[Prix d''achat HT]]*Tableau_TARIFS_SOCODA[[#This Row],[Qté8]]</f>
        <v>0</v>
      </c>
      <c r="Y33" s="74">
        <f>Tableau_TARIFS_SOCODA[[#This Row],[Prix d''achat HT]]*Tableau_TARIFS_SOCODA[[#This Row],[Qté9]]</f>
        <v>0</v>
      </c>
      <c r="AA33" s="74">
        <f>Tableau_TARIFS_SOCODA[[#This Row],[Prix d''achat HT]]*Tableau_TARIFS_SOCODA[[#This Row],[Qté10]]</f>
        <v>0</v>
      </c>
      <c r="AC33" s="74">
        <f>Tableau_TARIFS_SOCODA[[#This Row],[Prix d''achat HT]]*Tableau_TARIFS_SOCODA[[#This Row],[Qté11]]</f>
        <v>0</v>
      </c>
      <c r="AE33" s="74">
        <f>Tableau_TARIFS_SOCODA[[#This Row],[Prix d''achat HT]]*Tableau_TARIFS_SOCODA[[#This Row],[Qté12]]</f>
        <v>0</v>
      </c>
      <c r="AG33" s="74">
        <f>Tableau_TARIFS_SOCODA[[#This Row],[Prix d''achat HT]]*Tableau_TARIFS_SOCODA[[#This Row],[Qté13]]</f>
        <v>0</v>
      </c>
      <c r="AI33" s="74">
        <f>Tableau_TARIFS_SOCODA[[#This Row],[Prix d''achat HT]]*Tableau_TARIFS_SOCODA[[#This Row],[Qté14]]</f>
        <v>0</v>
      </c>
      <c r="AK33" s="74">
        <f>Tableau_TARIFS_SOCODA[[#This Row],[Prix d''achat HT]]*Tableau_TARIFS_SOCODA[[#This Row],[Qté15]]</f>
        <v>0</v>
      </c>
      <c r="AM33" s="74">
        <f>Tableau_TARIFS_SOCODA[[#This Row],[Prix d''achat HT]]*Tableau_TARIFS_SOCODA[[#This Row],[Qté16]]</f>
        <v>0</v>
      </c>
      <c r="AO33" s="74">
        <f>Tableau_TARIFS_SOCODA[[#This Row],[Prix d''achat HT]]*Tableau_TARIFS_SOCODA[[#This Row],[Qté17]]</f>
        <v>0</v>
      </c>
      <c r="AQ33" s="74">
        <f>Tableau_TARIFS_SOCODA[[#This Row],[Prix d''achat HT]]*Tableau_TARIFS_SOCODA[[#This Row],[Qté18]]</f>
        <v>0</v>
      </c>
      <c r="AS33" s="74">
        <f>Tableau_TARIFS_SOCODA[[#This Row],[Prix d''achat HT]]*Tableau_TARIFS_SOCODA[[#This Row],[Qté19]]</f>
        <v>0</v>
      </c>
      <c r="AU33" s="74">
        <f>Tableau_TARIFS_SOCODA[[#This Row],[Prix d''achat HT]]*Tableau_TARIFS_SOCODA[[#This Row],[Qté20]]</f>
        <v>0</v>
      </c>
      <c r="AW33" s="74">
        <f>Tableau_TARIFS_SOCODA[[#This Row],[Prix d''achat HT]]*Tableau_TARIFS_SOCODA[[#This Row],[Qté21]]</f>
        <v>0</v>
      </c>
      <c r="AY33" s="74">
        <f>Tableau_TARIFS_SOCODA[[#This Row],[Prix d''achat HT]]*Tableau_TARIFS_SOCODA[[#This Row],[Qté22]]</f>
        <v>0</v>
      </c>
      <c r="BA33" s="74">
        <f>Tableau_TARIFS_SOCODA[[#This Row],[Prix d''achat HT]]*Tableau_TARIFS_SOCODA[[#This Row],[Qté23]]</f>
        <v>0</v>
      </c>
      <c r="BC33" s="74">
        <f>Tableau_TARIFS_SOCODA[[#This Row],[Prix d''achat HT]]*Tableau_TARIFS_SOCODA[[#This Row],[Qté24]]</f>
        <v>0</v>
      </c>
      <c r="BE33" s="74">
        <f>Tableau_TARIFS_SOCODA[[#This Row],[Prix d''achat HT]]*Tableau_TARIFS_SOCODA[[#This Row],[Qté25]]</f>
        <v>0</v>
      </c>
      <c r="BG33" s="74">
        <f>Tableau_TARIFS_SOCODA[[#This Row],[Prix d''achat HT]]*Tableau_TARIFS_SOCODA[[#This Row],[Qté26]]</f>
        <v>0</v>
      </c>
      <c r="BI33" s="74">
        <f>Tableau_TARIFS_SOCODA[[#This Row],[Prix d''achat HT]]*Tableau_TARIFS_SOCODA[[#This Row],[Qté27]]</f>
        <v>0</v>
      </c>
      <c r="BK33" s="74">
        <f>Tableau_TARIFS_SOCODA[[#This Row],[Prix d''achat HT]]*Tableau_TARIFS_SOCODA[[#This Row],[Qté28]]</f>
        <v>0</v>
      </c>
      <c r="BM33" s="74">
        <f>Tableau_TARIFS_SOCODA[[#This Row],[Prix d''achat HT]]*Tableau_TARIFS_SOCODA[[#This Row],[Qté29]]</f>
        <v>0</v>
      </c>
      <c r="BO33" s="74">
        <f>Tableau_TARIFS_SOCODA[[#This Row],[Prix d''achat HT]]*Tableau_TARIFS_SOCODA[[#This Row],[Qté30]]</f>
        <v>0</v>
      </c>
      <c r="BP33" s="75">
        <f>Tableau_TARIFS_SOCODA[[#This Row],[Longueur]]*Tableau_TARIFS_SOCODA[[#This Row],[Largeur]]</f>
        <v>4.7430000000000003</v>
      </c>
      <c r="BR33" s="74"/>
    </row>
    <row r="34" spans="1:70" x14ac:dyDescent="0.25">
      <c r="A34" t="s">
        <v>118</v>
      </c>
      <c r="B34" t="s">
        <v>59</v>
      </c>
      <c r="C34" t="s">
        <v>119</v>
      </c>
      <c r="D34">
        <v>2.5</v>
      </c>
      <c r="E34">
        <v>1.22</v>
      </c>
      <c r="F34" t="s">
        <v>61</v>
      </c>
      <c r="G34" s="74">
        <v>20.71</v>
      </c>
      <c r="I34" s="74">
        <f>Tableau_TARIFS_SOCODA[[#This Row],[Prix d''achat HT]]*Tableau_TARIFS_SOCODA[[#This Row],[Qté]]</f>
        <v>0</v>
      </c>
      <c r="K34" s="74">
        <f>Tableau_TARIFS_SOCODA[[#This Row],[Prix d''achat HT]]*Tableau_TARIFS_SOCODA[[#This Row],[Qté2]]</f>
        <v>0</v>
      </c>
      <c r="M34" s="74">
        <f>Tableau_TARIFS_SOCODA[[#This Row],[Prix d''achat HT]]*Tableau_TARIFS_SOCODA[[#This Row],[Qté3]]</f>
        <v>0</v>
      </c>
      <c r="O34" s="74">
        <f>Tableau_TARIFS_SOCODA[[#This Row],[Prix d''achat HT]]*Tableau_TARIFS_SOCODA[[#This Row],[Qté4]]</f>
        <v>0</v>
      </c>
      <c r="Q34" s="74">
        <f>Tableau_TARIFS_SOCODA[[#This Row],[Prix d''achat HT]]*Tableau_TARIFS_SOCODA[[#This Row],[Qté5]]</f>
        <v>0</v>
      </c>
      <c r="S34" s="74">
        <f>Tableau_TARIFS_SOCODA[[#This Row],[Prix d''achat HT]]*Tableau_TARIFS_SOCODA[[#This Row],[Qté6]]</f>
        <v>0</v>
      </c>
      <c r="U34" s="74">
        <f>Tableau_TARIFS_SOCODA[[#This Row],[Prix d''achat HT]]*Tableau_TARIFS_SOCODA[[#This Row],[Qté7]]</f>
        <v>0</v>
      </c>
      <c r="W34" s="74">
        <f>Tableau_TARIFS_SOCODA[[#This Row],[Prix d''achat HT]]*Tableau_TARIFS_SOCODA[[#This Row],[Qté8]]</f>
        <v>0</v>
      </c>
      <c r="Y34" s="74">
        <f>Tableau_TARIFS_SOCODA[[#This Row],[Prix d''achat HT]]*Tableau_TARIFS_SOCODA[[#This Row],[Qté9]]</f>
        <v>0</v>
      </c>
      <c r="AA34" s="74">
        <f>Tableau_TARIFS_SOCODA[[#This Row],[Prix d''achat HT]]*Tableau_TARIFS_SOCODA[[#This Row],[Qté10]]</f>
        <v>0</v>
      </c>
      <c r="AC34" s="74">
        <f>Tableau_TARIFS_SOCODA[[#This Row],[Prix d''achat HT]]*Tableau_TARIFS_SOCODA[[#This Row],[Qté11]]</f>
        <v>0</v>
      </c>
      <c r="AE34" s="74">
        <f>Tableau_TARIFS_SOCODA[[#This Row],[Prix d''achat HT]]*Tableau_TARIFS_SOCODA[[#This Row],[Qté12]]</f>
        <v>0</v>
      </c>
      <c r="AG34" s="74">
        <f>Tableau_TARIFS_SOCODA[[#This Row],[Prix d''achat HT]]*Tableau_TARIFS_SOCODA[[#This Row],[Qté13]]</f>
        <v>0</v>
      </c>
      <c r="AI34" s="74">
        <f>Tableau_TARIFS_SOCODA[[#This Row],[Prix d''achat HT]]*Tableau_TARIFS_SOCODA[[#This Row],[Qté14]]</f>
        <v>0</v>
      </c>
      <c r="AK34" s="74">
        <f>Tableau_TARIFS_SOCODA[[#This Row],[Prix d''achat HT]]*Tableau_TARIFS_SOCODA[[#This Row],[Qté15]]</f>
        <v>0</v>
      </c>
      <c r="AM34" s="74">
        <f>Tableau_TARIFS_SOCODA[[#This Row],[Prix d''achat HT]]*Tableau_TARIFS_SOCODA[[#This Row],[Qté16]]</f>
        <v>0</v>
      </c>
      <c r="AO34" s="74">
        <f>Tableau_TARIFS_SOCODA[[#This Row],[Prix d''achat HT]]*Tableau_TARIFS_SOCODA[[#This Row],[Qté17]]</f>
        <v>0</v>
      </c>
      <c r="AQ34" s="74">
        <f>Tableau_TARIFS_SOCODA[[#This Row],[Prix d''achat HT]]*Tableau_TARIFS_SOCODA[[#This Row],[Qté18]]</f>
        <v>0</v>
      </c>
      <c r="AS34" s="74">
        <f>Tableau_TARIFS_SOCODA[[#This Row],[Prix d''achat HT]]*Tableau_TARIFS_SOCODA[[#This Row],[Qté19]]</f>
        <v>0</v>
      </c>
      <c r="AU34" s="74">
        <f>Tableau_TARIFS_SOCODA[[#This Row],[Prix d''achat HT]]*Tableau_TARIFS_SOCODA[[#This Row],[Qté20]]</f>
        <v>0</v>
      </c>
      <c r="AW34" s="74">
        <f>Tableau_TARIFS_SOCODA[[#This Row],[Prix d''achat HT]]*Tableau_TARIFS_SOCODA[[#This Row],[Qté21]]</f>
        <v>0</v>
      </c>
      <c r="AY34" s="74">
        <f>Tableau_TARIFS_SOCODA[[#This Row],[Prix d''achat HT]]*Tableau_TARIFS_SOCODA[[#This Row],[Qté22]]</f>
        <v>0</v>
      </c>
      <c r="BA34" s="74">
        <f>Tableau_TARIFS_SOCODA[[#This Row],[Prix d''achat HT]]*Tableau_TARIFS_SOCODA[[#This Row],[Qté23]]</f>
        <v>0</v>
      </c>
      <c r="BC34" s="74">
        <f>Tableau_TARIFS_SOCODA[[#This Row],[Prix d''achat HT]]*Tableau_TARIFS_SOCODA[[#This Row],[Qté24]]</f>
        <v>0</v>
      </c>
      <c r="BE34" s="74">
        <f>Tableau_TARIFS_SOCODA[[#This Row],[Prix d''achat HT]]*Tableau_TARIFS_SOCODA[[#This Row],[Qté25]]</f>
        <v>0</v>
      </c>
      <c r="BG34" s="74">
        <f>Tableau_TARIFS_SOCODA[[#This Row],[Prix d''achat HT]]*Tableau_TARIFS_SOCODA[[#This Row],[Qté26]]</f>
        <v>0</v>
      </c>
      <c r="BI34" s="74">
        <f>Tableau_TARIFS_SOCODA[[#This Row],[Prix d''achat HT]]*Tableau_TARIFS_SOCODA[[#This Row],[Qté27]]</f>
        <v>0</v>
      </c>
      <c r="BK34" s="74">
        <f>Tableau_TARIFS_SOCODA[[#This Row],[Prix d''achat HT]]*Tableau_TARIFS_SOCODA[[#This Row],[Qté28]]</f>
        <v>0</v>
      </c>
      <c r="BM34" s="74">
        <f>Tableau_TARIFS_SOCODA[[#This Row],[Prix d''achat HT]]*Tableau_TARIFS_SOCODA[[#This Row],[Qté29]]</f>
        <v>0</v>
      </c>
      <c r="BO34" s="74">
        <f>Tableau_TARIFS_SOCODA[[#This Row],[Prix d''achat HT]]*Tableau_TARIFS_SOCODA[[#This Row],[Qté30]]</f>
        <v>0</v>
      </c>
      <c r="BP34" s="75">
        <f>Tableau_TARIFS_SOCODA[[#This Row],[Longueur]]*Tableau_TARIFS_SOCODA[[#This Row],[Largeur]]</f>
        <v>3.05</v>
      </c>
      <c r="BR34" s="74"/>
    </row>
    <row r="35" spans="1:70" x14ac:dyDescent="0.25">
      <c r="A35" t="s">
        <v>120</v>
      </c>
      <c r="B35" t="s">
        <v>59</v>
      </c>
      <c r="C35" t="s">
        <v>121</v>
      </c>
      <c r="D35">
        <v>3.1</v>
      </c>
      <c r="E35">
        <v>1.53</v>
      </c>
      <c r="F35" t="s">
        <v>61</v>
      </c>
      <c r="G35" s="74">
        <v>24.37</v>
      </c>
      <c r="I35" s="74">
        <f>Tableau_TARIFS_SOCODA[[#This Row],[Prix d''achat HT]]*Tableau_TARIFS_SOCODA[[#This Row],[Qté]]</f>
        <v>0</v>
      </c>
      <c r="K35" s="74">
        <f>Tableau_TARIFS_SOCODA[[#This Row],[Prix d''achat HT]]*Tableau_TARIFS_SOCODA[[#This Row],[Qté2]]</f>
        <v>0</v>
      </c>
      <c r="M35" s="74">
        <f>Tableau_TARIFS_SOCODA[[#This Row],[Prix d''achat HT]]*Tableau_TARIFS_SOCODA[[#This Row],[Qté3]]</f>
        <v>0</v>
      </c>
      <c r="O35" s="74">
        <f>Tableau_TARIFS_SOCODA[[#This Row],[Prix d''achat HT]]*Tableau_TARIFS_SOCODA[[#This Row],[Qté4]]</f>
        <v>0</v>
      </c>
      <c r="Q35" s="74">
        <f>Tableau_TARIFS_SOCODA[[#This Row],[Prix d''achat HT]]*Tableau_TARIFS_SOCODA[[#This Row],[Qté5]]</f>
        <v>0</v>
      </c>
      <c r="S35" s="74">
        <f>Tableau_TARIFS_SOCODA[[#This Row],[Prix d''achat HT]]*Tableau_TARIFS_SOCODA[[#This Row],[Qté6]]</f>
        <v>0</v>
      </c>
      <c r="U35" s="74">
        <f>Tableau_TARIFS_SOCODA[[#This Row],[Prix d''achat HT]]*Tableau_TARIFS_SOCODA[[#This Row],[Qté7]]</f>
        <v>0</v>
      </c>
      <c r="W35" s="74">
        <f>Tableau_TARIFS_SOCODA[[#This Row],[Prix d''achat HT]]*Tableau_TARIFS_SOCODA[[#This Row],[Qté8]]</f>
        <v>0</v>
      </c>
      <c r="Y35" s="74">
        <f>Tableau_TARIFS_SOCODA[[#This Row],[Prix d''achat HT]]*Tableau_TARIFS_SOCODA[[#This Row],[Qté9]]</f>
        <v>0</v>
      </c>
      <c r="AA35" s="74">
        <f>Tableau_TARIFS_SOCODA[[#This Row],[Prix d''achat HT]]*Tableau_TARIFS_SOCODA[[#This Row],[Qté10]]</f>
        <v>0</v>
      </c>
      <c r="AC35" s="74">
        <f>Tableau_TARIFS_SOCODA[[#This Row],[Prix d''achat HT]]*Tableau_TARIFS_SOCODA[[#This Row],[Qté11]]</f>
        <v>0</v>
      </c>
      <c r="AE35" s="74">
        <f>Tableau_TARIFS_SOCODA[[#This Row],[Prix d''achat HT]]*Tableau_TARIFS_SOCODA[[#This Row],[Qté12]]</f>
        <v>0</v>
      </c>
      <c r="AG35" s="74">
        <f>Tableau_TARIFS_SOCODA[[#This Row],[Prix d''achat HT]]*Tableau_TARIFS_SOCODA[[#This Row],[Qté13]]</f>
        <v>0</v>
      </c>
      <c r="AI35" s="74">
        <f>Tableau_TARIFS_SOCODA[[#This Row],[Prix d''achat HT]]*Tableau_TARIFS_SOCODA[[#This Row],[Qté14]]</f>
        <v>0</v>
      </c>
      <c r="AK35" s="74">
        <f>Tableau_TARIFS_SOCODA[[#This Row],[Prix d''achat HT]]*Tableau_TARIFS_SOCODA[[#This Row],[Qté15]]</f>
        <v>0</v>
      </c>
      <c r="AM35" s="74">
        <f>Tableau_TARIFS_SOCODA[[#This Row],[Prix d''achat HT]]*Tableau_TARIFS_SOCODA[[#This Row],[Qté16]]</f>
        <v>0</v>
      </c>
      <c r="AO35" s="74">
        <f>Tableau_TARIFS_SOCODA[[#This Row],[Prix d''achat HT]]*Tableau_TARIFS_SOCODA[[#This Row],[Qté17]]</f>
        <v>0</v>
      </c>
      <c r="AQ35" s="74">
        <f>Tableau_TARIFS_SOCODA[[#This Row],[Prix d''achat HT]]*Tableau_TARIFS_SOCODA[[#This Row],[Qté18]]</f>
        <v>0</v>
      </c>
      <c r="AS35" s="74">
        <f>Tableau_TARIFS_SOCODA[[#This Row],[Prix d''achat HT]]*Tableau_TARIFS_SOCODA[[#This Row],[Qté19]]</f>
        <v>0</v>
      </c>
      <c r="AU35" s="74">
        <f>Tableau_TARIFS_SOCODA[[#This Row],[Prix d''achat HT]]*Tableau_TARIFS_SOCODA[[#This Row],[Qté20]]</f>
        <v>0</v>
      </c>
      <c r="AW35" s="74">
        <f>Tableau_TARIFS_SOCODA[[#This Row],[Prix d''achat HT]]*Tableau_TARIFS_SOCODA[[#This Row],[Qté21]]</f>
        <v>0</v>
      </c>
      <c r="AY35" s="74">
        <f>Tableau_TARIFS_SOCODA[[#This Row],[Prix d''achat HT]]*Tableau_TARIFS_SOCODA[[#This Row],[Qté22]]</f>
        <v>0</v>
      </c>
      <c r="BA35" s="74">
        <f>Tableau_TARIFS_SOCODA[[#This Row],[Prix d''achat HT]]*Tableau_TARIFS_SOCODA[[#This Row],[Qté23]]</f>
        <v>0</v>
      </c>
      <c r="BC35" s="74">
        <f>Tableau_TARIFS_SOCODA[[#This Row],[Prix d''achat HT]]*Tableau_TARIFS_SOCODA[[#This Row],[Qté24]]</f>
        <v>0</v>
      </c>
      <c r="BE35" s="74">
        <f>Tableau_TARIFS_SOCODA[[#This Row],[Prix d''achat HT]]*Tableau_TARIFS_SOCODA[[#This Row],[Qté25]]</f>
        <v>0</v>
      </c>
      <c r="BG35" s="74">
        <f>Tableau_TARIFS_SOCODA[[#This Row],[Prix d''achat HT]]*Tableau_TARIFS_SOCODA[[#This Row],[Qté26]]</f>
        <v>0</v>
      </c>
      <c r="BI35" s="74">
        <f>Tableau_TARIFS_SOCODA[[#This Row],[Prix d''achat HT]]*Tableau_TARIFS_SOCODA[[#This Row],[Qté27]]</f>
        <v>0</v>
      </c>
      <c r="BK35" s="74">
        <f>Tableau_TARIFS_SOCODA[[#This Row],[Prix d''achat HT]]*Tableau_TARIFS_SOCODA[[#This Row],[Qté28]]</f>
        <v>0</v>
      </c>
      <c r="BM35" s="74">
        <f>Tableau_TARIFS_SOCODA[[#This Row],[Prix d''achat HT]]*Tableau_TARIFS_SOCODA[[#This Row],[Qté29]]</f>
        <v>0</v>
      </c>
      <c r="BO35" s="74">
        <f>Tableau_TARIFS_SOCODA[[#This Row],[Prix d''achat HT]]*Tableau_TARIFS_SOCODA[[#This Row],[Qté30]]</f>
        <v>0</v>
      </c>
      <c r="BP35" s="75">
        <f>Tableau_TARIFS_SOCODA[[#This Row],[Longueur]]*Tableau_TARIFS_SOCODA[[#This Row],[Largeur]]</f>
        <v>4.7430000000000003</v>
      </c>
      <c r="BR35" s="74"/>
    </row>
    <row r="36" spans="1:70" x14ac:dyDescent="0.25">
      <c r="A36" t="s">
        <v>122</v>
      </c>
      <c r="B36" t="s">
        <v>59</v>
      </c>
      <c r="C36" t="s">
        <v>123</v>
      </c>
      <c r="D36">
        <v>2.5</v>
      </c>
      <c r="E36">
        <v>1.22</v>
      </c>
      <c r="F36" t="s">
        <v>61</v>
      </c>
      <c r="G36" s="74">
        <v>24.87</v>
      </c>
      <c r="I36" s="74">
        <f>Tableau_TARIFS_SOCODA[[#This Row],[Prix d''achat HT]]*Tableau_TARIFS_SOCODA[[#This Row],[Qté]]</f>
        <v>0</v>
      </c>
      <c r="K36" s="74">
        <f>Tableau_TARIFS_SOCODA[[#This Row],[Prix d''achat HT]]*Tableau_TARIFS_SOCODA[[#This Row],[Qté2]]</f>
        <v>0</v>
      </c>
      <c r="M36" s="74">
        <f>Tableau_TARIFS_SOCODA[[#This Row],[Prix d''achat HT]]*Tableau_TARIFS_SOCODA[[#This Row],[Qté3]]</f>
        <v>0</v>
      </c>
      <c r="O36" s="74">
        <f>Tableau_TARIFS_SOCODA[[#This Row],[Prix d''achat HT]]*Tableau_TARIFS_SOCODA[[#This Row],[Qté4]]</f>
        <v>0</v>
      </c>
      <c r="Q36" s="74">
        <f>Tableau_TARIFS_SOCODA[[#This Row],[Prix d''achat HT]]*Tableau_TARIFS_SOCODA[[#This Row],[Qté5]]</f>
        <v>0</v>
      </c>
      <c r="S36" s="74">
        <f>Tableau_TARIFS_SOCODA[[#This Row],[Prix d''achat HT]]*Tableau_TARIFS_SOCODA[[#This Row],[Qté6]]</f>
        <v>0</v>
      </c>
      <c r="U36" s="74">
        <f>Tableau_TARIFS_SOCODA[[#This Row],[Prix d''achat HT]]*Tableau_TARIFS_SOCODA[[#This Row],[Qté7]]</f>
        <v>0</v>
      </c>
      <c r="W36" s="74">
        <f>Tableau_TARIFS_SOCODA[[#This Row],[Prix d''achat HT]]*Tableau_TARIFS_SOCODA[[#This Row],[Qté8]]</f>
        <v>0</v>
      </c>
      <c r="Y36" s="74">
        <f>Tableau_TARIFS_SOCODA[[#This Row],[Prix d''achat HT]]*Tableau_TARIFS_SOCODA[[#This Row],[Qté9]]</f>
        <v>0</v>
      </c>
      <c r="AA36" s="74">
        <f>Tableau_TARIFS_SOCODA[[#This Row],[Prix d''achat HT]]*Tableau_TARIFS_SOCODA[[#This Row],[Qté10]]</f>
        <v>0</v>
      </c>
      <c r="AC36" s="74">
        <f>Tableau_TARIFS_SOCODA[[#This Row],[Prix d''achat HT]]*Tableau_TARIFS_SOCODA[[#This Row],[Qté11]]</f>
        <v>0</v>
      </c>
      <c r="AE36" s="74">
        <f>Tableau_TARIFS_SOCODA[[#This Row],[Prix d''achat HT]]*Tableau_TARIFS_SOCODA[[#This Row],[Qté12]]</f>
        <v>0</v>
      </c>
      <c r="AG36" s="74">
        <f>Tableau_TARIFS_SOCODA[[#This Row],[Prix d''achat HT]]*Tableau_TARIFS_SOCODA[[#This Row],[Qté13]]</f>
        <v>0</v>
      </c>
      <c r="AI36" s="74">
        <f>Tableau_TARIFS_SOCODA[[#This Row],[Prix d''achat HT]]*Tableau_TARIFS_SOCODA[[#This Row],[Qté14]]</f>
        <v>0</v>
      </c>
      <c r="AK36" s="74">
        <f>Tableau_TARIFS_SOCODA[[#This Row],[Prix d''achat HT]]*Tableau_TARIFS_SOCODA[[#This Row],[Qté15]]</f>
        <v>0</v>
      </c>
      <c r="AM36" s="74">
        <f>Tableau_TARIFS_SOCODA[[#This Row],[Prix d''achat HT]]*Tableau_TARIFS_SOCODA[[#This Row],[Qté16]]</f>
        <v>0</v>
      </c>
      <c r="AO36" s="74">
        <f>Tableau_TARIFS_SOCODA[[#This Row],[Prix d''achat HT]]*Tableau_TARIFS_SOCODA[[#This Row],[Qté17]]</f>
        <v>0</v>
      </c>
      <c r="AQ36" s="74">
        <f>Tableau_TARIFS_SOCODA[[#This Row],[Prix d''achat HT]]*Tableau_TARIFS_SOCODA[[#This Row],[Qté18]]</f>
        <v>0</v>
      </c>
      <c r="AS36" s="74">
        <f>Tableau_TARIFS_SOCODA[[#This Row],[Prix d''achat HT]]*Tableau_TARIFS_SOCODA[[#This Row],[Qté19]]</f>
        <v>0</v>
      </c>
      <c r="AU36" s="74">
        <f>Tableau_TARIFS_SOCODA[[#This Row],[Prix d''achat HT]]*Tableau_TARIFS_SOCODA[[#This Row],[Qté20]]</f>
        <v>0</v>
      </c>
      <c r="AW36" s="74">
        <f>Tableau_TARIFS_SOCODA[[#This Row],[Prix d''achat HT]]*Tableau_TARIFS_SOCODA[[#This Row],[Qté21]]</f>
        <v>0</v>
      </c>
      <c r="AY36" s="74">
        <f>Tableau_TARIFS_SOCODA[[#This Row],[Prix d''achat HT]]*Tableau_TARIFS_SOCODA[[#This Row],[Qté22]]</f>
        <v>0</v>
      </c>
      <c r="BA36" s="74">
        <f>Tableau_TARIFS_SOCODA[[#This Row],[Prix d''achat HT]]*Tableau_TARIFS_SOCODA[[#This Row],[Qté23]]</f>
        <v>0</v>
      </c>
      <c r="BC36" s="74">
        <f>Tableau_TARIFS_SOCODA[[#This Row],[Prix d''achat HT]]*Tableau_TARIFS_SOCODA[[#This Row],[Qté24]]</f>
        <v>0</v>
      </c>
      <c r="BE36" s="74">
        <f>Tableau_TARIFS_SOCODA[[#This Row],[Prix d''achat HT]]*Tableau_TARIFS_SOCODA[[#This Row],[Qté25]]</f>
        <v>0</v>
      </c>
      <c r="BG36" s="74">
        <f>Tableau_TARIFS_SOCODA[[#This Row],[Prix d''achat HT]]*Tableau_TARIFS_SOCODA[[#This Row],[Qté26]]</f>
        <v>0</v>
      </c>
      <c r="BI36" s="74">
        <f>Tableau_TARIFS_SOCODA[[#This Row],[Prix d''achat HT]]*Tableau_TARIFS_SOCODA[[#This Row],[Qté27]]</f>
        <v>0</v>
      </c>
      <c r="BK36" s="74">
        <f>Tableau_TARIFS_SOCODA[[#This Row],[Prix d''achat HT]]*Tableau_TARIFS_SOCODA[[#This Row],[Qté28]]</f>
        <v>0</v>
      </c>
      <c r="BM36" s="74">
        <f>Tableau_TARIFS_SOCODA[[#This Row],[Prix d''achat HT]]*Tableau_TARIFS_SOCODA[[#This Row],[Qté29]]</f>
        <v>0</v>
      </c>
      <c r="BO36" s="74">
        <f>Tableau_TARIFS_SOCODA[[#This Row],[Prix d''achat HT]]*Tableau_TARIFS_SOCODA[[#This Row],[Qté30]]</f>
        <v>0</v>
      </c>
      <c r="BP36" s="75">
        <f>Tableau_TARIFS_SOCODA[[#This Row],[Longueur]]*Tableau_TARIFS_SOCODA[[#This Row],[Largeur]]</f>
        <v>3.05</v>
      </c>
      <c r="BR36" s="74"/>
    </row>
    <row r="37" spans="1:70" x14ac:dyDescent="0.25">
      <c r="A37" t="s">
        <v>124</v>
      </c>
      <c r="B37" t="s">
        <v>59</v>
      </c>
      <c r="C37" t="s">
        <v>125</v>
      </c>
      <c r="D37">
        <v>3.1</v>
      </c>
      <c r="E37">
        <v>1.53</v>
      </c>
      <c r="F37" t="s">
        <v>61</v>
      </c>
      <c r="G37" s="74">
        <v>29.5</v>
      </c>
      <c r="I37" s="74">
        <f>Tableau_TARIFS_SOCODA[[#This Row],[Prix d''achat HT]]*Tableau_TARIFS_SOCODA[[#This Row],[Qté]]</f>
        <v>0</v>
      </c>
      <c r="K37" s="74">
        <f>Tableau_TARIFS_SOCODA[[#This Row],[Prix d''achat HT]]*Tableau_TARIFS_SOCODA[[#This Row],[Qté2]]</f>
        <v>0</v>
      </c>
      <c r="M37" s="74">
        <f>Tableau_TARIFS_SOCODA[[#This Row],[Prix d''achat HT]]*Tableau_TARIFS_SOCODA[[#This Row],[Qté3]]</f>
        <v>0</v>
      </c>
      <c r="O37" s="74">
        <f>Tableau_TARIFS_SOCODA[[#This Row],[Prix d''achat HT]]*Tableau_TARIFS_SOCODA[[#This Row],[Qté4]]</f>
        <v>0</v>
      </c>
      <c r="Q37" s="74">
        <f>Tableau_TARIFS_SOCODA[[#This Row],[Prix d''achat HT]]*Tableau_TARIFS_SOCODA[[#This Row],[Qté5]]</f>
        <v>0</v>
      </c>
      <c r="S37" s="74">
        <f>Tableau_TARIFS_SOCODA[[#This Row],[Prix d''achat HT]]*Tableau_TARIFS_SOCODA[[#This Row],[Qté6]]</f>
        <v>0</v>
      </c>
      <c r="U37" s="74">
        <f>Tableau_TARIFS_SOCODA[[#This Row],[Prix d''achat HT]]*Tableau_TARIFS_SOCODA[[#This Row],[Qté7]]</f>
        <v>0</v>
      </c>
      <c r="W37" s="74">
        <f>Tableau_TARIFS_SOCODA[[#This Row],[Prix d''achat HT]]*Tableau_TARIFS_SOCODA[[#This Row],[Qté8]]</f>
        <v>0</v>
      </c>
      <c r="Y37" s="74">
        <f>Tableau_TARIFS_SOCODA[[#This Row],[Prix d''achat HT]]*Tableau_TARIFS_SOCODA[[#This Row],[Qté9]]</f>
        <v>0</v>
      </c>
      <c r="AA37" s="74">
        <f>Tableau_TARIFS_SOCODA[[#This Row],[Prix d''achat HT]]*Tableau_TARIFS_SOCODA[[#This Row],[Qté10]]</f>
        <v>0</v>
      </c>
      <c r="AC37" s="74">
        <f>Tableau_TARIFS_SOCODA[[#This Row],[Prix d''achat HT]]*Tableau_TARIFS_SOCODA[[#This Row],[Qté11]]</f>
        <v>0</v>
      </c>
      <c r="AE37" s="74">
        <f>Tableau_TARIFS_SOCODA[[#This Row],[Prix d''achat HT]]*Tableau_TARIFS_SOCODA[[#This Row],[Qté12]]</f>
        <v>0</v>
      </c>
      <c r="AG37" s="74">
        <f>Tableau_TARIFS_SOCODA[[#This Row],[Prix d''achat HT]]*Tableau_TARIFS_SOCODA[[#This Row],[Qté13]]</f>
        <v>0</v>
      </c>
      <c r="AI37" s="74">
        <f>Tableau_TARIFS_SOCODA[[#This Row],[Prix d''achat HT]]*Tableau_TARIFS_SOCODA[[#This Row],[Qté14]]</f>
        <v>0</v>
      </c>
      <c r="AK37" s="74">
        <f>Tableau_TARIFS_SOCODA[[#This Row],[Prix d''achat HT]]*Tableau_TARIFS_SOCODA[[#This Row],[Qté15]]</f>
        <v>0</v>
      </c>
      <c r="AM37" s="74">
        <f>Tableau_TARIFS_SOCODA[[#This Row],[Prix d''achat HT]]*Tableau_TARIFS_SOCODA[[#This Row],[Qté16]]</f>
        <v>0</v>
      </c>
      <c r="AO37" s="74">
        <f>Tableau_TARIFS_SOCODA[[#This Row],[Prix d''achat HT]]*Tableau_TARIFS_SOCODA[[#This Row],[Qté17]]</f>
        <v>0</v>
      </c>
      <c r="AQ37" s="74">
        <f>Tableau_TARIFS_SOCODA[[#This Row],[Prix d''achat HT]]*Tableau_TARIFS_SOCODA[[#This Row],[Qté18]]</f>
        <v>0</v>
      </c>
      <c r="AS37" s="74">
        <f>Tableau_TARIFS_SOCODA[[#This Row],[Prix d''achat HT]]*Tableau_TARIFS_SOCODA[[#This Row],[Qté19]]</f>
        <v>0</v>
      </c>
      <c r="AU37" s="74">
        <f>Tableau_TARIFS_SOCODA[[#This Row],[Prix d''achat HT]]*Tableau_TARIFS_SOCODA[[#This Row],[Qté20]]</f>
        <v>0</v>
      </c>
      <c r="AW37" s="74">
        <f>Tableau_TARIFS_SOCODA[[#This Row],[Prix d''achat HT]]*Tableau_TARIFS_SOCODA[[#This Row],[Qté21]]</f>
        <v>0</v>
      </c>
      <c r="AY37" s="74">
        <f>Tableau_TARIFS_SOCODA[[#This Row],[Prix d''achat HT]]*Tableau_TARIFS_SOCODA[[#This Row],[Qté22]]</f>
        <v>0</v>
      </c>
      <c r="BA37" s="74">
        <f>Tableau_TARIFS_SOCODA[[#This Row],[Prix d''achat HT]]*Tableau_TARIFS_SOCODA[[#This Row],[Qté23]]</f>
        <v>0</v>
      </c>
      <c r="BC37" s="74">
        <f>Tableau_TARIFS_SOCODA[[#This Row],[Prix d''achat HT]]*Tableau_TARIFS_SOCODA[[#This Row],[Qté24]]</f>
        <v>0</v>
      </c>
      <c r="BE37" s="74">
        <f>Tableau_TARIFS_SOCODA[[#This Row],[Prix d''achat HT]]*Tableau_TARIFS_SOCODA[[#This Row],[Qté25]]</f>
        <v>0</v>
      </c>
      <c r="BG37" s="74">
        <f>Tableau_TARIFS_SOCODA[[#This Row],[Prix d''achat HT]]*Tableau_TARIFS_SOCODA[[#This Row],[Qté26]]</f>
        <v>0</v>
      </c>
      <c r="BI37" s="74">
        <f>Tableau_TARIFS_SOCODA[[#This Row],[Prix d''achat HT]]*Tableau_TARIFS_SOCODA[[#This Row],[Qté27]]</f>
        <v>0</v>
      </c>
      <c r="BK37" s="74">
        <f>Tableau_TARIFS_SOCODA[[#This Row],[Prix d''achat HT]]*Tableau_TARIFS_SOCODA[[#This Row],[Qté28]]</f>
        <v>0</v>
      </c>
      <c r="BM37" s="74">
        <f>Tableau_TARIFS_SOCODA[[#This Row],[Prix d''achat HT]]*Tableau_TARIFS_SOCODA[[#This Row],[Qté29]]</f>
        <v>0</v>
      </c>
      <c r="BO37" s="74">
        <f>Tableau_TARIFS_SOCODA[[#This Row],[Prix d''achat HT]]*Tableau_TARIFS_SOCODA[[#This Row],[Qté30]]</f>
        <v>0</v>
      </c>
      <c r="BP37" s="75">
        <f>Tableau_TARIFS_SOCODA[[#This Row],[Longueur]]*Tableau_TARIFS_SOCODA[[#This Row],[Largeur]]</f>
        <v>4.7430000000000003</v>
      </c>
      <c r="BR37" s="74"/>
    </row>
    <row r="38" spans="1:70" x14ac:dyDescent="0.25">
      <c r="A38" t="s">
        <v>126</v>
      </c>
      <c r="B38" t="s">
        <v>59</v>
      </c>
      <c r="C38" t="s">
        <v>127</v>
      </c>
      <c r="D38">
        <v>2.5</v>
      </c>
      <c r="E38">
        <v>1.22</v>
      </c>
      <c r="F38" t="s">
        <v>61</v>
      </c>
      <c r="G38" s="74">
        <v>31.05</v>
      </c>
      <c r="I38" s="74">
        <f>Tableau_TARIFS_SOCODA[[#This Row],[Prix d''achat HT]]*Tableau_TARIFS_SOCODA[[#This Row],[Qté]]</f>
        <v>0</v>
      </c>
      <c r="K38" s="74">
        <f>Tableau_TARIFS_SOCODA[[#This Row],[Prix d''achat HT]]*Tableau_TARIFS_SOCODA[[#This Row],[Qté2]]</f>
        <v>0</v>
      </c>
      <c r="M38" s="74">
        <f>Tableau_TARIFS_SOCODA[[#This Row],[Prix d''achat HT]]*Tableau_TARIFS_SOCODA[[#This Row],[Qté3]]</f>
        <v>0</v>
      </c>
      <c r="O38" s="74">
        <f>Tableau_TARIFS_SOCODA[[#This Row],[Prix d''achat HT]]*Tableau_TARIFS_SOCODA[[#This Row],[Qté4]]</f>
        <v>0</v>
      </c>
      <c r="Q38" s="74">
        <f>Tableau_TARIFS_SOCODA[[#This Row],[Prix d''achat HT]]*Tableau_TARIFS_SOCODA[[#This Row],[Qté5]]</f>
        <v>0</v>
      </c>
      <c r="S38" s="74">
        <f>Tableau_TARIFS_SOCODA[[#This Row],[Prix d''achat HT]]*Tableau_TARIFS_SOCODA[[#This Row],[Qté6]]</f>
        <v>0</v>
      </c>
      <c r="U38" s="74">
        <f>Tableau_TARIFS_SOCODA[[#This Row],[Prix d''achat HT]]*Tableau_TARIFS_SOCODA[[#This Row],[Qté7]]</f>
        <v>0</v>
      </c>
      <c r="W38" s="74">
        <f>Tableau_TARIFS_SOCODA[[#This Row],[Prix d''achat HT]]*Tableau_TARIFS_SOCODA[[#This Row],[Qté8]]</f>
        <v>0</v>
      </c>
      <c r="Y38" s="74">
        <f>Tableau_TARIFS_SOCODA[[#This Row],[Prix d''achat HT]]*Tableau_TARIFS_SOCODA[[#This Row],[Qté9]]</f>
        <v>0</v>
      </c>
      <c r="AA38" s="74">
        <f>Tableau_TARIFS_SOCODA[[#This Row],[Prix d''achat HT]]*Tableau_TARIFS_SOCODA[[#This Row],[Qté10]]</f>
        <v>0</v>
      </c>
      <c r="AC38" s="74">
        <f>Tableau_TARIFS_SOCODA[[#This Row],[Prix d''achat HT]]*Tableau_TARIFS_SOCODA[[#This Row],[Qté11]]</f>
        <v>0</v>
      </c>
      <c r="AE38" s="74">
        <f>Tableau_TARIFS_SOCODA[[#This Row],[Prix d''achat HT]]*Tableau_TARIFS_SOCODA[[#This Row],[Qté12]]</f>
        <v>0</v>
      </c>
      <c r="AG38" s="74">
        <f>Tableau_TARIFS_SOCODA[[#This Row],[Prix d''achat HT]]*Tableau_TARIFS_SOCODA[[#This Row],[Qté13]]</f>
        <v>0</v>
      </c>
      <c r="AI38" s="74">
        <f>Tableau_TARIFS_SOCODA[[#This Row],[Prix d''achat HT]]*Tableau_TARIFS_SOCODA[[#This Row],[Qté14]]</f>
        <v>0</v>
      </c>
      <c r="AK38" s="74">
        <f>Tableau_TARIFS_SOCODA[[#This Row],[Prix d''achat HT]]*Tableau_TARIFS_SOCODA[[#This Row],[Qté15]]</f>
        <v>0</v>
      </c>
      <c r="AM38" s="74">
        <f>Tableau_TARIFS_SOCODA[[#This Row],[Prix d''achat HT]]*Tableau_TARIFS_SOCODA[[#This Row],[Qté16]]</f>
        <v>0</v>
      </c>
      <c r="AO38" s="74">
        <f>Tableau_TARIFS_SOCODA[[#This Row],[Prix d''achat HT]]*Tableau_TARIFS_SOCODA[[#This Row],[Qté17]]</f>
        <v>0</v>
      </c>
      <c r="AQ38" s="74">
        <f>Tableau_TARIFS_SOCODA[[#This Row],[Prix d''achat HT]]*Tableau_TARIFS_SOCODA[[#This Row],[Qté18]]</f>
        <v>0</v>
      </c>
      <c r="AS38" s="74">
        <f>Tableau_TARIFS_SOCODA[[#This Row],[Prix d''achat HT]]*Tableau_TARIFS_SOCODA[[#This Row],[Qté19]]</f>
        <v>0</v>
      </c>
      <c r="AU38" s="74">
        <f>Tableau_TARIFS_SOCODA[[#This Row],[Prix d''achat HT]]*Tableau_TARIFS_SOCODA[[#This Row],[Qté20]]</f>
        <v>0</v>
      </c>
      <c r="AW38" s="74">
        <f>Tableau_TARIFS_SOCODA[[#This Row],[Prix d''achat HT]]*Tableau_TARIFS_SOCODA[[#This Row],[Qté21]]</f>
        <v>0</v>
      </c>
      <c r="AY38" s="74">
        <f>Tableau_TARIFS_SOCODA[[#This Row],[Prix d''achat HT]]*Tableau_TARIFS_SOCODA[[#This Row],[Qté22]]</f>
        <v>0</v>
      </c>
      <c r="BA38" s="74">
        <f>Tableau_TARIFS_SOCODA[[#This Row],[Prix d''achat HT]]*Tableau_TARIFS_SOCODA[[#This Row],[Qté23]]</f>
        <v>0</v>
      </c>
      <c r="BC38" s="74">
        <f>Tableau_TARIFS_SOCODA[[#This Row],[Prix d''achat HT]]*Tableau_TARIFS_SOCODA[[#This Row],[Qté24]]</f>
        <v>0</v>
      </c>
      <c r="BE38" s="74">
        <f>Tableau_TARIFS_SOCODA[[#This Row],[Prix d''achat HT]]*Tableau_TARIFS_SOCODA[[#This Row],[Qté25]]</f>
        <v>0</v>
      </c>
      <c r="BG38" s="74">
        <f>Tableau_TARIFS_SOCODA[[#This Row],[Prix d''achat HT]]*Tableau_TARIFS_SOCODA[[#This Row],[Qté26]]</f>
        <v>0</v>
      </c>
      <c r="BI38" s="74">
        <f>Tableau_TARIFS_SOCODA[[#This Row],[Prix d''achat HT]]*Tableau_TARIFS_SOCODA[[#This Row],[Qté27]]</f>
        <v>0</v>
      </c>
      <c r="BK38" s="74">
        <f>Tableau_TARIFS_SOCODA[[#This Row],[Prix d''achat HT]]*Tableau_TARIFS_SOCODA[[#This Row],[Qté28]]</f>
        <v>0</v>
      </c>
      <c r="BM38" s="74">
        <f>Tableau_TARIFS_SOCODA[[#This Row],[Prix d''achat HT]]*Tableau_TARIFS_SOCODA[[#This Row],[Qté29]]</f>
        <v>0</v>
      </c>
      <c r="BO38" s="74">
        <f>Tableau_TARIFS_SOCODA[[#This Row],[Prix d''achat HT]]*Tableau_TARIFS_SOCODA[[#This Row],[Qté30]]</f>
        <v>0</v>
      </c>
      <c r="BP38" s="75">
        <f>Tableau_TARIFS_SOCODA[[#This Row],[Longueur]]*Tableau_TARIFS_SOCODA[[#This Row],[Largeur]]</f>
        <v>3.05</v>
      </c>
      <c r="BR38" s="74"/>
    </row>
    <row r="39" spans="1:70" x14ac:dyDescent="0.25">
      <c r="A39" t="s">
        <v>128</v>
      </c>
      <c r="B39" t="s">
        <v>59</v>
      </c>
      <c r="C39" t="s">
        <v>129</v>
      </c>
      <c r="D39">
        <v>3.1</v>
      </c>
      <c r="E39">
        <v>1.53</v>
      </c>
      <c r="F39" t="s">
        <v>61</v>
      </c>
      <c r="G39" s="74">
        <v>36.4</v>
      </c>
      <c r="I39" s="74">
        <f>Tableau_TARIFS_SOCODA[[#This Row],[Prix d''achat HT]]*Tableau_TARIFS_SOCODA[[#This Row],[Qté]]</f>
        <v>0</v>
      </c>
      <c r="K39" s="74">
        <f>Tableau_TARIFS_SOCODA[[#This Row],[Prix d''achat HT]]*Tableau_TARIFS_SOCODA[[#This Row],[Qté2]]</f>
        <v>0</v>
      </c>
      <c r="M39" s="74">
        <f>Tableau_TARIFS_SOCODA[[#This Row],[Prix d''achat HT]]*Tableau_TARIFS_SOCODA[[#This Row],[Qté3]]</f>
        <v>0</v>
      </c>
      <c r="O39" s="74">
        <f>Tableau_TARIFS_SOCODA[[#This Row],[Prix d''achat HT]]*Tableau_TARIFS_SOCODA[[#This Row],[Qté4]]</f>
        <v>0</v>
      </c>
      <c r="Q39" s="74">
        <f>Tableau_TARIFS_SOCODA[[#This Row],[Prix d''achat HT]]*Tableau_TARIFS_SOCODA[[#This Row],[Qté5]]</f>
        <v>0</v>
      </c>
      <c r="S39" s="74">
        <f>Tableau_TARIFS_SOCODA[[#This Row],[Prix d''achat HT]]*Tableau_TARIFS_SOCODA[[#This Row],[Qté6]]</f>
        <v>0</v>
      </c>
      <c r="U39" s="74">
        <f>Tableau_TARIFS_SOCODA[[#This Row],[Prix d''achat HT]]*Tableau_TARIFS_SOCODA[[#This Row],[Qté7]]</f>
        <v>0</v>
      </c>
      <c r="W39" s="74">
        <f>Tableau_TARIFS_SOCODA[[#This Row],[Prix d''achat HT]]*Tableau_TARIFS_SOCODA[[#This Row],[Qté8]]</f>
        <v>0</v>
      </c>
      <c r="Y39" s="74">
        <f>Tableau_TARIFS_SOCODA[[#This Row],[Prix d''achat HT]]*Tableau_TARIFS_SOCODA[[#This Row],[Qté9]]</f>
        <v>0</v>
      </c>
      <c r="AA39" s="74">
        <f>Tableau_TARIFS_SOCODA[[#This Row],[Prix d''achat HT]]*Tableau_TARIFS_SOCODA[[#This Row],[Qté10]]</f>
        <v>0</v>
      </c>
      <c r="AC39" s="74">
        <f>Tableau_TARIFS_SOCODA[[#This Row],[Prix d''achat HT]]*Tableau_TARIFS_SOCODA[[#This Row],[Qté11]]</f>
        <v>0</v>
      </c>
      <c r="AE39" s="74">
        <f>Tableau_TARIFS_SOCODA[[#This Row],[Prix d''achat HT]]*Tableau_TARIFS_SOCODA[[#This Row],[Qté12]]</f>
        <v>0</v>
      </c>
      <c r="AG39" s="74">
        <f>Tableau_TARIFS_SOCODA[[#This Row],[Prix d''achat HT]]*Tableau_TARIFS_SOCODA[[#This Row],[Qté13]]</f>
        <v>0</v>
      </c>
      <c r="AI39" s="74">
        <f>Tableau_TARIFS_SOCODA[[#This Row],[Prix d''achat HT]]*Tableau_TARIFS_SOCODA[[#This Row],[Qté14]]</f>
        <v>0</v>
      </c>
      <c r="AK39" s="74">
        <f>Tableau_TARIFS_SOCODA[[#This Row],[Prix d''achat HT]]*Tableau_TARIFS_SOCODA[[#This Row],[Qté15]]</f>
        <v>0</v>
      </c>
      <c r="AM39" s="74">
        <f>Tableau_TARIFS_SOCODA[[#This Row],[Prix d''achat HT]]*Tableau_TARIFS_SOCODA[[#This Row],[Qté16]]</f>
        <v>0</v>
      </c>
      <c r="AO39" s="74">
        <f>Tableau_TARIFS_SOCODA[[#This Row],[Prix d''achat HT]]*Tableau_TARIFS_SOCODA[[#This Row],[Qté17]]</f>
        <v>0</v>
      </c>
      <c r="AQ39" s="74">
        <f>Tableau_TARIFS_SOCODA[[#This Row],[Prix d''achat HT]]*Tableau_TARIFS_SOCODA[[#This Row],[Qté18]]</f>
        <v>0</v>
      </c>
      <c r="AS39" s="74">
        <f>Tableau_TARIFS_SOCODA[[#This Row],[Prix d''achat HT]]*Tableau_TARIFS_SOCODA[[#This Row],[Qté19]]</f>
        <v>0</v>
      </c>
      <c r="AU39" s="74">
        <f>Tableau_TARIFS_SOCODA[[#This Row],[Prix d''achat HT]]*Tableau_TARIFS_SOCODA[[#This Row],[Qté20]]</f>
        <v>0</v>
      </c>
      <c r="AW39" s="74">
        <f>Tableau_TARIFS_SOCODA[[#This Row],[Prix d''achat HT]]*Tableau_TARIFS_SOCODA[[#This Row],[Qté21]]</f>
        <v>0</v>
      </c>
      <c r="AY39" s="74">
        <f>Tableau_TARIFS_SOCODA[[#This Row],[Prix d''achat HT]]*Tableau_TARIFS_SOCODA[[#This Row],[Qté22]]</f>
        <v>0</v>
      </c>
      <c r="BA39" s="74">
        <f>Tableau_TARIFS_SOCODA[[#This Row],[Prix d''achat HT]]*Tableau_TARIFS_SOCODA[[#This Row],[Qté23]]</f>
        <v>0</v>
      </c>
      <c r="BC39" s="74">
        <f>Tableau_TARIFS_SOCODA[[#This Row],[Prix d''achat HT]]*Tableau_TARIFS_SOCODA[[#This Row],[Qté24]]</f>
        <v>0</v>
      </c>
      <c r="BE39" s="74">
        <f>Tableau_TARIFS_SOCODA[[#This Row],[Prix d''achat HT]]*Tableau_TARIFS_SOCODA[[#This Row],[Qté25]]</f>
        <v>0</v>
      </c>
      <c r="BG39" s="74">
        <f>Tableau_TARIFS_SOCODA[[#This Row],[Prix d''achat HT]]*Tableau_TARIFS_SOCODA[[#This Row],[Qté26]]</f>
        <v>0</v>
      </c>
      <c r="BI39" s="74">
        <f>Tableau_TARIFS_SOCODA[[#This Row],[Prix d''achat HT]]*Tableau_TARIFS_SOCODA[[#This Row],[Qté27]]</f>
        <v>0</v>
      </c>
      <c r="BK39" s="74">
        <f>Tableau_TARIFS_SOCODA[[#This Row],[Prix d''achat HT]]*Tableau_TARIFS_SOCODA[[#This Row],[Qté28]]</f>
        <v>0</v>
      </c>
      <c r="BM39" s="74">
        <f>Tableau_TARIFS_SOCODA[[#This Row],[Prix d''achat HT]]*Tableau_TARIFS_SOCODA[[#This Row],[Qté29]]</f>
        <v>0</v>
      </c>
      <c r="BO39" s="74">
        <f>Tableau_TARIFS_SOCODA[[#This Row],[Prix d''achat HT]]*Tableau_TARIFS_SOCODA[[#This Row],[Qté30]]</f>
        <v>0</v>
      </c>
      <c r="BP39" s="75">
        <f>Tableau_TARIFS_SOCODA[[#This Row],[Longueur]]*Tableau_TARIFS_SOCODA[[#This Row],[Largeur]]</f>
        <v>4.7430000000000003</v>
      </c>
      <c r="BR39" s="74"/>
    </row>
    <row r="40" spans="1:70" x14ac:dyDescent="0.25">
      <c r="A40" t="s">
        <v>130</v>
      </c>
      <c r="B40" t="s">
        <v>59</v>
      </c>
      <c r="C40" t="s">
        <v>131</v>
      </c>
      <c r="D40">
        <v>2.5</v>
      </c>
      <c r="E40">
        <v>1.22</v>
      </c>
      <c r="F40" t="s">
        <v>61</v>
      </c>
      <c r="G40" s="74">
        <v>35.26</v>
      </c>
      <c r="I40" s="74">
        <f>Tableau_TARIFS_SOCODA[[#This Row],[Prix d''achat HT]]*Tableau_TARIFS_SOCODA[[#This Row],[Qté]]</f>
        <v>0</v>
      </c>
      <c r="K40" s="74">
        <f>Tableau_TARIFS_SOCODA[[#This Row],[Prix d''achat HT]]*Tableau_TARIFS_SOCODA[[#This Row],[Qté2]]</f>
        <v>0</v>
      </c>
      <c r="M40" s="74">
        <f>Tableau_TARIFS_SOCODA[[#This Row],[Prix d''achat HT]]*Tableau_TARIFS_SOCODA[[#This Row],[Qté3]]</f>
        <v>0</v>
      </c>
      <c r="O40" s="74">
        <f>Tableau_TARIFS_SOCODA[[#This Row],[Prix d''achat HT]]*Tableau_TARIFS_SOCODA[[#This Row],[Qté4]]</f>
        <v>0</v>
      </c>
      <c r="Q40" s="74">
        <f>Tableau_TARIFS_SOCODA[[#This Row],[Prix d''achat HT]]*Tableau_TARIFS_SOCODA[[#This Row],[Qté5]]</f>
        <v>0</v>
      </c>
      <c r="S40" s="74">
        <f>Tableau_TARIFS_SOCODA[[#This Row],[Prix d''achat HT]]*Tableau_TARIFS_SOCODA[[#This Row],[Qté6]]</f>
        <v>0</v>
      </c>
      <c r="U40" s="74">
        <f>Tableau_TARIFS_SOCODA[[#This Row],[Prix d''achat HT]]*Tableau_TARIFS_SOCODA[[#This Row],[Qté7]]</f>
        <v>0</v>
      </c>
      <c r="W40" s="74">
        <f>Tableau_TARIFS_SOCODA[[#This Row],[Prix d''achat HT]]*Tableau_TARIFS_SOCODA[[#This Row],[Qté8]]</f>
        <v>0</v>
      </c>
      <c r="Y40" s="74">
        <f>Tableau_TARIFS_SOCODA[[#This Row],[Prix d''achat HT]]*Tableau_TARIFS_SOCODA[[#This Row],[Qté9]]</f>
        <v>0</v>
      </c>
      <c r="AA40" s="74">
        <f>Tableau_TARIFS_SOCODA[[#This Row],[Prix d''achat HT]]*Tableau_TARIFS_SOCODA[[#This Row],[Qté10]]</f>
        <v>0</v>
      </c>
      <c r="AC40" s="74">
        <f>Tableau_TARIFS_SOCODA[[#This Row],[Prix d''achat HT]]*Tableau_TARIFS_SOCODA[[#This Row],[Qté11]]</f>
        <v>0</v>
      </c>
      <c r="AE40" s="74">
        <f>Tableau_TARIFS_SOCODA[[#This Row],[Prix d''achat HT]]*Tableau_TARIFS_SOCODA[[#This Row],[Qté12]]</f>
        <v>0</v>
      </c>
      <c r="AG40" s="74">
        <f>Tableau_TARIFS_SOCODA[[#This Row],[Prix d''achat HT]]*Tableau_TARIFS_SOCODA[[#This Row],[Qté13]]</f>
        <v>0</v>
      </c>
      <c r="AI40" s="74">
        <f>Tableau_TARIFS_SOCODA[[#This Row],[Prix d''achat HT]]*Tableau_TARIFS_SOCODA[[#This Row],[Qté14]]</f>
        <v>0</v>
      </c>
      <c r="AK40" s="74">
        <f>Tableau_TARIFS_SOCODA[[#This Row],[Prix d''achat HT]]*Tableau_TARIFS_SOCODA[[#This Row],[Qté15]]</f>
        <v>0</v>
      </c>
      <c r="AM40" s="74">
        <f>Tableau_TARIFS_SOCODA[[#This Row],[Prix d''achat HT]]*Tableau_TARIFS_SOCODA[[#This Row],[Qté16]]</f>
        <v>0</v>
      </c>
      <c r="AO40" s="74">
        <f>Tableau_TARIFS_SOCODA[[#This Row],[Prix d''achat HT]]*Tableau_TARIFS_SOCODA[[#This Row],[Qté17]]</f>
        <v>0</v>
      </c>
      <c r="AQ40" s="74">
        <f>Tableau_TARIFS_SOCODA[[#This Row],[Prix d''achat HT]]*Tableau_TARIFS_SOCODA[[#This Row],[Qté18]]</f>
        <v>0</v>
      </c>
      <c r="AS40" s="74">
        <f>Tableau_TARIFS_SOCODA[[#This Row],[Prix d''achat HT]]*Tableau_TARIFS_SOCODA[[#This Row],[Qté19]]</f>
        <v>0</v>
      </c>
      <c r="AU40" s="74">
        <f>Tableau_TARIFS_SOCODA[[#This Row],[Prix d''achat HT]]*Tableau_TARIFS_SOCODA[[#This Row],[Qté20]]</f>
        <v>0</v>
      </c>
      <c r="AW40" s="74">
        <f>Tableau_TARIFS_SOCODA[[#This Row],[Prix d''achat HT]]*Tableau_TARIFS_SOCODA[[#This Row],[Qté21]]</f>
        <v>0</v>
      </c>
      <c r="AY40" s="74">
        <f>Tableau_TARIFS_SOCODA[[#This Row],[Prix d''achat HT]]*Tableau_TARIFS_SOCODA[[#This Row],[Qté22]]</f>
        <v>0</v>
      </c>
      <c r="BA40" s="74">
        <f>Tableau_TARIFS_SOCODA[[#This Row],[Prix d''achat HT]]*Tableau_TARIFS_SOCODA[[#This Row],[Qté23]]</f>
        <v>0</v>
      </c>
      <c r="BC40" s="74">
        <f>Tableau_TARIFS_SOCODA[[#This Row],[Prix d''achat HT]]*Tableau_TARIFS_SOCODA[[#This Row],[Qté24]]</f>
        <v>0</v>
      </c>
      <c r="BE40" s="74">
        <f>Tableau_TARIFS_SOCODA[[#This Row],[Prix d''achat HT]]*Tableau_TARIFS_SOCODA[[#This Row],[Qté25]]</f>
        <v>0</v>
      </c>
      <c r="BG40" s="74">
        <f>Tableau_TARIFS_SOCODA[[#This Row],[Prix d''achat HT]]*Tableau_TARIFS_SOCODA[[#This Row],[Qté26]]</f>
        <v>0</v>
      </c>
      <c r="BI40" s="74">
        <f>Tableau_TARIFS_SOCODA[[#This Row],[Prix d''achat HT]]*Tableau_TARIFS_SOCODA[[#This Row],[Qté27]]</f>
        <v>0</v>
      </c>
      <c r="BK40" s="74">
        <f>Tableau_TARIFS_SOCODA[[#This Row],[Prix d''achat HT]]*Tableau_TARIFS_SOCODA[[#This Row],[Qté28]]</f>
        <v>0</v>
      </c>
      <c r="BM40" s="74">
        <f>Tableau_TARIFS_SOCODA[[#This Row],[Prix d''achat HT]]*Tableau_TARIFS_SOCODA[[#This Row],[Qté29]]</f>
        <v>0</v>
      </c>
      <c r="BO40" s="74">
        <f>Tableau_TARIFS_SOCODA[[#This Row],[Prix d''achat HT]]*Tableau_TARIFS_SOCODA[[#This Row],[Qté30]]</f>
        <v>0</v>
      </c>
      <c r="BP40" s="75">
        <f>Tableau_TARIFS_SOCODA[[#This Row],[Longueur]]*Tableau_TARIFS_SOCODA[[#This Row],[Largeur]]</f>
        <v>3.05</v>
      </c>
      <c r="BR40" s="74"/>
    </row>
    <row r="41" spans="1:70" x14ac:dyDescent="0.25">
      <c r="A41" t="s">
        <v>132</v>
      </c>
      <c r="B41" t="s">
        <v>59</v>
      </c>
      <c r="C41" t="s">
        <v>133</v>
      </c>
      <c r="D41">
        <v>3.1</v>
      </c>
      <c r="E41">
        <v>1.53</v>
      </c>
      <c r="F41" t="s">
        <v>61</v>
      </c>
      <c r="G41" s="74">
        <v>41.42</v>
      </c>
      <c r="I41" s="74">
        <f>Tableau_TARIFS_SOCODA[[#This Row],[Prix d''achat HT]]*Tableau_TARIFS_SOCODA[[#This Row],[Qté]]</f>
        <v>0</v>
      </c>
      <c r="K41" s="74">
        <f>Tableau_TARIFS_SOCODA[[#This Row],[Prix d''achat HT]]*Tableau_TARIFS_SOCODA[[#This Row],[Qté2]]</f>
        <v>0</v>
      </c>
      <c r="M41" s="74">
        <f>Tableau_TARIFS_SOCODA[[#This Row],[Prix d''achat HT]]*Tableau_TARIFS_SOCODA[[#This Row],[Qté3]]</f>
        <v>0</v>
      </c>
      <c r="O41" s="74">
        <f>Tableau_TARIFS_SOCODA[[#This Row],[Prix d''achat HT]]*Tableau_TARIFS_SOCODA[[#This Row],[Qté4]]</f>
        <v>0</v>
      </c>
      <c r="Q41" s="74">
        <f>Tableau_TARIFS_SOCODA[[#This Row],[Prix d''achat HT]]*Tableau_TARIFS_SOCODA[[#This Row],[Qté5]]</f>
        <v>0</v>
      </c>
      <c r="S41" s="74">
        <f>Tableau_TARIFS_SOCODA[[#This Row],[Prix d''achat HT]]*Tableau_TARIFS_SOCODA[[#This Row],[Qté6]]</f>
        <v>0</v>
      </c>
      <c r="U41" s="74">
        <f>Tableau_TARIFS_SOCODA[[#This Row],[Prix d''achat HT]]*Tableau_TARIFS_SOCODA[[#This Row],[Qté7]]</f>
        <v>0</v>
      </c>
      <c r="W41" s="74">
        <f>Tableau_TARIFS_SOCODA[[#This Row],[Prix d''achat HT]]*Tableau_TARIFS_SOCODA[[#This Row],[Qté8]]</f>
        <v>0</v>
      </c>
      <c r="Y41" s="74">
        <f>Tableau_TARIFS_SOCODA[[#This Row],[Prix d''achat HT]]*Tableau_TARIFS_SOCODA[[#This Row],[Qté9]]</f>
        <v>0</v>
      </c>
      <c r="AA41" s="74">
        <f>Tableau_TARIFS_SOCODA[[#This Row],[Prix d''achat HT]]*Tableau_TARIFS_SOCODA[[#This Row],[Qté10]]</f>
        <v>0</v>
      </c>
      <c r="AC41" s="74">
        <f>Tableau_TARIFS_SOCODA[[#This Row],[Prix d''achat HT]]*Tableau_TARIFS_SOCODA[[#This Row],[Qté11]]</f>
        <v>0</v>
      </c>
      <c r="AE41" s="74">
        <f>Tableau_TARIFS_SOCODA[[#This Row],[Prix d''achat HT]]*Tableau_TARIFS_SOCODA[[#This Row],[Qté12]]</f>
        <v>0</v>
      </c>
      <c r="AG41" s="74">
        <f>Tableau_TARIFS_SOCODA[[#This Row],[Prix d''achat HT]]*Tableau_TARIFS_SOCODA[[#This Row],[Qté13]]</f>
        <v>0</v>
      </c>
      <c r="AI41" s="74">
        <f>Tableau_TARIFS_SOCODA[[#This Row],[Prix d''achat HT]]*Tableau_TARIFS_SOCODA[[#This Row],[Qté14]]</f>
        <v>0</v>
      </c>
      <c r="AK41" s="74">
        <f>Tableau_TARIFS_SOCODA[[#This Row],[Prix d''achat HT]]*Tableau_TARIFS_SOCODA[[#This Row],[Qté15]]</f>
        <v>0</v>
      </c>
      <c r="AM41" s="74">
        <f>Tableau_TARIFS_SOCODA[[#This Row],[Prix d''achat HT]]*Tableau_TARIFS_SOCODA[[#This Row],[Qté16]]</f>
        <v>0</v>
      </c>
      <c r="AO41" s="74">
        <f>Tableau_TARIFS_SOCODA[[#This Row],[Prix d''achat HT]]*Tableau_TARIFS_SOCODA[[#This Row],[Qté17]]</f>
        <v>0</v>
      </c>
      <c r="AQ41" s="74">
        <f>Tableau_TARIFS_SOCODA[[#This Row],[Prix d''achat HT]]*Tableau_TARIFS_SOCODA[[#This Row],[Qté18]]</f>
        <v>0</v>
      </c>
      <c r="AS41" s="74">
        <f>Tableau_TARIFS_SOCODA[[#This Row],[Prix d''achat HT]]*Tableau_TARIFS_SOCODA[[#This Row],[Qté19]]</f>
        <v>0</v>
      </c>
      <c r="AU41" s="74">
        <f>Tableau_TARIFS_SOCODA[[#This Row],[Prix d''achat HT]]*Tableau_TARIFS_SOCODA[[#This Row],[Qté20]]</f>
        <v>0</v>
      </c>
      <c r="AW41" s="74">
        <f>Tableau_TARIFS_SOCODA[[#This Row],[Prix d''achat HT]]*Tableau_TARIFS_SOCODA[[#This Row],[Qté21]]</f>
        <v>0</v>
      </c>
      <c r="AY41" s="74">
        <f>Tableau_TARIFS_SOCODA[[#This Row],[Prix d''achat HT]]*Tableau_TARIFS_SOCODA[[#This Row],[Qté22]]</f>
        <v>0</v>
      </c>
      <c r="BA41" s="74">
        <f>Tableau_TARIFS_SOCODA[[#This Row],[Prix d''achat HT]]*Tableau_TARIFS_SOCODA[[#This Row],[Qté23]]</f>
        <v>0</v>
      </c>
      <c r="BC41" s="74">
        <f>Tableau_TARIFS_SOCODA[[#This Row],[Prix d''achat HT]]*Tableau_TARIFS_SOCODA[[#This Row],[Qté24]]</f>
        <v>0</v>
      </c>
      <c r="BE41" s="74">
        <f>Tableau_TARIFS_SOCODA[[#This Row],[Prix d''achat HT]]*Tableau_TARIFS_SOCODA[[#This Row],[Qté25]]</f>
        <v>0</v>
      </c>
      <c r="BG41" s="74">
        <f>Tableau_TARIFS_SOCODA[[#This Row],[Prix d''achat HT]]*Tableau_TARIFS_SOCODA[[#This Row],[Qté26]]</f>
        <v>0</v>
      </c>
      <c r="BI41" s="74">
        <f>Tableau_TARIFS_SOCODA[[#This Row],[Prix d''achat HT]]*Tableau_TARIFS_SOCODA[[#This Row],[Qté27]]</f>
        <v>0</v>
      </c>
      <c r="BK41" s="74">
        <f>Tableau_TARIFS_SOCODA[[#This Row],[Prix d''achat HT]]*Tableau_TARIFS_SOCODA[[#This Row],[Qté28]]</f>
        <v>0</v>
      </c>
      <c r="BM41" s="74">
        <f>Tableau_TARIFS_SOCODA[[#This Row],[Prix d''achat HT]]*Tableau_TARIFS_SOCODA[[#This Row],[Qté29]]</f>
        <v>0</v>
      </c>
      <c r="BO41" s="74">
        <f>Tableau_TARIFS_SOCODA[[#This Row],[Prix d''achat HT]]*Tableau_TARIFS_SOCODA[[#This Row],[Qté30]]</f>
        <v>0</v>
      </c>
      <c r="BP41" s="75">
        <f>Tableau_TARIFS_SOCODA[[#This Row],[Longueur]]*Tableau_TARIFS_SOCODA[[#This Row],[Largeur]]</f>
        <v>4.7430000000000003</v>
      </c>
      <c r="BR41" s="74"/>
    </row>
    <row r="42" spans="1:70" x14ac:dyDescent="0.25">
      <c r="A42" t="s">
        <v>134</v>
      </c>
      <c r="B42" t="s">
        <v>59</v>
      </c>
      <c r="C42" t="s">
        <v>135</v>
      </c>
      <c r="D42">
        <v>2.5</v>
      </c>
      <c r="E42">
        <v>1.22</v>
      </c>
      <c r="F42" t="s">
        <v>61</v>
      </c>
      <c r="G42" s="74">
        <v>46.55</v>
      </c>
      <c r="I42" s="74">
        <f>Tableau_TARIFS_SOCODA[[#This Row],[Prix d''achat HT]]*Tableau_TARIFS_SOCODA[[#This Row],[Qté]]</f>
        <v>0</v>
      </c>
      <c r="K42" s="74">
        <f>Tableau_TARIFS_SOCODA[[#This Row],[Prix d''achat HT]]*Tableau_TARIFS_SOCODA[[#This Row],[Qté2]]</f>
        <v>0</v>
      </c>
      <c r="M42" s="74">
        <f>Tableau_TARIFS_SOCODA[[#This Row],[Prix d''achat HT]]*Tableau_TARIFS_SOCODA[[#This Row],[Qté3]]</f>
        <v>0</v>
      </c>
      <c r="O42" s="74">
        <f>Tableau_TARIFS_SOCODA[[#This Row],[Prix d''achat HT]]*Tableau_TARIFS_SOCODA[[#This Row],[Qté4]]</f>
        <v>0</v>
      </c>
      <c r="Q42" s="74">
        <f>Tableau_TARIFS_SOCODA[[#This Row],[Prix d''achat HT]]*Tableau_TARIFS_SOCODA[[#This Row],[Qté5]]</f>
        <v>0</v>
      </c>
      <c r="S42" s="74">
        <f>Tableau_TARIFS_SOCODA[[#This Row],[Prix d''achat HT]]*Tableau_TARIFS_SOCODA[[#This Row],[Qté6]]</f>
        <v>0</v>
      </c>
      <c r="U42" s="74">
        <f>Tableau_TARIFS_SOCODA[[#This Row],[Prix d''achat HT]]*Tableau_TARIFS_SOCODA[[#This Row],[Qté7]]</f>
        <v>0</v>
      </c>
      <c r="W42" s="74">
        <f>Tableau_TARIFS_SOCODA[[#This Row],[Prix d''achat HT]]*Tableau_TARIFS_SOCODA[[#This Row],[Qté8]]</f>
        <v>0</v>
      </c>
      <c r="Y42" s="74">
        <f>Tableau_TARIFS_SOCODA[[#This Row],[Prix d''achat HT]]*Tableau_TARIFS_SOCODA[[#This Row],[Qté9]]</f>
        <v>0</v>
      </c>
      <c r="AA42" s="74">
        <f>Tableau_TARIFS_SOCODA[[#This Row],[Prix d''achat HT]]*Tableau_TARIFS_SOCODA[[#This Row],[Qté10]]</f>
        <v>0</v>
      </c>
      <c r="AC42" s="74">
        <f>Tableau_TARIFS_SOCODA[[#This Row],[Prix d''achat HT]]*Tableau_TARIFS_SOCODA[[#This Row],[Qté11]]</f>
        <v>0</v>
      </c>
      <c r="AE42" s="74">
        <f>Tableau_TARIFS_SOCODA[[#This Row],[Prix d''achat HT]]*Tableau_TARIFS_SOCODA[[#This Row],[Qté12]]</f>
        <v>0</v>
      </c>
      <c r="AG42" s="74">
        <f>Tableau_TARIFS_SOCODA[[#This Row],[Prix d''achat HT]]*Tableau_TARIFS_SOCODA[[#This Row],[Qté13]]</f>
        <v>0</v>
      </c>
      <c r="AI42" s="74">
        <f>Tableau_TARIFS_SOCODA[[#This Row],[Prix d''achat HT]]*Tableau_TARIFS_SOCODA[[#This Row],[Qté14]]</f>
        <v>0</v>
      </c>
      <c r="AK42" s="74">
        <f>Tableau_TARIFS_SOCODA[[#This Row],[Prix d''achat HT]]*Tableau_TARIFS_SOCODA[[#This Row],[Qté15]]</f>
        <v>0</v>
      </c>
      <c r="AM42" s="74">
        <f>Tableau_TARIFS_SOCODA[[#This Row],[Prix d''achat HT]]*Tableau_TARIFS_SOCODA[[#This Row],[Qté16]]</f>
        <v>0</v>
      </c>
      <c r="AO42" s="74">
        <f>Tableau_TARIFS_SOCODA[[#This Row],[Prix d''achat HT]]*Tableau_TARIFS_SOCODA[[#This Row],[Qté17]]</f>
        <v>0</v>
      </c>
      <c r="AQ42" s="74">
        <f>Tableau_TARIFS_SOCODA[[#This Row],[Prix d''achat HT]]*Tableau_TARIFS_SOCODA[[#This Row],[Qté18]]</f>
        <v>0</v>
      </c>
      <c r="AS42" s="74">
        <f>Tableau_TARIFS_SOCODA[[#This Row],[Prix d''achat HT]]*Tableau_TARIFS_SOCODA[[#This Row],[Qté19]]</f>
        <v>0</v>
      </c>
      <c r="AU42" s="74">
        <f>Tableau_TARIFS_SOCODA[[#This Row],[Prix d''achat HT]]*Tableau_TARIFS_SOCODA[[#This Row],[Qté20]]</f>
        <v>0</v>
      </c>
      <c r="AW42" s="74">
        <f>Tableau_TARIFS_SOCODA[[#This Row],[Prix d''achat HT]]*Tableau_TARIFS_SOCODA[[#This Row],[Qté21]]</f>
        <v>0</v>
      </c>
      <c r="AY42" s="74">
        <f>Tableau_TARIFS_SOCODA[[#This Row],[Prix d''achat HT]]*Tableau_TARIFS_SOCODA[[#This Row],[Qté22]]</f>
        <v>0</v>
      </c>
      <c r="BA42" s="74">
        <f>Tableau_TARIFS_SOCODA[[#This Row],[Prix d''achat HT]]*Tableau_TARIFS_SOCODA[[#This Row],[Qté23]]</f>
        <v>0</v>
      </c>
      <c r="BC42" s="74">
        <f>Tableau_TARIFS_SOCODA[[#This Row],[Prix d''achat HT]]*Tableau_TARIFS_SOCODA[[#This Row],[Qté24]]</f>
        <v>0</v>
      </c>
      <c r="BE42" s="74">
        <f>Tableau_TARIFS_SOCODA[[#This Row],[Prix d''achat HT]]*Tableau_TARIFS_SOCODA[[#This Row],[Qté25]]</f>
        <v>0</v>
      </c>
      <c r="BG42" s="74">
        <f>Tableau_TARIFS_SOCODA[[#This Row],[Prix d''achat HT]]*Tableau_TARIFS_SOCODA[[#This Row],[Qté26]]</f>
        <v>0</v>
      </c>
      <c r="BI42" s="74">
        <f>Tableau_TARIFS_SOCODA[[#This Row],[Prix d''achat HT]]*Tableau_TARIFS_SOCODA[[#This Row],[Qté27]]</f>
        <v>0</v>
      </c>
      <c r="BK42" s="74">
        <f>Tableau_TARIFS_SOCODA[[#This Row],[Prix d''achat HT]]*Tableau_TARIFS_SOCODA[[#This Row],[Qté28]]</f>
        <v>0</v>
      </c>
      <c r="BM42" s="74">
        <f>Tableau_TARIFS_SOCODA[[#This Row],[Prix d''achat HT]]*Tableau_TARIFS_SOCODA[[#This Row],[Qté29]]</f>
        <v>0</v>
      </c>
      <c r="BO42" s="74">
        <f>Tableau_TARIFS_SOCODA[[#This Row],[Prix d''achat HT]]*Tableau_TARIFS_SOCODA[[#This Row],[Qté30]]</f>
        <v>0</v>
      </c>
      <c r="BP42" s="75">
        <f>Tableau_TARIFS_SOCODA[[#This Row],[Longueur]]*Tableau_TARIFS_SOCODA[[#This Row],[Largeur]]</f>
        <v>3.05</v>
      </c>
      <c r="BR42" s="74"/>
    </row>
    <row r="43" spans="1:70" x14ac:dyDescent="0.25">
      <c r="A43" t="s">
        <v>136</v>
      </c>
      <c r="B43" t="s">
        <v>59</v>
      </c>
      <c r="C43" t="s">
        <v>137</v>
      </c>
      <c r="D43">
        <v>3.1</v>
      </c>
      <c r="E43">
        <v>1.53</v>
      </c>
      <c r="F43" t="s">
        <v>61</v>
      </c>
      <c r="G43" s="74">
        <v>54.66</v>
      </c>
      <c r="I43" s="74">
        <f>Tableau_TARIFS_SOCODA[[#This Row],[Prix d''achat HT]]*Tableau_TARIFS_SOCODA[[#This Row],[Qté]]</f>
        <v>0</v>
      </c>
      <c r="K43" s="74">
        <f>Tableau_TARIFS_SOCODA[[#This Row],[Prix d''achat HT]]*Tableau_TARIFS_SOCODA[[#This Row],[Qté2]]</f>
        <v>0</v>
      </c>
      <c r="M43" s="74">
        <f>Tableau_TARIFS_SOCODA[[#This Row],[Prix d''achat HT]]*Tableau_TARIFS_SOCODA[[#This Row],[Qté3]]</f>
        <v>0</v>
      </c>
      <c r="O43" s="74">
        <f>Tableau_TARIFS_SOCODA[[#This Row],[Prix d''achat HT]]*Tableau_TARIFS_SOCODA[[#This Row],[Qté4]]</f>
        <v>0</v>
      </c>
      <c r="Q43" s="74">
        <f>Tableau_TARIFS_SOCODA[[#This Row],[Prix d''achat HT]]*Tableau_TARIFS_SOCODA[[#This Row],[Qté5]]</f>
        <v>0</v>
      </c>
      <c r="S43" s="74">
        <f>Tableau_TARIFS_SOCODA[[#This Row],[Prix d''achat HT]]*Tableau_TARIFS_SOCODA[[#This Row],[Qté6]]</f>
        <v>0</v>
      </c>
      <c r="U43" s="74">
        <f>Tableau_TARIFS_SOCODA[[#This Row],[Prix d''achat HT]]*Tableau_TARIFS_SOCODA[[#This Row],[Qté7]]</f>
        <v>0</v>
      </c>
      <c r="W43" s="74">
        <f>Tableau_TARIFS_SOCODA[[#This Row],[Prix d''achat HT]]*Tableau_TARIFS_SOCODA[[#This Row],[Qté8]]</f>
        <v>0</v>
      </c>
      <c r="Y43" s="74">
        <f>Tableau_TARIFS_SOCODA[[#This Row],[Prix d''achat HT]]*Tableau_TARIFS_SOCODA[[#This Row],[Qté9]]</f>
        <v>0</v>
      </c>
      <c r="AA43" s="74">
        <f>Tableau_TARIFS_SOCODA[[#This Row],[Prix d''achat HT]]*Tableau_TARIFS_SOCODA[[#This Row],[Qté10]]</f>
        <v>0</v>
      </c>
      <c r="AC43" s="74">
        <f>Tableau_TARIFS_SOCODA[[#This Row],[Prix d''achat HT]]*Tableau_TARIFS_SOCODA[[#This Row],[Qté11]]</f>
        <v>0</v>
      </c>
      <c r="AE43" s="74">
        <f>Tableau_TARIFS_SOCODA[[#This Row],[Prix d''achat HT]]*Tableau_TARIFS_SOCODA[[#This Row],[Qté12]]</f>
        <v>0</v>
      </c>
      <c r="AG43" s="74">
        <f>Tableau_TARIFS_SOCODA[[#This Row],[Prix d''achat HT]]*Tableau_TARIFS_SOCODA[[#This Row],[Qté13]]</f>
        <v>0</v>
      </c>
      <c r="AI43" s="74">
        <f>Tableau_TARIFS_SOCODA[[#This Row],[Prix d''achat HT]]*Tableau_TARIFS_SOCODA[[#This Row],[Qté14]]</f>
        <v>0</v>
      </c>
      <c r="AK43" s="74">
        <f>Tableau_TARIFS_SOCODA[[#This Row],[Prix d''achat HT]]*Tableau_TARIFS_SOCODA[[#This Row],[Qté15]]</f>
        <v>0</v>
      </c>
      <c r="AM43" s="74">
        <f>Tableau_TARIFS_SOCODA[[#This Row],[Prix d''achat HT]]*Tableau_TARIFS_SOCODA[[#This Row],[Qté16]]</f>
        <v>0</v>
      </c>
      <c r="AO43" s="74">
        <f>Tableau_TARIFS_SOCODA[[#This Row],[Prix d''achat HT]]*Tableau_TARIFS_SOCODA[[#This Row],[Qté17]]</f>
        <v>0</v>
      </c>
      <c r="AQ43" s="74">
        <f>Tableau_TARIFS_SOCODA[[#This Row],[Prix d''achat HT]]*Tableau_TARIFS_SOCODA[[#This Row],[Qté18]]</f>
        <v>0</v>
      </c>
      <c r="AS43" s="74">
        <f>Tableau_TARIFS_SOCODA[[#This Row],[Prix d''achat HT]]*Tableau_TARIFS_SOCODA[[#This Row],[Qté19]]</f>
        <v>0</v>
      </c>
      <c r="AU43" s="74">
        <f>Tableau_TARIFS_SOCODA[[#This Row],[Prix d''achat HT]]*Tableau_TARIFS_SOCODA[[#This Row],[Qté20]]</f>
        <v>0</v>
      </c>
      <c r="AW43" s="74">
        <f>Tableau_TARIFS_SOCODA[[#This Row],[Prix d''achat HT]]*Tableau_TARIFS_SOCODA[[#This Row],[Qté21]]</f>
        <v>0</v>
      </c>
      <c r="AY43" s="74">
        <f>Tableau_TARIFS_SOCODA[[#This Row],[Prix d''achat HT]]*Tableau_TARIFS_SOCODA[[#This Row],[Qté22]]</f>
        <v>0</v>
      </c>
      <c r="BA43" s="74">
        <f>Tableau_TARIFS_SOCODA[[#This Row],[Prix d''achat HT]]*Tableau_TARIFS_SOCODA[[#This Row],[Qté23]]</f>
        <v>0</v>
      </c>
      <c r="BC43" s="74">
        <f>Tableau_TARIFS_SOCODA[[#This Row],[Prix d''achat HT]]*Tableau_TARIFS_SOCODA[[#This Row],[Qté24]]</f>
        <v>0</v>
      </c>
      <c r="BE43" s="74">
        <f>Tableau_TARIFS_SOCODA[[#This Row],[Prix d''achat HT]]*Tableau_TARIFS_SOCODA[[#This Row],[Qté25]]</f>
        <v>0</v>
      </c>
      <c r="BG43" s="74">
        <f>Tableau_TARIFS_SOCODA[[#This Row],[Prix d''achat HT]]*Tableau_TARIFS_SOCODA[[#This Row],[Qté26]]</f>
        <v>0</v>
      </c>
      <c r="BI43" s="74">
        <f>Tableau_TARIFS_SOCODA[[#This Row],[Prix d''achat HT]]*Tableau_TARIFS_SOCODA[[#This Row],[Qté27]]</f>
        <v>0</v>
      </c>
      <c r="BK43" s="74">
        <f>Tableau_TARIFS_SOCODA[[#This Row],[Prix d''achat HT]]*Tableau_TARIFS_SOCODA[[#This Row],[Qté28]]</f>
        <v>0</v>
      </c>
      <c r="BM43" s="74">
        <f>Tableau_TARIFS_SOCODA[[#This Row],[Prix d''achat HT]]*Tableau_TARIFS_SOCODA[[#This Row],[Qté29]]</f>
        <v>0</v>
      </c>
      <c r="BO43" s="74">
        <f>Tableau_TARIFS_SOCODA[[#This Row],[Prix d''achat HT]]*Tableau_TARIFS_SOCODA[[#This Row],[Qté30]]</f>
        <v>0</v>
      </c>
      <c r="BP43" s="75">
        <f>Tableau_TARIFS_SOCODA[[#This Row],[Longueur]]*Tableau_TARIFS_SOCODA[[#This Row],[Largeur]]</f>
        <v>4.7430000000000003</v>
      </c>
      <c r="BR43" s="74"/>
    </row>
    <row r="44" spans="1:70" x14ac:dyDescent="0.25">
      <c r="A44" t="s">
        <v>138</v>
      </c>
      <c r="B44" t="s">
        <v>139</v>
      </c>
      <c r="C44" t="s">
        <v>140</v>
      </c>
      <c r="D44">
        <v>3.1</v>
      </c>
      <c r="E44">
        <v>1.53</v>
      </c>
      <c r="F44" t="s">
        <v>61</v>
      </c>
      <c r="G44" s="74">
        <v>5.94</v>
      </c>
      <c r="I44" s="74">
        <f>Tableau_TARIFS_SOCODA[[#This Row],[Prix d''achat HT]]*Tableau_TARIFS_SOCODA[[#This Row],[Qté]]</f>
        <v>0</v>
      </c>
      <c r="K44" s="74">
        <f>Tableau_TARIFS_SOCODA[[#This Row],[Prix d''achat HT]]*Tableau_TARIFS_SOCODA[[#This Row],[Qté2]]</f>
        <v>0</v>
      </c>
      <c r="M44" s="74">
        <f>Tableau_TARIFS_SOCODA[[#This Row],[Prix d''achat HT]]*Tableau_TARIFS_SOCODA[[#This Row],[Qté3]]</f>
        <v>0</v>
      </c>
      <c r="O44" s="74">
        <f>Tableau_TARIFS_SOCODA[[#This Row],[Prix d''achat HT]]*Tableau_TARIFS_SOCODA[[#This Row],[Qté4]]</f>
        <v>0</v>
      </c>
      <c r="Q44" s="74">
        <f>Tableau_TARIFS_SOCODA[[#This Row],[Prix d''achat HT]]*Tableau_TARIFS_SOCODA[[#This Row],[Qté5]]</f>
        <v>0</v>
      </c>
      <c r="S44" s="74">
        <f>Tableau_TARIFS_SOCODA[[#This Row],[Prix d''achat HT]]*Tableau_TARIFS_SOCODA[[#This Row],[Qté6]]</f>
        <v>0</v>
      </c>
      <c r="U44" s="74">
        <f>Tableau_TARIFS_SOCODA[[#This Row],[Prix d''achat HT]]*Tableau_TARIFS_SOCODA[[#This Row],[Qté7]]</f>
        <v>0</v>
      </c>
      <c r="W44" s="74">
        <f>Tableau_TARIFS_SOCODA[[#This Row],[Prix d''achat HT]]*Tableau_TARIFS_SOCODA[[#This Row],[Qté8]]</f>
        <v>0</v>
      </c>
      <c r="Y44" s="74">
        <f>Tableau_TARIFS_SOCODA[[#This Row],[Prix d''achat HT]]*Tableau_TARIFS_SOCODA[[#This Row],[Qté9]]</f>
        <v>0</v>
      </c>
      <c r="AA44" s="74">
        <f>Tableau_TARIFS_SOCODA[[#This Row],[Prix d''achat HT]]*Tableau_TARIFS_SOCODA[[#This Row],[Qté10]]</f>
        <v>0</v>
      </c>
      <c r="AC44" s="74">
        <f>Tableau_TARIFS_SOCODA[[#This Row],[Prix d''achat HT]]*Tableau_TARIFS_SOCODA[[#This Row],[Qté11]]</f>
        <v>0</v>
      </c>
      <c r="AE44" s="74">
        <f>Tableau_TARIFS_SOCODA[[#This Row],[Prix d''achat HT]]*Tableau_TARIFS_SOCODA[[#This Row],[Qté12]]</f>
        <v>0</v>
      </c>
      <c r="AG44" s="74">
        <f>Tableau_TARIFS_SOCODA[[#This Row],[Prix d''achat HT]]*Tableau_TARIFS_SOCODA[[#This Row],[Qté13]]</f>
        <v>0</v>
      </c>
      <c r="AI44" s="74">
        <f>Tableau_TARIFS_SOCODA[[#This Row],[Prix d''achat HT]]*Tableau_TARIFS_SOCODA[[#This Row],[Qté14]]</f>
        <v>0</v>
      </c>
      <c r="AK44" s="74">
        <f>Tableau_TARIFS_SOCODA[[#This Row],[Prix d''achat HT]]*Tableau_TARIFS_SOCODA[[#This Row],[Qté15]]</f>
        <v>0</v>
      </c>
      <c r="AM44" s="74">
        <f>Tableau_TARIFS_SOCODA[[#This Row],[Prix d''achat HT]]*Tableau_TARIFS_SOCODA[[#This Row],[Qté16]]</f>
        <v>0</v>
      </c>
      <c r="AO44" s="74">
        <f>Tableau_TARIFS_SOCODA[[#This Row],[Prix d''achat HT]]*Tableau_TARIFS_SOCODA[[#This Row],[Qté17]]</f>
        <v>0</v>
      </c>
      <c r="AQ44" s="74">
        <f>Tableau_TARIFS_SOCODA[[#This Row],[Prix d''achat HT]]*Tableau_TARIFS_SOCODA[[#This Row],[Qté18]]</f>
        <v>0</v>
      </c>
      <c r="AS44" s="74">
        <f>Tableau_TARIFS_SOCODA[[#This Row],[Prix d''achat HT]]*Tableau_TARIFS_SOCODA[[#This Row],[Qté19]]</f>
        <v>0</v>
      </c>
      <c r="AU44" s="74">
        <f>Tableau_TARIFS_SOCODA[[#This Row],[Prix d''achat HT]]*Tableau_TARIFS_SOCODA[[#This Row],[Qté20]]</f>
        <v>0</v>
      </c>
      <c r="AW44" s="74">
        <f>Tableau_TARIFS_SOCODA[[#This Row],[Prix d''achat HT]]*Tableau_TARIFS_SOCODA[[#This Row],[Qté21]]</f>
        <v>0</v>
      </c>
      <c r="AY44" s="74">
        <f>Tableau_TARIFS_SOCODA[[#This Row],[Prix d''achat HT]]*Tableau_TARIFS_SOCODA[[#This Row],[Qté22]]</f>
        <v>0</v>
      </c>
      <c r="BA44" s="74">
        <f>Tableau_TARIFS_SOCODA[[#This Row],[Prix d''achat HT]]*Tableau_TARIFS_SOCODA[[#This Row],[Qté23]]</f>
        <v>0</v>
      </c>
      <c r="BC44" s="74">
        <f>Tableau_TARIFS_SOCODA[[#This Row],[Prix d''achat HT]]*Tableau_TARIFS_SOCODA[[#This Row],[Qté24]]</f>
        <v>0</v>
      </c>
      <c r="BE44" s="74">
        <f>Tableau_TARIFS_SOCODA[[#This Row],[Prix d''achat HT]]*Tableau_TARIFS_SOCODA[[#This Row],[Qté25]]</f>
        <v>0</v>
      </c>
      <c r="BG44" s="74">
        <f>Tableau_TARIFS_SOCODA[[#This Row],[Prix d''achat HT]]*Tableau_TARIFS_SOCODA[[#This Row],[Qté26]]</f>
        <v>0</v>
      </c>
      <c r="BI44" s="74">
        <f>Tableau_TARIFS_SOCODA[[#This Row],[Prix d''achat HT]]*Tableau_TARIFS_SOCODA[[#This Row],[Qté27]]</f>
        <v>0</v>
      </c>
      <c r="BK44" s="74">
        <f>Tableau_TARIFS_SOCODA[[#This Row],[Prix d''achat HT]]*Tableau_TARIFS_SOCODA[[#This Row],[Qté28]]</f>
        <v>0</v>
      </c>
      <c r="BM44" s="74">
        <f>Tableau_TARIFS_SOCODA[[#This Row],[Prix d''achat HT]]*Tableau_TARIFS_SOCODA[[#This Row],[Qté29]]</f>
        <v>0</v>
      </c>
      <c r="BO44" s="74">
        <f>Tableau_TARIFS_SOCODA[[#This Row],[Prix d''achat HT]]*Tableau_TARIFS_SOCODA[[#This Row],[Qté30]]</f>
        <v>0</v>
      </c>
      <c r="BP44" s="75">
        <f>Tableau_TARIFS_SOCODA[[#This Row],[Longueur]]*Tableau_TARIFS_SOCODA[[#This Row],[Largeur]]</f>
        <v>4.7430000000000003</v>
      </c>
      <c r="BR44" s="74"/>
    </row>
    <row r="45" spans="1:70" x14ac:dyDescent="0.25">
      <c r="A45" t="s">
        <v>141</v>
      </c>
      <c r="B45" t="s">
        <v>139</v>
      </c>
      <c r="C45" t="s">
        <v>142</v>
      </c>
      <c r="D45">
        <v>3.1</v>
      </c>
      <c r="E45">
        <v>1.53</v>
      </c>
      <c r="F45" t="s">
        <v>61</v>
      </c>
      <c r="G45" s="74">
        <v>6.19</v>
      </c>
      <c r="I45" s="74">
        <f>Tableau_TARIFS_SOCODA[[#This Row],[Prix d''achat HT]]*Tableau_TARIFS_SOCODA[[#This Row],[Qté]]</f>
        <v>0</v>
      </c>
      <c r="K45" s="74">
        <f>Tableau_TARIFS_SOCODA[[#This Row],[Prix d''achat HT]]*Tableau_TARIFS_SOCODA[[#This Row],[Qté2]]</f>
        <v>0</v>
      </c>
      <c r="M45" s="74">
        <f>Tableau_TARIFS_SOCODA[[#This Row],[Prix d''achat HT]]*Tableau_TARIFS_SOCODA[[#This Row],[Qté3]]</f>
        <v>0</v>
      </c>
      <c r="O45" s="74">
        <f>Tableau_TARIFS_SOCODA[[#This Row],[Prix d''achat HT]]*Tableau_TARIFS_SOCODA[[#This Row],[Qté4]]</f>
        <v>0</v>
      </c>
      <c r="Q45" s="74">
        <f>Tableau_TARIFS_SOCODA[[#This Row],[Prix d''achat HT]]*Tableau_TARIFS_SOCODA[[#This Row],[Qté5]]</f>
        <v>0</v>
      </c>
      <c r="S45" s="74">
        <f>Tableau_TARIFS_SOCODA[[#This Row],[Prix d''achat HT]]*Tableau_TARIFS_SOCODA[[#This Row],[Qté6]]</f>
        <v>0</v>
      </c>
      <c r="U45" s="74">
        <f>Tableau_TARIFS_SOCODA[[#This Row],[Prix d''achat HT]]*Tableau_TARIFS_SOCODA[[#This Row],[Qté7]]</f>
        <v>0</v>
      </c>
      <c r="W45" s="74">
        <f>Tableau_TARIFS_SOCODA[[#This Row],[Prix d''achat HT]]*Tableau_TARIFS_SOCODA[[#This Row],[Qté8]]</f>
        <v>0</v>
      </c>
      <c r="Y45" s="74">
        <f>Tableau_TARIFS_SOCODA[[#This Row],[Prix d''achat HT]]*Tableau_TARIFS_SOCODA[[#This Row],[Qté9]]</f>
        <v>0</v>
      </c>
      <c r="AA45" s="74">
        <f>Tableau_TARIFS_SOCODA[[#This Row],[Prix d''achat HT]]*Tableau_TARIFS_SOCODA[[#This Row],[Qté10]]</f>
        <v>0</v>
      </c>
      <c r="AC45" s="74">
        <f>Tableau_TARIFS_SOCODA[[#This Row],[Prix d''achat HT]]*Tableau_TARIFS_SOCODA[[#This Row],[Qté11]]</f>
        <v>0</v>
      </c>
      <c r="AE45" s="74">
        <f>Tableau_TARIFS_SOCODA[[#This Row],[Prix d''achat HT]]*Tableau_TARIFS_SOCODA[[#This Row],[Qté12]]</f>
        <v>0</v>
      </c>
      <c r="AG45" s="74">
        <f>Tableau_TARIFS_SOCODA[[#This Row],[Prix d''achat HT]]*Tableau_TARIFS_SOCODA[[#This Row],[Qté13]]</f>
        <v>0</v>
      </c>
      <c r="AI45" s="74">
        <f>Tableau_TARIFS_SOCODA[[#This Row],[Prix d''achat HT]]*Tableau_TARIFS_SOCODA[[#This Row],[Qté14]]</f>
        <v>0</v>
      </c>
      <c r="AK45" s="74">
        <f>Tableau_TARIFS_SOCODA[[#This Row],[Prix d''achat HT]]*Tableau_TARIFS_SOCODA[[#This Row],[Qté15]]</f>
        <v>0</v>
      </c>
      <c r="AM45" s="74">
        <f>Tableau_TARIFS_SOCODA[[#This Row],[Prix d''achat HT]]*Tableau_TARIFS_SOCODA[[#This Row],[Qté16]]</f>
        <v>0</v>
      </c>
      <c r="AO45" s="74">
        <f>Tableau_TARIFS_SOCODA[[#This Row],[Prix d''achat HT]]*Tableau_TARIFS_SOCODA[[#This Row],[Qté17]]</f>
        <v>0</v>
      </c>
      <c r="AQ45" s="74">
        <f>Tableau_TARIFS_SOCODA[[#This Row],[Prix d''achat HT]]*Tableau_TARIFS_SOCODA[[#This Row],[Qté18]]</f>
        <v>0</v>
      </c>
      <c r="AS45" s="74">
        <f>Tableau_TARIFS_SOCODA[[#This Row],[Prix d''achat HT]]*Tableau_TARIFS_SOCODA[[#This Row],[Qté19]]</f>
        <v>0</v>
      </c>
      <c r="AU45" s="74">
        <f>Tableau_TARIFS_SOCODA[[#This Row],[Prix d''achat HT]]*Tableau_TARIFS_SOCODA[[#This Row],[Qté20]]</f>
        <v>0</v>
      </c>
      <c r="AW45" s="74">
        <f>Tableau_TARIFS_SOCODA[[#This Row],[Prix d''achat HT]]*Tableau_TARIFS_SOCODA[[#This Row],[Qté21]]</f>
        <v>0</v>
      </c>
      <c r="AY45" s="74">
        <f>Tableau_TARIFS_SOCODA[[#This Row],[Prix d''achat HT]]*Tableau_TARIFS_SOCODA[[#This Row],[Qté22]]</f>
        <v>0</v>
      </c>
      <c r="BA45" s="74">
        <f>Tableau_TARIFS_SOCODA[[#This Row],[Prix d''achat HT]]*Tableau_TARIFS_SOCODA[[#This Row],[Qté23]]</f>
        <v>0</v>
      </c>
      <c r="BC45" s="74">
        <f>Tableau_TARIFS_SOCODA[[#This Row],[Prix d''achat HT]]*Tableau_TARIFS_SOCODA[[#This Row],[Qté24]]</f>
        <v>0</v>
      </c>
      <c r="BE45" s="74">
        <f>Tableau_TARIFS_SOCODA[[#This Row],[Prix d''achat HT]]*Tableau_TARIFS_SOCODA[[#This Row],[Qté25]]</f>
        <v>0</v>
      </c>
      <c r="BG45" s="74">
        <f>Tableau_TARIFS_SOCODA[[#This Row],[Prix d''achat HT]]*Tableau_TARIFS_SOCODA[[#This Row],[Qté26]]</f>
        <v>0</v>
      </c>
      <c r="BI45" s="74">
        <f>Tableau_TARIFS_SOCODA[[#This Row],[Prix d''achat HT]]*Tableau_TARIFS_SOCODA[[#This Row],[Qté27]]</f>
        <v>0</v>
      </c>
      <c r="BK45" s="74">
        <f>Tableau_TARIFS_SOCODA[[#This Row],[Prix d''achat HT]]*Tableau_TARIFS_SOCODA[[#This Row],[Qté28]]</f>
        <v>0</v>
      </c>
      <c r="BM45" s="74">
        <f>Tableau_TARIFS_SOCODA[[#This Row],[Prix d''achat HT]]*Tableau_TARIFS_SOCODA[[#This Row],[Qté29]]</f>
        <v>0</v>
      </c>
      <c r="BO45" s="74">
        <f>Tableau_TARIFS_SOCODA[[#This Row],[Prix d''achat HT]]*Tableau_TARIFS_SOCODA[[#This Row],[Qté30]]</f>
        <v>0</v>
      </c>
      <c r="BP45" s="75">
        <f>Tableau_TARIFS_SOCODA[[#This Row],[Longueur]]*Tableau_TARIFS_SOCODA[[#This Row],[Largeur]]</f>
        <v>4.7430000000000003</v>
      </c>
      <c r="BR45" s="74"/>
    </row>
    <row r="46" spans="1:70" x14ac:dyDescent="0.25">
      <c r="A46" t="s">
        <v>143</v>
      </c>
      <c r="B46" t="s">
        <v>139</v>
      </c>
      <c r="C46" t="s">
        <v>144</v>
      </c>
      <c r="D46">
        <v>3.1</v>
      </c>
      <c r="E46">
        <v>1.53</v>
      </c>
      <c r="F46" t="s">
        <v>61</v>
      </c>
      <c r="G46" s="74">
        <v>8.7200000000000006</v>
      </c>
      <c r="I46" s="74">
        <f>Tableau_TARIFS_SOCODA[[#This Row],[Prix d''achat HT]]*Tableau_TARIFS_SOCODA[[#This Row],[Qté]]</f>
        <v>0</v>
      </c>
      <c r="K46" s="74">
        <f>Tableau_TARIFS_SOCODA[[#This Row],[Prix d''achat HT]]*Tableau_TARIFS_SOCODA[[#This Row],[Qté2]]</f>
        <v>0</v>
      </c>
      <c r="M46" s="74">
        <f>Tableau_TARIFS_SOCODA[[#This Row],[Prix d''achat HT]]*Tableau_TARIFS_SOCODA[[#This Row],[Qté3]]</f>
        <v>0</v>
      </c>
      <c r="O46" s="74">
        <f>Tableau_TARIFS_SOCODA[[#This Row],[Prix d''achat HT]]*Tableau_TARIFS_SOCODA[[#This Row],[Qté4]]</f>
        <v>0</v>
      </c>
      <c r="Q46" s="74">
        <f>Tableau_TARIFS_SOCODA[[#This Row],[Prix d''achat HT]]*Tableau_TARIFS_SOCODA[[#This Row],[Qté5]]</f>
        <v>0</v>
      </c>
      <c r="S46" s="74">
        <f>Tableau_TARIFS_SOCODA[[#This Row],[Prix d''achat HT]]*Tableau_TARIFS_SOCODA[[#This Row],[Qté6]]</f>
        <v>0</v>
      </c>
      <c r="U46" s="74">
        <f>Tableau_TARIFS_SOCODA[[#This Row],[Prix d''achat HT]]*Tableau_TARIFS_SOCODA[[#This Row],[Qté7]]</f>
        <v>0</v>
      </c>
      <c r="W46" s="74">
        <f>Tableau_TARIFS_SOCODA[[#This Row],[Prix d''achat HT]]*Tableau_TARIFS_SOCODA[[#This Row],[Qté8]]</f>
        <v>0</v>
      </c>
      <c r="Y46" s="74">
        <f>Tableau_TARIFS_SOCODA[[#This Row],[Prix d''achat HT]]*Tableau_TARIFS_SOCODA[[#This Row],[Qté9]]</f>
        <v>0</v>
      </c>
      <c r="AA46" s="74">
        <f>Tableau_TARIFS_SOCODA[[#This Row],[Prix d''achat HT]]*Tableau_TARIFS_SOCODA[[#This Row],[Qté10]]</f>
        <v>0</v>
      </c>
      <c r="AC46" s="74">
        <f>Tableau_TARIFS_SOCODA[[#This Row],[Prix d''achat HT]]*Tableau_TARIFS_SOCODA[[#This Row],[Qté11]]</f>
        <v>0</v>
      </c>
      <c r="AE46" s="74">
        <f>Tableau_TARIFS_SOCODA[[#This Row],[Prix d''achat HT]]*Tableau_TARIFS_SOCODA[[#This Row],[Qté12]]</f>
        <v>0</v>
      </c>
      <c r="AG46" s="74">
        <f>Tableau_TARIFS_SOCODA[[#This Row],[Prix d''achat HT]]*Tableau_TARIFS_SOCODA[[#This Row],[Qté13]]</f>
        <v>0</v>
      </c>
      <c r="AI46" s="74">
        <f>Tableau_TARIFS_SOCODA[[#This Row],[Prix d''achat HT]]*Tableau_TARIFS_SOCODA[[#This Row],[Qté14]]</f>
        <v>0</v>
      </c>
      <c r="AK46" s="74">
        <f>Tableau_TARIFS_SOCODA[[#This Row],[Prix d''achat HT]]*Tableau_TARIFS_SOCODA[[#This Row],[Qté15]]</f>
        <v>0</v>
      </c>
      <c r="AM46" s="74">
        <f>Tableau_TARIFS_SOCODA[[#This Row],[Prix d''achat HT]]*Tableau_TARIFS_SOCODA[[#This Row],[Qté16]]</f>
        <v>0</v>
      </c>
      <c r="AO46" s="74">
        <f>Tableau_TARIFS_SOCODA[[#This Row],[Prix d''achat HT]]*Tableau_TARIFS_SOCODA[[#This Row],[Qté17]]</f>
        <v>0</v>
      </c>
      <c r="AQ46" s="74">
        <f>Tableau_TARIFS_SOCODA[[#This Row],[Prix d''achat HT]]*Tableau_TARIFS_SOCODA[[#This Row],[Qté18]]</f>
        <v>0</v>
      </c>
      <c r="AS46" s="74">
        <f>Tableau_TARIFS_SOCODA[[#This Row],[Prix d''achat HT]]*Tableau_TARIFS_SOCODA[[#This Row],[Qté19]]</f>
        <v>0</v>
      </c>
      <c r="AU46" s="74">
        <f>Tableau_TARIFS_SOCODA[[#This Row],[Prix d''achat HT]]*Tableau_TARIFS_SOCODA[[#This Row],[Qté20]]</f>
        <v>0</v>
      </c>
      <c r="AW46" s="74">
        <f>Tableau_TARIFS_SOCODA[[#This Row],[Prix d''achat HT]]*Tableau_TARIFS_SOCODA[[#This Row],[Qté21]]</f>
        <v>0</v>
      </c>
      <c r="AY46" s="74">
        <f>Tableau_TARIFS_SOCODA[[#This Row],[Prix d''achat HT]]*Tableau_TARIFS_SOCODA[[#This Row],[Qté22]]</f>
        <v>0</v>
      </c>
      <c r="BA46" s="74">
        <f>Tableau_TARIFS_SOCODA[[#This Row],[Prix d''achat HT]]*Tableau_TARIFS_SOCODA[[#This Row],[Qté23]]</f>
        <v>0</v>
      </c>
      <c r="BC46" s="74">
        <f>Tableau_TARIFS_SOCODA[[#This Row],[Prix d''achat HT]]*Tableau_TARIFS_SOCODA[[#This Row],[Qté24]]</f>
        <v>0</v>
      </c>
      <c r="BE46" s="74">
        <f>Tableau_TARIFS_SOCODA[[#This Row],[Prix d''achat HT]]*Tableau_TARIFS_SOCODA[[#This Row],[Qté25]]</f>
        <v>0</v>
      </c>
      <c r="BG46" s="74">
        <f>Tableau_TARIFS_SOCODA[[#This Row],[Prix d''achat HT]]*Tableau_TARIFS_SOCODA[[#This Row],[Qté26]]</f>
        <v>0</v>
      </c>
      <c r="BI46" s="74">
        <f>Tableau_TARIFS_SOCODA[[#This Row],[Prix d''achat HT]]*Tableau_TARIFS_SOCODA[[#This Row],[Qté27]]</f>
        <v>0</v>
      </c>
      <c r="BK46" s="74">
        <f>Tableau_TARIFS_SOCODA[[#This Row],[Prix d''achat HT]]*Tableau_TARIFS_SOCODA[[#This Row],[Qté28]]</f>
        <v>0</v>
      </c>
      <c r="BM46" s="74">
        <f>Tableau_TARIFS_SOCODA[[#This Row],[Prix d''achat HT]]*Tableau_TARIFS_SOCODA[[#This Row],[Qté29]]</f>
        <v>0</v>
      </c>
      <c r="BO46" s="74">
        <f>Tableau_TARIFS_SOCODA[[#This Row],[Prix d''achat HT]]*Tableau_TARIFS_SOCODA[[#This Row],[Qté30]]</f>
        <v>0</v>
      </c>
      <c r="BP46" s="75">
        <f>Tableau_TARIFS_SOCODA[[#This Row],[Longueur]]*Tableau_TARIFS_SOCODA[[#This Row],[Largeur]]</f>
        <v>4.7430000000000003</v>
      </c>
      <c r="BR46" s="74"/>
    </row>
    <row r="47" spans="1:70" x14ac:dyDescent="0.25">
      <c r="A47" t="s">
        <v>145</v>
      </c>
      <c r="B47" t="s">
        <v>139</v>
      </c>
      <c r="C47" t="s">
        <v>146</v>
      </c>
      <c r="D47">
        <v>3.1</v>
      </c>
      <c r="E47">
        <v>1.53</v>
      </c>
      <c r="F47" t="s">
        <v>61</v>
      </c>
      <c r="G47" s="74">
        <v>9.44</v>
      </c>
      <c r="I47" s="74">
        <f>Tableau_TARIFS_SOCODA[[#This Row],[Prix d''achat HT]]*Tableau_TARIFS_SOCODA[[#This Row],[Qté]]</f>
        <v>0</v>
      </c>
      <c r="K47" s="74">
        <f>Tableau_TARIFS_SOCODA[[#This Row],[Prix d''achat HT]]*Tableau_TARIFS_SOCODA[[#This Row],[Qté2]]</f>
        <v>0</v>
      </c>
      <c r="M47" s="74">
        <f>Tableau_TARIFS_SOCODA[[#This Row],[Prix d''achat HT]]*Tableau_TARIFS_SOCODA[[#This Row],[Qté3]]</f>
        <v>0</v>
      </c>
      <c r="O47" s="74">
        <f>Tableau_TARIFS_SOCODA[[#This Row],[Prix d''achat HT]]*Tableau_TARIFS_SOCODA[[#This Row],[Qté4]]</f>
        <v>0</v>
      </c>
      <c r="Q47" s="74">
        <f>Tableau_TARIFS_SOCODA[[#This Row],[Prix d''achat HT]]*Tableau_TARIFS_SOCODA[[#This Row],[Qté5]]</f>
        <v>0</v>
      </c>
      <c r="S47" s="74">
        <f>Tableau_TARIFS_SOCODA[[#This Row],[Prix d''achat HT]]*Tableau_TARIFS_SOCODA[[#This Row],[Qté6]]</f>
        <v>0</v>
      </c>
      <c r="U47" s="74">
        <f>Tableau_TARIFS_SOCODA[[#This Row],[Prix d''achat HT]]*Tableau_TARIFS_SOCODA[[#This Row],[Qté7]]</f>
        <v>0</v>
      </c>
      <c r="W47" s="74">
        <f>Tableau_TARIFS_SOCODA[[#This Row],[Prix d''achat HT]]*Tableau_TARIFS_SOCODA[[#This Row],[Qté8]]</f>
        <v>0</v>
      </c>
      <c r="Y47" s="74">
        <f>Tableau_TARIFS_SOCODA[[#This Row],[Prix d''achat HT]]*Tableau_TARIFS_SOCODA[[#This Row],[Qté9]]</f>
        <v>0</v>
      </c>
      <c r="AA47" s="74">
        <f>Tableau_TARIFS_SOCODA[[#This Row],[Prix d''achat HT]]*Tableau_TARIFS_SOCODA[[#This Row],[Qté10]]</f>
        <v>0</v>
      </c>
      <c r="AC47" s="74">
        <f>Tableau_TARIFS_SOCODA[[#This Row],[Prix d''achat HT]]*Tableau_TARIFS_SOCODA[[#This Row],[Qté11]]</f>
        <v>0</v>
      </c>
      <c r="AE47" s="74">
        <f>Tableau_TARIFS_SOCODA[[#This Row],[Prix d''achat HT]]*Tableau_TARIFS_SOCODA[[#This Row],[Qté12]]</f>
        <v>0</v>
      </c>
      <c r="AG47" s="74">
        <f>Tableau_TARIFS_SOCODA[[#This Row],[Prix d''achat HT]]*Tableau_TARIFS_SOCODA[[#This Row],[Qté13]]</f>
        <v>0</v>
      </c>
      <c r="AI47" s="74">
        <f>Tableau_TARIFS_SOCODA[[#This Row],[Prix d''achat HT]]*Tableau_TARIFS_SOCODA[[#This Row],[Qté14]]</f>
        <v>0</v>
      </c>
      <c r="AK47" s="74">
        <f>Tableau_TARIFS_SOCODA[[#This Row],[Prix d''achat HT]]*Tableau_TARIFS_SOCODA[[#This Row],[Qté15]]</f>
        <v>0</v>
      </c>
      <c r="AM47" s="74">
        <f>Tableau_TARIFS_SOCODA[[#This Row],[Prix d''achat HT]]*Tableau_TARIFS_SOCODA[[#This Row],[Qté16]]</f>
        <v>0</v>
      </c>
      <c r="AO47" s="74">
        <f>Tableau_TARIFS_SOCODA[[#This Row],[Prix d''achat HT]]*Tableau_TARIFS_SOCODA[[#This Row],[Qté17]]</f>
        <v>0</v>
      </c>
      <c r="AQ47" s="74">
        <f>Tableau_TARIFS_SOCODA[[#This Row],[Prix d''achat HT]]*Tableau_TARIFS_SOCODA[[#This Row],[Qté18]]</f>
        <v>0</v>
      </c>
      <c r="AS47" s="74">
        <f>Tableau_TARIFS_SOCODA[[#This Row],[Prix d''achat HT]]*Tableau_TARIFS_SOCODA[[#This Row],[Qté19]]</f>
        <v>0</v>
      </c>
      <c r="AU47" s="74">
        <f>Tableau_TARIFS_SOCODA[[#This Row],[Prix d''achat HT]]*Tableau_TARIFS_SOCODA[[#This Row],[Qté20]]</f>
        <v>0</v>
      </c>
      <c r="AW47" s="74">
        <f>Tableau_TARIFS_SOCODA[[#This Row],[Prix d''achat HT]]*Tableau_TARIFS_SOCODA[[#This Row],[Qté21]]</f>
        <v>0</v>
      </c>
      <c r="AY47" s="74">
        <f>Tableau_TARIFS_SOCODA[[#This Row],[Prix d''achat HT]]*Tableau_TARIFS_SOCODA[[#This Row],[Qté22]]</f>
        <v>0</v>
      </c>
      <c r="BA47" s="74">
        <f>Tableau_TARIFS_SOCODA[[#This Row],[Prix d''achat HT]]*Tableau_TARIFS_SOCODA[[#This Row],[Qté23]]</f>
        <v>0</v>
      </c>
      <c r="BC47" s="74">
        <f>Tableau_TARIFS_SOCODA[[#This Row],[Prix d''achat HT]]*Tableau_TARIFS_SOCODA[[#This Row],[Qté24]]</f>
        <v>0</v>
      </c>
      <c r="BE47" s="74">
        <f>Tableau_TARIFS_SOCODA[[#This Row],[Prix d''achat HT]]*Tableau_TARIFS_SOCODA[[#This Row],[Qté25]]</f>
        <v>0</v>
      </c>
      <c r="BG47" s="74">
        <f>Tableau_TARIFS_SOCODA[[#This Row],[Prix d''achat HT]]*Tableau_TARIFS_SOCODA[[#This Row],[Qté26]]</f>
        <v>0</v>
      </c>
      <c r="BI47" s="74">
        <f>Tableau_TARIFS_SOCODA[[#This Row],[Prix d''achat HT]]*Tableau_TARIFS_SOCODA[[#This Row],[Qté27]]</f>
        <v>0</v>
      </c>
      <c r="BK47" s="74">
        <f>Tableau_TARIFS_SOCODA[[#This Row],[Prix d''achat HT]]*Tableau_TARIFS_SOCODA[[#This Row],[Qté28]]</f>
        <v>0</v>
      </c>
      <c r="BM47" s="74">
        <f>Tableau_TARIFS_SOCODA[[#This Row],[Prix d''achat HT]]*Tableau_TARIFS_SOCODA[[#This Row],[Qté29]]</f>
        <v>0</v>
      </c>
      <c r="BO47" s="74">
        <f>Tableau_TARIFS_SOCODA[[#This Row],[Prix d''achat HT]]*Tableau_TARIFS_SOCODA[[#This Row],[Qté30]]</f>
        <v>0</v>
      </c>
      <c r="BP47" s="75">
        <f>Tableau_TARIFS_SOCODA[[#This Row],[Longueur]]*Tableau_TARIFS_SOCODA[[#This Row],[Largeur]]</f>
        <v>4.7430000000000003</v>
      </c>
      <c r="BR47" s="74"/>
    </row>
    <row r="48" spans="1:70" x14ac:dyDescent="0.25">
      <c r="A48" t="s">
        <v>147</v>
      </c>
      <c r="B48" t="s">
        <v>139</v>
      </c>
      <c r="C48" t="s">
        <v>148</v>
      </c>
      <c r="D48">
        <v>3.1</v>
      </c>
      <c r="E48">
        <v>1.53</v>
      </c>
      <c r="F48" t="s">
        <v>61</v>
      </c>
      <c r="G48" s="74">
        <v>12.14</v>
      </c>
      <c r="I48" s="74">
        <f>Tableau_TARIFS_SOCODA[[#This Row],[Prix d''achat HT]]*Tableau_TARIFS_SOCODA[[#This Row],[Qté]]</f>
        <v>0</v>
      </c>
      <c r="K48" s="74">
        <f>Tableau_TARIFS_SOCODA[[#This Row],[Prix d''achat HT]]*Tableau_TARIFS_SOCODA[[#This Row],[Qté2]]</f>
        <v>0</v>
      </c>
      <c r="M48" s="74">
        <f>Tableau_TARIFS_SOCODA[[#This Row],[Prix d''achat HT]]*Tableau_TARIFS_SOCODA[[#This Row],[Qté3]]</f>
        <v>0</v>
      </c>
      <c r="O48" s="74">
        <f>Tableau_TARIFS_SOCODA[[#This Row],[Prix d''achat HT]]*Tableau_TARIFS_SOCODA[[#This Row],[Qté4]]</f>
        <v>0</v>
      </c>
      <c r="Q48" s="74">
        <f>Tableau_TARIFS_SOCODA[[#This Row],[Prix d''achat HT]]*Tableau_TARIFS_SOCODA[[#This Row],[Qté5]]</f>
        <v>0</v>
      </c>
      <c r="S48" s="74">
        <f>Tableau_TARIFS_SOCODA[[#This Row],[Prix d''achat HT]]*Tableau_TARIFS_SOCODA[[#This Row],[Qté6]]</f>
        <v>0</v>
      </c>
      <c r="U48" s="74">
        <f>Tableau_TARIFS_SOCODA[[#This Row],[Prix d''achat HT]]*Tableau_TARIFS_SOCODA[[#This Row],[Qté7]]</f>
        <v>0</v>
      </c>
      <c r="W48" s="74">
        <f>Tableau_TARIFS_SOCODA[[#This Row],[Prix d''achat HT]]*Tableau_TARIFS_SOCODA[[#This Row],[Qté8]]</f>
        <v>0</v>
      </c>
      <c r="Y48" s="74">
        <f>Tableau_TARIFS_SOCODA[[#This Row],[Prix d''achat HT]]*Tableau_TARIFS_SOCODA[[#This Row],[Qté9]]</f>
        <v>0</v>
      </c>
      <c r="AA48" s="74">
        <f>Tableau_TARIFS_SOCODA[[#This Row],[Prix d''achat HT]]*Tableau_TARIFS_SOCODA[[#This Row],[Qté10]]</f>
        <v>0</v>
      </c>
      <c r="AC48" s="74">
        <f>Tableau_TARIFS_SOCODA[[#This Row],[Prix d''achat HT]]*Tableau_TARIFS_SOCODA[[#This Row],[Qté11]]</f>
        <v>0</v>
      </c>
      <c r="AE48" s="74">
        <f>Tableau_TARIFS_SOCODA[[#This Row],[Prix d''achat HT]]*Tableau_TARIFS_SOCODA[[#This Row],[Qté12]]</f>
        <v>0</v>
      </c>
      <c r="AG48" s="74">
        <f>Tableau_TARIFS_SOCODA[[#This Row],[Prix d''achat HT]]*Tableau_TARIFS_SOCODA[[#This Row],[Qté13]]</f>
        <v>0</v>
      </c>
      <c r="AI48" s="74">
        <f>Tableau_TARIFS_SOCODA[[#This Row],[Prix d''achat HT]]*Tableau_TARIFS_SOCODA[[#This Row],[Qté14]]</f>
        <v>0</v>
      </c>
      <c r="AK48" s="74">
        <f>Tableau_TARIFS_SOCODA[[#This Row],[Prix d''achat HT]]*Tableau_TARIFS_SOCODA[[#This Row],[Qté15]]</f>
        <v>0</v>
      </c>
      <c r="AM48" s="74">
        <f>Tableau_TARIFS_SOCODA[[#This Row],[Prix d''achat HT]]*Tableau_TARIFS_SOCODA[[#This Row],[Qté16]]</f>
        <v>0</v>
      </c>
      <c r="AO48" s="74">
        <f>Tableau_TARIFS_SOCODA[[#This Row],[Prix d''achat HT]]*Tableau_TARIFS_SOCODA[[#This Row],[Qté17]]</f>
        <v>0</v>
      </c>
      <c r="AQ48" s="74">
        <f>Tableau_TARIFS_SOCODA[[#This Row],[Prix d''achat HT]]*Tableau_TARIFS_SOCODA[[#This Row],[Qté18]]</f>
        <v>0</v>
      </c>
      <c r="AS48" s="74">
        <f>Tableau_TARIFS_SOCODA[[#This Row],[Prix d''achat HT]]*Tableau_TARIFS_SOCODA[[#This Row],[Qté19]]</f>
        <v>0</v>
      </c>
      <c r="AU48" s="74">
        <f>Tableau_TARIFS_SOCODA[[#This Row],[Prix d''achat HT]]*Tableau_TARIFS_SOCODA[[#This Row],[Qté20]]</f>
        <v>0</v>
      </c>
      <c r="AW48" s="74">
        <f>Tableau_TARIFS_SOCODA[[#This Row],[Prix d''achat HT]]*Tableau_TARIFS_SOCODA[[#This Row],[Qté21]]</f>
        <v>0</v>
      </c>
      <c r="AY48" s="74">
        <f>Tableau_TARIFS_SOCODA[[#This Row],[Prix d''achat HT]]*Tableau_TARIFS_SOCODA[[#This Row],[Qté22]]</f>
        <v>0</v>
      </c>
      <c r="BA48" s="74">
        <f>Tableau_TARIFS_SOCODA[[#This Row],[Prix d''achat HT]]*Tableau_TARIFS_SOCODA[[#This Row],[Qté23]]</f>
        <v>0</v>
      </c>
      <c r="BC48" s="74">
        <f>Tableau_TARIFS_SOCODA[[#This Row],[Prix d''achat HT]]*Tableau_TARIFS_SOCODA[[#This Row],[Qté24]]</f>
        <v>0</v>
      </c>
      <c r="BE48" s="74">
        <f>Tableau_TARIFS_SOCODA[[#This Row],[Prix d''achat HT]]*Tableau_TARIFS_SOCODA[[#This Row],[Qté25]]</f>
        <v>0</v>
      </c>
      <c r="BG48" s="74">
        <f>Tableau_TARIFS_SOCODA[[#This Row],[Prix d''achat HT]]*Tableau_TARIFS_SOCODA[[#This Row],[Qté26]]</f>
        <v>0</v>
      </c>
      <c r="BI48" s="74">
        <f>Tableau_TARIFS_SOCODA[[#This Row],[Prix d''achat HT]]*Tableau_TARIFS_SOCODA[[#This Row],[Qté27]]</f>
        <v>0</v>
      </c>
      <c r="BK48" s="74">
        <f>Tableau_TARIFS_SOCODA[[#This Row],[Prix d''achat HT]]*Tableau_TARIFS_SOCODA[[#This Row],[Qté28]]</f>
        <v>0</v>
      </c>
      <c r="BM48" s="74">
        <f>Tableau_TARIFS_SOCODA[[#This Row],[Prix d''achat HT]]*Tableau_TARIFS_SOCODA[[#This Row],[Qté29]]</f>
        <v>0</v>
      </c>
      <c r="BO48" s="74">
        <f>Tableau_TARIFS_SOCODA[[#This Row],[Prix d''achat HT]]*Tableau_TARIFS_SOCODA[[#This Row],[Qté30]]</f>
        <v>0</v>
      </c>
      <c r="BP48" s="75">
        <f>Tableau_TARIFS_SOCODA[[#This Row],[Longueur]]*Tableau_TARIFS_SOCODA[[#This Row],[Largeur]]</f>
        <v>4.7430000000000003</v>
      </c>
      <c r="BR48" s="74"/>
    </row>
    <row r="49" spans="1:70" x14ac:dyDescent="0.25">
      <c r="A49" t="s">
        <v>149</v>
      </c>
      <c r="B49" t="s">
        <v>139</v>
      </c>
      <c r="C49" t="s">
        <v>150</v>
      </c>
      <c r="D49">
        <v>3.1</v>
      </c>
      <c r="E49">
        <v>1.53</v>
      </c>
      <c r="F49" t="s">
        <v>61</v>
      </c>
      <c r="G49" s="74">
        <v>14.13</v>
      </c>
      <c r="I49" s="74">
        <f>Tableau_TARIFS_SOCODA[[#This Row],[Prix d''achat HT]]*Tableau_TARIFS_SOCODA[[#This Row],[Qté]]</f>
        <v>0</v>
      </c>
      <c r="K49" s="74">
        <f>Tableau_TARIFS_SOCODA[[#This Row],[Prix d''achat HT]]*Tableau_TARIFS_SOCODA[[#This Row],[Qté2]]</f>
        <v>0</v>
      </c>
      <c r="M49" s="74">
        <f>Tableau_TARIFS_SOCODA[[#This Row],[Prix d''achat HT]]*Tableau_TARIFS_SOCODA[[#This Row],[Qté3]]</f>
        <v>0</v>
      </c>
      <c r="O49" s="74">
        <f>Tableau_TARIFS_SOCODA[[#This Row],[Prix d''achat HT]]*Tableau_TARIFS_SOCODA[[#This Row],[Qté4]]</f>
        <v>0</v>
      </c>
      <c r="Q49" s="74">
        <f>Tableau_TARIFS_SOCODA[[#This Row],[Prix d''achat HT]]*Tableau_TARIFS_SOCODA[[#This Row],[Qté5]]</f>
        <v>0</v>
      </c>
      <c r="S49" s="74">
        <f>Tableau_TARIFS_SOCODA[[#This Row],[Prix d''achat HT]]*Tableau_TARIFS_SOCODA[[#This Row],[Qté6]]</f>
        <v>0</v>
      </c>
      <c r="U49" s="74">
        <f>Tableau_TARIFS_SOCODA[[#This Row],[Prix d''achat HT]]*Tableau_TARIFS_SOCODA[[#This Row],[Qté7]]</f>
        <v>0</v>
      </c>
      <c r="W49" s="74">
        <f>Tableau_TARIFS_SOCODA[[#This Row],[Prix d''achat HT]]*Tableau_TARIFS_SOCODA[[#This Row],[Qté8]]</f>
        <v>0</v>
      </c>
      <c r="Y49" s="74">
        <f>Tableau_TARIFS_SOCODA[[#This Row],[Prix d''achat HT]]*Tableau_TARIFS_SOCODA[[#This Row],[Qté9]]</f>
        <v>0</v>
      </c>
      <c r="AA49" s="74">
        <f>Tableau_TARIFS_SOCODA[[#This Row],[Prix d''achat HT]]*Tableau_TARIFS_SOCODA[[#This Row],[Qté10]]</f>
        <v>0</v>
      </c>
      <c r="AC49" s="74">
        <f>Tableau_TARIFS_SOCODA[[#This Row],[Prix d''achat HT]]*Tableau_TARIFS_SOCODA[[#This Row],[Qté11]]</f>
        <v>0</v>
      </c>
      <c r="AE49" s="74">
        <f>Tableau_TARIFS_SOCODA[[#This Row],[Prix d''achat HT]]*Tableau_TARIFS_SOCODA[[#This Row],[Qté12]]</f>
        <v>0</v>
      </c>
      <c r="AG49" s="74">
        <f>Tableau_TARIFS_SOCODA[[#This Row],[Prix d''achat HT]]*Tableau_TARIFS_SOCODA[[#This Row],[Qté13]]</f>
        <v>0</v>
      </c>
      <c r="AI49" s="74">
        <f>Tableau_TARIFS_SOCODA[[#This Row],[Prix d''achat HT]]*Tableau_TARIFS_SOCODA[[#This Row],[Qté14]]</f>
        <v>0</v>
      </c>
      <c r="AK49" s="74">
        <f>Tableau_TARIFS_SOCODA[[#This Row],[Prix d''achat HT]]*Tableau_TARIFS_SOCODA[[#This Row],[Qté15]]</f>
        <v>0</v>
      </c>
      <c r="AM49" s="74">
        <f>Tableau_TARIFS_SOCODA[[#This Row],[Prix d''achat HT]]*Tableau_TARIFS_SOCODA[[#This Row],[Qté16]]</f>
        <v>0</v>
      </c>
      <c r="AO49" s="74">
        <f>Tableau_TARIFS_SOCODA[[#This Row],[Prix d''achat HT]]*Tableau_TARIFS_SOCODA[[#This Row],[Qté17]]</f>
        <v>0</v>
      </c>
      <c r="AQ49" s="74">
        <f>Tableau_TARIFS_SOCODA[[#This Row],[Prix d''achat HT]]*Tableau_TARIFS_SOCODA[[#This Row],[Qté18]]</f>
        <v>0</v>
      </c>
      <c r="AS49" s="74">
        <f>Tableau_TARIFS_SOCODA[[#This Row],[Prix d''achat HT]]*Tableau_TARIFS_SOCODA[[#This Row],[Qté19]]</f>
        <v>0</v>
      </c>
      <c r="AU49" s="74">
        <f>Tableau_TARIFS_SOCODA[[#This Row],[Prix d''achat HT]]*Tableau_TARIFS_SOCODA[[#This Row],[Qté20]]</f>
        <v>0</v>
      </c>
      <c r="AW49" s="74">
        <f>Tableau_TARIFS_SOCODA[[#This Row],[Prix d''achat HT]]*Tableau_TARIFS_SOCODA[[#This Row],[Qté21]]</f>
        <v>0</v>
      </c>
      <c r="AY49" s="74">
        <f>Tableau_TARIFS_SOCODA[[#This Row],[Prix d''achat HT]]*Tableau_TARIFS_SOCODA[[#This Row],[Qté22]]</f>
        <v>0</v>
      </c>
      <c r="BA49" s="74">
        <f>Tableau_TARIFS_SOCODA[[#This Row],[Prix d''achat HT]]*Tableau_TARIFS_SOCODA[[#This Row],[Qté23]]</f>
        <v>0</v>
      </c>
      <c r="BC49" s="74">
        <f>Tableau_TARIFS_SOCODA[[#This Row],[Prix d''achat HT]]*Tableau_TARIFS_SOCODA[[#This Row],[Qté24]]</f>
        <v>0</v>
      </c>
      <c r="BE49" s="74">
        <f>Tableau_TARIFS_SOCODA[[#This Row],[Prix d''achat HT]]*Tableau_TARIFS_SOCODA[[#This Row],[Qté25]]</f>
        <v>0</v>
      </c>
      <c r="BG49" s="74">
        <f>Tableau_TARIFS_SOCODA[[#This Row],[Prix d''achat HT]]*Tableau_TARIFS_SOCODA[[#This Row],[Qté26]]</f>
        <v>0</v>
      </c>
      <c r="BI49" s="74">
        <f>Tableau_TARIFS_SOCODA[[#This Row],[Prix d''achat HT]]*Tableau_TARIFS_SOCODA[[#This Row],[Qté27]]</f>
        <v>0</v>
      </c>
      <c r="BK49" s="74">
        <f>Tableau_TARIFS_SOCODA[[#This Row],[Prix d''achat HT]]*Tableau_TARIFS_SOCODA[[#This Row],[Qté28]]</f>
        <v>0</v>
      </c>
      <c r="BM49" s="74">
        <f>Tableau_TARIFS_SOCODA[[#This Row],[Prix d''achat HT]]*Tableau_TARIFS_SOCODA[[#This Row],[Qté29]]</f>
        <v>0</v>
      </c>
      <c r="BO49" s="74">
        <f>Tableau_TARIFS_SOCODA[[#This Row],[Prix d''achat HT]]*Tableau_TARIFS_SOCODA[[#This Row],[Qté30]]</f>
        <v>0</v>
      </c>
      <c r="BP49" s="75">
        <f>Tableau_TARIFS_SOCODA[[#This Row],[Longueur]]*Tableau_TARIFS_SOCODA[[#This Row],[Largeur]]</f>
        <v>4.7430000000000003</v>
      </c>
      <c r="BR49" s="74"/>
    </row>
    <row r="50" spans="1:70" x14ac:dyDescent="0.25">
      <c r="A50" t="s">
        <v>151</v>
      </c>
      <c r="B50" t="s">
        <v>139</v>
      </c>
      <c r="C50" t="s">
        <v>152</v>
      </c>
      <c r="D50">
        <v>3.1</v>
      </c>
      <c r="E50">
        <v>1.53</v>
      </c>
      <c r="F50" t="s">
        <v>61</v>
      </c>
      <c r="G50" s="74">
        <v>16.09</v>
      </c>
      <c r="I50" s="74">
        <f>Tableau_TARIFS_SOCODA[[#This Row],[Prix d''achat HT]]*Tableau_TARIFS_SOCODA[[#This Row],[Qté]]</f>
        <v>0</v>
      </c>
      <c r="K50" s="74">
        <f>Tableau_TARIFS_SOCODA[[#This Row],[Prix d''achat HT]]*Tableau_TARIFS_SOCODA[[#This Row],[Qté2]]</f>
        <v>0</v>
      </c>
      <c r="M50" s="74">
        <f>Tableau_TARIFS_SOCODA[[#This Row],[Prix d''achat HT]]*Tableau_TARIFS_SOCODA[[#This Row],[Qté3]]</f>
        <v>0</v>
      </c>
      <c r="O50" s="74">
        <f>Tableau_TARIFS_SOCODA[[#This Row],[Prix d''achat HT]]*Tableau_TARIFS_SOCODA[[#This Row],[Qté4]]</f>
        <v>0</v>
      </c>
      <c r="Q50" s="74">
        <f>Tableau_TARIFS_SOCODA[[#This Row],[Prix d''achat HT]]*Tableau_TARIFS_SOCODA[[#This Row],[Qté5]]</f>
        <v>0</v>
      </c>
      <c r="S50" s="74">
        <f>Tableau_TARIFS_SOCODA[[#This Row],[Prix d''achat HT]]*Tableau_TARIFS_SOCODA[[#This Row],[Qté6]]</f>
        <v>0</v>
      </c>
      <c r="U50" s="74">
        <f>Tableau_TARIFS_SOCODA[[#This Row],[Prix d''achat HT]]*Tableau_TARIFS_SOCODA[[#This Row],[Qté7]]</f>
        <v>0</v>
      </c>
      <c r="W50" s="74">
        <f>Tableau_TARIFS_SOCODA[[#This Row],[Prix d''achat HT]]*Tableau_TARIFS_SOCODA[[#This Row],[Qté8]]</f>
        <v>0</v>
      </c>
      <c r="Y50" s="74">
        <f>Tableau_TARIFS_SOCODA[[#This Row],[Prix d''achat HT]]*Tableau_TARIFS_SOCODA[[#This Row],[Qté9]]</f>
        <v>0</v>
      </c>
      <c r="AA50" s="74">
        <f>Tableau_TARIFS_SOCODA[[#This Row],[Prix d''achat HT]]*Tableau_TARIFS_SOCODA[[#This Row],[Qté10]]</f>
        <v>0</v>
      </c>
      <c r="AC50" s="74">
        <f>Tableau_TARIFS_SOCODA[[#This Row],[Prix d''achat HT]]*Tableau_TARIFS_SOCODA[[#This Row],[Qté11]]</f>
        <v>0</v>
      </c>
      <c r="AE50" s="74">
        <f>Tableau_TARIFS_SOCODA[[#This Row],[Prix d''achat HT]]*Tableau_TARIFS_SOCODA[[#This Row],[Qté12]]</f>
        <v>0</v>
      </c>
      <c r="AG50" s="74">
        <f>Tableau_TARIFS_SOCODA[[#This Row],[Prix d''achat HT]]*Tableau_TARIFS_SOCODA[[#This Row],[Qté13]]</f>
        <v>0</v>
      </c>
      <c r="AI50" s="74">
        <f>Tableau_TARIFS_SOCODA[[#This Row],[Prix d''achat HT]]*Tableau_TARIFS_SOCODA[[#This Row],[Qté14]]</f>
        <v>0</v>
      </c>
      <c r="AK50" s="74">
        <f>Tableau_TARIFS_SOCODA[[#This Row],[Prix d''achat HT]]*Tableau_TARIFS_SOCODA[[#This Row],[Qté15]]</f>
        <v>0</v>
      </c>
      <c r="AM50" s="74">
        <f>Tableau_TARIFS_SOCODA[[#This Row],[Prix d''achat HT]]*Tableau_TARIFS_SOCODA[[#This Row],[Qté16]]</f>
        <v>0</v>
      </c>
      <c r="AO50" s="74">
        <f>Tableau_TARIFS_SOCODA[[#This Row],[Prix d''achat HT]]*Tableau_TARIFS_SOCODA[[#This Row],[Qté17]]</f>
        <v>0</v>
      </c>
      <c r="AQ50" s="74">
        <f>Tableau_TARIFS_SOCODA[[#This Row],[Prix d''achat HT]]*Tableau_TARIFS_SOCODA[[#This Row],[Qté18]]</f>
        <v>0</v>
      </c>
      <c r="AS50" s="74">
        <f>Tableau_TARIFS_SOCODA[[#This Row],[Prix d''achat HT]]*Tableau_TARIFS_SOCODA[[#This Row],[Qté19]]</f>
        <v>0</v>
      </c>
      <c r="AU50" s="74">
        <f>Tableau_TARIFS_SOCODA[[#This Row],[Prix d''achat HT]]*Tableau_TARIFS_SOCODA[[#This Row],[Qté20]]</f>
        <v>0</v>
      </c>
      <c r="AW50" s="74">
        <f>Tableau_TARIFS_SOCODA[[#This Row],[Prix d''achat HT]]*Tableau_TARIFS_SOCODA[[#This Row],[Qté21]]</f>
        <v>0</v>
      </c>
      <c r="AY50" s="74">
        <f>Tableau_TARIFS_SOCODA[[#This Row],[Prix d''achat HT]]*Tableau_TARIFS_SOCODA[[#This Row],[Qté22]]</f>
        <v>0</v>
      </c>
      <c r="BA50" s="74">
        <f>Tableau_TARIFS_SOCODA[[#This Row],[Prix d''achat HT]]*Tableau_TARIFS_SOCODA[[#This Row],[Qté23]]</f>
        <v>0</v>
      </c>
      <c r="BC50" s="74">
        <f>Tableau_TARIFS_SOCODA[[#This Row],[Prix d''achat HT]]*Tableau_TARIFS_SOCODA[[#This Row],[Qté24]]</f>
        <v>0</v>
      </c>
      <c r="BE50" s="74">
        <f>Tableau_TARIFS_SOCODA[[#This Row],[Prix d''achat HT]]*Tableau_TARIFS_SOCODA[[#This Row],[Qté25]]</f>
        <v>0</v>
      </c>
      <c r="BG50" s="74">
        <f>Tableau_TARIFS_SOCODA[[#This Row],[Prix d''achat HT]]*Tableau_TARIFS_SOCODA[[#This Row],[Qté26]]</f>
        <v>0</v>
      </c>
      <c r="BI50" s="74">
        <f>Tableau_TARIFS_SOCODA[[#This Row],[Prix d''achat HT]]*Tableau_TARIFS_SOCODA[[#This Row],[Qté27]]</f>
        <v>0</v>
      </c>
      <c r="BK50" s="74">
        <f>Tableau_TARIFS_SOCODA[[#This Row],[Prix d''achat HT]]*Tableau_TARIFS_SOCODA[[#This Row],[Qté28]]</f>
        <v>0</v>
      </c>
      <c r="BM50" s="74">
        <f>Tableau_TARIFS_SOCODA[[#This Row],[Prix d''achat HT]]*Tableau_TARIFS_SOCODA[[#This Row],[Qté29]]</f>
        <v>0</v>
      </c>
      <c r="BO50" s="74">
        <f>Tableau_TARIFS_SOCODA[[#This Row],[Prix d''achat HT]]*Tableau_TARIFS_SOCODA[[#This Row],[Qté30]]</f>
        <v>0</v>
      </c>
      <c r="BP50" s="75">
        <f>Tableau_TARIFS_SOCODA[[#This Row],[Longueur]]*Tableau_TARIFS_SOCODA[[#This Row],[Largeur]]</f>
        <v>4.7430000000000003</v>
      </c>
      <c r="BR50" s="74"/>
    </row>
    <row r="51" spans="1:70" x14ac:dyDescent="0.25">
      <c r="A51" t="s">
        <v>153</v>
      </c>
      <c r="B51" t="s">
        <v>139</v>
      </c>
      <c r="C51" t="s">
        <v>154</v>
      </c>
      <c r="D51">
        <v>3.1</v>
      </c>
      <c r="E51">
        <v>1.53</v>
      </c>
      <c r="F51" t="s">
        <v>61</v>
      </c>
      <c r="G51" s="74">
        <v>21.4</v>
      </c>
      <c r="I51" s="74">
        <f>Tableau_TARIFS_SOCODA[[#This Row],[Prix d''achat HT]]*Tableau_TARIFS_SOCODA[[#This Row],[Qté]]</f>
        <v>0</v>
      </c>
      <c r="K51" s="74">
        <f>Tableau_TARIFS_SOCODA[[#This Row],[Prix d''achat HT]]*Tableau_TARIFS_SOCODA[[#This Row],[Qté2]]</f>
        <v>0</v>
      </c>
      <c r="M51" s="74">
        <f>Tableau_TARIFS_SOCODA[[#This Row],[Prix d''achat HT]]*Tableau_TARIFS_SOCODA[[#This Row],[Qté3]]</f>
        <v>0</v>
      </c>
      <c r="O51" s="74">
        <f>Tableau_TARIFS_SOCODA[[#This Row],[Prix d''achat HT]]*Tableau_TARIFS_SOCODA[[#This Row],[Qté4]]</f>
        <v>0</v>
      </c>
      <c r="Q51" s="74">
        <f>Tableau_TARIFS_SOCODA[[#This Row],[Prix d''achat HT]]*Tableau_TARIFS_SOCODA[[#This Row],[Qté5]]</f>
        <v>0</v>
      </c>
      <c r="S51" s="74">
        <f>Tableau_TARIFS_SOCODA[[#This Row],[Prix d''achat HT]]*Tableau_TARIFS_SOCODA[[#This Row],[Qté6]]</f>
        <v>0</v>
      </c>
      <c r="U51" s="74">
        <f>Tableau_TARIFS_SOCODA[[#This Row],[Prix d''achat HT]]*Tableau_TARIFS_SOCODA[[#This Row],[Qté7]]</f>
        <v>0</v>
      </c>
      <c r="W51" s="74">
        <f>Tableau_TARIFS_SOCODA[[#This Row],[Prix d''achat HT]]*Tableau_TARIFS_SOCODA[[#This Row],[Qté8]]</f>
        <v>0</v>
      </c>
      <c r="Y51" s="74">
        <f>Tableau_TARIFS_SOCODA[[#This Row],[Prix d''achat HT]]*Tableau_TARIFS_SOCODA[[#This Row],[Qté9]]</f>
        <v>0</v>
      </c>
      <c r="AA51" s="74">
        <f>Tableau_TARIFS_SOCODA[[#This Row],[Prix d''achat HT]]*Tableau_TARIFS_SOCODA[[#This Row],[Qté10]]</f>
        <v>0</v>
      </c>
      <c r="AC51" s="74">
        <f>Tableau_TARIFS_SOCODA[[#This Row],[Prix d''achat HT]]*Tableau_TARIFS_SOCODA[[#This Row],[Qté11]]</f>
        <v>0</v>
      </c>
      <c r="AE51" s="74">
        <f>Tableau_TARIFS_SOCODA[[#This Row],[Prix d''achat HT]]*Tableau_TARIFS_SOCODA[[#This Row],[Qté12]]</f>
        <v>0</v>
      </c>
      <c r="AG51" s="74">
        <f>Tableau_TARIFS_SOCODA[[#This Row],[Prix d''achat HT]]*Tableau_TARIFS_SOCODA[[#This Row],[Qté13]]</f>
        <v>0</v>
      </c>
      <c r="AI51" s="74">
        <f>Tableau_TARIFS_SOCODA[[#This Row],[Prix d''achat HT]]*Tableau_TARIFS_SOCODA[[#This Row],[Qté14]]</f>
        <v>0</v>
      </c>
      <c r="AK51" s="74">
        <f>Tableau_TARIFS_SOCODA[[#This Row],[Prix d''achat HT]]*Tableau_TARIFS_SOCODA[[#This Row],[Qté15]]</f>
        <v>0</v>
      </c>
      <c r="AM51" s="74">
        <f>Tableau_TARIFS_SOCODA[[#This Row],[Prix d''achat HT]]*Tableau_TARIFS_SOCODA[[#This Row],[Qté16]]</f>
        <v>0</v>
      </c>
      <c r="AO51" s="74">
        <f>Tableau_TARIFS_SOCODA[[#This Row],[Prix d''achat HT]]*Tableau_TARIFS_SOCODA[[#This Row],[Qté17]]</f>
        <v>0</v>
      </c>
      <c r="AQ51" s="74">
        <f>Tableau_TARIFS_SOCODA[[#This Row],[Prix d''achat HT]]*Tableau_TARIFS_SOCODA[[#This Row],[Qté18]]</f>
        <v>0</v>
      </c>
      <c r="AS51" s="74">
        <f>Tableau_TARIFS_SOCODA[[#This Row],[Prix d''achat HT]]*Tableau_TARIFS_SOCODA[[#This Row],[Qté19]]</f>
        <v>0</v>
      </c>
      <c r="AU51" s="74">
        <f>Tableau_TARIFS_SOCODA[[#This Row],[Prix d''achat HT]]*Tableau_TARIFS_SOCODA[[#This Row],[Qté20]]</f>
        <v>0</v>
      </c>
      <c r="AW51" s="74">
        <f>Tableau_TARIFS_SOCODA[[#This Row],[Prix d''achat HT]]*Tableau_TARIFS_SOCODA[[#This Row],[Qté21]]</f>
        <v>0</v>
      </c>
      <c r="AY51" s="74">
        <f>Tableau_TARIFS_SOCODA[[#This Row],[Prix d''achat HT]]*Tableau_TARIFS_SOCODA[[#This Row],[Qté22]]</f>
        <v>0</v>
      </c>
      <c r="BA51" s="74">
        <f>Tableau_TARIFS_SOCODA[[#This Row],[Prix d''achat HT]]*Tableau_TARIFS_SOCODA[[#This Row],[Qté23]]</f>
        <v>0</v>
      </c>
      <c r="BC51" s="74">
        <f>Tableau_TARIFS_SOCODA[[#This Row],[Prix d''achat HT]]*Tableau_TARIFS_SOCODA[[#This Row],[Qté24]]</f>
        <v>0</v>
      </c>
      <c r="BE51" s="74">
        <f>Tableau_TARIFS_SOCODA[[#This Row],[Prix d''achat HT]]*Tableau_TARIFS_SOCODA[[#This Row],[Qté25]]</f>
        <v>0</v>
      </c>
      <c r="BG51" s="74">
        <f>Tableau_TARIFS_SOCODA[[#This Row],[Prix d''achat HT]]*Tableau_TARIFS_SOCODA[[#This Row],[Qté26]]</f>
        <v>0</v>
      </c>
      <c r="BI51" s="74">
        <f>Tableau_TARIFS_SOCODA[[#This Row],[Prix d''achat HT]]*Tableau_TARIFS_SOCODA[[#This Row],[Qté27]]</f>
        <v>0</v>
      </c>
      <c r="BK51" s="74">
        <f>Tableau_TARIFS_SOCODA[[#This Row],[Prix d''achat HT]]*Tableau_TARIFS_SOCODA[[#This Row],[Qté28]]</f>
        <v>0</v>
      </c>
      <c r="BM51" s="74">
        <f>Tableau_TARIFS_SOCODA[[#This Row],[Prix d''achat HT]]*Tableau_TARIFS_SOCODA[[#This Row],[Qté29]]</f>
        <v>0</v>
      </c>
      <c r="BO51" s="74">
        <f>Tableau_TARIFS_SOCODA[[#This Row],[Prix d''achat HT]]*Tableau_TARIFS_SOCODA[[#This Row],[Qté30]]</f>
        <v>0</v>
      </c>
      <c r="BP51" s="75">
        <f>Tableau_TARIFS_SOCODA[[#This Row],[Longueur]]*Tableau_TARIFS_SOCODA[[#This Row],[Largeur]]</f>
        <v>4.7430000000000003</v>
      </c>
      <c r="BR51" s="74"/>
    </row>
    <row r="52" spans="1:70" x14ac:dyDescent="0.25">
      <c r="A52" t="s">
        <v>155</v>
      </c>
      <c r="B52" t="s">
        <v>139</v>
      </c>
      <c r="C52" t="s">
        <v>156</v>
      </c>
      <c r="D52">
        <v>3.1</v>
      </c>
      <c r="E52">
        <v>1.53</v>
      </c>
      <c r="F52" t="s">
        <v>61</v>
      </c>
      <c r="G52" s="74">
        <v>24.31</v>
      </c>
      <c r="I52" s="74">
        <f>Tableau_TARIFS_SOCODA[[#This Row],[Prix d''achat HT]]*Tableau_TARIFS_SOCODA[[#This Row],[Qté]]</f>
        <v>0</v>
      </c>
      <c r="K52" s="74">
        <f>Tableau_TARIFS_SOCODA[[#This Row],[Prix d''achat HT]]*Tableau_TARIFS_SOCODA[[#This Row],[Qté2]]</f>
        <v>0</v>
      </c>
      <c r="M52" s="74">
        <f>Tableau_TARIFS_SOCODA[[#This Row],[Prix d''achat HT]]*Tableau_TARIFS_SOCODA[[#This Row],[Qté3]]</f>
        <v>0</v>
      </c>
      <c r="O52" s="74">
        <f>Tableau_TARIFS_SOCODA[[#This Row],[Prix d''achat HT]]*Tableau_TARIFS_SOCODA[[#This Row],[Qté4]]</f>
        <v>0</v>
      </c>
      <c r="Q52" s="74">
        <f>Tableau_TARIFS_SOCODA[[#This Row],[Prix d''achat HT]]*Tableau_TARIFS_SOCODA[[#This Row],[Qté5]]</f>
        <v>0</v>
      </c>
      <c r="S52" s="74">
        <f>Tableau_TARIFS_SOCODA[[#This Row],[Prix d''achat HT]]*Tableau_TARIFS_SOCODA[[#This Row],[Qté6]]</f>
        <v>0</v>
      </c>
      <c r="U52" s="74">
        <f>Tableau_TARIFS_SOCODA[[#This Row],[Prix d''achat HT]]*Tableau_TARIFS_SOCODA[[#This Row],[Qté7]]</f>
        <v>0</v>
      </c>
      <c r="W52" s="74">
        <f>Tableau_TARIFS_SOCODA[[#This Row],[Prix d''achat HT]]*Tableau_TARIFS_SOCODA[[#This Row],[Qté8]]</f>
        <v>0</v>
      </c>
      <c r="Y52" s="74">
        <f>Tableau_TARIFS_SOCODA[[#This Row],[Prix d''achat HT]]*Tableau_TARIFS_SOCODA[[#This Row],[Qté9]]</f>
        <v>0</v>
      </c>
      <c r="AA52" s="74">
        <f>Tableau_TARIFS_SOCODA[[#This Row],[Prix d''achat HT]]*Tableau_TARIFS_SOCODA[[#This Row],[Qté10]]</f>
        <v>0</v>
      </c>
      <c r="AC52" s="74">
        <f>Tableau_TARIFS_SOCODA[[#This Row],[Prix d''achat HT]]*Tableau_TARIFS_SOCODA[[#This Row],[Qté11]]</f>
        <v>0</v>
      </c>
      <c r="AE52" s="74">
        <f>Tableau_TARIFS_SOCODA[[#This Row],[Prix d''achat HT]]*Tableau_TARIFS_SOCODA[[#This Row],[Qté12]]</f>
        <v>0</v>
      </c>
      <c r="AG52" s="74">
        <f>Tableau_TARIFS_SOCODA[[#This Row],[Prix d''achat HT]]*Tableau_TARIFS_SOCODA[[#This Row],[Qté13]]</f>
        <v>0</v>
      </c>
      <c r="AI52" s="74">
        <f>Tableau_TARIFS_SOCODA[[#This Row],[Prix d''achat HT]]*Tableau_TARIFS_SOCODA[[#This Row],[Qté14]]</f>
        <v>0</v>
      </c>
      <c r="AK52" s="74">
        <f>Tableau_TARIFS_SOCODA[[#This Row],[Prix d''achat HT]]*Tableau_TARIFS_SOCODA[[#This Row],[Qté15]]</f>
        <v>0</v>
      </c>
      <c r="AM52" s="74">
        <f>Tableau_TARIFS_SOCODA[[#This Row],[Prix d''achat HT]]*Tableau_TARIFS_SOCODA[[#This Row],[Qté16]]</f>
        <v>0</v>
      </c>
      <c r="AO52" s="74">
        <f>Tableau_TARIFS_SOCODA[[#This Row],[Prix d''achat HT]]*Tableau_TARIFS_SOCODA[[#This Row],[Qté17]]</f>
        <v>0</v>
      </c>
      <c r="AQ52" s="74">
        <f>Tableau_TARIFS_SOCODA[[#This Row],[Prix d''achat HT]]*Tableau_TARIFS_SOCODA[[#This Row],[Qté18]]</f>
        <v>0</v>
      </c>
      <c r="AS52" s="74">
        <f>Tableau_TARIFS_SOCODA[[#This Row],[Prix d''achat HT]]*Tableau_TARIFS_SOCODA[[#This Row],[Qté19]]</f>
        <v>0</v>
      </c>
      <c r="AU52" s="74">
        <f>Tableau_TARIFS_SOCODA[[#This Row],[Prix d''achat HT]]*Tableau_TARIFS_SOCODA[[#This Row],[Qté20]]</f>
        <v>0</v>
      </c>
      <c r="AW52" s="74">
        <f>Tableau_TARIFS_SOCODA[[#This Row],[Prix d''achat HT]]*Tableau_TARIFS_SOCODA[[#This Row],[Qté21]]</f>
        <v>0</v>
      </c>
      <c r="AY52" s="74">
        <f>Tableau_TARIFS_SOCODA[[#This Row],[Prix d''achat HT]]*Tableau_TARIFS_SOCODA[[#This Row],[Qté22]]</f>
        <v>0</v>
      </c>
      <c r="BA52" s="74">
        <f>Tableau_TARIFS_SOCODA[[#This Row],[Prix d''achat HT]]*Tableau_TARIFS_SOCODA[[#This Row],[Qté23]]</f>
        <v>0</v>
      </c>
      <c r="BC52" s="74">
        <f>Tableau_TARIFS_SOCODA[[#This Row],[Prix d''achat HT]]*Tableau_TARIFS_SOCODA[[#This Row],[Qté24]]</f>
        <v>0</v>
      </c>
      <c r="BE52" s="74">
        <f>Tableau_TARIFS_SOCODA[[#This Row],[Prix d''achat HT]]*Tableau_TARIFS_SOCODA[[#This Row],[Qté25]]</f>
        <v>0</v>
      </c>
      <c r="BG52" s="74">
        <f>Tableau_TARIFS_SOCODA[[#This Row],[Prix d''achat HT]]*Tableau_TARIFS_SOCODA[[#This Row],[Qté26]]</f>
        <v>0</v>
      </c>
      <c r="BI52" s="74">
        <f>Tableau_TARIFS_SOCODA[[#This Row],[Prix d''achat HT]]*Tableau_TARIFS_SOCODA[[#This Row],[Qté27]]</f>
        <v>0</v>
      </c>
      <c r="BK52" s="74">
        <f>Tableau_TARIFS_SOCODA[[#This Row],[Prix d''achat HT]]*Tableau_TARIFS_SOCODA[[#This Row],[Qté28]]</f>
        <v>0</v>
      </c>
      <c r="BM52" s="74">
        <f>Tableau_TARIFS_SOCODA[[#This Row],[Prix d''achat HT]]*Tableau_TARIFS_SOCODA[[#This Row],[Qté29]]</f>
        <v>0</v>
      </c>
      <c r="BO52" s="74">
        <f>Tableau_TARIFS_SOCODA[[#This Row],[Prix d''achat HT]]*Tableau_TARIFS_SOCODA[[#This Row],[Qté30]]</f>
        <v>0</v>
      </c>
      <c r="BP52" s="75">
        <f>Tableau_TARIFS_SOCODA[[#This Row],[Longueur]]*Tableau_TARIFS_SOCODA[[#This Row],[Largeur]]</f>
        <v>4.7430000000000003</v>
      </c>
      <c r="BR52" s="74"/>
    </row>
    <row r="53" spans="1:70" x14ac:dyDescent="0.25">
      <c r="A53" t="s">
        <v>157</v>
      </c>
      <c r="B53" t="s">
        <v>139</v>
      </c>
      <c r="C53" t="s">
        <v>158</v>
      </c>
      <c r="D53">
        <v>3.1</v>
      </c>
      <c r="E53">
        <v>1.53</v>
      </c>
      <c r="F53" t="s">
        <v>61</v>
      </c>
      <c r="G53" s="74">
        <v>32.729900000000001</v>
      </c>
      <c r="I53" s="74">
        <f>Tableau_TARIFS_SOCODA[[#This Row],[Prix d''achat HT]]*Tableau_TARIFS_SOCODA[[#This Row],[Qté]]</f>
        <v>0</v>
      </c>
      <c r="K53" s="74">
        <f>Tableau_TARIFS_SOCODA[[#This Row],[Prix d''achat HT]]*Tableau_TARIFS_SOCODA[[#This Row],[Qté2]]</f>
        <v>0</v>
      </c>
      <c r="M53" s="74">
        <f>Tableau_TARIFS_SOCODA[[#This Row],[Prix d''achat HT]]*Tableau_TARIFS_SOCODA[[#This Row],[Qté3]]</f>
        <v>0</v>
      </c>
      <c r="O53" s="74">
        <f>Tableau_TARIFS_SOCODA[[#This Row],[Prix d''achat HT]]*Tableau_TARIFS_SOCODA[[#This Row],[Qté4]]</f>
        <v>0</v>
      </c>
      <c r="Q53" s="74">
        <f>Tableau_TARIFS_SOCODA[[#This Row],[Prix d''achat HT]]*Tableau_TARIFS_SOCODA[[#This Row],[Qté5]]</f>
        <v>0</v>
      </c>
      <c r="S53" s="74">
        <f>Tableau_TARIFS_SOCODA[[#This Row],[Prix d''achat HT]]*Tableau_TARIFS_SOCODA[[#This Row],[Qté6]]</f>
        <v>0</v>
      </c>
      <c r="U53" s="74">
        <f>Tableau_TARIFS_SOCODA[[#This Row],[Prix d''achat HT]]*Tableau_TARIFS_SOCODA[[#This Row],[Qté7]]</f>
        <v>0</v>
      </c>
      <c r="W53" s="74">
        <f>Tableau_TARIFS_SOCODA[[#This Row],[Prix d''achat HT]]*Tableau_TARIFS_SOCODA[[#This Row],[Qté8]]</f>
        <v>0</v>
      </c>
      <c r="Y53" s="74">
        <f>Tableau_TARIFS_SOCODA[[#This Row],[Prix d''achat HT]]*Tableau_TARIFS_SOCODA[[#This Row],[Qté9]]</f>
        <v>0</v>
      </c>
      <c r="AA53" s="74">
        <f>Tableau_TARIFS_SOCODA[[#This Row],[Prix d''achat HT]]*Tableau_TARIFS_SOCODA[[#This Row],[Qté10]]</f>
        <v>0</v>
      </c>
      <c r="AC53" s="74">
        <f>Tableau_TARIFS_SOCODA[[#This Row],[Prix d''achat HT]]*Tableau_TARIFS_SOCODA[[#This Row],[Qté11]]</f>
        <v>0</v>
      </c>
      <c r="AE53" s="74">
        <f>Tableau_TARIFS_SOCODA[[#This Row],[Prix d''achat HT]]*Tableau_TARIFS_SOCODA[[#This Row],[Qté12]]</f>
        <v>0</v>
      </c>
      <c r="AG53" s="74">
        <f>Tableau_TARIFS_SOCODA[[#This Row],[Prix d''achat HT]]*Tableau_TARIFS_SOCODA[[#This Row],[Qté13]]</f>
        <v>0</v>
      </c>
      <c r="AI53" s="74">
        <f>Tableau_TARIFS_SOCODA[[#This Row],[Prix d''achat HT]]*Tableau_TARIFS_SOCODA[[#This Row],[Qté14]]</f>
        <v>0</v>
      </c>
      <c r="AK53" s="74">
        <f>Tableau_TARIFS_SOCODA[[#This Row],[Prix d''achat HT]]*Tableau_TARIFS_SOCODA[[#This Row],[Qté15]]</f>
        <v>0</v>
      </c>
      <c r="AM53" s="74">
        <f>Tableau_TARIFS_SOCODA[[#This Row],[Prix d''achat HT]]*Tableau_TARIFS_SOCODA[[#This Row],[Qté16]]</f>
        <v>0</v>
      </c>
      <c r="AO53" s="74">
        <f>Tableau_TARIFS_SOCODA[[#This Row],[Prix d''achat HT]]*Tableau_TARIFS_SOCODA[[#This Row],[Qté17]]</f>
        <v>0</v>
      </c>
      <c r="AQ53" s="74">
        <f>Tableau_TARIFS_SOCODA[[#This Row],[Prix d''achat HT]]*Tableau_TARIFS_SOCODA[[#This Row],[Qté18]]</f>
        <v>0</v>
      </c>
      <c r="AS53" s="74">
        <f>Tableau_TARIFS_SOCODA[[#This Row],[Prix d''achat HT]]*Tableau_TARIFS_SOCODA[[#This Row],[Qté19]]</f>
        <v>0</v>
      </c>
      <c r="AU53" s="74">
        <f>Tableau_TARIFS_SOCODA[[#This Row],[Prix d''achat HT]]*Tableau_TARIFS_SOCODA[[#This Row],[Qté20]]</f>
        <v>0</v>
      </c>
      <c r="AW53" s="74">
        <f>Tableau_TARIFS_SOCODA[[#This Row],[Prix d''achat HT]]*Tableau_TARIFS_SOCODA[[#This Row],[Qté21]]</f>
        <v>0</v>
      </c>
      <c r="AY53" s="74">
        <f>Tableau_TARIFS_SOCODA[[#This Row],[Prix d''achat HT]]*Tableau_TARIFS_SOCODA[[#This Row],[Qté22]]</f>
        <v>0</v>
      </c>
      <c r="BA53" s="74">
        <f>Tableau_TARIFS_SOCODA[[#This Row],[Prix d''achat HT]]*Tableau_TARIFS_SOCODA[[#This Row],[Qté23]]</f>
        <v>0</v>
      </c>
      <c r="BC53" s="74">
        <f>Tableau_TARIFS_SOCODA[[#This Row],[Prix d''achat HT]]*Tableau_TARIFS_SOCODA[[#This Row],[Qté24]]</f>
        <v>0</v>
      </c>
      <c r="BE53" s="74">
        <f>Tableau_TARIFS_SOCODA[[#This Row],[Prix d''achat HT]]*Tableau_TARIFS_SOCODA[[#This Row],[Qté25]]</f>
        <v>0</v>
      </c>
      <c r="BG53" s="74">
        <f>Tableau_TARIFS_SOCODA[[#This Row],[Prix d''achat HT]]*Tableau_TARIFS_SOCODA[[#This Row],[Qté26]]</f>
        <v>0</v>
      </c>
      <c r="BI53" s="74">
        <f>Tableau_TARIFS_SOCODA[[#This Row],[Prix d''achat HT]]*Tableau_TARIFS_SOCODA[[#This Row],[Qté27]]</f>
        <v>0</v>
      </c>
      <c r="BK53" s="74">
        <f>Tableau_TARIFS_SOCODA[[#This Row],[Prix d''achat HT]]*Tableau_TARIFS_SOCODA[[#This Row],[Qté28]]</f>
        <v>0</v>
      </c>
      <c r="BM53" s="74">
        <f>Tableau_TARIFS_SOCODA[[#This Row],[Prix d''achat HT]]*Tableau_TARIFS_SOCODA[[#This Row],[Qté29]]</f>
        <v>0</v>
      </c>
      <c r="BO53" s="74">
        <f>Tableau_TARIFS_SOCODA[[#This Row],[Prix d''achat HT]]*Tableau_TARIFS_SOCODA[[#This Row],[Qté30]]</f>
        <v>0</v>
      </c>
      <c r="BP53" s="75">
        <f>Tableau_TARIFS_SOCODA[[#This Row],[Longueur]]*Tableau_TARIFS_SOCODA[[#This Row],[Largeur]]</f>
        <v>4.7430000000000003</v>
      </c>
      <c r="BR53" s="74"/>
    </row>
    <row r="54" spans="1:70" x14ac:dyDescent="0.25">
      <c r="A54" t="s">
        <v>159</v>
      </c>
      <c r="B54" t="s">
        <v>139</v>
      </c>
      <c r="C54" t="s">
        <v>160</v>
      </c>
      <c r="D54">
        <v>3.1</v>
      </c>
      <c r="E54">
        <v>1.85</v>
      </c>
      <c r="F54" t="s">
        <v>61</v>
      </c>
      <c r="G54" s="74">
        <v>9.44</v>
      </c>
      <c r="I54" s="74">
        <f>Tableau_TARIFS_SOCODA[[#This Row],[Prix d''achat HT]]*Tableau_TARIFS_SOCODA[[#This Row],[Qté]]</f>
        <v>0</v>
      </c>
      <c r="K54" s="74">
        <f>Tableau_TARIFS_SOCODA[[#This Row],[Prix d''achat HT]]*Tableau_TARIFS_SOCODA[[#This Row],[Qté2]]</f>
        <v>0</v>
      </c>
      <c r="M54" s="74">
        <f>Tableau_TARIFS_SOCODA[[#This Row],[Prix d''achat HT]]*Tableau_TARIFS_SOCODA[[#This Row],[Qté3]]</f>
        <v>0</v>
      </c>
      <c r="O54" s="74">
        <f>Tableau_TARIFS_SOCODA[[#This Row],[Prix d''achat HT]]*Tableau_TARIFS_SOCODA[[#This Row],[Qté4]]</f>
        <v>0</v>
      </c>
      <c r="Q54" s="74">
        <f>Tableau_TARIFS_SOCODA[[#This Row],[Prix d''achat HT]]*Tableau_TARIFS_SOCODA[[#This Row],[Qté5]]</f>
        <v>0</v>
      </c>
      <c r="S54" s="74">
        <f>Tableau_TARIFS_SOCODA[[#This Row],[Prix d''achat HT]]*Tableau_TARIFS_SOCODA[[#This Row],[Qté6]]</f>
        <v>0</v>
      </c>
      <c r="U54" s="74">
        <f>Tableau_TARIFS_SOCODA[[#This Row],[Prix d''achat HT]]*Tableau_TARIFS_SOCODA[[#This Row],[Qté7]]</f>
        <v>0</v>
      </c>
      <c r="W54" s="74">
        <f>Tableau_TARIFS_SOCODA[[#This Row],[Prix d''achat HT]]*Tableau_TARIFS_SOCODA[[#This Row],[Qté8]]</f>
        <v>0</v>
      </c>
      <c r="Y54" s="74">
        <f>Tableau_TARIFS_SOCODA[[#This Row],[Prix d''achat HT]]*Tableau_TARIFS_SOCODA[[#This Row],[Qté9]]</f>
        <v>0</v>
      </c>
      <c r="AA54" s="74">
        <f>Tableau_TARIFS_SOCODA[[#This Row],[Prix d''achat HT]]*Tableau_TARIFS_SOCODA[[#This Row],[Qté10]]</f>
        <v>0</v>
      </c>
      <c r="AC54" s="74">
        <f>Tableau_TARIFS_SOCODA[[#This Row],[Prix d''achat HT]]*Tableau_TARIFS_SOCODA[[#This Row],[Qté11]]</f>
        <v>0</v>
      </c>
      <c r="AE54" s="74">
        <f>Tableau_TARIFS_SOCODA[[#This Row],[Prix d''achat HT]]*Tableau_TARIFS_SOCODA[[#This Row],[Qté12]]</f>
        <v>0</v>
      </c>
      <c r="AG54" s="74">
        <f>Tableau_TARIFS_SOCODA[[#This Row],[Prix d''achat HT]]*Tableau_TARIFS_SOCODA[[#This Row],[Qté13]]</f>
        <v>0</v>
      </c>
      <c r="AI54" s="74">
        <f>Tableau_TARIFS_SOCODA[[#This Row],[Prix d''achat HT]]*Tableau_TARIFS_SOCODA[[#This Row],[Qté14]]</f>
        <v>0</v>
      </c>
      <c r="AK54" s="74">
        <f>Tableau_TARIFS_SOCODA[[#This Row],[Prix d''achat HT]]*Tableau_TARIFS_SOCODA[[#This Row],[Qté15]]</f>
        <v>0</v>
      </c>
      <c r="AM54" s="74">
        <f>Tableau_TARIFS_SOCODA[[#This Row],[Prix d''achat HT]]*Tableau_TARIFS_SOCODA[[#This Row],[Qté16]]</f>
        <v>0</v>
      </c>
      <c r="AO54" s="74">
        <f>Tableau_TARIFS_SOCODA[[#This Row],[Prix d''achat HT]]*Tableau_TARIFS_SOCODA[[#This Row],[Qté17]]</f>
        <v>0</v>
      </c>
      <c r="AQ54" s="74">
        <f>Tableau_TARIFS_SOCODA[[#This Row],[Prix d''achat HT]]*Tableau_TARIFS_SOCODA[[#This Row],[Qté18]]</f>
        <v>0</v>
      </c>
      <c r="AS54" s="74">
        <f>Tableau_TARIFS_SOCODA[[#This Row],[Prix d''achat HT]]*Tableau_TARIFS_SOCODA[[#This Row],[Qté19]]</f>
        <v>0</v>
      </c>
      <c r="AU54" s="74">
        <f>Tableau_TARIFS_SOCODA[[#This Row],[Prix d''achat HT]]*Tableau_TARIFS_SOCODA[[#This Row],[Qté20]]</f>
        <v>0</v>
      </c>
      <c r="AW54" s="74">
        <f>Tableau_TARIFS_SOCODA[[#This Row],[Prix d''achat HT]]*Tableau_TARIFS_SOCODA[[#This Row],[Qté21]]</f>
        <v>0</v>
      </c>
      <c r="AY54" s="74">
        <f>Tableau_TARIFS_SOCODA[[#This Row],[Prix d''achat HT]]*Tableau_TARIFS_SOCODA[[#This Row],[Qté22]]</f>
        <v>0</v>
      </c>
      <c r="BA54" s="74">
        <f>Tableau_TARIFS_SOCODA[[#This Row],[Prix d''achat HT]]*Tableau_TARIFS_SOCODA[[#This Row],[Qté23]]</f>
        <v>0</v>
      </c>
      <c r="BC54" s="74">
        <f>Tableau_TARIFS_SOCODA[[#This Row],[Prix d''achat HT]]*Tableau_TARIFS_SOCODA[[#This Row],[Qté24]]</f>
        <v>0</v>
      </c>
      <c r="BE54" s="74">
        <f>Tableau_TARIFS_SOCODA[[#This Row],[Prix d''achat HT]]*Tableau_TARIFS_SOCODA[[#This Row],[Qté25]]</f>
        <v>0</v>
      </c>
      <c r="BG54" s="74">
        <f>Tableau_TARIFS_SOCODA[[#This Row],[Prix d''achat HT]]*Tableau_TARIFS_SOCODA[[#This Row],[Qté26]]</f>
        <v>0</v>
      </c>
      <c r="BI54" s="74">
        <f>Tableau_TARIFS_SOCODA[[#This Row],[Prix d''achat HT]]*Tableau_TARIFS_SOCODA[[#This Row],[Qté27]]</f>
        <v>0</v>
      </c>
      <c r="BK54" s="74">
        <f>Tableau_TARIFS_SOCODA[[#This Row],[Prix d''achat HT]]*Tableau_TARIFS_SOCODA[[#This Row],[Qté28]]</f>
        <v>0</v>
      </c>
      <c r="BM54" s="74">
        <f>Tableau_TARIFS_SOCODA[[#This Row],[Prix d''achat HT]]*Tableau_TARIFS_SOCODA[[#This Row],[Qté29]]</f>
        <v>0</v>
      </c>
      <c r="BO54" s="74">
        <f>Tableau_TARIFS_SOCODA[[#This Row],[Prix d''achat HT]]*Tableau_TARIFS_SOCODA[[#This Row],[Qté30]]</f>
        <v>0</v>
      </c>
      <c r="BP54" s="75">
        <f>Tableau_TARIFS_SOCODA[[#This Row],[Longueur]]*Tableau_TARIFS_SOCODA[[#This Row],[Largeur]]</f>
        <v>5.7350000000000003</v>
      </c>
      <c r="BR54" s="74"/>
    </row>
    <row r="55" spans="1:70" x14ac:dyDescent="0.25">
      <c r="A55" t="s">
        <v>161</v>
      </c>
      <c r="B55" t="s">
        <v>139</v>
      </c>
      <c r="C55" t="s">
        <v>162</v>
      </c>
      <c r="D55">
        <v>3.1</v>
      </c>
      <c r="E55">
        <v>1.85</v>
      </c>
      <c r="F55" t="s">
        <v>61</v>
      </c>
      <c r="G55" s="74">
        <v>14.13</v>
      </c>
      <c r="I55" s="74">
        <f>Tableau_TARIFS_SOCODA[[#This Row],[Prix d''achat HT]]*Tableau_TARIFS_SOCODA[[#This Row],[Qté]]</f>
        <v>0</v>
      </c>
      <c r="K55" s="74">
        <f>Tableau_TARIFS_SOCODA[[#This Row],[Prix d''achat HT]]*Tableau_TARIFS_SOCODA[[#This Row],[Qté2]]</f>
        <v>0</v>
      </c>
      <c r="M55" s="74">
        <f>Tableau_TARIFS_SOCODA[[#This Row],[Prix d''achat HT]]*Tableau_TARIFS_SOCODA[[#This Row],[Qté3]]</f>
        <v>0</v>
      </c>
      <c r="O55" s="74">
        <f>Tableau_TARIFS_SOCODA[[#This Row],[Prix d''achat HT]]*Tableau_TARIFS_SOCODA[[#This Row],[Qté4]]</f>
        <v>0</v>
      </c>
      <c r="Q55" s="74">
        <f>Tableau_TARIFS_SOCODA[[#This Row],[Prix d''achat HT]]*Tableau_TARIFS_SOCODA[[#This Row],[Qté5]]</f>
        <v>0</v>
      </c>
      <c r="S55" s="74">
        <f>Tableau_TARIFS_SOCODA[[#This Row],[Prix d''achat HT]]*Tableau_TARIFS_SOCODA[[#This Row],[Qté6]]</f>
        <v>0</v>
      </c>
      <c r="U55" s="74">
        <f>Tableau_TARIFS_SOCODA[[#This Row],[Prix d''achat HT]]*Tableau_TARIFS_SOCODA[[#This Row],[Qté7]]</f>
        <v>0</v>
      </c>
      <c r="W55" s="74">
        <f>Tableau_TARIFS_SOCODA[[#This Row],[Prix d''achat HT]]*Tableau_TARIFS_SOCODA[[#This Row],[Qté8]]</f>
        <v>0</v>
      </c>
      <c r="Y55" s="74">
        <f>Tableau_TARIFS_SOCODA[[#This Row],[Prix d''achat HT]]*Tableau_TARIFS_SOCODA[[#This Row],[Qté9]]</f>
        <v>0</v>
      </c>
      <c r="AA55" s="74">
        <f>Tableau_TARIFS_SOCODA[[#This Row],[Prix d''achat HT]]*Tableau_TARIFS_SOCODA[[#This Row],[Qté10]]</f>
        <v>0</v>
      </c>
      <c r="AC55" s="74">
        <f>Tableau_TARIFS_SOCODA[[#This Row],[Prix d''achat HT]]*Tableau_TARIFS_SOCODA[[#This Row],[Qté11]]</f>
        <v>0</v>
      </c>
      <c r="AE55" s="74">
        <f>Tableau_TARIFS_SOCODA[[#This Row],[Prix d''achat HT]]*Tableau_TARIFS_SOCODA[[#This Row],[Qté12]]</f>
        <v>0</v>
      </c>
      <c r="AG55" s="74">
        <f>Tableau_TARIFS_SOCODA[[#This Row],[Prix d''achat HT]]*Tableau_TARIFS_SOCODA[[#This Row],[Qté13]]</f>
        <v>0</v>
      </c>
      <c r="AI55" s="74">
        <f>Tableau_TARIFS_SOCODA[[#This Row],[Prix d''achat HT]]*Tableau_TARIFS_SOCODA[[#This Row],[Qté14]]</f>
        <v>0</v>
      </c>
      <c r="AK55" s="74">
        <f>Tableau_TARIFS_SOCODA[[#This Row],[Prix d''achat HT]]*Tableau_TARIFS_SOCODA[[#This Row],[Qté15]]</f>
        <v>0</v>
      </c>
      <c r="AM55" s="74">
        <f>Tableau_TARIFS_SOCODA[[#This Row],[Prix d''achat HT]]*Tableau_TARIFS_SOCODA[[#This Row],[Qté16]]</f>
        <v>0</v>
      </c>
      <c r="AO55" s="74">
        <f>Tableau_TARIFS_SOCODA[[#This Row],[Prix d''achat HT]]*Tableau_TARIFS_SOCODA[[#This Row],[Qté17]]</f>
        <v>0</v>
      </c>
      <c r="AQ55" s="74">
        <f>Tableau_TARIFS_SOCODA[[#This Row],[Prix d''achat HT]]*Tableau_TARIFS_SOCODA[[#This Row],[Qté18]]</f>
        <v>0</v>
      </c>
      <c r="AS55" s="74">
        <f>Tableau_TARIFS_SOCODA[[#This Row],[Prix d''achat HT]]*Tableau_TARIFS_SOCODA[[#This Row],[Qté19]]</f>
        <v>0</v>
      </c>
      <c r="AU55" s="74">
        <f>Tableau_TARIFS_SOCODA[[#This Row],[Prix d''achat HT]]*Tableau_TARIFS_SOCODA[[#This Row],[Qté20]]</f>
        <v>0</v>
      </c>
      <c r="AW55" s="74">
        <f>Tableau_TARIFS_SOCODA[[#This Row],[Prix d''achat HT]]*Tableau_TARIFS_SOCODA[[#This Row],[Qté21]]</f>
        <v>0</v>
      </c>
      <c r="AY55" s="74">
        <f>Tableau_TARIFS_SOCODA[[#This Row],[Prix d''achat HT]]*Tableau_TARIFS_SOCODA[[#This Row],[Qté22]]</f>
        <v>0</v>
      </c>
      <c r="BA55" s="74">
        <f>Tableau_TARIFS_SOCODA[[#This Row],[Prix d''achat HT]]*Tableau_TARIFS_SOCODA[[#This Row],[Qté23]]</f>
        <v>0</v>
      </c>
      <c r="BC55" s="74">
        <f>Tableau_TARIFS_SOCODA[[#This Row],[Prix d''achat HT]]*Tableau_TARIFS_SOCODA[[#This Row],[Qté24]]</f>
        <v>0</v>
      </c>
      <c r="BE55" s="74">
        <f>Tableau_TARIFS_SOCODA[[#This Row],[Prix d''achat HT]]*Tableau_TARIFS_SOCODA[[#This Row],[Qté25]]</f>
        <v>0</v>
      </c>
      <c r="BG55" s="74">
        <f>Tableau_TARIFS_SOCODA[[#This Row],[Prix d''achat HT]]*Tableau_TARIFS_SOCODA[[#This Row],[Qté26]]</f>
        <v>0</v>
      </c>
      <c r="BI55" s="74">
        <f>Tableau_TARIFS_SOCODA[[#This Row],[Prix d''achat HT]]*Tableau_TARIFS_SOCODA[[#This Row],[Qté27]]</f>
        <v>0</v>
      </c>
      <c r="BK55" s="74">
        <f>Tableau_TARIFS_SOCODA[[#This Row],[Prix d''achat HT]]*Tableau_TARIFS_SOCODA[[#This Row],[Qté28]]</f>
        <v>0</v>
      </c>
      <c r="BM55" s="74">
        <f>Tableau_TARIFS_SOCODA[[#This Row],[Prix d''achat HT]]*Tableau_TARIFS_SOCODA[[#This Row],[Qté29]]</f>
        <v>0</v>
      </c>
      <c r="BO55" s="74">
        <f>Tableau_TARIFS_SOCODA[[#This Row],[Prix d''achat HT]]*Tableau_TARIFS_SOCODA[[#This Row],[Qté30]]</f>
        <v>0</v>
      </c>
      <c r="BP55" s="75">
        <f>Tableau_TARIFS_SOCODA[[#This Row],[Longueur]]*Tableau_TARIFS_SOCODA[[#This Row],[Largeur]]</f>
        <v>5.7350000000000003</v>
      </c>
      <c r="BR55" s="74"/>
    </row>
    <row r="56" spans="1:70" x14ac:dyDescent="0.25">
      <c r="A56" t="s">
        <v>163</v>
      </c>
      <c r="B56" t="s">
        <v>139</v>
      </c>
      <c r="C56" t="s">
        <v>164</v>
      </c>
      <c r="D56">
        <v>3.1</v>
      </c>
      <c r="E56">
        <v>1.85</v>
      </c>
      <c r="F56" t="s">
        <v>61</v>
      </c>
      <c r="G56" s="74">
        <v>16.09</v>
      </c>
      <c r="I56" s="74">
        <f>Tableau_TARIFS_SOCODA[[#This Row],[Prix d''achat HT]]*Tableau_TARIFS_SOCODA[[#This Row],[Qté]]</f>
        <v>0</v>
      </c>
      <c r="K56" s="74">
        <f>Tableau_TARIFS_SOCODA[[#This Row],[Prix d''achat HT]]*Tableau_TARIFS_SOCODA[[#This Row],[Qté2]]</f>
        <v>0</v>
      </c>
      <c r="M56" s="74">
        <f>Tableau_TARIFS_SOCODA[[#This Row],[Prix d''achat HT]]*Tableau_TARIFS_SOCODA[[#This Row],[Qté3]]</f>
        <v>0</v>
      </c>
      <c r="O56" s="74">
        <f>Tableau_TARIFS_SOCODA[[#This Row],[Prix d''achat HT]]*Tableau_TARIFS_SOCODA[[#This Row],[Qté4]]</f>
        <v>0</v>
      </c>
      <c r="Q56" s="74">
        <f>Tableau_TARIFS_SOCODA[[#This Row],[Prix d''achat HT]]*Tableau_TARIFS_SOCODA[[#This Row],[Qté5]]</f>
        <v>0</v>
      </c>
      <c r="S56" s="74">
        <f>Tableau_TARIFS_SOCODA[[#This Row],[Prix d''achat HT]]*Tableau_TARIFS_SOCODA[[#This Row],[Qté6]]</f>
        <v>0</v>
      </c>
      <c r="U56" s="74">
        <f>Tableau_TARIFS_SOCODA[[#This Row],[Prix d''achat HT]]*Tableau_TARIFS_SOCODA[[#This Row],[Qté7]]</f>
        <v>0</v>
      </c>
      <c r="W56" s="74">
        <f>Tableau_TARIFS_SOCODA[[#This Row],[Prix d''achat HT]]*Tableau_TARIFS_SOCODA[[#This Row],[Qté8]]</f>
        <v>0</v>
      </c>
      <c r="Y56" s="74">
        <f>Tableau_TARIFS_SOCODA[[#This Row],[Prix d''achat HT]]*Tableau_TARIFS_SOCODA[[#This Row],[Qté9]]</f>
        <v>0</v>
      </c>
      <c r="AA56" s="74">
        <f>Tableau_TARIFS_SOCODA[[#This Row],[Prix d''achat HT]]*Tableau_TARIFS_SOCODA[[#This Row],[Qté10]]</f>
        <v>0</v>
      </c>
      <c r="AC56" s="74">
        <f>Tableau_TARIFS_SOCODA[[#This Row],[Prix d''achat HT]]*Tableau_TARIFS_SOCODA[[#This Row],[Qté11]]</f>
        <v>0</v>
      </c>
      <c r="AE56" s="74">
        <f>Tableau_TARIFS_SOCODA[[#This Row],[Prix d''achat HT]]*Tableau_TARIFS_SOCODA[[#This Row],[Qté12]]</f>
        <v>0</v>
      </c>
      <c r="AG56" s="74">
        <f>Tableau_TARIFS_SOCODA[[#This Row],[Prix d''achat HT]]*Tableau_TARIFS_SOCODA[[#This Row],[Qté13]]</f>
        <v>0</v>
      </c>
      <c r="AI56" s="74">
        <f>Tableau_TARIFS_SOCODA[[#This Row],[Prix d''achat HT]]*Tableau_TARIFS_SOCODA[[#This Row],[Qté14]]</f>
        <v>0</v>
      </c>
      <c r="AK56" s="74">
        <f>Tableau_TARIFS_SOCODA[[#This Row],[Prix d''achat HT]]*Tableau_TARIFS_SOCODA[[#This Row],[Qté15]]</f>
        <v>0</v>
      </c>
      <c r="AM56" s="74">
        <f>Tableau_TARIFS_SOCODA[[#This Row],[Prix d''achat HT]]*Tableau_TARIFS_SOCODA[[#This Row],[Qté16]]</f>
        <v>0</v>
      </c>
      <c r="AO56" s="74">
        <f>Tableau_TARIFS_SOCODA[[#This Row],[Prix d''achat HT]]*Tableau_TARIFS_SOCODA[[#This Row],[Qté17]]</f>
        <v>0</v>
      </c>
      <c r="AQ56" s="74">
        <f>Tableau_TARIFS_SOCODA[[#This Row],[Prix d''achat HT]]*Tableau_TARIFS_SOCODA[[#This Row],[Qté18]]</f>
        <v>0</v>
      </c>
      <c r="AS56" s="74">
        <f>Tableau_TARIFS_SOCODA[[#This Row],[Prix d''achat HT]]*Tableau_TARIFS_SOCODA[[#This Row],[Qté19]]</f>
        <v>0</v>
      </c>
      <c r="AU56" s="74">
        <f>Tableau_TARIFS_SOCODA[[#This Row],[Prix d''achat HT]]*Tableau_TARIFS_SOCODA[[#This Row],[Qté20]]</f>
        <v>0</v>
      </c>
      <c r="AW56" s="74">
        <f>Tableau_TARIFS_SOCODA[[#This Row],[Prix d''achat HT]]*Tableau_TARIFS_SOCODA[[#This Row],[Qté21]]</f>
        <v>0</v>
      </c>
      <c r="AY56" s="74">
        <f>Tableau_TARIFS_SOCODA[[#This Row],[Prix d''achat HT]]*Tableau_TARIFS_SOCODA[[#This Row],[Qté22]]</f>
        <v>0</v>
      </c>
      <c r="BA56" s="74">
        <f>Tableau_TARIFS_SOCODA[[#This Row],[Prix d''achat HT]]*Tableau_TARIFS_SOCODA[[#This Row],[Qté23]]</f>
        <v>0</v>
      </c>
      <c r="BC56" s="74">
        <f>Tableau_TARIFS_SOCODA[[#This Row],[Prix d''achat HT]]*Tableau_TARIFS_SOCODA[[#This Row],[Qté24]]</f>
        <v>0</v>
      </c>
      <c r="BE56" s="74">
        <f>Tableau_TARIFS_SOCODA[[#This Row],[Prix d''achat HT]]*Tableau_TARIFS_SOCODA[[#This Row],[Qté25]]</f>
        <v>0</v>
      </c>
      <c r="BG56" s="74">
        <f>Tableau_TARIFS_SOCODA[[#This Row],[Prix d''achat HT]]*Tableau_TARIFS_SOCODA[[#This Row],[Qté26]]</f>
        <v>0</v>
      </c>
      <c r="BI56" s="74">
        <f>Tableau_TARIFS_SOCODA[[#This Row],[Prix d''achat HT]]*Tableau_TARIFS_SOCODA[[#This Row],[Qté27]]</f>
        <v>0</v>
      </c>
      <c r="BK56" s="74">
        <f>Tableau_TARIFS_SOCODA[[#This Row],[Prix d''achat HT]]*Tableau_TARIFS_SOCODA[[#This Row],[Qté28]]</f>
        <v>0</v>
      </c>
      <c r="BM56" s="74">
        <f>Tableau_TARIFS_SOCODA[[#This Row],[Prix d''achat HT]]*Tableau_TARIFS_SOCODA[[#This Row],[Qté29]]</f>
        <v>0</v>
      </c>
      <c r="BO56" s="74">
        <f>Tableau_TARIFS_SOCODA[[#This Row],[Prix d''achat HT]]*Tableau_TARIFS_SOCODA[[#This Row],[Qté30]]</f>
        <v>0</v>
      </c>
      <c r="BP56" s="75">
        <f>Tableau_TARIFS_SOCODA[[#This Row],[Longueur]]*Tableau_TARIFS_SOCODA[[#This Row],[Largeur]]</f>
        <v>5.7350000000000003</v>
      </c>
      <c r="BR56" s="74"/>
    </row>
    <row r="57" spans="1:70" x14ac:dyDescent="0.25">
      <c r="A57" t="s">
        <v>165</v>
      </c>
      <c r="B57" t="s">
        <v>139</v>
      </c>
      <c r="C57" t="s">
        <v>166</v>
      </c>
      <c r="D57">
        <v>3.1</v>
      </c>
      <c r="E57">
        <v>1.53</v>
      </c>
      <c r="F57" t="s">
        <v>61</v>
      </c>
      <c r="G57" s="74">
        <v>7.73</v>
      </c>
      <c r="I57" s="74">
        <f>Tableau_TARIFS_SOCODA[[#This Row],[Prix d''achat HT]]*Tableau_TARIFS_SOCODA[[#This Row],[Qté]]</f>
        <v>0</v>
      </c>
      <c r="K57" s="74">
        <f>Tableau_TARIFS_SOCODA[[#This Row],[Prix d''achat HT]]*Tableau_TARIFS_SOCODA[[#This Row],[Qté2]]</f>
        <v>0</v>
      </c>
      <c r="M57" s="74">
        <f>Tableau_TARIFS_SOCODA[[#This Row],[Prix d''achat HT]]*Tableau_TARIFS_SOCODA[[#This Row],[Qté3]]</f>
        <v>0</v>
      </c>
      <c r="O57" s="74">
        <f>Tableau_TARIFS_SOCODA[[#This Row],[Prix d''achat HT]]*Tableau_TARIFS_SOCODA[[#This Row],[Qté4]]</f>
        <v>0</v>
      </c>
      <c r="Q57" s="74">
        <f>Tableau_TARIFS_SOCODA[[#This Row],[Prix d''achat HT]]*Tableau_TARIFS_SOCODA[[#This Row],[Qté5]]</f>
        <v>0</v>
      </c>
      <c r="S57" s="74">
        <f>Tableau_TARIFS_SOCODA[[#This Row],[Prix d''achat HT]]*Tableau_TARIFS_SOCODA[[#This Row],[Qté6]]</f>
        <v>0</v>
      </c>
      <c r="U57" s="74">
        <f>Tableau_TARIFS_SOCODA[[#This Row],[Prix d''achat HT]]*Tableau_TARIFS_SOCODA[[#This Row],[Qté7]]</f>
        <v>0</v>
      </c>
      <c r="W57" s="74">
        <f>Tableau_TARIFS_SOCODA[[#This Row],[Prix d''achat HT]]*Tableau_TARIFS_SOCODA[[#This Row],[Qté8]]</f>
        <v>0</v>
      </c>
      <c r="Y57" s="74">
        <f>Tableau_TARIFS_SOCODA[[#This Row],[Prix d''achat HT]]*Tableau_TARIFS_SOCODA[[#This Row],[Qté9]]</f>
        <v>0</v>
      </c>
      <c r="AA57" s="74">
        <f>Tableau_TARIFS_SOCODA[[#This Row],[Prix d''achat HT]]*Tableau_TARIFS_SOCODA[[#This Row],[Qté10]]</f>
        <v>0</v>
      </c>
      <c r="AC57" s="74">
        <f>Tableau_TARIFS_SOCODA[[#This Row],[Prix d''achat HT]]*Tableau_TARIFS_SOCODA[[#This Row],[Qté11]]</f>
        <v>0</v>
      </c>
      <c r="AE57" s="74">
        <f>Tableau_TARIFS_SOCODA[[#This Row],[Prix d''achat HT]]*Tableau_TARIFS_SOCODA[[#This Row],[Qté12]]</f>
        <v>0</v>
      </c>
      <c r="AG57" s="74">
        <f>Tableau_TARIFS_SOCODA[[#This Row],[Prix d''achat HT]]*Tableau_TARIFS_SOCODA[[#This Row],[Qté13]]</f>
        <v>0</v>
      </c>
      <c r="AI57" s="74">
        <f>Tableau_TARIFS_SOCODA[[#This Row],[Prix d''achat HT]]*Tableau_TARIFS_SOCODA[[#This Row],[Qté14]]</f>
        <v>0</v>
      </c>
      <c r="AK57" s="74">
        <f>Tableau_TARIFS_SOCODA[[#This Row],[Prix d''achat HT]]*Tableau_TARIFS_SOCODA[[#This Row],[Qté15]]</f>
        <v>0</v>
      </c>
      <c r="AM57" s="74">
        <f>Tableau_TARIFS_SOCODA[[#This Row],[Prix d''achat HT]]*Tableau_TARIFS_SOCODA[[#This Row],[Qté16]]</f>
        <v>0</v>
      </c>
      <c r="AO57" s="74">
        <f>Tableau_TARIFS_SOCODA[[#This Row],[Prix d''achat HT]]*Tableau_TARIFS_SOCODA[[#This Row],[Qté17]]</f>
        <v>0</v>
      </c>
      <c r="AQ57" s="74">
        <f>Tableau_TARIFS_SOCODA[[#This Row],[Prix d''achat HT]]*Tableau_TARIFS_SOCODA[[#This Row],[Qté18]]</f>
        <v>0</v>
      </c>
      <c r="AS57" s="74">
        <f>Tableau_TARIFS_SOCODA[[#This Row],[Prix d''achat HT]]*Tableau_TARIFS_SOCODA[[#This Row],[Qté19]]</f>
        <v>0</v>
      </c>
      <c r="AU57" s="74">
        <f>Tableau_TARIFS_SOCODA[[#This Row],[Prix d''achat HT]]*Tableau_TARIFS_SOCODA[[#This Row],[Qté20]]</f>
        <v>0</v>
      </c>
      <c r="AW57" s="74">
        <f>Tableau_TARIFS_SOCODA[[#This Row],[Prix d''achat HT]]*Tableau_TARIFS_SOCODA[[#This Row],[Qté21]]</f>
        <v>0</v>
      </c>
      <c r="AY57" s="74">
        <f>Tableau_TARIFS_SOCODA[[#This Row],[Prix d''achat HT]]*Tableau_TARIFS_SOCODA[[#This Row],[Qté22]]</f>
        <v>0</v>
      </c>
      <c r="BA57" s="74">
        <f>Tableau_TARIFS_SOCODA[[#This Row],[Prix d''achat HT]]*Tableau_TARIFS_SOCODA[[#This Row],[Qté23]]</f>
        <v>0</v>
      </c>
      <c r="BC57" s="74">
        <f>Tableau_TARIFS_SOCODA[[#This Row],[Prix d''achat HT]]*Tableau_TARIFS_SOCODA[[#This Row],[Qté24]]</f>
        <v>0</v>
      </c>
      <c r="BE57" s="74">
        <f>Tableau_TARIFS_SOCODA[[#This Row],[Prix d''achat HT]]*Tableau_TARIFS_SOCODA[[#This Row],[Qté25]]</f>
        <v>0</v>
      </c>
      <c r="BG57" s="74">
        <f>Tableau_TARIFS_SOCODA[[#This Row],[Prix d''achat HT]]*Tableau_TARIFS_SOCODA[[#This Row],[Qté26]]</f>
        <v>0</v>
      </c>
      <c r="BI57" s="74">
        <f>Tableau_TARIFS_SOCODA[[#This Row],[Prix d''achat HT]]*Tableau_TARIFS_SOCODA[[#This Row],[Qté27]]</f>
        <v>0</v>
      </c>
      <c r="BK57" s="74">
        <f>Tableau_TARIFS_SOCODA[[#This Row],[Prix d''achat HT]]*Tableau_TARIFS_SOCODA[[#This Row],[Qté28]]</f>
        <v>0</v>
      </c>
      <c r="BM57" s="74">
        <f>Tableau_TARIFS_SOCODA[[#This Row],[Prix d''achat HT]]*Tableau_TARIFS_SOCODA[[#This Row],[Qté29]]</f>
        <v>0</v>
      </c>
      <c r="BO57" s="74">
        <f>Tableau_TARIFS_SOCODA[[#This Row],[Prix d''achat HT]]*Tableau_TARIFS_SOCODA[[#This Row],[Qté30]]</f>
        <v>0</v>
      </c>
      <c r="BP57" s="75">
        <f>Tableau_TARIFS_SOCODA[[#This Row],[Longueur]]*Tableau_TARIFS_SOCODA[[#This Row],[Largeur]]</f>
        <v>4.7430000000000003</v>
      </c>
      <c r="BR57" s="74"/>
    </row>
    <row r="58" spans="1:70" x14ac:dyDescent="0.25">
      <c r="A58" t="s">
        <v>167</v>
      </c>
      <c r="B58" t="s">
        <v>139</v>
      </c>
      <c r="C58" t="s">
        <v>168</v>
      </c>
      <c r="D58">
        <v>3.1</v>
      </c>
      <c r="E58">
        <v>1.53</v>
      </c>
      <c r="F58" t="s">
        <v>61</v>
      </c>
      <c r="G58" s="74">
        <v>12.4</v>
      </c>
      <c r="I58" s="74">
        <f>Tableau_TARIFS_SOCODA[[#This Row],[Prix d''achat HT]]*Tableau_TARIFS_SOCODA[[#This Row],[Qté]]</f>
        <v>0</v>
      </c>
      <c r="K58" s="74">
        <f>Tableau_TARIFS_SOCODA[[#This Row],[Prix d''achat HT]]*Tableau_TARIFS_SOCODA[[#This Row],[Qté2]]</f>
        <v>0</v>
      </c>
      <c r="M58" s="74">
        <f>Tableau_TARIFS_SOCODA[[#This Row],[Prix d''achat HT]]*Tableau_TARIFS_SOCODA[[#This Row],[Qté3]]</f>
        <v>0</v>
      </c>
      <c r="O58" s="74">
        <f>Tableau_TARIFS_SOCODA[[#This Row],[Prix d''achat HT]]*Tableau_TARIFS_SOCODA[[#This Row],[Qté4]]</f>
        <v>0</v>
      </c>
      <c r="Q58" s="74">
        <f>Tableau_TARIFS_SOCODA[[#This Row],[Prix d''achat HT]]*Tableau_TARIFS_SOCODA[[#This Row],[Qté5]]</f>
        <v>0</v>
      </c>
      <c r="S58" s="74">
        <f>Tableau_TARIFS_SOCODA[[#This Row],[Prix d''achat HT]]*Tableau_TARIFS_SOCODA[[#This Row],[Qté6]]</f>
        <v>0</v>
      </c>
      <c r="U58" s="74">
        <f>Tableau_TARIFS_SOCODA[[#This Row],[Prix d''achat HT]]*Tableau_TARIFS_SOCODA[[#This Row],[Qté7]]</f>
        <v>0</v>
      </c>
      <c r="W58" s="74">
        <f>Tableau_TARIFS_SOCODA[[#This Row],[Prix d''achat HT]]*Tableau_TARIFS_SOCODA[[#This Row],[Qté8]]</f>
        <v>0</v>
      </c>
      <c r="Y58" s="74">
        <f>Tableau_TARIFS_SOCODA[[#This Row],[Prix d''achat HT]]*Tableau_TARIFS_SOCODA[[#This Row],[Qté9]]</f>
        <v>0</v>
      </c>
      <c r="AA58" s="74">
        <f>Tableau_TARIFS_SOCODA[[#This Row],[Prix d''achat HT]]*Tableau_TARIFS_SOCODA[[#This Row],[Qté10]]</f>
        <v>0</v>
      </c>
      <c r="AC58" s="74">
        <f>Tableau_TARIFS_SOCODA[[#This Row],[Prix d''achat HT]]*Tableau_TARIFS_SOCODA[[#This Row],[Qté11]]</f>
        <v>0</v>
      </c>
      <c r="AE58" s="74">
        <f>Tableau_TARIFS_SOCODA[[#This Row],[Prix d''achat HT]]*Tableau_TARIFS_SOCODA[[#This Row],[Qté12]]</f>
        <v>0</v>
      </c>
      <c r="AG58" s="74">
        <f>Tableau_TARIFS_SOCODA[[#This Row],[Prix d''achat HT]]*Tableau_TARIFS_SOCODA[[#This Row],[Qté13]]</f>
        <v>0</v>
      </c>
      <c r="AI58" s="74">
        <f>Tableau_TARIFS_SOCODA[[#This Row],[Prix d''achat HT]]*Tableau_TARIFS_SOCODA[[#This Row],[Qté14]]</f>
        <v>0</v>
      </c>
      <c r="AK58" s="74">
        <f>Tableau_TARIFS_SOCODA[[#This Row],[Prix d''achat HT]]*Tableau_TARIFS_SOCODA[[#This Row],[Qté15]]</f>
        <v>0</v>
      </c>
      <c r="AM58" s="74">
        <f>Tableau_TARIFS_SOCODA[[#This Row],[Prix d''achat HT]]*Tableau_TARIFS_SOCODA[[#This Row],[Qté16]]</f>
        <v>0</v>
      </c>
      <c r="AO58" s="74">
        <f>Tableau_TARIFS_SOCODA[[#This Row],[Prix d''achat HT]]*Tableau_TARIFS_SOCODA[[#This Row],[Qté17]]</f>
        <v>0</v>
      </c>
      <c r="AQ58" s="74">
        <f>Tableau_TARIFS_SOCODA[[#This Row],[Prix d''achat HT]]*Tableau_TARIFS_SOCODA[[#This Row],[Qté18]]</f>
        <v>0</v>
      </c>
      <c r="AS58" s="74">
        <f>Tableau_TARIFS_SOCODA[[#This Row],[Prix d''achat HT]]*Tableau_TARIFS_SOCODA[[#This Row],[Qté19]]</f>
        <v>0</v>
      </c>
      <c r="AU58" s="74">
        <f>Tableau_TARIFS_SOCODA[[#This Row],[Prix d''achat HT]]*Tableau_TARIFS_SOCODA[[#This Row],[Qté20]]</f>
        <v>0</v>
      </c>
      <c r="AW58" s="74">
        <f>Tableau_TARIFS_SOCODA[[#This Row],[Prix d''achat HT]]*Tableau_TARIFS_SOCODA[[#This Row],[Qté21]]</f>
        <v>0</v>
      </c>
      <c r="AY58" s="74">
        <f>Tableau_TARIFS_SOCODA[[#This Row],[Prix d''achat HT]]*Tableau_TARIFS_SOCODA[[#This Row],[Qté22]]</f>
        <v>0</v>
      </c>
      <c r="BA58" s="74">
        <f>Tableau_TARIFS_SOCODA[[#This Row],[Prix d''achat HT]]*Tableau_TARIFS_SOCODA[[#This Row],[Qté23]]</f>
        <v>0</v>
      </c>
      <c r="BC58" s="74">
        <f>Tableau_TARIFS_SOCODA[[#This Row],[Prix d''achat HT]]*Tableau_TARIFS_SOCODA[[#This Row],[Qté24]]</f>
        <v>0</v>
      </c>
      <c r="BE58" s="74">
        <f>Tableau_TARIFS_SOCODA[[#This Row],[Prix d''achat HT]]*Tableau_TARIFS_SOCODA[[#This Row],[Qté25]]</f>
        <v>0</v>
      </c>
      <c r="BG58" s="74">
        <f>Tableau_TARIFS_SOCODA[[#This Row],[Prix d''achat HT]]*Tableau_TARIFS_SOCODA[[#This Row],[Qté26]]</f>
        <v>0</v>
      </c>
      <c r="BI58" s="74">
        <f>Tableau_TARIFS_SOCODA[[#This Row],[Prix d''achat HT]]*Tableau_TARIFS_SOCODA[[#This Row],[Qté27]]</f>
        <v>0</v>
      </c>
      <c r="BK58" s="74">
        <f>Tableau_TARIFS_SOCODA[[#This Row],[Prix d''achat HT]]*Tableau_TARIFS_SOCODA[[#This Row],[Qté28]]</f>
        <v>0</v>
      </c>
      <c r="BM58" s="74">
        <f>Tableau_TARIFS_SOCODA[[#This Row],[Prix d''achat HT]]*Tableau_TARIFS_SOCODA[[#This Row],[Qté29]]</f>
        <v>0</v>
      </c>
      <c r="BO58" s="74">
        <f>Tableau_TARIFS_SOCODA[[#This Row],[Prix d''achat HT]]*Tableau_TARIFS_SOCODA[[#This Row],[Qté30]]</f>
        <v>0</v>
      </c>
      <c r="BP58" s="75">
        <f>Tableau_TARIFS_SOCODA[[#This Row],[Longueur]]*Tableau_TARIFS_SOCODA[[#This Row],[Largeur]]</f>
        <v>4.7430000000000003</v>
      </c>
      <c r="BR58" s="74"/>
    </row>
    <row r="59" spans="1:70" x14ac:dyDescent="0.25">
      <c r="A59" t="s">
        <v>169</v>
      </c>
      <c r="B59" t="s">
        <v>139</v>
      </c>
      <c r="C59" t="s">
        <v>170</v>
      </c>
      <c r="D59">
        <v>3.1</v>
      </c>
      <c r="E59">
        <v>1.53</v>
      </c>
      <c r="F59" t="s">
        <v>61</v>
      </c>
      <c r="G59" s="74">
        <v>17.649999999999999</v>
      </c>
      <c r="I59" s="74">
        <f>Tableau_TARIFS_SOCODA[[#This Row],[Prix d''achat HT]]*Tableau_TARIFS_SOCODA[[#This Row],[Qté]]</f>
        <v>0</v>
      </c>
      <c r="K59" s="74">
        <f>Tableau_TARIFS_SOCODA[[#This Row],[Prix d''achat HT]]*Tableau_TARIFS_SOCODA[[#This Row],[Qté2]]</f>
        <v>0</v>
      </c>
      <c r="M59" s="74">
        <f>Tableau_TARIFS_SOCODA[[#This Row],[Prix d''achat HT]]*Tableau_TARIFS_SOCODA[[#This Row],[Qté3]]</f>
        <v>0</v>
      </c>
      <c r="O59" s="74">
        <f>Tableau_TARIFS_SOCODA[[#This Row],[Prix d''achat HT]]*Tableau_TARIFS_SOCODA[[#This Row],[Qté4]]</f>
        <v>0</v>
      </c>
      <c r="Q59" s="74">
        <f>Tableau_TARIFS_SOCODA[[#This Row],[Prix d''achat HT]]*Tableau_TARIFS_SOCODA[[#This Row],[Qté5]]</f>
        <v>0</v>
      </c>
      <c r="S59" s="74">
        <f>Tableau_TARIFS_SOCODA[[#This Row],[Prix d''achat HT]]*Tableau_TARIFS_SOCODA[[#This Row],[Qté6]]</f>
        <v>0</v>
      </c>
      <c r="U59" s="74">
        <f>Tableau_TARIFS_SOCODA[[#This Row],[Prix d''achat HT]]*Tableau_TARIFS_SOCODA[[#This Row],[Qté7]]</f>
        <v>0</v>
      </c>
      <c r="W59" s="74">
        <f>Tableau_TARIFS_SOCODA[[#This Row],[Prix d''achat HT]]*Tableau_TARIFS_SOCODA[[#This Row],[Qté8]]</f>
        <v>0</v>
      </c>
      <c r="Y59" s="74">
        <f>Tableau_TARIFS_SOCODA[[#This Row],[Prix d''achat HT]]*Tableau_TARIFS_SOCODA[[#This Row],[Qté9]]</f>
        <v>0</v>
      </c>
      <c r="AA59" s="74">
        <f>Tableau_TARIFS_SOCODA[[#This Row],[Prix d''achat HT]]*Tableau_TARIFS_SOCODA[[#This Row],[Qté10]]</f>
        <v>0</v>
      </c>
      <c r="AC59" s="74">
        <f>Tableau_TARIFS_SOCODA[[#This Row],[Prix d''achat HT]]*Tableau_TARIFS_SOCODA[[#This Row],[Qté11]]</f>
        <v>0</v>
      </c>
      <c r="AE59" s="74">
        <f>Tableau_TARIFS_SOCODA[[#This Row],[Prix d''achat HT]]*Tableau_TARIFS_SOCODA[[#This Row],[Qté12]]</f>
        <v>0</v>
      </c>
      <c r="AG59" s="74">
        <f>Tableau_TARIFS_SOCODA[[#This Row],[Prix d''achat HT]]*Tableau_TARIFS_SOCODA[[#This Row],[Qté13]]</f>
        <v>0</v>
      </c>
      <c r="AI59" s="74">
        <f>Tableau_TARIFS_SOCODA[[#This Row],[Prix d''achat HT]]*Tableau_TARIFS_SOCODA[[#This Row],[Qté14]]</f>
        <v>0</v>
      </c>
      <c r="AK59" s="74">
        <f>Tableau_TARIFS_SOCODA[[#This Row],[Prix d''achat HT]]*Tableau_TARIFS_SOCODA[[#This Row],[Qté15]]</f>
        <v>0</v>
      </c>
      <c r="AM59" s="74">
        <f>Tableau_TARIFS_SOCODA[[#This Row],[Prix d''achat HT]]*Tableau_TARIFS_SOCODA[[#This Row],[Qté16]]</f>
        <v>0</v>
      </c>
      <c r="AO59" s="74">
        <f>Tableau_TARIFS_SOCODA[[#This Row],[Prix d''achat HT]]*Tableau_TARIFS_SOCODA[[#This Row],[Qté17]]</f>
        <v>0</v>
      </c>
      <c r="AQ59" s="74">
        <f>Tableau_TARIFS_SOCODA[[#This Row],[Prix d''achat HT]]*Tableau_TARIFS_SOCODA[[#This Row],[Qté18]]</f>
        <v>0</v>
      </c>
      <c r="AS59" s="74">
        <f>Tableau_TARIFS_SOCODA[[#This Row],[Prix d''achat HT]]*Tableau_TARIFS_SOCODA[[#This Row],[Qté19]]</f>
        <v>0</v>
      </c>
      <c r="AU59" s="74">
        <f>Tableau_TARIFS_SOCODA[[#This Row],[Prix d''achat HT]]*Tableau_TARIFS_SOCODA[[#This Row],[Qté20]]</f>
        <v>0</v>
      </c>
      <c r="AW59" s="74">
        <f>Tableau_TARIFS_SOCODA[[#This Row],[Prix d''achat HT]]*Tableau_TARIFS_SOCODA[[#This Row],[Qté21]]</f>
        <v>0</v>
      </c>
      <c r="AY59" s="74">
        <f>Tableau_TARIFS_SOCODA[[#This Row],[Prix d''achat HT]]*Tableau_TARIFS_SOCODA[[#This Row],[Qté22]]</f>
        <v>0</v>
      </c>
      <c r="BA59" s="74">
        <f>Tableau_TARIFS_SOCODA[[#This Row],[Prix d''achat HT]]*Tableau_TARIFS_SOCODA[[#This Row],[Qté23]]</f>
        <v>0</v>
      </c>
      <c r="BC59" s="74">
        <f>Tableau_TARIFS_SOCODA[[#This Row],[Prix d''achat HT]]*Tableau_TARIFS_SOCODA[[#This Row],[Qté24]]</f>
        <v>0</v>
      </c>
      <c r="BE59" s="74">
        <f>Tableau_TARIFS_SOCODA[[#This Row],[Prix d''achat HT]]*Tableau_TARIFS_SOCODA[[#This Row],[Qté25]]</f>
        <v>0</v>
      </c>
      <c r="BG59" s="74">
        <f>Tableau_TARIFS_SOCODA[[#This Row],[Prix d''achat HT]]*Tableau_TARIFS_SOCODA[[#This Row],[Qté26]]</f>
        <v>0</v>
      </c>
      <c r="BI59" s="74">
        <f>Tableau_TARIFS_SOCODA[[#This Row],[Prix d''achat HT]]*Tableau_TARIFS_SOCODA[[#This Row],[Qté27]]</f>
        <v>0</v>
      </c>
      <c r="BK59" s="74">
        <f>Tableau_TARIFS_SOCODA[[#This Row],[Prix d''achat HT]]*Tableau_TARIFS_SOCODA[[#This Row],[Qté28]]</f>
        <v>0</v>
      </c>
      <c r="BM59" s="74">
        <f>Tableau_TARIFS_SOCODA[[#This Row],[Prix d''achat HT]]*Tableau_TARIFS_SOCODA[[#This Row],[Qté29]]</f>
        <v>0</v>
      </c>
      <c r="BO59" s="74">
        <f>Tableau_TARIFS_SOCODA[[#This Row],[Prix d''achat HT]]*Tableau_TARIFS_SOCODA[[#This Row],[Qté30]]</f>
        <v>0</v>
      </c>
      <c r="BP59" s="75">
        <f>Tableau_TARIFS_SOCODA[[#This Row],[Longueur]]*Tableau_TARIFS_SOCODA[[#This Row],[Largeur]]</f>
        <v>4.7430000000000003</v>
      </c>
      <c r="BR59" s="74"/>
    </row>
    <row r="60" spans="1:70" x14ac:dyDescent="0.25">
      <c r="A60" t="s">
        <v>171</v>
      </c>
      <c r="B60" t="s">
        <v>139</v>
      </c>
      <c r="C60" t="s">
        <v>172</v>
      </c>
      <c r="D60">
        <v>3.1</v>
      </c>
      <c r="E60">
        <v>1.53</v>
      </c>
      <c r="F60" t="s">
        <v>61</v>
      </c>
      <c r="G60" s="74">
        <v>21.18</v>
      </c>
      <c r="I60" s="74">
        <f>Tableau_TARIFS_SOCODA[[#This Row],[Prix d''achat HT]]*Tableau_TARIFS_SOCODA[[#This Row],[Qté]]</f>
        <v>0</v>
      </c>
      <c r="K60" s="74">
        <f>Tableau_TARIFS_SOCODA[[#This Row],[Prix d''achat HT]]*Tableau_TARIFS_SOCODA[[#This Row],[Qté2]]</f>
        <v>0</v>
      </c>
      <c r="M60" s="74">
        <f>Tableau_TARIFS_SOCODA[[#This Row],[Prix d''achat HT]]*Tableau_TARIFS_SOCODA[[#This Row],[Qté3]]</f>
        <v>0</v>
      </c>
      <c r="O60" s="74">
        <f>Tableau_TARIFS_SOCODA[[#This Row],[Prix d''achat HT]]*Tableau_TARIFS_SOCODA[[#This Row],[Qté4]]</f>
        <v>0</v>
      </c>
      <c r="Q60" s="74">
        <f>Tableau_TARIFS_SOCODA[[#This Row],[Prix d''achat HT]]*Tableau_TARIFS_SOCODA[[#This Row],[Qté5]]</f>
        <v>0</v>
      </c>
      <c r="S60" s="74">
        <f>Tableau_TARIFS_SOCODA[[#This Row],[Prix d''achat HT]]*Tableau_TARIFS_SOCODA[[#This Row],[Qté6]]</f>
        <v>0</v>
      </c>
      <c r="U60" s="74">
        <f>Tableau_TARIFS_SOCODA[[#This Row],[Prix d''achat HT]]*Tableau_TARIFS_SOCODA[[#This Row],[Qté7]]</f>
        <v>0</v>
      </c>
      <c r="W60" s="74">
        <f>Tableau_TARIFS_SOCODA[[#This Row],[Prix d''achat HT]]*Tableau_TARIFS_SOCODA[[#This Row],[Qté8]]</f>
        <v>0</v>
      </c>
      <c r="Y60" s="74">
        <f>Tableau_TARIFS_SOCODA[[#This Row],[Prix d''achat HT]]*Tableau_TARIFS_SOCODA[[#This Row],[Qté9]]</f>
        <v>0</v>
      </c>
      <c r="AA60" s="74">
        <f>Tableau_TARIFS_SOCODA[[#This Row],[Prix d''achat HT]]*Tableau_TARIFS_SOCODA[[#This Row],[Qté10]]</f>
        <v>0</v>
      </c>
      <c r="AC60" s="74">
        <f>Tableau_TARIFS_SOCODA[[#This Row],[Prix d''achat HT]]*Tableau_TARIFS_SOCODA[[#This Row],[Qté11]]</f>
        <v>0</v>
      </c>
      <c r="AE60" s="74">
        <f>Tableau_TARIFS_SOCODA[[#This Row],[Prix d''achat HT]]*Tableau_TARIFS_SOCODA[[#This Row],[Qté12]]</f>
        <v>0</v>
      </c>
      <c r="AG60" s="74">
        <f>Tableau_TARIFS_SOCODA[[#This Row],[Prix d''achat HT]]*Tableau_TARIFS_SOCODA[[#This Row],[Qté13]]</f>
        <v>0</v>
      </c>
      <c r="AI60" s="74">
        <f>Tableau_TARIFS_SOCODA[[#This Row],[Prix d''achat HT]]*Tableau_TARIFS_SOCODA[[#This Row],[Qté14]]</f>
        <v>0</v>
      </c>
      <c r="AK60" s="74">
        <f>Tableau_TARIFS_SOCODA[[#This Row],[Prix d''achat HT]]*Tableau_TARIFS_SOCODA[[#This Row],[Qté15]]</f>
        <v>0</v>
      </c>
      <c r="AM60" s="74">
        <f>Tableau_TARIFS_SOCODA[[#This Row],[Prix d''achat HT]]*Tableau_TARIFS_SOCODA[[#This Row],[Qté16]]</f>
        <v>0</v>
      </c>
      <c r="AO60" s="74">
        <f>Tableau_TARIFS_SOCODA[[#This Row],[Prix d''achat HT]]*Tableau_TARIFS_SOCODA[[#This Row],[Qté17]]</f>
        <v>0</v>
      </c>
      <c r="AQ60" s="74">
        <f>Tableau_TARIFS_SOCODA[[#This Row],[Prix d''achat HT]]*Tableau_TARIFS_SOCODA[[#This Row],[Qté18]]</f>
        <v>0</v>
      </c>
      <c r="AS60" s="74">
        <f>Tableau_TARIFS_SOCODA[[#This Row],[Prix d''achat HT]]*Tableau_TARIFS_SOCODA[[#This Row],[Qté19]]</f>
        <v>0</v>
      </c>
      <c r="AU60" s="74">
        <f>Tableau_TARIFS_SOCODA[[#This Row],[Prix d''achat HT]]*Tableau_TARIFS_SOCODA[[#This Row],[Qté20]]</f>
        <v>0</v>
      </c>
      <c r="AW60" s="74">
        <f>Tableau_TARIFS_SOCODA[[#This Row],[Prix d''achat HT]]*Tableau_TARIFS_SOCODA[[#This Row],[Qté21]]</f>
        <v>0</v>
      </c>
      <c r="AY60" s="74">
        <f>Tableau_TARIFS_SOCODA[[#This Row],[Prix d''achat HT]]*Tableau_TARIFS_SOCODA[[#This Row],[Qté22]]</f>
        <v>0</v>
      </c>
      <c r="BA60" s="74">
        <f>Tableau_TARIFS_SOCODA[[#This Row],[Prix d''achat HT]]*Tableau_TARIFS_SOCODA[[#This Row],[Qté23]]</f>
        <v>0</v>
      </c>
      <c r="BC60" s="74">
        <f>Tableau_TARIFS_SOCODA[[#This Row],[Prix d''achat HT]]*Tableau_TARIFS_SOCODA[[#This Row],[Qté24]]</f>
        <v>0</v>
      </c>
      <c r="BE60" s="74">
        <f>Tableau_TARIFS_SOCODA[[#This Row],[Prix d''achat HT]]*Tableau_TARIFS_SOCODA[[#This Row],[Qté25]]</f>
        <v>0</v>
      </c>
      <c r="BG60" s="74">
        <f>Tableau_TARIFS_SOCODA[[#This Row],[Prix d''achat HT]]*Tableau_TARIFS_SOCODA[[#This Row],[Qté26]]</f>
        <v>0</v>
      </c>
      <c r="BI60" s="74">
        <f>Tableau_TARIFS_SOCODA[[#This Row],[Prix d''achat HT]]*Tableau_TARIFS_SOCODA[[#This Row],[Qté27]]</f>
        <v>0</v>
      </c>
      <c r="BK60" s="74">
        <f>Tableau_TARIFS_SOCODA[[#This Row],[Prix d''achat HT]]*Tableau_TARIFS_SOCODA[[#This Row],[Qté28]]</f>
        <v>0</v>
      </c>
      <c r="BM60" s="74">
        <f>Tableau_TARIFS_SOCODA[[#This Row],[Prix d''achat HT]]*Tableau_TARIFS_SOCODA[[#This Row],[Qté29]]</f>
        <v>0</v>
      </c>
      <c r="BO60" s="74">
        <f>Tableau_TARIFS_SOCODA[[#This Row],[Prix d''achat HT]]*Tableau_TARIFS_SOCODA[[#This Row],[Qté30]]</f>
        <v>0</v>
      </c>
      <c r="BP60" s="75">
        <f>Tableau_TARIFS_SOCODA[[#This Row],[Longueur]]*Tableau_TARIFS_SOCODA[[#This Row],[Largeur]]</f>
        <v>4.7430000000000003</v>
      </c>
      <c r="BR60" s="74"/>
    </row>
    <row r="61" spans="1:70" x14ac:dyDescent="0.25">
      <c r="A61" t="s">
        <v>173</v>
      </c>
      <c r="B61" t="s">
        <v>139</v>
      </c>
      <c r="C61" t="s">
        <v>174</v>
      </c>
      <c r="D61">
        <v>3.1</v>
      </c>
      <c r="E61">
        <v>1.53</v>
      </c>
      <c r="F61" t="s">
        <v>61</v>
      </c>
      <c r="G61" s="74">
        <v>47.95</v>
      </c>
      <c r="I61" s="74">
        <f>Tableau_TARIFS_SOCODA[[#This Row],[Prix d''achat HT]]*Tableau_TARIFS_SOCODA[[#This Row],[Qté]]</f>
        <v>0</v>
      </c>
      <c r="K61" s="74">
        <f>Tableau_TARIFS_SOCODA[[#This Row],[Prix d''achat HT]]*Tableau_TARIFS_SOCODA[[#This Row],[Qté2]]</f>
        <v>0</v>
      </c>
      <c r="M61" s="74">
        <f>Tableau_TARIFS_SOCODA[[#This Row],[Prix d''achat HT]]*Tableau_TARIFS_SOCODA[[#This Row],[Qté3]]</f>
        <v>0</v>
      </c>
      <c r="O61" s="74">
        <f>Tableau_TARIFS_SOCODA[[#This Row],[Prix d''achat HT]]*Tableau_TARIFS_SOCODA[[#This Row],[Qté4]]</f>
        <v>0</v>
      </c>
      <c r="Q61" s="74">
        <f>Tableau_TARIFS_SOCODA[[#This Row],[Prix d''achat HT]]*Tableau_TARIFS_SOCODA[[#This Row],[Qté5]]</f>
        <v>0</v>
      </c>
      <c r="S61" s="74">
        <f>Tableau_TARIFS_SOCODA[[#This Row],[Prix d''achat HT]]*Tableau_TARIFS_SOCODA[[#This Row],[Qté6]]</f>
        <v>0</v>
      </c>
      <c r="U61" s="74">
        <f>Tableau_TARIFS_SOCODA[[#This Row],[Prix d''achat HT]]*Tableau_TARIFS_SOCODA[[#This Row],[Qté7]]</f>
        <v>0</v>
      </c>
      <c r="W61" s="74">
        <f>Tableau_TARIFS_SOCODA[[#This Row],[Prix d''achat HT]]*Tableau_TARIFS_SOCODA[[#This Row],[Qté8]]</f>
        <v>0</v>
      </c>
      <c r="Y61" s="74">
        <f>Tableau_TARIFS_SOCODA[[#This Row],[Prix d''achat HT]]*Tableau_TARIFS_SOCODA[[#This Row],[Qté9]]</f>
        <v>0</v>
      </c>
      <c r="AA61" s="74">
        <f>Tableau_TARIFS_SOCODA[[#This Row],[Prix d''achat HT]]*Tableau_TARIFS_SOCODA[[#This Row],[Qté10]]</f>
        <v>0</v>
      </c>
      <c r="AC61" s="74">
        <f>Tableau_TARIFS_SOCODA[[#This Row],[Prix d''achat HT]]*Tableau_TARIFS_SOCODA[[#This Row],[Qté11]]</f>
        <v>0</v>
      </c>
      <c r="AE61" s="74">
        <f>Tableau_TARIFS_SOCODA[[#This Row],[Prix d''achat HT]]*Tableau_TARIFS_SOCODA[[#This Row],[Qté12]]</f>
        <v>0</v>
      </c>
      <c r="AG61" s="74">
        <f>Tableau_TARIFS_SOCODA[[#This Row],[Prix d''achat HT]]*Tableau_TARIFS_SOCODA[[#This Row],[Qté13]]</f>
        <v>0</v>
      </c>
      <c r="AI61" s="74">
        <f>Tableau_TARIFS_SOCODA[[#This Row],[Prix d''achat HT]]*Tableau_TARIFS_SOCODA[[#This Row],[Qté14]]</f>
        <v>0</v>
      </c>
      <c r="AK61" s="74">
        <f>Tableau_TARIFS_SOCODA[[#This Row],[Prix d''achat HT]]*Tableau_TARIFS_SOCODA[[#This Row],[Qté15]]</f>
        <v>0</v>
      </c>
      <c r="AM61" s="74">
        <f>Tableau_TARIFS_SOCODA[[#This Row],[Prix d''achat HT]]*Tableau_TARIFS_SOCODA[[#This Row],[Qté16]]</f>
        <v>0</v>
      </c>
      <c r="AO61" s="74">
        <f>Tableau_TARIFS_SOCODA[[#This Row],[Prix d''achat HT]]*Tableau_TARIFS_SOCODA[[#This Row],[Qté17]]</f>
        <v>0</v>
      </c>
      <c r="AQ61" s="74">
        <f>Tableau_TARIFS_SOCODA[[#This Row],[Prix d''achat HT]]*Tableau_TARIFS_SOCODA[[#This Row],[Qté18]]</f>
        <v>0</v>
      </c>
      <c r="AS61" s="74">
        <f>Tableau_TARIFS_SOCODA[[#This Row],[Prix d''achat HT]]*Tableau_TARIFS_SOCODA[[#This Row],[Qté19]]</f>
        <v>0</v>
      </c>
      <c r="AU61" s="74">
        <f>Tableau_TARIFS_SOCODA[[#This Row],[Prix d''achat HT]]*Tableau_TARIFS_SOCODA[[#This Row],[Qté20]]</f>
        <v>0</v>
      </c>
      <c r="AW61" s="74">
        <f>Tableau_TARIFS_SOCODA[[#This Row],[Prix d''achat HT]]*Tableau_TARIFS_SOCODA[[#This Row],[Qté21]]</f>
        <v>0</v>
      </c>
      <c r="AY61" s="74">
        <f>Tableau_TARIFS_SOCODA[[#This Row],[Prix d''achat HT]]*Tableau_TARIFS_SOCODA[[#This Row],[Qté22]]</f>
        <v>0</v>
      </c>
      <c r="BA61" s="74">
        <f>Tableau_TARIFS_SOCODA[[#This Row],[Prix d''achat HT]]*Tableau_TARIFS_SOCODA[[#This Row],[Qté23]]</f>
        <v>0</v>
      </c>
      <c r="BC61" s="74">
        <f>Tableau_TARIFS_SOCODA[[#This Row],[Prix d''achat HT]]*Tableau_TARIFS_SOCODA[[#This Row],[Qté24]]</f>
        <v>0</v>
      </c>
      <c r="BE61" s="74">
        <f>Tableau_TARIFS_SOCODA[[#This Row],[Prix d''achat HT]]*Tableau_TARIFS_SOCODA[[#This Row],[Qté25]]</f>
        <v>0</v>
      </c>
      <c r="BG61" s="74">
        <f>Tableau_TARIFS_SOCODA[[#This Row],[Prix d''achat HT]]*Tableau_TARIFS_SOCODA[[#This Row],[Qté26]]</f>
        <v>0</v>
      </c>
      <c r="BI61" s="74">
        <f>Tableau_TARIFS_SOCODA[[#This Row],[Prix d''achat HT]]*Tableau_TARIFS_SOCODA[[#This Row],[Qté27]]</f>
        <v>0</v>
      </c>
      <c r="BK61" s="74">
        <f>Tableau_TARIFS_SOCODA[[#This Row],[Prix d''achat HT]]*Tableau_TARIFS_SOCODA[[#This Row],[Qté28]]</f>
        <v>0</v>
      </c>
      <c r="BM61" s="74">
        <f>Tableau_TARIFS_SOCODA[[#This Row],[Prix d''achat HT]]*Tableau_TARIFS_SOCODA[[#This Row],[Qté29]]</f>
        <v>0</v>
      </c>
      <c r="BO61" s="74">
        <f>Tableau_TARIFS_SOCODA[[#This Row],[Prix d''achat HT]]*Tableau_TARIFS_SOCODA[[#This Row],[Qté30]]</f>
        <v>0</v>
      </c>
      <c r="BP61" s="75">
        <f>Tableau_TARIFS_SOCODA[[#This Row],[Longueur]]*Tableau_TARIFS_SOCODA[[#This Row],[Largeur]]</f>
        <v>4.7430000000000003</v>
      </c>
      <c r="BR61" s="74"/>
    </row>
    <row r="62" spans="1:70" x14ac:dyDescent="0.25">
      <c r="A62" t="s">
        <v>175</v>
      </c>
      <c r="B62" t="s">
        <v>176</v>
      </c>
      <c r="C62" t="s">
        <v>177</v>
      </c>
      <c r="D62">
        <v>2.5</v>
      </c>
      <c r="E62">
        <v>1.53</v>
      </c>
      <c r="F62" t="s">
        <v>61</v>
      </c>
      <c r="G62" s="74">
        <v>31.34</v>
      </c>
      <c r="I62" s="74">
        <f>Tableau_TARIFS_SOCODA[[#This Row],[Prix d''achat HT]]*Tableau_TARIFS_SOCODA[[#This Row],[Qté]]</f>
        <v>0</v>
      </c>
      <c r="K62" s="74">
        <f>Tableau_TARIFS_SOCODA[[#This Row],[Prix d''achat HT]]*Tableau_TARIFS_SOCODA[[#This Row],[Qté2]]</f>
        <v>0</v>
      </c>
      <c r="M62" s="74">
        <f>Tableau_TARIFS_SOCODA[[#This Row],[Prix d''achat HT]]*Tableau_TARIFS_SOCODA[[#This Row],[Qté3]]</f>
        <v>0</v>
      </c>
      <c r="O62" s="74">
        <f>Tableau_TARIFS_SOCODA[[#This Row],[Prix d''achat HT]]*Tableau_TARIFS_SOCODA[[#This Row],[Qté4]]</f>
        <v>0</v>
      </c>
      <c r="Q62" s="74">
        <f>Tableau_TARIFS_SOCODA[[#This Row],[Prix d''achat HT]]*Tableau_TARIFS_SOCODA[[#This Row],[Qté5]]</f>
        <v>0</v>
      </c>
      <c r="S62" s="74">
        <f>Tableau_TARIFS_SOCODA[[#This Row],[Prix d''achat HT]]*Tableau_TARIFS_SOCODA[[#This Row],[Qté6]]</f>
        <v>0</v>
      </c>
      <c r="U62" s="74">
        <f>Tableau_TARIFS_SOCODA[[#This Row],[Prix d''achat HT]]*Tableau_TARIFS_SOCODA[[#This Row],[Qté7]]</f>
        <v>0</v>
      </c>
      <c r="W62" s="74">
        <f>Tableau_TARIFS_SOCODA[[#This Row],[Prix d''achat HT]]*Tableau_TARIFS_SOCODA[[#This Row],[Qté8]]</f>
        <v>0</v>
      </c>
      <c r="Y62" s="74">
        <f>Tableau_TARIFS_SOCODA[[#This Row],[Prix d''achat HT]]*Tableau_TARIFS_SOCODA[[#This Row],[Qté9]]</f>
        <v>0</v>
      </c>
      <c r="AA62" s="74">
        <f>Tableau_TARIFS_SOCODA[[#This Row],[Prix d''achat HT]]*Tableau_TARIFS_SOCODA[[#This Row],[Qté10]]</f>
        <v>0</v>
      </c>
      <c r="AC62" s="74">
        <f>Tableau_TARIFS_SOCODA[[#This Row],[Prix d''achat HT]]*Tableau_TARIFS_SOCODA[[#This Row],[Qté11]]</f>
        <v>0</v>
      </c>
      <c r="AE62" s="74">
        <f>Tableau_TARIFS_SOCODA[[#This Row],[Prix d''achat HT]]*Tableau_TARIFS_SOCODA[[#This Row],[Qté12]]</f>
        <v>0</v>
      </c>
      <c r="AG62" s="74">
        <f>Tableau_TARIFS_SOCODA[[#This Row],[Prix d''achat HT]]*Tableau_TARIFS_SOCODA[[#This Row],[Qté13]]</f>
        <v>0</v>
      </c>
      <c r="AI62" s="74">
        <f>Tableau_TARIFS_SOCODA[[#This Row],[Prix d''achat HT]]*Tableau_TARIFS_SOCODA[[#This Row],[Qté14]]</f>
        <v>0</v>
      </c>
      <c r="AK62" s="74">
        <f>Tableau_TARIFS_SOCODA[[#This Row],[Prix d''achat HT]]*Tableau_TARIFS_SOCODA[[#This Row],[Qté15]]</f>
        <v>0</v>
      </c>
      <c r="AM62" s="74">
        <f>Tableau_TARIFS_SOCODA[[#This Row],[Prix d''achat HT]]*Tableau_TARIFS_SOCODA[[#This Row],[Qté16]]</f>
        <v>0</v>
      </c>
      <c r="AO62" s="74">
        <f>Tableau_TARIFS_SOCODA[[#This Row],[Prix d''achat HT]]*Tableau_TARIFS_SOCODA[[#This Row],[Qté17]]</f>
        <v>0</v>
      </c>
      <c r="AQ62" s="74">
        <f>Tableau_TARIFS_SOCODA[[#This Row],[Prix d''achat HT]]*Tableau_TARIFS_SOCODA[[#This Row],[Qté18]]</f>
        <v>0</v>
      </c>
      <c r="AS62" s="74">
        <f>Tableau_TARIFS_SOCODA[[#This Row],[Prix d''achat HT]]*Tableau_TARIFS_SOCODA[[#This Row],[Qté19]]</f>
        <v>0</v>
      </c>
      <c r="AU62" s="74">
        <f>Tableau_TARIFS_SOCODA[[#This Row],[Prix d''achat HT]]*Tableau_TARIFS_SOCODA[[#This Row],[Qté20]]</f>
        <v>0</v>
      </c>
      <c r="AW62" s="74">
        <f>Tableau_TARIFS_SOCODA[[#This Row],[Prix d''achat HT]]*Tableau_TARIFS_SOCODA[[#This Row],[Qté21]]</f>
        <v>0</v>
      </c>
      <c r="AY62" s="74">
        <f>Tableau_TARIFS_SOCODA[[#This Row],[Prix d''achat HT]]*Tableau_TARIFS_SOCODA[[#This Row],[Qté22]]</f>
        <v>0</v>
      </c>
      <c r="BA62" s="74">
        <f>Tableau_TARIFS_SOCODA[[#This Row],[Prix d''achat HT]]*Tableau_TARIFS_SOCODA[[#This Row],[Qté23]]</f>
        <v>0</v>
      </c>
      <c r="BC62" s="74">
        <f>Tableau_TARIFS_SOCODA[[#This Row],[Prix d''achat HT]]*Tableau_TARIFS_SOCODA[[#This Row],[Qté24]]</f>
        <v>0</v>
      </c>
      <c r="BE62" s="74">
        <f>Tableau_TARIFS_SOCODA[[#This Row],[Prix d''achat HT]]*Tableau_TARIFS_SOCODA[[#This Row],[Qté25]]</f>
        <v>0</v>
      </c>
      <c r="BG62" s="74">
        <f>Tableau_TARIFS_SOCODA[[#This Row],[Prix d''achat HT]]*Tableau_TARIFS_SOCODA[[#This Row],[Qté26]]</f>
        <v>0</v>
      </c>
      <c r="BI62" s="74">
        <f>Tableau_TARIFS_SOCODA[[#This Row],[Prix d''achat HT]]*Tableau_TARIFS_SOCODA[[#This Row],[Qté27]]</f>
        <v>0</v>
      </c>
      <c r="BK62" s="74">
        <f>Tableau_TARIFS_SOCODA[[#This Row],[Prix d''achat HT]]*Tableau_TARIFS_SOCODA[[#This Row],[Qté28]]</f>
        <v>0</v>
      </c>
      <c r="BM62" s="74">
        <f>Tableau_TARIFS_SOCODA[[#This Row],[Prix d''achat HT]]*Tableau_TARIFS_SOCODA[[#This Row],[Qté29]]</f>
        <v>0</v>
      </c>
      <c r="BO62" s="74">
        <f>Tableau_TARIFS_SOCODA[[#This Row],[Prix d''achat HT]]*Tableau_TARIFS_SOCODA[[#This Row],[Qté30]]</f>
        <v>0</v>
      </c>
      <c r="BP62" s="75">
        <f>Tableau_TARIFS_SOCODA[[#This Row],[Longueur]]*Tableau_TARIFS_SOCODA[[#This Row],[Largeur]]</f>
        <v>3.8250000000000002</v>
      </c>
      <c r="BR62" s="74"/>
    </row>
    <row r="63" spans="1:70" x14ac:dyDescent="0.25">
      <c r="A63" t="s">
        <v>178</v>
      </c>
      <c r="B63" t="s">
        <v>176</v>
      </c>
      <c r="C63" t="s">
        <v>179</v>
      </c>
      <c r="D63">
        <v>2.5</v>
      </c>
      <c r="E63">
        <v>1.53</v>
      </c>
      <c r="F63" t="s">
        <v>61</v>
      </c>
      <c r="G63" s="74">
        <v>33.74</v>
      </c>
      <c r="I63" s="74">
        <f>Tableau_TARIFS_SOCODA[[#This Row],[Prix d''achat HT]]*Tableau_TARIFS_SOCODA[[#This Row],[Qté]]</f>
        <v>0</v>
      </c>
      <c r="K63" s="74">
        <f>Tableau_TARIFS_SOCODA[[#This Row],[Prix d''achat HT]]*Tableau_TARIFS_SOCODA[[#This Row],[Qté2]]</f>
        <v>0</v>
      </c>
      <c r="M63" s="74">
        <f>Tableau_TARIFS_SOCODA[[#This Row],[Prix d''achat HT]]*Tableau_TARIFS_SOCODA[[#This Row],[Qté3]]</f>
        <v>0</v>
      </c>
      <c r="O63" s="74">
        <f>Tableau_TARIFS_SOCODA[[#This Row],[Prix d''achat HT]]*Tableau_TARIFS_SOCODA[[#This Row],[Qté4]]</f>
        <v>0</v>
      </c>
      <c r="Q63" s="74">
        <f>Tableau_TARIFS_SOCODA[[#This Row],[Prix d''achat HT]]*Tableau_TARIFS_SOCODA[[#This Row],[Qté5]]</f>
        <v>0</v>
      </c>
      <c r="S63" s="74">
        <f>Tableau_TARIFS_SOCODA[[#This Row],[Prix d''achat HT]]*Tableau_TARIFS_SOCODA[[#This Row],[Qté6]]</f>
        <v>0</v>
      </c>
      <c r="U63" s="74">
        <f>Tableau_TARIFS_SOCODA[[#This Row],[Prix d''achat HT]]*Tableau_TARIFS_SOCODA[[#This Row],[Qté7]]</f>
        <v>0</v>
      </c>
      <c r="W63" s="74">
        <f>Tableau_TARIFS_SOCODA[[#This Row],[Prix d''achat HT]]*Tableau_TARIFS_SOCODA[[#This Row],[Qté8]]</f>
        <v>0</v>
      </c>
      <c r="Y63" s="74">
        <f>Tableau_TARIFS_SOCODA[[#This Row],[Prix d''achat HT]]*Tableau_TARIFS_SOCODA[[#This Row],[Qté9]]</f>
        <v>0</v>
      </c>
      <c r="AA63" s="74">
        <f>Tableau_TARIFS_SOCODA[[#This Row],[Prix d''achat HT]]*Tableau_TARIFS_SOCODA[[#This Row],[Qté10]]</f>
        <v>0</v>
      </c>
      <c r="AC63" s="74">
        <f>Tableau_TARIFS_SOCODA[[#This Row],[Prix d''achat HT]]*Tableau_TARIFS_SOCODA[[#This Row],[Qté11]]</f>
        <v>0</v>
      </c>
      <c r="AE63" s="74">
        <f>Tableau_TARIFS_SOCODA[[#This Row],[Prix d''achat HT]]*Tableau_TARIFS_SOCODA[[#This Row],[Qté12]]</f>
        <v>0</v>
      </c>
      <c r="AG63" s="74">
        <f>Tableau_TARIFS_SOCODA[[#This Row],[Prix d''achat HT]]*Tableau_TARIFS_SOCODA[[#This Row],[Qté13]]</f>
        <v>0</v>
      </c>
      <c r="AI63" s="74">
        <f>Tableau_TARIFS_SOCODA[[#This Row],[Prix d''achat HT]]*Tableau_TARIFS_SOCODA[[#This Row],[Qté14]]</f>
        <v>0</v>
      </c>
      <c r="AK63" s="74">
        <f>Tableau_TARIFS_SOCODA[[#This Row],[Prix d''achat HT]]*Tableau_TARIFS_SOCODA[[#This Row],[Qté15]]</f>
        <v>0</v>
      </c>
      <c r="AM63" s="74">
        <f>Tableau_TARIFS_SOCODA[[#This Row],[Prix d''achat HT]]*Tableau_TARIFS_SOCODA[[#This Row],[Qté16]]</f>
        <v>0</v>
      </c>
      <c r="AO63" s="74">
        <f>Tableau_TARIFS_SOCODA[[#This Row],[Prix d''achat HT]]*Tableau_TARIFS_SOCODA[[#This Row],[Qté17]]</f>
        <v>0</v>
      </c>
      <c r="AQ63" s="74">
        <f>Tableau_TARIFS_SOCODA[[#This Row],[Prix d''achat HT]]*Tableau_TARIFS_SOCODA[[#This Row],[Qté18]]</f>
        <v>0</v>
      </c>
      <c r="AS63" s="74">
        <f>Tableau_TARIFS_SOCODA[[#This Row],[Prix d''achat HT]]*Tableau_TARIFS_SOCODA[[#This Row],[Qté19]]</f>
        <v>0</v>
      </c>
      <c r="AU63" s="74">
        <f>Tableau_TARIFS_SOCODA[[#This Row],[Prix d''achat HT]]*Tableau_TARIFS_SOCODA[[#This Row],[Qté20]]</f>
        <v>0</v>
      </c>
      <c r="AW63" s="74">
        <f>Tableau_TARIFS_SOCODA[[#This Row],[Prix d''achat HT]]*Tableau_TARIFS_SOCODA[[#This Row],[Qté21]]</f>
        <v>0</v>
      </c>
      <c r="AY63" s="74">
        <f>Tableau_TARIFS_SOCODA[[#This Row],[Prix d''achat HT]]*Tableau_TARIFS_SOCODA[[#This Row],[Qté22]]</f>
        <v>0</v>
      </c>
      <c r="BA63" s="74">
        <f>Tableau_TARIFS_SOCODA[[#This Row],[Prix d''achat HT]]*Tableau_TARIFS_SOCODA[[#This Row],[Qté23]]</f>
        <v>0</v>
      </c>
      <c r="BC63" s="74">
        <f>Tableau_TARIFS_SOCODA[[#This Row],[Prix d''achat HT]]*Tableau_TARIFS_SOCODA[[#This Row],[Qté24]]</f>
        <v>0</v>
      </c>
      <c r="BE63" s="74">
        <f>Tableau_TARIFS_SOCODA[[#This Row],[Prix d''achat HT]]*Tableau_TARIFS_SOCODA[[#This Row],[Qté25]]</f>
        <v>0</v>
      </c>
      <c r="BG63" s="74">
        <f>Tableau_TARIFS_SOCODA[[#This Row],[Prix d''achat HT]]*Tableau_TARIFS_SOCODA[[#This Row],[Qté26]]</f>
        <v>0</v>
      </c>
      <c r="BI63" s="74">
        <f>Tableau_TARIFS_SOCODA[[#This Row],[Prix d''achat HT]]*Tableau_TARIFS_SOCODA[[#This Row],[Qté27]]</f>
        <v>0</v>
      </c>
      <c r="BK63" s="74">
        <f>Tableau_TARIFS_SOCODA[[#This Row],[Prix d''achat HT]]*Tableau_TARIFS_SOCODA[[#This Row],[Qté28]]</f>
        <v>0</v>
      </c>
      <c r="BM63" s="74">
        <f>Tableau_TARIFS_SOCODA[[#This Row],[Prix d''achat HT]]*Tableau_TARIFS_SOCODA[[#This Row],[Qté29]]</f>
        <v>0</v>
      </c>
      <c r="BO63" s="74">
        <f>Tableau_TARIFS_SOCODA[[#This Row],[Prix d''achat HT]]*Tableau_TARIFS_SOCODA[[#This Row],[Qté30]]</f>
        <v>0</v>
      </c>
      <c r="BP63" s="75">
        <f>Tableau_TARIFS_SOCODA[[#This Row],[Longueur]]*Tableau_TARIFS_SOCODA[[#This Row],[Largeur]]</f>
        <v>3.8250000000000002</v>
      </c>
      <c r="BR63" s="74"/>
    </row>
    <row r="64" spans="1:70" x14ac:dyDescent="0.25">
      <c r="A64" t="s">
        <v>180</v>
      </c>
      <c r="B64" t="s">
        <v>176</v>
      </c>
      <c r="C64" t="s">
        <v>181</v>
      </c>
      <c r="D64">
        <v>2.6</v>
      </c>
      <c r="E64">
        <v>2.0699999999999998</v>
      </c>
      <c r="F64" t="s">
        <v>61</v>
      </c>
      <c r="G64" s="74">
        <v>26.01</v>
      </c>
      <c r="I64" s="74">
        <f>Tableau_TARIFS_SOCODA[[#This Row],[Prix d''achat HT]]*Tableau_TARIFS_SOCODA[[#This Row],[Qté]]</f>
        <v>0</v>
      </c>
      <c r="K64" s="74">
        <f>Tableau_TARIFS_SOCODA[[#This Row],[Prix d''achat HT]]*Tableau_TARIFS_SOCODA[[#This Row],[Qté2]]</f>
        <v>0</v>
      </c>
      <c r="M64" s="74">
        <f>Tableau_TARIFS_SOCODA[[#This Row],[Prix d''achat HT]]*Tableau_TARIFS_SOCODA[[#This Row],[Qté3]]</f>
        <v>0</v>
      </c>
      <c r="O64" s="74">
        <f>Tableau_TARIFS_SOCODA[[#This Row],[Prix d''achat HT]]*Tableau_TARIFS_SOCODA[[#This Row],[Qté4]]</f>
        <v>0</v>
      </c>
      <c r="Q64" s="74">
        <f>Tableau_TARIFS_SOCODA[[#This Row],[Prix d''achat HT]]*Tableau_TARIFS_SOCODA[[#This Row],[Qté5]]</f>
        <v>0</v>
      </c>
      <c r="S64" s="74">
        <f>Tableau_TARIFS_SOCODA[[#This Row],[Prix d''achat HT]]*Tableau_TARIFS_SOCODA[[#This Row],[Qté6]]</f>
        <v>0</v>
      </c>
      <c r="U64" s="74">
        <f>Tableau_TARIFS_SOCODA[[#This Row],[Prix d''achat HT]]*Tableau_TARIFS_SOCODA[[#This Row],[Qté7]]</f>
        <v>0</v>
      </c>
      <c r="W64" s="74">
        <f>Tableau_TARIFS_SOCODA[[#This Row],[Prix d''achat HT]]*Tableau_TARIFS_SOCODA[[#This Row],[Qté8]]</f>
        <v>0</v>
      </c>
      <c r="Y64" s="74">
        <f>Tableau_TARIFS_SOCODA[[#This Row],[Prix d''achat HT]]*Tableau_TARIFS_SOCODA[[#This Row],[Qté9]]</f>
        <v>0</v>
      </c>
      <c r="AA64" s="74">
        <f>Tableau_TARIFS_SOCODA[[#This Row],[Prix d''achat HT]]*Tableau_TARIFS_SOCODA[[#This Row],[Qté10]]</f>
        <v>0</v>
      </c>
      <c r="AC64" s="74">
        <f>Tableau_TARIFS_SOCODA[[#This Row],[Prix d''achat HT]]*Tableau_TARIFS_SOCODA[[#This Row],[Qté11]]</f>
        <v>0</v>
      </c>
      <c r="AE64" s="74">
        <f>Tableau_TARIFS_SOCODA[[#This Row],[Prix d''achat HT]]*Tableau_TARIFS_SOCODA[[#This Row],[Qté12]]</f>
        <v>0</v>
      </c>
      <c r="AG64" s="74">
        <f>Tableau_TARIFS_SOCODA[[#This Row],[Prix d''achat HT]]*Tableau_TARIFS_SOCODA[[#This Row],[Qté13]]</f>
        <v>0</v>
      </c>
      <c r="AI64" s="74">
        <f>Tableau_TARIFS_SOCODA[[#This Row],[Prix d''achat HT]]*Tableau_TARIFS_SOCODA[[#This Row],[Qté14]]</f>
        <v>0</v>
      </c>
      <c r="AK64" s="74">
        <f>Tableau_TARIFS_SOCODA[[#This Row],[Prix d''achat HT]]*Tableau_TARIFS_SOCODA[[#This Row],[Qté15]]</f>
        <v>0</v>
      </c>
      <c r="AM64" s="74">
        <f>Tableau_TARIFS_SOCODA[[#This Row],[Prix d''achat HT]]*Tableau_TARIFS_SOCODA[[#This Row],[Qté16]]</f>
        <v>0</v>
      </c>
      <c r="AO64" s="74">
        <f>Tableau_TARIFS_SOCODA[[#This Row],[Prix d''achat HT]]*Tableau_TARIFS_SOCODA[[#This Row],[Qté17]]</f>
        <v>0</v>
      </c>
      <c r="AQ64" s="74">
        <f>Tableau_TARIFS_SOCODA[[#This Row],[Prix d''achat HT]]*Tableau_TARIFS_SOCODA[[#This Row],[Qté18]]</f>
        <v>0</v>
      </c>
      <c r="AS64" s="74">
        <f>Tableau_TARIFS_SOCODA[[#This Row],[Prix d''achat HT]]*Tableau_TARIFS_SOCODA[[#This Row],[Qté19]]</f>
        <v>0</v>
      </c>
      <c r="AU64" s="74">
        <f>Tableau_TARIFS_SOCODA[[#This Row],[Prix d''achat HT]]*Tableau_TARIFS_SOCODA[[#This Row],[Qté20]]</f>
        <v>0</v>
      </c>
      <c r="AW64" s="74">
        <f>Tableau_TARIFS_SOCODA[[#This Row],[Prix d''achat HT]]*Tableau_TARIFS_SOCODA[[#This Row],[Qté21]]</f>
        <v>0</v>
      </c>
      <c r="AY64" s="74">
        <f>Tableau_TARIFS_SOCODA[[#This Row],[Prix d''achat HT]]*Tableau_TARIFS_SOCODA[[#This Row],[Qté22]]</f>
        <v>0</v>
      </c>
      <c r="BA64" s="74">
        <f>Tableau_TARIFS_SOCODA[[#This Row],[Prix d''achat HT]]*Tableau_TARIFS_SOCODA[[#This Row],[Qté23]]</f>
        <v>0</v>
      </c>
      <c r="BC64" s="74">
        <f>Tableau_TARIFS_SOCODA[[#This Row],[Prix d''achat HT]]*Tableau_TARIFS_SOCODA[[#This Row],[Qté24]]</f>
        <v>0</v>
      </c>
      <c r="BE64" s="74">
        <f>Tableau_TARIFS_SOCODA[[#This Row],[Prix d''achat HT]]*Tableau_TARIFS_SOCODA[[#This Row],[Qté25]]</f>
        <v>0</v>
      </c>
      <c r="BG64" s="74">
        <f>Tableau_TARIFS_SOCODA[[#This Row],[Prix d''achat HT]]*Tableau_TARIFS_SOCODA[[#This Row],[Qté26]]</f>
        <v>0</v>
      </c>
      <c r="BI64" s="74">
        <f>Tableau_TARIFS_SOCODA[[#This Row],[Prix d''achat HT]]*Tableau_TARIFS_SOCODA[[#This Row],[Qté27]]</f>
        <v>0</v>
      </c>
      <c r="BK64" s="74">
        <f>Tableau_TARIFS_SOCODA[[#This Row],[Prix d''achat HT]]*Tableau_TARIFS_SOCODA[[#This Row],[Qté28]]</f>
        <v>0</v>
      </c>
      <c r="BM64" s="74">
        <f>Tableau_TARIFS_SOCODA[[#This Row],[Prix d''achat HT]]*Tableau_TARIFS_SOCODA[[#This Row],[Qté29]]</f>
        <v>0</v>
      </c>
      <c r="BO64" s="74">
        <f>Tableau_TARIFS_SOCODA[[#This Row],[Prix d''achat HT]]*Tableau_TARIFS_SOCODA[[#This Row],[Qté30]]</f>
        <v>0</v>
      </c>
      <c r="BP64" s="75">
        <f>Tableau_TARIFS_SOCODA[[#This Row],[Longueur]]*Tableau_TARIFS_SOCODA[[#This Row],[Largeur]]</f>
        <v>5.3819999999999997</v>
      </c>
      <c r="BR64" s="74"/>
    </row>
    <row r="65" spans="1:70" x14ac:dyDescent="0.25">
      <c r="A65" t="s">
        <v>182</v>
      </c>
      <c r="B65" t="s">
        <v>176</v>
      </c>
      <c r="C65" t="s">
        <v>183</v>
      </c>
      <c r="D65">
        <v>2.6</v>
      </c>
      <c r="E65">
        <v>2.0699999999999998</v>
      </c>
      <c r="F65" t="s">
        <v>61</v>
      </c>
      <c r="G65" s="74">
        <v>42.61</v>
      </c>
      <c r="I65" s="74">
        <f>Tableau_TARIFS_SOCODA[[#This Row],[Prix d''achat HT]]*Tableau_TARIFS_SOCODA[[#This Row],[Qté]]</f>
        <v>0</v>
      </c>
      <c r="K65" s="74">
        <f>Tableau_TARIFS_SOCODA[[#This Row],[Prix d''achat HT]]*Tableau_TARIFS_SOCODA[[#This Row],[Qté2]]</f>
        <v>0</v>
      </c>
      <c r="M65" s="74">
        <f>Tableau_TARIFS_SOCODA[[#This Row],[Prix d''achat HT]]*Tableau_TARIFS_SOCODA[[#This Row],[Qté3]]</f>
        <v>0</v>
      </c>
      <c r="O65" s="74">
        <f>Tableau_TARIFS_SOCODA[[#This Row],[Prix d''achat HT]]*Tableau_TARIFS_SOCODA[[#This Row],[Qté4]]</f>
        <v>0</v>
      </c>
      <c r="Q65" s="74">
        <f>Tableau_TARIFS_SOCODA[[#This Row],[Prix d''achat HT]]*Tableau_TARIFS_SOCODA[[#This Row],[Qté5]]</f>
        <v>0</v>
      </c>
      <c r="S65" s="74">
        <f>Tableau_TARIFS_SOCODA[[#This Row],[Prix d''achat HT]]*Tableau_TARIFS_SOCODA[[#This Row],[Qté6]]</f>
        <v>0</v>
      </c>
      <c r="U65" s="74">
        <f>Tableau_TARIFS_SOCODA[[#This Row],[Prix d''achat HT]]*Tableau_TARIFS_SOCODA[[#This Row],[Qté7]]</f>
        <v>0</v>
      </c>
      <c r="W65" s="74">
        <f>Tableau_TARIFS_SOCODA[[#This Row],[Prix d''achat HT]]*Tableau_TARIFS_SOCODA[[#This Row],[Qté8]]</f>
        <v>0</v>
      </c>
      <c r="Y65" s="74">
        <f>Tableau_TARIFS_SOCODA[[#This Row],[Prix d''achat HT]]*Tableau_TARIFS_SOCODA[[#This Row],[Qté9]]</f>
        <v>0</v>
      </c>
      <c r="AA65" s="74">
        <f>Tableau_TARIFS_SOCODA[[#This Row],[Prix d''achat HT]]*Tableau_TARIFS_SOCODA[[#This Row],[Qté10]]</f>
        <v>0</v>
      </c>
      <c r="AC65" s="74">
        <f>Tableau_TARIFS_SOCODA[[#This Row],[Prix d''achat HT]]*Tableau_TARIFS_SOCODA[[#This Row],[Qté11]]</f>
        <v>0</v>
      </c>
      <c r="AE65" s="74">
        <f>Tableau_TARIFS_SOCODA[[#This Row],[Prix d''achat HT]]*Tableau_TARIFS_SOCODA[[#This Row],[Qté12]]</f>
        <v>0</v>
      </c>
      <c r="AG65" s="74">
        <f>Tableau_TARIFS_SOCODA[[#This Row],[Prix d''achat HT]]*Tableau_TARIFS_SOCODA[[#This Row],[Qté13]]</f>
        <v>0</v>
      </c>
      <c r="AI65" s="74">
        <f>Tableau_TARIFS_SOCODA[[#This Row],[Prix d''achat HT]]*Tableau_TARIFS_SOCODA[[#This Row],[Qté14]]</f>
        <v>0</v>
      </c>
      <c r="AK65" s="74">
        <f>Tableau_TARIFS_SOCODA[[#This Row],[Prix d''achat HT]]*Tableau_TARIFS_SOCODA[[#This Row],[Qté15]]</f>
        <v>0</v>
      </c>
      <c r="AM65" s="74">
        <f>Tableau_TARIFS_SOCODA[[#This Row],[Prix d''achat HT]]*Tableau_TARIFS_SOCODA[[#This Row],[Qté16]]</f>
        <v>0</v>
      </c>
      <c r="AO65" s="74">
        <f>Tableau_TARIFS_SOCODA[[#This Row],[Prix d''achat HT]]*Tableau_TARIFS_SOCODA[[#This Row],[Qté17]]</f>
        <v>0</v>
      </c>
      <c r="AQ65" s="74">
        <f>Tableau_TARIFS_SOCODA[[#This Row],[Prix d''achat HT]]*Tableau_TARIFS_SOCODA[[#This Row],[Qté18]]</f>
        <v>0</v>
      </c>
      <c r="AS65" s="74">
        <f>Tableau_TARIFS_SOCODA[[#This Row],[Prix d''achat HT]]*Tableau_TARIFS_SOCODA[[#This Row],[Qté19]]</f>
        <v>0</v>
      </c>
      <c r="AU65" s="74">
        <f>Tableau_TARIFS_SOCODA[[#This Row],[Prix d''achat HT]]*Tableau_TARIFS_SOCODA[[#This Row],[Qté20]]</f>
        <v>0</v>
      </c>
      <c r="AW65" s="74">
        <f>Tableau_TARIFS_SOCODA[[#This Row],[Prix d''achat HT]]*Tableau_TARIFS_SOCODA[[#This Row],[Qté21]]</f>
        <v>0</v>
      </c>
      <c r="AY65" s="74">
        <f>Tableau_TARIFS_SOCODA[[#This Row],[Prix d''achat HT]]*Tableau_TARIFS_SOCODA[[#This Row],[Qté22]]</f>
        <v>0</v>
      </c>
      <c r="BA65" s="74">
        <f>Tableau_TARIFS_SOCODA[[#This Row],[Prix d''achat HT]]*Tableau_TARIFS_SOCODA[[#This Row],[Qté23]]</f>
        <v>0</v>
      </c>
      <c r="BC65" s="74">
        <f>Tableau_TARIFS_SOCODA[[#This Row],[Prix d''achat HT]]*Tableau_TARIFS_SOCODA[[#This Row],[Qté24]]</f>
        <v>0</v>
      </c>
      <c r="BE65" s="74">
        <f>Tableau_TARIFS_SOCODA[[#This Row],[Prix d''achat HT]]*Tableau_TARIFS_SOCODA[[#This Row],[Qté25]]</f>
        <v>0</v>
      </c>
      <c r="BG65" s="74">
        <f>Tableau_TARIFS_SOCODA[[#This Row],[Prix d''achat HT]]*Tableau_TARIFS_SOCODA[[#This Row],[Qté26]]</f>
        <v>0</v>
      </c>
      <c r="BI65" s="74">
        <f>Tableau_TARIFS_SOCODA[[#This Row],[Prix d''achat HT]]*Tableau_TARIFS_SOCODA[[#This Row],[Qté27]]</f>
        <v>0</v>
      </c>
      <c r="BK65" s="74">
        <f>Tableau_TARIFS_SOCODA[[#This Row],[Prix d''achat HT]]*Tableau_TARIFS_SOCODA[[#This Row],[Qté28]]</f>
        <v>0</v>
      </c>
      <c r="BM65" s="74">
        <f>Tableau_TARIFS_SOCODA[[#This Row],[Prix d''achat HT]]*Tableau_TARIFS_SOCODA[[#This Row],[Qté29]]</f>
        <v>0</v>
      </c>
      <c r="BO65" s="74">
        <f>Tableau_TARIFS_SOCODA[[#This Row],[Prix d''achat HT]]*Tableau_TARIFS_SOCODA[[#This Row],[Qté30]]</f>
        <v>0</v>
      </c>
      <c r="BP65" s="75">
        <f>Tableau_TARIFS_SOCODA[[#This Row],[Longueur]]*Tableau_TARIFS_SOCODA[[#This Row],[Largeur]]</f>
        <v>5.3819999999999997</v>
      </c>
      <c r="BR65" s="74"/>
    </row>
    <row r="66" spans="1:70" x14ac:dyDescent="0.25">
      <c r="A66" t="s">
        <v>184</v>
      </c>
      <c r="B66" t="s">
        <v>176</v>
      </c>
      <c r="C66" t="s">
        <v>185</v>
      </c>
      <c r="D66">
        <v>2.0699999999999998</v>
      </c>
      <c r="E66">
        <v>2.6</v>
      </c>
      <c r="F66" t="s">
        <v>61</v>
      </c>
      <c r="G66" s="74">
        <v>39.69</v>
      </c>
      <c r="I66" s="74">
        <f>Tableau_TARIFS_SOCODA[[#This Row],[Prix d''achat HT]]*Tableau_TARIFS_SOCODA[[#This Row],[Qté]]</f>
        <v>0</v>
      </c>
      <c r="K66" s="74">
        <f>Tableau_TARIFS_SOCODA[[#This Row],[Prix d''achat HT]]*Tableau_TARIFS_SOCODA[[#This Row],[Qté2]]</f>
        <v>0</v>
      </c>
      <c r="M66" s="74">
        <f>Tableau_TARIFS_SOCODA[[#This Row],[Prix d''achat HT]]*Tableau_TARIFS_SOCODA[[#This Row],[Qté3]]</f>
        <v>0</v>
      </c>
      <c r="O66" s="74">
        <f>Tableau_TARIFS_SOCODA[[#This Row],[Prix d''achat HT]]*Tableau_TARIFS_SOCODA[[#This Row],[Qté4]]</f>
        <v>0</v>
      </c>
      <c r="Q66" s="74">
        <f>Tableau_TARIFS_SOCODA[[#This Row],[Prix d''achat HT]]*Tableau_TARIFS_SOCODA[[#This Row],[Qté5]]</f>
        <v>0</v>
      </c>
      <c r="S66" s="74">
        <f>Tableau_TARIFS_SOCODA[[#This Row],[Prix d''achat HT]]*Tableau_TARIFS_SOCODA[[#This Row],[Qté6]]</f>
        <v>0</v>
      </c>
      <c r="U66" s="74">
        <f>Tableau_TARIFS_SOCODA[[#This Row],[Prix d''achat HT]]*Tableau_TARIFS_SOCODA[[#This Row],[Qté7]]</f>
        <v>0</v>
      </c>
      <c r="W66" s="74">
        <f>Tableau_TARIFS_SOCODA[[#This Row],[Prix d''achat HT]]*Tableau_TARIFS_SOCODA[[#This Row],[Qté8]]</f>
        <v>0</v>
      </c>
      <c r="Y66" s="74">
        <f>Tableau_TARIFS_SOCODA[[#This Row],[Prix d''achat HT]]*Tableau_TARIFS_SOCODA[[#This Row],[Qté9]]</f>
        <v>0</v>
      </c>
      <c r="AA66" s="74">
        <f>Tableau_TARIFS_SOCODA[[#This Row],[Prix d''achat HT]]*Tableau_TARIFS_SOCODA[[#This Row],[Qté10]]</f>
        <v>0</v>
      </c>
      <c r="AC66" s="74">
        <f>Tableau_TARIFS_SOCODA[[#This Row],[Prix d''achat HT]]*Tableau_TARIFS_SOCODA[[#This Row],[Qté11]]</f>
        <v>0</v>
      </c>
      <c r="AE66" s="74">
        <f>Tableau_TARIFS_SOCODA[[#This Row],[Prix d''achat HT]]*Tableau_TARIFS_SOCODA[[#This Row],[Qté12]]</f>
        <v>0</v>
      </c>
      <c r="AG66" s="74">
        <f>Tableau_TARIFS_SOCODA[[#This Row],[Prix d''achat HT]]*Tableau_TARIFS_SOCODA[[#This Row],[Qté13]]</f>
        <v>0</v>
      </c>
      <c r="AI66" s="74">
        <f>Tableau_TARIFS_SOCODA[[#This Row],[Prix d''achat HT]]*Tableau_TARIFS_SOCODA[[#This Row],[Qté14]]</f>
        <v>0</v>
      </c>
      <c r="AK66" s="74">
        <f>Tableau_TARIFS_SOCODA[[#This Row],[Prix d''achat HT]]*Tableau_TARIFS_SOCODA[[#This Row],[Qté15]]</f>
        <v>0</v>
      </c>
      <c r="AM66" s="74">
        <f>Tableau_TARIFS_SOCODA[[#This Row],[Prix d''achat HT]]*Tableau_TARIFS_SOCODA[[#This Row],[Qté16]]</f>
        <v>0</v>
      </c>
      <c r="AO66" s="74">
        <f>Tableau_TARIFS_SOCODA[[#This Row],[Prix d''achat HT]]*Tableau_TARIFS_SOCODA[[#This Row],[Qté17]]</f>
        <v>0</v>
      </c>
      <c r="AQ66" s="74">
        <f>Tableau_TARIFS_SOCODA[[#This Row],[Prix d''achat HT]]*Tableau_TARIFS_SOCODA[[#This Row],[Qté18]]</f>
        <v>0</v>
      </c>
      <c r="AS66" s="74">
        <f>Tableau_TARIFS_SOCODA[[#This Row],[Prix d''achat HT]]*Tableau_TARIFS_SOCODA[[#This Row],[Qté19]]</f>
        <v>0</v>
      </c>
      <c r="AU66" s="74">
        <f>Tableau_TARIFS_SOCODA[[#This Row],[Prix d''achat HT]]*Tableau_TARIFS_SOCODA[[#This Row],[Qté20]]</f>
        <v>0</v>
      </c>
      <c r="AW66" s="74">
        <f>Tableau_TARIFS_SOCODA[[#This Row],[Prix d''achat HT]]*Tableau_TARIFS_SOCODA[[#This Row],[Qté21]]</f>
        <v>0</v>
      </c>
      <c r="AY66" s="74">
        <f>Tableau_TARIFS_SOCODA[[#This Row],[Prix d''achat HT]]*Tableau_TARIFS_SOCODA[[#This Row],[Qté22]]</f>
        <v>0</v>
      </c>
      <c r="BA66" s="74">
        <f>Tableau_TARIFS_SOCODA[[#This Row],[Prix d''achat HT]]*Tableau_TARIFS_SOCODA[[#This Row],[Qté23]]</f>
        <v>0</v>
      </c>
      <c r="BC66" s="74">
        <f>Tableau_TARIFS_SOCODA[[#This Row],[Prix d''achat HT]]*Tableau_TARIFS_SOCODA[[#This Row],[Qté24]]</f>
        <v>0</v>
      </c>
      <c r="BE66" s="74">
        <f>Tableau_TARIFS_SOCODA[[#This Row],[Prix d''achat HT]]*Tableau_TARIFS_SOCODA[[#This Row],[Qté25]]</f>
        <v>0</v>
      </c>
      <c r="BG66" s="74">
        <f>Tableau_TARIFS_SOCODA[[#This Row],[Prix d''achat HT]]*Tableau_TARIFS_SOCODA[[#This Row],[Qté26]]</f>
        <v>0</v>
      </c>
      <c r="BI66" s="74">
        <f>Tableau_TARIFS_SOCODA[[#This Row],[Prix d''achat HT]]*Tableau_TARIFS_SOCODA[[#This Row],[Qté27]]</f>
        <v>0</v>
      </c>
      <c r="BK66" s="74">
        <f>Tableau_TARIFS_SOCODA[[#This Row],[Prix d''achat HT]]*Tableau_TARIFS_SOCODA[[#This Row],[Qté28]]</f>
        <v>0</v>
      </c>
      <c r="BM66" s="74">
        <f>Tableau_TARIFS_SOCODA[[#This Row],[Prix d''achat HT]]*Tableau_TARIFS_SOCODA[[#This Row],[Qté29]]</f>
        <v>0</v>
      </c>
      <c r="BO66" s="74">
        <f>Tableau_TARIFS_SOCODA[[#This Row],[Prix d''achat HT]]*Tableau_TARIFS_SOCODA[[#This Row],[Qté30]]</f>
        <v>0</v>
      </c>
      <c r="BP66" s="75">
        <f>Tableau_TARIFS_SOCODA[[#This Row],[Longueur]]*Tableau_TARIFS_SOCODA[[#This Row],[Largeur]]</f>
        <v>5.3819999999999997</v>
      </c>
      <c r="BR66" s="74"/>
    </row>
    <row r="67" spans="1:70" x14ac:dyDescent="0.25">
      <c r="A67" t="s">
        <v>186</v>
      </c>
      <c r="B67" t="s">
        <v>176</v>
      </c>
      <c r="C67" t="s">
        <v>187</v>
      </c>
      <c r="D67">
        <v>2.0699999999999998</v>
      </c>
      <c r="E67">
        <v>2.6</v>
      </c>
      <c r="F67" t="s">
        <v>61</v>
      </c>
      <c r="G67" s="74">
        <v>75.209900000000005</v>
      </c>
      <c r="I67" s="74">
        <f>Tableau_TARIFS_SOCODA[[#This Row],[Prix d''achat HT]]*Tableau_TARIFS_SOCODA[[#This Row],[Qté]]</f>
        <v>0</v>
      </c>
      <c r="K67" s="74">
        <f>Tableau_TARIFS_SOCODA[[#This Row],[Prix d''achat HT]]*Tableau_TARIFS_SOCODA[[#This Row],[Qté2]]</f>
        <v>0</v>
      </c>
      <c r="M67" s="74">
        <f>Tableau_TARIFS_SOCODA[[#This Row],[Prix d''achat HT]]*Tableau_TARIFS_SOCODA[[#This Row],[Qté3]]</f>
        <v>0</v>
      </c>
      <c r="O67" s="74">
        <f>Tableau_TARIFS_SOCODA[[#This Row],[Prix d''achat HT]]*Tableau_TARIFS_SOCODA[[#This Row],[Qté4]]</f>
        <v>0</v>
      </c>
      <c r="Q67" s="74">
        <f>Tableau_TARIFS_SOCODA[[#This Row],[Prix d''achat HT]]*Tableau_TARIFS_SOCODA[[#This Row],[Qté5]]</f>
        <v>0</v>
      </c>
      <c r="S67" s="74">
        <f>Tableau_TARIFS_SOCODA[[#This Row],[Prix d''achat HT]]*Tableau_TARIFS_SOCODA[[#This Row],[Qté6]]</f>
        <v>0</v>
      </c>
      <c r="U67" s="74">
        <f>Tableau_TARIFS_SOCODA[[#This Row],[Prix d''achat HT]]*Tableau_TARIFS_SOCODA[[#This Row],[Qté7]]</f>
        <v>0</v>
      </c>
      <c r="W67" s="74">
        <f>Tableau_TARIFS_SOCODA[[#This Row],[Prix d''achat HT]]*Tableau_TARIFS_SOCODA[[#This Row],[Qté8]]</f>
        <v>0</v>
      </c>
      <c r="Y67" s="74">
        <f>Tableau_TARIFS_SOCODA[[#This Row],[Prix d''achat HT]]*Tableau_TARIFS_SOCODA[[#This Row],[Qté9]]</f>
        <v>0</v>
      </c>
      <c r="AA67" s="74">
        <f>Tableau_TARIFS_SOCODA[[#This Row],[Prix d''achat HT]]*Tableau_TARIFS_SOCODA[[#This Row],[Qté10]]</f>
        <v>0</v>
      </c>
      <c r="AC67" s="74">
        <f>Tableau_TARIFS_SOCODA[[#This Row],[Prix d''achat HT]]*Tableau_TARIFS_SOCODA[[#This Row],[Qté11]]</f>
        <v>0</v>
      </c>
      <c r="AE67" s="74">
        <f>Tableau_TARIFS_SOCODA[[#This Row],[Prix d''achat HT]]*Tableau_TARIFS_SOCODA[[#This Row],[Qté12]]</f>
        <v>0</v>
      </c>
      <c r="AG67" s="74">
        <f>Tableau_TARIFS_SOCODA[[#This Row],[Prix d''achat HT]]*Tableau_TARIFS_SOCODA[[#This Row],[Qté13]]</f>
        <v>0</v>
      </c>
      <c r="AI67" s="74">
        <f>Tableau_TARIFS_SOCODA[[#This Row],[Prix d''achat HT]]*Tableau_TARIFS_SOCODA[[#This Row],[Qté14]]</f>
        <v>0</v>
      </c>
      <c r="AK67" s="74">
        <f>Tableau_TARIFS_SOCODA[[#This Row],[Prix d''achat HT]]*Tableau_TARIFS_SOCODA[[#This Row],[Qté15]]</f>
        <v>0</v>
      </c>
      <c r="AM67" s="74">
        <f>Tableau_TARIFS_SOCODA[[#This Row],[Prix d''achat HT]]*Tableau_TARIFS_SOCODA[[#This Row],[Qté16]]</f>
        <v>0</v>
      </c>
      <c r="AO67" s="74">
        <f>Tableau_TARIFS_SOCODA[[#This Row],[Prix d''achat HT]]*Tableau_TARIFS_SOCODA[[#This Row],[Qté17]]</f>
        <v>0</v>
      </c>
      <c r="AQ67" s="74">
        <f>Tableau_TARIFS_SOCODA[[#This Row],[Prix d''achat HT]]*Tableau_TARIFS_SOCODA[[#This Row],[Qté18]]</f>
        <v>0</v>
      </c>
      <c r="AS67" s="74">
        <f>Tableau_TARIFS_SOCODA[[#This Row],[Prix d''achat HT]]*Tableau_TARIFS_SOCODA[[#This Row],[Qté19]]</f>
        <v>0</v>
      </c>
      <c r="AU67" s="74">
        <f>Tableau_TARIFS_SOCODA[[#This Row],[Prix d''achat HT]]*Tableau_TARIFS_SOCODA[[#This Row],[Qté20]]</f>
        <v>0</v>
      </c>
      <c r="AW67" s="74">
        <f>Tableau_TARIFS_SOCODA[[#This Row],[Prix d''achat HT]]*Tableau_TARIFS_SOCODA[[#This Row],[Qté21]]</f>
        <v>0</v>
      </c>
      <c r="AY67" s="74">
        <f>Tableau_TARIFS_SOCODA[[#This Row],[Prix d''achat HT]]*Tableau_TARIFS_SOCODA[[#This Row],[Qté22]]</f>
        <v>0</v>
      </c>
      <c r="BA67" s="74">
        <f>Tableau_TARIFS_SOCODA[[#This Row],[Prix d''achat HT]]*Tableau_TARIFS_SOCODA[[#This Row],[Qté23]]</f>
        <v>0</v>
      </c>
      <c r="BC67" s="74">
        <f>Tableau_TARIFS_SOCODA[[#This Row],[Prix d''achat HT]]*Tableau_TARIFS_SOCODA[[#This Row],[Qté24]]</f>
        <v>0</v>
      </c>
      <c r="BE67" s="74">
        <f>Tableau_TARIFS_SOCODA[[#This Row],[Prix d''achat HT]]*Tableau_TARIFS_SOCODA[[#This Row],[Qté25]]</f>
        <v>0</v>
      </c>
      <c r="BG67" s="74">
        <f>Tableau_TARIFS_SOCODA[[#This Row],[Prix d''achat HT]]*Tableau_TARIFS_SOCODA[[#This Row],[Qté26]]</f>
        <v>0</v>
      </c>
      <c r="BI67" s="74">
        <f>Tableau_TARIFS_SOCODA[[#This Row],[Prix d''achat HT]]*Tableau_TARIFS_SOCODA[[#This Row],[Qté27]]</f>
        <v>0</v>
      </c>
      <c r="BK67" s="74">
        <f>Tableau_TARIFS_SOCODA[[#This Row],[Prix d''achat HT]]*Tableau_TARIFS_SOCODA[[#This Row],[Qté28]]</f>
        <v>0</v>
      </c>
      <c r="BM67" s="74">
        <f>Tableau_TARIFS_SOCODA[[#This Row],[Prix d''achat HT]]*Tableau_TARIFS_SOCODA[[#This Row],[Qté29]]</f>
        <v>0</v>
      </c>
      <c r="BO67" s="74">
        <f>Tableau_TARIFS_SOCODA[[#This Row],[Prix d''achat HT]]*Tableau_TARIFS_SOCODA[[#This Row],[Qté30]]</f>
        <v>0</v>
      </c>
      <c r="BP67" s="75">
        <f>Tableau_TARIFS_SOCODA[[#This Row],[Longueur]]*Tableau_TARIFS_SOCODA[[#This Row],[Largeur]]</f>
        <v>5.3819999999999997</v>
      </c>
      <c r="BR67" s="74"/>
    </row>
    <row r="68" spans="1:70" x14ac:dyDescent="0.25">
      <c r="A68" t="s">
        <v>188</v>
      </c>
      <c r="B68" t="s">
        <v>176</v>
      </c>
      <c r="C68" t="s">
        <v>189</v>
      </c>
      <c r="D68">
        <v>2.85</v>
      </c>
      <c r="E68">
        <v>2.1</v>
      </c>
      <c r="F68" t="s">
        <v>61</v>
      </c>
      <c r="G68" s="74">
        <v>15.62</v>
      </c>
      <c r="I68" s="74">
        <f>Tableau_TARIFS_SOCODA[[#This Row],[Prix d''achat HT]]*Tableau_TARIFS_SOCODA[[#This Row],[Qté]]</f>
        <v>0</v>
      </c>
      <c r="K68" s="74">
        <f>Tableau_TARIFS_SOCODA[[#This Row],[Prix d''achat HT]]*Tableau_TARIFS_SOCODA[[#This Row],[Qté2]]</f>
        <v>0</v>
      </c>
      <c r="M68" s="74">
        <f>Tableau_TARIFS_SOCODA[[#This Row],[Prix d''achat HT]]*Tableau_TARIFS_SOCODA[[#This Row],[Qté3]]</f>
        <v>0</v>
      </c>
      <c r="O68" s="74">
        <f>Tableau_TARIFS_SOCODA[[#This Row],[Prix d''achat HT]]*Tableau_TARIFS_SOCODA[[#This Row],[Qté4]]</f>
        <v>0</v>
      </c>
      <c r="Q68" s="74">
        <f>Tableau_TARIFS_SOCODA[[#This Row],[Prix d''achat HT]]*Tableau_TARIFS_SOCODA[[#This Row],[Qté5]]</f>
        <v>0</v>
      </c>
      <c r="S68" s="74">
        <f>Tableau_TARIFS_SOCODA[[#This Row],[Prix d''achat HT]]*Tableau_TARIFS_SOCODA[[#This Row],[Qté6]]</f>
        <v>0</v>
      </c>
      <c r="U68" s="74">
        <f>Tableau_TARIFS_SOCODA[[#This Row],[Prix d''achat HT]]*Tableau_TARIFS_SOCODA[[#This Row],[Qté7]]</f>
        <v>0</v>
      </c>
      <c r="W68" s="74">
        <f>Tableau_TARIFS_SOCODA[[#This Row],[Prix d''achat HT]]*Tableau_TARIFS_SOCODA[[#This Row],[Qté8]]</f>
        <v>0</v>
      </c>
      <c r="Y68" s="74">
        <f>Tableau_TARIFS_SOCODA[[#This Row],[Prix d''achat HT]]*Tableau_TARIFS_SOCODA[[#This Row],[Qté9]]</f>
        <v>0</v>
      </c>
      <c r="AA68" s="74">
        <f>Tableau_TARIFS_SOCODA[[#This Row],[Prix d''achat HT]]*Tableau_TARIFS_SOCODA[[#This Row],[Qté10]]</f>
        <v>0</v>
      </c>
      <c r="AC68" s="74">
        <f>Tableau_TARIFS_SOCODA[[#This Row],[Prix d''achat HT]]*Tableau_TARIFS_SOCODA[[#This Row],[Qté11]]</f>
        <v>0</v>
      </c>
      <c r="AE68" s="74">
        <f>Tableau_TARIFS_SOCODA[[#This Row],[Prix d''achat HT]]*Tableau_TARIFS_SOCODA[[#This Row],[Qté12]]</f>
        <v>0</v>
      </c>
      <c r="AG68" s="74">
        <f>Tableau_TARIFS_SOCODA[[#This Row],[Prix d''achat HT]]*Tableau_TARIFS_SOCODA[[#This Row],[Qté13]]</f>
        <v>0</v>
      </c>
      <c r="AI68" s="74">
        <f>Tableau_TARIFS_SOCODA[[#This Row],[Prix d''achat HT]]*Tableau_TARIFS_SOCODA[[#This Row],[Qté14]]</f>
        <v>0</v>
      </c>
      <c r="AK68" s="74">
        <f>Tableau_TARIFS_SOCODA[[#This Row],[Prix d''achat HT]]*Tableau_TARIFS_SOCODA[[#This Row],[Qté15]]</f>
        <v>0</v>
      </c>
      <c r="AM68" s="74">
        <f>Tableau_TARIFS_SOCODA[[#This Row],[Prix d''achat HT]]*Tableau_TARIFS_SOCODA[[#This Row],[Qté16]]</f>
        <v>0</v>
      </c>
      <c r="AO68" s="74">
        <f>Tableau_TARIFS_SOCODA[[#This Row],[Prix d''achat HT]]*Tableau_TARIFS_SOCODA[[#This Row],[Qté17]]</f>
        <v>0</v>
      </c>
      <c r="AQ68" s="74">
        <f>Tableau_TARIFS_SOCODA[[#This Row],[Prix d''achat HT]]*Tableau_TARIFS_SOCODA[[#This Row],[Qté18]]</f>
        <v>0</v>
      </c>
      <c r="AS68" s="74">
        <f>Tableau_TARIFS_SOCODA[[#This Row],[Prix d''achat HT]]*Tableau_TARIFS_SOCODA[[#This Row],[Qté19]]</f>
        <v>0</v>
      </c>
      <c r="AU68" s="74">
        <f>Tableau_TARIFS_SOCODA[[#This Row],[Prix d''achat HT]]*Tableau_TARIFS_SOCODA[[#This Row],[Qté20]]</f>
        <v>0</v>
      </c>
      <c r="AW68" s="74">
        <f>Tableau_TARIFS_SOCODA[[#This Row],[Prix d''achat HT]]*Tableau_TARIFS_SOCODA[[#This Row],[Qté21]]</f>
        <v>0</v>
      </c>
      <c r="AY68" s="74">
        <f>Tableau_TARIFS_SOCODA[[#This Row],[Prix d''achat HT]]*Tableau_TARIFS_SOCODA[[#This Row],[Qté22]]</f>
        <v>0</v>
      </c>
      <c r="BA68" s="74">
        <f>Tableau_TARIFS_SOCODA[[#This Row],[Prix d''achat HT]]*Tableau_TARIFS_SOCODA[[#This Row],[Qté23]]</f>
        <v>0</v>
      </c>
      <c r="BC68" s="74">
        <f>Tableau_TARIFS_SOCODA[[#This Row],[Prix d''achat HT]]*Tableau_TARIFS_SOCODA[[#This Row],[Qté24]]</f>
        <v>0</v>
      </c>
      <c r="BE68" s="74">
        <f>Tableau_TARIFS_SOCODA[[#This Row],[Prix d''achat HT]]*Tableau_TARIFS_SOCODA[[#This Row],[Qté25]]</f>
        <v>0</v>
      </c>
      <c r="BG68" s="74">
        <f>Tableau_TARIFS_SOCODA[[#This Row],[Prix d''achat HT]]*Tableau_TARIFS_SOCODA[[#This Row],[Qté26]]</f>
        <v>0</v>
      </c>
      <c r="BI68" s="74">
        <f>Tableau_TARIFS_SOCODA[[#This Row],[Prix d''achat HT]]*Tableau_TARIFS_SOCODA[[#This Row],[Qté27]]</f>
        <v>0</v>
      </c>
      <c r="BK68" s="74">
        <f>Tableau_TARIFS_SOCODA[[#This Row],[Prix d''achat HT]]*Tableau_TARIFS_SOCODA[[#This Row],[Qté28]]</f>
        <v>0</v>
      </c>
      <c r="BM68" s="74">
        <f>Tableau_TARIFS_SOCODA[[#This Row],[Prix d''achat HT]]*Tableau_TARIFS_SOCODA[[#This Row],[Qté29]]</f>
        <v>0</v>
      </c>
      <c r="BO68" s="74">
        <f>Tableau_TARIFS_SOCODA[[#This Row],[Prix d''achat HT]]*Tableau_TARIFS_SOCODA[[#This Row],[Qté30]]</f>
        <v>0</v>
      </c>
      <c r="BP68" s="75">
        <f>Tableau_TARIFS_SOCODA[[#This Row],[Longueur]]*Tableau_TARIFS_SOCODA[[#This Row],[Largeur]]</f>
        <v>5.9850000000000003</v>
      </c>
      <c r="BR68" s="74"/>
    </row>
    <row r="69" spans="1:70" x14ac:dyDescent="0.25">
      <c r="A69" t="s">
        <v>190</v>
      </c>
      <c r="B69" t="s">
        <v>176</v>
      </c>
      <c r="C69" t="s">
        <v>191</v>
      </c>
      <c r="D69">
        <v>2.85</v>
      </c>
      <c r="E69">
        <v>2.1</v>
      </c>
      <c r="F69" t="s">
        <v>61</v>
      </c>
      <c r="G69" s="74">
        <v>21.63</v>
      </c>
      <c r="I69" s="74">
        <f>Tableau_TARIFS_SOCODA[[#This Row],[Prix d''achat HT]]*Tableau_TARIFS_SOCODA[[#This Row],[Qté]]</f>
        <v>0</v>
      </c>
      <c r="K69" s="74">
        <f>Tableau_TARIFS_SOCODA[[#This Row],[Prix d''achat HT]]*Tableau_TARIFS_SOCODA[[#This Row],[Qté2]]</f>
        <v>0</v>
      </c>
      <c r="M69" s="74">
        <f>Tableau_TARIFS_SOCODA[[#This Row],[Prix d''achat HT]]*Tableau_TARIFS_SOCODA[[#This Row],[Qté3]]</f>
        <v>0</v>
      </c>
      <c r="O69" s="74">
        <f>Tableau_TARIFS_SOCODA[[#This Row],[Prix d''achat HT]]*Tableau_TARIFS_SOCODA[[#This Row],[Qté4]]</f>
        <v>0</v>
      </c>
      <c r="Q69" s="74">
        <f>Tableau_TARIFS_SOCODA[[#This Row],[Prix d''achat HT]]*Tableau_TARIFS_SOCODA[[#This Row],[Qté5]]</f>
        <v>0</v>
      </c>
      <c r="S69" s="74">
        <f>Tableau_TARIFS_SOCODA[[#This Row],[Prix d''achat HT]]*Tableau_TARIFS_SOCODA[[#This Row],[Qté6]]</f>
        <v>0</v>
      </c>
      <c r="U69" s="74">
        <f>Tableau_TARIFS_SOCODA[[#This Row],[Prix d''achat HT]]*Tableau_TARIFS_SOCODA[[#This Row],[Qté7]]</f>
        <v>0</v>
      </c>
      <c r="W69" s="74">
        <f>Tableau_TARIFS_SOCODA[[#This Row],[Prix d''achat HT]]*Tableau_TARIFS_SOCODA[[#This Row],[Qté8]]</f>
        <v>0</v>
      </c>
      <c r="Y69" s="74">
        <f>Tableau_TARIFS_SOCODA[[#This Row],[Prix d''achat HT]]*Tableau_TARIFS_SOCODA[[#This Row],[Qté9]]</f>
        <v>0</v>
      </c>
      <c r="AA69" s="74">
        <f>Tableau_TARIFS_SOCODA[[#This Row],[Prix d''achat HT]]*Tableau_TARIFS_SOCODA[[#This Row],[Qté10]]</f>
        <v>0</v>
      </c>
      <c r="AC69" s="74">
        <f>Tableau_TARIFS_SOCODA[[#This Row],[Prix d''achat HT]]*Tableau_TARIFS_SOCODA[[#This Row],[Qté11]]</f>
        <v>0</v>
      </c>
      <c r="AE69" s="74">
        <f>Tableau_TARIFS_SOCODA[[#This Row],[Prix d''achat HT]]*Tableau_TARIFS_SOCODA[[#This Row],[Qté12]]</f>
        <v>0</v>
      </c>
      <c r="AG69" s="74">
        <f>Tableau_TARIFS_SOCODA[[#This Row],[Prix d''achat HT]]*Tableau_TARIFS_SOCODA[[#This Row],[Qté13]]</f>
        <v>0</v>
      </c>
      <c r="AI69" s="74">
        <f>Tableau_TARIFS_SOCODA[[#This Row],[Prix d''achat HT]]*Tableau_TARIFS_SOCODA[[#This Row],[Qté14]]</f>
        <v>0</v>
      </c>
      <c r="AK69" s="74">
        <f>Tableau_TARIFS_SOCODA[[#This Row],[Prix d''achat HT]]*Tableau_TARIFS_SOCODA[[#This Row],[Qté15]]</f>
        <v>0</v>
      </c>
      <c r="AM69" s="74">
        <f>Tableau_TARIFS_SOCODA[[#This Row],[Prix d''achat HT]]*Tableau_TARIFS_SOCODA[[#This Row],[Qté16]]</f>
        <v>0</v>
      </c>
      <c r="AO69" s="74">
        <f>Tableau_TARIFS_SOCODA[[#This Row],[Prix d''achat HT]]*Tableau_TARIFS_SOCODA[[#This Row],[Qté17]]</f>
        <v>0</v>
      </c>
      <c r="AQ69" s="74">
        <f>Tableau_TARIFS_SOCODA[[#This Row],[Prix d''achat HT]]*Tableau_TARIFS_SOCODA[[#This Row],[Qté18]]</f>
        <v>0</v>
      </c>
      <c r="AS69" s="74">
        <f>Tableau_TARIFS_SOCODA[[#This Row],[Prix d''achat HT]]*Tableau_TARIFS_SOCODA[[#This Row],[Qté19]]</f>
        <v>0</v>
      </c>
      <c r="AU69" s="74">
        <f>Tableau_TARIFS_SOCODA[[#This Row],[Prix d''achat HT]]*Tableau_TARIFS_SOCODA[[#This Row],[Qté20]]</f>
        <v>0</v>
      </c>
      <c r="AW69" s="74">
        <f>Tableau_TARIFS_SOCODA[[#This Row],[Prix d''achat HT]]*Tableau_TARIFS_SOCODA[[#This Row],[Qté21]]</f>
        <v>0</v>
      </c>
      <c r="AY69" s="74">
        <f>Tableau_TARIFS_SOCODA[[#This Row],[Prix d''achat HT]]*Tableau_TARIFS_SOCODA[[#This Row],[Qté22]]</f>
        <v>0</v>
      </c>
      <c r="BA69" s="74">
        <f>Tableau_TARIFS_SOCODA[[#This Row],[Prix d''achat HT]]*Tableau_TARIFS_SOCODA[[#This Row],[Qté23]]</f>
        <v>0</v>
      </c>
      <c r="BC69" s="74">
        <f>Tableau_TARIFS_SOCODA[[#This Row],[Prix d''achat HT]]*Tableau_TARIFS_SOCODA[[#This Row],[Qté24]]</f>
        <v>0</v>
      </c>
      <c r="BE69" s="74">
        <f>Tableau_TARIFS_SOCODA[[#This Row],[Prix d''achat HT]]*Tableau_TARIFS_SOCODA[[#This Row],[Qté25]]</f>
        <v>0</v>
      </c>
      <c r="BG69" s="74">
        <f>Tableau_TARIFS_SOCODA[[#This Row],[Prix d''achat HT]]*Tableau_TARIFS_SOCODA[[#This Row],[Qté26]]</f>
        <v>0</v>
      </c>
      <c r="BI69" s="74">
        <f>Tableau_TARIFS_SOCODA[[#This Row],[Prix d''achat HT]]*Tableau_TARIFS_SOCODA[[#This Row],[Qté27]]</f>
        <v>0</v>
      </c>
      <c r="BK69" s="74">
        <f>Tableau_TARIFS_SOCODA[[#This Row],[Prix d''achat HT]]*Tableau_TARIFS_SOCODA[[#This Row],[Qté28]]</f>
        <v>0</v>
      </c>
      <c r="BM69" s="74">
        <f>Tableau_TARIFS_SOCODA[[#This Row],[Prix d''achat HT]]*Tableau_TARIFS_SOCODA[[#This Row],[Qté29]]</f>
        <v>0</v>
      </c>
      <c r="BO69" s="74">
        <f>Tableau_TARIFS_SOCODA[[#This Row],[Prix d''achat HT]]*Tableau_TARIFS_SOCODA[[#This Row],[Qté30]]</f>
        <v>0</v>
      </c>
      <c r="BP69" s="75">
        <f>Tableau_TARIFS_SOCODA[[#This Row],[Longueur]]*Tableau_TARIFS_SOCODA[[#This Row],[Largeur]]</f>
        <v>5.9850000000000003</v>
      </c>
      <c r="BR69" s="74"/>
    </row>
    <row r="70" spans="1:70" x14ac:dyDescent="0.25">
      <c r="A70" t="s">
        <v>192</v>
      </c>
      <c r="B70" t="s">
        <v>193</v>
      </c>
      <c r="C70" t="s">
        <v>194</v>
      </c>
      <c r="D70">
        <v>4</v>
      </c>
      <c r="E70">
        <v>0.95</v>
      </c>
      <c r="F70" t="s">
        <v>61</v>
      </c>
      <c r="G70" s="74">
        <v>75.87</v>
      </c>
      <c r="I70" s="74">
        <f>Tableau_TARIFS_SOCODA[[#This Row],[Prix d''achat HT]]*Tableau_TARIFS_SOCODA[[#This Row],[Qté]]</f>
        <v>0</v>
      </c>
      <c r="K70" s="74">
        <f>Tableau_TARIFS_SOCODA[[#This Row],[Prix d''achat HT]]*Tableau_TARIFS_SOCODA[[#This Row],[Qté2]]</f>
        <v>0</v>
      </c>
      <c r="M70" s="74">
        <f>Tableau_TARIFS_SOCODA[[#This Row],[Prix d''achat HT]]*Tableau_TARIFS_SOCODA[[#This Row],[Qté3]]</f>
        <v>0</v>
      </c>
      <c r="O70" s="74">
        <f>Tableau_TARIFS_SOCODA[[#This Row],[Prix d''achat HT]]*Tableau_TARIFS_SOCODA[[#This Row],[Qté4]]</f>
        <v>0</v>
      </c>
      <c r="Q70" s="74">
        <f>Tableau_TARIFS_SOCODA[[#This Row],[Prix d''achat HT]]*Tableau_TARIFS_SOCODA[[#This Row],[Qté5]]</f>
        <v>0</v>
      </c>
      <c r="S70" s="74">
        <f>Tableau_TARIFS_SOCODA[[#This Row],[Prix d''achat HT]]*Tableau_TARIFS_SOCODA[[#This Row],[Qté6]]</f>
        <v>0</v>
      </c>
      <c r="U70" s="74">
        <f>Tableau_TARIFS_SOCODA[[#This Row],[Prix d''achat HT]]*Tableau_TARIFS_SOCODA[[#This Row],[Qté7]]</f>
        <v>0</v>
      </c>
      <c r="W70" s="74">
        <f>Tableau_TARIFS_SOCODA[[#This Row],[Prix d''achat HT]]*Tableau_TARIFS_SOCODA[[#This Row],[Qté8]]</f>
        <v>0</v>
      </c>
      <c r="Y70" s="74">
        <f>Tableau_TARIFS_SOCODA[[#This Row],[Prix d''achat HT]]*Tableau_TARIFS_SOCODA[[#This Row],[Qté9]]</f>
        <v>0</v>
      </c>
      <c r="AA70" s="74">
        <f>Tableau_TARIFS_SOCODA[[#This Row],[Prix d''achat HT]]*Tableau_TARIFS_SOCODA[[#This Row],[Qté10]]</f>
        <v>0</v>
      </c>
      <c r="AC70" s="74">
        <f>Tableau_TARIFS_SOCODA[[#This Row],[Prix d''achat HT]]*Tableau_TARIFS_SOCODA[[#This Row],[Qté11]]</f>
        <v>0</v>
      </c>
      <c r="AE70" s="74">
        <f>Tableau_TARIFS_SOCODA[[#This Row],[Prix d''achat HT]]*Tableau_TARIFS_SOCODA[[#This Row],[Qté12]]</f>
        <v>0</v>
      </c>
      <c r="AG70" s="74">
        <f>Tableau_TARIFS_SOCODA[[#This Row],[Prix d''achat HT]]*Tableau_TARIFS_SOCODA[[#This Row],[Qté13]]</f>
        <v>0</v>
      </c>
      <c r="AI70" s="74">
        <f>Tableau_TARIFS_SOCODA[[#This Row],[Prix d''achat HT]]*Tableau_TARIFS_SOCODA[[#This Row],[Qté14]]</f>
        <v>0</v>
      </c>
      <c r="AK70" s="74">
        <f>Tableau_TARIFS_SOCODA[[#This Row],[Prix d''achat HT]]*Tableau_TARIFS_SOCODA[[#This Row],[Qté15]]</f>
        <v>0</v>
      </c>
      <c r="AM70" s="74">
        <f>Tableau_TARIFS_SOCODA[[#This Row],[Prix d''achat HT]]*Tableau_TARIFS_SOCODA[[#This Row],[Qté16]]</f>
        <v>0</v>
      </c>
      <c r="AO70" s="74">
        <f>Tableau_TARIFS_SOCODA[[#This Row],[Prix d''achat HT]]*Tableau_TARIFS_SOCODA[[#This Row],[Qté17]]</f>
        <v>0</v>
      </c>
      <c r="AQ70" s="74">
        <f>Tableau_TARIFS_SOCODA[[#This Row],[Prix d''achat HT]]*Tableau_TARIFS_SOCODA[[#This Row],[Qté18]]</f>
        <v>0</v>
      </c>
      <c r="AS70" s="74">
        <f>Tableau_TARIFS_SOCODA[[#This Row],[Prix d''achat HT]]*Tableau_TARIFS_SOCODA[[#This Row],[Qté19]]</f>
        <v>0</v>
      </c>
      <c r="AU70" s="74">
        <f>Tableau_TARIFS_SOCODA[[#This Row],[Prix d''achat HT]]*Tableau_TARIFS_SOCODA[[#This Row],[Qté20]]</f>
        <v>0</v>
      </c>
      <c r="AW70" s="74">
        <f>Tableau_TARIFS_SOCODA[[#This Row],[Prix d''achat HT]]*Tableau_TARIFS_SOCODA[[#This Row],[Qté21]]</f>
        <v>0</v>
      </c>
      <c r="AY70" s="74">
        <f>Tableau_TARIFS_SOCODA[[#This Row],[Prix d''achat HT]]*Tableau_TARIFS_SOCODA[[#This Row],[Qté22]]</f>
        <v>0</v>
      </c>
      <c r="BA70" s="74">
        <f>Tableau_TARIFS_SOCODA[[#This Row],[Prix d''achat HT]]*Tableau_TARIFS_SOCODA[[#This Row],[Qté23]]</f>
        <v>0</v>
      </c>
      <c r="BC70" s="74">
        <f>Tableau_TARIFS_SOCODA[[#This Row],[Prix d''achat HT]]*Tableau_TARIFS_SOCODA[[#This Row],[Qté24]]</f>
        <v>0</v>
      </c>
      <c r="BE70" s="74">
        <f>Tableau_TARIFS_SOCODA[[#This Row],[Prix d''achat HT]]*Tableau_TARIFS_SOCODA[[#This Row],[Qté25]]</f>
        <v>0</v>
      </c>
      <c r="BG70" s="74">
        <f>Tableau_TARIFS_SOCODA[[#This Row],[Prix d''achat HT]]*Tableau_TARIFS_SOCODA[[#This Row],[Qté26]]</f>
        <v>0</v>
      </c>
      <c r="BI70" s="74">
        <f>Tableau_TARIFS_SOCODA[[#This Row],[Prix d''achat HT]]*Tableau_TARIFS_SOCODA[[#This Row],[Qté27]]</f>
        <v>0</v>
      </c>
      <c r="BK70" s="74">
        <f>Tableau_TARIFS_SOCODA[[#This Row],[Prix d''achat HT]]*Tableau_TARIFS_SOCODA[[#This Row],[Qté28]]</f>
        <v>0</v>
      </c>
      <c r="BM70" s="74">
        <f>Tableau_TARIFS_SOCODA[[#This Row],[Prix d''achat HT]]*Tableau_TARIFS_SOCODA[[#This Row],[Qté29]]</f>
        <v>0</v>
      </c>
      <c r="BO70" s="74">
        <f>Tableau_TARIFS_SOCODA[[#This Row],[Prix d''achat HT]]*Tableau_TARIFS_SOCODA[[#This Row],[Qté30]]</f>
        <v>0</v>
      </c>
      <c r="BP70" s="75">
        <f>Tableau_TARIFS_SOCODA[[#This Row],[Longueur]]*Tableau_TARIFS_SOCODA[[#This Row],[Largeur]]</f>
        <v>3.8</v>
      </c>
      <c r="BR70" s="74"/>
    </row>
    <row r="71" spans="1:70" x14ac:dyDescent="0.25">
      <c r="A71" t="s">
        <v>195</v>
      </c>
      <c r="B71" t="s">
        <v>193</v>
      </c>
      <c r="C71" t="s">
        <v>196</v>
      </c>
      <c r="D71">
        <v>4</v>
      </c>
      <c r="E71">
        <v>0.95</v>
      </c>
      <c r="F71" t="s">
        <v>61</v>
      </c>
      <c r="G71" s="74">
        <v>112.91</v>
      </c>
      <c r="I71" s="74">
        <f>Tableau_TARIFS_SOCODA[[#This Row],[Prix d''achat HT]]*Tableau_TARIFS_SOCODA[[#This Row],[Qté]]</f>
        <v>0</v>
      </c>
      <c r="K71" s="74">
        <f>Tableau_TARIFS_SOCODA[[#This Row],[Prix d''achat HT]]*Tableau_TARIFS_SOCODA[[#This Row],[Qté2]]</f>
        <v>0</v>
      </c>
      <c r="M71" s="74">
        <f>Tableau_TARIFS_SOCODA[[#This Row],[Prix d''achat HT]]*Tableau_TARIFS_SOCODA[[#This Row],[Qté3]]</f>
        <v>0</v>
      </c>
      <c r="O71" s="74">
        <f>Tableau_TARIFS_SOCODA[[#This Row],[Prix d''achat HT]]*Tableau_TARIFS_SOCODA[[#This Row],[Qté4]]</f>
        <v>0</v>
      </c>
      <c r="Q71" s="74">
        <f>Tableau_TARIFS_SOCODA[[#This Row],[Prix d''achat HT]]*Tableau_TARIFS_SOCODA[[#This Row],[Qté5]]</f>
        <v>0</v>
      </c>
      <c r="S71" s="74">
        <f>Tableau_TARIFS_SOCODA[[#This Row],[Prix d''achat HT]]*Tableau_TARIFS_SOCODA[[#This Row],[Qté6]]</f>
        <v>0</v>
      </c>
      <c r="U71" s="74">
        <f>Tableau_TARIFS_SOCODA[[#This Row],[Prix d''achat HT]]*Tableau_TARIFS_SOCODA[[#This Row],[Qté7]]</f>
        <v>0</v>
      </c>
      <c r="W71" s="74">
        <f>Tableau_TARIFS_SOCODA[[#This Row],[Prix d''achat HT]]*Tableau_TARIFS_SOCODA[[#This Row],[Qté8]]</f>
        <v>0</v>
      </c>
      <c r="Y71" s="74">
        <f>Tableau_TARIFS_SOCODA[[#This Row],[Prix d''achat HT]]*Tableau_TARIFS_SOCODA[[#This Row],[Qté9]]</f>
        <v>0</v>
      </c>
      <c r="AA71" s="74">
        <f>Tableau_TARIFS_SOCODA[[#This Row],[Prix d''achat HT]]*Tableau_TARIFS_SOCODA[[#This Row],[Qté10]]</f>
        <v>0</v>
      </c>
      <c r="AC71" s="74">
        <f>Tableau_TARIFS_SOCODA[[#This Row],[Prix d''achat HT]]*Tableau_TARIFS_SOCODA[[#This Row],[Qté11]]</f>
        <v>0</v>
      </c>
      <c r="AE71" s="74">
        <f>Tableau_TARIFS_SOCODA[[#This Row],[Prix d''achat HT]]*Tableau_TARIFS_SOCODA[[#This Row],[Qté12]]</f>
        <v>0</v>
      </c>
      <c r="AG71" s="74">
        <f>Tableau_TARIFS_SOCODA[[#This Row],[Prix d''achat HT]]*Tableau_TARIFS_SOCODA[[#This Row],[Qté13]]</f>
        <v>0</v>
      </c>
      <c r="AI71" s="74">
        <f>Tableau_TARIFS_SOCODA[[#This Row],[Prix d''achat HT]]*Tableau_TARIFS_SOCODA[[#This Row],[Qté14]]</f>
        <v>0</v>
      </c>
      <c r="AK71" s="74">
        <f>Tableau_TARIFS_SOCODA[[#This Row],[Prix d''achat HT]]*Tableau_TARIFS_SOCODA[[#This Row],[Qté15]]</f>
        <v>0</v>
      </c>
      <c r="AM71" s="74">
        <f>Tableau_TARIFS_SOCODA[[#This Row],[Prix d''achat HT]]*Tableau_TARIFS_SOCODA[[#This Row],[Qté16]]</f>
        <v>0</v>
      </c>
      <c r="AO71" s="74">
        <f>Tableau_TARIFS_SOCODA[[#This Row],[Prix d''achat HT]]*Tableau_TARIFS_SOCODA[[#This Row],[Qté17]]</f>
        <v>0</v>
      </c>
      <c r="AQ71" s="74">
        <f>Tableau_TARIFS_SOCODA[[#This Row],[Prix d''achat HT]]*Tableau_TARIFS_SOCODA[[#This Row],[Qté18]]</f>
        <v>0</v>
      </c>
      <c r="AS71" s="74">
        <f>Tableau_TARIFS_SOCODA[[#This Row],[Prix d''achat HT]]*Tableau_TARIFS_SOCODA[[#This Row],[Qté19]]</f>
        <v>0</v>
      </c>
      <c r="AU71" s="74">
        <f>Tableau_TARIFS_SOCODA[[#This Row],[Prix d''achat HT]]*Tableau_TARIFS_SOCODA[[#This Row],[Qté20]]</f>
        <v>0</v>
      </c>
      <c r="AW71" s="74">
        <f>Tableau_TARIFS_SOCODA[[#This Row],[Prix d''achat HT]]*Tableau_TARIFS_SOCODA[[#This Row],[Qté21]]</f>
        <v>0</v>
      </c>
      <c r="AY71" s="74">
        <f>Tableau_TARIFS_SOCODA[[#This Row],[Prix d''achat HT]]*Tableau_TARIFS_SOCODA[[#This Row],[Qté22]]</f>
        <v>0</v>
      </c>
      <c r="BA71" s="74">
        <f>Tableau_TARIFS_SOCODA[[#This Row],[Prix d''achat HT]]*Tableau_TARIFS_SOCODA[[#This Row],[Qté23]]</f>
        <v>0</v>
      </c>
      <c r="BC71" s="74">
        <f>Tableau_TARIFS_SOCODA[[#This Row],[Prix d''achat HT]]*Tableau_TARIFS_SOCODA[[#This Row],[Qté24]]</f>
        <v>0</v>
      </c>
      <c r="BE71" s="74">
        <f>Tableau_TARIFS_SOCODA[[#This Row],[Prix d''achat HT]]*Tableau_TARIFS_SOCODA[[#This Row],[Qté25]]</f>
        <v>0</v>
      </c>
      <c r="BG71" s="74">
        <f>Tableau_TARIFS_SOCODA[[#This Row],[Prix d''achat HT]]*Tableau_TARIFS_SOCODA[[#This Row],[Qté26]]</f>
        <v>0</v>
      </c>
      <c r="BI71" s="74">
        <f>Tableau_TARIFS_SOCODA[[#This Row],[Prix d''achat HT]]*Tableau_TARIFS_SOCODA[[#This Row],[Qté27]]</f>
        <v>0</v>
      </c>
      <c r="BK71" s="74">
        <f>Tableau_TARIFS_SOCODA[[#This Row],[Prix d''achat HT]]*Tableau_TARIFS_SOCODA[[#This Row],[Qté28]]</f>
        <v>0</v>
      </c>
      <c r="BM71" s="74">
        <f>Tableau_TARIFS_SOCODA[[#This Row],[Prix d''achat HT]]*Tableau_TARIFS_SOCODA[[#This Row],[Qté29]]</f>
        <v>0</v>
      </c>
      <c r="BO71" s="74">
        <f>Tableau_TARIFS_SOCODA[[#This Row],[Prix d''achat HT]]*Tableau_TARIFS_SOCODA[[#This Row],[Qté30]]</f>
        <v>0</v>
      </c>
      <c r="BP71" s="75">
        <f>Tableau_TARIFS_SOCODA[[#This Row],[Longueur]]*Tableau_TARIFS_SOCODA[[#This Row],[Largeur]]</f>
        <v>3.8</v>
      </c>
      <c r="BR71" s="74"/>
    </row>
    <row r="72" spans="1:70" x14ac:dyDescent="0.25">
      <c r="A72" t="s">
        <v>197</v>
      </c>
      <c r="B72" t="s">
        <v>193</v>
      </c>
      <c r="C72" t="s">
        <v>198</v>
      </c>
      <c r="D72">
        <v>4</v>
      </c>
      <c r="E72">
        <v>0.95</v>
      </c>
      <c r="F72" t="s">
        <v>61</v>
      </c>
      <c r="G72" s="74">
        <v>138.44</v>
      </c>
      <c r="I72" s="74">
        <f>Tableau_TARIFS_SOCODA[[#This Row],[Prix d''achat HT]]*Tableau_TARIFS_SOCODA[[#This Row],[Qté]]</f>
        <v>0</v>
      </c>
      <c r="K72" s="74">
        <f>Tableau_TARIFS_SOCODA[[#This Row],[Prix d''achat HT]]*Tableau_TARIFS_SOCODA[[#This Row],[Qté2]]</f>
        <v>0</v>
      </c>
      <c r="M72" s="74">
        <f>Tableau_TARIFS_SOCODA[[#This Row],[Prix d''achat HT]]*Tableau_TARIFS_SOCODA[[#This Row],[Qté3]]</f>
        <v>0</v>
      </c>
      <c r="O72" s="74">
        <f>Tableau_TARIFS_SOCODA[[#This Row],[Prix d''achat HT]]*Tableau_TARIFS_SOCODA[[#This Row],[Qté4]]</f>
        <v>0</v>
      </c>
      <c r="Q72" s="74">
        <f>Tableau_TARIFS_SOCODA[[#This Row],[Prix d''achat HT]]*Tableau_TARIFS_SOCODA[[#This Row],[Qté5]]</f>
        <v>0</v>
      </c>
      <c r="S72" s="74">
        <f>Tableau_TARIFS_SOCODA[[#This Row],[Prix d''achat HT]]*Tableau_TARIFS_SOCODA[[#This Row],[Qté6]]</f>
        <v>0</v>
      </c>
      <c r="U72" s="74">
        <f>Tableau_TARIFS_SOCODA[[#This Row],[Prix d''achat HT]]*Tableau_TARIFS_SOCODA[[#This Row],[Qté7]]</f>
        <v>0</v>
      </c>
      <c r="W72" s="74">
        <f>Tableau_TARIFS_SOCODA[[#This Row],[Prix d''achat HT]]*Tableau_TARIFS_SOCODA[[#This Row],[Qté8]]</f>
        <v>0</v>
      </c>
      <c r="Y72" s="74">
        <f>Tableau_TARIFS_SOCODA[[#This Row],[Prix d''achat HT]]*Tableau_TARIFS_SOCODA[[#This Row],[Qté9]]</f>
        <v>0</v>
      </c>
      <c r="AA72" s="74">
        <f>Tableau_TARIFS_SOCODA[[#This Row],[Prix d''achat HT]]*Tableau_TARIFS_SOCODA[[#This Row],[Qté10]]</f>
        <v>0</v>
      </c>
      <c r="AC72" s="74">
        <f>Tableau_TARIFS_SOCODA[[#This Row],[Prix d''achat HT]]*Tableau_TARIFS_SOCODA[[#This Row],[Qté11]]</f>
        <v>0</v>
      </c>
      <c r="AE72" s="74">
        <f>Tableau_TARIFS_SOCODA[[#This Row],[Prix d''achat HT]]*Tableau_TARIFS_SOCODA[[#This Row],[Qté12]]</f>
        <v>0</v>
      </c>
      <c r="AG72" s="74">
        <f>Tableau_TARIFS_SOCODA[[#This Row],[Prix d''achat HT]]*Tableau_TARIFS_SOCODA[[#This Row],[Qté13]]</f>
        <v>0</v>
      </c>
      <c r="AI72" s="74">
        <f>Tableau_TARIFS_SOCODA[[#This Row],[Prix d''achat HT]]*Tableau_TARIFS_SOCODA[[#This Row],[Qté14]]</f>
        <v>0</v>
      </c>
      <c r="AK72" s="74">
        <f>Tableau_TARIFS_SOCODA[[#This Row],[Prix d''achat HT]]*Tableau_TARIFS_SOCODA[[#This Row],[Qté15]]</f>
        <v>0</v>
      </c>
      <c r="AM72" s="74">
        <f>Tableau_TARIFS_SOCODA[[#This Row],[Prix d''achat HT]]*Tableau_TARIFS_SOCODA[[#This Row],[Qté16]]</f>
        <v>0</v>
      </c>
      <c r="AO72" s="74">
        <f>Tableau_TARIFS_SOCODA[[#This Row],[Prix d''achat HT]]*Tableau_TARIFS_SOCODA[[#This Row],[Qté17]]</f>
        <v>0</v>
      </c>
      <c r="AQ72" s="74">
        <f>Tableau_TARIFS_SOCODA[[#This Row],[Prix d''achat HT]]*Tableau_TARIFS_SOCODA[[#This Row],[Qté18]]</f>
        <v>0</v>
      </c>
      <c r="AS72" s="74">
        <f>Tableau_TARIFS_SOCODA[[#This Row],[Prix d''achat HT]]*Tableau_TARIFS_SOCODA[[#This Row],[Qté19]]</f>
        <v>0</v>
      </c>
      <c r="AU72" s="74">
        <f>Tableau_TARIFS_SOCODA[[#This Row],[Prix d''achat HT]]*Tableau_TARIFS_SOCODA[[#This Row],[Qté20]]</f>
        <v>0</v>
      </c>
      <c r="AW72" s="74">
        <f>Tableau_TARIFS_SOCODA[[#This Row],[Prix d''achat HT]]*Tableau_TARIFS_SOCODA[[#This Row],[Qté21]]</f>
        <v>0</v>
      </c>
      <c r="AY72" s="74">
        <f>Tableau_TARIFS_SOCODA[[#This Row],[Prix d''achat HT]]*Tableau_TARIFS_SOCODA[[#This Row],[Qté22]]</f>
        <v>0</v>
      </c>
      <c r="BA72" s="74">
        <f>Tableau_TARIFS_SOCODA[[#This Row],[Prix d''achat HT]]*Tableau_TARIFS_SOCODA[[#This Row],[Qté23]]</f>
        <v>0</v>
      </c>
      <c r="BC72" s="74">
        <f>Tableau_TARIFS_SOCODA[[#This Row],[Prix d''achat HT]]*Tableau_TARIFS_SOCODA[[#This Row],[Qté24]]</f>
        <v>0</v>
      </c>
      <c r="BE72" s="74">
        <f>Tableau_TARIFS_SOCODA[[#This Row],[Prix d''achat HT]]*Tableau_TARIFS_SOCODA[[#This Row],[Qté25]]</f>
        <v>0</v>
      </c>
      <c r="BG72" s="74">
        <f>Tableau_TARIFS_SOCODA[[#This Row],[Prix d''achat HT]]*Tableau_TARIFS_SOCODA[[#This Row],[Qté26]]</f>
        <v>0</v>
      </c>
      <c r="BI72" s="74">
        <f>Tableau_TARIFS_SOCODA[[#This Row],[Prix d''achat HT]]*Tableau_TARIFS_SOCODA[[#This Row],[Qté27]]</f>
        <v>0</v>
      </c>
      <c r="BK72" s="74">
        <f>Tableau_TARIFS_SOCODA[[#This Row],[Prix d''achat HT]]*Tableau_TARIFS_SOCODA[[#This Row],[Qté28]]</f>
        <v>0</v>
      </c>
      <c r="BM72" s="74">
        <f>Tableau_TARIFS_SOCODA[[#This Row],[Prix d''achat HT]]*Tableau_TARIFS_SOCODA[[#This Row],[Qté29]]</f>
        <v>0</v>
      </c>
      <c r="BO72" s="74">
        <f>Tableau_TARIFS_SOCODA[[#This Row],[Prix d''achat HT]]*Tableau_TARIFS_SOCODA[[#This Row],[Qté30]]</f>
        <v>0</v>
      </c>
      <c r="BP72" s="75">
        <f>Tableau_TARIFS_SOCODA[[#This Row],[Longueur]]*Tableau_TARIFS_SOCODA[[#This Row],[Largeur]]</f>
        <v>3.8</v>
      </c>
      <c r="BR72" s="74"/>
    </row>
    <row r="73" spans="1:70" x14ac:dyDescent="0.25">
      <c r="A73" t="s">
        <v>199</v>
      </c>
      <c r="B73" t="s">
        <v>193</v>
      </c>
      <c r="C73" t="s">
        <v>200</v>
      </c>
      <c r="D73">
        <v>4</v>
      </c>
      <c r="E73">
        <v>0.95</v>
      </c>
      <c r="F73" t="s">
        <v>61</v>
      </c>
      <c r="G73" s="74">
        <v>90.459900000000005</v>
      </c>
      <c r="I73" s="74">
        <f>Tableau_TARIFS_SOCODA[[#This Row],[Prix d''achat HT]]*Tableau_TARIFS_SOCODA[[#This Row],[Qté]]</f>
        <v>0</v>
      </c>
      <c r="K73" s="74">
        <f>Tableau_TARIFS_SOCODA[[#This Row],[Prix d''achat HT]]*Tableau_TARIFS_SOCODA[[#This Row],[Qté2]]</f>
        <v>0</v>
      </c>
      <c r="M73" s="74">
        <f>Tableau_TARIFS_SOCODA[[#This Row],[Prix d''achat HT]]*Tableau_TARIFS_SOCODA[[#This Row],[Qté3]]</f>
        <v>0</v>
      </c>
      <c r="O73" s="74">
        <f>Tableau_TARIFS_SOCODA[[#This Row],[Prix d''achat HT]]*Tableau_TARIFS_SOCODA[[#This Row],[Qté4]]</f>
        <v>0</v>
      </c>
      <c r="Q73" s="74">
        <f>Tableau_TARIFS_SOCODA[[#This Row],[Prix d''achat HT]]*Tableau_TARIFS_SOCODA[[#This Row],[Qté5]]</f>
        <v>0</v>
      </c>
      <c r="S73" s="74">
        <f>Tableau_TARIFS_SOCODA[[#This Row],[Prix d''achat HT]]*Tableau_TARIFS_SOCODA[[#This Row],[Qté6]]</f>
        <v>0</v>
      </c>
      <c r="U73" s="74">
        <f>Tableau_TARIFS_SOCODA[[#This Row],[Prix d''achat HT]]*Tableau_TARIFS_SOCODA[[#This Row],[Qté7]]</f>
        <v>0</v>
      </c>
      <c r="W73" s="74">
        <f>Tableau_TARIFS_SOCODA[[#This Row],[Prix d''achat HT]]*Tableau_TARIFS_SOCODA[[#This Row],[Qté8]]</f>
        <v>0</v>
      </c>
      <c r="Y73" s="74">
        <f>Tableau_TARIFS_SOCODA[[#This Row],[Prix d''achat HT]]*Tableau_TARIFS_SOCODA[[#This Row],[Qté9]]</f>
        <v>0</v>
      </c>
      <c r="AA73" s="74">
        <f>Tableau_TARIFS_SOCODA[[#This Row],[Prix d''achat HT]]*Tableau_TARIFS_SOCODA[[#This Row],[Qté10]]</f>
        <v>0</v>
      </c>
      <c r="AC73" s="74">
        <f>Tableau_TARIFS_SOCODA[[#This Row],[Prix d''achat HT]]*Tableau_TARIFS_SOCODA[[#This Row],[Qté11]]</f>
        <v>0</v>
      </c>
      <c r="AE73" s="74">
        <f>Tableau_TARIFS_SOCODA[[#This Row],[Prix d''achat HT]]*Tableau_TARIFS_SOCODA[[#This Row],[Qté12]]</f>
        <v>0</v>
      </c>
      <c r="AG73" s="74">
        <f>Tableau_TARIFS_SOCODA[[#This Row],[Prix d''achat HT]]*Tableau_TARIFS_SOCODA[[#This Row],[Qté13]]</f>
        <v>0</v>
      </c>
      <c r="AI73" s="74">
        <f>Tableau_TARIFS_SOCODA[[#This Row],[Prix d''achat HT]]*Tableau_TARIFS_SOCODA[[#This Row],[Qté14]]</f>
        <v>0</v>
      </c>
      <c r="AK73" s="74">
        <f>Tableau_TARIFS_SOCODA[[#This Row],[Prix d''achat HT]]*Tableau_TARIFS_SOCODA[[#This Row],[Qté15]]</f>
        <v>0</v>
      </c>
      <c r="AM73" s="74">
        <f>Tableau_TARIFS_SOCODA[[#This Row],[Prix d''achat HT]]*Tableau_TARIFS_SOCODA[[#This Row],[Qté16]]</f>
        <v>0</v>
      </c>
      <c r="AO73" s="74">
        <f>Tableau_TARIFS_SOCODA[[#This Row],[Prix d''achat HT]]*Tableau_TARIFS_SOCODA[[#This Row],[Qté17]]</f>
        <v>0</v>
      </c>
      <c r="AQ73" s="74">
        <f>Tableau_TARIFS_SOCODA[[#This Row],[Prix d''achat HT]]*Tableau_TARIFS_SOCODA[[#This Row],[Qté18]]</f>
        <v>0</v>
      </c>
      <c r="AS73" s="74">
        <f>Tableau_TARIFS_SOCODA[[#This Row],[Prix d''achat HT]]*Tableau_TARIFS_SOCODA[[#This Row],[Qté19]]</f>
        <v>0</v>
      </c>
      <c r="AU73" s="74">
        <f>Tableau_TARIFS_SOCODA[[#This Row],[Prix d''achat HT]]*Tableau_TARIFS_SOCODA[[#This Row],[Qté20]]</f>
        <v>0</v>
      </c>
      <c r="AW73" s="74">
        <f>Tableau_TARIFS_SOCODA[[#This Row],[Prix d''achat HT]]*Tableau_TARIFS_SOCODA[[#This Row],[Qté21]]</f>
        <v>0</v>
      </c>
      <c r="AY73" s="74">
        <f>Tableau_TARIFS_SOCODA[[#This Row],[Prix d''achat HT]]*Tableau_TARIFS_SOCODA[[#This Row],[Qté22]]</f>
        <v>0</v>
      </c>
      <c r="BA73" s="74">
        <f>Tableau_TARIFS_SOCODA[[#This Row],[Prix d''achat HT]]*Tableau_TARIFS_SOCODA[[#This Row],[Qté23]]</f>
        <v>0</v>
      </c>
      <c r="BC73" s="74">
        <f>Tableau_TARIFS_SOCODA[[#This Row],[Prix d''achat HT]]*Tableau_TARIFS_SOCODA[[#This Row],[Qté24]]</f>
        <v>0</v>
      </c>
      <c r="BE73" s="74">
        <f>Tableau_TARIFS_SOCODA[[#This Row],[Prix d''achat HT]]*Tableau_TARIFS_SOCODA[[#This Row],[Qté25]]</f>
        <v>0</v>
      </c>
      <c r="BG73" s="74">
        <f>Tableau_TARIFS_SOCODA[[#This Row],[Prix d''achat HT]]*Tableau_TARIFS_SOCODA[[#This Row],[Qté26]]</f>
        <v>0</v>
      </c>
      <c r="BI73" s="74">
        <f>Tableau_TARIFS_SOCODA[[#This Row],[Prix d''achat HT]]*Tableau_TARIFS_SOCODA[[#This Row],[Qté27]]</f>
        <v>0</v>
      </c>
      <c r="BK73" s="74">
        <f>Tableau_TARIFS_SOCODA[[#This Row],[Prix d''achat HT]]*Tableau_TARIFS_SOCODA[[#This Row],[Qté28]]</f>
        <v>0</v>
      </c>
      <c r="BM73" s="74">
        <f>Tableau_TARIFS_SOCODA[[#This Row],[Prix d''achat HT]]*Tableau_TARIFS_SOCODA[[#This Row],[Qté29]]</f>
        <v>0</v>
      </c>
      <c r="BO73" s="74">
        <f>Tableau_TARIFS_SOCODA[[#This Row],[Prix d''achat HT]]*Tableau_TARIFS_SOCODA[[#This Row],[Qté30]]</f>
        <v>0</v>
      </c>
      <c r="BP73" s="75">
        <f>Tableau_TARIFS_SOCODA[[#This Row],[Longueur]]*Tableau_TARIFS_SOCODA[[#This Row],[Largeur]]</f>
        <v>3.8</v>
      </c>
      <c r="BR73" s="74"/>
    </row>
    <row r="74" spans="1:70" x14ac:dyDescent="0.25">
      <c r="A74" t="s">
        <v>201</v>
      </c>
      <c r="B74" t="s">
        <v>193</v>
      </c>
      <c r="C74" t="s">
        <v>202</v>
      </c>
      <c r="D74">
        <v>4</v>
      </c>
      <c r="E74">
        <v>0.95</v>
      </c>
      <c r="F74" t="s">
        <v>61</v>
      </c>
      <c r="G74" s="74">
        <v>119.45</v>
      </c>
      <c r="I74" s="74">
        <f>Tableau_TARIFS_SOCODA[[#This Row],[Prix d''achat HT]]*Tableau_TARIFS_SOCODA[[#This Row],[Qté]]</f>
        <v>0</v>
      </c>
      <c r="K74" s="74">
        <f>Tableau_TARIFS_SOCODA[[#This Row],[Prix d''achat HT]]*Tableau_TARIFS_SOCODA[[#This Row],[Qté2]]</f>
        <v>0</v>
      </c>
      <c r="M74" s="74">
        <f>Tableau_TARIFS_SOCODA[[#This Row],[Prix d''achat HT]]*Tableau_TARIFS_SOCODA[[#This Row],[Qté3]]</f>
        <v>0</v>
      </c>
      <c r="O74" s="74">
        <f>Tableau_TARIFS_SOCODA[[#This Row],[Prix d''achat HT]]*Tableau_TARIFS_SOCODA[[#This Row],[Qté4]]</f>
        <v>0</v>
      </c>
      <c r="Q74" s="74">
        <f>Tableau_TARIFS_SOCODA[[#This Row],[Prix d''achat HT]]*Tableau_TARIFS_SOCODA[[#This Row],[Qté5]]</f>
        <v>0</v>
      </c>
      <c r="S74" s="74">
        <f>Tableau_TARIFS_SOCODA[[#This Row],[Prix d''achat HT]]*Tableau_TARIFS_SOCODA[[#This Row],[Qté6]]</f>
        <v>0</v>
      </c>
      <c r="U74" s="74">
        <f>Tableau_TARIFS_SOCODA[[#This Row],[Prix d''achat HT]]*Tableau_TARIFS_SOCODA[[#This Row],[Qté7]]</f>
        <v>0</v>
      </c>
      <c r="W74" s="74">
        <f>Tableau_TARIFS_SOCODA[[#This Row],[Prix d''achat HT]]*Tableau_TARIFS_SOCODA[[#This Row],[Qté8]]</f>
        <v>0</v>
      </c>
      <c r="Y74" s="74">
        <f>Tableau_TARIFS_SOCODA[[#This Row],[Prix d''achat HT]]*Tableau_TARIFS_SOCODA[[#This Row],[Qté9]]</f>
        <v>0</v>
      </c>
      <c r="AA74" s="74">
        <f>Tableau_TARIFS_SOCODA[[#This Row],[Prix d''achat HT]]*Tableau_TARIFS_SOCODA[[#This Row],[Qté10]]</f>
        <v>0</v>
      </c>
      <c r="AC74" s="74">
        <f>Tableau_TARIFS_SOCODA[[#This Row],[Prix d''achat HT]]*Tableau_TARIFS_SOCODA[[#This Row],[Qté11]]</f>
        <v>0</v>
      </c>
      <c r="AE74" s="74">
        <f>Tableau_TARIFS_SOCODA[[#This Row],[Prix d''achat HT]]*Tableau_TARIFS_SOCODA[[#This Row],[Qté12]]</f>
        <v>0</v>
      </c>
      <c r="AG74" s="74">
        <f>Tableau_TARIFS_SOCODA[[#This Row],[Prix d''achat HT]]*Tableau_TARIFS_SOCODA[[#This Row],[Qté13]]</f>
        <v>0</v>
      </c>
      <c r="AI74" s="74">
        <f>Tableau_TARIFS_SOCODA[[#This Row],[Prix d''achat HT]]*Tableau_TARIFS_SOCODA[[#This Row],[Qté14]]</f>
        <v>0</v>
      </c>
      <c r="AK74" s="74">
        <f>Tableau_TARIFS_SOCODA[[#This Row],[Prix d''achat HT]]*Tableau_TARIFS_SOCODA[[#This Row],[Qté15]]</f>
        <v>0</v>
      </c>
      <c r="AM74" s="74">
        <f>Tableau_TARIFS_SOCODA[[#This Row],[Prix d''achat HT]]*Tableau_TARIFS_SOCODA[[#This Row],[Qté16]]</f>
        <v>0</v>
      </c>
      <c r="AO74" s="74">
        <f>Tableau_TARIFS_SOCODA[[#This Row],[Prix d''achat HT]]*Tableau_TARIFS_SOCODA[[#This Row],[Qté17]]</f>
        <v>0</v>
      </c>
      <c r="AQ74" s="74">
        <f>Tableau_TARIFS_SOCODA[[#This Row],[Prix d''achat HT]]*Tableau_TARIFS_SOCODA[[#This Row],[Qté18]]</f>
        <v>0</v>
      </c>
      <c r="AS74" s="74">
        <f>Tableau_TARIFS_SOCODA[[#This Row],[Prix d''achat HT]]*Tableau_TARIFS_SOCODA[[#This Row],[Qté19]]</f>
        <v>0</v>
      </c>
      <c r="AU74" s="74">
        <f>Tableau_TARIFS_SOCODA[[#This Row],[Prix d''achat HT]]*Tableau_TARIFS_SOCODA[[#This Row],[Qté20]]</f>
        <v>0</v>
      </c>
      <c r="AW74" s="74">
        <f>Tableau_TARIFS_SOCODA[[#This Row],[Prix d''achat HT]]*Tableau_TARIFS_SOCODA[[#This Row],[Qté21]]</f>
        <v>0</v>
      </c>
      <c r="AY74" s="74">
        <f>Tableau_TARIFS_SOCODA[[#This Row],[Prix d''achat HT]]*Tableau_TARIFS_SOCODA[[#This Row],[Qté22]]</f>
        <v>0</v>
      </c>
      <c r="BA74" s="74">
        <f>Tableau_TARIFS_SOCODA[[#This Row],[Prix d''achat HT]]*Tableau_TARIFS_SOCODA[[#This Row],[Qté23]]</f>
        <v>0</v>
      </c>
      <c r="BC74" s="74">
        <f>Tableau_TARIFS_SOCODA[[#This Row],[Prix d''achat HT]]*Tableau_TARIFS_SOCODA[[#This Row],[Qté24]]</f>
        <v>0</v>
      </c>
      <c r="BE74" s="74">
        <f>Tableau_TARIFS_SOCODA[[#This Row],[Prix d''achat HT]]*Tableau_TARIFS_SOCODA[[#This Row],[Qté25]]</f>
        <v>0</v>
      </c>
      <c r="BG74" s="74">
        <f>Tableau_TARIFS_SOCODA[[#This Row],[Prix d''achat HT]]*Tableau_TARIFS_SOCODA[[#This Row],[Qté26]]</f>
        <v>0</v>
      </c>
      <c r="BI74" s="74">
        <f>Tableau_TARIFS_SOCODA[[#This Row],[Prix d''achat HT]]*Tableau_TARIFS_SOCODA[[#This Row],[Qté27]]</f>
        <v>0</v>
      </c>
      <c r="BK74" s="74">
        <f>Tableau_TARIFS_SOCODA[[#This Row],[Prix d''achat HT]]*Tableau_TARIFS_SOCODA[[#This Row],[Qté28]]</f>
        <v>0</v>
      </c>
      <c r="BM74" s="74">
        <f>Tableau_TARIFS_SOCODA[[#This Row],[Prix d''achat HT]]*Tableau_TARIFS_SOCODA[[#This Row],[Qté29]]</f>
        <v>0</v>
      </c>
      <c r="BO74" s="74">
        <f>Tableau_TARIFS_SOCODA[[#This Row],[Prix d''achat HT]]*Tableau_TARIFS_SOCODA[[#This Row],[Qté30]]</f>
        <v>0</v>
      </c>
      <c r="BP74" s="75">
        <f>Tableau_TARIFS_SOCODA[[#This Row],[Longueur]]*Tableau_TARIFS_SOCODA[[#This Row],[Largeur]]</f>
        <v>3.8</v>
      </c>
      <c r="BR74" s="74"/>
    </row>
    <row r="75" spans="1:70" x14ac:dyDescent="0.25">
      <c r="A75" t="s">
        <v>203</v>
      </c>
      <c r="B75" t="s">
        <v>193</v>
      </c>
      <c r="C75" t="s">
        <v>204</v>
      </c>
      <c r="D75">
        <v>4</v>
      </c>
      <c r="E75">
        <v>0.95</v>
      </c>
      <c r="F75" t="s">
        <v>61</v>
      </c>
      <c r="G75" s="74">
        <v>150.74</v>
      </c>
      <c r="I75" s="74">
        <f>Tableau_TARIFS_SOCODA[[#This Row],[Prix d''achat HT]]*Tableau_TARIFS_SOCODA[[#This Row],[Qté]]</f>
        <v>0</v>
      </c>
      <c r="K75" s="74">
        <f>Tableau_TARIFS_SOCODA[[#This Row],[Prix d''achat HT]]*Tableau_TARIFS_SOCODA[[#This Row],[Qté2]]</f>
        <v>0</v>
      </c>
      <c r="M75" s="74">
        <f>Tableau_TARIFS_SOCODA[[#This Row],[Prix d''achat HT]]*Tableau_TARIFS_SOCODA[[#This Row],[Qté3]]</f>
        <v>0</v>
      </c>
      <c r="O75" s="74">
        <f>Tableau_TARIFS_SOCODA[[#This Row],[Prix d''achat HT]]*Tableau_TARIFS_SOCODA[[#This Row],[Qté4]]</f>
        <v>0</v>
      </c>
      <c r="Q75" s="74">
        <f>Tableau_TARIFS_SOCODA[[#This Row],[Prix d''achat HT]]*Tableau_TARIFS_SOCODA[[#This Row],[Qté5]]</f>
        <v>0</v>
      </c>
      <c r="S75" s="74">
        <f>Tableau_TARIFS_SOCODA[[#This Row],[Prix d''achat HT]]*Tableau_TARIFS_SOCODA[[#This Row],[Qté6]]</f>
        <v>0</v>
      </c>
      <c r="U75" s="74">
        <f>Tableau_TARIFS_SOCODA[[#This Row],[Prix d''achat HT]]*Tableau_TARIFS_SOCODA[[#This Row],[Qté7]]</f>
        <v>0</v>
      </c>
      <c r="W75" s="74">
        <f>Tableau_TARIFS_SOCODA[[#This Row],[Prix d''achat HT]]*Tableau_TARIFS_SOCODA[[#This Row],[Qté8]]</f>
        <v>0</v>
      </c>
      <c r="Y75" s="74">
        <f>Tableau_TARIFS_SOCODA[[#This Row],[Prix d''achat HT]]*Tableau_TARIFS_SOCODA[[#This Row],[Qté9]]</f>
        <v>0</v>
      </c>
      <c r="AA75" s="74">
        <f>Tableau_TARIFS_SOCODA[[#This Row],[Prix d''achat HT]]*Tableau_TARIFS_SOCODA[[#This Row],[Qté10]]</f>
        <v>0</v>
      </c>
      <c r="AC75" s="74">
        <f>Tableau_TARIFS_SOCODA[[#This Row],[Prix d''achat HT]]*Tableau_TARIFS_SOCODA[[#This Row],[Qté11]]</f>
        <v>0</v>
      </c>
      <c r="AE75" s="74">
        <f>Tableau_TARIFS_SOCODA[[#This Row],[Prix d''achat HT]]*Tableau_TARIFS_SOCODA[[#This Row],[Qté12]]</f>
        <v>0</v>
      </c>
      <c r="AG75" s="74">
        <f>Tableau_TARIFS_SOCODA[[#This Row],[Prix d''achat HT]]*Tableau_TARIFS_SOCODA[[#This Row],[Qté13]]</f>
        <v>0</v>
      </c>
      <c r="AI75" s="74">
        <f>Tableau_TARIFS_SOCODA[[#This Row],[Prix d''achat HT]]*Tableau_TARIFS_SOCODA[[#This Row],[Qté14]]</f>
        <v>0</v>
      </c>
      <c r="AK75" s="74">
        <f>Tableau_TARIFS_SOCODA[[#This Row],[Prix d''achat HT]]*Tableau_TARIFS_SOCODA[[#This Row],[Qté15]]</f>
        <v>0</v>
      </c>
      <c r="AM75" s="74">
        <f>Tableau_TARIFS_SOCODA[[#This Row],[Prix d''achat HT]]*Tableau_TARIFS_SOCODA[[#This Row],[Qté16]]</f>
        <v>0</v>
      </c>
      <c r="AO75" s="74">
        <f>Tableau_TARIFS_SOCODA[[#This Row],[Prix d''achat HT]]*Tableau_TARIFS_SOCODA[[#This Row],[Qté17]]</f>
        <v>0</v>
      </c>
      <c r="AQ75" s="74">
        <f>Tableau_TARIFS_SOCODA[[#This Row],[Prix d''achat HT]]*Tableau_TARIFS_SOCODA[[#This Row],[Qté18]]</f>
        <v>0</v>
      </c>
      <c r="AS75" s="74">
        <f>Tableau_TARIFS_SOCODA[[#This Row],[Prix d''achat HT]]*Tableau_TARIFS_SOCODA[[#This Row],[Qté19]]</f>
        <v>0</v>
      </c>
      <c r="AU75" s="74">
        <f>Tableau_TARIFS_SOCODA[[#This Row],[Prix d''achat HT]]*Tableau_TARIFS_SOCODA[[#This Row],[Qté20]]</f>
        <v>0</v>
      </c>
      <c r="AW75" s="74">
        <f>Tableau_TARIFS_SOCODA[[#This Row],[Prix d''achat HT]]*Tableau_TARIFS_SOCODA[[#This Row],[Qté21]]</f>
        <v>0</v>
      </c>
      <c r="AY75" s="74">
        <f>Tableau_TARIFS_SOCODA[[#This Row],[Prix d''achat HT]]*Tableau_TARIFS_SOCODA[[#This Row],[Qté22]]</f>
        <v>0</v>
      </c>
      <c r="BA75" s="74">
        <f>Tableau_TARIFS_SOCODA[[#This Row],[Prix d''achat HT]]*Tableau_TARIFS_SOCODA[[#This Row],[Qté23]]</f>
        <v>0</v>
      </c>
      <c r="BC75" s="74">
        <f>Tableau_TARIFS_SOCODA[[#This Row],[Prix d''achat HT]]*Tableau_TARIFS_SOCODA[[#This Row],[Qté24]]</f>
        <v>0</v>
      </c>
      <c r="BE75" s="74">
        <f>Tableau_TARIFS_SOCODA[[#This Row],[Prix d''achat HT]]*Tableau_TARIFS_SOCODA[[#This Row],[Qté25]]</f>
        <v>0</v>
      </c>
      <c r="BG75" s="74">
        <f>Tableau_TARIFS_SOCODA[[#This Row],[Prix d''achat HT]]*Tableau_TARIFS_SOCODA[[#This Row],[Qté26]]</f>
        <v>0</v>
      </c>
      <c r="BI75" s="74">
        <f>Tableau_TARIFS_SOCODA[[#This Row],[Prix d''achat HT]]*Tableau_TARIFS_SOCODA[[#This Row],[Qté27]]</f>
        <v>0</v>
      </c>
      <c r="BK75" s="74">
        <f>Tableau_TARIFS_SOCODA[[#This Row],[Prix d''achat HT]]*Tableau_TARIFS_SOCODA[[#This Row],[Qté28]]</f>
        <v>0</v>
      </c>
      <c r="BM75" s="74">
        <f>Tableau_TARIFS_SOCODA[[#This Row],[Prix d''achat HT]]*Tableau_TARIFS_SOCODA[[#This Row],[Qté29]]</f>
        <v>0</v>
      </c>
      <c r="BO75" s="74">
        <f>Tableau_TARIFS_SOCODA[[#This Row],[Prix d''achat HT]]*Tableau_TARIFS_SOCODA[[#This Row],[Qté30]]</f>
        <v>0</v>
      </c>
      <c r="BP75" s="75">
        <f>Tableau_TARIFS_SOCODA[[#This Row],[Longueur]]*Tableau_TARIFS_SOCODA[[#This Row],[Largeur]]</f>
        <v>3.8</v>
      </c>
      <c r="BR75" s="74"/>
    </row>
    <row r="76" spans="1:70" x14ac:dyDescent="0.25">
      <c r="A76" t="s">
        <v>205</v>
      </c>
      <c r="B76" t="s">
        <v>193</v>
      </c>
      <c r="C76" t="s">
        <v>206</v>
      </c>
      <c r="D76">
        <v>4.2</v>
      </c>
      <c r="E76">
        <v>1.1000000000000001</v>
      </c>
      <c r="F76" t="s">
        <v>61</v>
      </c>
      <c r="G76" s="74">
        <v>41.7</v>
      </c>
      <c r="I76" s="74">
        <f>Tableau_TARIFS_SOCODA[[#This Row],[Prix d''achat HT]]*Tableau_TARIFS_SOCODA[[#This Row],[Qté]]</f>
        <v>0</v>
      </c>
      <c r="K76" s="74">
        <f>Tableau_TARIFS_SOCODA[[#This Row],[Prix d''achat HT]]*Tableau_TARIFS_SOCODA[[#This Row],[Qté2]]</f>
        <v>0</v>
      </c>
      <c r="M76" s="74">
        <f>Tableau_TARIFS_SOCODA[[#This Row],[Prix d''achat HT]]*Tableau_TARIFS_SOCODA[[#This Row],[Qté3]]</f>
        <v>0</v>
      </c>
      <c r="O76" s="74">
        <f>Tableau_TARIFS_SOCODA[[#This Row],[Prix d''achat HT]]*Tableau_TARIFS_SOCODA[[#This Row],[Qté4]]</f>
        <v>0</v>
      </c>
      <c r="Q76" s="74">
        <f>Tableau_TARIFS_SOCODA[[#This Row],[Prix d''achat HT]]*Tableau_TARIFS_SOCODA[[#This Row],[Qté5]]</f>
        <v>0</v>
      </c>
      <c r="S76" s="74">
        <f>Tableau_TARIFS_SOCODA[[#This Row],[Prix d''achat HT]]*Tableau_TARIFS_SOCODA[[#This Row],[Qté6]]</f>
        <v>0</v>
      </c>
      <c r="U76" s="74">
        <f>Tableau_TARIFS_SOCODA[[#This Row],[Prix d''achat HT]]*Tableau_TARIFS_SOCODA[[#This Row],[Qté7]]</f>
        <v>0</v>
      </c>
      <c r="W76" s="74">
        <f>Tableau_TARIFS_SOCODA[[#This Row],[Prix d''achat HT]]*Tableau_TARIFS_SOCODA[[#This Row],[Qté8]]</f>
        <v>0</v>
      </c>
      <c r="Y76" s="74">
        <f>Tableau_TARIFS_SOCODA[[#This Row],[Prix d''achat HT]]*Tableau_TARIFS_SOCODA[[#This Row],[Qté9]]</f>
        <v>0</v>
      </c>
      <c r="AA76" s="74">
        <f>Tableau_TARIFS_SOCODA[[#This Row],[Prix d''achat HT]]*Tableau_TARIFS_SOCODA[[#This Row],[Qté10]]</f>
        <v>0</v>
      </c>
      <c r="AC76" s="74">
        <f>Tableau_TARIFS_SOCODA[[#This Row],[Prix d''achat HT]]*Tableau_TARIFS_SOCODA[[#This Row],[Qté11]]</f>
        <v>0</v>
      </c>
      <c r="AE76" s="74">
        <f>Tableau_TARIFS_SOCODA[[#This Row],[Prix d''achat HT]]*Tableau_TARIFS_SOCODA[[#This Row],[Qté12]]</f>
        <v>0</v>
      </c>
      <c r="AG76" s="74">
        <f>Tableau_TARIFS_SOCODA[[#This Row],[Prix d''achat HT]]*Tableau_TARIFS_SOCODA[[#This Row],[Qté13]]</f>
        <v>0</v>
      </c>
      <c r="AI76" s="74">
        <f>Tableau_TARIFS_SOCODA[[#This Row],[Prix d''achat HT]]*Tableau_TARIFS_SOCODA[[#This Row],[Qté14]]</f>
        <v>0</v>
      </c>
      <c r="AK76" s="74">
        <f>Tableau_TARIFS_SOCODA[[#This Row],[Prix d''achat HT]]*Tableau_TARIFS_SOCODA[[#This Row],[Qté15]]</f>
        <v>0</v>
      </c>
      <c r="AM76" s="74">
        <f>Tableau_TARIFS_SOCODA[[#This Row],[Prix d''achat HT]]*Tableau_TARIFS_SOCODA[[#This Row],[Qté16]]</f>
        <v>0</v>
      </c>
      <c r="AO76" s="74">
        <f>Tableau_TARIFS_SOCODA[[#This Row],[Prix d''achat HT]]*Tableau_TARIFS_SOCODA[[#This Row],[Qté17]]</f>
        <v>0</v>
      </c>
      <c r="AQ76" s="74">
        <f>Tableau_TARIFS_SOCODA[[#This Row],[Prix d''achat HT]]*Tableau_TARIFS_SOCODA[[#This Row],[Qté18]]</f>
        <v>0</v>
      </c>
      <c r="AS76" s="74">
        <f>Tableau_TARIFS_SOCODA[[#This Row],[Prix d''achat HT]]*Tableau_TARIFS_SOCODA[[#This Row],[Qté19]]</f>
        <v>0</v>
      </c>
      <c r="AU76" s="74">
        <f>Tableau_TARIFS_SOCODA[[#This Row],[Prix d''achat HT]]*Tableau_TARIFS_SOCODA[[#This Row],[Qté20]]</f>
        <v>0</v>
      </c>
      <c r="AW76" s="74">
        <f>Tableau_TARIFS_SOCODA[[#This Row],[Prix d''achat HT]]*Tableau_TARIFS_SOCODA[[#This Row],[Qté21]]</f>
        <v>0</v>
      </c>
      <c r="AY76" s="74">
        <f>Tableau_TARIFS_SOCODA[[#This Row],[Prix d''achat HT]]*Tableau_TARIFS_SOCODA[[#This Row],[Qté22]]</f>
        <v>0</v>
      </c>
      <c r="BA76" s="74">
        <f>Tableau_TARIFS_SOCODA[[#This Row],[Prix d''achat HT]]*Tableau_TARIFS_SOCODA[[#This Row],[Qté23]]</f>
        <v>0</v>
      </c>
      <c r="BC76" s="74">
        <f>Tableau_TARIFS_SOCODA[[#This Row],[Prix d''achat HT]]*Tableau_TARIFS_SOCODA[[#This Row],[Qté24]]</f>
        <v>0</v>
      </c>
      <c r="BE76" s="74">
        <f>Tableau_TARIFS_SOCODA[[#This Row],[Prix d''achat HT]]*Tableau_TARIFS_SOCODA[[#This Row],[Qté25]]</f>
        <v>0</v>
      </c>
      <c r="BG76" s="74">
        <f>Tableau_TARIFS_SOCODA[[#This Row],[Prix d''achat HT]]*Tableau_TARIFS_SOCODA[[#This Row],[Qté26]]</f>
        <v>0</v>
      </c>
      <c r="BI76" s="74">
        <f>Tableau_TARIFS_SOCODA[[#This Row],[Prix d''achat HT]]*Tableau_TARIFS_SOCODA[[#This Row],[Qté27]]</f>
        <v>0</v>
      </c>
      <c r="BK76" s="74">
        <f>Tableau_TARIFS_SOCODA[[#This Row],[Prix d''achat HT]]*Tableau_TARIFS_SOCODA[[#This Row],[Qté28]]</f>
        <v>0</v>
      </c>
      <c r="BM76" s="74">
        <f>Tableau_TARIFS_SOCODA[[#This Row],[Prix d''achat HT]]*Tableau_TARIFS_SOCODA[[#This Row],[Qté29]]</f>
        <v>0</v>
      </c>
      <c r="BO76" s="74">
        <f>Tableau_TARIFS_SOCODA[[#This Row],[Prix d''achat HT]]*Tableau_TARIFS_SOCODA[[#This Row],[Qté30]]</f>
        <v>0</v>
      </c>
      <c r="BP76" s="75">
        <f>Tableau_TARIFS_SOCODA[[#This Row],[Longueur]]*Tableau_TARIFS_SOCODA[[#This Row],[Largeur]]</f>
        <v>4.620000000000001</v>
      </c>
      <c r="BR76" s="74"/>
    </row>
    <row r="77" spans="1:70" x14ac:dyDescent="0.25">
      <c r="A77" t="s">
        <v>207</v>
      </c>
      <c r="B77" t="s">
        <v>193</v>
      </c>
      <c r="C77" t="s">
        <v>208</v>
      </c>
      <c r="D77">
        <v>4.2</v>
      </c>
      <c r="E77">
        <v>1.1000000000000001</v>
      </c>
      <c r="F77" t="s">
        <v>61</v>
      </c>
      <c r="G77" s="74">
        <v>69.62</v>
      </c>
      <c r="I77" s="74">
        <f>Tableau_TARIFS_SOCODA[[#This Row],[Prix d''achat HT]]*Tableau_TARIFS_SOCODA[[#This Row],[Qté]]</f>
        <v>0</v>
      </c>
      <c r="K77" s="74">
        <f>Tableau_TARIFS_SOCODA[[#This Row],[Prix d''achat HT]]*Tableau_TARIFS_SOCODA[[#This Row],[Qté2]]</f>
        <v>0</v>
      </c>
      <c r="M77" s="74">
        <f>Tableau_TARIFS_SOCODA[[#This Row],[Prix d''achat HT]]*Tableau_TARIFS_SOCODA[[#This Row],[Qté3]]</f>
        <v>0</v>
      </c>
      <c r="O77" s="74">
        <f>Tableau_TARIFS_SOCODA[[#This Row],[Prix d''achat HT]]*Tableau_TARIFS_SOCODA[[#This Row],[Qté4]]</f>
        <v>0</v>
      </c>
      <c r="Q77" s="74">
        <f>Tableau_TARIFS_SOCODA[[#This Row],[Prix d''achat HT]]*Tableau_TARIFS_SOCODA[[#This Row],[Qté5]]</f>
        <v>0</v>
      </c>
      <c r="S77" s="74">
        <f>Tableau_TARIFS_SOCODA[[#This Row],[Prix d''achat HT]]*Tableau_TARIFS_SOCODA[[#This Row],[Qté6]]</f>
        <v>0</v>
      </c>
      <c r="U77" s="74">
        <f>Tableau_TARIFS_SOCODA[[#This Row],[Prix d''achat HT]]*Tableau_TARIFS_SOCODA[[#This Row],[Qté7]]</f>
        <v>0</v>
      </c>
      <c r="W77" s="74">
        <f>Tableau_TARIFS_SOCODA[[#This Row],[Prix d''achat HT]]*Tableau_TARIFS_SOCODA[[#This Row],[Qté8]]</f>
        <v>0</v>
      </c>
      <c r="Y77" s="74">
        <f>Tableau_TARIFS_SOCODA[[#This Row],[Prix d''achat HT]]*Tableau_TARIFS_SOCODA[[#This Row],[Qté9]]</f>
        <v>0</v>
      </c>
      <c r="AA77" s="74">
        <f>Tableau_TARIFS_SOCODA[[#This Row],[Prix d''achat HT]]*Tableau_TARIFS_SOCODA[[#This Row],[Qté10]]</f>
        <v>0</v>
      </c>
      <c r="AC77" s="74">
        <f>Tableau_TARIFS_SOCODA[[#This Row],[Prix d''achat HT]]*Tableau_TARIFS_SOCODA[[#This Row],[Qté11]]</f>
        <v>0</v>
      </c>
      <c r="AE77" s="74">
        <f>Tableau_TARIFS_SOCODA[[#This Row],[Prix d''achat HT]]*Tableau_TARIFS_SOCODA[[#This Row],[Qté12]]</f>
        <v>0</v>
      </c>
      <c r="AG77" s="74">
        <f>Tableau_TARIFS_SOCODA[[#This Row],[Prix d''achat HT]]*Tableau_TARIFS_SOCODA[[#This Row],[Qté13]]</f>
        <v>0</v>
      </c>
      <c r="AI77" s="74">
        <f>Tableau_TARIFS_SOCODA[[#This Row],[Prix d''achat HT]]*Tableau_TARIFS_SOCODA[[#This Row],[Qté14]]</f>
        <v>0</v>
      </c>
      <c r="AK77" s="74">
        <f>Tableau_TARIFS_SOCODA[[#This Row],[Prix d''achat HT]]*Tableau_TARIFS_SOCODA[[#This Row],[Qté15]]</f>
        <v>0</v>
      </c>
      <c r="AM77" s="74">
        <f>Tableau_TARIFS_SOCODA[[#This Row],[Prix d''achat HT]]*Tableau_TARIFS_SOCODA[[#This Row],[Qté16]]</f>
        <v>0</v>
      </c>
      <c r="AO77" s="74">
        <f>Tableau_TARIFS_SOCODA[[#This Row],[Prix d''achat HT]]*Tableau_TARIFS_SOCODA[[#This Row],[Qté17]]</f>
        <v>0</v>
      </c>
      <c r="AQ77" s="74">
        <f>Tableau_TARIFS_SOCODA[[#This Row],[Prix d''achat HT]]*Tableau_TARIFS_SOCODA[[#This Row],[Qté18]]</f>
        <v>0</v>
      </c>
      <c r="AS77" s="74">
        <f>Tableau_TARIFS_SOCODA[[#This Row],[Prix d''achat HT]]*Tableau_TARIFS_SOCODA[[#This Row],[Qté19]]</f>
        <v>0</v>
      </c>
      <c r="AU77" s="74">
        <f>Tableau_TARIFS_SOCODA[[#This Row],[Prix d''achat HT]]*Tableau_TARIFS_SOCODA[[#This Row],[Qté20]]</f>
        <v>0</v>
      </c>
      <c r="AW77" s="74">
        <f>Tableau_TARIFS_SOCODA[[#This Row],[Prix d''achat HT]]*Tableau_TARIFS_SOCODA[[#This Row],[Qté21]]</f>
        <v>0</v>
      </c>
      <c r="AY77" s="74">
        <f>Tableau_TARIFS_SOCODA[[#This Row],[Prix d''achat HT]]*Tableau_TARIFS_SOCODA[[#This Row],[Qté22]]</f>
        <v>0</v>
      </c>
      <c r="BA77" s="74">
        <f>Tableau_TARIFS_SOCODA[[#This Row],[Prix d''achat HT]]*Tableau_TARIFS_SOCODA[[#This Row],[Qté23]]</f>
        <v>0</v>
      </c>
      <c r="BC77" s="74">
        <f>Tableau_TARIFS_SOCODA[[#This Row],[Prix d''achat HT]]*Tableau_TARIFS_SOCODA[[#This Row],[Qté24]]</f>
        <v>0</v>
      </c>
      <c r="BE77" s="74">
        <f>Tableau_TARIFS_SOCODA[[#This Row],[Prix d''achat HT]]*Tableau_TARIFS_SOCODA[[#This Row],[Qté25]]</f>
        <v>0</v>
      </c>
      <c r="BG77" s="74">
        <f>Tableau_TARIFS_SOCODA[[#This Row],[Prix d''achat HT]]*Tableau_TARIFS_SOCODA[[#This Row],[Qté26]]</f>
        <v>0</v>
      </c>
      <c r="BI77" s="74">
        <f>Tableau_TARIFS_SOCODA[[#This Row],[Prix d''achat HT]]*Tableau_TARIFS_SOCODA[[#This Row],[Qté27]]</f>
        <v>0</v>
      </c>
      <c r="BK77" s="74">
        <f>Tableau_TARIFS_SOCODA[[#This Row],[Prix d''achat HT]]*Tableau_TARIFS_SOCODA[[#This Row],[Qté28]]</f>
        <v>0</v>
      </c>
      <c r="BM77" s="74">
        <f>Tableau_TARIFS_SOCODA[[#This Row],[Prix d''achat HT]]*Tableau_TARIFS_SOCODA[[#This Row],[Qté29]]</f>
        <v>0</v>
      </c>
      <c r="BO77" s="74">
        <f>Tableau_TARIFS_SOCODA[[#This Row],[Prix d''achat HT]]*Tableau_TARIFS_SOCODA[[#This Row],[Qté30]]</f>
        <v>0</v>
      </c>
      <c r="BP77" s="75">
        <f>Tableau_TARIFS_SOCODA[[#This Row],[Longueur]]*Tableau_TARIFS_SOCODA[[#This Row],[Largeur]]</f>
        <v>4.620000000000001</v>
      </c>
      <c r="BR77" s="74"/>
    </row>
    <row r="78" spans="1:70" x14ac:dyDescent="0.25">
      <c r="A78" t="s">
        <v>209</v>
      </c>
      <c r="B78" t="s">
        <v>193</v>
      </c>
      <c r="C78" t="s">
        <v>210</v>
      </c>
      <c r="D78">
        <v>4.2</v>
      </c>
      <c r="E78">
        <v>1.1000000000000001</v>
      </c>
      <c r="F78" t="s">
        <v>61</v>
      </c>
      <c r="G78" s="74">
        <v>92.25</v>
      </c>
      <c r="I78" s="74">
        <f>Tableau_TARIFS_SOCODA[[#This Row],[Prix d''achat HT]]*Tableau_TARIFS_SOCODA[[#This Row],[Qté]]</f>
        <v>0</v>
      </c>
      <c r="K78" s="74">
        <f>Tableau_TARIFS_SOCODA[[#This Row],[Prix d''achat HT]]*Tableau_TARIFS_SOCODA[[#This Row],[Qté2]]</f>
        <v>0</v>
      </c>
      <c r="M78" s="74">
        <f>Tableau_TARIFS_SOCODA[[#This Row],[Prix d''achat HT]]*Tableau_TARIFS_SOCODA[[#This Row],[Qté3]]</f>
        <v>0</v>
      </c>
      <c r="O78" s="74">
        <f>Tableau_TARIFS_SOCODA[[#This Row],[Prix d''achat HT]]*Tableau_TARIFS_SOCODA[[#This Row],[Qté4]]</f>
        <v>0</v>
      </c>
      <c r="Q78" s="74">
        <f>Tableau_TARIFS_SOCODA[[#This Row],[Prix d''achat HT]]*Tableau_TARIFS_SOCODA[[#This Row],[Qté5]]</f>
        <v>0</v>
      </c>
      <c r="S78" s="74">
        <f>Tableau_TARIFS_SOCODA[[#This Row],[Prix d''achat HT]]*Tableau_TARIFS_SOCODA[[#This Row],[Qté6]]</f>
        <v>0</v>
      </c>
      <c r="U78" s="74">
        <f>Tableau_TARIFS_SOCODA[[#This Row],[Prix d''achat HT]]*Tableau_TARIFS_SOCODA[[#This Row],[Qté7]]</f>
        <v>0</v>
      </c>
      <c r="W78" s="74">
        <f>Tableau_TARIFS_SOCODA[[#This Row],[Prix d''achat HT]]*Tableau_TARIFS_SOCODA[[#This Row],[Qté8]]</f>
        <v>0</v>
      </c>
      <c r="Y78" s="74">
        <f>Tableau_TARIFS_SOCODA[[#This Row],[Prix d''achat HT]]*Tableau_TARIFS_SOCODA[[#This Row],[Qté9]]</f>
        <v>0</v>
      </c>
      <c r="AA78" s="74">
        <f>Tableau_TARIFS_SOCODA[[#This Row],[Prix d''achat HT]]*Tableau_TARIFS_SOCODA[[#This Row],[Qté10]]</f>
        <v>0</v>
      </c>
      <c r="AC78" s="74">
        <f>Tableau_TARIFS_SOCODA[[#This Row],[Prix d''achat HT]]*Tableau_TARIFS_SOCODA[[#This Row],[Qté11]]</f>
        <v>0</v>
      </c>
      <c r="AE78" s="74">
        <f>Tableau_TARIFS_SOCODA[[#This Row],[Prix d''achat HT]]*Tableau_TARIFS_SOCODA[[#This Row],[Qté12]]</f>
        <v>0</v>
      </c>
      <c r="AG78" s="74">
        <f>Tableau_TARIFS_SOCODA[[#This Row],[Prix d''achat HT]]*Tableau_TARIFS_SOCODA[[#This Row],[Qté13]]</f>
        <v>0</v>
      </c>
      <c r="AI78" s="74">
        <f>Tableau_TARIFS_SOCODA[[#This Row],[Prix d''achat HT]]*Tableau_TARIFS_SOCODA[[#This Row],[Qté14]]</f>
        <v>0</v>
      </c>
      <c r="AK78" s="74">
        <f>Tableau_TARIFS_SOCODA[[#This Row],[Prix d''achat HT]]*Tableau_TARIFS_SOCODA[[#This Row],[Qté15]]</f>
        <v>0</v>
      </c>
      <c r="AM78" s="74">
        <f>Tableau_TARIFS_SOCODA[[#This Row],[Prix d''achat HT]]*Tableau_TARIFS_SOCODA[[#This Row],[Qté16]]</f>
        <v>0</v>
      </c>
      <c r="AO78" s="74">
        <f>Tableau_TARIFS_SOCODA[[#This Row],[Prix d''achat HT]]*Tableau_TARIFS_SOCODA[[#This Row],[Qté17]]</f>
        <v>0</v>
      </c>
      <c r="AQ78" s="74">
        <f>Tableau_TARIFS_SOCODA[[#This Row],[Prix d''achat HT]]*Tableau_TARIFS_SOCODA[[#This Row],[Qté18]]</f>
        <v>0</v>
      </c>
      <c r="AS78" s="74">
        <f>Tableau_TARIFS_SOCODA[[#This Row],[Prix d''achat HT]]*Tableau_TARIFS_SOCODA[[#This Row],[Qté19]]</f>
        <v>0</v>
      </c>
      <c r="AU78" s="74">
        <f>Tableau_TARIFS_SOCODA[[#This Row],[Prix d''achat HT]]*Tableau_TARIFS_SOCODA[[#This Row],[Qté20]]</f>
        <v>0</v>
      </c>
      <c r="AW78" s="74">
        <f>Tableau_TARIFS_SOCODA[[#This Row],[Prix d''achat HT]]*Tableau_TARIFS_SOCODA[[#This Row],[Qté21]]</f>
        <v>0</v>
      </c>
      <c r="AY78" s="74">
        <f>Tableau_TARIFS_SOCODA[[#This Row],[Prix d''achat HT]]*Tableau_TARIFS_SOCODA[[#This Row],[Qté22]]</f>
        <v>0</v>
      </c>
      <c r="BA78" s="74">
        <f>Tableau_TARIFS_SOCODA[[#This Row],[Prix d''achat HT]]*Tableau_TARIFS_SOCODA[[#This Row],[Qté23]]</f>
        <v>0</v>
      </c>
      <c r="BC78" s="74">
        <f>Tableau_TARIFS_SOCODA[[#This Row],[Prix d''achat HT]]*Tableau_TARIFS_SOCODA[[#This Row],[Qté24]]</f>
        <v>0</v>
      </c>
      <c r="BE78" s="74">
        <f>Tableau_TARIFS_SOCODA[[#This Row],[Prix d''achat HT]]*Tableau_TARIFS_SOCODA[[#This Row],[Qté25]]</f>
        <v>0</v>
      </c>
      <c r="BG78" s="74">
        <f>Tableau_TARIFS_SOCODA[[#This Row],[Prix d''achat HT]]*Tableau_TARIFS_SOCODA[[#This Row],[Qté26]]</f>
        <v>0</v>
      </c>
      <c r="BI78" s="74">
        <f>Tableau_TARIFS_SOCODA[[#This Row],[Prix d''achat HT]]*Tableau_TARIFS_SOCODA[[#This Row],[Qté27]]</f>
        <v>0</v>
      </c>
      <c r="BK78" s="74">
        <f>Tableau_TARIFS_SOCODA[[#This Row],[Prix d''achat HT]]*Tableau_TARIFS_SOCODA[[#This Row],[Qté28]]</f>
        <v>0</v>
      </c>
      <c r="BM78" s="74">
        <f>Tableau_TARIFS_SOCODA[[#This Row],[Prix d''achat HT]]*Tableau_TARIFS_SOCODA[[#This Row],[Qté29]]</f>
        <v>0</v>
      </c>
      <c r="BO78" s="74">
        <f>Tableau_TARIFS_SOCODA[[#This Row],[Prix d''achat HT]]*Tableau_TARIFS_SOCODA[[#This Row],[Qté30]]</f>
        <v>0</v>
      </c>
      <c r="BP78" s="75">
        <f>Tableau_TARIFS_SOCODA[[#This Row],[Longueur]]*Tableau_TARIFS_SOCODA[[#This Row],[Largeur]]</f>
        <v>4.620000000000001</v>
      </c>
      <c r="BR78" s="74"/>
    </row>
    <row r="79" spans="1:70" x14ac:dyDescent="0.25">
      <c r="A79" t="s">
        <v>211</v>
      </c>
      <c r="B79" t="s">
        <v>193</v>
      </c>
      <c r="C79" t="s">
        <v>212</v>
      </c>
      <c r="D79">
        <v>4</v>
      </c>
      <c r="E79">
        <v>0.95</v>
      </c>
      <c r="F79" t="s">
        <v>61</v>
      </c>
      <c r="G79" s="74">
        <v>67.67</v>
      </c>
      <c r="I79" s="74">
        <f>Tableau_TARIFS_SOCODA[[#This Row],[Prix d''achat HT]]*Tableau_TARIFS_SOCODA[[#This Row],[Qté]]</f>
        <v>0</v>
      </c>
      <c r="K79" s="74">
        <f>Tableau_TARIFS_SOCODA[[#This Row],[Prix d''achat HT]]*Tableau_TARIFS_SOCODA[[#This Row],[Qté2]]</f>
        <v>0</v>
      </c>
      <c r="M79" s="74">
        <f>Tableau_TARIFS_SOCODA[[#This Row],[Prix d''achat HT]]*Tableau_TARIFS_SOCODA[[#This Row],[Qté3]]</f>
        <v>0</v>
      </c>
      <c r="O79" s="74">
        <f>Tableau_TARIFS_SOCODA[[#This Row],[Prix d''achat HT]]*Tableau_TARIFS_SOCODA[[#This Row],[Qté4]]</f>
        <v>0</v>
      </c>
      <c r="Q79" s="74">
        <f>Tableau_TARIFS_SOCODA[[#This Row],[Prix d''achat HT]]*Tableau_TARIFS_SOCODA[[#This Row],[Qté5]]</f>
        <v>0</v>
      </c>
      <c r="S79" s="74">
        <f>Tableau_TARIFS_SOCODA[[#This Row],[Prix d''achat HT]]*Tableau_TARIFS_SOCODA[[#This Row],[Qté6]]</f>
        <v>0</v>
      </c>
      <c r="U79" s="74">
        <f>Tableau_TARIFS_SOCODA[[#This Row],[Prix d''achat HT]]*Tableau_TARIFS_SOCODA[[#This Row],[Qté7]]</f>
        <v>0</v>
      </c>
      <c r="W79" s="74">
        <f>Tableau_TARIFS_SOCODA[[#This Row],[Prix d''achat HT]]*Tableau_TARIFS_SOCODA[[#This Row],[Qté8]]</f>
        <v>0</v>
      </c>
      <c r="Y79" s="74">
        <f>Tableau_TARIFS_SOCODA[[#This Row],[Prix d''achat HT]]*Tableau_TARIFS_SOCODA[[#This Row],[Qté9]]</f>
        <v>0</v>
      </c>
      <c r="AA79" s="74">
        <f>Tableau_TARIFS_SOCODA[[#This Row],[Prix d''achat HT]]*Tableau_TARIFS_SOCODA[[#This Row],[Qté10]]</f>
        <v>0</v>
      </c>
      <c r="AC79" s="74">
        <f>Tableau_TARIFS_SOCODA[[#This Row],[Prix d''achat HT]]*Tableau_TARIFS_SOCODA[[#This Row],[Qté11]]</f>
        <v>0</v>
      </c>
      <c r="AE79" s="74">
        <f>Tableau_TARIFS_SOCODA[[#This Row],[Prix d''achat HT]]*Tableau_TARIFS_SOCODA[[#This Row],[Qté12]]</f>
        <v>0</v>
      </c>
      <c r="AG79" s="74">
        <f>Tableau_TARIFS_SOCODA[[#This Row],[Prix d''achat HT]]*Tableau_TARIFS_SOCODA[[#This Row],[Qté13]]</f>
        <v>0</v>
      </c>
      <c r="AI79" s="74">
        <f>Tableau_TARIFS_SOCODA[[#This Row],[Prix d''achat HT]]*Tableau_TARIFS_SOCODA[[#This Row],[Qté14]]</f>
        <v>0</v>
      </c>
      <c r="AK79" s="74">
        <f>Tableau_TARIFS_SOCODA[[#This Row],[Prix d''achat HT]]*Tableau_TARIFS_SOCODA[[#This Row],[Qté15]]</f>
        <v>0</v>
      </c>
      <c r="AM79" s="74">
        <f>Tableau_TARIFS_SOCODA[[#This Row],[Prix d''achat HT]]*Tableau_TARIFS_SOCODA[[#This Row],[Qté16]]</f>
        <v>0</v>
      </c>
      <c r="AO79" s="74">
        <f>Tableau_TARIFS_SOCODA[[#This Row],[Prix d''achat HT]]*Tableau_TARIFS_SOCODA[[#This Row],[Qté17]]</f>
        <v>0</v>
      </c>
      <c r="AQ79" s="74">
        <f>Tableau_TARIFS_SOCODA[[#This Row],[Prix d''achat HT]]*Tableau_TARIFS_SOCODA[[#This Row],[Qté18]]</f>
        <v>0</v>
      </c>
      <c r="AS79" s="74">
        <f>Tableau_TARIFS_SOCODA[[#This Row],[Prix d''achat HT]]*Tableau_TARIFS_SOCODA[[#This Row],[Qté19]]</f>
        <v>0</v>
      </c>
      <c r="AU79" s="74">
        <f>Tableau_TARIFS_SOCODA[[#This Row],[Prix d''achat HT]]*Tableau_TARIFS_SOCODA[[#This Row],[Qté20]]</f>
        <v>0</v>
      </c>
      <c r="AW79" s="74">
        <f>Tableau_TARIFS_SOCODA[[#This Row],[Prix d''achat HT]]*Tableau_TARIFS_SOCODA[[#This Row],[Qté21]]</f>
        <v>0</v>
      </c>
      <c r="AY79" s="74">
        <f>Tableau_TARIFS_SOCODA[[#This Row],[Prix d''achat HT]]*Tableau_TARIFS_SOCODA[[#This Row],[Qté22]]</f>
        <v>0</v>
      </c>
      <c r="BA79" s="74">
        <f>Tableau_TARIFS_SOCODA[[#This Row],[Prix d''achat HT]]*Tableau_TARIFS_SOCODA[[#This Row],[Qté23]]</f>
        <v>0</v>
      </c>
      <c r="BC79" s="74">
        <f>Tableau_TARIFS_SOCODA[[#This Row],[Prix d''achat HT]]*Tableau_TARIFS_SOCODA[[#This Row],[Qté24]]</f>
        <v>0</v>
      </c>
      <c r="BE79" s="74">
        <f>Tableau_TARIFS_SOCODA[[#This Row],[Prix d''achat HT]]*Tableau_TARIFS_SOCODA[[#This Row],[Qté25]]</f>
        <v>0</v>
      </c>
      <c r="BG79" s="74">
        <f>Tableau_TARIFS_SOCODA[[#This Row],[Prix d''achat HT]]*Tableau_TARIFS_SOCODA[[#This Row],[Qté26]]</f>
        <v>0</v>
      </c>
      <c r="BI79" s="74">
        <f>Tableau_TARIFS_SOCODA[[#This Row],[Prix d''achat HT]]*Tableau_TARIFS_SOCODA[[#This Row],[Qté27]]</f>
        <v>0</v>
      </c>
      <c r="BK79" s="74">
        <f>Tableau_TARIFS_SOCODA[[#This Row],[Prix d''achat HT]]*Tableau_TARIFS_SOCODA[[#This Row],[Qté28]]</f>
        <v>0</v>
      </c>
      <c r="BM79" s="74">
        <f>Tableau_TARIFS_SOCODA[[#This Row],[Prix d''achat HT]]*Tableau_TARIFS_SOCODA[[#This Row],[Qté29]]</f>
        <v>0</v>
      </c>
      <c r="BO79" s="74">
        <f>Tableau_TARIFS_SOCODA[[#This Row],[Prix d''achat HT]]*Tableau_TARIFS_SOCODA[[#This Row],[Qté30]]</f>
        <v>0</v>
      </c>
      <c r="BP79" s="75">
        <f>Tableau_TARIFS_SOCODA[[#This Row],[Longueur]]*Tableau_TARIFS_SOCODA[[#This Row],[Largeur]]</f>
        <v>3.8</v>
      </c>
      <c r="BR79" s="74"/>
    </row>
    <row r="80" spans="1:70" x14ac:dyDescent="0.25">
      <c r="A80" t="s">
        <v>213</v>
      </c>
      <c r="B80" t="s">
        <v>193</v>
      </c>
      <c r="C80" t="s">
        <v>214</v>
      </c>
      <c r="D80">
        <v>4</v>
      </c>
      <c r="E80">
        <v>0.95</v>
      </c>
      <c r="F80" t="s">
        <v>61</v>
      </c>
      <c r="G80" s="74">
        <v>94.78</v>
      </c>
      <c r="I80" s="74">
        <f>Tableau_TARIFS_SOCODA[[#This Row],[Prix d''achat HT]]*Tableau_TARIFS_SOCODA[[#This Row],[Qté]]</f>
        <v>0</v>
      </c>
      <c r="K80" s="74">
        <f>Tableau_TARIFS_SOCODA[[#This Row],[Prix d''achat HT]]*Tableau_TARIFS_SOCODA[[#This Row],[Qté2]]</f>
        <v>0</v>
      </c>
      <c r="M80" s="74">
        <f>Tableau_TARIFS_SOCODA[[#This Row],[Prix d''achat HT]]*Tableau_TARIFS_SOCODA[[#This Row],[Qté3]]</f>
        <v>0</v>
      </c>
      <c r="O80" s="74">
        <f>Tableau_TARIFS_SOCODA[[#This Row],[Prix d''achat HT]]*Tableau_TARIFS_SOCODA[[#This Row],[Qté4]]</f>
        <v>0</v>
      </c>
      <c r="Q80" s="74">
        <f>Tableau_TARIFS_SOCODA[[#This Row],[Prix d''achat HT]]*Tableau_TARIFS_SOCODA[[#This Row],[Qté5]]</f>
        <v>0</v>
      </c>
      <c r="S80" s="74">
        <f>Tableau_TARIFS_SOCODA[[#This Row],[Prix d''achat HT]]*Tableau_TARIFS_SOCODA[[#This Row],[Qté6]]</f>
        <v>0</v>
      </c>
      <c r="U80" s="74">
        <f>Tableau_TARIFS_SOCODA[[#This Row],[Prix d''achat HT]]*Tableau_TARIFS_SOCODA[[#This Row],[Qté7]]</f>
        <v>0</v>
      </c>
      <c r="W80" s="74">
        <f>Tableau_TARIFS_SOCODA[[#This Row],[Prix d''achat HT]]*Tableau_TARIFS_SOCODA[[#This Row],[Qté8]]</f>
        <v>0</v>
      </c>
      <c r="Y80" s="74">
        <f>Tableau_TARIFS_SOCODA[[#This Row],[Prix d''achat HT]]*Tableau_TARIFS_SOCODA[[#This Row],[Qté9]]</f>
        <v>0</v>
      </c>
      <c r="AA80" s="74">
        <f>Tableau_TARIFS_SOCODA[[#This Row],[Prix d''achat HT]]*Tableau_TARIFS_SOCODA[[#This Row],[Qté10]]</f>
        <v>0</v>
      </c>
      <c r="AC80" s="74">
        <f>Tableau_TARIFS_SOCODA[[#This Row],[Prix d''achat HT]]*Tableau_TARIFS_SOCODA[[#This Row],[Qté11]]</f>
        <v>0</v>
      </c>
      <c r="AE80" s="74">
        <f>Tableau_TARIFS_SOCODA[[#This Row],[Prix d''achat HT]]*Tableau_TARIFS_SOCODA[[#This Row],[Qté12]]</f>
        <v>0</v>
      </c>
      <c r="AG80" s="74">
        <f>Tableau_TARIFS_SOCODA[[#This Row],[Prix d''achat HT]]*Tableau_TARIFS_SOCODA[[#This Row],[Qté13]]</f>
        <v>0</v>
      </c>
      <c r="AI80" s="74">
        <f>Tableau_TARIFS_SOCODA[[#This Row],[Prix d''achat HT]]*Tableau_TARIFS_SOCODA[[#This Row],[Qté14]]</f>
        <v>0</v>
      </c>
      <c r="AK80" s="74">
        <f>Tableau_TARIFS_SOCODA[[#This Row],[Prix d''achat HT]]*Tableau_TARIFS_SOCODA[[#This Row],[Qté15]]</f>
        <v>0</v>
      </c>
      <c r="AM80" s="74">
        <f>Tableau_TARIFS_SOCODA[[#This Row],[Prix d''achat HT]]*Tableau_TARIFS_SOCODA[[#This Row],[Qté16]]</f>
        <v>0</v>
      </c>
      <c r="AO80" s="74">
        <f>Tableau_TARIFS_SOCODA[[#This Row],[Prix d''achat HT]]*Tableau_TARIFS_SOCODA[[#This Row],[Qté17]]</f>
        <v>0</v>
      </c>
      <c r="AQ80" s="74">
        <f>Tableau_TARIFS_SOCODA[[#This Row],[Prix d''achat HT]]*Tableau_TARIFS_SOCODA[[#This Row],[Qté18]]</f>
        <v>0</v>
      </c>
      <c r="AS80" s="74">
        <f>Tableau_TARIFS_SOCODA[[#This Row],[Prix d''achat HT]]*Tableau_TARIFS_SOCODA[[#This Row],[Qté19]]</f>
        <v>0</v>
      </c>
      <c r="AU80" s="74">
        <f>Tableau_TARIFS_SOCODA[[#This Row],[Prix d''achat HT]]*Tableau_TARIFS_SOCODA[[#This Row],[Qté20]]</f>
        <v>0</v>
      </c>
      <c r="AW80" s="74">
        <f>Tableau_TARIFS_SOCODA[[#This Row],[Prix d''achat HT]]*Tableau_TARIFS_SOCODA[[#This Row],[Qté21]]</f>
        <v>0</v>
      </c>
      <c r="AY80" s="74">
        <f>Tableau_TARIFS_SOCODA[[#This Row],[Prix d''achat HT]]*Tableau_TARIFS_SOCODA[[#This Row],[Qté22]]</f>
        <v>0</v>
      </c>
      <c r="BA80" s="74">
        <f>Tableau_TARIFS_SOCODA[[#This Row],[Prix d''achat HT]]*Tableau_TARIFS_SOCODA[[#This Row],[Qté23]]</f>
        <v>0</v>
      </c>
      <c r="BC80" s="74">
        <f>Tableau_TARIFS_SOCODA[[#This Row],[Prix d''achat HT]]*Tableau_TARIFS_SOCODA[[#This Row],[Qté24]]</f>
        <v>0</v>
      </c>
      <c r="BE80" s="74">
        <f>Tableau_TARIFS_SOCODA[[#This Row],[Prix d''achat HT]]*Tableau_TARIFS_SOCODA[[#This Row],[Qté25]]</f>
        <v>0</v>
      </c>
      <c r="BG80" s="74">
        <f>Tableau_TARIFS_SOCODA[[#This Row],[Prix d''achat HT]]*Tableau_TARIFS_SOCODA[[#This Row],[Qté26]]</f>
        <v>0</v>
      </c>
      <c r="BI80" s="74">
        <f>Tableau_TARIFS_SOCODA[[#This Row],[Prix d''achat HT]]*Tableau_TARIFS_SOCODA[[#This Row],[Qté27]]</f>
        <v>0</v>
      </c>
      <c r="BK80" s="74">
        <f>Tableau_TARIFS_SOCODA[[#This Row],[Prix d''achat HT]]*Tableau_TARIFS_SOCODA[[#This Row],[Qté28]]</f>
        <v>0</v>
      </c>
      <c r="BM80" s="74">
        <f>Tableau_TARIFS_SOCODA[[#This Row],[Prix d''achat HT]]*Tableau_TARIFS_SOCODA[[#This Row],[Qté29]]</f>
        <v>0</v>
      </c>
      <c r="BO80" s="74">
        <f>Tableau_TARIFS_SOCODA[[#This Row],[Prix d''achat HT]]*Tableau_TARIFS_SOCODA[[#This Row],[Qté30]]</f>
        <v>0</v>
      </c>
      <c r="BP80" s="75">
        <f>Tableau_TARIFS_SOCODA[[#This Row],[Longueur]]*Tableau_TARIFS_SOCODA[[#This Row],[Largeur]]</f>
        <v>3.8</v>
      </c>
      <c r="BR80" s="74"/>
    </row>
    <row r="81" spans="1:70" x14ac:dyDescent="0.25">
      <c r="A81" t="s">
        <v>215</v>
      </c>
      <c r="B81" t="s">
        <v>193</v>
      </c>
      <c r="C81" t="s">
        <v>216</v>
      </c>
      <c r="D81">
        <v>4</v>
      </c>
      <c r="E81">
        <v>0.95</v>
      </c>
      <c r="F81" t="s">
        <v>61</v>
      </c>
      <c r="G81" s="74">
        <v>113.21</v>
      </c>
      <c r="I81" s="74">
        <f>Tableau_TARIFS_SOCODA[[#This Row],[Prix d''achat HT]]*Tableau_TARIFS_SOCODA[[#This Row],[Qté]]</f>
        <v>0</v>
      </c>
      <c r="K81" s="74">
        <f>Tableau_TARIFS_SOCODA[[#This Row],[Prix d''achat HT]]*Tableau_TARIFS_SOCODA[[#This Row],[Qté2]]</f>
        <v>0</v>
      </c>
      <c r="M81" s="74">
        <f>Tableau_TARIFS_SOCODA[[#This Row],[Prix d''achat HT]]*Tableau_TARIFS_SOCODA[[#This Row],[Qté3]]</f>
        <v>0</v>
      </c>
      <c r="O81" s="74">
        <f>Tableau_TARIFS_SOCODA[[#This Row],[Prix d''achat HT]]*Tableau_TARIFS_SOCODA[[#This Row],[Qté4]]</f>
        <v>0</v>
      </c>
      <c r="Q81" s="74">
        <f>Tableau_TARIFS_SOCODA[[#This Row],[Prix d''achat HT]]*Tableau_TARIFS_SOCODA[[#This Row],[Qté5]]</f>
        <v>0</v>
      </c>
      <c r="S81" s="74">
        <f>Tableau_TARIFS_SOCODA[[#This Row],[Prix d''achat HT]]*Tableau_TARIFS_SOCODA[[#This Row],[Qté6]]</f>
        <v>0</v>
      </c>
      <c r="U81" s="74">
        <f>Tableau_TARIFS_SOCODA[[#This Row],[Prix d''achat HT]]*Tableau_TARIFS_SOCODA[[#This Row],[Qté7]]</f>
        <v>0</v>
      </c>
      <c r="W81" s="74">
        <f>Tableau_TARIFS_SOCODA[[#This Row],[Prix d''achat HT]]*Tableau_TARIFS_SOCODA[[#This Row],[Qté8]]</f>
        <v>0</v>
      </c>
      <c r="Y81" s="74">
        <f>Tableau_TARIFS_SOCODA[[#This Row],[Prix d''achat HT]]*Tableau_TARIFS_SOCODA[[#This Row],[Qté9]]</f>
        <v>0</v>
      </c>
      <c r="AA81" s="74">
        <f>Tableau_TARIFS_SOCODA[[#This Row],[Prix d''achat HT]]*Tableau_TARIFS_SOCODA[[#This Row],[Qté10]]</f>
        <v>0</v>
      </c>
      <c r="AC81" s="74">
        <f>Tableau_TARIFS_SOCODA[[#This Row],[Prix d''achat HT]]*Tableau_TARIFS_SOCODA[[#This Row],[Qté11]]</f>
        <v>0</v>
      </c>
      <c r="AE81" s="74">
        <f>Tableau_TARIFS_SOCODA[[#This Row],[Prix d''achat HT]]*Tableau_TARIFS_SOCODA[[#This Row],[Qté12]]</f>
        <v>0</v>
      </c>
      <c r="AG81" s="74">
        <f>Tableau_TARIFS_SOCODA[[#This Row],[Prix d''achat HT]]*Tableau_TARIFS_SOCODA[[#This Row],[Qté13]]</f>
        <v>0</v>
      </c>
      <c r="AI81" s="74">
        <f>Tableau_TARIFS_SOCODA[[#This Row],[Prix d''achat HT]]*Tableau_TARIFS_SOCODA[[#This Row],[Qté14]]</f>
        <v>0</v>
      </c>
      <c r="AK81" s="74">
        <f>Tableau_TARIFS_SOCODA[[#This Row],[Prix d''achat HT]]*Tableau_TARIFS_SOCODA[[#This Row],[Qté15]]</f>
        <v>0</v>
      </c>
      <c r="AM81" s="74">
        <f>Tableau_TARIFS_SOCODA[[#This Row],[Prix d''achat HT]]*Tableau_TARIFS_SOCODA[[#This Row],[Qté16]]</f>
        <v>0</v>
      </c>
      <c r="AO81" s="74">
        <f>Tableau_TARIFS_SOCODA[[#This Row],[Prix d''achat HT]]*Tableau_TARIFS_SOCODA[[#This Row],[Qté17]]</f>
        <v>0</v>
      </c>
      <c r="AQ81" s="74">
        <f>Tableau_TARIFS_SOCODA[[#This Row],[Prix d''achat HT]]*Tableau_TARIFS_SOCODA[[#This Row],[Qté18]]</f>
        <v>0</v>
      </c>
      <c r="AS81" s="74">
        <f>Tableau_TARIFS_SOCODA[[#This Row],[Prix d''achat HT]]*Tableau_TARIFS_SOCODA[[#This Row],[Qté19]]</f>
        <v>0</v>
      </c>
      <c r="AU81" s="74">
        <f>Tableau_TARIFS_SOCODA[[#This Row],[Prix d''achat HT]]*Tableau_TARIFS_SOCODA[[#This Row],[Qté20]]</f>
        <v>0</v>
      </c>
      <c r="AW81" s="74">
        <f>Tableau_TARIFS_SOCODA[[#This Row],[Prix d''achat HT]]*Tableau_TARIFS_SOCODA[[#This Row],[Qté21]]</f>
        <v>0</v>
      </c>
      <c r="AY81" s="74">
        <f>Tableau_TARIFS_SOCODA[[#This Row],[Prix d''achat HT]]*Tableau_TARIFS_SOCODA[[#This Row],[Qté22]]</f>
        <v>0</v>
      </c>
      <c r="BA81" s="74">
        <f>Tableau_TARIFS_SOCODA[[#This Row],[Prix d''achat HT]]*Tableau_TARIFS_SOCODA[[#This Row],[Qté23]]</f>
        <v>0</v>
      </c>
      <c r="BC81" s="74">
        <f>Tableau_TARIFS_SOCODA[[#This Row],[Prix d''achat HT]]*Tableau_TARIFS_SOCODA[[#This Row],[Qté24]]</f>
        <v>0</v>
      </c>
      <c r="BE81" s="74">
        <f>Tableau_TARIFS_SOCODA[[#This Row],[Prix d''achat HT]]*Tableau_TARIFS_SOCODA[[#This Row],[Qté25]]</f>
        <v>0</v>
      </c>
      <c r="BG81" s="74">
        <f>Tableau_TARIFS_SOCODA[[#This Row],[Prix d''achat HT]]*Tableau_TARIFS_SOCODA[[#This Row],[Qté26]]</f>
        <v>0</v>
      </c>
      <c r="BI81" s="74">
        <f>Tableau_TARIFS_SOCODA[[#This Row],[Prix d''achat HT]]*Tableau_TARIFS_SOCODA[[#This Row],[Qté27]]</f>
        <v>0</v>
      </c>
      <c r="BK81" s="74">
        <f>Tableau_TARIFS_SOCODA[[#This Row],[Prix d''achat HT]]*Tableau_TARIFS_SOCODA[[#This Row],[Qté28]]</f>
        <v>0</v>
      </c>
      <c r="BM81" s="74">
        <f>Tableau_TARIFS_SOCODA[[#This Row],[Prix d''achat HT]]*Tableau_TARIFS_SOCODA[[#This Row],[Qté29]]</f>
        <v>0</v>
      </c>
      <c r="BO81" s="74">
        <f>Tableau_TARIFS_SOCODA[[#This Row],[Prix d''achat HT]]*Tableau_TARIFS_SOCODA[[#This Row],[Qté30]]</f>
        <v>0</v>
      </c>
      <c r="BP81" s="75">
        <f>Tableau_TARIFS_SOCODA[[#This Row],[Longueur]]*Tableau_TARIFS_SOCODA[[#This Row],[Largeur]]</f>
        <v>3.8</v>
      </c>
      <c r="BR81" s="74"/>
    </row>
    <row r="82" spans="1:70" x14ac:dyDescent="0.25">
      <c r="A82" t="s">
        <v>217</v>
      </c>
      <c r="B82" t="s">
        <v>193</v>
      </c>
      <c r="C82" t="s">
        <v>218</v>
      </c>
      <c r="D82">
        <v>4.2</v>
      </c>
      <c r="E82">
        <v>1.22</v>
      </c>
      <c r="F82" t="s">
        <v>61</v>
      </c>
      <c r="G82" s="74">
        <v>63.51</v>
      </c>
      <c r="I82" s="74">
        <f>Tableau_TARIFS_SOCODA[[#This Row],[Prix d''achat HT]]*Tableau_TARIFS_SOCODA[[#This Row],[Qté]]</f>
        <v>0</v>
      </c>
      <c r="K82" s="74">
        <f>Tableau_TARIFS_SOCODA[[#This Row],[Prix d''achat HT]]*Tableau_TARIFS_SOCODA[[#This Row],[Qté2]]</f>
        <v>0</v>
      </c>
      <c r="M82" s="74">
        <f>Tableau_TARIFS_SOCODA[[#This Row],[Prix d''achat HT]]*Tableau_TARIFS_SOCODA[[#This Row],[Qté3]]</f>
        <v>0</v>
      </c>
      <c r="O82" s="74">
        <f>Tableau_TARIFS_SOCODA[[#This Row],[Prix d''achat HT]]*Tableau_TARIFS_SOCODA[[#This Row],[Qté4]]</f>
        <v>0</v>
      </c>
      <c r="Q82" s="74">
        <f>Tableau_TARIFS_SOCODA[[#This Row],[Prix d''achat HT]]*Tableau_TARIFS_SOCODA[[#This Row],[Qté5]]</f>
        <v>0</v>
      </c>
      <c r="S82" s="74">
        <f>Tableau_TARIFS_SOCODA[[#This Row],[Prix d''achat HT]]*Tableau_TARIFS_SOCODA[[#This Row],[Qté6]]</f>
        <v>0</v>
      </c>
      <c r="U82" s="74">
        <f>Tableau_TARIFS_SOCODA[[#This Row],[Prix d''achat HT]]*Tableau_TARIFS_SOCODA[[#This Row],[Qté7]]</f>
        <v>0</v>
      </c>
      <c r="W82" s="74">
        <f>Tableau_TARIFS_SOCODA[[#This Row],[Prix d''achat HT]]*Tableau_TARIFS_SOCODA[[#This Row],[Qté8]]</f>
        <v>0</v>
      </c>
      <c r="Y82" s="74">
        <f>Tableau_TARIFS_SOCODA[[#This Row],[Prix d''achat HT]]*Tableau_TARIFS_SOCODA[[#This Row],[Qté9]]</f>
        <v>0</v>
      </c>
      <c r="AA82" s="74">
        <f>Tableau_TARIFS_SOCODA[[#This Row],[Prix d''achat HT]]*Tableau_TARIFS_SOCODA[[#This Row],[Qté10]]</f>
        <v>0</v>
      </c>
      <c r="AC82" s="74">
        <f>Tableau_TARIFS_SOCODA[[#This Row],[Prix d''achat HT]]*Tableau_TARIFS_SOCODA[[#This Row],[Qté11]]</f>
        <v>0</v>
      </c>
      <c r="AE82" s="74">
        <f>Tableau_TARIFS_SOCODA[[#This Row],[Prix d''achat HT]]*Tableau_TARIFS_SOCODA[[#This Row],[Qté12]]</f>
        <v>0</v>
      </c>
      <c r="AG82" s="74">
        <f>Tableau_TARIFS_SOCODA[[#This Row],[Prix d''achat HT]]*Tableau_TARIFS_SOCODA[[#This Row],[Qté13]]</f>
        <v>0</v>
      </c>
      <c r="AI82" s="74">
        <f>Tableau_TARIFS_SOCODA[[#This Row],[Prix d''achat HT]]*Tableau_TARIFS_SOCODA[[#This Row],[Qté14]]</f>
        <v>0</v>
      </c>
      <c r="AK82" s="74">
        <f>Tableau_TARIFS_SOCODA[[#This Row],[Prix d''achat HT]]*Tableau_TARIFS_SOCODA[[#This Row],[Qté15]]</f>
        <v>0</v>
      </c>
      <c r="AM82" s="74">
        <f>Tableau_TARIFS_SOCODA[[#This Row],[Prix d''achat HT]]*Tableau_TARIFS_SOCODA[[#This Row],[Qté16]]</f>
        <v>0</v>
      </c>
      <c r="AO82" s="74">
        <f>Tableau_TARIFS_SOCODA[[#This Row],[Prix d''achat HT]]*Tableau_TARIFS_SOCODA[[#This Row],[Qté17]]</f>
        <v>0</v>
      </c>
      <c r="AQ82" s="74">
        <f>Tableau_TARIFS_SOCODA[[#This Row],[Prix d''achat HT]]*Tableau_TARIFS_SOCODA[[#This Row],[Qté18]]</f>
        <v>0</v>
      </c>
      <c r="AS82" s="74">
        <f>Tableau_TARIFS_SOCODA[[#This Row],[Prix d''achat HT]]*Tableau_TARIFS_SOCODA[[#This Row],[Qté19]]</f>
        <v>0</v>
      </c>
      <c r="AU82" s="74">
        <f>Tableau_TARIFS_SOCODA[[#This Row],[Prix d''achat HT]]*Tableau_TARIFS_SOCODA[[#This Row],[Qté20]]</f>
        <v>0</v>
      </c>
      <c r="AW82" s="74">
        <f>Tableau_TARIFS_SOCODA[[#This Row],[Prix d''achat HT]]*Tableau_TARIFS_SOCODA[[#This Row],[Qté21]]</f>
        <v>0</v>
      </c>
      <c r="AY82" s="74">
        <f>Tableau_TARIFS_SOCODA[[#This Row],[Prix d''achat HT]]*Tableau_TARIFS_SOCODA[[#This Row],[Qté22]]</f>
        <v>0</v>
      </c>
      <c r="BA82" s="74">
        <f>Tableau_TARIFS_SOCODA[[#This Row],[Prix d''achat HT]]*Tableau_TARIFS_SOCODA[[#This Row],[Qté23]]</f>
        <v>0</v>
      </c>
      <c r="BC82" s="74">
        <f>Tableau_TARIFS_SOCODA[[#This Row],[Prix d''achat HT]]*Tableau_TARIFS_SOCODA[[#This Row],[Qté24]]</f>
        <v>0</v>
      </c>
      <c r="BE82" s="74">
        <f>Tableau_TARIFS_SOCODA[[#This Row],[Prix d''achat HT]]*Tableau_TARIFS_SOCODA[[#This Row],[Qté25]]</f>
        <v>0</v>
      </c>
      <c r="BG82" s="74">
        <f>Tableau_TARIFS_SOCODA[[#This Row],[Prix d''achat HT]]*Tableau_TARIFS_SOCODA[[#This Row],[Qté26]]</f>
        <v>0</v>
      </c>
      <c r="BI82" s="74">
        <f>Tableau_TARIFS_SOCODA[[#This Row],[Prix d''achat HT]]*Tableau_TARIFS_SOCODA[[#This Row],[Qté27]]</f>
        <v>0</v>
      </c>
      <c r="BK82" s="74">
        <f>Tableau_TARIFS_SOCODA[[#This Row],[Prix d''achat HT]]*Tableau_TARIFS_SOCODA[[#This Row],[Qté28]]</f>
        <v>0</v>
      </c>
      <c r="BM82" s="74">
        <f>Tableau_TARIFS_SOCODA[[#This Row],[Prix d''achat HT]]*Tableau_TARIFS_SOCODA[[#This Row],[Qté29]]</f>
        <v>0</v>
      </c>
      <c r="BO82" s="74">
        <f>Tableau_TARIFS_SOCODA[[#This Row],[Prix d''achat HT]]*Tableau_TARIFS_SOCODA[[#This Row],[Qté30]]</f>
        <v>0</v>
      </c>
      <c r="BP82" s="75">
        <f>Tableau_TARIFS_SOCODA[[#This Row],[Longueur]]*Tableau_TARIFS_SOCODA[[#This Row],[Largeur]]</f>
        <v>5.1239999999999997</v>
      </c>
      <c r="BR82" s="74"/>
    </row>
    <row r="83" spans="1:70" x14ac:dyDescent="0.25">
      <c r="A83" t="s">
        <v>219</v>
      </c>
      <c r="B83" t="s">
        <v>193</v>
      </c>
      <c r="C83" t="s">
        <v>220</v>
      </c>
      <c r="D83">
        <v>4.2</v>
      </c>
      <c r="E83">
        <v>1.22</v>
      </c>
      <c r="F83" t="s">
        <v>61</v>
      </c>
      <c r="G83" s="74">
        <v>98.93</v>
      </c>
      <c r="I83" s="74">
        <f>Tableau_TARIFS_SOCODA[[#This Row],[Prix d''achat HT]]*Tableau_TARIFS_SOCODA[[#This Row],[Qté]]</f>
        <v>0</v>
      </c>
      <c r="K83" s="74">
        <f>Tableau_TARIFS_SOCODA[[#This Row],[Prix d''achat HT]]*Tableau_TARIFS_SOCODA[[#This Row],[Qté2]]</f>
        <v>0</v>
      </c>
      <c r="M83" s="74">
        <f>Tableau_TARIFS_SOCODA[[#This Row],[Prix d''achat HT]]*Tableau_TARIFS_SOCODA[[#This Row],[Qté3]]</f>
        <v>0</v>
      </c>
      <c r="O83" s="74">
        <f>Tableau_TARIFS_SOCODA[[#This Row],[Prix d''achat HT]]*Tableau_TARIFS_SOCODA[[#This Row],[Qté4]]</f>
        <v>0</v>
      </c>
      <c r="Q83" s="74">
        <f>Tableau_TARIFS_SOCODA[[#This Row],[Prix d''achat HT]]*Tableau_TARIFS_SOCODA[[#This Row],[Qté5]]</f>
        <v>0</v>
      </c>
      <c r="S83" s="74">
        <f>Tableau_TARIFS_SOCODA[[#This Row],[Prix d''achat HT]]*Tableau_TARIFS_SOCODA[[#This Row],[Qté6]]</f>
        <v>0</v>
      </c>
      <c r="U83" s="74">
        <f>Tableau_TARIFS_SOCODA[[#This Row],[Prix d''achat HT]]*Tableau_TARIFS_SOCODA[[#This Row],[Qté7]]</f>
        <v>0</v>
      </c>
      <c r="W83" s="74">
        <f>Tableau_TARIFS_SOCODA[[#This Row],[Prix d''achat HT]]*Tableau_TARIFS_SOCODA[[#This Row],[Qté8]]</f>
        <v>0</v>
      </c>
      <c r="Y83" s="74">
        <f>Tableau_TARIFS_SOCODA[[#This Row],[Prix d''achat HT]]*Tableau_TARIFS_SOCODA[[#This Row],[Qté9]]</f>
        <v>0</v>
      </c>
      <c r="AA83" s="74">
        <f>Tableau_TARIFS_SOCODA[[#This Row],[Prix d''achat HT]]*Tableau_TARIFS_SOCODA[[#This Row],[Qté10]]</f>
        <v>0</v>
      </c>
      <c r="AC83" s="74">
        <f>Tableau_TARIFS_SOCODA[[#This Row],[Prix d''achat HT]]*Tableau_TARIFS_SOCODA[[#This Row],[Qté11]]</f>
        <v>0</v>
      </c>
      <c r="AE83" s="74">
        <f>Tableau_TARIFS_SOCODA[[#This Row],[Prix d''achat HT]]*Tableau_TARIFS_SOCODA[[#This Row],[Qté12]]</f>
        <v>0</v>
      </c>
      <c r="AG83" s="74">
        <f>Tableau_TARIFS_SOCODA[[#This Row],[Prix d''achat HT]]*Tableau_TARIFS_SOCODA[[#This Row],[Qté13]]</f>
        <v>0</v>
      </c>
      <c r="AI83" s="74">
        <f>Tableau_TARIFS_SOCODA[[#This Row],[Prix d''achat HT]]*Tableau_TARIFS_SOCODA[[#This Row],[Qté14]]</f>
        <v>0</v>
      </c>
      <c r="AK83" s="74">
        <f>Tableau_TARIFS_SOCODA[[#This Row],[Prix d''achat HT]]*Tableau_TARIFS_SOCODA[[#This Row],[Qté15]]</f>
        <v>0</v>
      </c>
      <c r="AM83" s="74">
        <f>Tableau_TARIFS_SOCODA[[#This Row],[Prix d''achat HT]]*Tableau_TARIFS_SOCODA[[#This Row],[Qté16]]</f>
        <v>0</v>
      </c>
      <c r="AO83" s="74">
        <f>Tableau_TARIFS_SOCODA[[#This Row],[Prix d''achat HT]]*Tableau_TARIFS_SOCODA[[#This Row],[Qté17]]</f>
        <v>0</v>
      </c>
      <c r="AQ83" s="74">
        <f>Tableau_TARIFS_SOCODA[[#This Row],[Prix d''achat HT]]*Tableau_TARIFS_SOCODA[[#This Row],[Qté18]]</f>
        <v>0</v>
      </c>
      <c r="AS83" s="74">
        <f>Tableau_TARIFS_SOCODA[[#This Row],[Prix d''achat HT]]*Tableau_TARIFS_SOCODA[[#This Row],[Qté19]]</f>
        <v>0</v>
      </c>
      <c r="AU83" s="74">
        <f>Tableau_TARIFS_SOCODA[[#This Row],[Prix d''achat HT]]*Tableau_TARIFS_SOCODA[[#This Row],[Qté20]]</f>
        <v>0</v>
      </c>
      <c r="AW83" s="74">
        <f>Tableau_TARIFS_SOCODA[[#This Row],[Prix d''achat HT]]*Tableau_TARIFS_SOCODA[[#This Row],[Qté21]]</f>
        <v>0</v>
      </c>
      <c r="AY83" s="74">
        <f>Tableau_TARIFS_SOCODA[[#This Row],[Prix d''achat HT]]*Tableau_TARIFS_SOCODA[[#This Row],[Qté22]]</f>
        <v>0</v>
      </c>
      <c r="BA83" s="74">
        <f>Tableau_TARIFS_SOCODA[[#This Row],[Prix d''achat HT]]*Tableau_TARIFS_SOCODA[[#This Row],[Qté23]]</f>
        <v>0</v>
      </c>
      <c r="BC83" s="74">
        <f>Tableau_TARIFS_SOCODA[[#This Row],[Prix d''achat HT]]*Tableau_TARIFS_SOCODA[[#This Row],[Qté24]]</f>
        <v>0</v>
      </c>
      <c r="BE83" s="74">
        <f>Tableau_TARIFS_SOCODA[[#This Row],[Prix d''achat HT]]*Tableau_TARIFS_SOCODA[[#This Row],[Qté25]]</f>
        <v>0</v>
      </c>
      <c r="BG83" s="74">
        <f>Tableau_TARIFS_SOCODA[[#This Row],[Prix d''achat HT]]*Tableau_TARIFS_SOCODA[[#This Row],[Qté26]]</f>
        <v>0</v>
      </c>
      <c r="BI83" s="74">
        <f>Tableau_TARIFS_SOCODA[[#This Row],[Prix d''achat HT]]*Tableau_TARIFS_SOCODA[[#This Row],[Qté27]]</f>
        <v>0</v>
      </c>
      <c r="BK83" s="74">
        <f>Tableau_TARIFS_SOCODA[[#This Row],[Prix d''achat HT]]*Tableau_TARIFS_SOCODA[[#This Row],[Qté28]]</f>
        <v>0</v>
      </c>
      <c r="BM83" s="74">
        <f>Tableau_TARIFS_SOCODA[[#This Row],[Prix d''achat HT]]*Tableau_TARIFS_SOCODA[[#This Row],[Qté29]]</f>
        <v>0</v>
      </c>
      <c r="BO83" s="74">
        <f>Tableau_TARIFS_SOCODA[[#This Row],[Prix d''achat HT]]*Tableau_TARIFS_SOCODA[[#This Row],[Qté30]]</f>
        <v>0</v>
      </c>
      <c r="BP83" s="75">
        <f>Tableau_TARIFS_SOCODA[[#This Row],[Longueur]]*Tableau_TARIFS_SOCODA[[#This Row],[Largeur]]</f>
        <v>5.1239999999999997</v>
      </c>
      <c r="BR83" s="74"/>
    </row>
    <row r="84" spans="1:70" x14ac:dyDescent="0.25">
      <c r="A84" t="s">
        <v>221</v>
      </c>
      <c r="B84" t="s">
        <v>193</v>
      </c>
      <c r="C84" t="s">
        <v>222</v>
      </c>
      <c r="D84">
        <v>4.2</v>
      </c>
      <c r="E84">
        <v>1.22</v>
      </c>
      <c r="F84" t="s">
        <v>61</v>
      </c>
      <c r="G84" s="74">
        <v>128.29</v>
      </c>
      <c r="I84" s="74">
        <f>Tableau_TARIFS_SOCODA[[#This Row],[Prix d''achat HT]]*Tableau_TARIFS_SOCODA[[#This Row],[Qté]]</f>
        <v>0</v>
      </c>
      <c r="K84" s="74">
        <f>Tableau_TARIFS_SOCODA[[#This Row],[Prix d''achat HT]]*Tableau_TARIFS_SOCODA[[#This Row],[Qté2]]</f>
        <v>0</v>
      </c>
      <c r="M84" s="74">
        <f>Tableau_TARIFS_SOCODA[[#This Row],[Prix d''achat HT]]*Tableau_TARIFS_SOCODA[[#This Row],[Qté3]]</f>
        <v>0</v>
      </c>
      <c r="O84" s="74">
        <f>Tableau_TARIFS_SOCODA[[#This Row],[Prix d''achat HT]]*Tableau_TARIFS_SOCODA[[#This Row],[Qté4]]</f>
        <v>0</v>
      </c>
      <c r="Q84" s="74">
        <f>Tableau_TARIFS_SOCODA[[#This Row],[Prix d''achat HT]]*Tableau_TARIFS_SOCODA[[#This Row],[Qté5]]</f>
        <v>0</v>
      </c>
      <c r="S84" s="74">
        <f>Tableau_TARIFS_SOCODA[[#This Row],[Prix d''achat HT]]*Tableau_TARIFS_SOCODA[[#This Row],[Qté6]]</f>
        <v>0</v>
      </c>
      <c r="U84" s="74">
        <f>Tableau_TARIFS_SOCODA[[#This Row],[Prix d''achat HT]]*Tableau_TARIFS_SOCODA[[#This Row],[Qté7]]</f>
        <v>0</v>
      </c>
      <c r="W84" s="74">
        <f>Tableau_TARIFS_SOCODA[[#This Row],[Prix d''achat HT]]*Tableau_TARIFS_SOCODA[[#This Row],[Qté8]]</f>
        <v>0</v>
      </c>
      <c r="Y84" s="74">
        <f>Tableau_TARIFS_SOCODA[[#This Row],[Prix d''achat HT]]*Tableau_TARIFS_SOCODA[[#This Row],[Qté9]]</f>
        <v>0</v>
      </c>
      <c r="AA84" s="74">
        <f>Tableau_TARIFS_SOCODA[[#This Row],[Prix d''achat HT]]*Tableau_TARIFS_SOCODA[[#This Row],[Qté10]]</f>
        <v>0</v>
      </c>
      <c r="AC84" s="74">
        <f>Tableau_TARIFS_SOCODA[[#This Row],[Prix d''achat HT]]*Tableau_TARIFS_SOCODA[[#This Row],[Qté11]]</f>
        <v>0</v>
      </c>
      <c r="AE84" s="74">
        <f>Tableau_TARIFS_SOCODA[[#This Row],[Prix d''achat HT]]*Tableau_TARIFS_SOCODA[[#This Row],[Qté12]]</f>
        <v>0</v>
      </c>
      <c r="AG84" s="74">
        <f>Tableau_TARIFS_SOCODA[[#This Row],[Prix d''achat HT]]*Tableau_TARIFS_SOCODA[[#This Row],[Qté13]]</f>
        <v>0</v>
      </c>
      <c r="AI84" s="74">
        <f>Tableau_TARIFS_SOCODA[[#This Row],[Prix d''achat HT]]*Tableau_TARIFS_SOCODA[[#This Row],[Qté14]]</f>
        <v>0</v>
      </c>
      <c r="AK84" s="74">
        <f>Tableau_TARIFS_SOCODA[[#This Row],[Prix d''achat HT]]*Tableau_TARIFS_SOCODA[[#This Row],[Qté15]]</f>
        <v>0</v>
      </c>
      <c r="AM84" s="74">
        <f>Tableau_TARIFS_SOCODA[[#This Row],[Prix d''achat HT]]*Tableau_TARIFS_SOCODA[[#This Row],[Qté16]]</f>
        <v>0</v>
      </c>
      <c r="AO84" s="74">
        <f>Tableau_TARIFS_SOCODA[[#This Row],[Prix d''achat HT]]*Tableau_TARIFS_SOCODA[[#This Row],[Qté17]]</f>
        <v>0</v>
      </c>
      <c r="AQ84" s="74">
        <f>Tableau_TARIFS_SOCODA[[#This Row],[Prix d''achat HT]]*Tableau_TARIFS_SOCODA[[#This Row],[Qté18]]</f>
        <v>0</v>
      </c>
      <c r="AS84" s="74">
        <f>Tableau_TARIFS_SOCODA[[#This Row],[Prix d''achat HT]]*Tableau_TARIFS_SOCODA[[#This Row],[Qté19]]</f>
        <v>0</v>
      </c>
      <c r="AU84" s="74">
        <f>Tableau_TARIFS_SOCODA[[#This Row],[Prix d''achat HT]]*Tableau_TARIFS_SOCODA[[#This Row],[Qté20]]</f>
        <v>0</v>
      </c>
      <c r="AW84" s="74">
        <f>Tableau_TARIFS_SOCODA[[#This Row],[Prix d''achat HT]]*Tableau_TARIFS_SOCODA[[#This Row],[Qté21]]</f>
        <v>0</v>
      </c>
      <c r="AY84" s="74">
        <f>Tableau_TARIFS_SOCODA[[#This Row],[Prix d''achat HT]]*Tableau_TARIFS_SOCODA[[#This Row],[Qté22]]</f>
        <v>0</v>
      </c>
      <c r="BA84" s="74">
        <f>Tableau_TARIFS_SOCODA[[#This Row],[Prix d''achat HT]]*Tableau_TARIFS_SOCODA[[#This Row],[Qté23]]</f>
        <v>0</v>
      </c>
      <c r="BC84" s="74">
        <f>Tableau_TARIFS_SOCODA[[#This Row],[Prix d''achat HT]]*Tableau_TARIFS_SOCODA[[#This Row],[Qté24]]</f>
        <v>0</v>
      </c>
      <c r="BE84" s="74">
        <f>Tableau_TARIFS_SOCODA[[#This Row],[Prix d''achat HT]]*Tableau_TARIFS_SOCODA[[#This Row],[Qté25]]</f>
        <v>0</v>
      </c>
      <c r="BG84" s="74">
        <f>Tableau_TARIFS_SOCODA[[#This Row],[Prix d''achat HT]]*Tableau_TARIFS_SOCODA[[#This Row],[Qté26]]</f>
        <v>0</v>
      </c>
      <c r="BI84" s="74">
        <f>Tableau_TARIFS_SOCODA[[#This Row],[Prix d''achat HT]]*Tableau_TARIFS_SOCODA[[#This Row],[Qté27]]</f>
        <v>0</v>
      </c>
      <c r="BK84" s="74">
        <f>Tableau_TARIFS_SOCODA[[#This Row],[Prix d''achat HT]]*Tableau_TARIFS_SOCODA[[#This Row],[Qté28]]</f>
        <v>0</v>
      </c>
      <c r="BM84" s="74">
        <f>Tableau_TARIFS_SOCODA[[#This Row],[Prix d''achat HT]]*Tableau_TARIFS_SOCODA[[#This Row],[Qté29]]</f>
        <v>0</v>
      </c>
      <c r="BO84" s="74">
        <f>Tableau_TARIFS_SOCODA[[#This Row],[Prix d''achat HT]]*Tableau_TARIFS_SOCODA[[#This Row],[Qté30]]</f>
        <v>0</v>
      </c>
      <c r="BP84" s="75">
        <f>Tableau_TARIFS_SOCODA[[#This Row],[Longueur]]*Tableau_TARIFS_SOCODA[[#This Row],[Largeur]]</f>
        <v>5.1239999999999997</v>
      </c>
      <c r="BR84" s="74"/>
    </row>
    <row r="85" spans="1:70" x14ac:dyDescent="0.25">
      <c r="A85" t="s">
        <v>223</v>
      </c>
      <c r="B85" t="s">
        <v>193</v>
      </c>
      <c r="C85" t="s">
        <v>224</v>
      </c>
      <c r="D85">
        <v>4.2</v>
      </c>
      <c r="E85">
        <v>1.22</v>
      </c>
      <c r="F85" t="s">
        <v>61</v>
      </c>
      <c r="G85" s="74">
        <v>58.19</v>
      </c>
      <c r="I85" s="74">
        <f>Tableau_TARIFS_SOCODA[[#This Row],[Prix d''achat HT]]*Tableau_TARIFS_SOCODA[[#This Row],[Qté]]</f>
        <v>0</v>
      </c>
      <c r="K85" s="74">
        <f>Tableau_TARIFS_SOCODA[[#This Row],[Prix d''achat HT]]*Tableau_TARIFS_SOCODA[[#This Row],[Qté2]]</f>
        <v>0</v>
      </c>
      <c r="M85" s="74">
        <f>Tableau_TARIFS_SOCODA[[#This Row],[Prix d''achat HT]]*Tableau_TARIFS_SOCODA[[#This Row],[Qté3]]</f>
        <v>0</v>
      </c>
      <c r="O85" s="74">
        <f>Tableau_TARIFS_SOCODA[[#This Row],[Prix d''achat HT]]*Tableau_TARIFS_SOCODA[[#This Row],[Qté4]]</f>
        <v>0</v>
      </c>
      <c r="Q85" s="74">
        <f>Tableau_TARIFS_SOCODA[[#This Row],[Prix d''achat HT]]*Tableau_TARIFS_SOCODA[[#This Row],[Qté5]]</f>
        <v>0</v>
      </c>
      <c r="S85" s="74">
        <f>Tableau_TARIFS_SOCODA[[#This Row],[Prix d''achat HT]]*Tableau_TARIFS_SOCODA[[#This Row],[Qté6]]</f>
        <v>0</v>
      </c>
      <c r="U85" s="74">
        <f>Tableau_TARIFS_SOCODA[[#This Row],[Prix d''achat HT]]*Tableau_TARIFS_SOCODA[[#This Row],[Qté7]]</f>
        <v>0</v>
      </c>
      <c r="W85" s="74">
        <f>Tableau_TARIFS_SOCODA[[#This Row],[Prix d''achat HT]]*Tableau_TARIFS_SOCODA[[#This Row],[Qté8]]</f>
        <v>0</v>
      </c>
      <c r="Y85" s="74">
        <f>Tableau_TARIFS_SOCODA[[#This Row],[Prix d''achat HT]]*Tableau_TARIFS_SOCODA[[#This Row],[Qté9]]</f>
        <v>0</v>
      </c>
      <c r="AA85" s="74">
        <f>Tableau_TARIFS_SOCODA[[#This Row],[Prix d''achat HT]]*Tableau_TARIFS_SOCODA[[#This Row],[Qté10]]</f>
        <v>0</v>
      </c>
      <c r="AC85" s="74">
        <f>Tableau_TARIFS_SOCODA[[#This Row],[Prix d''achat HT]]*Tableau_TARIFS_SOCODA[[#This Row],[Qté11]]</f>
        <v>0</v>
      </c>
      <c r="AE85" s="74">
        <f>Tableau_TARIFS_SOCODA[[#This Row],[Prix d''achat HT]]*Tableau_TARIFS_SOCODA[[#This Row],[Qté12]]</f>
        <v>0</v>
      </c>
      <c r="AG85" s="74">
        <f>Tableau_TARIFS_SOCODA[[#This Row],[Prix d''achat HT]]*Tableau_TARIFS_SOCODA[[#This Row],[Qté13]]</f>
        <v>0</v>
      </c>
      <c r="AI85" s="74">
        <f>Tableau_TARIFS_SOCODA[[#This Row],[Prix d''achat HT]]*Tableau_TARIFS_SOCODA[[#This Row],[Qté14]]</f>
        <v>0</v>
      </c>
      <c r="AK85" s="74">
        <f>Tableau_TARIFS_SOCODA[[#This Row],[Prix d''achat HT]]*Tableau_TARIFS_SOCODA[[#This Row],[Qté15]]</f>
        <v>0</v>
      </c>
      <c r="AM85" s="74">
        <f>Tableau_TARIFS_SOCODA[[#This Row],[Prix d''achat HT]]*Tableau_TARIFS_SOCODA[[#This Row],[Qté16]]</f>
        <v>0</v>
      </c>
      <c r="AO85" s="74">
        <f>Tableau_TARIFS_SOCODA[[#This Row],[Prix d''achat HT]]*Tableau_TARIFS_SOCODA[[#This Row],[Qté17]]</f>
        <v>0</v>
      </c>
      <c r="AQ85" s="74">
        <f>Tableau_TARIFS_SOCODA[[#This Row],[Prix d''achat HT]]*Tableau_TARIFS_SOCODA[[#This Row],[Qté18]]</f>
        <v>0</v>
      </c>
      <c r="AS85" s="74">
        <f>Tableau_TARIFS_SOCODA[[#This Row],[Prix d''achat HT]]*Tableau_TARIFS_SOCODA[[#This Row],[Qté19]]</f>
        <v>0</v>
      </c>
      <c r="AU85" s="74">
        <f>Tableau_TARIFS_SOCODA[[#This Row],[Prix d''achat HT]]*Tableau_TARIFS_SOCODA[[#This Row],[Qté20]]</f>
        <v>0</v>
      </c>
      <c r="AW85" s="74">
        <f>Tableau_TARIFS_SOCODA[[#This Row],[Prix d''achat HT]]*Tableau_TARIFS_SOCODA[[#This Row],[Qté21]]</f>
        <v>0</v>
      </c>
      <c r="AY85" s="74">
        <f>Tableau_TARIFS_SOCODA[[#This Row],[Prix d''achat HT]]*Tableau_TARIFS_SOCODA[[#This Row],[Qté22]]</f>
        <v>0</v>
      </c>
      <c r="BA85" s="74">
        <f>Tableau_TARIFS_SOCODA[[#This Row],[Prix d''achat HT]]*Tableau_TARIFS_SOCODA[[#This Row],[Qté23]]</f>
        <v>0</v>
      </c>
      <c r="BC85" s="74">
        <f>Tableau_TARIFS_SOCODA[[#This Row],[Prix d''achat HT]]*Tableau_TARIFS_SOCODA[[#This Row],[Qté24]]</f>
        <v>0</v>
      </c>
      <c r="BE85" s="74">
        <f>Tableau_TARIFS_SOCODA[[#This Row],[Prix d''achat HT]]*Tableau_TARIFS_SOCODA[[#This Row],[Qté25]]</f>
        <v>0</v>
      </c>
      <c r="BG85" s="74">
        <f>Tableau_TARIFS_SOCODA[[#This Row],[Prix d''achat HT]]*Tableau_TARIFS_SOCODA[[#This Row],[Qté26]]</f>
        <v>0</v>
      </c>
      <c r="BI85" s="74">
        <f>Tableau_TARIFS_SOCODA[[#This Row],[Prix d''achat HT]]*Tableau_TARIFS_SOCODA[[#This Row],[Qté27]]</f>
        <v>0</v>
      </c>
      <c r="BK85" s="74">
        <f>Tableau_TARIFS_SOCODA[[#This Row],[Prix d''achat HT]]*Tableau_TARIFS_SOCODA[[#This Row],[Qté28]]</f>
        <v>0</v>
      </c>
      <c r="BM85" s="74">
        <f>Tableau_TARIFS_SOCODA[[#This Row],[Prix d''achat HT]]*Tableau_TARIFS_SOCODA[[#This Row],[Qté29]]</f>
        <v>0</v>
      </c>
      <c r="BO85" s="74">
        <f>Tableau_TARIFS_SOCODA[[#This Row],[Prix d''achat HT]]*Tableau_TARIFS_SOCODA[[#This Row],[Qté30]]</f>
        <v>0</v>
      </c>
      <c r="BP85" s="75">
        <f>Tableau_TARIFS_SOCODA[[#This Row],[Longueur]]*Tableau_TARIFS_SOCODA[[#This Row],[Largeur]]</f>
        <v>5.1239999999999997</v>
      </c>
      <c r="BR85" s="74"/>
    </row>
    <row r="86" spans="1:70" x14ac:dyDescent="0.25">
      <c r="A86" t="s">
        <v>225</v>
      </c>
      <c r="B86" t="s">
        <v>193</v>
      </c>
      <c r="C86" t="s">
        <v>226</v>
      </c>
      <c r="D86">
        <v>4.2</v>
      </c>
      <c r="E86">
        <v>1.22</v>
      </c>
      <c r="F86" t="s">
        <v>61</v>
      </c>
      <c r="G86" s="74">
        <v>84.63</v>
      </c>
      <c r="I86" s="74">
        <f>Tableau_TARIFS_SOCODA[[#This Row],[Prix d''achat HT]]*Tableau_TARIFS_SOCODA[[#This Row],[Qté]]</f>
        <v>0</v>
      </c>
      <c r="K86" s="74">
        <f>Tableau_TARIFS_SOCODA[[#This Row],[Prix d''achat HT]]*Tableau_TARIFS_SOCODA[[#This Row],[Qté2]]</f>
        <v>0</v>
      </c>
      <c r="M86" s="74">
        <f>Tableau_TARIFS_SOCODA[[#This Row],[Prix d''achat HT]]*Tableau_TARIFS_SOCODA[[#This Row],[Qté3]]</f>
        <v>0</v>
      </c>
      <c r="O86" s="74">
        <f>Tableau_TARIFS_SOCODA[[#This Row],[Prix d''achat HT]]*Tableau_TARIFS_SOCODA[[#This Row],[Qté4]]</f>
        <v>0</v>
      </c>
      <c r="Q86" s="74">
        <f>Tableau_TARIFS_SOCODA[[#This Row],[Prix d''achat HT]]*Tableau_TARIFS_SOCODA[[#This Row],[Qté5]]</f>
        <v>0</v>
      </c>
      <c r="S86" s="74">
        <f>Tableau_TARIFS_SOCODA[[#This Row],[Prix d''achat HT]]*Tableau_TARIFS_SOCODA[[#This Row],[Qté6]]</f>
        <v>0</v>
      </c>
      <c r="U86" s="74">
        <f>Tableau_TARIFS_SOCODA[[#This Row],[Prix d''achat HT]]*Tableau_TARIFS_SOCODA[[#This Row],[Qté7]]</f>
        <v>0</v>
      </c>
      <c r="W86" s="74">
        <f>Tableau_TARIFS_SOCODA[[#This Row],[Prix d''achat HT]]*Tableau_TARIFS_SOCODA[[#This Row],[Qté8]]</f>
        <v>0</v>
      </c>
      <c r="Y86" s="74">
        <f>Tableau_TARIFS_SOCODA[[#This Row],[Prix d''achat HT]]*Tableau_TARIFS_SOCODA[[#This Row],[Qté9]]</f>
        <v>0</v>
      </c>
      <c r="AA86" s="74">
        <f>Tableau_TARIFS_SOCODA[[#This Row],[Prix d''achat HT]]*Tableau_TARIFS_SOCODA[[#This Row],[Qté10]]</f>
        <v>0</v>
      </c>
      <c r="AC86" s="74">
        <f>Tableau_TARIFS_SOCODA[[#This Row],[Prix d''achat HT]]*Tableau_TARIFS_SOCODA[[#This Row],[Qté11]]</f>
        <v>0</v>
      </c>
      <c r="AE86" s="74">
        <f>Tableau_TARIFS_SOCODA[[#This Row],[Prix d''achat HT]]*Tableau_TARIFS_SOCODA[[#This Row],[Qté12]]</f>
        <v>0</v>
      </c>
      <c r="AG86" s="74">
        <f>Tableau_TARIFS_SOCODA[[#This Row],[Prix d''achat HT]]*Tableau_TARIFS_SOCODA[[#This Row],[Qté13]]</f>
        <v>0</v>
      </c>
      <c r="AI86" s="74">
        <f>Tableau_TARIFS_SOCODA[[#This Row],[Prix d''achat HT]]*Tableau_TARIFS_SOCODA[[#This Row],[Qté14]]</f>
        <v>0</v>
      </c>
      <c r="AK86" s="74">
        <f>Tableau_TARIFS_SOCODA[[#This Row],[Prix d''achat HT]]*Tableau_TARIFS_SOCODA[[#This Row],[Qté15]]</f>
        <v>0</v>
      </c>
      <c r="AM86" s="74">
        <f>Tableau_TARIFS_SOCODA[[#This Row],[Prix d''achat HT]]*Tableau_TARIFS_SOCODA[[#This Row],[Qté16]]</f>
        <v>0</v>
      </c>
      <c r="AO86" s="74">
        <f>Tableau_TARIFS_SOCODA[[#This Row],[Prix d''achat HT]]*Tableau_TARIFS_SOCODA[[#This Row],[Qté17]]</f>
        <v>0</v>
      </c>
      <c r="AQ86" s="74">
        <f>Tableau_TARIFS_SOCODA[[#This Row],[Prix d''achat HT]]*Tableau_TARIFS_SOCODA[[#This Row],[Qté18]]</f>
        <v>0</v>
      </c>
      <c r="AS86" s="74">
        <f>Tableau_TARIFS_SOCODA[[#This Row],[Prix d''achat HT]]*Tableau_TARIFS_SOCODA[[#This Row],[Qté19]]</f>
        <v>0</v>
      </c>
      <c r="AU86" s="74">
        <f>Tableau_TARIFS_SOCODA[[#This Row],[Prix d''achat HT]]*Tableau_TARIFS_SOCODA[[#This Row],[Qté20]]</f>
        <v>0</v>
      </c>
      <c r="AW86" s="74">
        <f>Tableau_TARIFS_SOCODA[[#This Row],[Prix d''achat HT]]*Tableau_TARIFS_SOCODA[[#This Row],[Qté21]]</f>
        <v>0</v>
      </c>
      <c r="AY86" s="74">
        <f>Tableau_TARIFS_SOCODA[[#This Row],[Prix d''achat HT]]*Tableau_TARIFS_SOCODA[[#This Row],[Qté22]]</f>
        <v>0</v>
      </c>
      <c r="BA86" s="74">
        <f>Tableau_TARIFS_SOCODA[[#This Row],[Prix d''achat HT]]*Tableau_TARIFS_SOCODA[[#This Row],[Qté23]]</f>
        <v>0</v>
      </c>
      <c r="BC86" s="74">
        <f>Tableau_TARIFS_SOCODA[[#This Row],[Prix d''achat HT]]*Tableau_TARIFS_SOCODA[[#This Row],[Qté24]]</f>
        <v>0</v>
      </c>
      <c r="BE86" s="74">
        <f>Tableau_TARIFS_SOCODA[[#This Row],[Prix d''achat HT]]*Tableau_TARIFS_SOCODA[[#This Row],[Qté25]]</f>
        <v>0</v>
      </c>
      <c r="BG86" s="74">
        <f>Tableau_TARIFS_SOCODA[[#This Row],[Prix d''achat HT]]*Tableau_TARIFS_SOCODA[[#This Row],[Qté26]]</f>
        <v>0</v>
      </c>
      <c r="BI86" s="74">
        <f>Tableau_TARIFS_SOCODA[[#This Row],[Prix d''achat HT]]*Tableau_TARIFS_SOCODA[[#This Row],[Qté27]]</f>
        <v>0</v>
      </c>
      <c r="BK86" s="74">
        <f>Tableau_TARIFS_SOCODA[[#This Row],[Prix d''achat HT]]*Tableau_TARIFS_SOCODA[[#This Row],[Qté28]]</f>
        <v>0</v>
      </c>
      <c r="BM86" s="74">
        <f>Tableau_TARIFS_SOCODA[[#This Row],[Prix d''achat HT]]*Tableau_TARIFS_SOCODA[[#This Row],[Qté29]]</f>
        <v>0</v>
      </c>
      <c r="BO86" s="74">
        <f>Tableau_TARIFS_SOCODA[[#This Row],[Prix d''achat HT]]*Tableau_TARIFS_SOCODA[[#This Row],[Qté30]]</f>
        <v>0</v>
      </c>
      <c r="BP86" s="75">
        <f>Tableau_TARIFS_SOCODA[[#This Row],[Longueur]]*Tableau_TARIFS_SOCODA[[#This Row],[Largeur]]</f>
        <v>5.1239999999999997</v>
      </c>
      <c r="BR86" s="74"/>
    </row>
    <row r="87" spans="1:70" x14ac:dyDescent="0.25">
      <c r="A87" t="s">
        <v>227</v>
      </c>
      <c r="B87" t="s">
        <v>193</v>
      </c>
      <c r="C87" t="s">
        <v>228</v>
      </c>
      <c r="D87">
        <v>4.2</v>
      </c>
      <c r="E87">
        <v>1.22</v>
      </c>
      <c r="F87" t="s">
        <v>61</v>
      </c>
      <c r="G87" s="74">
        <v>108.03</v>
      </c>
      <c r="I87" s="74">
        <f>Tableau_TARIFS_SOCODA[[#This Row],[Prix d''achat HT]]*Tableau_TARIFS_SOCODA[[#This Row],[Qté]]</f>
        <v>0</v>
      </c>
      <c r="K87" s="74">
        <f>Tableau_TARIFS_SOCODA[[#This Row],[Prix d''achat HT]]*Tableau_TARIFS_SOCODA[[#This Row],[Qté2]]</f>
        <v>0</v>
      </c>
      <c r="M87" s="74">
        <f>Tableau_TARIFS_SOCODA[[#This Row],[Prix d''achat HT]]*Tableau_TARIFS_SOCODA[[#This Row],[Qté3]]</f>
        <v>0</v>
      </c>
      <c r="O87" s="74">
        <f>Tableau_TARIFS_SOCODA[[#This Row],[Prix d''achat HT]]*Tableau_TARIFS_SOCODA[[#This Row],[Qté4]]</f>
        <v>0</v>
      </c>
      <c r="Q87" s="74">
        <f>Tableau_TARIFS_SOCODA[[#This Row],[Prix d''achat HT]]*Tableau_TARIFS_SOCODA[[#This Row],[Qté5]]</f>
        <v>0</v>
      </c>
      <c r="S87" s="74">
        <f>Tableau_TARIFS_SOCODA[[#This Row],[Prix d''achat HT]]*Tableau_TARIFS_SOCODA[[#This Row],[Qté6]]</f>
        <v>0</v>
      </c>
      <c r="U87" s="74">
        <f>Tableau_TARIFS_SOCODA[[#This Row],[Prix d''achat HT]]*Tableau_TARIFS_SOCODA[[#This Row],[Qté7]]</f>
        <v>0</v>
      </c>
      <c r="W87" s="74">
        <f>Tableau_TARIFS_SOCODA[[#This Row],[Prix d''achat HT]]*Tableau_TARIFS_SOCODA[[#This Row],[Qté8]]</f>
        <v>0</v>
      </c>
      <c r="Y87" s="74">
        <f>Tableau_TARIFS_SOCODA[[#This Row],[Prix d''achat HT]]*Tableau_TARIFS_SOCODA[[#This Row],[Qté9]]</f>
        <v>0</v>
      </c>
      <c r="AA87" s="74">
        <f>Tableau_TARIFS_SOCODA[[#This Row],[Prix d''achat HT]]*Tableau_TARIFS_SOCODA[[#This Row],[Qté10]]</f>
        <v>0</v>
      </c>
      <c r="AC87" s="74">
        <f>Tableau_TARIFS_SOCODA[[#This Row],[Prix d''achat HT]]*Tableau_TARIFS_SOCODA[[#This Row],[Qté11]]</f>
        <v>0</v>
      </c>
      <c r="AE87" s="74">
        <f>Tableau_TARIFS_SOCODA[[#This Row],[Prix d''achat HT]]*Tableau_TARIFS_SOCODA[[#This Row],[Qté12]]</f>
        <v>0</v>
      </c>
      <c r="AG87" s="74">
        <f>Tableau_TARIFS_SOCODA[[#This Row],[Prix d''achat HT]]*Tableau_TARIFS_SOCODA[[#This Row],[Qté13]]</f>
        <v>0</v>
      </c>
      <c r="AI87" s="74">
        <f>Tableau_TARIFS_SOCODA[[#This Row],[Prix d''achat HT]]*Tableau_TARIFS_SOCODA[[#This Row],[Qté14]]</f>
        <v>0</v>
      </c>
      <c r="AK87" s="74">
        <f>Tableau_TARIFS_SOCODA[[#This Row],[Prix d''achat HT]]*Tableau_TARIFS_SOCODA[[#This Row],[Qté15]]</f>
        <v>0</v>
      </c>
      <c r="AM87" s="74">
        <f>Tableau_TARIFS_SOCODA[[#This Row],[Prix d''achat HT]]*Tableau_TARIFS_SOCODA[[#This Row],[Qté16]]</f>
        <v>0</v>
      </c>
      <c r="AO87" s="74">
        <f>Tableau_TARIFS_SOCODA[[#This Row],[Prix d''achat HT]]*Tableau_TARIFS_SOCODA[[#This Row],[Qté17]]</f>
        <v>0</v>
      </c>
      <c r="AQ87" s="74">
        <f>Tableau_TARIFS_SOCODA[[#This Row],[Prix d''achat HT]]*Tableau_TARIFS_SOCODA[[#This Row],[Qté18]]</f>
        <v>0</v>
      </c>
      <c r="AS87" s="74">
        <f>Tableau_TARIFS_SOCODA[[#This Row],[Prix d''achat HT]]*Tableau_TARIFS_SOCODA[[#This Row],[Qté19]]</f>
        <v>0</v>
      </c>
      <c r="AU87" s="74">
        <f>Tableau_TARIFS_SOCODA[[#This Row],[Prix d''achat HT]]*Tableau_TARIFS_SOCODA[[#This Row],[Qté20]]</f>
        <v>0</v>
      </c>
      <c r="AW87" s="74">
        <f>Tableau_TARIFS_SOCODA[[#This Row],[Prix d''achat HT]]*Tableau_TARIFS_SOCODA[[#This Row],[Qté21]]</f>
        <v>0</v>
      </c>
      <c r="AY87" s="74">
        <f>Tableau_TARIFS_SOCODA[[#This Row],[Prix d''achat HT]]*Tableau_TARIFS_SOCODA[[#This Row],[Qté22]]</f>
        <v>0</v>
      </c>
      <c r="BA87" s="74">
        <f>Tableau_TARIFS_SOCODA[[#This Row],[Prix d''achat HT]]*Tableau_TARIFS_SOCODA[[#This Row],[Qté23]]</f>
        <v>0</v>
      </c>
      <c r="BC87" s="74">
        <f>Tableau_TARIFS_SOCODA[[#This Row],[Prix d''achat HT]]*Tableau_TARIFS_SOCODA[[#This Row],[Qté24]]</f>
        <v>0</v>
      </c>
      <c r="BE87" s="74">
        <f>Tableau_TARIFS_SOCODA[[#This Row],[Prix d''achat HT]]*Tableau_TARIFS_SOCODA[[#This Row],[Qté25]]</f>
        <v>0</v>
      </c>
      <c r="BG87" s="74">
        <f>Tableau_TARIFS_SOCODA[[#This Row],[Prix d''achat HT]]*Tableau_TARIFS_SOCODA[[#This Row],[Qté26]]</f>
        <v>0</v>
      </c>
      <c r="BI87" s="74">
        <f>Tableau_TARIFS_SOCODA[[#This Row],[Prix d''achat HT]]*Tableau_TARIFS_SOCODA[[#This Row],[Qté27]]</f>
        <v>0</v>
      </c>
      <c r="BK87" s="74">
        <f>Tableau_TARIFS_SOCODA[[#This Row],[Prix d''achat HT]]*Tableau_TARIFS_SOCODA[[#This Row],[Qté28]]</f>
        <v>0</v>
      </c>
      <c r="BM87" s="74">
        <f>Tableau_TARIFS_SOCODA[[#This Row],[Prix d''achat HT]]*Tableau_TARIFS_SOCODA[[#This Row],[Qté29]]</f>
        <v>0</v>
      </c>
      <c r="BO87" s="74">
        <f>Tableau_TARIFS_SOCODA[[#This Row],[Prix d''achat HT]]*Tableau_TARIFS_SOCODA[[#This Row],[Qté30]]</f>
        <v>0</v>
      </c>
      <c r="BP87" s="75">
        <f>Tableau_TARIFS_SOCODA[[#This Row],[Longueur]]*Tableau_TARIFS_SOCODA[[#This Row],[Largeur]]</f>
        <v>5.1239999999999997</v>
      </c>
      <c r="BR87" s="74"/>
    </row>
    <row r="88" spans="1:70" x14ac:dyDescent="0.25">
      <c r="A88" t="s">
        <v>229</v>
      </c>
      <c r="B88" t="s">
        <v>230</v>
      </c>
      <c r="C88" t="s">
        <v>231</v>
      </c>
      <c r="D88">
        <v>3.06</v>
      </c>
      <c r="E88">
        <v>1.85</v>
      </c>
      <c r="F88" t="s">
        <v>61</v>
      </c>
      <c r="G88" s="74">
        <v>4.4800000000000004</v>
      </c>
      <c r="I88" s="74">
        <f>Tableau_TARIFS_SOCODA[[#This Row],[Prix d''achat HT]]*Tableau_TARIFS_SOCODA[[#This Row],[Qté]]</f>
        <v>0</v>
      </c>
      <c r="K88" s="74">
        <f>Tableau_TARIFS_SOCODA[[#This Row],[Prix d''achat HT]]*Tableau_TARIFS_SOCODA[[#This Row],[Qté2]]</f>
        <v>0</v>
      </c>
      <c r="M88" s="74">
        <f>Tableau_TARIFS_SOCODA[[#This Row],[Prix d''achat HT]]*Tableau_TARIFS_SOCODA[[#This Row],[Qté3]]</f>
        <v>0</v>
      </c>
      <c r="O88" s="74">
        <f>Tableau_TARIFS_SOCODA[[#This Row],[Prix d''achat HT]]*Tableau_TARIFS_SOCODA[[#This Row],[Qté4]]</f>
        <v>0</v>
      </c>
      <c r="Q88" s="74">
        <f>Tableau_TARIFS_SOCODA[[#This Row],[Prix d''achat HT]]*Tableau_TARIFS_SOCODA[[#This Row],[Qté5]]</f>
        <v>0</v>
      </c>
      <c r="S88" s="74">
        <f>Tableau_TARIFS_SOCODA[[#This Row],[Prix d''achat HT]]*Tableau_TARIFS_SOCODA[[#This Row],[Qté6]]</f>
        <v>0</v>
      </c>
      <c r="U88" s="74">
        <f>Tableau_TARIFS_SOCODA[[#This Row],[Prix d''achat HT]]*Tableau_TARIFS_SOCODA[[#This Row],[Qté7]]</f>
        <v>0</v>
      </c>
      <c r="W88" s="74">
        <f>Tableau_TARIFS_SOCODA[[#This Row],[Prix d''achat HT]]*Tableau_TARIFS_SOCODA[[#This Row],[Qté8]]</f>
        <v>0</v>
      </c>
      <c r="Y88" s="74">
        <f>Tableau_TARIFS_SOCODA[[#This Row],[Prix d''achat HT]]*Tableau_TARIFS_SOCODA[[#This Row],[Qté9]]</f>
        <v>0</v>
      </c>
      <c r="AA88" s="74">
        <f>Tableau_TARIFS_SOCODA[[#This Row],[Prix d''achat HT]]*Tableau_TARIFS_SOCODA[[#This Row],[Qté10]]</f>
        <v>0</v>
      </c>
      <c r="AC88" s="74">
        <f>Tableau_TARIFS_SOCODA[[#This Row],[Prix d''achat HT]]*Tableau_TARIFS_SOCODA[[#This Row],[Qté11]]</f>
        <v>0</v>
      </c>
      <c r="AE88" s="74">
        <f>Tableau_TARIFS_SOCODA[[#This Row],[Prix d''achat HT]]*Tableau_TARIFS_SOCODA[[#This Row],[Qté12]]</f>
        <v>0</v>
      </c>
      <c r="AG88" s="74">
        <f>Tableau_TARIFS_SOCODA[[#This Row],[Prix d''achat HT]]*Tableau_TARIFS_SOCODA[[#This Row],[Qté13]]</f>
        <v>0</v>
      </c>
      <c r="AI88" s="74">
        <f>Tableau_TARIFS_SOCODA[[#This Row],[Prix d''achat HT]]*Tableau_TARIFS_SOCODA[[#This Row],[Qté14]]</f>
        <v>0</v>
      </c>
      <c r="AK88" s="74">
        <f>Tableau_TARIFS_SOCODA[[#This Row],[Prix d''achat HT]]*Tableau_TARIFS_SOCODA[[#This Row],[Qté15]]</f>
        <v>0</v>
      </c>
      <c r="AM88" s="74">
        <f>Tableau_TARIFS_SOCODA[[#This Row],[Prix d''achat HT]]*Tableau_TARIFS_SOCODA[[#This Row],[Qté16]]</f>
        <v>0</v>
      </c>
      <c r="AO88" s="74">
        <f>Tableau_TARIFS_SOCODA[[#This Row],[Prix d''achat HT]]*Tableau_TARIFS_SOCODA[[#This Row],[Qté17]]</f>
        <v>0</v>
      </c>
      <c r="AQ88" s="74">
        <f>Tableau_TARIFS_SOCODA[[#This Row],[Prix d''achat HT]]*Tableau_TARIFS_SOCODA[[#This Row],[Qté18]]</f>
        <v>0</v>
      </c>
      <c r="AS88" s="74">
        <f>Tableau_TARIFS_SOCODA[[#This Row],[Prix d''achat HT]]*Tableau_TARIFS_SOCODA[[#This Row],[Qté19]]</f>
        <v>0</v>
      </c>
      <c r="AU88" s="74">
        <f>Tableau_TARIFS_SOCODA[[#This Row],[Prix d''achat HT]]*Tableau_TARIFS_SOCODA[[#This Row],[Qté20]]</f>
        <v>0</v>
      </c>
      <c r="AW88" s="74">
        <f>Tableau_TARIFS_SOCODA[[#This Row],[Prix d''achat HT]]*Tableau_TARIFS_SOCODA[[#This Row],[Qté21]]</f>
        <v>0</v>
      </c>
      <c r="AY88" s="74">
        <f>Tableau_TARIFS_SOCODA[[#This Row],[Prix d''achat HT]]*Tableau_TARIFS_SOCODA[[#This Row],[Qté22]]</f>
        <v>0</v>
      </c>
      <c r="BA88" s="74">
        <f>Tableau_TARIFS_SOCODA[[#This Row],[Prix d''achat HT]]*Tableau_TARIFS_SOCODA[[#This Row],[Qté23]]</f>
        <v>0</v>
      </c>
      <c r="BC88" s="74">
        <f>Tableau_TARIFS_SOCODA[[#This Row],[Prix d''achat HT]]*Tableau_TARIFS_SOCODA[[#This Row],[Qté24]]</f>
        <v>0</v>
      </c>
      <c r="BE88" s="74">
        <f>Tableau_TARIFS_SOCODA[[#This Row],[Prix d''achat HT]]*Tableau_TARIFS_SOCODA[[#This Row],[Qté25]]</f>
        <v>0</v>
      </c>
      <c r="BG88" s="74">
        <f>Tableau_TARIFS_SOCODA[[#This Row],[Prix d''achat HT]]*Tableau_TARIFS_SOCODA[[#This Row],[Qté26]]</f>
        <v>0</v>
      </c>
      <c r="BI88" s="74">
        <f>Tableau_TARIFS_SOCODA[[#This Row],[Prix d''achat HT]]*Tableau_TARIFS_SOCODA[[#This Row],[Qté27]]</f>
        <v>0</v>
      </c>
      <c r="BK88" s="74">
        <f>Tableau_TARIFS_SOCODA[[#This Row],[Prix d''achat HT]]*Tableau_TARIFS_SOCODA[[#This Row],[Qté28]]</f>
        <v>0</v>
      </c>
      <c r="BM88" s="74">
        <f>Tableau_TARIFS_SOCODA[[#This Row],[Prix d''achat HT]]*Tableau_TARIFS_SOCODA[[#This Row],[Qté29]]</f>
        <v>0</v>
      </c>
      <c r="BO88" s="74">
        <f>Tableau_TARIFS_SOCODA[[#This Row],[Prix d''achat HT]]*Tableau_TARIFS_SOCODA[[#This Row],[Qté30]]</f>
        <v>0</v>
      </c>
      <c r="BP88" s="75">
        <f>Tableau_TARIFS_SOCODA[[#This Row],[Longueur]]*Tableau_TARIFS_SOCODA[[#This Row],[Largeur]]</f>
        <v>5.6610000000000005</v>
      </c>
      <c r="BR88" s="74"/>
    </row>
    <row r="89" spans="1:70" x14ac:dyDescent="0.25">
      <c r="A89" t="s">
        <v>232</v>
      </c>
      <c r="B89" t="s">
        <v>230</v>
      </c>
      <c r="C89" t="s">
        <v>233</v>
      </c>
      <c r="D89">
        <v>3.06</v>
      </c>
      <c r="E89">
        <v>1.85</v>
      </c>
      <c r="F89" t="s">
        <v>61</v>
      </c>
      <c r="G89" s="74">
        <v>4.83</v>
      </c>
      <c r="I89" s="74">
        <f>Tableau_TARIFS_SOCODA[[#This Row],[Prix d''achat HT]]*Tableau_TARIFS_SOCODA[[#This Row],[Qté]]</f>
        <v>0</v>
      </c>
      <c r="K89" s="74">
        <f>Tableau_TARIFS_SOCODA[[#This Row],[Prix d''achat HT]]*Tableau_TARIFS_SOCODA[[#This Row],[Qté2]]</f>
        <v>0</v>
      </c>
      <c r="M89" s="74">
        <f>Tableau_TARIFS_SOCODA[[#This Row],[Prix d''achat HT]]*Tableau_TARIFS_SOCODA[[#This Row],[Qté3]]</f>
        <v>0</v>
      </c>
      <c r="O89" s="74">
        <f>Tableau_TARIFS_SOCODA[[#This Row],[Prix d''achat HT]]*Tableau_TARIFS_SOCODA[[#This Row],[Qté4]]</f>
        <v>0</v>
      </c>
      <c r="Q89" s="74">
        <f>Tableau_TARIFS_SOCODA[[#This Row],[Prix d''achat HT]]*Tableau_TARIFS_SOCODA[[#This Row],[Qté5]]</f>
        <v>0</v>
      </c>
      <c r="S89" s="74">
        <f>Tableau_TARIFS_SOCODA[[#This Row],[Prix d''achat HT]]*Tableau_TARIFS_SOCODA[[#This Row],[Qté6]]</f>
        <v>0</v>
      </c>
      <c r="U89" s="74">
        <f>Tableau_TARIFS_SOCODA[[#This Row],[Prix d''achat HT]]*Tableau_TARIFS_SOCODA[[#This Row],[Qté7]]</f>
        <v>0</v>
      </c>
      <c r="W89" s="74">
        <f>Tableau_TARIFS_SOCODA[[#This Row],[Prix d''achat HT]]*Tableau_TARIFS_SOCODA[[#This Row],[Qté8]]</f>
        <v>0</v>
      </c>
      <c r="Y89" s="74">
        <f>Tableau_TARIFS_SOCODA[[#This Row],[Prix d''achat HT]]*Tableau_TARIFS_SOCODA[[#This Row],[Qté9]]</f>
        <v>0</v>
      </c>
      <c r="AA89" s="74">
        <f>Tableau_TARIFS_SOCODA[[#This Row],[Prix d''achat HT]]*Tableau_TARIFS_SOCODA[[#This Row],[Qté10]]</f>
        <v>0</v>
      </c>
      <c r="AC89" s="74">
        <f>Tableau_TARIFS_SOCODA[[#This Row],[Prix d''achat HT]]*Tableau_TARIFS_SOCODA[[#This Row],[Qté11]]</f>
        <v>0</v>
      </c>
      <c r="AE89" s="74">
        <f>Tableau_TARIFS_SOCODA[[#This Row],[Prix d''achat HT]]*Tableau_TARIFS_SOCODA[[#This Row],[Qté12]]</f>
        <v>0</v>
      </c>
      <c r="AG89" s="74">
        <f>Tableau_TARIFS_SOCODA[[#This Row],[Prix d''achat HT]]*Tableau_TARIFS_SOCODA[[#This Row],[Qté13]]</f>
        <v>0</v>
      </c>
      <c r="AI89" s="74">
        <f>Tableau_TARIFS_SOCODA[[#This Row],[Prix d''achat HT]]*Tableau_TARIFS_SOCODA[[#This Row],[Qté14]]</f>
        <v>0</v>
      </c>
      <c r="AK89" s="74">
        <f>Tableau_TARIFS_SOCODA[[#This Row],[Prix d''achat HT]]*Tableau_TARIFS_SOCODA[[#This Row],[Qté15]]</f>
        <v>0</v>
      </c>
      <c r="AM89" s="74">
        <f>Tableau_TARIFS_SOCODA[[#This Row],[Prix d''achat HT]]*Tableau_TARIFS_SOCODA[[#This Row],[Qté16]]</f>
        <v>0</v>
      </c>
      <c r="AO89" s="74">
        <f>Tableau_TARIFS_SOCODA[[#This Row],[Prix d''achat HT]]*Tableau_TARIFS_SOCODA[[#This Row],[Qté17]]</f>
        <v>0</v>
      </c>
      <c r="AQ89" s="74">
        <f>Tableau_TARIFS_SOCODA[[#This Row],[Prix d''achat HT]]*Tableau_TARIFS_SOCODA[[#This Row],[Qté18]]</f>
        <v>0</v>
      </c>
      <c r="AS89" s="74">
        <f>Tableau_TARIFS_SOCODA[[#This Row],[Prix d''achat HT]]*Tableau_TARIFS_SOCODA[[#This Row],[Qté19]]</f>
        <v>0</v>
      </c>
      <c r="AU89" s="74">
        <f>Tableau_TARIFS_SOCODA[[#This Row],[Prix d''achat HT]]*Tableau_TARIFS_SOCODA[[#This Row],[Qté20]]</f>
        <v>0</v>
      </c>
      <c r="AW89" s="74">
        <f>Tableau_TARIFS_SOCODA[[#This Row],[Prix d''achat HT]]*Tableau_TARIFS_SOCODA[[#This Row],[Qté21]]</f>
        <v>0</v>
      </c>
      <c r="AY89" s="74">
        <f>Tableau_TARIFS_SOCODA[[#This Row],[Prix d''achat HT]]*Tableau_TARIFS_SOCODA[[#This Row],[Qté22]]</f>
        <v>0</v>
      </c>
      <c r="BA89" s="74">
        <f>Tableau_TARIFS_SOCODA[[#This Row],[Prix d''achat HT]]*Tableau_TARIFS_SOCODA[[#This Row],[Qté23]]</f>
        <v>0</v>
      </c>
      <c r="BC89" s="74">
        <f>Tableau_TARIFS_SOCODA[[#This Row],[Prix d''achat HT]]*Tableau_TARIFS_SOCODA[[#This Row],[Qté24]]</f>
        <v>0</v>
      </c>
      <c r="BE89" s="74">
        <f>Tableau_TARIFS_SOCODA[[#This Row],[Prix d''achat HT]]*Tableau_TARIFS_SOCODA[[#This Row],[Qté25]]</f>
        <v>0</v>
      </c>
      <c r="BG89" s="74">
        <f>Tableau_TARIFS_SOCODA[[#This Row],[Prix d''achat HT]]*Tableau_TARIFS_SOCODA[[#This Row],[Qté26]]</f>
        <v>0</v>
      </c>
      <c r="BI89" s="74">
        <f>Tableau_TARIFS_SOCODA[[#This Row],[Prix d''achat HT]]*Tableau_TARIFS_SOCODA[[#This Row],[Qté27]]</f>
        <v>0</v>
      </c>
      <c r="BK89" s="74">
        <f>Tableau_TARIFS_SOCODA[[#This Row],[Prix d''achat HT]]*Tableau_TARIFS_SOCODA[[#This Row],[Qté28]]</f>
        <v>0</v>
      </c>
      <c r="BM89" s="74">
        <f>Tableau_TARIFS_SOCODA[[#This Row],[Prix d''achat HT]]*Tableau_TARIFS_SOCODA[[#This Row],[Qté29]]</f>
        <v>0</v>
      </c>
      <c r="BO89" s="74">
        <f>Tableau_TARIFS_SOCODA[[#This Row],[Prix d''achat HT]]*Tableau_TARIFS_SOCODA[[#This Row],[Qté30]]</f>
        <v>0</v>
      </c>
      <c r="BP89" s="75">
        <f>Tableau_TARIFS_SOCODA[[#This Row],[Longueur]]*Tableau_TARIFS_SOCODA[[#This Row],[Largeur]]</f>
        <v>5.6610000000000005</v>
      </c>
      <c r="BR89" s="74"/>
    </row>
    <row r="90" spans="1:70" x14ac:dyDescent="0.25">
      <c r="A90" t="s">
        <v>234</v>
      </c>
      <c r="B90" t="s">
        <v>230</v>
      </c>
      <c r="C90" t="s">
        <v>235</v>
      </c>
      <c r="D90">
        <v>3.06</v>
      </c>
      <c r="E90">
        <v>1.85</v>
      </c>
      <c r="F90" t="s">
        <v>61</v>
      </c>
      <c r="G90" s="74">
        <v>5.3098999999999998</v>
      </c>
      <c r="I90" s="74">
        <f>Tableau_TARIFS_SOCODA[[#This Row],[Prix d''achat HT]]*Tableau_TARIFS_SOCODA[[#This Row],[Qté]]</f>
        <v>0</v>
      </c>
      <c r="K90" s="74">
        <f>Tableau_TARIFS_SOCODA[[#This Row],[Prix d''achat HT]]*Tableau_TARIFS_SOCODA[[#This Row],[Qté2]]</f>
        <v>0</v>
      </c>
      <c r="M90" s="74">
        <f>Tableau_TARIFS_SOCODA[[#This Row],[Prix d''achat HT]]*Tableau_TARIFS_SOCODA[[#This Row],[Qté3]]</f>
        <v>0</v>
      </c>
      <c r="O90" s="74">
        <f>Tableau_TARIFS_SOCODA[[#This Row],[Prix d''achat HT]]*Tableau_TARIFS_SOCODA[[#This Row],[Qté4]]</f>
        <v>0</v>
      </c>
      <c r="Q90" s="74">
        <f>Tableau_TARIFS_SOCODA[[#This Row],[Prix d''achat HT]]*Tableau_TARIFS_SOCODA[[#This Row],[Qté5]]</f>
        <v>0</v>
      </c>
      <c r="S90" s="74">
        <f>Tableau_TARIFS_SOCODA[[#This Row],[Prix d''achat HT]]*Tableau_TARIFS_SOCODA[[#This Row],[Qté6]]</f>
        <v>0</v>
      </c>
      <c r="U90" s="74">
        <f>Tableau_TARIFS_SOCODA[[#This Row],[Prix d''achat HT]]*Tableau_TARIFS_SOCODA[[#This Row],[Qté7]]</f>
        <v>0</v>
      </c>
      <c r="W90" s="74">
        <f>Tableau_TARIFS_SOCODA[[#This Row],[Prix d''achat HT]]*Tableau_TARIFS_SOCODA[[#This Row],[Qté8]]</f>
        <v>0</v>
      </c>
      <c r="Y90" s="74">
        <f>Tableau_TARIFS_SOCODA[[#This Row],[Prix d''achat HT]]*Tableau_TARIFS_SOCODA[[#This Row],[Qté9]]</f>
        <v>0</v>
      </c>
      <c r="AA90" s="74">
        <f>Tableau_TARIFS_SOCODA[[#This Row],[Prix d''achat HT]]*Tableau_TARIFS_SOCODA[[#This Row],[Qté10]]</f>
        <v>0</v>
      </c>
      <c r="AC90" s="74">
        <f>Tableau_TARIFS_SOCODA[[#This Row],[Prix d''achat HT]]*Tableau_TARIFS_SOCODA[[#This Row],[Qté11]]</f>
        <v>0</v>
      </c>
      <c r="AE90" s="74">
        <f>Tableau_TARIFS_SOCODA[[#This Row],[Prix d''achat HT]]*Tableau_TARIFS_SOCODA[[#This Row],[Qté12]]</f>
        <v>0</v>
      </c>
      <c r="AG90" s="74">
        <f>Tableau_TARIFS_SOCODA[[#This Row],[Prix d''achat HT]]*Tableau_TARIFS_SOCODA[[#This Row],[Qté13]]</f>
        <v>0</v>
      </c>
      <c r="AI90" s="74">
        <f>Tableau_TARIFS_SOCODA[[#This Row],[Prix d''achat HT]]*Tableau_TARIFS_SOCODA[[#This Row],[Qté14]]</f>
        <v>0</v>
      </c>
      <c r="AK90" s="74">
        <f>Tableau_TARIFS_SOCODA[[#This Row],[Prix d''achat HT]]*Tableau_TARIFS_SOCODA[[#This Row],[Qté15]]</f>
        <v>0</v>
      </c>
      <c r="AM90" s="74">
        <f>Tableau_TARIFS_SOCODA[[#This Row],[Prix d''achat HT]]*Tableau_TARIFS_SOCODA[[#This Row],[Qté16]]</f>
        <v>0</v>
      </c>
      <c r="AO90" s="74">
        <f>Tableau_TARIFS_SOCODA[[#This Row],[Prix d''achat HT]]*Tableau_TARIFS_SOCODA[[#This Row],[Qté17]]</f>
        <v>0</v>
      </c>
      <c r="AQ90" s="74">
        <f>Tableau_TARIFS_SOCODA[[#This Row],[Prix d''achat HT]]*Tableau_TARIFS_SOCODA[[#This Row],[Qté18]]</f>
        <v>0</v>
      </c>
      <c r="AS90" s="74">
        <f>Tableau_TARIFS_SOCODA[[#This Row],[Prix d''achat HT]]*Tableau_TARIFS_SOCODA[[#This Row],[Qté19]]</f>
        <v>0</v>
      </c>
      <c r="AU90" s="74">
        <f>Tableau_TARIFS_SOCODA[[#This Row],[Prix d''achat HT]]*Tableau_TARIFS_SOCODA[[#This Row],[Qté20]]</f>
        <v>0</v>
      </c>
      <c r="AW90" s="74">
        <f>Tableau_TARIFS_SOCODA[[#This Row],[Prix d''achat HT]]*Tableau_TARIFS_SOCODA[[#This Row],[Qté21]]</f>
        <v>0</v>
      </c>
      <c r="AY90" s="74">
        <f>Tableau_TARIFS_SOCODA[[#This Row],[Prix d''achat HT]]*Tableau_TARIFS_SOCODA[[#This Row],[Qté22]]</f>
        <v>0</v>
      </c>
      <c r="BA90" s="74">
        <f>Tableau_TARIFS_SOCODA[[#This Row],[Prix d''achat HT]]*Tableau_TARIFS_SOCODA[[#This Row],[Qté23]]</f>
        <v>0</v>
      </c>
      <c r="BC90" s="74">
        <f>Tableau_TARIFS_SOCODA[[#This Row],[Prix d''achat HT]]*Tableau_TARIFS_SOCODA[[#This Row],[Qté24]]</f>
        <v>0</v>
      </c>
      <c r="BE90" s="74">
        <f>Tableau_TARIFS_SOCODA[[#This Row],[Prix d''achat HT]]*Tableau_TARIFS_SOCODA[[#This Row],[Qté25]]</f>
        <v>0</v>
      </c>
      <c r="BG90" s="74">
        <f>Tableau_TARIFS_SOCODA[[#This Row],[Prix d''achat HT]]*Tableau_TARIFS_SOCODA[[#This Row],[Qté26]]</f>
        <v>0</v>
      </c>
      <c r="BI90" s="74">
        <f>Tableau_TARIFS_SOCODA[[#This Row],[Prix d''achat HT]]*Tableau_TARIFS_SOCODA[[#This Row],[Qté27]]</f>
        <v>0</v>
      </c>
      <c r="BK90" s="74">
        <f>Tableau_TARIFS_SOCODA[[#This Row],[Prix d''achat HT]]*Tableau_TARIFS_SOCODA[[#This Row],[Qté28]]</f>
        <v>0</v>
      </c>
      <c r="BM90" s="74">
        <f>Tableau_TARIFS_SOCODA[[#This Row],[Prix d''achat HT]]*Tableau_TARIFS_SOCODA[[#This Row],[Qté29]]</f>
        <v>0</v>
      </c>
      <c r="BO90" s="74">
        <f>Tableau_TARIFS_SOCODA[[#This Row],[Prix d''achat HT]]*Tableau_TARIFS_SOCODA[[#This Row],[Qté30]]</f>
        <v>0</v>
      </c>
      <c r="BP90" s="75">
        <f>Tableau_TARIFS_SOCODA[[#This Row],[Longueur]]*Tableau_TARIFS_SOCODA[[#This Row],[Largeur]]</f>
        <v>5.6610000000000005</v>
      </c>
      <c r="BR90" s="74"/>
    </row>
    <row r="91" spans="1:70" x14ac:dyDescent="0.25">
      <c r="A91" t="s">
        <v>236</v>
      </c>
      <c r="B91" t="s">
        <v>230</v>
      </c>
      <c r="C91" t="s">
        <v>237</v>
      </c>
      <c r="D91">
        <v>3.06</v>
      </c>
      <c r="E91">
        <v>1.85</v>
      </c>
      <c r="F91" t="s">
        <v>61</v>
      </c>
      <c r="G91" s="74">
        <v>5.7</v>
      </c>
      <c r="I91" s="74">
        <f>Tableau_TARIFS_SOCODA[[#This Row],[Prix d''achat HT]]*Tableau_TARIFS_SOCODA[[#This Row],[Qté]]</f>
        <v>0</v>
      </c>
      <c r="K91" s="74">
        <f>Tableau_TARIFS_SOCODA[[#This Row],[Prix d''achat HT]]*Tableau_TARIFS_SOCODA[[#This Row],[Qté2]]</f>
        <v>0</v>
      </c>
      <c r="M91" s="74">
        <f>Tableau_TARIFS_SOCODA[[#This Row],[Prix d''achat HT]]*Tableau_TARIFS_SOCODA[[#This Row],[Qté3]]</f>
        <v>0</v>
      </c>
      <c r="O91" s="74">
        <f>Tableau_TARIFS_SOCODA[[#This Row],[Prix d''achat HT]]*Tableau_TARIFS_SOCODA[[#This Row],[Qté4]]</f>
        <v>0</v>
      </c>
      <c r="Q91" s="74">
        <f>Tableau_TARIFS_SOCODA[[#This Row],[Prix d''achat HT]]*Tableau_TARIFS_SOCODA[[#This Row],[Qté5]]</f>
        <v>0</v>
      </c>
      <c r="S91" s="74">
        <f>Tableau_TARIFS_SOCODA[[#This Row],[Prix d''achat HT]]*Tableau_TARIFS_SOCODA[[#This Row],[Qté6]]</f>
        <v>0</v>
      </c>
      <c r="U91" s="74">
        <f>Tableau_TARIFS_SOCODA[[#This Row],[Prix d''achat HT]]*Tableau_TARIFS_SOCODA[[#This Row],[Qté7]]</f>
        <v>0</v>
      </c>
      <c r="W91" s="74">
        <f>Tableau_TARIFS_SOCODA[[#This Row],[Prix d''achat HT]]*Tableau_TARIFS_SOCODA[[#This Row],[Qté8]]</f>
        <v>0</v>
      </c>
      <c r="Y91" s="74">
        <f>Tableau_TARIFS_SOCODA[[#This Row],[Prix d''achat HT]]*Tableau_TARIFS_SOCODA[[#This Row],[Qté9]]</f>
        <v>0</v>
      </c>
      <c r="AA91" s="74">
        <f>Tableau_TARIFS_SOCODA[[#This Row],[Prix d''achat HT]]*Tableau_TARIFS_SOCODA[[#This Row],[Qté10]]</f>
        <v>0</v>
      </c>
      <c r="AC91" s="74">
        <f>Tableau_TARIFS_SOCODA[[#This Row],[Prix d''achat HT]]*Tableau_TARIFS_SOCODA[[#This Row],[Qté11]]</f>
        <v>0</v>
      </c>
      <c r="AE91" s="74">
        <f>Tableau_TARIFS_SOCODA[[#This Row],[Prix d''achat HT]]*Tableau_TARIFS_SOCODA[[#This Row],[Qté12]]</f>
        <v>0</v>
      </c>
      <c r="AG91" s="74">
        <f>Tableau_TARIFS_SOCODA[[#This Row],[Prix d''achat HT]]*Tableau_TARIFS_SOCODA[[#This Row],[Qté13]]</f>
        <v>0</v>
      </c>
      <c r="AI91" s="74">
        <f>Tableau_TARIFS_SOCODA[[#This Row],[Prix d''achat HT]]*Tableau_TARIFS_SOCODA[[#This Row],[Qté14]]</f>
        <v>0</v>
      </c>
      <c r="AK91" s="74">
        <f>Tableau_TARIFS_SOCODA[[#This Row],[Prix d''achat HT]]*Tableau_TARIFS_SOCODA[[#This Row],[Qté15]]</f>
        <v>0</v>
      </c>
      <c r="AM91" s="74">
        <f>Tableau_TARIFS_SOCODA[[#This Row],[Prix d''achat HT]]*Tableau_TARIFS_SOCODA[[#This Row],[Qté16]]</f>
        <v>0</v>
      </c>
      <c r="AO91" s="74">
        <f>Tableau_TARIFS_SOCODA[[#This Row],[Prix d''achat HT]]*Tableau_TARIFS_SOCODA[[#This Row],[Qté17]]</f>
        <v>0</v>
      </c>
      <c r="AQ91" s="74">
        <f>Tableau_TARIFS_SOCODA[[#This Row],[Prix d''achat HT]]*Tableau_TARIFS_SOCODA[[#This Row],[Qté18]]</f>
        <v>0</v>
      </c>
      <c r="AS91" s="74">
        <f>Tableau_TARIFS_SOCODA[[#This Row],[Prix d''achat HT]]*Tableau_TARIFS_SOCODA[[#This Row],[Qté19]]</f>
        <v>0</v>
      </c>
      <c r="AU91" s="74">
        <f>Tableau_TARIFS_SOCODA[[#This Row],[Prix d''achat HT]]*Tableau_TARIFS_SOCODA[[#This Row],[Qté20]]</f>
        <v>0</v>
      </c>
      <c r="AW91" s="74">
        <f>Tableau_TARIFS_SOCODA[[#This Row],[Prix d''achat HT]]*Tableau_TARIFS_SOCODA[[#This Row],[Qté21]]</f>
        <v>0</v>
      </c>
      <c r="AY91" s="74">
        <f>Tableau_TARIFS_SOCODA[[#This Row],[Prix d''achat HT]]*Tableau_TARIFS_SOCODA[[#This Row],[Qté22]]</f>
        <v>0</v>
      </c>
      <c r="BA91" s="74">
        <f>Tableau_TARIFS_SOCODA[[#This Row],[Prix d''achat HT]]*Tableau_TARIFS_SOCODA[[#This Row],[Qté23]]</f>
        <v>0</v>
      </c>
      <c r="BC91" s="74">
        <f>Tableau_TARIFS_SOCODA[[#This Row],[Prix d''achat HT]]*Tableau_TARIFS_SOCODA[[#This Row],[Qté24]]</f>
        <v>0</v>
      </c>
      <c r="BE91" s="74">
        <f>Tableau_TARIFS_SOCODA[[#This Row],[Prix d''achat HT]]*Tableau_TARIFS_SOCODA[[#This Row],[Qté25]]</f>
        <v>0</v>
      </c>
      <c r="BG91" s="74">
        <f>Tableau_TARIFS_SOCODA[[#This Row],[Prix d''achat HT]]*Tableau_TARIFS_SOCODA[[#This Row],[Qté26]]</f>
        <v>0</v>
      </c>
      <c r="BI91" s="74">
        <f>Tableau_TARIFS_SOCODA[[#This Row],[Prix d''achat HT]]*Tableau_TARIFS_SOCODA[[#This Row],[Qté27]]</f>
        <v>0</v>
      </c>
      <c r="BK91" s="74">
        <f>Tableau_TARIFS_SOCODA[[#This Row],[Prix d''achat HT]]*Tableau_TARIFS_SOCODA[[#This Row],[Qté28]]</f>
        <v>0</v>
      </c>
      <c r="BM91" s="74">
        <f>Tableau_TARIFS_SOCODA[[#This Row],[Prix d''achat HT]]*Tableau_TARIFS_SOCODA[[#This Row],[Qté29]]</f>
        <v>0</v>
      </c>
      <c r="BO91" s="74">
        <f>Tableau_TARIFS_SOCODA[[#This Row],[Prix d''achat HT]]*Tableau_TARIFS_SOCODA[[#This Row],[Qté30]]</f>
        <v>0</v>
      </c>
      <c r="BP91" s="75">
        <f>Tableau_TARIFS_SOCODA[[#This Row],[Longueur]]*Tableau_TARIFS_SOCODA[[#This Row],[Largeur]]</f>
        <v>5.6610000000000005</v>
      </c>
      <c r="BR91" s="74"/>
    </row>
    <row r="92" spans="1:70" x14ac:dyDescent="0.25">
      <c r="A92" t="s">
        <v>238</v>
      </c>
      <c r="B92" t="s">
        <v>230</v>
      </c>
      <c r="C92" t="s">
        <v>239</v>
      </c>
      <c r="D92">
        <v>4.1500000000000004</v>
      </c>
      <c r="E92">
        <v>1.85</v>
      </c>
      <c r="F92" t="s">
        <v>61</v>
      </c>
      <c r="G92" s="74">
        <v>5.7</v>
      </c>
      <c r="I92" s="74">
        <f>Tableau_TARIFS_SOCODA[[#This Row],[Prix d''achat HT]]*Tableau_TARIFS_SOCODA[[#This Row],[Qté]]</f>
        <v>0</v>
      </c>
      <c r="K92" s="74">
        <f>Tableau_TARIFS_SOCODA[[#This Row],[Prix d''achat HT]]*Tableau_TARIFS_SOCODA[[#This Row],[Qté2]]</f>
        <v>0</v>
      </c>
      <c r="M92" s="74">
        <f>Tableau_TARIFS_SOCODA[[#This Row],[Prix d''achat HT]]*Tableau_TARIFS_SOCODA[[#This Row],[Qté3]]</f>
        <v>0</v>
      </c>
      <c r="O92" s="74">
        <f>Tableau_TARIFS_SOCODA[[#This Row],[Prix d''achat HT]]*Tableau_TARIFS_SOCODA[[#This Row],[Qté4]]</f>
        <v>0</v>
      </c>
      <c r="Q92" s="74">
        <f>Tableau_TARIFS_SOCODA[[#This Row],[Prix d''achat HT]]*Tableau_TARIFS_SOCODA[[#This Row],[Qté5]]</f>
        <v>0</v>
      </c>
      <c r="S92" s="74">
        <f>Tableau_TARIFS_SOCODA[[#This Row],[Prix d''achat HT]]*Tableau_TARIFS_SOCODA[[#This Row],[Qté6]]</f>
        <v>0</v>
      </c>
      <c r="U92" s="74">
        <f>Tableau_TARIFS_SOCODA[[#This Row],[Prix d''achat HT]]*Tableau_TARIFS_SOCODA[[#This Row],[Qté7]]</f>
        <v>0</v>
      </c>
      <c r="W92" s="74">
        <f>Tableau_TARIFS_SOCODA[[#This Row],[Prix d''achat HT]]*Tableau_TARIFS_SOCODA[[#This Row],[Qté8]]</f>
        <v>0</v>
      </c>
      <c r="Y92" s="74">
        <f>Tableau_TARIFS_SOCODA[[#This Row],[Prix d''achat HT]]*Tableau_TARIFS_SOCODA[[#This Row],[Qté9]]</f>
        <v>0</v>
      </c>
      <c r="AA92" s="74">
        <f>Tableau_TARIFS_SOCODA[[#This Row],[Prix d''achat HT]]*Tableau_TARIFS_SOCODA[[#This Row],[Qté10]]</f>
        <v>0</v>
      </c>
      <c r="AC92" s="74">
        <f>Tableau_TARIFS_SOCODA[[#This Row],[Prix d''achat HT]]*Tableau_TARIFS_SOCODA[[#This Row],[Qté11]]</f>
        <v>0</v>
      </c>
      <c r="AE92" s="74">
        <f>Tableau_TARIFS_SOCODA[[#This Row],[Prix d''achat HT]]*Tableau_TARIFS_SOCODA[[#This Row],[Qté12]]</f>
        <v>0</v>
      </c>
      <c r="AG92" s="74">
        <f>Tableau_TARIFS_SOCODA[[#This Row],[Prix d''achat HT]]*Tableau_TARIFS_SOCODA[[#This Row],[Qté13]]</f>
        <v>0</v>
      </c>
      <c r="AI92" s="74">
        <f>Tableau_TARIFS_SOCODA[[#This Row],[Prix d''achat HT]]*Tableau_TARIFS_SOCODA[[#This Row],[Qté14]]</f>
        <v>0</v>
      </c>
      <c r="AK92" s="74">
        <f>Tableau_TARIFS_SOCODA[[#This Row],[Prix d''achat HT]]*Tableau_TARIFS_SOCODA[[#This Row],[Qté15]]</f>
        <v>0</v>
      </c>
      <c r="AM92" s="74">
        <f>Tableau_TARIFS_SOCODA[[#This Row],[Prix d''achat HT]]*Tableau_TARIFS_SOCODA[[#This Row],[Qté16]]</f>
        <v>0</v>
      </c>
      <c r="AO92" s="74">
        <f>Tableau_TARIFS_SOCODA[[#This Row],[Prix d''achat HT]]*Tableau_TARIFS_SOCODA[[#This Row],[Qté17]]</f>
        <v>0</v>
      </c>
      <c r="AQ92" s="74">
        <f>Tableau_TARIFS_SOCODA[[#This Row],[Prix d''achat HT]]*Tableau_TARIFS_SOCODA[[#This Row],[Qté18]]</f>
        <v>0</v>
      </c>
      <c r="AS92" s="74">
        <f>Tableau_TARIFS_SOCODA[[#This Row],[Prix d''achat HT]]*Tableau_TARIFS_SOCODA[[#This Row],[Qté19]]</f>
        <v>0</v>
      </c>
      <c r="AU92" s="74">
        <f>Tableau_TARIFS_SOCODA[[#This Row],[Prix d''achat HT]]*Tableau_TARIFS_SOCODA[[#This Row],[Qté20]]</f>
        <v>0</v>
      </c>
      <c r="AW92" s="74">
        <f>Tableau_TARIFS_SOCODA[[#This Row],[Prix d''achat HT]]*Tableau_TARIFS_SOCODA[[#This Row],[Qté21]]</f>
        <v>0</v>
      </c>
      <c r="AY92" s="74">
        <f>Tableau_TARIFS_SOCODA[[#This Row],[Prix d''achat HT]]*Tableau_TARIFS_SOCODA[[#This Row],[Qté22]]</f>
        <v>0</v>
      </c>
      <c r="BA92" s="74">
        <f>Tableau_TARIFS_SOCODA[[#This Row],[Prix d''achat HT]]*Tableau_TARIFS_SOCODA[[#This Row],[Qté23]]</f>
        <v>0</v>
      </c>
      <c r="BC92" s="74">
        <f>Tableau_TARIFS_SOCODA[[#This Row],[Prix d''achat HT]]*Tableau_TARIFS_SOCODA[[#This Row],[Qté24]]</f>
        <v>0</v>
      </c>
      <c r="BE92" s="74">
        <f>Tableau_TARIFS_SOCODA[[#This Row],[Prix d''achat HT]]*Tableau_TARIFS_SOCODA[[#This Row],[Qté25]]</f>
        <v>0</v>
      </c>
      <c r="BG92" s="74">
        <f>Tableau_TARIFS_SOCODA[[#This Row],[Prix d''achat HT]]*Tableau_TARIFS_SOCODA[[#This Row],[Qté26]]</f>
        <v>0</v>
      </c>
      <c r="BI92" s="74">
        <f>Tableau_TARIFS_SOCODA[[#This Row],[Prix d''achat HT]]*Tableau_TARIFS_SOCODA[[#This Row],[Qté27]]</f>
        <v>0</v>
      </c>
      <c r="BK92" s="74">
        <f>Tableau_TARIFS_SOCODA[[#This Row],[Prix d''achat HT]]*Tableau_TARIFS_SOCODA[[#This Row],[Qté28]]</f>
        <v>0</v>
      </c>
      <c r="BM92" s="74">
        <f>Tableau_TARIFS_SOCODA[[#This Row],[Prix d''achat HT]]*Tableau_TARIFS_SOCODA[[#This Row],[Qté29]]</f>
        <v>0</v>
      </c>
      <c r="BO92" s="74">
        <f>Tableau_TARIFS_SOCODA[[#This Row],[Prix d''achat HT]]*Tableau_TARIFS_SOCODA[[#This Row],[Qté30]]</f>
        <v>0</v>
      </c>
      <c r="BP92" s="75">
        <f>Tableau_TARIFS_SOCODA[[#This Row],[Longueur]]*Tableau_TARIFS_SOCODA[[#This Row],[Largeur]]</f>
        <v>7.6775000000000011</v>
      </c>
      <c r="BR92" s="74"/>
    </row>
    <row r="93" spans="1:70" x14ac:dyDescent="0.25">
      <c r="A93" t="s">
        <v>240</v>
      </c>
      <c r="B93" t="s">
        <v>230</v>
      </c>
      <c r="C93" t="s">
        <v>241</v>
      </c>
      <c r="D93">
        <v>3.06</v>
      </c>
      <c r="E93">
        <v>1.85</v>
      </c>
      <c r="F93" t="s">
        <v>61</v>
      </c>
      <c r="G93" s="74">
        <v>6.15</v>
      </c>
      <c r="I93" s="74">
        <f>Tableau_TARIFS_SOCODA[[#This Row],[Prix d''achat HT]]*Tableau_TARIFS_SOCODA[[#This Row],[Qté]]</f>
        <v>0</v>
      </c>
      <c r="K93" s="74">
        <f>Tableau_TARIFS_SOCODA[[#This Row],[Prix d''achat HT]]*Tableau_TARIFS_SOCODA[[#This Row],[Qté2]]</f>
        <v>0</v>
      </c>
      <c r="M93" s="74">
        <f>Tableau_TARIFS_SOCODA[[#This Row],[Prix d''achat HT]]*Tableau_TARIFS_SOCODA[[#This Row],[Qté3]]</f>
        <v>0</v>
      </c>
      <c r="O93" s="74">
        <f>Tableau_TARIFS_SOCODA[[#This Row],[Prix d''achat HT]]*Tableau_TARIFS_SOCODA[[#This Row],[Qté4]]</f>
        <v>0</v>
      </c>
      <c r="Q93" s="74">
        <f>Tableau_TARIFS_SOCODA[[#This Row],[Prix d''achat HT]]*Tableau_TARIFS_SOCODA[[#This Row],[Qté5]]</f>
        <v>0</v>
      </c>
      <c r="S93" s="74">
        <f>Tableau_TARIFS_SOCODA[[#This Row],[Prix d''achat HT]]*Tableau_TARIFS_SOCODA[[#This Row],[Qté6]]</f>
        <v>0</v>
      </c>
      <c r="U93" s="74">
        <f>Tableau_TARIFS_SOCODA[[#This Row],[Prix d''achat HT]]*Tableau_TARIFS_SOCODA[[#This Row],[Qté7]]</f>
        <v>0</v>
      </c>
      <c r="W93" s="74">
        <f>Tableau_TARIFS_SOCODA[[#This Row],[Prix d''achat HT]]*Tableau_TARIFS_SOCODA[[#This Row],[Qté8]]</f>
        <v>0</v>
      </c>
      <c r="Y93" s="74">
        <f>Tableau_TARIFS_SOCODA[[#This Row],[Prix d''achat HT]]*Tableau_TARIFS_SOCODA[[#This Row],[Qté9]]</f>
        <v>0</v>
      </c>
      <c r="AA93" s="74">
        <f>Tableau_TARIFS_SOCODA[[#This Row],[Prix d''achat HT]]*Tableau_TARIFS_SOCODA[[#This Row],[Qté10]]</f>
        <v>0</v>
      </c>
      <c r="AC93" s="74">
        <f>Tableau_TARIFS_SOCODA[[#This Row],[Prix d''achat HT]]*Tableau_TARIFS_SOCODA[[#This Row],[Qté11]]</f>
        <v>0</v>
      </c>
      <c r="AE93" s="74">
        <f>Tableau_TARIFS_SOCODA[[#This Row],[Prix d''achat HT]]*Tableau_TARIFS_SOCODA[[#This Row],[Qté12]]</f>
        <v>0</v>
      </c>
      <c r="AG93" s="74">
        <f>Tableau_TARIFS_SOCODA[[#This Row],[Prix d''achat HT]]*Tableau_TARIFS_SOCODA[[#This Row],[Qté13]]</f>
        <v>0</v>
      </c>
      <c r="AI93" s="74">
        <f>Tableau_TARIFS_SOCODA[[#This Row],[Prix d''achat HT]]*Tableau_TARIFS_SOCODA[[#This Row],[Qté14]]</f>
        <v>0</v>
      </c>
      <c r="AK93" s="74">
        <f>Tableau_TARIFS_SOCODA[[#This Row],[Prix d''achat HT]]*Tableau_TARIFS_SOCODA[[#This Row],[Qté15]]</f>
        <v>0</v>
      </c>
      <c r="AM93" s="74">
        <f>Tableau_TARIFS_SOCODA[[#This Row],[Prix d''achat HT]]*Tableau_TARIFS_SOCODA[[#This Row],[Qté16]]</f>
        <v>0</v>
      </c>
      <c r="AO93" s="74">
        <f>Tableau_TARIFS_SOCODA[[#This Row],[Prix d''achat HT]]*Tableau_TARIFS_SOCODA[[#This Row],[Qté17]]</f>
        <v>0</v>
      </c>
      <c r="AQ93" s="74">
        <f>Tableau_TARIFS_SOCODA[[#This Row],[Prix d''achat HT]]*Tableau_TARIFS_SOCODA[[#This Row],[Qté18]]</f>
        <v>0</v>
      </c>
      <c r="AS93" s="74">
        <f>Tableau_TARIFS_SOCODA[[#This Row],[Prix d''achat HT]]*Tableau_TARIFS_SOCODA[[#This Row],[Qté19]]</f>
        <v>0</v>
      </c>
      <c r="AU93" s="74">
        <f>Tableau_TARIFS_SOCODA[[#This Row],[Prix d''achat HT]]*Tableau_TARIFS_SOCODA[[#This Row],[Qté20]]</f>
        <v>0</v>
      </c>
      <c r="AW93" s="74">
        <f>Tableau_TARIFS_SOCODA[[#This Row],[Prix d''achat HT]]*Tableau_TARIFS_SOCODA[[#This Row],[Qté21]]</f>
        <v>0</v>
      </c>
      <c r="AY93" s="74">
        <f>Tableau_TARIFS_SOCODA[[#This Row],[Prix d''achat HT]]*Tableau_TARIFS_SOCODA[[#This Row],[Qté22]]</f>
        <v>0</v>
      </c>
      <c r="BA93" s="74">
        <f>Tableau_TARIFS_SOCODA[[#This Row],[Prix d''achat HT]]*Tableau_TARIFS_SOCODA[[#This Row],[Qté23]]</f>
        <v>0</v>
      </c>
      <c r="BC93" s="74">
        <f>Tableau_TARIFS_SOCODA[[#This Row],[Prix d''achat HT]]*Tableau_TARIFS_SOCODA[[#This Row],[Qté24]]</f>
        <v>0</v>
      </c>
      <c r="BE93" s="74">
        <f>Tableau_TARIFS_SOCODA[[#This Row],[Prix d''achat HT]]*Tableau_TARIFS_SOCODA[[#This Row],[Qté25]]</f>
        <v>0</v>
      </c>
      <c r="BG93" s="74">
        <f>Tableau_TARIFS_SOCODA[[#This Row],[Prix d''achat HT]]*Tableau_TARIFS_SOCODA[[#This Row],[Qté26]]</f>
        <v>0</v>
      </c>
      <c r="BI93" s="74">
        <f>Tableau_TARIFS_SOCODA[[#This Row],[Prix d''achat HT]]*Tableau_TARIFS_SOCODA[[#This Row],[Qté27]]</f>
        <v>0</v>
      </c>
      <c r="BK93" s="74">
        <f>Tableau_TARIFS_SOCODA[[#This Row],[Prix d''achat HT]]*Tableau_TARIFS_SOCODA[[#This Row],[Qté28]]</f>
        <v>0</v>
      </c>
      <c r="BM93" s="74">
        <f>Tableau_TARIFS_SOCODA[[#This Row],[Prix d''achat HT]]*Tableau_TARIFS_SOCODA[[#This Row],[Qté29]]</f>
        <v>0</v>
      </c>
      <c r="BO93" s="74">
        <f>Tableau_TARIFS_SOCODA[[#This Row],[Prix d''achat HT]]*Tableau_TARIFS_SOCODA[[#This Row],[Qté30]]</f>
        <v>0</v>
      </c>
      <c r="BP93" s="75">
        <f>Tableau_TARIFS_SOCODA[[#This Row],[Longueur]]*Tableau_TARIFS_SOCODA[[#This Row],[Largeur]]</f>
        <v>5.6610000000000005</v>
      </c>
      <c r="BR93" s="74"/>
    </row>
    <row r="94" spans="1:70" x14ac:dyDescent="0.25">
      <c r="A94" t="s">
        <v>242</v>
      </c>
      <c r="B94" t="s">
        <v>230</v>
      </c>
      <c r="C94" t="s">
        <v>243</v>
      </c>
      <c r="D94">
        <v>4.1100000000000003</v>
      </c>
      <c r="E94">
        <v>2.0699999999999998</v>
      </c>
      <c r="F94" t="s">
        <v>61</v>
      </c>
      <c r="G94" s="74">
        <v>5.99</v>
      </c>
      <c r="I94" s="74">
        <f>Tableau_TARIFS_SOCODA[[#This Row],[Prix d''achat HT]]*Tableau_TARIFS_SOCODA[[#This Row],[Qté]]</f>
        <v>0</v>
      </c>
      <c r="K94" s="74">
        <f>Tableau_TARIFS_SOCODA[[#This Row],[Prix d''achat HT]]*Tableau_TARIFS_SOCODA[[#This Row],[Qté2]]</f>
        <v>0</v>
      </c>
      <c r="M94" s="74">
        <f>Tableau_TARIFS_SOCODA[[#This Row],[Prix d''achat HT]]*Tableau_TARIFS_SOCODA[[#This Row],[Qté3]]</f>
        <v>0</v>
      </c>
      <c r="O94" s="74">
        <f>Tableau_TARIFS_SOCODA[[#This Row],[Prix d''achat HT]]*Tableau_TARIFS_SOCODA[[#This Row],[Qté4]]</f>
        <v>0</v>
      </c>
      <c r="Q94" s="74">
        <f>Tableau_TARIFS_SOCODA[[#This Row],[Prix d''achat HT]]*Tableau_TARIFS_SOCODA[[#This Row],[Qté5]]</f>
        <v>0</v>
      </c>
      <c r="S94" s="74">
        <f>Tableau_TARIFS_SOCODA[[#This Row],[Prix d''achat HT]]*Tableau_TARIFS_SOCODA[[#This Row],[Qté6]]</f>
        <v>0</v>
      </c>
      <c r="U94" s="74">
        <f>Tableau_TARIFS_SOCODA[[#This Row],[Prix d''achat HT]]*Tableau_TARIFS_SOCODA[[#This Row],[Qté7]]</f>
        <v>0</v>
      </c>
      <c r="W94" s="74">
        <f>Tableau_TARIFS_SOCODA[[#This Row],[Prix d''achat HT]]*Tableau_TARIFS_SOCODA[[#This Row],[Qté8]]</f>
        <v>0</v>
      </c>
      <c r="Y94" s="74">
        <f>Tableau_TARIFS_SOCODA[[#This Row],[Prix d''achat HT]]*Tableau_TARIFS_SOCODA[[#This Row],[Qté9]]</f>
        <v>0</v>
      </c>
      <c r="AA94" s="74">
        <f>Tableau_TARIFS_SOCODA[[#This Row],[Prix d''achat HT]]*Tableau_TARIFS_SOCODA[[#This Row],[Qté10]]</f>
        <v>0</v>
      </c>
      <c r="AC94" s="74">
        <f>Tableau_TARIFS_SOCODA[[#This Row],[Prix d''achat HT]]*Tableau_TARIFS_SOCODA[[#This Row],[Qté11]]</f>
        <v>0</v>
      </c>
      <c r="AE94" s="74">
        <f>Tableau_TARIFS_SOCODA[[#This Row],[Prix d''achat HT]]*Tableau_TARIFS_SOCODA[[#This Row],[Qté12]]</f>
        <v>0</v>
      </c>
      <c r="AG94" s="74">
        <f>Tableau_TARIFS_SOCODA[[#This Row],[Prix d''achat HT]]*Tableau_TARIFS_SOCODA[[#This Row],[Qté13]]</f>
        <v>0</v>
      </c>
      <c r="AI94" s="74">
        <f>Tableau_TARIFS_SOCODA[[#This Row],[Prix d''achat HT]]*Tableau_TARIFS_SOCODA[[#This Row],[Qté14]]</f>
        <v>0</v>
      </c>
      <c r="AK94" s="74">
        <f>Tableau_TARIFS_SOCODA[[#This Row],[Prix d''achat HT]]*Tableau_TARIFS_SOCODA[[#This Row],[Qté15]]</f>
        <v>0</v>
      </c>
      <c r="AM94" s="74">
        <f>Tableau_TARIFS_SOCODA[[#This Row],[Prix d''achat HT]]*Tableau_TARIFS_SOCODA[[#This Row],[Qté16]]</f>
        <v>0</v>
      </c>
      <c r="AO94" s="74">
        <f>Tableau_TARIFS_SOCODA[[#This Row],[Prix d''achat HT]]*Tableau_TARIFS_SOCODA[[#This Row],[Qté17]]</f>
        <v>0</v>
      </c>
      <c r="AQ94" s="74">
        <f>Tableau_TARIFS_SOCODA[[#This Row],[Prix d''achat HT]]*Tableau_TARIFS_SOCODA[[#This Row],[Qté18]]</f>
        <v>0</v>
      </c>
      <c r="AS94" s="74">
        <f>Tableau_TARIFS_SOCODA[[#This Row],[Prix d''achat HT]]*Tableau_TARIFS_SOCODA[[#This Row],[Qté19]]</f>
        <v>0</v>
      </c>
      <c r="AU94" s="74">
        <f>Tableau_TARIFS_SOCODA[[#This Row],[Prix d''achat HT]]*Tableau_TARIFS_SOCODA[[#This Row],[Qté20]]</f>
        <v>0</v>
      </c>
      <c r="AW94" s="74">
        <f>Tableau_TARIFS_SOCODA[[#This Row],[Prix d''achat HT]]*Tableau_TARIFS_SOCODA[[#This Row],[Qté21]]</f>
        <v>0</v>
      </c>
      <c r="AY94" s="74">
        <f>Tableau_TARIFS_SOCODA[[#This Row],[Prix d''achat HT]]*Tableau_TARIFS_SOCODA[[#This Row],[Qté22]]</f>
        <v>0</v>
      </c>
      <c r="BA94" s="74">
        <f>Tableau_TARIFS_SOCODA[[#This Row],[Prix d''achat HT]]*Tableau_TARIFS_SOCODA[[#This Row],[Qté23]]</f>
        <v>0</v>
      </c>
      <c r="BC94" s="74">
        <f>Tableau_TARIFS_SOCODA[[#This Row],[Prix d''achat HT]]*Tableau_TARIFS_SOCODA[[#This Row],[Qté24]]</f>
        <v>0</v>
      </c>
      <c r="BE94" s="74">
        <f>Tableau_TARIFS_SOCODA[[#This Row],[Prix d''achat HT]]*Tableau_TARIFS_SOCODA[[#This Row],[Qté25]]</f>
        <v>0</v>
      </c>
      <c r="BG94" s="74">
        <f>Tableau_TARIFS_SOCODA[[#This Row],[Prix d''achat HT]]*Tableau_TARIFS_SOCODA[[#This Row],[Qté26]]</f>
        <v>0</v>
      </c>
      <c r="BI94" s="74">
        <f>Tableau_TARIFS_SOCODA[[#This Row],[Prix d''achat HT]]*Tableau_TARIFS_SOCODA[[#This Row],[Qté27]]</f>
        <v>0</v>
      </c>
      <c r="BK94" s="74">
        <f>Tableau_TARIFS_SOCODA[[#This Row],[Prix d''achat HT]]*Tableau_TARIFS_SOCODA[[#This Row],[Qté28]]</f>
        <v>0</v>
      </c>
      <c r="BM94" s="74">
        <f>Tableau_TARIFS_SOCODA[[#This Row],[Prix d''achat HT]]*Tableau_TARIFS_SOCODA[[#This Row],[Qté29]]</f>
        <v>0</v>
      </c>
      <c r="BO94" s="74">
        <f>Tableau_TARIFS_SOCODA[[#This Row],[Prix d''achat HT]]*Tableau_TARIFS_SOCODA[[#This Row],[Qté30]]</f>
        <v>0</v>
      </c>
      <c r="BP94" s="75">
        <f>Tableau_TARIFS_SOCODA[[#This Row],[Longueur]]*Tableau_TARIFS_SOCODA[[#This Row],[Largeur]]</f>
        <v>8.5076999999999998</v>
      </c>
      <c r="BR94" s="74"/>
    </row>
    <row r="95" spans="1:70" x14ac:dyDescent="0.25">
      <c r="A95" t="s">
        <v>244</v>
      </c>
      <c r="B95" t="s">
        <v>230</v>
      </c>
      <c r="C95" t="s">
        <v>245</v>
      </c>
      <c r="D95">
        <v>3.06</v>
      </c>
      <c r="E95">
        <v>1.85</v>
      </c>
      <c r="F95" t="s">
        <v>61</v>
      </c>
      <c r="G95" s="74">
        <v>7.42</v>
      </c>
      <c r="I95" s="74">
        <f>Tableau_TARIFS_SOCODA[[#This Row],[Prix d''achat HT]]*Tableau_TARIFS_SOCODA[[#This Row],[Qté]]</f>
        <v>0</v>
      </c>
      <c r="K95" s="74">
        <f>Tableau_TARIFS_SOCODA[[#This Row],[Prix d''achat HT]]*Tableau_TARIFS_SOCODA[[#This Row],[Qté2]]</f>
        <v>0</v>
      </c>
      <c r="M95" s="74">
        <f>Tableau_TARIFS_SOCODA[[#This Row],[Prix d''achat HT]]*Tableau_TARIFS_SOCODA[[#This Row],[Qté3]]</f>
        <v>0</v>
      </c>
      <c r="O95" s="74">
        <f>Tableau_TARIFS_SOCODA[[#This Row],[Prix d''achat HT]]*Tableau_TARIFS_SOCODA[[#This Row],[Qté4]]</f>
        <v>0</v>
      </c>
      <c r="Q95" s="74">
        <f>Tableau_TARIFS_SOCODA[[#This Row],[Prix d''achat HT]]*Tableau_TARIFS_SOCODA[[#This Row],[Qté5]]</f>
        <v>0</v>
      </c>
      <c r="S95" s="74">
        <f>Tableau_TARIFS_SOCODA[[#This Row],[Prix d''achat HT]]*Tableau_TARIFS_SOCODA[[#This Row],[Qté6]]</f>
        <v>0</v>
      </c>
      <c r="U95" s="74">
        <f>Tableau_TARIFS_SOCODA[[#This Row],[Prix d''achat HT]]*Tableau_TARIFS_SOCODA[[#This Row],[Qté7]]</f>
        <v>0</v>
      </c>
      <c r="W95" s="74">
        <f>Tableau_TARIFS_SOCODA[[#This Row],[Prix d''achat HT]]*Tableau_TARIFS_SOCODA[[#This Row],[Qté8]]</f>
        <v>0</v>
      </c>
      <c r="Y95" s="74">
        <f>Tableau_TARIFS_SOCODA[[#This Row],[Prix d''achat HT]]*Tableau_TARIFS_SOCODA[[#This Row],[Qté9]]</f>
        <v>0</v>
      </c>
      <c r="AA95" s="74">
        <f>Tableau_TARIFS_SOCODA[[#This Row],[Prix d''achat HT]]*Tableau_TARIFS_SOCODA[[#This Row],[Qté10]]</f>
        <v>0</v>
      </c>
      <c r="AC95" s="74">
        <f>Tableau_TARIFS_SOCODA[[#This Row],[Prix d''achat HT]]*Tableau_TARIFS_SOCODA[[#This Row],[Qté11]]</f>
        <v>0</v>
      </c>
      <c r="AE95" s="74">
        <f>Tableau_TARIFS_SOCODA[[#This Row],[Prix d''achat HT]]*Tableau_TARIFS_SOCODA[[#This Row],[Qté12]]</f>
        <v>0</v>
      </c>
      <c r="AG95" s="74">
        <f>Tableau_TARIFS_SOCODA[[#This Row],[Prix d''achat HT]]*Tableau_TARIFS_SOCODA[[#This Row],[Qté13]]</f>
        <v>0</v>
      </c>
      <c r="AI95" s="74">
        <f>Tableau_TARIFS_SOCODA[[#This Row],[Prix d''achat HT]]*Tableau_TARIFS_SOCODA[[#This Row],[Qté14]]</f>
        <v>0</v>
      </c>
      <c r="AK95" s="74">
        <f>Tableau_TARIFS_SOCODA[[#This Row],[Prix d''achat HT]]*Tableau_TARIFS_SOCODA[[#This Row],[Qté15]]</f>
        <v>0</v>
      </c>
      <c r="AM95" s="74">
        <f>Tableau_TARIFS_SOCODA[[#This Row],[Prix d''achat HT]]*Tableau_TARIFS_SOCODA[[#This Row],[Qté16]]</f>
        <v>0</v>
      </c>
      <c r="AO95" s="74">
        <f>Tableau_TARIFS_SOCODA[[#This Row],[Prix d''achat HT]]*Tableau_TARIFS_SOCODA[[#This Row],[Qté17]]</f>
        <v>0</v>
      </c>
      <c r="AQ95" s="74">
        <f>Tableau_TARIFS_SOCODA[[#This Row],[Prix d''achat HT]]*Tableau_TARIFS_SOCODA[[#This Row],[Qté18]]</f>
        <v>0</v>
      </c>
      <c r="AS95" s="74">
        <f>Tableau_TARIFS_SOCODA[[#This Row],[Prix d''achat HT]]*Tableau_TARIFS_SOCODA[[#This Row],[Qté19]]</f>
        <v>0</v>
      </c>
      <c r="AU95" s="74">
        <f>Tableau_TARIFS_SOCODA[[#This Row],[Prix d''achat HT]]*Tableau_TARIFS_SOCODA[[#This Row],[Qté20]]</f>
        <v>0</v>
      </c>
      <c r="AW95" s="74">
        <f>Tableau_TARIFS_SOCODA[[#This Row],[Prix d''achat HT]]*Tableau_TARIFS_SOCODA[[#This Row],[Qté21]]</f>
        <v>0</v>
      </c>
      <c r="AY95" s="74">
        <f>Tableau_TARIFS_SOCODA[[#This Row],[Prix d''achat HT]]*Tableau_TARIFS_SOCODA[[#This Row],[Qté22]]</f>
        <v>0</v>
      </c>
      <c r="BA95" s="74">
        <f>Tableau_TARIFS_SOCODA[[#This Row],[Prix d''achat HT]]*Tableau_TARIFS_SOCODA[[#This Row],[Qté23]]</f>
        <v>0</v>
      </c>
      <c r="BC95" s="74">
        <f>Tableau_TARIFS_SOCODA[[#This Row],[Prix d''achat HT]]*Tableau_TARIFS_SOCODA[[#This Row],[Qté24]]</f>
        <v>0</v>
      </c>
      <c r="BE95" s="74">
        <f>Tableau_TARIFS_SOCODA[[#This Row],[Prix d''achat HT]]*Tableau_TARIFS_SOCODA[[#This Row],[Qté25]]</f>
        <v>0</v>
      </c>
      <c r="BG95" s="74">
        <f>Tableau_TARIFS_SOCODA[[#This Row],[Prix d''achat HT]]*Tableau_TARIFS_SOCODA[[#This Row],[Qté26]]</f>
        <v>0</v>
      </c>
      <c r="BI95" s="74">
        <f>Tableau_TARIFS_SOCODA[[#This Row],[Prix d''achat HT]]*Tableau_TARIFS_SOCODA[[#This Row],[Qté27]]</f>
        <v>0</v>
      </c>
      <c r="BK95" s="74">
        <f>Tableau_TARIFS_SOCODA[[#This Row],[Prix d''achat HT]]*Tableau_TARIFS_SOCODA[[#This Row],[Qté28]]</f>
        <v>0</v>
      </c>
      <c r="BM95" s="74">
        <f>Tableau_TARIFS_SOCODA[[#This Row],[Prix d''achat HT]]*Tableau_TARIFS_SOCODA[[#This Row],[Qté29]]</f>
        <v>0</v>
      </c>
      <c r="BO95" s="74">
        <f>Tableau_TARIFS_SOCODA[[#This Row],[Prix d''achat HT]]*Tableau_TARIFS_SOCODA[[#This Row],[Qté30]]</f>
        <v>0</v>
      </c>
      <c r="BP95" s="75">
        <f>Tableau_TARIFS_SOCODA[[#This Row],[Longueur]]*Tableau_TARIFS_SOCODA[[#This Row],[Largeur]]</f>
        <v>5.6610000000000005</v>
      </c>
      <c r="BR95" s="74"/>
    </row>
    <row r="96" spans="1:70" x14ac:dyDescent="0.25">
      <c r="A96" t="s">
        <v>246</v>
      </c>
      <c r="B96" t="s">
        <v>230</v>
      </c>
      <c r="C96" t="s">
        <v>247</v>
      </c>
      <c r="D96">
        <v>4.1500000000000004</v>
      </c>
      <c r="E96">
        <v>1.85</v>
      </c>
      <c r="F96" t="s">
        <v>61</v>
      </c>
      <c r="G96" s="74">
        <v>7.42</v>
      </c>
      <c r="I96" s="74">
        <f>Tableau_TARIFS_SOCODA[[#This Row],[Prix d''achat HT]]*Tableau_TARIFS_SOCODA[[#This Row],[Qté]]</f>
        <v>0</v>
      </c>
      <c r="K96" s="74">
        <f>Tableau_TARIFS_SOCODA[[#This Row],[Prix d''achat HT]]*Tableau_TARIFS_SOCODA[[#This Row],[Qté2]]</f>
        <v>0</v>
      </c>
      <c r="M96" s="74">
        <f>Tableau_TARIFS_SOCODA[[#This Row],[Prix d''achat HT]]*Tableau_TARIFS_SOCODA[[#This Row],[Qté3]]</f>
        <v>0</v>
      </c>
      <c r="O96" s="74">
        <f>Tableau_TARIFS_SOCODA[[#This Row],[Prix d''achat HT]]*Tableau_TARIFS_SOCODA[[#This Row],[Qté4]]</f>
        <v>0</v>
      </c>
      <c r="Q96" s="74">
        <f>Tableau_TARIFS_SOCODA[[#This Row],[Prix d''achat HT]]*Tableau_TARIFS_SOCODA[[#This Row],[Qté5]]</f>
        <v>0</v>
      </c>
      <c r="S96" s="74">
        <f>Tableau_TARIFS_SOCODA[[#This Row],[Prix d''achat HT]]*Tableau_TARIFS_SOCODA[[#This Row],[Qté6]]</f>
        <v>0</v>
      </c>
      <c r="U96" s="74">
        <f>Tableau_TARIFS_SOCODA[[#This Row],[Prix d''achat HT]]*Tableau_TARIFS_SOCODA[[#This Row],[Qté7]]</f>
        <v>0</v>
      </c>
      <c r="W96" s="74">
        <f>Tableau_TARIFS_SOCODA[[#This Row],[Prix d''achat HT]]*Tableau_TARIFS_SOCODA[[#This Row],[Qté8]]</f>
        <v>0</v>
      </c>
      <c r="Y96" s="74">
        <f>Tableau_TARIFS_SOCODA[[#This Row],[Prix d''achat HT]]*Tableau_TARIFS_SOCODA[[#This Row],[Qté9]]</f>
        <v>0</v>
      </c>
      <c r="AA96" s="74">
        <f>Tableau_TARIFS_SOCODA[[#This Row],[Prix d''achat HT]]*Tableau_TARIFS_SOCODA[[#This Row],[Qté10]]</f>
        <v>0</v>
      </c>
      <c r="AC96" s="74">
        <f>Tableau_TARIFS_SOCODA[[#This Row],[Prix d''achat HT]]*Tableau_TARIFS_SOCODA[[#This Row],[Qté11]]</f>
        <v>0</v>
      </c>
      <c r="AE96" s="74">
        <f>Tableau_TARIFS_SOCODA[[#This Row],[Prix d''achat HT]]*Tableau_TARIFS_SOCODA[[#This Row],[Qté12]]</f>
        <v>0</v>
      </c>
      <c r="AG96" s="74">
        <f>Tableau_TARIFS_SOCODA[[#This Row],[Prix d''achat HT]]*Tableau_TARIFS_SOCODA[[#This Row],[Qté13]]</f>
        <v>0</v>
      </c>
      <c r="AI96" s="74">
        <f>Tableau_TARIFS_SOCODA[[#This Row],[Prix d''achat HT]]*Tableau_TARIFS_SOCODA[[#This Row],[Qté14]]</f>
        <v>0</v>
      </c>
      <c r="AK96" s="74">
        <f>Tableau_TARIFS_SOCODA[[#This Row],[Prix d''achat HT]]*Tableau_TARIFS_SOCODA[[#This Row],[Qté15]]</f>
        <v>0</v>
      </c>
      <c r="AM96" s="74">
        <f>Tableau_TARIFS_SOCODA[[#This Row],[Prix d''achat HT]]*Tableau_TARIFS_SOCODA[[#This Row],[Qté16]]</f>
        <v>0</v>
      </c>
      <c r="AO96" s="74">
        <f>Tableau_TARIFS_SOCODA[[#This Row],[Prix d''achat HT]]*Tableau_TARIFS_SOCODA[[#This Row],[Qté17]]</f>
        <v>0</v>
      </c>
      <c r="AQ96" s="74">
        <f>Tableau_TARIFS_SOCODA[[#This Row],[Prix d''achat HT]]*Tableau_TARIFS_SOCODA[[#This Row],[Qté18]]</f>
        <v>0</v>
      </c>
      <c r="AS96" s="74">
        <f>Tableau_TARIFS_SOCODA[[#This Row],[Prix d''achat HT]]*Tableau_TARIFS_SOCODA[[#This Row],[Qté19]]</f>
        <v>0</v>
      </c>
      <c r="AU96" s="74">
        <f>Tableau_TARIFS_SOCODA[[#This Row],[Prix d''achat HT]]*Tableau_TARIFS_SOCODA[[#This Row],[Qté20]]</f>
        <v>0</v>
      </c>
      <c r="AW96" s="74">
        <f>Tableau_TARIFS_SOCODA[[#This Row],[Prix d''achat HT]]*Tableau_TARIFS_SOCODA[[#This Row],[Qté21]]</f>
        <v>0</v>
      </c>
      <c r="AY96" s="74">
        <f>Tableau_TARIFS_SOCODA[[#This Row],[Prix d''achat HT]]*Tableau_TARIFS_SOCODA[[#This Row],[Qté22]]</f>
        <v>0</v>
      </c>
      <c r="BA96" s="74">
        <f>Tableau_TARIFS_SOCODA[[#This Row],[Prix d''achat HT]]*Tableau_TARIFS_SOCODA[[#This Row],[Qté23]]</f>
        <v>0</v>
      </c>
      <c r="BC96" s="74">
        <f>Tableau_TARIFS_SOCODA[[#This Row],[Prix d''achat HT]]*Tableau_TARIFS_SOCODA[[#This Row],[Qté24]]</f>
        <v>0</v>
      </c>
      <c r="BE96" s="74">
        <f>Tableau_TARIFS_SOCODA[[#This Row],[Prix d''achat HT]]*Tableau_TARIFS_SOCODA[[#This Row],[Qté25]]</f>
        <v>0</v>
      </c>
      <c r="BG96" s="74">
        <f>Tableau_TARIFS_SOCODA[[#This Row],[Prix d''achat HT]]*Tableau_TARIFS_SOCODA[[#This Row],[Qté26]]</f>
        <v>0</v>
      </c>
      <c r="BI96" s="74">
        <f>Tableau_TARIFS_SOCODA[[#This Row],[Prix d''achat HT]]*Tableau_TARIFS_SOCODA[[#This Row],[Qté27]]</f>
        <v>0</v>
      </c>
      <c r="BK96" s="74">
        <f>Tableau_TARIFS_SOCODA[[#This Row],[Prix d''achat HT]]*Tableau_TARIFS_SOCODA[[#This Row],[Qté28]]</f>
        <v>0</v>
      </c>
      <c r="BM96" s="74">
        <f>Tableau_TARIFS_SOCODA[[#This Row],[Prix d''achat HT]]*Tableau_TARIFS_SOCODA[[#This Row],[Qté29]]</f>
        <v>0</v>
      </c>
      <c r="BO96" s="74">
        <f>Tableau_TARIFS_SOCODA[[#This Row],[Prix d''achat HT]]*Tableau_TARIFS_SOCODA[[#This Row],[Qté30]]</f>
        <v>0</v>
      </c>
      <c r="BP96" s="75">
        <f>Tableau_TARIFS_SOCODA[[#This Row],[Longueur]]*Tableau_TARIFS_SOCODA[[#This Row],[Largeur]]</f>
        <v>7.6775000000000011</v>
      </c>
      <c r="BR96" s="74"/>
    </row>
    <row r="97" spans="1:70" x14ac:dyDescent="0.25">
      <c r="A97" t="s">
        <v>248</v>
      </c>
      <c r="B97" t="s">
        <v>230</v>
      </c>
      <c r="C97" t="s">
        <v>249</v>
      </c>
      <c r="D97">
        <v>3.06</v>
      </c>
      <c r="E97">
        <v>1.85</v>
      </c>
      <c r="F97" t="s">
        <v>61</v>
      </c>
      <c r="G97" s="74">
        <v>10.5</v>
      </c>
      <c r="I97" s="74">
        <f>Tableau_TARIFS_SOCODA[[#This Row],[Prix d''achat HT]]*Tableau_TARIFS_SOCODA[[#This Row],[Qté]]</f>
        <v>0</v>
      </c>
      <c r="K97" s="74">
        <f>Tableau_TARIFS_SOCODA[[#This Row],[Prix d''achat HT]]*Tableau_TARIFS_SOCODA[[#This Row],[Qté2]]</f>
        <v>0</v>
      </c>
      <c r="M97" s="74">
        <f>Tableau_TARIFS_SOCODA[[#This Row],[Prix d''achat HT]]*Tableau_TARIFS_SOCODA[[#This Row],[Qté3]]</f>
        <v>0</v>
      </c>
      <c r="O97" s="74">
        <f>Tableau_TARIFS_SOCODA[[#This Row],[Prix d''achat HT]]*Tableau_TARIFS_SOCODA[[#This Row],[Qté4]]</f>
        <v>0</v>
      </c>
      <c r="Q97" s="74">
        <f>Tableau_TARIFS_SOCODA[[#This Row],[Prix d''achat HT]]*Tableau_TARIFS_SOCODA[[#This Row],[Qté5]]</f>
        <v>0</v>
      </c>
      <c r="S97" s="74">
        <f>Tableau_TARIFS_SOCODA[[#This Row],[Prix d''achat HT]]*Tableau_TARIFS_SOCODA[[#This Row],[Qté6]]</f>
        <v>0</v>
      </c>
      <c r="U97" s="74">
        <f>Tableau_TARIFS_SOCODA[[#This Row],[Prix d''achat HT]]*Tableau_TARIFS_SOCODA[[#This Row],[Qté7]]</f>
        <v>0</v>
      </c>
      <c r="W97" s="74">
        <f>Tableau_TARIFS_SOCODA[[#This Row],[Prix d''achat HT]]*Tableau_TARIFS_SOCODA[[#This Row],[Qté8]]</f>
        <v>0</v>
      </c>
      <c r="Y97" s="74">
        <f>Tableau_TARIFS_SOCODA[[#This Row],[Prix d''achat HT]]*Tableau_TARIFS_SOCODA[[#This Row],[Qté9]]</f>
        <v>0</v>
      </c>
      <c r="AA97" s="74">
        <f>Tableau_TARIFS_SOCODA[[#This Row],[Prix d''achat HT]]*Tableau_TARIFS_SOCODA[[#This Row],[Qté10]]</f>
        <v>0</v>
      </c>
      <c r="AC97" s="74">
        <f>Tableau_TARIFS_SOCODA[[#This Row],[Prix d''achat HT]]*Tableau_TARIFS_SOCODA[[#This Row],[Qté11]]</f>
        <v>0</v>
      </c>
      <c r="AE97" s="74">
        <f>Tableau_TARIFS_SOCODA[[#This Row],[Prix d''achat HT]]*Tableau_TARIFS_SOCODA[[#This Row],[Qté12]]</f>
        <v>0</v>
      </c>
      <c r="AG97" s="74">
        <f>Tableau_TARIFS_SOCODA[[#This Row],[Prix d''achat HT]]*Tableau_TARIFS_SOCODA[[#This Row],[Qté13]]</f>
        <v>0</v>
      </c>
      <c r="AI97" s="74">
        <f>Tableau_TARIFS_SOCODA[[#This Row],[Prix d''achat HT]]*Tableau_TARIFS_SOCODA[[#This Row],[Qté14]]</f>
        <v>0</v>
      </c>
      <c r="AK97" s="74">
        <f>Tableau_TARIFS_SOCODA[[#This Row],[Prix d''achat HT]]*Tableau_TARIFS_SOCODA[[#This Row],[Qté15]]</f>
        <v>0</v>
      </c>
      <c r="AM97" s="74">
        <f>Tableau_TARIFS_SOCODA[[#This Row],[Prix d''achat HT]]*Tableau_TARIFS_SOCODA[[#This Row],[Qté16]]</f>
        <v>0</v>
      </c>
      <c r="AO97" s="74">
        <f>Tableau_TARIFS_SOCODA[[#This Row],[Prix d''achat HT]]*Tableau_TARIFS_SOCODA[[#This Row],[Qté17]]</f>
        <v>0</v>
      </c>
      <c r="AQ97" s="74">
        <f>Tableau_TARIFS_SOCODA[[#This Row],[Prix d''achat HT]]*Tableau_TARIFS_SOCODA[[#This Row],[Qté18]]</f>
        <v>0</v>
      </c>
      <c r="AS97" s="74">
        <f>Tableau_TARIFS_SOCODA[[#This Row],[Prix d''achat HT]]*Tableau_TARIFS_SOCODA[[#This Row],[Qté19]]</f>
        <v>0</v>
      </c>
      <c r="AU97" s="74">
        <f>Tableau_TARIFS_SOCODA[[#This Row],[Prix d''achat HT]]*Tableau_TARIFS_SOCODA[[#This Row],[Qté20]]</f>
        <v>0</v>
      </c>
      <c r="AW97" s="74">
        <f>Tableau_TARIFS_SOCODA[[#This Row],[Prix d''achat HT]]*Tableau_TARIFS_SOCODA[[#This Row],[Qté21]]</f>
        <v>0</v>
      </c>
      <c r="AY97" s="74">
        <f>Tableau_TARIFS_SOCODA[[#This Row],[Prix d''achat HT]]*Tableau_TARIFS_SOCODA[[#This Row],[Qté22]]</f>
        <v>0</v>
      </c>
      <c r="BA97" s="74">
        <f>Tableau_TARIFS_SOCODA[[#This Row],[Prix d''achat HT]]*Tableau_TARIFS_SOCODA[[#This Row],[Qté23]]</f>
        <v>0</v>
      </c>
      <c r="BC97" s="74">
        <f>Tableau_TARIFS_SOCODA[[#This Row],[Prix d''achat HT]]*Tableau_TARIFS_SOCODA[[#This Row],[Qté24]]</f>
        <v>0</v>
      </c>
      <c r="BE97" s="74">
        <f>Tableau_TARIFS_SOCODA[[#This Row],[Prix d''achat HT]]*Tableau_TARIFS_SOCODA[[#This Row],[Qté25]]</f>
        <v>0</v>
      </c>
      <c r="BG97" s="74">
        <f>Tableau_TARIFS_SOCODA[[#This Row],[Prix d''achat HT]]*Tableau_TARIFS_SOCODA[[#This Row],[Qté26]]</f>
        <v>0</v>
      </c>
      <c r="BI97" s="74">
        <f>Tableau_TARIFS_SOCODA[[#This Row],[Prix d''achat HT]]*Tableau_TARIFS_SOCODA[[#This Row],[Qté27]]</f>
        <v>0</v>
      </c>
      <c r="BK97" s="74">
        <f>Tableau_TARIFS_SOCODA[[#This Row],[Prix d''achat HT]]*Tableau_TARIFS_SOCODA[[#This Row],[Qté28]]</f>
        <v>0</v>
      </c>
      <c r="BM97" s="74">
        <f>Tableau_TARIFS_SOCODA[[#This Row],[Prix d''achat HT]]*Tableau_TARIFS_SOCODA[[#This Row],[Qté29]]</f>
        <v>0</v>
      </c>
      <c r="BO97" s="74">
        <f>Tableau_TARIFS_SOCODA[[#This Row],[Prix d''achat HT]]*Tableau_TARIFS_SOCODA[[#This Row],[Qté30]]</f>
        <v>0</v>
      </c>
      <c r="BP97" s="75">
        <f>Tableau_TARIFS_SOCODA[[#This Row],[Longueur]]*Tableau_TARIFS_SOCODA[[#This Row],[Largeur]]</f>
        <v>5.6610000000000005</v>
      </c>
      <c r="BR97" s="74"/>
    </row>
    <row r="98" spans="1:70" x14ac:dyDescent="0.25">
      <c r="A98" t="s">
        <v>250</v>
      </c>
      <c r="B98" t="s">
        <v>230</v>
      </c>
      <c r="C98" t="s">
        <v>251</v>
      </c>
      <c r="D98">
        <v>3.06</v>
      </c>
      <c r="E98">
        <v>1.85</v>
      </c>
      <c r="F98" t="s">
        <v>61</v>
      </c>
      <c r="G98" s="74">
        <v>6.08</v>
      </c>
      <c r="I98" s="74">
        <f>Tableau_TARIFS_SOCODA[[#This Row],[Prix d''achat HT]]*Tableau_TARIFS_SOCODA[[#This Row],[Qté]]</f>
        <v>0</v>
      </c>
      <c r="K98" s="74">
        <f>Tableau_TARIFS_SOCODA[[#This Row],[Prix d''achat HT]]*Tableau_TARIFS_SOCODA[[#This Row],[Qté2]]</f>
        <v>0</v>
      </c>
      <c r="M98" s="74">
        <f>Tableau_TARIFS_SOCODA[[#This Row],[Prix d''achat HT]]*Tableau_TARIFS_SOCODA[[#This Row],[Qté3]]</f>
        <v>0</v>
      </c>
      <c r="O98" s="74">
        <f>Tableau_TARIFS_SOCODA[[#This Row],[Prix d''achat HT]]*Tableau_TARIFS_SOCODA[[#This Row],[Qté4]]</f>
        <v>0</v>
      </c>
      <c r="Q98" s="74">
        <f>Tableau_TARIFS_SOCODA[[#This Row],[Prix d''achat HT]]*Tableau_TARIFS_SOCODA[[#This Row],[Qté5]]</f>
        <v>0</v>
      </c>
      <c r="S98" s="74">
        <f>Tableau_TARIFS_SOCODA[[#This Row],[Prix d''achat HT]]*Tableau_TARIFS_SOCODA[[#This Row],[Qté6]]</f>
        <v>0</v>
      </c>
      <c r="U98" s="74">
        <f>Tableau_TARIFS_SOCODA[[#This Row],[Prix d''achat HT]]*Tableau_TARIFS_SOCODA[[#This Row],[Qté7]]</f>
        <v>0</v>
      </c>
      <c r="W98" s="74">
        <f>Tableau_TARIFS_SOCODA[[#This Row],[Prix d''achat HT]]*Tableau_TARIFS_SOCODA[[#This Row],[Qté8]]</f>
        <v>0</v>
      </c>
      <c r="Y98" s="74">
        <f>Tableau_TARIFS_SOCODA[[#This Row],[Prix d''achat HT]]*Tableau_TARIFS_SOCODA[[#This Row],[Qté9]]</f>
        <v>0</v>
      </c>
      <c r="AA98" s="74">
        <f>Tableau_TARIFS_SOCODA[[#This Row],[Prix d''achat HT]]*Tableau_TARIFS_SOCODA[[#This Row],[Qté10]]</f>
        <v>0</v>
      </c>
      <c r="AC98" s="74">
        <f>Tableau_TARIFS_SOCODA[[#This Row],[Prix d''achat HT]]*Tableau_TARIFS_SOCODA[[#This Row],[Qté11]]</f>
        <v>0</v>
      </c>
      <c r="AE98" s="74">
        <f>Tableau_TARIFS_SOCODA[[#This Row],[Prix d''achat HT]]*Tableau_TARIFS_SOCODA[[#This Row],[Qté12]]</f>
        <v>0</v>
      </c>
      <c r="AG98" s="74">
        <f>Tableau_TARIFS_SOCODA[[#This Row],[Prix d''achat HT]]*Tableau_TARIFS_SOCODA[[#This Row],[Qté13]]</f>
        <v>0</v>
      </c>
      <c r="AI98" s="74">
        <f>Tableau_TARIFS_SOCODA[[#This Row],[Prix d''achat HT]]*Tableau_TARIFS_SOCODA[[#This Row],[Qté14]]</f>
        <v>0</v>
      </c>
      <c r="AK98" s="74">
        <f>Tableau_TARIFS_SOCODA[[#This Row],[Prix d''achat HT]]*Tableau_TARIFS_SOCODA[[#This Row],[Qté15]]</f>
        <v>0</v>
      </c>
      <c r="AM98" s="74">
        <f>Tableau_TARIFS_SOCODA[[#This Row],[Prix d''achat HT]]*Tableau_TARIFS_SOCODA[[#This Row],[Qté16]]</f>
        <v>0</v>
      </c>
      <c r="AO98" s="74">
        <f>Tableau_TARIFS_SOCODA[[#This Row],[Prix d''achat HT]]*Tableau_TARIFS_SOCODA[[#This Row],[Qté17]]</f>
        <v>0</v>
      </c>
      <c r="AQ98" s="74">
        <f>Tableau_TARIFS_SOCODA[[#This Row],[Prix d''achat HT]]*Tableau_TARIFS_SOCODA[[#This Row],[Qté18]]</f>
        <v>0</v>
      </c>
      <c r="AS98" s="74">
        <f>Tableau_TARIFS_SOCODA[[#This Row],[Prix d''achat HT]]*Tableau_TARIFS_SOCODA[[#This Row],[Qté19]]</f>
        <v>0</v>
      </c>
      <c r="AU98" s="74">
        <f>Tableau_TARIFS_SOCODA[[#This Row],[Prix d''achat HT]]*Tableau_TARIFS_SOCODA[[#This Row],[Qté20]]</f>
        <v>0</v>
      </c>
      <c r="AW98" s="74">
        <f>Tableau_TARIFS_SOCODA[[#This Row],[Prix d''achat HT]]*Tableau_TARIFS_SOCODA[[#This Row],[Qté21]]</f>
        <v>0</v>
      </c>
      <c r="AY98" s="74">
        <f>Tableau_TARIFS_SOCODA[[#This Row],[Prix d''achat HT]]*Tableau_TARIFS_SOCODA[[#This Row],[Qté22]]</f>
        <v>0</v>
      </c>
      <c r="BA98" s="74">
        <f>Tableau_TARIFS_SOCODA[[#This Row],[Prix d''achat HT]]*Tableau_TARIFS_SOCODA[[#This Row],[Qté23]]</f>
        <v>0</v>
      </c>
      <c r="BC98" s="74">
        <f>Tableau_TARIFS_SOCODA[[#This Row],[Prix d''achat HT]]*Tableau_TARIFS_SOCODA[[#This Row],[Qté24]]</f>
        <v>0</v>
      </c>
      <c r="BE98" s="74">
        <f>Tableau_TARIFS_SOCODA[[#This Row],[Prix d''achat HT]]*Tableau_TARIFS_SOCODA[[#This Row],[Qté25]]</f>
        <v>0</v>
      </c>
      <c r="BG98" s="74">
        <f>Tableau_TARIFS_SOCODA[[#This Row],[Prix d''achat HT]]*Tableau_TARIFS_SOCODA[[#This Row],[Qté26]]</f>
        <v>0</v>
      </c>
      <c r="BI98" s="74">
        <f>Tableau_TARIFS_SOCODA[[#This Row],[Prix d''achat HT]]*Tableau_TARIFS_SOCODA[[#This Row],[Qté27]]</f>
        <v>0</v>
      </c>
      <c r="BK98" s="74">
        <f>Tableau_TARIFS_SOCODA[[#This Row],[Prix d''achat HT]]*Tableau_TARIFS_SOCODA[[#This Row],[Qté28]]</f>
        <v>0</v>
      </c>
      <c r="BM98" s="74">
        <f>Tableau_TARIFS_SOCODA[[#This Row],[Prix d''achat HT]]*Tableau_TARIFS_SOCODA[[#This Row],[Qté29]]</f>
        <v>0</v>
      </c>
      <c r="BO98" s="74">
        <f>Tableau_TARIFS_SOCODA[[#This Row],[Prix d''achat HT]]*Tableau_TARIFS_SOCODA[[#This Row],[Qté30]]</f>
        <v>0</v>
      </c>
      <c r="BP98" s="75">
        <f>Tableau_TARIFS_SOCODA[[#This Row],[Longueur]]*Tableau_TARIFS_SOCODA[[#This Row],[Largeur]]</f>
        <v>5.6610000000000005</v>
      </c>
      <c r="BR98" s="74"/>
    </row>
    <row r="99" spans="1:70" x14ac:dyDescent="0.25">
      <c r="A99" t="s">
        <v>252</v>
      </c>
      <c r="B99" t="s">
        <v>230</v>
      </c>
      <c r="C99" t="s">
        <v>253</v>
      </c>
      <c r="D99">
        <v>3.06</v>
      </c>
      <c r="E99">
        <v>1.85</v>
      </c>
      <c r="F99" t="s">
        <v>61</v>
      </c>
      <c r="G99" s="74">
        <v>6.77</v>
      </c>
      <c r="I99" s="74">
        <f>Tableau_TARIFS_SOCODA[[#This Row],[Prix d''achat HT]]*Tableau_TARIFS_SOCODA[[#This Row],[Qté]]</f>
        <v>0</v>
      </c>
      <c r="K99" s="74">
        <f>Tableau_TARIFS_SOCODA[[#This Row],[Prix d''achat HT]]*Tableau_TARIFS_SOCODA[[#This Row],[Qté2]]</f>
        <v>0</v>
      </c>
      <c r="M99" s="74">
        <f>Tableau_TARIFS_SOCODA[[#This Row],[Prix d''achat HT]]*Tableau_TARIFS_SOCODA[[#This Row],[Qté3]]</f>
        <v>0</v>
      </c>
      <c r="O99" s="74">
        <f>Tableau_TARIFS_SOCODA[[#This Row],[Prix d''achat HT]]*Tableau_TARIFS_SOCODA[[#This Row],[Qté4]]</f>
        <v>0</v>
      </c>
      <c r="Q99" s="74">
        <f>Tableau_TARIFS_SOCODA[[#This Row],[Prix d''achat HT]]*Tableau_TARIFS_SOCODA[[#This Row],[Qté5]]</f>
        <v>0</v>
      </c>
      <c r="S99" s="74">
        <f>Tableau_TARIFS_SOCODA[[#This Row],[Prix d''achat HT]]*Tableau_TARIFS_SOCODA[[#This Row],[Qté6]]</f>
        <v>0</v>
      </c>
      <c r="U99" s="74">
        <f>Tableau_TARIFS_SOCODA[[#This Row],[Prix d''achat HT]]*Tableau_TARIFS_SOCODA[[#This Row],[Qté7]]</f>
        <v>0</v>
      </c>
      <c r="W99" s="74">
        <f>Tableau_TARIFS_SOCODA[[#This Row],[Prix d''achat HT]]*Tableau_TARIFS_SOCODA[[#This Row],[Qté8]]</f>
        <v>0</v>
      </c>
      <c r="Y99" s="74">
        <f>Tableau_TARIFS_SOCODA[[#This Row],[Prix d''achat HT]]*Tableau_TARIFS_SOCODA[[#This Row],[Qté9]]</f>
        <v>0</v>
      </c>
      <c r="AA99" s="74">
        <f>Tableau_TARIFS_SOCODA[[#This Row],[Prix d''achat HT]]*Tableau_TARIFS_SOCODA[[#This Row],[Qté10]]</f>
        <v>0</v>
      </c>
      <c r="AC99" s="74">
        <f>Tableau_TARIFS_SOCODA[[#This Row],[Prix d''achat HT]]*Tableau_TARIFS_SOCODA[[#This Row],[Qté11]]</f>
        <v>0</v>
      </c>
      <c r="AE99" s="74">
        <f>Tableau_TARIFS_SOCODA[[#This Row],[Prix d''achat HT]]*Tableau_TARIFS_SOCODA[[#This Row],[Qté12]]</f>
        <v>0</v>
      </c>
      <c r="AG99" s="74">
        <f>Tableau_TARIFS_SOCODA[[#This Row],[Prix d''achat HT]]*Tableau_TARIFS_SOCODA[[#This Row],[Qté13]]</f>
        <v>0</v>
      </c>
      <c r="AI99" s="74">
        <f>Tableau_TARIFS_SOCODA[[#This Row],[Prix d''achat HT]]*Tableau_TARIFS_SOCODA[[#This Row],[Qté14]]</f>
        <v>0</v>
      </c>
      <c r="AK99" s="74">
        <f>Tableau_TARIFS_SOCODA[[#This Row],[Prix d''achat HT]]*Tableau_TARIFS_SOCODA[[#This Row],[Qté15]]</f>
        <v>0</v>
      </c>
      <c r="AM99" s="74">
        <f>Tableau_TARIFS_SOCODA[[#This Row],[Prix d''achat HT]]*Tableau_TARIFS_SOCODA[[#This Row],[Qté16]]</f>
        <v>0</v>
      </c>
      <c r="AO99" s="74">
        <f>Tableau_TARIFS_SOCODA[[#This Row],[Prix d''achat HT]]*Tableau_TARIFS_SOCODA[[#This Row],[Qté17]]</f>
        <v>0</v>
      </c>
      <c r="AQ99" s="74">
        <f>Tableau_TARIFS_SOCODA[[#This Row],[Prix d''achat HT]]*Tableau_TARIFS_SOCODA[[#This Row],[Qté18]]</f>
        <v>0</v>
      </c>
      <c r="AS99" s="74">
        <f>Tableau_TARIFS_SOCODA[[#This Row],[Prix d''achat HT]]*Tableau_TARIFS_SOCODA[[#This Row],[Qté19]]</f>
        <v>0</v>
      </c>
      <c r="AU99" s="74">
        <f>Tableau_TARIFS_SOCODA[[#This Row],[Prix d''achat HT]]*Tableau_TARIFS_SOCODA[[#This Row],[Qté20]]</f>
        <v>0</v>
      </c>
      <c r="AW99" s="74">
        <f>Tableau_TARIFS_SOCODA[[#This Row],[Prix d''achat HT]]*Tableau_TARIFS_SOCODA[[#This Row],[Qté21]]</f>
        <v>0</v>
      </c>
      <c r="AY99" s="74">
        <f>Tableau_TARIFS_SOCODA[[#This Row],[Prix d''achat HT]]*Tableau_TARIFS_SOCODA[[#This Row],[Qté22]]</f>
        <v>0</v>
      </c>
      <c r="BA99" s="74">
        <f>Tableau_TARIFS_SOCODA[[#This Row],[Prix d''achat HT]]*Tableau_TARIFS_SOCODA[[#This Row],[Qté23]]</f>
        <v>0</v>
      </c>
      <c r="BC99" s="74">
        <f>Tableau_TARIFS_SOCODA[[#This Row],[Prix d''achat HT]]*Tableau_TARIFS_SOCODA[[#This Row],[Qté24]]</f>
        <v>0</v>
      </c>
      <c r="BE99" s="74">
        <f>Tableau_TARIFS_SOCODA[[#This Row],[Prix d''achat HT]]*Tableau_TARIFS_SOCODA[[#This Row],[Qté25]]</f>
        <v>0</v>
      </c>
      <c r="BG99" s="74">
        <f>Tableau_TARIFS_SOCODA[[#This Row],[Prix d''achat HT]]*Tableau_TARIFS_SOCODA[[#This Row],[Qté26]]</f>
        <v>0</v>
      </c>
      <c r="BI99" s="74">
        <f>Tableau_TARIFS_SOCODA[[#This Row],[Prix d''achat HT]]*Tableau_TARIFS_SOCODA[[#This Row],[Qté27]]</f>
        <v>0</v>
      </c>
      <c r="BK99" s="74">
        <f>Tableau_TARIFS_SOCODA[[#This Row],[Prix d''achat HT]]*Tableau_TARIFS_SOCODA[[#This Row],[Qté28]]</f>
        <v>0</v>
      </c>
      <c r="BM99" s="74">
        <f>Tableau_TARIFS_SOCODA[[#This Row],[Prix d''achat HT]]*Tableau_TARIFS_SOCODA[[#This Row],[Qté29]]</f>
        <v>0</v>
      </c>
      <c r="BO99" s="74">
        <f>Tableau_TARIFS_SOCODA[[#This Row],[Prix d''achat HT]]*Tableau_TARIFS_SOCODA[[#This Row],[Qté30]]</f>
        <v>0</v>
      </c>
      <c r="BP99" s="75">
        <f>Tableau_TARIFS_SOCODA[[#This Row],[Longueur]]*Tableau_TARIFS_SOCODA[[#This Row],[Largeur]]</f>
        <v>5.6610000000000005</v>
      </c>
      <c r="BR99" s="74"/>
    </row>
    <row r="100" spans="1:70" x14ac:dyDescent="0.25">
      <c r="A100" t="s">
        <v>254</v>
      </c>
      <c r="B100" t="s">
        <v>230</v>
      </c>
      <c r="C100" t="s">
        <v>255</v>
      </c>
      <c r="D100">
        <v>3.06</v>
      </c>
      <c r="E100">
        <v>1.85</v>
      </c>
      <c r="F100" t="s">
        <v>61</v>
      </c>
      <c r="G100" s="74">
        <v>7.1</v>
      </c>
      <c r="I100" s="74">
        <f>Tableau_TARIFS_SOCODA[[#This Row],[Prix d''achat HT]]*Tableau_TARIFS_SOCODA[[#This Row],[Qté]]</f>
        <v>0</v>
      </c>
      <c r="K100" s="74">
        <f>Tableau_TARIFS_SOCODA[[#This Row],[Prix d''achat HT]]*Tableau_TARIFS_SOCODA[[#This Row],[Qté2]]</f>
        <v>0</v>
      </c>
      <c r="M100" s="74">
        <f>Tableau_TARIFS_SOCODA[[#This Row],[Prix d''achat HT]]*Tableau_TARIFS_SOCODA[[#This Row],[Qté3]]</f>
        <v>0</v>
      </c>
      <c r="O100" s="74">
        <f>Tableau_TARIFS_SOCODA[[#This Row],[Prix d''achat HT]]*Tableau_TARIFS_SOCODA[[#This Row],[Qté4]]</f>
        <v>0</v>
      </c>
      <c r="Q100" s="74">
        <f>Tableau_TARIFS_SOCODA[[#This Row],[Prix d''achat HT]]*Tableau_TARIFS_SOCODA[[#This Row],[Qté5]]</f>
        <v>0</v>
      </c>
      <c r="S100" s="74">
        <f>Tableau_TARIFS_SOCODA[[#This Row],[Prix d''achat HT]]*Tableau_TARIFS_SOCODA[[#This Row],[Qté6]]</f>
        <v>0</v>
      </c>
      <c r="U100" s="74">
        <f>Tableau_TARIFS_SOCODA[[#This Row],[Prix d''achat HT]]*Tableau_TARIFS_SOCODA[[#This Row],[Qté7]]</f>
        <v>0</v>
      </c>
      <c r="W100" s="74">
        <f>Tableau_TARIFS_SOCODA[[#This Row],[Prix d''achat HT]]*Tableau_TARIFS_SOCODA[[#This Row],[Qté8]]</f>
        <v>0</v>
      </c>
      <c r="Y100" s="74">
        <f>Tableau_TARIFS_SOCODA[[#This Row],[Prix d''achat HT]]*Tableau_TARIFS_SOCODA[[#This Row],[Qté9]]</f>
        <v>0</v>
      </c>
      <c r="AA100" s="74">
        <f>Tableau_TARIFS_SOCODA[[#This Row],[Prix d''achat HT]]*Tableau_TARIFS_SOCODA[[#This Row],[Qté10]]</f>
        <v>0</v>
      </c>
      <c r="AC100" s="74">
        <f>Tableau_TARIFS_SOCODA[[#This Row],[Prix d''achat HT]]*Tableau_TARIFS_SOCODA[[#This Row],[Qté11]]</f>
        <v>0</v>
      </c>
      <c r="AE100" s="74">
        <f>Tableau_TARIFS_SOCODA[[#This Row],[Prix d''achat HT]]*Tableau_TARIFS_SOCODA[[#This Row],[Qté12]]</f>
        <v>0</v>
      </c>
      <c r="AG100" s="74">
        <f>Tableau_TARIFS_SOCODA[[#This Row],[Prix d''achat HT]]*Tableau_TARIFS_SOCODA[[#This Row],[Qté13]]</f>
        <v>0</v>
      </c>
      <c r="AI100" s="74">
        <f>Tableau_TARIFS_SOCODA[[#This Row],[Prix d''achat HT]]*Tableau_TARIFS_SOCODA[[#This Row],[Qté14]]</f>
        <v>0</v>
      </c>
      <c r="AK100" s="74">
        <f>Tableau_TARIFS_SOCODA[[#This Row],[Prix d''achat HT]]*Tableau_TARIFS_SOCODA[[#This Row],[Qté15]]</f>
        <v>0</v>
      </c>
      <c r="AM100" s="74">
        <f>Tableau_TARIFS_SOCODA[[#This Row],[Prix d''achat HT]]*Tableau_TARIFS_SOCODA[[#This Row],[Qté16]]</f>
        <v>0</v>
      </c>
      <c r="AO100" s="74">
        <f>Tableau_TARIFS_SOCODA[[#This Row],[Prix d''achat HT]]*Tableau_TARIFS_SOCODA[[#This Row],[Qté17]]</f>
        <v>0</v>
      </c>
      <c r="AQ100" s="74">
        <f>Tableau_TARIFS_SOCODA[[#This Row],[Prix d''achat HT]]*Tableau_TARIFS_SOCODA[[#This Row],[Qté18]]</f>
        <v>0</v>
      </c>
      <c r="AS100" s="74">
        <f>Tableau_TARIFS_SOCODA[[#This Row],[Prix d''achat HT]]*Tableau_TARIFS_SOCODA[[#This Row],[Qté19]]</f>
        <v>0</v>
      </c>
      <c r="AU100" s="74">
        <f>Tableau_TARIFS_SOCODA[[#This Row],[Prix d''achat HT]]*Tableau_TARIFS_SOCODA[[#This Row],[Qté20]]</f>
        <v>0</v>
      </c>
      <c r="AW100" s="74">
        <f>Tableau_TARIFS_SOCODA[[#This Row],[Prix d''achat HT]]*Tableau_TARIFS_SOCODA[[#This Row],[Qté21]]</f>
        <v>0</v>
      </c>
      <c r="AY100" s="74">
        <f>Tableau_TARIFS_SOCODA[[#This Row],[Prix d''achat HT]]*Tableau_TARIFS_SOCODA[[#This Row],[Qté22]]</f>
        <v>0</v>
      </c>
      <c r="BA100" s="74">
        <f>Tableau_TARIFS_SOCODA[[#This Row],[Prix d''achat HT]]*Tableau_TARIFS_SOCODA[[#This Row],[Qté23]]</f>
        <v>0</v>
      </c>
      <c r="BC100" s="74">
        <f>Tableau_TARIFS_SOCODA[[#This Row],[Prix d''achat HT]]*Tableau_TARIFS_SOCODA[[#This Row],[Qté24]]</f>
        <v>0</v>
      </c>
      <c r="BE100" s="74">
        <f>Tableau_TARIFS_SOCODA[[#This Row],[Prix d''achat HT]]*Tableau_TARIFS_SOCODA[[#This Row],[Qté25]]</f>
        <v>0</v>
      </c>
      <c r="BG100" s="74">
        <f>Tableau_TARIFS_SOCODA[[#This Row],[Prix d''achat HT]]*Tableau_TARIFS_SOCODA[[#This Row],[Qté26]]</f>
        <v>0</v>
      </c>
      <c r="BI100" s="74">
        <f>Tableau_TARIFS_SOCODA[[#This Row],[Prix d''achat HT]]*Tableau_TARIFS_SOCODA[[#This Row],[Qté27]]</f>
        <v>0</v>
      </c>
      <c r="BK100" s="74">
        <f>Tableau_TARIFS_SOCODA[[#This Row],[Prix d''achat HT]]*Tableau_TARIFS_SOCODA[[#This Row],[Qté28]]</f>
        <v>0</v>
      </c>
      <c r="BM100" s="74">
        <f>Tableau_TARIFS_SOCODA[[#This Row],[Prix d''achat HT]]*Tableau_TARIFS_SOCODA[[#This Row],[Qté29]]</f>
        <v>0</v>
      </c>
      <c r="BO100" s="74">
        <f>Tableau_TARIFS_SOCODA[[#This Row],[Prix d''achat HT]]*Tableau_TARIFS_SOCODA[[#This Row],[Qté30]]</f>
        <v>0</v>
      </c>
      <c r="BP100" s="75">
        <f>Tableau_TARIFS_SOCODA[[#This Row],[Longueur]]*Tableau_TARIFS_SOCODA[[#This Row],[Largeur]]</f>
        <v>5.6610000000000005</v>
      </c>
      <c r="BR100" s="74"/>
    </row>
    <row r="101" spans="1:70" x14ac:dyDescent="0.25">
      <c r="A101" t="s">
        <v>256</v>
      </c>
      <c r="B101" t="s">
        <v>230</v>
      </c>
      <c r="C101" t="s">
        <v>257</v>
      </c>
      <c r="D101">
        <v>4.1500000000000004</v>
      </c>
      <c r="E101">
        <v>1.85</v>
      </c>
      <c r="F101" t="s">
        <v>61</v>
      </c>
      <c r="G101" s="74">
        <v>8.49</v>
      </c>
      <c r="I101" s="74">
        <f>Tableau_TARIFS_SOCODA[[#This Row],[Prix d''achat HT]]*Tableau_TARIFS_SOCODA[[#This Row],[Qté]]</f>
        <v>0</v>
      </c>
      <c r="K101" s="74">
        <f>Tableau_TARIFS_SOCODA[[#This Row],[Prix d''achat HT]]*Tableau_TARIFS_SOCODA[[#This Row],[Qté2]]</f>
        <v>0</v>
      </c>
      <c r="M101" s="74">
        <f>Tableau_TARIFS_SOCODA[[#This Row],[Prix d''achat HT]]*Tableau_TARIFS_SOCODA[[#This Row],[Qté3]]</f>
        <v>0</v>
      </c>
      <c r="O101" s="74">
        <f>Tableau_TARIFS_SOCODA[[#This Row],[Prix d''achat HT]]*Tableau_TARIFS_SOCODA[[#This Row],[Qté4]]</f>
        <v>0</v>
      </c>
      <c r="Q101" s="74">
        <f>Tableau_TARIFS_SOCODA[[#This Row],[Prix d''achat HT]]*Tableau_TARIFS_SOCODA[[#This Row],[Qté5]]</f>
        <v>0</v>
      </c>
      <c r="S101" s="74">
        <f>Tableau_TARIFS_SOCODA[[#This Row],[Prix d''achat HT]]*Tableau_TARIFS_SOCODA[[#This Row],[Qté6]]</f>
        <v>0</v>
      </c>
      <c r="U101" s="74">
        <f>Tableau_TARIFS_SOCODA[[#This Row],[Prix d''achat HT]]*Tableau_TARIFS_SOCODA[[#This Row],[Qté7]]</f>
        <v>0</v>
      </c>
      <c r="W101" s="74">
        <f>Tableau_TARIFS_SOCODA[[#This Row],[Prix d''achat HT]]*Tableau_TARIFS_SOCODA[[#This Row],[Qté8]]</f>
        <v>0</v>
      </c>
      <c r="Y101" s="74">
        <f>Tableau_TARIFS_SOCODA[[#This Row],[Prix d''achat HT]]*Tableau_TARIFS_SOCODA[[#This Row],[Qté9]]</f>
        <v>0</v>
      </c>
      <c r="AA101" s="74">
        <f>Tableau_TARIFS_SOCODA[[#This Row],[Prix d''achat HT]]*Tableau_TARIFS_SOCODA[[#This Row],[Qté10]]</f>
        <v>0</v>
      </c>
      <c r="AC101" s="74">
        <f>Tableau_TARIFS_SOCODA[[#This Row],[Prix d''achat HT]]*Tableau_TARIFS_SOCODA[[#This Row],[Qté11]]</f>
        <v>0</v>
      </c>
      <c r="AE101" s="74">
        <f>Tableau_TARIFS_SOCODA[[#This Row],[Prix d''achat HT]]*Tableau_TARIFS_SOCODA[[#This Row],[Qté12]]</f>
        <v>0</v>
      </c>
      <c r="AG101" s="74">
        <f>Tableau_TARIFS_SOCODA[[#This Row],[Prix d''achat HT]]*Tableau_TARIFS_SOCODA[[#This Row],[Qté13]]</f>
        <v>0</v>
      </c>
      <c r="AI101" s="74">
        <f>Tableau_TARIFS_SOCODA[[#This Row],[Prix d''achat HT]]*Tableau_TARIFS_SOCODA[[#This Row],[Qté14]]</f>
        <v>0</v>
      </c>
      <c r="AK101" s="74">
        <f>Tableau_TARIFS_SOCODA[[#This Row],[Prix d''achat HT]]*Tableau_TARIFS_SOCODA[[#This Row],[Qté15]]</f>
        <v>0</v>
      </c>
      <c r="AM101" s="74">
        <f>Tableau_TARIFS_SOCODA[[#This Row],[Prix d''achat HT]]*Tableau_TARIFS_SOCODA[[#This Row],[Qté16]]</f>
        <v>0</v>
      </c>
      <c r="AO101" s="74">
        <f>Tableau_TARIFS_SOCODA[[#This Row],[Prix d''achat HT]]*Tableau_TARIFS_SOCODA[[#This Row],[Qté17]]</f>
        <v>0</v>
      </c>
      <c r="AQ101" s="74">
        <f>Tableau_TARIFS_SOCODA[[#This Row],[Prix d''achat HT]]*Tableau_TARIFS_SOCODA[[#This Row],[Qté18]]</f>
        <v>0</v>
      </c>
      <c r="AS101" s="74">
        <f>Tableau_TARIFS_SOCODA[[#This Row],[Prix d''achat HT]]*Tableau_TARIFS_SOCODA[[#This Row],[Qté19]]</f>
        <v>0</v>
      </c>
      <c r="AU101" s="74">
        <f>Tableau_TARIFS_SOCODA[[#This Row],[Prix d''achat HT]]*Tableau_TARIFS_SOCODA[[#This Row],[Qté20]]</f>
        <v>0</v>
      </c>
      <c r="AW101" s="74">
        <f>Tableau_TARIFS_SOCODA[[#This Row],[Prix d''achat HT]]*Tableau_TARIFS_SOCODA[[#This Row],[Qté21]]</f>
        <v>0</v>
      </c>
      <c r="AY101" s="74">
        <f>Tableau_TARIFS_SOCODA[[#This Row],[Prix d''achat HT]]*Tableau_TARIFS_SOCODA[[#This Row],[Qté22]]</f>
        <v>0</v>
      </c>
      <c r="BA101" s="74">
        <f>Tableau_TARIFS_SOCODA[[#This Row],[Prix d''achat HT]]*Tableau_TARIFS_SOCODA[[#This Row],[Qté23]]</f>
        <v>0</v>
      </c>
      <c r="BC101" s="74">
        <f>Tableau_TARIFS_SOCODA[[#This Row],[Prix d''achat HT]]*Tableau_TARIFS_SOCODA[[#This Row],[Qté24]]</f>
        <v>0</v>
      </c>
      <c r="BE101" s="74">
        <f>Tableau_TARIFS_SOCODA[[#This Row],[Prix d''achat HT]]*Tableau_TARIFS_SOCODA[[#This Row],[Qté25]]</f>
        <v>0</v>
      </c>
      <c r="BG101" s="74">
        <f>Tableau_TARIFS_SOCODA[[#This Row],[Prix d''achat HT]]*Tableau_TARIFS_SOCODA[[#This Row],[Qté26]]</f>
        <v>0</v>
      </c>
      <c r="BI101" s="74">
        <f>Tableau_TARIFS_SOCODA[[#This Row],[Prix d''achat HT]]*Tableau_TARIFS_SOCODA[[#This Row],[Qté27]]</f>
        <v>0</v>
      </c>
      <c r="BK101" s="74">
        <f>Tableau_TARIFS_SOCODA[[#This Row],[Prix d''achat HT]]*Tableau_TARIFS_SOCODA[[#This Row],[Qté28]]</f>
        <v>0</v>
      </c>
      <c r="BM101" s="74">
        <f>Tableau_TARIFS_SOCODA[[#This Row],[Prix d''achat HT]]*Tableau_TARIFS_SOCODA[[#This Row],[Qté29]]</f>
        <v>0</v>
      </c>
      <c r="BO101" s="74">
        <f>Tableau_TARIFS_SOCODA[[#This Row],[Prix d''achat HT]]*Tableau_TARIFS_SOCODA[[#This Row],[Qté30]]</f>
        <v>0</v>
      </c>
      <c r="BP101" s="75">
        <f>Tableau_TARIFS_SOCODA[[#This Row],[Longueur]]*Tableau_TARIFS_SOCODA[[#This Row],[Largeur]]</f>
        <v>7.6775000000000011</v>
      </c>
      <c r="BR101" s="74"/>
    </row>
    <row r="102" spans="1:70" x14ac:dyDescent="0.25">
      <c r="A102" t="s">
        <v>258</v>
      </c>
      <c r="B102" t="s">
        <v>230</v>
      </c>
      <c r="C102" t="s">
        <v>259</v>
      </c>
      <c r="D102">
        <v>4.1100000000000003</v>
      </c>
      <c r="E102">
        <v>2.0699999999999998</v>
      </c>
      <c r="F102" t="s">
        <v>61</v>
      </c>
      <c r="G102" s="74">
        <v>8.8800000000000008</v>
      </c>
      <c r="I102" s="74">
        <f>Tableau_TARIFS_SOCODA[[#This Row],[Prix d''achat HT]]*Tableau_TARIFS_SOCODA[[#This Row],[Qté]]</f>
        <v>0</v>
      </c>
      <c r="K102" s="74">
        <f>Tableau_TARIFS_SOCODA[[#This Row],[Prix d''achat HT]]*Tableau_TARIFS_SOCODA[[#This Row],[Qté2]]</f>
        <v>0</v>
      </c>
      <c r="M102" s="74">
        <f>Tableau_TARIFS_SOCODA[[#This Row],[Prix d''achat HT]]*Tableau_TARIFS_SOCODA[[#This Row],[Qté3]]</f>
        <v>0</v>
      </c>
      <c r="O102" s="74">
        <f>Tableau_TARIFS_SOCODA[[#This Row],[Prix d''achat HT]]*Tableau_TARIFS_SOCODA[[#This Row],[Qté4]]</f>
        <v>0</v>
      </c>
      <c r="Q102" s="74">
        <f>Tableau_TARIFS_SOCODA[[#This Row],[Prix d''achat HT]]*Tableau_TARIFS_SOCODA[[#This Row],[Qté5]]</f>
        <v>0</v>
      </c>
      <c r="S102" s="74">
        <f>Tableau_TARIFS_SOCODA[[#This Row],[Prix d''achat HT]]*Tableau_TARIFS_SOCODA[[#This Row],[Qté6]]</f>
        <v>0</v>
      </c>
      <c r="U102" s="74">
        <f>Tableau_TARIFS_SOCODA[[#This Row],[Prix d''achat HT]]*Tableau_TARIFS_SOCODA[[#This Row],[Qté7]]</f>
        <v>0</v>
      </c>
      <c r="W102" s="74">
        <f>Tableau_TARIFS_SOCODA[[#This Row],[Prix d''achat HT]]*Tableau_TARIFS_SOCODA[[#This Row],[Qté8]]</f>
        <v>0</v>
      </c>
      <c r="Y102" s="74">
        <f>Tableau_TARIFS_SOCODA[[#This Row],[Prix d''achat HT]]*Tableau_TARIFS_SOCODA[[#This Row],[Qté9]]</f>
        <v>0</v>
      </c>
      <c r="AA102" s="74">
        <f>Tableau_TARIFS_SOCODA[[#This Row],[Prix d''achat HT]]*Tableau_TARIFS_SOCODA[[#This Row],[Qté10]]</f>
        <v>0</v>
      </c>
      <c r="AC102" s="74">
        <f>Tableau_TARIFS_SOCODA[[#This Row],[Prix d''achat HT]]*Tableau_TARIFS_SOCODA[[#This Row],[Qté11]]</f>
        <v>0</v>
      </c>
      <c r="AE102" s="74">
        <f>Tableau_TARIFS_SOCODA[[#This Row],[Prix d''achat HT]]*Tableau_TARIFS_SOCODA[[#This Row],[Qté12]]</f>
        <v>0</v>
      </c>
      <c r="AG102" s="74">
        <f>Tableau_TARIFS_SOCODA[[#This Row],[Prix d''achat HT]]*Tableau_TARIFS_SOCODA[[#This Row],[Qté13]]</f>
        <v>0</v>
      </c>
      <c r="AI102" s="74">
        <f>Tableau_TARIFS_SOCODA[[#This Row],[Prix d''achat HT]]*Tableau_TARIFS_SOCODA[[#This Row],[Qté14]]</f>
        <v>0</v>
      </c>
      <c r="AK102" s="74">
        <f>Tableau_TARIFS_SOCODA[[#This Row],[Prix d''achat HT]]*Tableau_TARIFS_SOCODA[[#This Row],[Qté15]]</f>
        <v>0</v>
      </c>
      <c r="AM102" s="74">
        <f>Tableau_TARIFS_SOCODA[[#This Row],[Prix d''achat HT]]*Tableau_TARIFS_SOCODA[[#This Row],[Qté16]]</f>
        <v>0</v>
      </c>
      <c r="AO102" s="74">
        <f>Tableau_TARIFS_SOCODA[[#This Row],[Prix d''achat HT]]*Tableau_TARIFS_SOCODA[[#This Row],[Qté17]]</f>
        <v>0</v>
      </c>
      <c r="AQ102" s="74">
        <f>Tableau_TARIFS_SOCODA[[#This Row],[Prix d''achat HT]]*Tableau_TARIFS_SOCODA[[#This Row],[Qté18]]</f>
        <v>0</v>
      </c>
      <c r="AS102" s="74">
        <f>Tableau_TARIFS_SOCODA[[#This Row],[Prix d''achat HT]]*Tableau_TARIFS_SOCODA[[#This Row],[Qté19]]</f>
        <v>0</v>
      </c>
      <c r="AU102" s="74">
        <f>Tableau_TARIFS_SOCODA[[#This Row],[Prix d''achat HT]]*Tableau_TARIFS_SOCODA[[#This Row],[Qté20]]</f>
        <v>0</v>
      </c>
      <c r="AW102" s="74">
        <f>Tableau_TARIFS_SOCODA[[#This Row],[Prix d''achat HT]]*Tableau_TARIFS_SOCODA[[#This Row],[Qté21]]</f>
        <v>0</v>
      </c>
      <c r="AY102" s="74">
        <f>Tableau_TARIFS_SOCODA[[#This Row],[Prix d''achat HT]]*Tableau_TARIFS_SOCODA[[#This Row],[Qté22]]</f>
        <v>0</v>
      </c>
      <c r="BA102" s="74">
        <f>Tableau_TARIFS_SOCODA[[#This Row],[Prix d''achat HT]]*Tableau_TARIFS_SOCODA[[#This Row],[Qté23]]</f>
        <v>0</v>
      </c>
      <c r="BC102" s="74">
        <f>Tableau_TARIFS_SOCODA[[#This Row],[Prix d''achat HT]]*Tableau_TARIFS_SOCODA[[#This Row],[Qté24]]</f>
        <v>0</v>
      </c>
      <c r="BE102" s="74">
        <f>Tableau_TARIFS_SOCODA[[#This Row],[Prix d''achat HT]]*Tableau_TARIFS_SOCODA[[#This Row],[Qté25]]</f>
        <v>0</v>
      </c>
      <c r="BG102" s="74">
        <f>Tableau_TARIFS_SOCODA[[#This Row],[Prix d''achat HT]]*Tableau_TARIFS_SOCODA[[#This Row],[Qté26]]</f>
        <v>0</v>
      </c>
      <c r="BI102" s="74">
        <f>Tableau_TARIFS_SOCODA[[#This Row],[Prix d''achat HT]]*Tableau_TARIFS_SOCODA[[#This Row],[Qté27]]</f>
        <v>0</v>
      </c>
      <c r="BK102" s="74">
        <f>Tableau_TARIFS_SOCODA[[#This Row],[Prix d''achat HT]]*Tableau_TARIFS_SOCODA[[#This Row],[Qté28]]</f>
        <v>0</v>
      </c>
      <c r="BM102" s="74">
        <f>Tableau_TARIFS_SOCODA[[#This Row],[Prix d''achat HT]]*Tableau_TARIFS_SOCODA[[#This Row],[Qté29]]</f>
        <v>0</v>
      </c>
      <c r="BO102" s="74">
        <f>Tableau_TARIFS_SOCODA[[#This Row],[Prix d''achat HT]]*Tableau_TARIFS_SOCODA[[#This Row],[Qté30]]</f>
        <v>0</v>
      </c>
      <c r="BP102" s="75">
        <f>Tableau_TARIFS_SOCODA[[#This Row],[Longueur]]*Tableau_TARIFS_SOCODA[[#This Row],[Largeur]]</f>
        <v>8.5076999999999998</v>
      </c>
      <c r="BR102" s="74"/>
    </row>
    <row r="103" spans="1:70" x14ac:dyDescent="0.25">
      <c r="A103" t="s">
        <v>260</v>
      </c>
      <c r="B103" t="s">
        <v>230</v>
      </c>
      <c r="C103" t="s">
        <v>261</v>
      </c>
      <c r="D103">
        <v>4.1500000000000004</v>
      </c>
      <c r="E103">
        <v>1.85</v>
      </c>
      <c r="F103" t="s">
        <v>61</v>
      </c>
      <c r="G103" s="74">
        <v>10.53</v>
      </c>
      <c r="I103" s="74">
        <f>Tableau_TARIFS_SOCODA[[#This Row],[Prix d''achat HT]]*Tableau_TARIFS_SOCODA[[#This Row],[Qté]]</f>
        <v>0</v>
      </c>
      <c r="K103" s="74">
        <f>Tableau_TARIFS_SOCODA[[#This Row],[Prix d''achat HT]]*Tableau_TARIFS_SOCODA[[#This Row],[Qté2]]</f>
        <v>0</v>
      </c>
      <c r="M103" s="74">
        <f>Tableau_TARIFS_SOCODA[[#This Row],[Prix d''achat HT]]*Tableau_TARIFS_SOCODA[[#This Row],[Qté3]]</f>
        <v>0</v>
      </c>
      <c r="O103" s="74">
        <f>Tableau_TARIFS_SOCODA[[#This Row],[Prix d''achat HT]]*Tableau_TARIFS_SOCODA[[#This Row],[Qté4]]</f>
        <v>0</v>
      </c>
      <c r="Q103" s="74">
        <f>Tableau_TARIFS_SOCODA[[#This Row],[Prix d''achat HT]]*Tableau_TARIFS_SOCODA[[#This Row],[Qté5]]</f>
        <v>0</v>
      </c>
      <c r="S103" s="74">
        <f>Tableau_TARIFS_SOCODA[[#This Row],[Prix d''achat HT]]*Tableau_TARIFS_SOCODA[[#This Row],[Qté6]]</f>
        <v>0</v>
      </c>
      <c r="U103" s="74">
        <f>Tableau_TARIFS_SOCODA[[#This Row],[Prix d''achat HT]]*Tableau_TARIFS_SOCODA[[#This Row],[Qté7]]</f>
        <v>0</v>
      </c>
      <c r="W103" s="74">
        <f>Tableau_TARIFS_SOCODA[[#This Row],[Prix d''achat HT]]*Tableau_TARIFS_SOCODA[[#This Row],[Qté8]]</f>
        <v>0</v>
      </c>
      <c r="Y103" s="74">
        <f>Tableau_TARIFS_SOCODA[[#This Row],[Prix d''achat HT]]*Tableau_TARIFS_SOCODA[[#This Row],[Qté9]]</f>
        <v>0</v>
      </c>
      <c r="AA103" s="74">
        <f>Tableau_TARIFS_SOCODA[[#This Row],[Prix d''achat HT]]*Tableau_TARIFS_SOCODA[[#This Row],[Qté10]]</f>
        <v>0</v>
      </c>
      <c r="AC103" s="74">
        <f>Tableau_TARIFS_SOCODA[[#This Row],[Prix d''achat HT]]*Tableau_TARIFS_SOCODA[[#This Row],[Qté11]]</f>
        <v>0</v>
      </c>
      <c r="AE103" s="74">
        <f>Tableau_TARIFS_SOCODA[[#This Row],[Prix d''achat HT]]*Tableau_TARIFS_SOCODA[[#This Row],[Qté12]]</f>
        <v>0</v>
      </c>
      <c r="AG103" s="74">
        <f>Tableau_TARIFS_SOCODA[[#This Row],[Prix d''achat HT]]*Tableau_TARIFS_SOCODA[[#This Row],[Qté13]]</f>
        <v>0</v>
      </c>
      <c r="AI103" s="74">
        <f>Tableau_TARIFS_SOCODA[[#This Row],[Prix d''achat HT]]*Tableau_TARIFS_SOCODA[[#This Row],[Qté14]]</f>
        <v>0</v>
      </c>
      <c r="AK103" s="74">
        <f>Tableau_TARIFS_SOCODA[[#This Row],[Prix d''achat HT]]*Tableau_TARIFS_SOCODA[[#This Row],[Qté15]]</f>
        <v>0</v>
      </c>
      <c r="AM103" s="74">
        <f>Tableau_TARIFS_SOCODA[[#This Row],[Prix d''achat HT]]*Tableau_TARIFS_SOCODA[[#This Row],[Qté16]]</f>
        <v>0</v>
      </c>
      <c r="AO103" s="74">
        <f>Tableau_TARIFS_SOCODA[[#This Row],[Prix d''achat HT]]*Tableau_TARIFS_SOCODA[[#This Row],[Qté17]]</f>
        <v>0</v>
      </c>
      <c r="AQ103" s="74">
        <f>Tableau_TARIFS_SOCODA[[#This Row],[Prix d''achat HT]]*Tableau_TARIFS_SOCODA[[#This Row],[Qté18]]</f>
        <v>0</v>
      </c>
      <c r="AS103" s="74">
        <f>Tableau_TARIFS_SOCODA[[#This Row],[Prix d''achat HT]]*Tableau_TARIFS_SOCODA[[#This Row],[Qté19]]</f>
        <v>0</v>
      </c>
      <c r="AU103" s="74">
        <f>Tableau_TARIFS_SOCODA[[#This Row],[Prix d''achat HT]]*Tableau_TARIFS_SOCODA[[#This Row],[Qté20]]</f>
        <v>0</v>
      </c>
      <c r="AW103" s="74">
        <f>Tableau_TARIFS_SOCODA[[#This Row],[Prix d''achat HT]]*Tableau_TARIFS_SOCODA[[#This Row],[Qté21]]</f>
        <v>0</v>
      </c>
      <c r="AY103" s="74">
        <f>Tableau_TARIFS_SOCODA[[#This Row],[Prix d''achat HT]]*Tableau_TARIFS_SOCODA[[#This Row],[Qté22]]</f>
        <v>0</v>
      </c>
      <c r="BA103" s="74">
        <f>Tableau_TARIFS_SOCODA[[#This Row],[Prix d''achat HT]]*Tableau_TARIFS_SOCODA[[#This Row],[Qté23]]</f>
        <v>0</v>
      </c>
      <c r="BC103" s="74">
        <f>Tableau_TARIFS_SOCODA[[#This Row],[Prix d''achat HT]]*Tableau_TARIFS_SOCODA[[#This Row],[Qté24]]</f>
        <v>0</v>
      </c>
      <c r="BE103" s="74">
        <f>Tableau_TARIFS_SOCODA[[#This Row],[Prix d''achat HT]]*Tableau_TARIFS_SOCODA[[#This Row],[Qté25]]</f>
        <v>0</v>
      </c>
      <c r="BG103" s="74">
        <f>Tableau_TARIFS_SOCODA[[#This Row],[Prix d''achat HT]]*Tableau_TARIFS_SOCODA[[#This Row],[Qté26]]</f>
        <v>0</v>
      </c>
      <c r="BI103" s="74">
        <f>Tableau_TARIFS_SOCODA[[#This Row],[Prix d''achat HT]]*Tableau_TARIFS_SOCODA[[#This Row],[Qté27]]</f>
        <v>0</v>
      </c>
      <c r="BK103" s="74">
        <f>Tableau_TARIFS_SOCODA[[#This Row],[Prix d''achat HT]]*Tableau_TARIFS_SOCODA[[#This Row],[Qté28]]</f>
        <v>0</v>
      </c>
      <c r="BM103" s="74">
        <f>Tableau_TARIFS_SOCODA[[#This Row],[Prix d''achat HT]]*Tableau_TARIFS_SOCODA[[#This Row],[Qté29]]</f>
        <v>0</v>
      </c>
      <c r="BO103" s="74">
        <f>Tableau_TARIFS_SOCODA[[#This Row],[Prix d''achat HT]]*Tableau_TARIFS_SOCODA[[#This Row],[Qté30]]</f>
        <v>0</v>
      </c>
      <c r="BP103" s="75">
        <f>Tableau_TARIFS_SOCODA[[#This Row],[Longueur]]*Tableau_TARIFS_SOCODA[[#This Row],[Largeur]]</f>
        <v>7.6775000000000011</v>
      </c>
      <c r="BR103" s="74"/>
    </row>
    <row r="104" spans="1:70" x14ac:dyDescent="0.25">
      <c r="A104" t="s">
        <v>262</v>
      </c>
      <c r="B104" t="s">
        <v>230</v>
      </c>
      <c r="C104" t="s">
        <v>263</v>
      </c>
      <c r="D104">
        <v>4.1500000000000004</v>
      </c>
      <c r="E104">
        <v>2.0699999999999998</v>
      </c>
      <c r="F104" t="s">
        <v>61</v>
      </c>
      <c r="G104" s="74">
        <v>12.24</v>
      </c>
      <c r="I104" s="74">
        <f>Tableau_TARIFS_SOCODA[[#This Row],[Prix d''achat HT]]*Tableau_TARIFS_SOCODA[[#This Row],[Qté]]</f>
        <v>0</v>
      </c>
      <c r="K104" s="74">
        <f>Tableau_TARIFS_SOCODA[[#This Row],[Prix d''achat HT]]*Tableau_TARIFS_SOCODA[[#This Row],[Qté2]]</f>
        <v>0</v>
      </c>
      <c r="M104" s="74">
        <f>Tableau_TARIFS_SOCODA[[#This Row],[Prix d''achat HT]]*Tableau_TARIFS_SOCODA[[#This Row],[Qté3]]</f>
        <v>0</v>
      </c>
      <c r="O104" s="74">
        <f>Tableau_TARIFS_SOCODA[[#This Row],[Prix d''achat HT]]*Tableau_TARIFS_SOCODA[[#This Row],[Qté4]]</f>
        <v>0</v>
      </c>
      <c r="Q104" s="74">
        <f>Tableau_TARIFS_SOCODA[[#This Row],[Prix d''achat HT]]*Tableau_TARIFS_SOCODA[[#This Row],[Qté5]]</f>
        <v>0</v>
      </c>
      <c r="S104" s="74">
        <f>Tableau_TARIFS_SOCODA[[#This Row],[Prix d''achat HT]]*Tableau_TARIFS_SOCODA[[#This Row],[Qté6]]</f>
        <v>0</v>
      </c>
      <c r="U104" s="74">
        <f>Tableau_TARIFS_SOCODA[[#This Row],[Prix d''achat HT]]*Tableau_TARIFS_SOCODA[[#This Row],[Qté7]]</f>
        <v>0</v>
      </c>
      <c r="W104" s="74">
        <f>Tableau_TARIFS_SOCODA[[#This Row],[Prix d''achat HT]]*Tableau_TARIFS_SOCODA[[#This Row],[Qté8]]</f>
        <v>0</v>
      </c>
      <c r="Y104" s="74">
        <f>Tableau_TARIFS_SOCODA[[#This Row],[Prix d''achat HT]]*Tableau_TARIFS_SOCODA[[#This Row],[Qté9]]</f>
        <v>0</v>
      </c>
      <c r="AA104" s="74">
        <f>Tableau_TARIFS_SOCODA[[#This Row],[Prix d''achat HT]]*Tableau_TARIFS_SOCODA[[#This Row],[Qté10]]</f>
        <v>0</v>
      </c>
      <c r="AC104" s="74">
        <f>Tableau_TARIFS_SOCODA[[#This Row],[Prix d''achat HT]]*Tableau_TARIFS_SOCODA[[#This Row],[Qté11]]</f>
        <v>0</v>
      </c>
      <c r="AE104" s="74">
        <f>Tableau_TARIFS_SOCODA[[#This Row],[Prix d''achat HT]]*Tableau_TARIFS_SOCODA[[#This Row],[Qté12]]</f>
        <v>0</v>
      </c>
      <c r="AG104" s="74">
        <f>Tableau_TARIFS_SOCODA[[#This Row],[Prix d''achat HT]]*Tableau_TARIFS_SOCODA[[#This Row],[Qté13]]</f>
        <v>0</v>
      </c>
      <c r="AI104" s="74">
        <f>Tableau_TARIFS_SOCODA[[#This Row],[Prix d''achat HT]]*Tableau_TARIFS_SOCODA[[#This Row],[Qté14]]</f>
        <v>0</v>
      </c>
      <c r="AK104" s="74">
        <f>Tableau_TARIFS_SOCODA[[#This Row],[Prix d''achat HT]]*Tableau_TARIFS_SOCODA[[#This Row],[Qté15]]</f>
        <v>0</v>
      </c>
      <c r="AM104" s="74">
        <f>Tableau_TARIFS_SOCODA[[#This Row],[Prix d''achat HT]]*Tableau_TARIFS_SOCODA[[#This Row],[Qté16]]</f>
        <v>0</v>
      </c>
      <c r="AO104" s="74">
        <f>Tableau_TARIFS_SOCODA[[#This Row],[Prix d''achat HT]]*Tableau_TARIFS_SOCODA[[#This Row],[Qté17]]</f>
        <v>0</v>
      </c>
      <c r="AQ104" s="74">
        <f>Tableau_TARIFS_SOCODA[[#This Row],[Prix d''achat HT]]*Tableau_TARIFS_SOCODA[[#This Row],[Qté18]]</f>
        <v>0</v>
      </c>
      <c r="AS104" s="74">
        <f>Tableau_TARIFS_SOCODA[[#This Row],[Prix d''achat HT]]*Tableau_TARIFS_SOCODA[[#This Row],[Qté19]]</f>
        <v>0</v>
      </c>
      <c r="AU104" s="74">
        <f>Tableau_TARIFS_SOCODA[[#This Row],[Prix d''achat HT]]*Tableau_TARIFS_SOCODA[[#This Row],[Qté20]]</f>
        <v>0</v>
      </c>
      <c r="AW104" s="74">
        <f>Tableau_TARIFS_SOCODA[[#This Row],[Prix d''achat HT]]*Tableau_TARIFS_SOCODA[[#This Row],[Qté21]]</f>
        <v>0</v>
      </c>
      <c r="AY104" s="74">
        <f>Tableau_TARIFS_SOCODA[[#This Row],[Prix d''achat HT]]*Tableau_TARIFS_SOCODA[[#This Row],[Qté22]]</f>
        <v>0</v>
      </c>
      <c r="BA104" s="74">
        <f>Tableau_TARIFS_SOCODA[[#This Row],[Prix d''achat HT]]*Tableau_TARIFS_SOCODA[[#This Row],[Qté23]]</f>
        <v>0</v>
      </c>
      <c r="BC104" s="74">
        <f>Tableau_TARIFS_SOCODA[[#This Row],[Prix d''achat HT]]*Tableau_TARIFS_SOCODA[[#This Row],[Qté24]]</f>
        <v>0</v>
      </c>
      <c r="BE104" s="74">
        <f>Tableau_TARIFS_SOCODA[[#This Row],[Prix d''achat HT]]*Tableau_TARIFS_SOCODA[[#This Row],[Qté25]]</f>
        <v>0</v>
      </c>
      <c r="BG104" s="74">
        <f>Tableau_TARIFS_SOCODA[[#This Row],[Prix d''achat HT]]*Tableau_TARIFS_SOCODA[[#This Row],[Qté26]]</f>
        <v>0</v>
      </c>
      <c r="BI104" s="74">
        <f>Tableau_TARIFS_SOCODA[[#This Row],[Prix d''achat HT]]*Tableau_TARIFS_SOCODA[[#This Row],[Qté27]]</f>
        <v>0</v>
      </c>
      <c r="BK104" s="74">
        <f>Tableau_TARIFS_SOCODA[[#This Row],[Prix d''achat HT]]*Tableau_TARIFS_SOCODA[[#This Row],[Qté28]]</f>
        <v>0</v>
      </c>
      <c r="BM104" s="74">
        <f>Tableau_TARIFS_SOCODA[[#This Row],[Prix d''achat HT]]*Tableau_TARIFS_SOCODA[[#This Row],[Qté29]]</f>
        <v>0</v>
      </c>
      <c r="BO104" s="74">
        <f>Tableau_TARIFS_SOCODA[[#This Row],[Prix d''achat HT]]*Tableau_TARIFS_SOCODA[[#This Row],[Qté30]]</f>
        <v>0</v>
      </c>
      <c r="BP104" s="75">
        <f>Tableau_TARIFS_SOCODA[[#This Row],[Longueur]]*Tableau_TARIFS_SOCODA[[#This Row],[Largeur]]</f>
        <v>8.5905000000000005</v>
      </c>
      <c r="BR104" s="74"/>
    </row>
    <row r="105" spans="1:70" x14ac:dyDescent="0.25">
      <c r="A105" t="s">
        <v>264</v>
      </c>
      <c r="B105" t="s">
        <v>230</v>
      </c>
      <c r="C105" t="s">
        <v>265</v>
      </c>
      <c r="D105">
        <v>4.1500000000000004</v>
      </c>
      <c r="E105">
        <v>2.0699999999999998</v>
      </c>
      <c r="F105" t="s">
        <v>61</v>
      </c>
      <c r="G105" s="74">
        <v>13.88</v>
      </c>
      <c r="I105" s="74">
        <f>Tableau_TARIFS_SOCODA[[#This Row],[Prix d''achat HT]]*Tableau_TARIFS_SOCODA[[#This Row],[Qté]]</f>
        <v>0</v>
      </c>
      <c r="K105" s="74">
        <f>Tableau_TARIFS_SOCODA[[#This Row],[Prix d''achat HT]]*Tableau_TARIFS_SOCODA[[#This Row],[Qté2]]</f>
        <v>0</v>
      </c>
      <c r="M105" s="74">
        <f>Tableau_TARIFS_SOCODA[[#This Row],[Prix d''achat HT]]*Tableau_TARIFS_SOCODA[[#This Row],[Qté3]]</f>
        <v>0</v>
      </c>
      <c r="O105" s="74">
        <f>Tableau_TARIFS_SOCODA[[#This Row],[Prix d''achat HT]]*Tableau_TARIFS_SOCODA[[#This Row],[Qté4]]</f>
        <v>0</v>
      </c>
      <c r="Q105" s="74">
        <f>Tableau_TARIFS_SOCODA[[#This Row],[Prix d''achat HT]]*Tableau_TARIFS_SOCODA[[#This Row],[Qté5]]</f>
        <v>0</v>
      </c>
      <c r="S105" s="74">
        <f>Tableau_TARIFS_SOCODA[[#This Row],[Prix d''achat HT]]*Tableau_TARIFS_SOCODA[[#This Row],[Qté6]]</f>
        <v>0</v>
      </c>
      <c r="U105" s="74">
        <f>Tableau_TARIFS_SOCODA[[#This Row],[Prix d''achat HT]]*Tableau_TARIFS_SOCODA[[#This Row],[Qté7]]</f>
        <v>0</v>
      </c>
      <c r="W105" s="74">
        <f>Tableau_TARIFS_SOCODA[[#This Row],[Prix d''achat HT]]*Tableau_TARIFS_SOCODA[[#This Row],[Qté8]]</f>
        <v>0</v>
      </c>
      <c r="Y105" s="74">
        <f>Tableau_TARIFS_SOCODA[[#This Row],[Prix d''achat HT]]*Tableau_TARIFS_SOCODA[[#This Row],[Qté9]]</f>
        <v>0</v>
      </c>
      <c r="AA105" s="74">
        <f>Tableau_TARIFS_SOCODA[[#This Row],[Prix d''achat HT]]*Tableau_TARIFS_SOCODA[[#This Row],[Qté10]]</f>
        <v>0</v>
      </c>
      <c r="AC105" s="74">
        <f>Tableau_TARIFS_SOCODA[[#This Row],[Prix d''achat HT]]*Tableau_TARIFS_SOCODA[[#This Row],[Qté11]]</f>
        <v>0</v>
      </c>
      <c r="AE105" s="74">
        <f>Tableau_TARIFS_SOCODA[[#This Row],[Prix d''achat HT]]*Tableau_TARIFS_SOCODA[[#This Row],[Qté12]]</f>
        <v>0</v>
      </c>
      <c r="AG105" s="74">
        <f>Tableau_TARIFS_SOCODA[[#This Row],[Prix d''achat HT]]*Tableau_TARIFS_SOCODA[[#This Row],[Qté13]]</f>
        <v>0</v>
      </c>
      <c r="AI105" s="74">
        <f>Tableau_TARIFS_SOCODA[[#This Row],[Prix d''achat HT]]*Tableau_TARIFS_SOCODA[[#This Row],[Qté14]]</f>
        <v>0</v>
      </c>
      <c r="AK105" s="74">
        <f>Tableau_TARIFS_SOCODA[[#This Row],[Prix d''achat HT]]*Tableau_TARIFS_SOCODA[[#This Row],[Qté15]]</f>
        <v>0</v>
      </c>
      <c r="AM105" s="74">
        <f>Tableau_TARIFS_SOCODA[[#This Row],[Prix d''achat HT]]*Tableau_TARIFS_SOCODA[[#This Row],[Qté16]]</f>
        <v>0</v>
      </c>
      <c r="AO105" s="74">
        <f>Tableau_TARIFS_SOCODA[[#This Row],[Prix d''achat HT]]*Tableau_TARIFS_SOCODA[[#This Row],[Qté17]]</f>
        <v>0</v>
      </c>
      <c r="AQ105" s="74">
        <f>Tableau_TARIFS_SOCODA[[#This Row],[Prix d''achat HT]]*Tableau_TARIFS_SOCODA[[#This Row],[Qté18]]</f>
        <v>0</v>
      </c>
      <c r="AS105" s="74">
        <f>Tableau_TARIFS_SOCODA[[#This Row],[Prix d''achat HT]]*Tableau_TARIFS_SOCODA[[#This Row],[Qté19]]</f>
        <v>0</v>
      </c>
      <c r="AU105" s="74">
        <f>Tableau_TARIFS_SOCODA[[#This Row],[Prix d''achat HT]]*Tableau_TARIFS_SOCODA[[#This Row],[Qté20]]</f>
        <v>0</v>
      </c>
      <c r="AW105" s="74">
        <f>Tableau_TARIFS_SOCODA[[#This Row],[Prix d''achat HT]]*Tableau_TARIFS_SOCODA[[#This Row],[Qté21]]</f>
        <v>0</v>
      </c>
      <c r="AY105" s="74">
        <f>Tableau_TARIFS_SOCODA[[#This Row],[Prix d''achat HT]]*Tableau_TARIFS_SOCODA[[#This Row],[Qté22]]</f>
        <v>0</v>
      </c>
      <c r="BA105" s="74">
        <f>Tableau_TARIFS_SOCODA[[#This Row],[Prix d''achat HT]]*Tableau_TARIFS_SOCODA[[#This Row],[Qté23]]</f>
        <v>0</v>
      </c>
      <c r="BC105" s="74">
        <f>Tableau_TARIFS_SOCODA[[#This Row],[Prix d''achat HT]]*Tableau_TARIFS_SOCODA[[#This Row],[Qté24]]</f>
        <v>0</v>
      </c>
      <c r="BE105" s="74">
        <f>Tableau_TARIFS_SOCODA[[#This Row],[Prix d''achat HT]]*Tableau_TARIFS_SOCODA[[#This Row],[Qté25]]</f>
        <v>0</v>
      </c>
      <c r="BG105" s="74">
        <f>Tableau_TARIFS_SOCODA[[#This Row],[Prix d''achat HT]]*Tableau_TARIFS_SOCODA[[#This Row],[Qté26]]</f>
        <v>0</v>
      </c>
      <c r="BI105" s="74">
        <f>Tableau_TARIFS_SOCODA[[#This Row],[Prix d''achat HT]]*Tableau_TARIFS_SOCODA[[#This Row],[Qté27]]</f>
        <v>0</v>
      </c>
      <c r="BK105" s="74">
        <f>Tableau_TARIFS_SOCODA[[#This Row],[Prix d''achat HT]]*Tableau_TARIFS_SOCODA[[#This Row],[Qté28]]</f>
        <v>0</v>
      </c>
      <c r="BM105" s="74">
        <f>Tableau_TARIFS_SOCODA[[#This Row],[Prix d''achat HT]]*Tableau_TARIFS_SOCODA[[#This Row],[Qté29]]</f>
        <v>0</v>
      </c>
      <c r="BO105" s="74">
        <f>Tableau_TARIFS_SOCODA[[#This Row],[Prix d''achat HT]]*Tableau_TARIFS_SOCODA[[#This Row],[Qté30]]</f>
        <v>0</v>
      </c>
      <c r="BP105" s="75">
        <f>Tableau_TARIFS_SOCODA[[#This Row],[Longueur]]*Tableau_TARIFS_SOCODA[[#This Row],[Largeur]]</f>
        <v>8.5905000000000005</v>
      </c>
      <c r="BR105" s="74"/>
    </row>
    <row r="106" spans="1:70" x14ac:dyDescent="0.25">
      <c r="A106" t="s">
        <v>266</v>
      </c>
      <c r="B106" t="s">
        <v>230</v>
      </c>
      <c r="C106" t="s">
        <v>267</v>
      </c>
      <c r="D106">
        <v>4.1500000000000004</v>
      </c>
      <c r="E106">
        <v>2.0699999999999998</v>
      </c>
      <c r="F106" t="s">
        <v>61</v>
      </c>
      <c r="G106" s="74">
        <v>15.86</v>
      </c>
      <c r="I106" s="74">
        <f>Tableau_TARIFS_SOCODA[[#This Row],[Prix d''achat HT]]*Tableau_TARIFS_SOCODA[[#This Row],[Qté]]</f>
        <v>0</v>
      </c>
      <c r="K106" s="74">
        <f>Tableau_TARIFS_SOCODA[[#This Row],[Prix d''achat HT]]*Tableau_TARIFS_SOCODA[[#This Row],[Qté2]]</f>
        <v>0</v>
      </c>
      <c r="M106" s="74">
        <f>Tableau_TARIFS_SOCODA[[#This Row],[Prix d''achat HT]]*Tableau_TARIFS_SOCODA[[#This Row],[Qté3]]</f>
        <v>0</v>
      </c>
      <c r="O106" s="74">
        <f>Tableau_TARIFS_SOCODA[[#This Row],[Prix d''achat HT]]*Tableau_TARIFS_SOCODA[[#This Row],[Qté4]]</f>
        <v>0</v>
      </c>
      <c r="Q106" s="74">
        <f>Tableau_TARIFS_SOCODA[[#This Row],[Prix d''achat HT]]*Tableau_TARIFS_SOCODA[[#This Row],[Qté5]]</f>
        <v>0</v>
      </c>
      <c r="S106" s="74">
        <f>Tableau_TARIFS_SOCODA[[#This Row],[Prix d''achat HT]]*Tableau_TARIFS_SOCODA[[#This Row],[Qté6]]</f>
        <v>0</v>
      </c>
      <c r="U106" s="74">
        <f>Tableau_TARIFS_SOCODA[[#This Row],[Prix d''achat HT]]*Tableau_TARIFS_SOCODA[[#This Row],[Qté7]]</f>
        <v>0</v>
      </c>
      <c r="W106" s="74">
        <f>Tableau_TARIFS_SOCODA[[#This Row],[Prix d''achat HT]]*Tableau_TARIFS_SOCODA[[#This Row],[Qté8]]</f>
        <v>0</v>
      </c>
      <c r="Y106" s="74">
        <f>Tableau_TARIFS_SOCODA[[#This Row],[Prix d''achat HT]]*Tableau_TARIFS_SOCODA[[#This Row],[Qté9]]</f>
        <v>0</v>
      </c>
      <c r="AA106" s="74">
        <f>Tableau_TARIFS_SOCODA[[#This Row],[Prix d''achat HT]]*Tableau_TARIFS_SOCODA[[#This Row],[Qté10]]</f>
        <v>0</v>
      </c>
      <c r="AC106" s="74">
        <f>Tableau_TARIFS_SOCODA[[#This Row],[Prix d''achat HT]]*Tableau_TARIFS_SOCODA[[#This Row],[Qté11]]</f>
        <v>0</v>
      </c>
      <c r="AE106" s="74">
        <f>Tableau_TARIFS_SOCODA[[#This Row],[Prix d''achat HT]]*Tableau_TARIFS_SOCODA[[#This Row],[Qté12]]</f>
        <v>0</v>
      </c>
      <c r="AG106" s="74">
        <f>Tableau_TARIFS_SOCODA[[#This Row],[Prix d''achat HT]]*Tableau_TARIFS_SOCODA[[#This Row],[Qté13]]</f>
        <v>0</v>
      </c>
      <c r="AI106" s="74">
        <f>Tableau_TARIFS_SOCODA[[#This Row],[Prix d''achat HT]]*Tableau_TARIFS_SOCODA[[#This Row],[Qté14]]</f>
        <v>0</v>
      </c>
      <c r="AK106" s="74">
        <f>Tableau_TARIFS_SOCODA[[#This Row],[Prix d''achat HT]]*Tableau_TARIFS_SOCODA[[#This Row],[Qté15]]</f>
        <v>0</v>
      </c>
      <c r="AM106" s="74">
        <f>Tableau_TARIFS_SOCODA[[#This Row],[Prix d''achat HT]]*Tableau_TARIFS_SOCODA[[#This Row],[Qté16]]</f>
        <v>0</v>
      </c>
      <c r="AO106" s="74">
        <f>Tableau_TARIFS_SOCODA[[#This Row],[Prix d''achat HT]]*Tableau_TARIFS_SOCODA[[#This Row],[Qté17]]</f>
        <v>0</v>
      </c>
      <c r="AQ106" s="74">
        <f>Tableau_TARIFS_SOCODA[[#This Row],[Prix d''achat HT]]*Tableau_TARIFS_SOCODA[[#This Row],[Qté18]]</f>
        <v>0</v>
      </c>
      <c r="AS106" s="74">
        <f>Tableau_TARIFS_SOCODA[[#This Row],[Prix d''achat HT]]*Tableau_TARIFS_SOCODA[[#This Row],[Qté19]]</f>
        <v>0</v>
      </c>
      <c r="AU106" s="74">
        <f>Tableau_TARIFS_SOCODA[[#This Row],[Prix d''achat HT]]*Tableau_TARIFS_SOCODA[[#This Row],[Qté20]]</f>
        <v>0</v>
      </c>
      <c r="AW106" s="74">
        <f>Tableau_TARIFS_SOCODA[[#This Row],[Prix d''achat HT]]*Tableau_TARIFS_SOCODA[[#This Row],[Qté21]]</f>
        <v>0</v>
      </c>
      <c r="AY106" s="74">
        <f>Tableau_TARIFS_SOCODA[[#This Row],[Prix d''achat HT]]*Tableau_TARIFS_SOCODA[[#This Row],[Qté22]]</f>
        <v>0</v>
      </c>
      <c r="BA106" s="74">
        <f>Tableau_TARIFS_SOCODA[[#This Row],[Prix d''achat HT]]*Tableau_TARIFS_SOCODA[[#This Row],[Qté23]]</f>
        <v>0</v>
      </c>
      <c r="BC106" s="74">
        <f>Tableau_TARIFS_SOCODA[[#This Row],[Prix d''achat HT]]*Tableau_TARIFS_SOCODA[[#This Row],[Qté24]]</f>
        <v>0</v>
      </c>
      <c r="BE106" s="74">
        <f>Tableau_TARIFS_SOCODA[[#This Row],[Prix d''achat HT]]*Tableau_TARIFS_SOCODA[[#This Row],[Qté25]]</f>
        <v>0</v>
      </c>
      <c r="BG106" s="74">
        <f>Tableau_TARIFS_SOCODA[[#This Row],[Prix d''achat HT]]*Tableau_TARIFS_SOCODA[[#This Row],[Qté26]]</f>
        <v>0</v>
      </c>
      <c r="BI106" s="74">
        <f>Tableau_TARIFS_SOCODA[[#This Row],[Prix d''achat HT]]*Tableau_TARIFS_SOCODA[[#This Row],[Qté27]]</f>
        <v>0</v>
      </c>
      <c r="BK106" s="74">
        <f>Tableau_TARIFS_SOCODA[[#This Row],[Prix d''achat HT]]*Tableau_TARIFS_SOCODA[[#This Row],[Qté28]]</f>
        <v>0</v>
      </c>
      <c r="BM106" s="74">
        <f>Tableau_TARIFS_SOCODA[[#This Row],[Prix d''achat HT]]*Tableau_TARIFS_SOCODA[[#This Row],[Qté29]]</f>
        <v>0</v>
      </c>
      <c r="BO106" s="74">
        <f>Tableau_TARIFS_SOCODA[[#This Row],[Prix d''achat HT]]*Tableau_TARIFS_SOCODA[[#This Row],[Qté30]]</f>
        <v>0</v>
      </c>
      <c r="BP106" s="75">
        <f>Tableau_TARIFS_SOCODA[[#This Row],[Longueur]]*Tableau_TARIFS_SOCODA[[#This Row],[Largeur]]</f>
        <v>8.5905000000000005</v>
      </c>
      <c r="BR106" s="74"/>
    </row>
    <row r="107" spans="1:70" x14ac:dyDescent="0.25">
      <c r="A107" t="s">
        <v>268</v>
      </c>
      <c r="B107" t="s">
        <v>230</v>
      </c>
      <c r="C107" t="s">
        <v>269</v>
      </c>
      <c r="D107">
        <v>4.1500000000000004</v>
      </c>
      <c r="E107">
        <v>2.0699999999999998</v>
      </c>
      <c r="F107" t="s">
        <v>61</v>
      </c>
      <c r="G107" s="74">
        <v>17.48</v>
      </c>
      <c r="I107" s="74">
        <f>Tableau_TARIFS_SOCODA[[#This Row],[Prix d''achat HT]]*Tableau_TARIFS_SOCODA[[#This Row],[Qté]]</f>
        <v>0</v>
      </c>
      <c r="K107" s="74">
        <f>Tableau_TARIFS_SOCODA[[#This Row],[Prix d''achat HT]]*Tableau_TARIFS_SOCODA[[#This Row],[Qté2]]</f>
        <v>0</v>
      </c>
      <c r="M107" s="74">
        <f>Tableau_TARIFS_SOCODA[[#This Row],[Prix d''achat HT]]*Tableau_TARIFS_SOCODA[[#This Row],[Qté3]]</f>
        <v>0</v>
      </c>
      <c r="O107" s="74">
        <f>Tableau_TARIFS_SOCODA[[#This Row],[Prix d''achat HT]]*Tableau_TARIFS_SOCODA[[#This Row],[Qté4]]</f>
        <v>0</v>
      </c>
      <c r="Q107" s="74">
        <f>Tableau_TARIFS_SOCODA[[#This Row],[Prix d''achat HT]]*Tableau_TARIFS_SOCODA[[#This Row],[Qté5]]</f>
        <v>0</v>
      </c>
      <c r="S107" s="74">
        <f>Tableau_TARIFS_SOCODA[[#This Row],[Prix d''achat HT]]*Tableau_TARIFS_SOCODA[[#This Row],[Qté6]]</f>
        <v>0</v>
      </c>
      <c r="U107" s="74">
        <f>Tableau_TARIFS_SOCODA[[#This Row],[Prix d''achat HT]]*Tableau_TARIFS_SOCODA[[#This Row],[Qté7]]</f>
        <v>0</v>
      </c>
      <c r="W107" s="74">
        <f>Tableau_TARIFS_SOCODA[[#This Row],[Prix d''achat HT]]*Tableau_TARIFS_SOCODA[[#This Row],[Qté8]]</f>
        <v>0</v>
      </c>
      <c r="Y107" s="74">
        <f>Tableau_TARIFS_SOCODA[[#This Row],[Prix d''achat HT]]*Tableau_TARIFS_SOCODA[[#This Row],[Qté9]]</f>
        <v>0</v>
      </c>
      <c r="AA107" s="74">
        <f>Tableau_TARIFS_SOCODA[[#This Row],[Prix d''achat HT]]*Tableau_TARIFS_SOCODA[[#This Row],[Qté10]]</f>
        <v>0</v>
      </c>
      <c r="AC107" s="74">
        <f>Tableau_TARIFS_SOCODA[[#This Row],[Prix d''achat HT]]*Tableau_TARIFS_SOCODA[[#This Row],[Qté11]]</f>
        <v>0</v>
      </c>
      <c r="AE107" s="74">
        <f>Tableau_TARIFS_SOCODA[[#This Row],[Prix d''achat HT]]*Tableau_TARIFS_SOCODA[[#This Row],[Qté12]]</f>
        <v>0</v>
      </c>
      <c r="AG107" s="74">
        <f>Tableau_TARIFS_SOCODA[[#This Row],[Prix d''achat HT]]*Tableau_TARIFS_SOCODA[[#This Row],[Qté13]]</f>
        <v>0</v>
      </c>
      <c r="AI107" s="74">
        <f>Tableau_TARIFS_SOCODA[[#This Row],[Prix d''achat HT]]*Tableau_TARIFS_SOCODA[[#This Row],[Qté14]]</f>
        <v>0</v>
      </c>
      <c r="AK107" s="74">
        <f>Tableau_TARIFS_SOCODA[[#This Row],[Prix d''achat HT]]*Tableau_TARIFS_SOCODA[[#This Row],[Qté15]]</f>
        <v>0</v>
      </c>
      <c r="AM107" s="74">
        <f>Tableau_TARIFS_SOCODA[[#This Row],[Prix d''achat HT]]*Tableau_TARIFS_SOCODA[[#This Row],[Qté16]]</f>
        <v>0</v>
      </c>
      <c r="AO107" s="74">
        <f>Tableau_TARIFS_SOCODA[[#This Row],[Prix d''achat HT]]*Tableau_TARIFS_SOCODA[[#This Row],[Qté17]]</f>
        <v>0</v>
      </c>
      <c r="AQ107" s="74">
        <f>Tableau_TARIFS_SOCODA[[#This Row],[Prix d''achat HT]]*Tableau_TARIFS_SOCODA[[#This Row],[Qté18]]</f>
        <v>0</v>
      </c>
      <c r="AS107" s="74">
        <f>Tableau_TARIFS_SOCODA[[#This Row],[Prix d''achat HT]]*Tableau_TARIFS_SOCODA[[#This Row],[Qté19]]</f>
        <v>0</v>
      </c>
      <c r="AU107" s="74">
        <f>Tableau_TARIFS_SOCODA[[#This Row],[Prix d''achat HT]]*Tableau_TARIFS_SOCODA[[#This Row],[Qté20]]</f>
        <v>0</v>
      </c>
      <c r="AW107" s="74">
        <f>Tableau_TARIFS_SOCODA[[#This Row],[Prix d''achat HT]]*Tableau_TARIFS_SOCODA[[#This Row],[Qté21]]</f>
        <v>0</v>
      </c>
      <c r="AY107" s="74">
        <f>Tableau_TARIFS_SOCODA[[#This Row],[Prix d''achat HT]]*Tableau_TARIFS_SOCODA[[#This Row],[Qté22]]</f>
        <v>0</v>
      </c>
      <c r="BA107" s="74">
        <f>Tableau_TARIFS_SOCODA[[#This Row],[Prix d''achat HT]]*Tableau_TARIFS_SOCODA[[#This Row],[Qté23]]</f>
        <v>0</v>
      </c>
      <c r="BC107" s="74">
        <f>Tableau_TARIFS_SOCODA[[#This Row],[Prix d''achat HT]]*Tableau_TARIFS_SOCODA[[#This Row],[Qté24]]</f>
        <v>0</v>
      </c>
      <c r="BE107" s="74">
        <f>Tableau_TARIFS_SOCODA[[#This Row],[Prix d''achat HT]]*Tableau_TARIFS_SOCODA[[#This Row],[Qté25]]</f>
        <v>0</v>
      </c>
      <c r="BG107" s="74">
        <f>Tableau_TARIFS_SOCODA[[#This Row],[Prix d''achat HT]]*Tableau_TARIFS_SOCODA[[#This Row],[Qté26]]</f>
        <v>0</v>
      </c>
      <c r="BI107" s="74">
        <f>Tableau_TARIFS_SOCODA[[#This Row],[Prix d''achat HT]]*Tableau_TARIFS_SOCODA[[#This Row],[Qté27]]</f>
        <v>0</v>
      </c>
      <c r="BK107" s="74">
        <f>Tableau_TARIFS_SOCODA[[#This Row],[Prix d''achat HT]]*Tableau_TARIFS_SOCODA[[#This Row],[Qté28]]</f>
        <v>0</v>
      </c>
      <c r="BM107" s="74">
        <f>Tableau_TARIFS_SOCODA[[#This Row],[Prix d''achat HT]]*Tableau_TARIFS_SOCODA[[#This Row],[Qté29]]</f>
        <v>0</v>
      </c>
      <c r="BO107" s="74">
        <f>Tableau_TARIFS_SOCODA[[#This Row],[Prix d''achat HT]]*Tableau_TARIFS_SOCODA[[#This Row],[Qté30]]</f>
        <v>0</v>
      </c>
      <c r="BP107" s="75">
        <f>Tableau_TARIFS_SOCODA[[#This Row],[Longueur]]*Tableau_TARIFS_SOCODA[[#This Row],[Largeur]]</f>
        <v>8.5905000000000005</v>
      </c>
      <c r="BR107" s="74"/>
    </row>
    <row r="108" spans="1:70" x14ac:dyDescent="0.25">
      <c r="A108" t="s">
        <v>270</v>
      </c>
      <c r="B108" t="s">
        <v>271</v>
      </c>
      <c r="C108" t="s">
        <v>272</v>
      </c>
      <c r="D108">
        <v>3.05</v>
      </c>
      <c r="E108">
        <v>1.22</v>
      </c>
      <c r="F108" t="s">
        <v>61</v>
      </c>
      <c r="G108" s="74">
        <v>2.4300000000000002</v>
      </c>
      <c r="I108" s="74">
        <f>Tableau_TARIFS_SOCODA[[#This Row],[Prix d''achat HT]]*Tableau_TARIFS_SOCODA[[#This Row],[Qté]]</f>
        <v>0</v>
      </c>
      <c r="K108" s="74">
        <f>Tableau_TARIFS_SOCODA[[#This Row],[Prix d''achat HT]]*Tableau_TARIFS_SOCODA[[#This Row],[Qté2]]</f>
        <v>0</v>
      </c>
      <c r="M108" s="74">
        <f>Tableau_TARIFS_SOCODA[[#This Row],[Prix d''achat HT]]*Tableau_TARIFS_SOCODA[[#This Row],[Qté3]]</f>
        <v>0</v>
      </c>
      <c r="O108" s="74">
        <f>Tableau_TARIFS_SOCODA[[#This Row],[Prix d''achat HT]]*Tableau_TARIFS_SOCODA[[#This Row],[Qté4]]</f>
        <v>0</v>
      </c>
      <c r="Q108" s="74">
        <f>Tableau_TARIFS_SOCODA[[#This Row],[Prix d''achat HT]]*Tableau_TARIFS_SOCODA[[#This Row],[Qté5]]</f>
        <v>0</v>
      </c>
      <c r="S108" s="74">
        <f>Tableau_TARIFS_SOCODA[[#This Row],[Prix d''achat HT]]*Tableau_TARIFS_SOCODA[[#This Row],[Qté6]]</f>
        <v>0</v>
      </c>
      <c r="U108" s="74">
        <f>Tableau_TARIFS_SOCODA[[#This Row],[Prix d''achat HT]]*Tableau_TARIFS_SOCODA[[#This Row],[Qté7]]</f>
        <v>0</v>
      </c>
      <c r="W108" s="74">
        <f>Tableau_TARIFS_SOCODA[[#This Row],[Prix d''achat HT]]*Tableau_TARIFS_SOCODA[[#This Row],[Qté8]]</f>
        <v>0</v>
      </c>
      <c r="Y108" s="74">
        <f>Tableau_TARIFS_SOCODA[[#This Row],[Prix d''achat HT]]*Tableau_TARIFS_SOCODA[[#This Row],[Qté9]]</f>
        <v>0</v>
      </c>
      <c r="AA108" s="74">
        <f>Tableau_TARIFS_SOCODA[[#This Row],[Prix d''achat HT]]*Tableau_TARIFS_SOCODA[[#This Row],[Qté10]]</f>
        <v>0</v>
      </c>
      <c r="AC108" s="74">
        <f>Tableau_TARIFS_SOCODA[[#This Row],[Prix d''achat HT]]*Tableau_TARIFS_SOCODA[[#This Row],[Qté11]]</f>
        <v>0</v>
      </c>
      <c r="AE108" s="74">
        <f>Tableau_TARIFS_SOCODA[[#This Row],[Prix d''achat HT]]*Tableau_TARIFS_SOCODA[[#This Row],[Qté12]]</f>
        <v>0</v>
      </c>
      <c r="AG108" s="74">
        <f>Tableau_TARIFS_SOCODA[[#This Row],[Prix d''achat HT]]*Tableau_TARIFS_SOCODA[[#This Row],[Qté13]]</f>
        <v>0</v>
      </c>
      <c r="AI108" s="74">
        <f>Tableau_TARIFS_SOCODA[[#This Row],[Prix d''achat HT]]*Tableau_TARIFS_SOCODA[[#This Row],[Qté14]]</f>
        <v>0</v>
      </c>
      <c r="AK108" s="74">
        <f>Tableau_TARIFS_SOCODA[[#This Row],[Prix d''achat HT]]*Tableau_TARIFS_SOCODA[[#This Row],[Qté15]]</f>
        <v>0</v>
      </c>
      <c r="AM108" s="74">
        <f>Tableau_TARIFS_SOCODA[[#This Row],[Prix d''achat HT]]*Tableau_TARIFS_SOCODA[[#This Row],[Qté16]]</f>
        <v>0</v>
      </c>
      <c r="AO108" s="74">
        <f>Tableau_TARIFS_SOCODA[[#This Row],[Prix d''achat HT]]*Tableau_TARIFS_SOCODA[[#This Row],[Qté17]]</f>
        <v>0</v>
      </c>
      <c r="AQ108" s="74">
        <f>Tableau_TARIFS_SOCODA[[#This Row],[Prix d''achat HT]]*Tableau_TARIFS_SOCODA[[#This Row],[Qté18]]</f>
        <v>0</v>
      </c>
      <c r="AS108" s="74">
        <f>Tableau_TARIFS_SOCODA[[#This Row],[Prix d''achat HT]]*Tableau_TARIFS_SOCODA[[#This Row],[Qté19]]</f>
        <v>0</v>
      </c>
      <c r="AU108" s="74">
        <f>Tableau_TARIFS_SOCODA[[#This Row],[Prix d''achat HT]]*Tableau_TARIFS_SOCODA[[#This Row],[Qté20]]</f>
        <v>0</v>
      </c>
      <c r="AW108" s="74">
        <f>Tableau_TARIFS_SOCODA[[#This Row],[Prix d''achat HT]]*Tableau_TARIFS_SOCODA[[#This Row],[Qté21]]</f>
        <v>0</v>
      </c>
      <c r="AY108" s="74">
        <f>Tableau_TARIFS_SOCODA[[#This Row],[Prix d''achat HT]]*Tableau_TARIFS_SOCODA[[#This Row],[Qté22]]</f>
        <v>0</v>
      </c>
      <c r="BA108" s="74">
        <f>Tableau_TARIFS_SOCODA[[#This Row],[Prix d''achat HT]]*Tableau_TARIFS_SOCODA[[#This Row],[Qté23]]</f>
        <v>0</v>
      </c>
      <c r="BC108" s="74">
        <f>Tableau_TARIFS_SOCODA[[#This Row],[Prix d''achat HT]]*Tableau_TARIFS_SOCODA[[#This Row],[Qté24]]</f>
        <v>0</v>
      </c>
      <c r="BE108" s="74">
        <f>Tableau_TARIFS_SOCODA[[#This Row],[Prix d''achat HT]]*Tableau_TARIFS_SOCODA[[#This Row],[Qté25]]</f>
        <v>0</v>
      </c>
      <c r="BG108" s="74">
        <f>Tableau_TARIFS_SOCODA[[#This Row],[Prix d''achat HT]]*Tableau_TARIFS_SOCODA[[#This Row],[Qté26]]</f>
        <v>0</v>
      </c>
      <c r="BI108" s="74">
        <f>Tableau_TARIFS_SOCODA[[#This Row],[Prix d''achat HT]]*Tableau_TARIFS_SOCODA[[#This Row],[Qté27]]</f>
        <v>0</v>
      </c>
      <c r="BK108" s="74">
        <f>Tableau_TARIFS_SOCODA[[#This Row],[Prix d''achat HT]]*Tableau_TARIFS_SOCODA[[#This Row],[Qté28]]</f>
        <v>0</v>
      </c>
      <c r="BM108" s="74">
        <f>Tableau_TARIFS_SOCODA[[#This Row],[Prix d''achat HT]]*Tableau_TARIFS_SOCODA[[#This Row],[Qté29]]</f>
        <v>0</v>
      </c>
      <c r="BO108" s="74">
        <f>Tableau_TARIFS_SOCODA[[#This Row],[Prix d''achat HT]]*Tableau_TARIFS_SOCODA[[#This Row],[Qté30]]</f>
        <v>0</v>
      </c>
      <c r="BP108" s="75">
        <f>Tableau_TARIFS_SOCODA[[#This Row],[Longueur]]*Tableau_TARIFS_SOCODA[[#This Row],[Largeur]]</f>
        <v>3.7209999999999996</v>
      </c>
      <c r="BR108" s="74"/>
    </row>
    <row r="109" spans="1:70" x14ac:dyDescent="0.25">
      <c r="A109" t="s">
        <v>273</v>
      </c>
      <c r="B109" t="s">
        <v>271</v>
      </c>
      <c r="C109" t="s">
        <v>274</v>
      </c>
      <c r="D109">
        <v>3.05</v>
      </c>
      <c r="E109">
        <v>1.22</v>
      </c>
      <c r="F109" t="s">
        <v>61</v>
      </c>
      <c r="G109" s="74">
        <v>4.5</v>
      </c>
      <c r="I109" s="74">
        <f>Tableau_TARIFS_SOCODA[[#This Row],[Prix d''achat HT]]*Tableau_TARIFS_SOCODA[[#This Row],[Qté]]</f>
        <v>0</v>
      </c>
      <c r="K109" s="74">
        <f>Tableau_TARIFS_SOCODA[[#This Row],[Prix d''achat HT]]*Tableau_TARIFS_SOCODA[[#This Row],[Qté2]]</f>
        <v>0</v>
      </c>
      <c r="M109" s="74">
        <f>Tableau_TARIFS_SOCODA[[#This Row],[Prix d''achat HT]]*Tableau_TARIFS_SOCODA[[#This Row],[Qté3]]</f>
        <v>0</v>
      </c>
      <c r="O109" s="74">
        <f>Tableau_TARIFS_SOCODA[[#This Row],[Prix d''achat HT]]*Tableau_TARIFS_SOCODA[[#This Row],[Qté4]]</f>
        <v>0</v>
      </c>
      <c r="Q109" s="74">
        <f>Tableau_TARIFS_SOCODA[[#This Row],[Prix d''achat HT]]*Tableau_TARIFS_SOCODA[[#This Row],[Qté5]]</f>
        <v>0</v>
      </c>
      <c r="S109" s="74">
        <f>Tableau_TARIFS_SOCODA[[#This Row],[Prix d''achat HT]]*Tableau_TARIFS_SOCODA[[#This Row],[Qté6]]</f>
        <v>0</v>
      </c>
      <c r="U109" s="74">
        <f>Tableau_TARIFS_SOCODA[[#This Row],[Prix d''achat HT]]*Tableau_TARIFS_SOCODA[[#This Row],[Qté7]]</f>
        <v>0</v>
      </c>
      <c r="W109" s="74">
        <f>Tableau_TARIFS_SOCODA[[#This Row],[Prix d''achat HT]]*Tableau_TARIFS_SOCODA[[#This Row],[Qté8]]</f>
        <v>0</v>
      </c>
      <c r="Y109" s="74">
        <f>Tableau_TARIFS_SOCODA[[#This Row],[Prix d''achat HT]]*Tableau_TARIFS_SOCODA[[#This Row],[Qté9]]</f>
        <v>0</v>
      </c>
      <c r="AA109" s="74">
        <f>Tableau_TARIFS_SOCODA[[#This Row],[Prix d''achat HT]]*Tableau_TARIFS_SOCODA[[#This Row],[Qté10]]</f>
        <v>0</v>
      </c>
      <c r="AC109" s="74">
        <f>Tableau_TARIFS_SOCODA[[#This Row],[Prix d''achat HT]]*Tableau_TARIFS_SOCODA[[#This Row],[Qté11]]</f>
        <v>0</v>
      </c>
      <c r="AE109" s="74">
        <f>Tableau_TARIFS_SOCODA[[#This Row],[Prix d''achat HT]]*Tableau_TARIFS_SOCODA[[#This Row],[Qté12]]</f>
        <v>0</v>
      </c>
      <c r="AG109" s="74">
        <f>Tableau_TARIFS_SOCODA[[#This Row],[Prix d''achat HT]]*Tableau_TARIFS_SOCODA[[#This Row],[Qté13]]</f>
        <v>0</v>
      </c>
      <c r="AI109" s="74">
        <f>Tableau_TARIFS_SOCODA[[#This Row],[Prix d''achat HT]]*Tableau_TARIFS_SOCODA[[#This Row],[Qté14]]</f>
        <v>0</v>
      </c>
      <c r="AK109" s="74">
        <f>Tableau_TARIFS_SOCODA[[#This Row],[Prix d''achat HT]]*Tableau_TARIFS_SOCODA[[#This Row],[Qté15]]</f>
        <v>0</v>
      </c>
      <c r="AM109" s="74">
        <f>Tableau_TARIFS_SOCODA[[#This Row],[Prix d''achat HT]]*Tableau_TARIFS_SOCODA[[#This Row],[Qté16]]</f>
        <v>0</v>
      </c>
      <c r="AO109" s="74">
        <f>Tableau_TARIFS_SOCODA[[#This Row],[Prix d''achat HT]]*Tableau_TARIFS_SOCODA[[#This Row],[Qté17]]</f>
        <v>0</v>
      </c>
      <c r="AQ109" s="74">
        <f>Tableau_TARIFS_SOCODA[[#This Row],[Prix d''achat HT]]*Tableau_TARIFS_SOCODA[[#This Row],[Qté18]]</f>
        <v>0</v>
      </c>
      <c r="AS109" s="74">
        <f>Tableau_TARIFS_SOCODA[[#This Row],[Prix d''achat HT]]*Tableau_TARIFS_SOCODA[[#This Row],[Qté19]]</f>
        <v>0</v>
      </c>
      <c r="AU109" s="74">
        <f>Tableau_TARIFS_SOCODA[[#This Row],[Prix d''achat HT]]*Tableau_TARIFS_SOCODA[[#This Row],[Qté20]]</f>
        <v>0</v>
      </c>
      <c r="AW109" s="74">
        <f>Tableau_TARIFS_SOCODA[[#This Row],[Prix d''achat HT]]*Tableau_TARIFS_SOCODA[[#This Row],[Qté21]]</f>
        <v>0</v>
      </c>
      <c r="AY109" s="74">
        <f>Tableau_TARIFS_SOCODA[[#This Row],[Prix d''achat HT]]*Tableau_TARIFS_SOCODA[[#This Row],[Qté22]]</f>
        <v>0</v>
      </c>
      <c r="BA109" s="74">
        <f>Tableau_TARIFS_SOCODA[[#This Row],[Prix d''achat HT]]*Tableau_TARIFS_SOCODA[[#This Row],[Qté23]]</f>
        <v>0</v>
      </c>
      <c r="BC109" s="74">
        <f>Tableau_TARIFS_SOCODA[[#This Row],[Prix d''achat HT]]*Tableau_TARIFS_SOCODA[[#This Row],[Qté24]]</f>
        <v>0</v>
      </c>
      <c r="BE109" s="74">
        <f>Tableau_TARIFS_SOCODA[[#This Row],[Prix d''achat HT]]*Tableau_TARIFS_SOCODA[[#This Row],[Qté25]]</f>
        <v>0</v>
      </c>
      <c r="BG109" s="74">
        <f>Tableau_TARIFS_SOCODA[[#This Row],[Prix d''achat HT]]*Tableau_TARIFS_SOCODA[[#This Row],[Qté26]]</f>
        <v>0</v>
      </c>
      <c r="BI109" s="74">
        <f>Tableau_TARIFS_SOCODA[[#This Row],[Prix d''achat HT]]*Tableau_TARIFS_SOCODA[[#This Row],[Qté27]]</f>
        <v>0</v>
      </c>
      <c r="BK109" s="74">
        <f>Tableau_TARIFS_SOCODA[[#This Row],[Prix d''achat HT]]*Tableau_TARIFS_SOCODA[[#This Row],[Qté28]]</f>
        <v>0</v>
      </c>
      <c r="BM109" s="74">
        <f>Tableau_TARIFS_SOCODA[[#This Row],[Prix d''achat HT]]*Tableau_TARIFS_SOCODA[[#This Row],[Qté29]]</f>
        <v>0</v>
      </c>
      <c r="BO109" s="74">
        <f>Tableau_TARIFS_SOCODA[[#This Row],[Prix d''achat HT]]*Tableau_TARIFS_SOCODA[[#This Row],[Qté30]]</f>
        <v>0</v>
      </c>
      <c r="BP109" s="75">
        <f>Tableau_TARIFS_SOCODA[[#This Row],[Longueur]]*Tableau_TARIFS_SOCODA[[#This Row],[Largeur]]</f>
        <v>3.7209999999999996</v>
      </c>
      <c r="BR109" s="74"/>
    </row>
    <row r="110" spans="1:70" x14ac:dyDescent="0.25">
      <c r="A110" t="s">
        <v>275</v>
      </c>
      <c r="B110" t="s">
        <v>271</v>
      </c>
      <c r="C110" t="s">
        <v>276</v>
      </c>
      <c r="D110">
        <v>3.05</v>
      </c>
      <c r="E110">
        <v>1.22</v>
      </c>
      <c r="F110" t="s">
        <v>61</v>
      </c>
      <c r="G110" s="74">
        <v>4.87</v>
      </c>
      <c r="I110" s="74">
        <f>Tableau_TARIFS_SOCODA[[#This Row],[Prix d''achat HT]]*Tableau_TARIFS_SOCODA[[#This Row],[Qté]]</f>
        <v>0</v>
      </c>
      <c r="K110" s="74">
        <f>Tableau_TARIFS_SOCODA[[#This Row],[Prix d''achat HT]]*Tableau_TARIFS_SOCODA[[#This Row],[Qté2]]</f>
        <v>0</v>
      </c>
      <c r="M110" s="74">
        <f>Tableau_TARIFS_SOCODA[[#This Row],[Prix d''achat HT]]*Tableau_TARIFS_SOCODA[[#This Row],[Qté3]]</f>
        <v>0</v>
      </c>
      <c r="O110" s="74">
        <f>Tableau_TARIFS_SOCODA[[#This Row],[Prix d''achat HT]]*Tableau_TARIFS_SOCODA[[#This Row],[Qté4]]</f>
        <v>0</v>
      </c>
      <c r="Q110" s="74">
        <f>Tableau_TARIFS_SOCODA[[#This Row],[Prix d''achat HT]]*Tableau_TARIFS_SOCODA[[#This Row],[Qté5]]</f>
        <v>0</v>
      </c>
      <c r="S110" s="74">
        <f>Tableau_TARIFS_SOCODA[[#This Row],[Prix d''achat HT]]*Tableau_TARIFS_SOCODA[[#This Row],[Qté6]]</f>
        <v>0</v>
      </c>
      <c r="U110" s="74">
        <f>Tableau_TARIFS_SOCODA[[#This Row],[Prix d''achat HT]]*Tableau_TARIFS_SOCODA[[#This Row],[Qté7]]</f>
        <v>0</v>
      </c>
      <c r="W110" s="74">
        <f>Tableau_TARIFS_SOCODA[[#This Row],[Prix d''achat HT]]*Tableau_TARIFS_SOCODA[[#This Row],[Qté8]]</f>
        <v>0</v>
      </c>
      <c r="Y110" s="74">
        <f>Tableau_TARIFS_SOCODA[[#This Row],[Prix d''achat HT]]*Tableau_TARIFS_SOCODA[[#This Row],[Qté9]]</f>
        <v>0</v>
      </c>
      <c r="AA110" s="74">
        <f>Tableau_TARIFS_SOCODA[[#This Row],[Prix d''achat HT]]*Tableau_TARIFS_SOCODA[[#This Row],[Qté10]]</f>
        <v>0</v>
      </c>
      <c r="AC110" s="74">
        <f>Tableau_TARIFS_SOCODA[[#This Row],[Prix d''achat HT]]*Tableau_TARIFS_SOCODA[[#This Row],[Qté11]]</f>
        <v>0</v>
      </c>
      <c r="AE110" s="74">
        <f>Tableau_TARIFS_SOCODA[[#This Row],[Prix d''achat HT]]*Tableau_TARIFS_SOCODA[[#This Row],[Qté12]]</f>
        <v>0</v>
      </c>
      <c r="AG110" s="74">
        <f>Tableau_TARIFS_SOCODA[[#This Row],[Prix d''achat HT]]*Tableau_TARIFS_SOCODA[[#This Row],[Qté13]]</f>
        <v>0</v>
      </c>
      <c r="AI110" s="74">
        <f>Tableau_TARIFS_SOCODA[[#This Row],[Prix d''achat HT]]*Tableau_TARIFS_SOCODA[[#This Row],[Qté14]]</f>
        <v>0</v>
      </c>
      <c r="AK110" s="74">
        <f>Tableau_TARIFS_SOCODA[[#This Row],[Prix d''achat HT]]*Tableau_TARIFS_SOCODA[[#This Row],[Qté15]]</f>
        <v>0</v>
      </c>
      <c r="AM110" s="74">
        <f>Tableau_TARIFS_SOCODA[[#This Row],[Prix d''achat HT]]*Tableau_TARIFS_SOCODA[[#This Row],[Qté16]]</f>
        <v>0</v>
      </c>
      <c r="AO110" s="74">
        <f>Tableau_TARIFS_SOCODA[[#This Row],[Prix d''achat HT]]*Tableau_TARIFS_SOCODA[[#This Row],[Qté17]]</f>
        <v>0</v>
      </c>
      <c r="AQ110" s="74">
        <f>Tableau_TARIFS_SOCODA[[#This Row],[Prix d''achat HT]]*Tableau_TARIFS_SOCODA[[#This Row],[Qté18]]</f>
        <v>0</v>
      </c>
      <c r="AS110" s="74">
        <f>Tableau_TARIFS_SOCODA[[#This Row],[Prix d''achat HT]]*Tableau_TARIFS_SOCODA[[#This Row],[Qté19]]</f>
        <v>0</v>
      </c>
      <c r="AU110" s="74">
        <f>Tableau_TARIFS_SOCODA[[#This Row],[Prix d''achat HT]]*Tableau_TARIFS_SOCODA[[#This Row],[Qté20]]</f>
        <v>0</v>
      </c>
      <c r="AW110" s="74">
        <f>Tableau_TARIFS_SOCODA[[#This Row],[Prix d''achat HT]]*Tableau_TARIFS_SOCODA[[#This Row],[Qté21]]</f>
        <v>0</v>
      </c>
      <c r="AY110" s="74">
        <f>Tableau_TARIFS_SOCODA[[#This Row],[Prix d''achat HT]]*Tableau_TARIFS_SOCODA[[#This Row],[Qté22]]</f>
        <v>0</v>
      </c>
      <c r="BA110" s="74">
        <f>Tableau_TARIFS_SOCODA[[#This Row],[Prix d''achat HT]]*Tableau_TARIFS_SOCODA[[#This Row],[Qté23]]</f>
        <v>0</v>
      </c>
      <c r="BC110" s="74">
        <f>Tableau_TARIFS_SOCODA[[#This Row],[Prix d''achat HT]]*Tableau_TARIFS_SOCODA[[#This Row],[Qté24]]</f>
        <v>0</v>
      </c>
      <c r="BE110" s="74">
        <f>Tableau_TARIFS_SOCODA[[#This Row],[Prix d''achat HT]]*Tableau_TARIFS_SOCODA[[#This Row],[Qté25]]</f>
        <v>0</v>
      </c>
      <c r="BG110" s="74">
        <f>Tableau_TARIFS_SOCODA[[#This Row],[Prix d''achat HT]]*Tableau_TARIFS_SOCODA[[#This Row],[Qté26]]</f>
        <v>0</v>
      </c>
      <c r="BI110" s="74">
        <f>Tableau_TARIFS_SOCODA[[#This Row],[Prix d''achat HT]]*Tableau_TARIFS_SOCODA[[#This Row],[Qté27]]</f>
        <v>0</v>
      </c>
      <c r="BK110" s="74">
        <f>Tableau_TARIFS_SOCODA[[#This Row],[Prix d''achat HT]]*Tableau_TARIFS_SOCODA[[#This Row],[Qté28]]</f>
        <v>0</v>
      </c>
      <c r="BM110" s="74">
        <f>Tableau_TARIFS_SOCODA[[#This Row],[Prix d''achat HT]]*Tableau_TARIFS_SOCODA[[#This Row],[Qté29]]</f>
        <v>0</v>
      </c>
      <c r="BO110" s="74">
        <f>Tableau_TARIFS_SOCODA[[#This Row],[Prix d''achat HT]]*Tableau_TARIFS_SOCODA[[#This Row],[Qté30]]</f>
        <v>0</v>
      </c>
      <c r="BP110" s="75">
        <f>Tableau_TARIFS_SOCODA[[#This Row],[Longueur]]*Tableau_TARIFS_SOCODA[[#This Row],[Largeur]]</f>
        <v>3.7209999999999996</v>
      </c>
      <c r="BR110" s="74"/>
    </row>
    <row r="111" spans="1:70" x14ac:dyDescent="0.25">
      <c r="A111" t="s">
        <v>277</v>
      </c>
      <c r="B111" t="s">
        <v>271</v>
      </c>
      <c r="C111" t="s">
        <v>278</v>
      </c>
      <c r="D111">
        <v>3.05</v>
      </c>
      <c r="E111">
        <v>1.22</v>
      </c>
      <c r="F111" t="s">
        <v>61</v>
      </c>
      <c r="G111" s="74">
        <v>6</v>
      </c>
      <c r="I111" s="74">
        <f>Tableau_TARIFS_SOCODA[[#This Row],[Prix d''achat HT]]*Tableau_TARIFS_SOCODA[[#This Row],[Qté]]</f>
        <v>0</v>
      </c>
      <c r="K111" s="74">
        <f>Tableau_TARIFS_SOCODA[[#This Row],[Prix d''achat HT]]*Tableau_TARIFS_SOCODA[[#This Row],[Qté2]]</f>
        <v>0</v>
      </c>
      <c r="M111" s="74">
        <f>Tableau_TARIFS_SOCODA[[#This Row],[Prix d''achat HT]]*Tableau_TARIFS_SOCODA[[#This Row],[Qté3]]</f>
        <v>0</v>
      </c>
      <c r="O111" s="74">
        <f>Tableau_TARIFS_SOCODA[[#This Row],[Prix d''achat HT]]*Tableau_TARIFS_SOCODA[[#This Row],[Qté4]]</f>
        <v>0</v>
      </c>
      <c r="Q111" s="74">
        <f>Tableau_TARIFS_SOCODA[[#This Row],[Prix d''achat HT]]*Tableau_TARIFS_SOCODA[[#This Row],[Qté5]]</f>
        <v>0</v>
      </c>
      <c r="S111" s="74">
        <f>Tableau_TARIFS_SOCODA[[#This Row],[Prix d''achat HT]]*Tableau_TARIFS_SOCODA[[#This Row],[Qté6]]</f>
        <v>0</v>
      </c>
      <c r="U111" s="74">
        <f>Tableau_TARIFS_SOCODA[[#This Row],[Prix d''achat HT]]*Tableau_TARIFS_SOCODA[[#This Row],[Qté7]]</f>
        <v>0</v>
      </c>
      <c r="W111" s="74">
        <f>Tableau_TARIFS_SOCODA[[#This Row],[Prix d''achat HT]]*Tableau_TARIFS_SOCODA[[#This Row],[Qté8]]</f>
        <v>0</v>
      </c>
      <c r="Y111" s="74">
        <f>Tableau_TARIFS_SOCODA[[#This Row],[Prix d''achat HT]]*Tableau_TARIFS_SOCODA[[#This Row],[Qté9]]</f>
        <v>0</v>
      </c>
      <c r="AA111" s="74">
        <f>Tableau_TARIFS_SOCODA[[#This Row],[Prix d''achat HT]]*Tableau_TARIFS_SOCODA[[#This Row],[Qté10]]</f>
        <v>0</v>
      </c>
      <c r="AC111" s="74">
        <f>Tableau_TARIFS_SOCODA[[#This Row],[Prix d''achat HT]]*Tableau_TARIFS_SOCODA[[#This Row],[Qté11]]</f>
        <v>0</v>
      </c>
      <c r="AE111" s="74">
        <f>Tableau_TARIFS_SOCODA[[#This Row],[Prix d''achat HT]]*Tableau_TARIFS_SOCODA[[#This Row],[Qté12]]</f>
        <v>0</v>
      </c>
      <c r="AG111" s="74">
        <f>Tableau_TARIFS_SOCODA[[#This Row],[Prix d''achat HT]]*Tableau_TARIFS_SOCODA[[#This Row],[Qté13]]</f>
        <v>0</v>
      </c>
      <c r="AI111" s="74">
        <f>Tableau_TARIFS_SOCODA[[#This Row],[Prix d''achat HT]]*Tableau_TARIFS_SOCODA[[#This Row],[Qté14]]</f>
        <v>0</v>
      </c>
      <c r="AK111" s="74">
        <f>Tableau_TARIFS_SOCODA[[#This Row],[Prix d''achat HT]]*Tableau_TARIFS_SOCODA[[#This Row],[Qté15]]</f>
        <v>0</v>
      </c>
      <c r="AM111" s="74">
        <f>Tableau_TARIFS_SOCODA[[#This Row],[Prix d''achat HT]]*Tableau_TARIFS_SOCODA[[#This Row],[Qté16]]</f>
        <v>0</v>
      </c>
      <c r="AO111" s="74">
        <f>Tableau_TARIFS_SOCODA[[#This Row],[Prix d''achat HT]]*Tableau_TARIFS_SOCODA[[#This Row],[Qté17]]</f>
        <v>0</v>
      </c>
      <c r="AQ111" s="74">
        <f>Tableau_TARIFS_SOCODA[[#This Row],[Prix d''achat HT]]*Tableau_TARIFS_SOCODA[[#This Row],[Qté18]]</f>
        <v>0</v>
      </c>
      <c r="AS111" s="74">
        <f>Tableau_TARIFS_SOCODA[[#This Row],[Prix d''achat HT]]*Tableau_TARIFS_SOCODA[[#This Row],[Qté19]]</f>
        <v>0</v>
      </c>
      <c r="AU111" s="74">
        <f>Tableau_TARIFS_SOCODA[[#This Row],[Prix d''achat HT]]*Tableau_TARIFS_SOCODA[[#This Row],[Qté20]]</f>
        <v>0</v>
      </c>
      <c r="AW111" s="74">
        <f>Tableau_TARIFS_SOCODA[[#This Row],[Prix d''achat HT]]*Tableau_TARIFS_SOCODA[[#This Row],[Qté21]]</f>
        <v>0</v>
      </c>
      <c r="AY111" s="74">
        <f>Tableau_TARIFS_SOCODA[[#This Row],[Prix d''achat HT]]*Tableau_TARIFS_SOCODA[[#This Row],[Qté22]]</f>
        <v>0</v>
      </c>
      <c r="BA111" s="74">
        <f>Tableau_TARIFS_SOCODA[[#This Row],[Prix d''achat HT]]*Tableau_TARIFS_SOCODA[[#This Row],[Qté23]]</f>
        <v>0</v>
      </c>
      <c r="BC111" s="74">
        <f>Tableau_TARIFS_SOCODA[[#This Row],[Prix d''achat HT]]*Tableau_TARIFS_SOCODA[[#This Row],[Qté24]]</f>
        <v>0</v>
      </c>
      <c r="BE111" s="74">
        <f>Tableau_TARIFS_SOCODA[[#This Row],[Prix d''achat HT]]*Tableau_TARIFS_SOCODA[[#This Row],[Qté25]]</f>
        <v>0</v>
      </c>
      <c r="BG111" s="74">
        <f>Tableau_TARIFS_SOCODA[[#This Row],[Prix d''achat HT]]*Tableau_TARIFS_SOCODA[[#This Row],[Qté26]]</f>
        <v>0</v>
      </c>
      <c r="BI111" s="74">
        <f>Tableau_TARIFS_SOCODA[[#This Row],[Prix d''achat HT]]*Tableau_TARIFS_SOCODA[[#This Row],[Qté27]]</f>
        <v>0</v>
      </c>
      <c r="BK111" s="74">
        <f>Tableau_TARIFS_SOCODA[[#This Row],[Prix d''achat HT]]*Tableau_TARIFS_SOCODA[[#This Row],[Qté28]]</f>
        <v>0</v>
      </c>
      <c r="BM111" s="74">
        <f>Tableau_TARIFS_SOCODA[[#This Row],[Prix d''achat HT]]*Tableau_TARIFS_SOCODA[[#This Row],[Qté29]]</f>
        <v>0</v>
      </c>
      <c r="BO111" s="74">
        <f>Tableau_TARIFS_SOCODA[[#This Row],[Prix d''achat HT]]*Tableau_TARIFS_SOCODA[[#This Row],[Qté30]]</f>
        <v>0</v>
      </c>
      <c r="BP111" s="75">
        <f>Tableau_TARIFS_SOCODA[[#This Row],[Longueur]]*Tableau_TARIFS_SOCODA[[#This Row],[Largeur]]</f>
        <v>3.7209999999999996</v>
      </c>
      <c r="BR111" s="74"/>
    </row>
    <row r="112" spans="1:70" x14ac:dyDescent="0.25">
      <c r="A112" t="s">
        <v>279</v>
      </c>
      <c r="B112" t="s">
        <v>271</v>
      </c>
      <c r="C112" t="s">
        <v>280</v>
      </c>
      <c r="D112">
        <v>3.05</v>
      </c>
      <c r="E112">
        <v>1.22</v>
      </c>
      <c r="F112" t="s">
        <v>61</v>
      </c>
      <c r="G112" s="74">
        <v>7.32</v>
      </c>
      <c r="I112" s="74">
        <f>Tableau_TARIFS_SOCODA[[#This Row],[Prix d''achat HT]]*Tableau_TARIFS_SOCODA[[#This Row],[Qté]]</f>
        <v>0</v>
      </c>
      <c r="K112" s="74">
        <f>Tableau_TARIFS_SOCODA[[#This Row],[Prix d''achat HT]]*Tableau_TARIFS_SOCODA[[#This Row],[Qté2]]</f>
        <v>0</v>
      </c>
      <c r="M112" s="74">
        <f>Tableau_TARIFS_SOCODA[[#This Row],[Prix d''achat HT]]*Tableau_TARIFS_SOCODA[[#This Row],[Qté3]]</f>
        <v>0</v>
      </c>
      <c r="O112" s="74">
        <f>Tableau_TARIFS_SOCODA[[#This Row],[Prix d''achat HT]]*Tableau_TARIFS_SOCODA[[#This Row],[Qté4]]</f>
        <v>0</v>
      </c>
      <c r="Q112" s="74">
        <f>Tableau_TARIFS_SOCODA[[#This Row],[Prix d''achat HT]]*Tableau_TARIFS_SOCODA[[#This Row],[Qté5]]</f>
        <v>0</v>
      </c>
      <c r="S112" s="74">
        <f>Tableau_TARIFS_SOCODA[[#This Row],[Prix d''achat HT]]*Tableau_TARIFS_SOCODA[[#This Row],[Qté6]]</f>
        <v>0</v>
      </c>
      <c r="U112" s="74">
        <f>Tableau_TARIFS_SOCODA[[#This Row],[Prix d''achat HT]]*Tableau_TARIFS_SOCODA[[#This Row],[Qté7]]</f>
        <v>0</v>
      </c>
      <c r="W112" s="74">
        <f>Tableau_TARIFS_SOCODA[[#This Row],[Prix d''achat HT]]*Tableau_TARIFS_SOCODA[[#This Row],[Qté8]]</f>
        <v>0</v>
      </c>
      <c r="Y112" s="74">
        <f>Tableau_TARIFS_SOCODA[[#This Row],[Prix d''achat HT]]*Tableau_TARIFS_SOCODA[[#This Row],[Qté9]]</f>
        <v>0</v>
      </c>
      <c r="AA112" s="74">
        <f>Tableau_TARIFS_SOCODA[[#This Row],[Prix d''achat HT]]*Tableau_TARIFS_SOCODA[[#This Row],[Qté10]]</f>
        <v>0</v>
      </c>
      <c r="AC112" s="74">
        <f>Tableau_TARIFS_SOCODA[[#This Row],[Prix d''achat HT]]*Tableau_TARIFS_SOCODA[[#This Row],[Qté11]]</f>
        <v>0</v>
      </c>
      <c r="AE112" s="74">
        <f>Tableau_TARIFS_SOCODA[[#This Row],[Prix d''achat HT]]*Tableau_TARIFS_SOCODA[[#This Row],[Qté12]]</f>
        <v>0</v>
      </c>
      <c r="AG112" s="74">
        <f>Tableau_TARIFS_SOCODA[[#This Row],[Prix d''achat HT]]*Tableau_TARIFS_SOCODA[[#This Row],[Qté13]]</f>
        <v>0</v>
      </c>
      <c r="AI112" s="74">
        <f>Tableau_TARIFS_SOCODA[[#This Row],[Prix d''achat HT]]*Tableau_TARIFS_SOCODA[[#This Row],[Qté14]]</f>
        <v>0</v>
      </c>
      <c r="AK112" s="74">
        <f>Tableau_TARIFS_SOCODA[[#This Row],[Prix d''achat HT]]*Tableau_TARIFS_SOCODA[[#This Row],[Qté15]]</f>
        <v>0</v>
      </c>
      <c r="AM112" s="74">
        <f>Tableau_TARIFS_SOCODA[[#This Row],[Prix d''achat HT]]*Tableau_TARIFS_SOCODA[[#This Row],[Qté16]]</f>
        <v>0</v>
      </c>
      <c r="AO112" s="74">
        <f>Tableau_TARIFS_SOCODA[[#This Row],[Prix d''achat HT]]*Tableau_TARIFS_SOCODA[[#This Row],[Qté17]]</f>
        <v>0</v>
      </c>
      <c r="AQ112" s="74">
        <f>Tableau_TARIFS_SOCODA[[#This Row],[Prix d''achat HT]]*Tableau_TARIFS_SOCODA[[#This Row],[Qté18]]</f>
        <v>0</v>
      </c>
      <c r="AS112" s="74">
        <f>Tableau_TARIFS_SOCODA[[#This Row],[Prix d''achat HT]]*Tableau_TARIFS_SOCODA[[#This Row],[Qté19]]</f>
        <v>0</v>
      </c>
      <c r="AU112" s="74">
        <f>Tableau_TARIFS_SOCODA[[#This Row],[Prix d''achat HT]]*Tableau_TARIFS_SOCODA[[#This Row],[Qté20]]</f>
        <v>0</v>
      </c>
      <c r="AW112" s="74">
        <f>Tableau_TARIFS_SOCODA[[#This Row],[Prix d''achat HT]]*Tableau_TARIFS_SOCODA[[#This Row],[Qté21]]</f>
        <v>0</v>
      </c>
      <c r="AY112" s="74">
        <f>Tableau_TARIFS_SOCODA[[#This Row],[Prix d''achat HT]]*Tableau_TARIFS_SOCODA[[#This Row],[Qté22]]</f>
        <v>0</v>
      </c>
      <c r="BA112" s="74">
        <f>Tableau_TARIFS_SOCODA[[#This Row],[Prix d''achat HT]]*Tableau_TARIFS_SOCODA[[#This Row],[Qté23]]</f>
        <v>0</v>
      </c>
      <c r="BC112" s="74">
        <f>Tableau_TARIFS_SOCODA[[#This Row],[Prix d''achat HT]]*Tableau_TARIFS_SOCODA[[#This Row],[Qté24]]</f>
        <v>0</v>
      </c>
      <c r="BE112" s="74">
        <f>Tableau_TARIFS_SOCODA[[#This Row],[Prix d''achat HT]]*Tableau_TARIFS_SOCODA[[#This Row],[Qté25]]</f>
        <v>0</v>
      </c>
      <c r="BG112" s="74">
        <f>Tableau_TARIFS_SOCODA[[#This Row],[Prix d''achat HT]]*Tableau_TARIFS_SOCODA[[#This Row],[Qté26]]</f>
        <v>0</v>
      </c>
      <c r="BI112" s="74">
        <f>Tableau_TARIFS_SOCODA[[#This Row],[Prix d''achat HT]]*Tableau_TARIFS_SOCODA[[#This Row],[Qté27]]</f>
        <v>0</v>
      </c>
      <c r="BK112" s="74">
        <f>Tableau_TARIFS_SOCODA[[#This Row],[Prix d''achat HT]]*Tableau_TARIFS_SOCODA[[#This Row],[Qté28]]</f>
        <v>0</v>
      </c>
      <c r="BM112" s="74">
        <f>Tableau_TARIFS_SOCODA[[#This Row],[Prix d''achat HT]]*Tableau_TARIFS_SOCODA[[#This Row],[Qté29]]</f>
        <v>0</v>
      </c>
      <c r="BO112" s="74">
        <f>Tableau_TARIFS_SOCODA[[#This Row],[Prix d''achat HT]]*Tableau_TARIFS_SOCODA[[#This Row],[Qté30]]</f>
        <v>0</v>
      </c>
      <c r="BP112" s="75">
        <f>Tableau_TARIFS_SOCODA[[#This Row],[Longueur]]*Tableau_TARIFS_SOCODA[[#This Row],[Largeur]]</f>
        <v>3.7209999999999996</v>
      </c>
      <c r="BR112" s="74"/>
    </row>
    <row r="113" spans="1:70" x14ac:dyDescent="0.25">
      <c r="A113" t="s">
        <v>281</v>
      </c>
      <c r="B113" t="s">
        <v>271</v>
      </c>
      <c r="C113" t="s">
        <v>282</v>
      </c>
      <c r="D113">
        <v>3.05</v>
      </c>
      <c r="E113">
        <v>1.22</v>
      </c>
      <c r="F113" t="s">
        <v>61</v>
      </c>
      <c r="G113" s="74">
        <v>8.86</v>
      </c>
      <c r="I113" s="74">
        <f>Tableau_TARIFS_SOCODA[[#This Row],[Prix d''achat HT]]*Tableau_TARIFS_SOCODA[[#This Row],[Qté]]</f>
        <v>0</v>
      </c>
      <c r="K113" s="74">
        <f>Tableau_TARIFS_SOCODA[[#This Row],[Prix d''achat HT]]*Tableau_TARIFS_SOCODA[[#This Row],[Qté2]]</f>
        <v>0</v>
      </c>
      <c r="M113" s="74">
        <f>Tableau_TARIFS_SOCODA[[#This Row],[Prix d''achat HT]]*Tableau_TARIFS_SOCODA[[#This Row],[Qté3]]</f>
        <v>0</v>
      </c>
      <c r="O113" s="74">
        <f>Tableau_TARIFS_SOCODA[[#This Row],[Prix d''achat HT]]*Tableau_TARIFS_SOCODA[[#This Row],[Qté4]]</f>
        <v>0</v>
      </c>
      <c r="Q113" s="74">
        <f>Tableau_TARIFS_SOCODA[[#This Row],[Prix d''achat HT]]*Tableau_TARIFS_SOCODA[[#This Row],[Qté5]]</f>
        <v>0</v>
      </c>
      <c r="S113" s="74">
        <f>Tableau_TARIFS_SOCODA[[#This Row],[Prix d''achat HT]]*Tableau_TARIFS_SOCODA[[#This Row],[Qté6]]</f>
        <v>0</v>
      </c>
      <c r="U113" s="74">
        <f>Tableau_TARIFS_SOCODA[[#This Row],[Prix d''achat HT]]*Tableau_TARIFS_SOCODA[[#This Row],[Qté7]]</f>
        <v>0</v>
      </c>
      <c r="W113" s="74">
        <f>Tableau_TARIFS_SOCODA[[#This Row],[Prix d''achat HT]]*Tableau_TARIFS_SOCODA[[#This Row],[Qté8]]</f>
        <v>0</v>
      </c>
      <c r="Y113" s="74">
        <f>Tableau_TARIFS_SOCODA[[#This Row],[Prix d''achat HT]]*Tableau_TARIFS_SOCODA[[#This Row],[Qté9]]</f>
        <v>0</v>
      </c>
      <c r="AA113" s="74">
        <f>Tableau_TARIFS_SOCODA[[#This Row],[Prix d''achat HT]]*Tableau_TARIFS_SOCODA[[#This Row],[Qté10]]</f>
        <v>0</v>
      </c>
      <c r="AC113" s="74">
        <f>Tableau_TARIFS_SOCODA[[#This Row],[Prix d''achat HT]]*Tableau_TARIFS_SOCODA[[#This Row],[Qté11]]</f>
        <v>0</v>
      </c>
      <c r="AE113" s="74">
        <f>Tableau_TARIFS_SOCODA[[#This Row],[Prix d''achat HT]]*Tableau_TARIFS_SOCODA[[#This Row],[Qté12]]</f>
        <v>0</v>
      </c>
      <c r="AG113" s="74">
        <f>Tableau_TARIFS_SOCODA[[#This Row],[Prix d''achat HT]]*Tableau_TARIFS_SOCODA[[#This Row],[Qté13]]</f>
        <v>0</v>
      </c>
      <c r="AI113" s="74">
        <f>Tableau_TARIFS_SOCODA[[#This Row],[Prix d''achat HT]]*Tableau_TARIFS_SOCODA[[#This Row],[Qté14]]</f>
        <v>0</v>
      </c>
      <c r="AK113" s="74">
        <f>Tableau_TARIFS_SOCODA[[#This Row],[Prix d''achat HT]]*Tableau_TARIFS_SOCODA[[#This Row],[Qté15]]</f>
        <v>0</v>
      </c>
      <c r="AM113" s="74">
        <f>Tableau_TARIFS_SOCODA[[#This Row],[Prix d''achat HT]]*Tableau_TARIFS_SOCODA[[#This Row],[Qté16]]</f>
        <v>0</v>
      </c>
      <c r="AO113" s="74">
        <f>Tableau_TARIFS_SOCODA[[#This Row],[Prix d''achat HT]]*Tableau_TARIFS_SOCODA[[#This Row],[Qté17]]</f>
        <v>0</v>
      </c>
      <c r="AQ113" s="74">
        <f>Tableau_TARIFS_SOCODA[[#This Row],[Prix d''achat HT]]*Tableau_TARIFS_SOCODA[[#This Row],[Qté18]]</f>
        <v>0</v>
      </c>
      <c r="AS113" s="74">
        <f>Tableau_TARIFS_SOCODA[[#This Row],[Prix d''achat HT]]*Tableau_TARIFS_SOCODA[[#This Row],[Qté19]]</f>
        <v>0</v>
      </c>
      <c r="AU113" s="74">
        <f>Tableau_TARIFS_SOCODA[[#This Row],[Prix d''achat HT]]*Tableau_TARIFS_SOCODA[[#This Row],[Qté20]]</f>
        <v>0</v>
      </c>
      <c r="AW113" s="74">
        <f>Tableau_TARIFS_SOCODA[[#This Row],[Prix d''achat HT]]*Tableau_TARIFS_SOCODA[[#This Row],[Qté21]]</f>
        <v>0</v>
      </c>
      <c r="AY113" s="74">
        <f>Tableau_TARIFS_SOCODA[[#This Row],[Prix d''achat HT]]*Tableau_TARIFS_SOCODA[[#This Row],[Qté22]]</f>
        <v>0</v>
      </c>
      <c r="BA113" s="74">
        <f>Tableau_TARIFS_SOCODA[[#This Row],[Prix d''achat HT]]*Tableau_TARIFS_SOCODA[[#This Row],[Qté23]]</f>
        <v>0</v>
      </c>
      <c r="BC113" s="74">
        <f>Tableau_TARIFS_SOCODA[[#This Row],[Prix d''achat HT]]*Tableau_TARIFS_SOCODA[[#This Row],[Qté24]]</f>
        <v>0</v>
      </c>
      <c r="BE113" s="74">
        <f>Tableau_TARIFS_SOCODA[[#This Row],[Prix d''achat HT]]*Tableau_TARIFS_SOCODA[[#This Row],[Qté25]]</f>
        <v>0</v>
      </c>
      <c r="BG113" s="74">
        <f>Tableau_TARIFS_SOCODA[[#This Row],[Prix d''achat HT]]*Tableau_TARIFS_SOCODA[[#This Row],[Qté26]]</f>
        <v>0</v>
      </c>
      <c r="BI113" s="74">
        <f>Tableau_TARIFS_SOCODA[[#This Row],[Prix d''achat HT]]*Tableau_TARIFS_SOCODA[[#This Row],[Qté27]]</f>
        <v>0</v>
      </c>
      <c r="BK113" s="74">
        <f>Tableau_TARIFS_SOCODA[[#This Row],[Prix d''achat HT]]*Tableau_TARIFS_SOCODA[[#This Row],[Qté28]]</f>
        <v>0</v>
      </c>
      <c r="BM113" s="74">
        <f>Tableau_TARIFS_SOCODA[[#This Row],[Prix d''achat HT]]*Tableau_TARIFS_SOCODA[[#This Row],[Qté29]]</f>
        <v>0</v>
      </c>
      <c r="BO113" s="74">
        <f>Tableau_TARIFS_SOCODA[[#This Row],[Prix d''achat HT]]*Tableau_TARIFS_SOCODA[[#This Row],[Qté30]]</f>
        <v>0</v>
      </c>
      <c r="BP113" s="75">
        <f>Tableau_TARIFS_SOCODA[[#This Row],[Longueur]]*Tableau_TARIFS_SOCODA[[#This Row],[Largeur]]</f>
        <v>3.7209999999999996</v>
      </c>
      <c r="BR113" s="74"/>
    </row>
    <row r="114" spans="1:70" x14ac:dyDescent="0.25">
      <c r="A114" t="s">
        <v>283</v>
      </c>
      <c r="B114" t="s">
        <v>271</v>
      </c>
      <c r="C114" t="s">
        <v>284</v>
      </c>
      <c r="D114">
        <v>3.05</v>
      </c>
      <c r="E114">
        <v>1.22</v>
      </c>
      <c r="F114" t="s">
        <v>61</v>
      </c>
      <c r="G114" s="74">
        <v>10.69</v>
      </c>
      <c r="I114" s="74">
        <f>Tableau_TARIFS_SOCODA[[#This Row],[Prix d''achat HT]]*Tableau_TARIFS_SOCODA[[#This Row],[Qté]]</f>
        <v>0</v>
      </c>
      <c r="K114" s="74">
        <f>Tableau_TARIFS_SOCODA[[#This Row],[Prix d''achat HT]]*Tableau_TARIFS_SOCODA[[#This Row],[Qté2]]</f>
        <v>0</v>
      </c>
      <c r="M114" s="74">
        <f>Tableau_TARIFS_SOCODA[[#This Row],[Prix d''achat HT]]*Tableau_TARIFS_SOCODA[[#This Row],[Qté3]]</f>
        <v>0</v>
      </c>
      <c r="O114" s="74">
        <f>Tableau_TARIFS_SOCODA[[#This Row],[Prix d''achat HT]]*Tableau_TARIFS_SOCODA[[#This Row],[Qté4]]</f>
        <v>0</v>
      </c>
      <c r="Q114" s="74">
        <f>Tableau_TARIFS_SOCODA[[#This Row],[Prix d''achat HT]]*Tableau_TARIFS_SOCODA[[#This Row],[Qté5]]</f>
        <v>0</v>
      </c>
      <c r="S114" s="74">
        <f>Tableau_TARIFS_SOCODA[[#This Row],[Prix d''achat HT]]*Tableau_TARIFS_SOCODA[[#This Row],[Qté6]]</f>
        <v>0</v>
      </c>
      <c r="U114" s="74">
        <f>Tableau_TARIFS_SOCODA[[#This Row],[Prix d''achat HT]]*Tableau_TARIFS_SOCODA[[#This Row],[Qté7]]</f>
        <v>0</v>
      </c>
      <c r="W114" s="74">
        <f>Tableau_TARIFS_SOCODA[[#This Row],[Prix d''achat HT]]*Tableau_TARIFS_SOCODA[[#This Row],[Qté8]]</f>
        <v>0</v>
      </c>
      <c r="Y114" s="74">
        <f>Tableau_TARIFS_SOCODA[[#This Row],[Prix d''achat HT]]*Tableau_TARIFS_SOCODA[[#This Row],[Qté9]]</f>
        <v>0</v>
      </c>
      <c r="AA114" s="74">
        <f>Tableau_TARIFS_SOCODA[[#This Row],[Prix d''achat HT]]*Tableau_TARIFS_SOCODA[[#This Row],[Qté10]]</f>
        <v>0</v>
      </c>
      <c r="AC114" s="74">
        <f>Tableau_TARIFS_SOCODA[[#This Row],[Prix d''achat HT]]*Tableau_TARIFS_SOCODA[[#This Row],[Qté11]]</f>
        <v>0</v>
      </c>
      <c r="AE114" s="74">
        <f>Tableau_TARIFS_SOCODA[[#This Row],[Prix d''achat HT]]*Tableau_TARIFS_SOCODA[[#This Row],[Qté12]]</f>
        <v>0</v>
      </c>
      <c r="AG114" s="74">
        <f>Tableau_TARIFS_SOCODA[[#This Row],[Prix d''achat HT]]*Tableau_TARIFS_SOCODA[[#This Row],[Qté13]]</f>
        <v>0</v>
      </c>
      <c r="AI114" s="74">
        <f>Tableau_TARIFS_SOCODA[[#This Row],[Prix d''achat HT]]*Tableau_TARIFS_SOCODA[[#This Row],[Qté14]]</f>
        <v>0</v>
      </c>
      <c r="AK114" s="74">
        <f>Tableau_TARIFS_SOCODA[[#This Row],[Prix d''achat HT]]*Tableau_TARIFS_SOCODA[[#This Row],[Qté15]]</f>
        <v>0</v>
      </c>
      <c r="AM114" s="74">
        <f>Tableau_TARIFS_SOCODA[[#This Row],[Prix d''achat HT]]*Tableau_TARIFS_SOCODA[[#This Row],[Qté16]]</f>
        <v>0</v>
      </c>
      <c r="AO114" s="74">
        <f>Tableau_TARIFS_SOCODA[[#This Row],[Prix d''achat HT]]*Tableau_TARIFS_SOCODA[[#This Row],[Qté17]]</f>
        <v>0</v>
      </c>
      <c r="AQ114" s="74">
        <f>Tableau_TARIFS_SOCODA[[#This Row],[Prix d''achat HT]]*Tableau_TARIFS_SOCODA[[#This Row],[Qté18]]</f>
        <v>0</v>
      </c>
      <c r="AS114" s="74">
        <f>Tableau_TARIFS_SOCODA[[#This Row],[Prix d''achat HT]]*Tableau_TARIFS_SOCODA[[#This Row],[Qté19]]</f>
        <v>0</v>
      </c>
      <c r="AU114" s="74">
        <f>Tableau_TARIFS_SOCODA[[#This Row],[Prix d''achat HT]]*Tableau_TARIFS_SOCODA[[#This Row],[Qté20]]</f>
        <v>0</v>
      </c>
      <c r="AW114" s="74">
        <f>Tableau_TARIFS_SOCODA[[#This Row],[Prix d''achat HT]]*Tableau_TARIFS_SOCODA[[#This Row],[Qté21]]</f>
        <v>0</v>
      </c>
      <c r="AY114" s="74">
        <f>Tableau_TARIFS_SOCODA[[#This Row],[Prix d''achat HT]]*Tableau_TARIFS_SOCODA[[#This Row],[Qté22]]</f>
        <v>0</v>
      </c>
      <c r="BA114" s="74">
        <f>Tableau_TARIFS_SOCODA[[#This Row],[Prix d''achat HT]]*Tableau_TARIFS_SOCODA[[#This Row],[Qté23]]</f>
        <v>0</v>
      </c>
      <c r="BC114" s="74">
        <f>Tableau_TARIFS_SOCODA[[#This Row],[Prix d''achat HT]]*Tableau_TARIFS_SOCODA[[#This Row],[Qté24]]</f>
        <v>0</v>
      </c>
      <c r="BE114" s="74">
        <f>Tableau_TARIFS_SOCODA[[#This Row],[Prix d''achat HT]]*Tableau_TARIFS_SOCODA[[#This Row],[Qté25]]</f>
        <v>0</v>
      </c>
      <c r="BG114" s="74">
        <f>Tableau_TARIFS_SOCODA[[#This Row],[Prix d''achat HT]]*Tableau_TARIFS_SOCODA[[#This Row],[Qté26]]</f>
        <v>0</v>
      </c>
      <c r="BI114" s="74">
        <f>Tableau_TARIFS_SOCODA[[#This Row],[Prix d''achat HT]]*Tableau_TARIFS_SOCODA[[#This Row],[Qté27]]</f>
        <v>0</v>
      </c>
      <c r="BK114" s="74">
        <f>Tableau_TARIFS_SOCODA[[#This Row],[Prix d''achat HT]]*Tableau_TARIFS_SOCODA[[#This Row],[Qté28]]</f>
        <v>0</v>
      </c>
      <c r="BM114" s="74">
        <f>Tableau_TARIFS_SOCODA[[#This Row],[Prix d''achat HT]]*Tableau_TARIFS_SOCODA[[#This Row],[Qté29]]</f>
        <v>0</v>
      </c>
      <c r="BO114" s="74">
        <f>Tableau_TARIFS_SOCODA[[#This Row],[Prix d''achat HT]]*Tableau_TARIFS_SOCODA[[#This Row],[Qté30]]</f>
        <v>0</v>
      </c>
      <c r="BP114" s="75">
        <f>Tableau_TARIFS_SOCODA[[#This Row],[Longueur]]*Tableau_TARIFS_SOCODA[[#This Row],[Largeur]]</f>
        <v>3.7209999999999996</v>
      </c>
      <c r="BR114" s="74"/>
    </row>
    <row r="115" spans="1:70" x14ac:dyDescent="0.25">
      <c r="A115" t="s">
        <v>285</v>
      </c>
      <c r="B115" t="s">
        <v>271</v>
      </c>
      <c r="C115" t="s">
        <v>286</v>
      </c>
      <c r="D115">
        <v>3.05</v>
      </c>
      <c r="E115">
        <v>1.22</v>
      </c>
      <c r="F115" t="s">
        <v>61</v>
      </c>
      <c r="G115" s="74">
        <v>12.64</v>
      </c>
      <c r="I115" s="74">
        <f>Tableau_TARIFS_SOCODA[[#This Row],[Prix d''achat HT]]*Tableau_TARIFS_SOCODA[[#This Row],[Qté]]</f>
        <v>0</v>
      </c>
      <c r="K115" s="74">
        <f>Tableau_TARIFS_SOCODA[[#This Row],[Prix d''achat HT]]*Tableau_TARIFS_SOCODA[[#This Row],[Qté2]]</f>
        <v>0</v>
      </c>
      <c r="M115" s="74">
        <f>Tableau_TARIFS_SOCODA[[#This Row],[Prix d''achat HT]]*Tableau_TARIFS_SOCODA[[#This Row],[Qté3]]</f>
        <v>0</v>
      </c>
      <c r="O115" s="74">
        <f>Tableau_TARIFS_SOCODA[[#This Row],[Prix d''achat HT]]*Tableau_TARIFS_SOCODA[[#This Row],[Qté4]]</f>
        <v>0</v>
      </c>
      <c r="Q115" s="74">
        <f>Tableau_TARIFS_SOCODA[[#This Row],[Prix d''achat HT]]*Tableau_TARIFS_SOCODA[[#This Row],[Qté5]]</f>
        <v>0</v>
      </c>
      <c r="S115" s="74">
        <f>Tableau_TARIFS_SOCODA[[#This Row],[Prix d''achat HT]]*Tableau_TARIFS_SOCODA[[#This Row],[Qté6]]</f>
        <v>0</v>
      </c>
      <c r="U115" s="74">
        <f>Tableau_TARIFS_SOCODA[[#This Row],[Prix d''achat HT]]*Tableau_TARIFS_SOCODA[[#This Row],[Qté7]]</f>
        <v>0</v>
      </c>
      <c r="W115" s="74">
        <f>Tableau_TARIFS_SOCODA[[#This Row],[Prix d''achat HT]]*Tableau_TARIFS_SOCODA[[#This Row],[Qté8]]</f>
        <v>0</v>
      </c>
      <c r="Y115" s="74">
        <f>Tableau_TARIFS_SOCODA[[#This Row],[Prix d''achat HT]]*Tableau_TARIFS_SOCODA[[#This Row],[Qté9]]</f>
        <v>0</v>
      </c>
      <c r="AA115" s="74">
        <f>Tableau_TARIFS_SOCODA[[#This Row],[Prix d''achat HT]]*Tableau_TARIFS_SOCODA[[#This Row],[Qté10]]</f>
        <v>0</v>
      </c>
      <c r="AC115" s="74">
        <f>Tableau_TARIFS_SOCODA[[#This Row],[Prix d''achat HT]]*Tableau_TARIFS_SOCODA[[#This Row],[Qté11]]</f>
        <v>0</v>
      </c>
      <c r="AE115" s="74">
        <f>Tableau_TARIFS_SOCODA[[#This Row],[Prix d''achat HT]]*Tableau_TARIFS_SOCODA[[#This Row],[Qté12]]</f>
        <v>0</v>
      </c>
      <c r="AG115" s="74">
        <f>Tableau_TARIFS_SOCODA[[#This Row],[Prix d''achat HT]]*Tableau_TARIFS_SOCODA[[#This Row],[Qté13]]</f>
        <v>0</v>
      </c>
      <c r="AI115" s="74">
        <f>Tableau_TARIFS_SOCODA[[#This Row],[Prix d''achat HT]]*Tableau_TARIFS_SOCODA[[#This Row],[Qté14]]</f>
        <v>0</v>
      </c>
      <c r="AK115" s="74">
        <f>Tableau_TARIFS_SOCODA[[#This Row],[Prix d''achat HT]]*Tableau_TARIFS_SOCODA[[#This Row],[Qté15]]</f>
        <v>0</v>
      </c>
      <c r="AM115" s="74">
        <f>Tableau_TARIFS_SOCODA[[#This Row],[Prix d''achat HT]]*Tableau_TARIFS_SOCODA[[#This Row],[Qté16]]</f>
        <v>0</v>
      </c>
      <c r="AO115" s="74">
        <f>Tableau_TARIFS_SOCODA[[#This Row],[Prix d''achat HT]]*Tableau_TARIFS_SOCODA[[#This Row],[Qté17]]</f>
        <v>0</v>
      </c>
      <c r="AQ115" s="74">
        <f>Tableau_TARIFS_SOCODA[[#This Row],[Prix d''achat HT]]*Tableau_TARIFS_SOCODA[[#This Row],[Qté18]]</f>
        <v>0</v>
      </c>
      <c r="AS115" s="74">
        <f>Tableau_TARIFS_SOCODA[[#This Row],[Prix d''achat HT]]*Tableau_TARIFS_SOCODA[[#This Row],[Qté19]]</f>
        <v>0</v>
      </c>
      <c r="AU115" s="74">
        <f>Tableau_TARIFS_SOCODA[[#This Row],[Prix d''achat HT]]*Tableau_TARIFS_SOCODA[[#This Row],[Qté20]]</f>
        <v>0</v>
      </c>
      <c r="AW115" s="74">
        <f>Tableau_TARIFS_SOCODA[[#This Row],[Prix d''achat HT]]*Tableau_TARIFS_SOCODA[[#This Row],[Qté21]]</f>
        <v>0</v>
      </c>
      <c r="AY115" s="74">
        <f>Tableau_TARIFS_SOCODA[[#This Row],[Prix d''achat HT]]*Tableau_TARIFS_SOCODA[[#This Row],[Qté22]]</f>
        <v>0</v>
      </c>
      <c r="BA115" s="74">
        <f>Tableau_TARIFS_SOCODA[[#This Row],[Prix d''achat HT]]*Tableau_TARIFS_SOCODA[[#This Row],[Qté23]]</f>
        <v>0</v>
      </c>
      <c r="BC115" s="74">
        <f>Tableau_TARIFS_SOCODA[[#This Row],[Prix d''achat HT]]*Tableau_TARIFS_SOCODA[[#This Row],[Qté24]]</f>
        <v>0</v>
      </c>
      <c r="BE115" s="74">
        <f>Tableau_TARIFS_SOCODA[[#This Row],[Prix d''achat HT]]*Tableau_TARIFS_SOCODA[[#This Row],[Qté25]]</f>
        <v>0</v>
      </c>
      <c r="BG115" s="74">
        <f>Tableau_TARIFS_SOCODA[[#This Row],[Prix d''achat HT]]*Tableau_TARIFS_SOCODA[[#This Row],[Qté26]]</f>
        <v>0</v>
      </c>
      <c r="BI115" s="74">
        <f>Tableau_TARIFS_SOCODA[[#This Row],[Prix d''achat HT]]*Tableau_TARIFS_SOCODA[[#This Row],[Qté27]]</f>
        <v>0</v>
      </c>
      <c r="BK115" s="74">
        <f>Tableau_TARIFS_SOCODA[[#This Row],[Prix d''achat HT]]*Tableau_TARIFS_SOCODA[[#This Row],[Qté28]]</f>
        <v>0</v>
      </c>
      <c r="BM115" s="74">
        <f>Tableau_TARIFS_SOCODA[[#This Row],[Prix d''achat HT]]*Tableau_TARIFS_SOCODA[[#This Row],[Qté29]]</f>
        <v>0</v>
      </c>
      <c r="BO115" s="74">
        <f>Tableau_TARIFS_SOCODA[[#This Row],[Prix d''achat HT]]*Tableau_TARIFS_SOCODA[[#This Row],[Qté30]]</f>
        <v>0</v>
      </c>
      <c r="BP115" s="75">
        <f>Tableau_TARIFS_SOCODA[[#This Row],[Longueur]]*Tableau_TARIFS_SOCODA[[#This Row],[Largeur]]</f>
        <v>3.7209999999999996</v>
      </c>
      <c r="BR115" s="74"/>
    </row>
    <row r="116" spans="1:70" x14ac:dyDescent="0.25">
      <c r="A116" t="s">
        <v>287</v>
      </c>
      <c r="B116" t="s">
        <v>271</v>
      </c>
      <c r="C116" t="s">
        <v>288</v>
      </c>
      <c r="D116">
        <v>3.05</v>
      </c>
      <c r="E116">
        <v>1.22</v>
      </c>
      <c r="F116" t="s">
        <v>61</v>
      </c>
      <c r="G116" s="74">
        <v>15.63</v>
      </c>
      <c r="I116" s="74">
        <f>Tableau_TARIFS_SOCODA[[#This Row],[Prix d''achat HT]]*Tableau_TARIFS_SOCODA[[#This Row],[Qté]]</f>
        <v>0</v>
      </c>
      <c r="K116" s="74">
        <f>Tableau_TARIFS_SOCODA[[#This Row],[Prix d''achat HT]]*Tableau_TARIFS_SOCODA[[#This Row],[Qté2]]</f>
        <v>0</v>
      </c>
      <c r="M116" s="74">
        <f>Tableau_TARIFS_SOCODA[[#This Row],[Prix d''achat HT]]*Tableau_TARIFS_SOCODA[[#This Row],[Qté3]]</f>
        <v>0</v>
      </c>
      <c r="O116" s="74">
        <f>Tableau_TARIFS_SOCODA[[#This Row],[Prix d''achat HT]]*Tableau_TARIFS_SOCODA[[#This Row],[Qté4]]</f>
        <v>0</v>
      </c>
      <c r="Q116" s="74">
        <f>Tableau_TARIFS_SOCODA[[#This Row],[Prix d''achat HT]]*Tableau_TARIFS_SOCODA[[#This Row],[Qté5]]</f>
        <v>0</v>
      </c>
      <c r="S116" s="74">
        <f>Tableau_TARIFS_SOCODA[[#This Row],[Prix d''achat HT]]*Tableau_TARIFS_SOCODA[[#This Row],[Qté6]]</f>
        <v>0</v>
      </c>
      <c r="U116" s="74">
        <f>Tableau_TARIFS_SOCODA[[#This Row],[Prix d''achat HT]]*Tableau_TARIFS_SOCODA[[#This Row],[Qté7]]</f>
        <v>0</v>
      </c>
      <c r="W116" s="74">
        <f>Tableau_TARIFS_SOCODA[[#This Row],[Prix d''achat HT]]*Tableau_TARIFS_SOCODA[[#This Row],[Qté8]]</f>
        <v>0</v>
      </c>
      <c r="Y116" s="74">
        <f>Tableau_TARIFS_SOCODA[[#This Row],[Prix d''achat HT]]*Tableau_TARIFS_SOCODA[[#This Row],[Qté9]]</f>
        <v>0</v>
      </c>
      <c r="AA116" s="74">
        <f>Tableau_TARIFS_SOCODA[[#This Row],[Prix d''achat HT]]*Tableau_TARIFS_SOCODA[[#This Row],[Qté10]]</f>
        <v>0</v>
      </c>
      <c r="AC116" s="74">
        <f>Tableau_TARIFS_SOCODA[[#This Row],[Prix d''achat HT]]*Tableau_TARIFS_SOCODA[[#This Row],[Qté11]]</f>
        <v>0</v>
      </c>
      <c r="AE116" s="74">
        <f>Tableau_TARIFS_SOCODA[[#This Row],[Prix d''achat HT]]*Tableau_TARIFS_SOCODA[[#This Row],[Qté12]]</f>
        <v>0</v>
      </c>
      <c r="AG116" s="74">
        <f>Tableau_TARIFS_SOCODA[[#This Row],[Prix d''achat HT]]*Tableau_TARIFS_SOCODA[[#This Row],[Qté13]]</f>
        <v>0</v>
      </c>
      <c r="AI116" s="74">
        <f>Tableau_TARIFS_SOCODA[[#This Row],[Prix d''achat HT]]*Tableau_TARIFS_SOCODA[[#This Row],[Qté14]]</f>
        <v>0</v>
      </c>
      <c r="AK116" s="74">
        <f>Tableau_TARIFS_SOCODA[[#This Row],[Prix d''achat HT]]*Tableau_TARIFS_SOCODA[[#This Row],[Qté15]]</f>
        <v>0</v>
      </c>
      <c r="AM116" s="74">
        <f>Tableau_TARIFS_SOCODA[[#This Row],[Prix d''achat HT]]*Tableau_TARIFS_SOCODA[[#This Row],[Qté16]]</f>
        <v>0</v>
      </c>
      <c r="AO116" s="74">
        <f>Tableau_TARIFS_SOCODA[[#This Row],[Prix d''achat HT]]*Tableau_TARIFS_SOCODA[[#This Row],[Qté17]]</f>
        <v>0</v>
      </c>
      <c r="AQ116" s="74">
        <f>Tableau_TARIFS_SOCODA[[#This Row],[Prix d''achat HT]]*Tableau_TARIFS_SOCODA[[#This Row],[Qté18]]</f>
        <v>0</v>
      </c>
      <c r="AS116" s="74">
        <f>Tableau_TARIFS_SOCODA[[#This Row],[Prix d''achat HT]]*Tableau_TARIFS_SOCODA[[#This Row],[Qté19]]</f>
        <v>0</v>
      </c>
      <c r="AU116" s="74">
        <f>Tableau_TARIFS_SOCODA[[#This Row],[Prix d''achat HT]]*Tableau_TARIFS_SOCODA[[#This Row],[Qté20]]</f>
        <v>0</v>
      </c>
      <c r="AW116" s="74">
        <f>Tableau_TARIFS_SOCODA[[#This Row],[Prix d''achat HT]]*Tableau_TARIFS_SOCODA[[#This Row],[Qté21]]</f>
        <v>0</v>
      </c>
      <c r="AY116" s="74">
        <f>Tableau_TARIFS_SOCODA[[#This Row],[Prix d''achat HT]]*Tableau_TARIFS_SOCODA[[#This Row],[Qté22]]</f>
        <v>0</v>
      </c>
      <c r="BA116" s="74">
        <f>Tableau_TARIFS_SOCODA[[#This Row],[Prix d''achat HT]]*Tableau_TARIFS_SOCODA[[#This Row],[Qté23]]</f>
        <v>0</v>
      </c>
      <c r="BC116" s="74">
        <f>Tableau_TARIFS_SOCODA[[#This Row],[Prix d''achat HT]]*Tableau_TARIFS_SOCODA[[#This Row],[Qté24]]</f>
        <v>0</v>
      </c>
      <c r="BE116" s="74">
        <f>Tableau_TARIFS_SOCODA[[#This Row],[Prix d''achat HT]]*Tableau_TARIFS_SOCODA[[#This Row],[Qté25]]</f>
        <v>0</v>
      </c>
      <c r="BG116" s="74">
        <f>Tableau_TARIFS_SOCODA[[#This Row],[Prix d''achat HT]]*Tableau_TARIFS_SOCODA[[#This Row],[Qté26]]</f>
        <v>0</v>
      </c>
      <c r="BI116" s="74">
        <f>Tableau_TARIFS_SOCODA[[#This Row],[Prix d''achat HT]]*Tableau_TARIFS_SOCODA[[#This Row],[Qté27]]</f>
        <v>0</v>
      </c>
      <c r="BK116" s="74">
        <f>Tableau_TARIFS_SOCODA[[#This Row],[Prix d''achat HT]]*Tableau_TARIFS_SOCODA[[#This Row],[Qté28]]</f>
        <v>0</v>
      </c>
      <c r="BM116" s="74">
        <f>Tableau_TARIFS_SOCODA[[#This Row],[Prix d''achat HT]]*Tableau_TARIFS_SOCODA[[#This Row],[Qté29]]</f>
        <v>0</v>
      </c>
      <c r="BO116" s="74">
        <f>Tableau_TARIFS_SOCODA[[#This Row],[Prix d''achat HT]]*Tableau_TARIFS_SOCODA[[#This Row],[Qté30]]</f>
        <v>0</v>
      </c>
      <c r="BP116" s="75">
        <f>Tableau_TARIFS_SOCODA[[#This Row],[Longueur]]*Tableau_TARIFS_SOCODA[[#This Row],[Largeur]]</f>
        <v>3.7209999999999996</v>
      </c>
      <c r="BR116" s="74"/>
    </row>
    <row r="117" spans="1:70" x14ac:dyDescent="0.25">
      <c r="A117" t="s">
        <v>289</v>
      </c>
      <c r="B117" t="s">
        <v>271</v>
      </c>
      <c r="C117" t="s">
        <v>290</v>
      </c>
      <c r="D117">
        <v>3.05</v>
      </c>
      <c r="E117">
        <v>1.22</v>
      </c>
      <c r="F117" t="s">
        <v>61</v>
      </c>
      <c r="G117" s="74">
        <v>14.11</v>
      </c>
      <c r="I117" s="74">
        <f>Tableau_TARIFS_SOCODA[[#This Row],[Prix d''achat HT]]*Tableau_TARIFS_SOCODA[[#This Row],[Qté]]</f>
        <v>0</v>
      </c>
      <c r="K117" s="74">
        <f>Tableau_TARIFS_SOCODA[[#This Row],[Prix d''achat HT]]*Tableau_TARIFS_SOCODA[[#This Row],[Qté2]]</f>
        <v>0</v>
      </c>
      <c r="M117" s="74">
        <f>Tableau_TARIFS_SOCODA[[#This Row],[Prix d''achat HT]]*Tableau_TARIFS_SOCODA[[#This Row],[Qté3]]</f>
        <v>0</v>
      </c>
      <c r="O117" s="74">
        <f>Tableau_TARIFS_SOCODA[[#This Row],[Prix d''achat HT]]*Tableau_TARIFS_SOCODA[[#This Row],[Qté4]]</f>
        <v>0</v>
      </c>
      <c r="Q117" s="74">
        <f>Tableau_TARIFS_SOCODA[[#This Row],[Prix d''achat HT]]*Tableau_TARIFS_SOCODA[[#This Row],[Qté5]]</f>
        <v>0</v>
      </c>
      <c r="S117" s="74">
        <f>Tableau_TARIFS_SOCODA[[#This Row],[Prix d''achat HT]]*Tableau_TARIFS_SOCODA[[#This Row],[Qté6]]</f>
        <v>0</v>
      </c>
      <c r="U117" s="74">
        <f>Tableau_TARIFS_SOCODA[[#This Row],[Prix d''achat HT]]*Tableau_TARIFS_SOCODA[[#This Row],[Qté7]]</f>
        <v>0</v>
      </c>
      <c r="W117" s="74">
        <f>Tableau_TARIFS_SOCODA[[#This Row],[Prix d''achat HT]]*Tableau_TARIFS_SOCODA[[#This Row],[Qté8]]</f>
        <v>0</v>
      </c>
      <c r="Y117" s="74">
        <f>Tableau_TARIFS_SOCODA[[#This Row],[Prix d''achat HT]]*Tableau_TARIFS_SOCODA[[#This Row],[Qté9]]</f>
        <v>0</v>
      </c>
      <c r="AA117" s="74">
        <f>Tableau_TARIFS_SOCODA[[#This Row],[Prix d''achat HT]]*Tableau_TARIFS_SOCODA[[#This Row],[Qté10]]</f>
        <v>0</v>
      </c>
      <c r="AC117" s="74">
        <f>Tableau_TARIFS_SOCODA[[#This Row],[Prix d''achat HT]]*Tableau_TARIFS_SOCODA[[#This Row],[Qté11]]</f>
        <v>0</v>
      </c>
      <c r="AE117" s="74">
        <f>Tableau_TARIFS_SOCODA[[#This Row],[Prix d''achat HT]]*Tableau_TARIFS_SOCODA[[#This Row],[Qté12]]</f>
        <v>0</v>
      </c>
      <c r="AG117" s="74">
        <f>Tableau_TARIFS_SOCODA[[#This Row],[Prix d''achat HT]]*Tableau_TARIFS_SOCODA[[#This Row],[Qté13]]</f>
        <v>0</v>
      </c>
      <c r="AI117" s="74">
        <f>Tableau_TARIFS_SOCODA[[#This Row],[Prix d''achat HT]]*Tableau_TARIFS_SOCODA[[#This Row],[Qté14]]</f>
        <v>0</v>
      </c>
      <c r="AK117" s="74">
        <f>Tableau_TARIFS_SOCODA[[#This Row],[Prix d''achat HT]]*Tableau_TARIFS_SOCODA[[#This Row],[Qté15]]</f>
        <v>0</v>
      </c>
      <c r="AM117" s="74">
        <f>Tableau_TARIFS_SOCODA[[#This Row],[Prix d''achat HT]]*Tableau_TARIFS_SOCODA[[#This Row],[Qté16]]</f>
        <v>0</v>
      </c>
      <c r="AO117" s="74">
        <f>Tableau_TARIFS_SOCODA[[#This Row],[Prix d''achat HT]]*Tableau_TARIFS_SOCODA[[#This Row],[Qté17]]</f>
        <v>0</v>
      </c>
      <c r="AQ117" s="74">
        <f>Tableau_TARIFS_SOCODA[[#This Row],[Prix d''achat HT]]*Tableau_TARIFS_SOCODA[[#This Row],[Qté18]]</f>
        <v>0</v>
      </c>
      <c r="AS117" s="74">
        <f>Tableau_TARIFS_SOCODA[[#This Row],[Prix d''achat HT]]*Tableau_TARIFS_SOCODA[[#This Row],[Qté19]]</f>
        <v>0</v>
      </c>
      <c r="AU117" s="74">
        <f>Tableau_TARIFS_SOCODA[[#This Row],[Prix d''achat HT]]*Tableau_TARIFS_SOCODA[[#This Row],[Qté20]]</f>
        <v>0</v>
      </c>
      <c r="AW117" s="74">
        <f>Tableau_TARIFS_SOCODA[[#This Row],[Prix d''achat HT]]*Tableau_TARIFS_SOCODA[[#This Row],[Qté21]]</f>
        <v>0</v>
      </c>
      <c r="AY117" s="74">
        <f>Tableau_TARIFS_SOCODA[[#This Row],[Prix d''achat HT]]*Tableau_TARIFS_SOCODA[[#This Row],[Qté22]]</f>
        <v>0</v>
      </c>
      <c r="BA117" s="74">
        <f>Tableau_TARIFS_SOCODA[[#This Row],[Prix d''achat HT]]*Tableau_TARIFS_SOCODA[[#This Row],[Qté23]]</f>
        <v>0</v>
      </c>
      <c r="BC117" s="74">
        <f>Tableau_TARIFS_SOCODA[[#This Row],[Prix d''achat HT]]*Tableau_TARIFS_SOCODA[[#This Row],[Qté24]]</f>
        <v>0</v>
      </c>
      <c r="BE117" s="74">
        <f>Tableau_TARIFS_SOCODA[[#This Row],[Prix d''achat HT]]*Tableau_TARIFS_SOCODA[[#This Row],[Qté25]]</f>
        <v>0</v>
      </c>
      <c r="BG117" s="74">
        <f>Tableau_TARIFS_SOCODA[[#This Row],[Prix d''achat HT]]*Tableau_TARIFS_SOCODA[[#This Row],[Qté26]]</f>
        <v>0</v>
      </c>
      <c r="BI117" s="74">
        <f>Tableau_TARIFS_SOCODA[[#This Row],[Prix d''achat HT]]*Tableau_TARIFS_SOCODA[[#This Row],[Qté27]]</f>
        <v>0</v>
      </c>
      <c r="BK117" s="74">
        <f>Tableau_TARIFS_SOCODA[[#This Row],[Prix d''achat HT]]*Tableau_TARIFS_SOCODA[[#This Row],[Qté28]]</f>
        <v>0</v>
      </c>
      <c r="BM117" s="74">
        <f>Tableau_TARIFS_SOCODA[[#This Row],[Prix d''achat HT]]*Tableau_TARIFS_SOCODA[[#This Row],[Qté29]]</f>
        <v>0</v>
      </c>
      <c r="BO117" s="74">
        <f>Tableau_TARIFS_SOCODA[[#This Row],[Prix d''achat HT]]*Tableau_TARIFS_SOCODA[[#This Row],[Qté30]]</f>
        <v>0</v>
      </c>
      <c r="BP117" s="75">
        <f>Tableau_TARIFS_SOCODA[[#This Row],[Longueur]]*Tableau_TARIFS_SOCODA[[#This Row],[Largeur]]</f>
        <v>3.7209999999999996</v>
      </c>
      <c r="BR117" s="74"/>
    </row>
    <row r="118" spans="1:70" x14ac:dyDescent="0.25">
      <c r="A118" t="s">
        <v>291</v>
      </c>
      <c r="B118" t="s">
        <v>271</v>
      </c>
      <c r="C118" t="s">
        <v>292</v>
      </c>
      <c r="D118">
        <v>4.1500000000000004</v>
      </c>
      <c r="E118">
        <v>2.0699999999999998</v>
      </c>
      <c r="F118" t="s">
        <v>61</v>
      </c>
      <c r="G118" s="74">
        <v>11.26</v>
      </c>
      <c r="I118" s="74">
        <f>Tableau_TARIFS_SOCODA[[#This Row],[Prix d''achat HT]]*Tableau_TARIFS_SOCODA[[#This Row],[Qté]]</f>
        <v>0</v>
      </c>
      <c r="K118" s="74">
        <f>Tableau_TARIFS_SOCODA[[#This Row],[Prix d''achat HT]]*Tableau_TARIFS_SOCODA[[#This Row],[Qté2]]</f>
        <v>0</v>
      </c>
      <c r="M118" s="74">
        <f>Tableau_TARIFS_SOCODA[[#This Row],[Prix d''achat HT]]*Tableau_TARIFS_SOCODA[[#This Row],[Qté3]]</f>
        <v>0</v>
      </c>
      <c r="O118" s="74">
        <f>Tableau_TARIFS_SOCODA[[#This Row],[Prix d''achat HT]]*Tableau_TARIFS_SOCODA[[#This Row],[Qté4]]</f>
        <v>0</v>
      </c>
      <c r="Q118" s="74">
        <f>Tableau_TARIFS_SOCODA[[#This Row],[Prix d''achat HT]]*Tableau_TARIFS_SOCODA[[#This Row],[Qté5]]</f>
        <v>0</v>
      </c>
      <c r="S118" s="74">
        <f>Tableau_TARIFS_SOCODA[[#This Row],[Prix d''achat HT]]*Tableau_TARIFS_SOCODA[[#This Row],[Qté6]]</f>
        <v>0</v>
      </c>
      <c r="U118" s="74">
        <f>Tableau_TARIFS_SOCODA[[#This Row],[Prix d''achat HT]]*Tableau_TARIFS_SOCODA[[#This Row],[Qté7]]</f>
        <v>0</v>
      </c>
      <c r="W118" s="74">
        <f>Tableau_TARIFS_SOCODA[[#This Row],[Prix d''achat HT]]*Tableau_TARIFS_SOCODA[[#This Row],[Qté8]]</f>
        <v>0</v>
      </c>
      <c r="Y118" s="74">
        <f>Tableau_TARIFS_SOCODA[[#This Row],[Prix d''achat HT]]*Tableau_TARIFS_SOCODA[[#This Row],[Qté9]]</f>
        <v>0</v>
      </c>
      <c r="AA118" s="74">
        <f>Tableau_TARIFS_SOCODA[[#This Row],[Prix d''achat HT]]*Tableau_TARIFS_SOCODA[[#This Row],[Qté10]]</f>
        <v>0</v>
      </c>
      <c r="AC118" s="74">
        <f>Tableau_TARIFS_SOCODA[[#This Row],[Prix d''achat HT]]*Tableau_TARIFS_SOCODA[[#This Row],[Qté11]]</f>
        <v>0</v>
      </c>
      <c r="AE118" s="74">
        <f>Tableau_TARIFS_SOCODA[[#This Row],[Prix d''achat HT]]*Tableau_TARIFS_SOCODA[[#This Row],[Qté12]]</f>
        <v>0</v>
      </c>
      <c r="AG118" s="74">
        <f>Tableau_TARIFS_SOCODA[[#This Row],[Prix d''achat HT]]*Tableau_TARIFS_SOCODA[[#This Row],[Qté13]]</f>
        <v>0</v>
      </c>
      <c r="AI118" s="74">
        <f>Tableau_TARIFS_SOCODA[[#This Row],[Prix d''achat HT]]*Tableau_TARIFS_SOCODA[[#This Row],[Qté14]]</f>
        <v>0</v>
      </c>
      <c r="AK118" s="74">
        <f>Tableau_TARIFS_SOCODA[[#This Row],[Prix d''achat HT]]*Tableau_TARIFS_SOCODA[[#This Row],[Qté15]]</f>
        <v>0</v>
      </c>
      <c r="AM118" s="74">
        <f>Tableau_TARIFS_SOCODA[[#This Row],[Prix d''achat HT]]*Tableau_TARIFS_SOCODA[[#This Row],[Qté16]]</f>
        <v>0</v>
      </c>
      <c r="AO118" s="74">
        <f>Tableau_TARIFS_SOCODA[[#This Row],[Prix d''achat HT]]*Tableau_TARIFS_SOCODA[[#This Row],[Qté17]]</f>
        <v>0</v>
      </c>
      <c r="AQ118" s="74">
        <f>Tableau_TARIFS_SOCODA[[#This Row],[Prix d''achat HT]]*Tableau_TARIFS_SOCODA[[#This Row],[Qté18]]</f>
        <v>0</v>
      </c>
      <c r="AS118" s="74">
        <f>Tableau_TARIFS_SOCODA[[#This Row],[Prix d''achat HT]]*Tableau_TARIFS_SOCODA[[#This Row],[Qté19]]</f>
        <v>0</v>
      </c>
      <c r="AU118" s="74">
        <f>Tableau_TARIFS_SOCODA[[#This Row],[Prix d''achat HT]]*Tableau_TARIFS_SOCODA[[#This Row],[Qté20]]</f>
        <v>0</v>
      </c>
      <c r="AW118" s="74">
        <f>Tableau_TARIFS_SOCODA[[#This Row],[Prix d''achat HT]]*Tableau_TARIFS_SOCODA[[#This Row],[Qté21]]</f>
        <v>0</v>
      </c>
      <c r="AY118" s="74">
        <f>Tableau_TARIFS_SOCODA[[#This Row],[Prix d''achat HT]]*Tableau_TARIFS_SOCODA[[#This Row],[Qté22]]</f>
        <v>0</v>
      </c>
      <c r="BA118" s="74">
        <f>Tableau_TARIFS_SOCODA[[#This Row],[Prix d''achat HT]]*Tableau_TARIFS_SOCODA[[#This Row],[Qté23]]</f>
        <v>0</v>
      </c>
      <c r="BC118" s="74">
        <f>Tableau_TARIFS_SOCODA[[#This Row],[Prix d''achat HT]]*Tableau_TARIFS_SOCODA[[#This Row],[Qté24]]</f>
        <v>0</v>
      </c>
      <c r="BE118" s="74">
        <f>Tableau_TARIFS_SOCODA[[#This Row],[Prix d''achat HT]]*Tableau_TARIFS_SOCODA[[#This Row],[Qté25]]</f>
        <v>0</v>
      </c>
      <c r="BG118" s="74">
        <f>Tableau_TARIFS_SOCODA[[#This Row],[Prix d''achat HT]]*Tableau_TARIFS_SOCODA[[#This Row],[Qté26]]</f>
        <v>0</v>
      </c>
      <c r="BI118" s="74">
        <f>Tableau_TARIFS_SOCODA[[#This Row],[Prix d''achat HT]]*Tableau_TARIFS_SOCODA[[#This Row],[Qté27]]</f>
        <v>0</v>
      </c>
      <c r="BK118" s="74">
        <f>Tableau_TARIFS_SOCODA[[#This Row],[Prix d''achat HT]]*Tableau_TARIFS_SOCODA[[#This Row],[Qté28]]</f>
        <v>0</v>
      </c>
      <c r="BM118" s="74">
        <f>Tableau_TARIFS_SOCODA[[#This Row],[Prix d''achat HT]]*Tableau_TARIFS_SOCODA[[#This Row],[Qté29]]</f>
        <v>0</v>
      </c>
      <c r="BO118" s="74">
        <f>Tableau_TARIFS_SOCODA[[#This Row],[Prix d''achat HT]]*Tableau_TARIFS_SOCODA[[#This Row],[Qté30]]</f>
        <v>0</v>
      </c>
      <c r="BP118" s="75">
        <f>Tableau_TARIFS_SOCODA[[#This Row],[Longueur]]*Tableau_TARIFS_SOCODA[[#This Row],[Largeur]]</f>
        <v>8.5905000000000005</v>
      </c>
      <c r="BR118" s="74"/>
    </row>
    <row r="119" spans="1:70" x14ac:dyDescent="0.25">
      <c r="A119" t="s">
        <v>293</v>
      </c>
      <c r="B119" t="s">
        <v>271</v>
      </c>
      <c r="C119" t="s">
        <v>294</v>
      </c>
      <c r="D119">
        <v>4.1500000000000004</v>
      </c>
      <c r="E119">
        <v>2.0699999999999998</v>
      </c>
      <c r="F119" t="s">
        <v>61</v>
      </c>
      <c r="G119" s="74">
        <v>17.7</v>
      </c>
      <c r="I119" s="74">
        <f>Tableau_TARIFS_SOCODA[[#This Row],[Prix d''achat HT]]*Tableau_TARIFS_SOCODA[[#This Row],[Qté]]</f>
        <v>0</v>
      </c>
      <c r="K119" s="74">
        <f>Tableau_TARIFS_SOCODA[[#This Row],[Prix d''achat HT]]*Tableau_TARIFS_SOCODA[[#This Row],[Qté2]]</f>
        <v>0</v>
      </c>
      <c r="M119" s="74">
        <f>Tableau_TARIFS_SOCODA[[#This Row],[Prix d''achat HT]]*Tableau_TARIFS_SOCODA[[#This Row],[Qté3]]</f>
        <v>0</v>
      </c>
      <c r="O119" s="74">
        <f>Tableau_TARIFS_SOCODA[[#This Row],[Prix d''achat HT]]*Tableau_TARIFS_SOCODA[[#This Row],[Qté4]]</f>
        <v>0</v>
      </c>
      <c r="Q119" s="74">
        <f>Tableau_TARIFS_SOCODA[[#This Row],[Prix d''achat HT]]*Tableau_TARIFS_SOCODA[[#This Row],[Qté5]]</f>
        <v>0</v>
      </c>
      <c r="S119" s="74">
        <f>Tableau_TARIFS_SOCODA[[#This Row],[Prix d''achat HT]]*Tableau_TARIFS_SOCODA[[#This Row],[Qté6]]</f>
        <v>0</v>
      </c>
      <c r="U119" s="74">
        <f>Tableau_TARIFS_SOCODA[[#This Row],[Prix d''achat HT]]*Tableau_TARIFS_SOCODA[[#This Row],[Qté7]]</f>
        <v>0</v>
      </c>
      <c r="W119" s="74">
        <f>Tableau_TARIFS_SOCODA[[#This Row],[Prix d''achat HT]]*Tableau_TARIFS_SOCODA[[#This Row],[Qté8]]</f>
        <v>0</v>
      </c>
      <c r="Y119" s="74">
        <f>Tableau_TARIFS_SOCODA[[#This Row],[Prix d''achat HT]]*Tableau_TARIFS_SOCODA[[#This Row],[Qté9]]</f>
        <v>0</v>
      </c>
      <c r="AA119" s="74">
        <f>Tableau_TARIFS_SOCODA[[#This Row],[Prix d''achat HT]]*Tableau_TARIFS_SOCODA[[#This Row],[Qté10]]</f>
        <v>0</v>
      </c>
      <c r="AC119" s="74">
        <f>Tableau_TARIFS_SOCODA[[#This Row],[Prix d''achat HT]]*Tableau_TARIFS_SOCODA[[#This Row],[Qté11]]</f>
        <v>0</v>
      </c>
      <c r="AE119" s="74">
        <f>Tableau_TARIFS_SOCODA[[#This Row],[Prix d''achat HT]]*Tableau_TARIFS_SOCODA[[#This Row],[Qté12]]</f>
        <v>0</v>
      </c>
      <c r="AG119" s="74">
        <f>Tableau_TARIFS_SOCODA[[#This Row],[Prix d''achat HT]]*Tableau_TARIFS_SOCODA[[#This Row],[Qté13]]</f>
        <v>0</v>
      </c>
      <c r="AI119" s="74">
        <f>Tableau_TARIFS_SOCODA[[#This Row],[Prix d''achat HT]]*Tableau_TARIFS_SOCODA[[#This Row],[Qté14]]</f>
        <v>0</v>
      </c>
      <c r="AK119" s="74">
        <f>Tableau_TARIFS_SOCODA[[#This Row],[Prix d''achat HT]]*Tableau_TARIFS_SOCODA[[#This Row],[Qté15]]</f>
        <v>0</v>
      </c>
      <c r="AM119" s="74">
        <f>Tableau_TARIFS_SOCODA[[#This Row],[Prix d''achat HT]]*Tableau_TARIFS_SOCODA[[#This Row],[Qté16]]</f>
        <v>0</v>
      </c>
      <c r="AO119" s="74">
        <f>Tableau_TARIFS_SOCODA[[#This Row],[Prix d''achat HT]]*Tableau_TARIFS_SOCODA[[#This Row],[Qté17]]</f>
        <v>0</v>
      </c>
      <c r="AQ119" s="74">
        <f>Tableau_TARIFS_SOCODA[[#This Row],[Prix d''achat HT]]*Tableau_TARIFS_SOCODA[[#This Row],[Qté18]]</f>
        <v>0</v>
      </c>
      <c r="AS119" s="74">
        <f>Tableau_TARIFS_SOCODA[[#This Row],[Prix d''achat HT]]*Tableau_TARIFS_SOCODA[[#This Row],[Qté19]]</f>
        <v>0</v>
      </c>
      <c r="AU119" s="74">
        <f>Tableau_TARIFS_SOCODA[[#This Row],[Prix d''achat HT]]*Tableau_TARIFS_SOCODA[[#This Row],[Qté20]]</f>
        <v>0</v>
      </c>
      <c r="AW119" s="74">
        <f>Tableau_TARIFS_SOCODA[[#This Row],[Prix d''achat HT]]*Tableau_TARIFS_SOCODA[[#This Row],[Qté21]]</f>
        <v>0</v>
      </c>
      <c r="AY119" s="74">
        <f>Tableau_TARIFS_SOCODA[[#This Row],[Prix d''achat HT]]*Tableau_TARIFS_SOCODA[[#This Row],[Qté22]]</f>
        <v>0</v>
      </c>
      <c r="BA119" s="74">
        <f>Tableau_TARIFS_SOCODA[[#This Row],[Prix d''achat HT]]*Tableau_TARIFS_SOCODA[[#This Row],[Qté23]]</f>
        <v>0</v>
      </c>
      <c r="BC119" s="74">
        <f>Tableau_TARIFS_SOCODA[[#This Row],[Prix d''achat HT]]*Tableau_TARIFS_SOCODA[[#This Row],[Qté24]]</f>
        <v>0</v>
      </c>
      <c r="BE119" s="74">
        <f>Tableau_TARIFS_SOCODA[[#This Row],[Prix d''achat HT]]*Tableau_TARIFS_SOCODA[[#This Row],[Qté25]]</f>
        <v>0</v>
      </c>
      <c r="BG119" s="74">
        <f>Tableau_TARIFS_SOCODA[[#This Row],[Prix d''achat HT]]*Tableau_TARIFS_SOCODA[[#This Row],[Qté26]]</f>
        <v>0</v>
      </c>
      <c r="BI119" s="74">
        <f>Tableau_TARIFS_SOCODA[[#This Row],[Prix d''achat HT]]*Tableau_TARIFS_SOCODA[[#This Row],[Qté27]]</f>
        <v>0</v>
      </c>
      <c r="BK119" s="74">
        <f>Tableau_TARIFS_SOCODA[[#This Row],[Prix d''achat HT]]*Tableau_TARIFS_SOCODA[[#This Row],[Qté28]]</f>
        <v>0</v>
      </c>
      <c r="BM119" s="74">
        <f>Tableau_TARIFS_SOCODA[[#This Row],[Prix d''achat HT]]*Tableau_TARIFS_SOCODA[[#This Row],[Qté29]]</f>
        <v>0</v>
      </c>
      <c r="BO119" s="74">
        <f>Tableau_TARIFS_SOCODA[[#This Row],[Prix d''achat HT]]*Tableau_TARIFS_SOCODA[[#This Row],[Qté30]]</f>
        <v>0</v>
      </c>
      <c r="BP119" s="75">
        <f>Tableau_TARIFS_SOCODA[[#This Row],[Longueur]]*Tableau_TARIFS_SOCODA[[#This Row],[Largeur]]</f>
        <v>8.5905000000000005</v>
      </c>
      <c r="BR119" s="74"/>
    </row>
    <row r="120" spans="1:70" x14ac:dyDescent="0.25">
      <c r="A120" t="s">
        <v>295</v>
      </c>
      <c r="B120" t="s">
        <v>271</v>
      </c>
      <c r="C120" t="s">
        <v>296</v>
      </c>
      <c r="D120">
        <v>3.66</v>
      </c>
      <c r="E120">
        <v>2.0699999999999998</v>
      </c>
      <c r="F120" t="s">
        <v>61</v>
      </c>
      <c r="G120" s="74">
        <v>5.36</v>
      </c>
      <c r="I120" s="74">
        <f>Tableau_TARIFS_SOCODA[[#This Row],[Prix d''achat HT]]*Tableau_TARIFS_SOCODA[[#This Row],[Qté]]</f>
        <v>0</v>
      </c>
      <c r="K120" s="74">
        <f>Tableau_TARIFS_SOCODA[[#This Row],[Prix d''achat HT]]*Tableau_TARIFS_SOCODA[[#This Row],[Qté2]]</f>
        <v>0</v>
      </c>
      <c r="M120" s="74">
        <f>Tableau_TARIFS_SOCODA[[#This Row],[Prix d''achat HT]]*Tableau_TARIFS_SOCODA[[#This Row],[Qté3]]</f>
        <v>0</v>
      </c>
      <c r="O120" s="74">
        <f>Tableau_TARIFS_SOCODA[[#This Row],[Prix d''achat HT]]*Tableau_TARIFS_SOCODA[[#This Row],[Qté4]]</f>
        <v>0</v>
      </c>
      <c r="Q120" s="74">
        <f>Tableau_TARIFS_SOCODA[[#This Row],[Prix d''achat HT]]*Tableau_TARIFS_SOCODA[[#This Row],[Qté5]]</f>
        <v>0</v>
      </c>
      <c r="S120" s="74">
        <f>Tableau_TARIFS_SOCODA[[#This Row],[Prix d''achat HT]]*Tableau_TARIFS_SOCODA[[#This Row],[Qté6]]</f>
        <v>0</v>
      </c>
      <c r="U120" s="74">
        <f>Tableau_TARIFS_SOCODA[[#This Row],[Prix d''achat HT]]*Tableau_TARIFS_SOCODA[[#This Row],[Qté7]]</f>
        <v>0</v>
      </c>
      <c r="W120" s="74">
        <f>Tableau_TARIFS_SOCODA[[#This Row],[Prix d''achat HT]]*Tableau_TARIFS_SOCODA[[#This Row],[Qté8]]</f>
        <v>0</v>
      </c>
      <c r="Y120" s="74">
        <f>Tableau_TARIFS_SOCODA[[#This Row],[Prix d''achat HT]]*Tableau_TARIFS_SOCODA[[#This Row],[Qté9]]</f>
        <v>0</v>
      </c>
      <c r="AA120" s="74">
        <f>Tableau_TARIFS_SOCODA[[#This Row],[Prix d''achat HT]]*Tableau_TARIFS_SOCODA[[#This Row],[Qté10]]</f>
        <v>0</v>
      </c>
      <c r="AC120" s="74">
        <f>Tableau_TARIFS_SOCODA[[#This Row],[Prix d''achat HT]]*Tableau_TARIFS_SOCODA[[#This Row],[Qté11]]</f>
        <v>0</v>
      </c>
      <c r="AE120" s="74">
        <f>Tableau_TARIFS_SOCODA[[#This Row],[Prix d''achat HT]]*Tableau_TARIFS_SOCODA[[#This Row],[Qté12]]</f>
        <v>0</v>
      </c>
      <c r="AG120" s="74">
        <f>Tableau_TARIFS_SOCODA[[#This Row],[Prix d''achat HT]]*Tableau_TARIFS_SOCODA[[#This Row],[Qté13]]</f>
        <v>0</v>
      </c>
      <c r="AI120" s="74">
        <f>Tableau_TARIFS_SOCODA[[#This Row],[Prix d''achat HT]]*Tableau_TARIFS_SOCODA[[#This Row],[Qté14]]</f>
        <v>0</v>
      </c>
      <c r="AK120" s="74">
        <f>Tableau_TARIFS_SOCODA[[#This Row],[Prix d''achat HT]]*Tableau_TARIFS_SOCODA[[#This Row],[Qté15]]</f>
        <v>0</v>
      </c>
      <c r="AM120" s="74">
        <f>Tableau_TARIFS_SOCODA[[#This Row],[Prix d''achat HT]]*Tableau_TARIFS_SOCODA[[#This Row],[Qté16]]</f>
        <v>0</v>
      </c>
      <c r="AO120" s="74">
        <f>Tableau_TARIFS_SOCODA[[#This Row],[Prix d''achat HT]]*Tableau_TARIFS_SOCODA[[#This Row],[Qté17]]</f>
        <v>0</v>
      </c>
      <c r="AQ120" s="74">
        <f>Tableau_TARIFS_SOCODA[[#This Row],[Prix d''achat HT]]*Tableau_TARIFS_SOCODA[[#This Row],[Qté18]]</f>
        <v>0</v>
      </c>
      <c r="AS120" s="74">
        <f>Tableau_TARIFS_SOCODA[[#This Row],[Prix d''achat HT]]*Tableau_TARIFS_SOCODA[[#This Row],[Qté19]]</f>
        <v>0</v>
      </c>
      <c r="AU120" s="74">
        <f>Tableau_TARIFS_SOCODA[[#This Row],[Prix d''achat HT]]*Tableau_TARIFS_SOCODA[[#This Row],[Qté20]]</f>
        <v>0</v>
      </c>
      <c r="AW120" s="74">
        <f>Tableau_TARIFS_SOCODA[[#This Row],[Prix d''achat HT]]*Tableau_TARIFS_SOCODA[[#This Row],[Qté21]]</f>
        <v>0</v>
      </c>
      <c r="AY120" s="74">
        <f>Tableau_TARIFS_SOCODA[[#This Row],[Prix d''achat HT]]*Tableau_TARIFS_SOCODA[[#This Row],[Qté22]]</f>
        <v>0</v>
      </c>
      <c r="BA120" s="74">
        <f>Tableau_TARIFS_SOCODA[[#This Row],[Prix d''achat HT]]*Tableau_TARIFS_SOCODA[[#This Row],[Qté23]]</f>
        <v>0</v>
      </c>
      <c r="BC120" s="74">
        <f>Tableau_TARIFS_SOCODA[[#This Row],[Prix d''achat HT]]*Tableau_TARIFS_SOCODA[[#This Row],[Qté24]]</f>
        <v>0</v>
      </c>
      <c r="BE120" s="74">
        <f>Tableau_TARIFS_SOCODA[[#This Row],[Prix d''achat HT]]*Tableau_TARIFS_SOCODA[[#This Row],[Qté25]]</f>
        <v>0</v>
      </c>
      <c r="BG120" s="74">
        <f>Tableau_TARIFS_SOCODA[[#This Row],[Prix d''achat HT]]*Tableau_TARIFS_SOCODA[[#This Row],[Qté26]]</f>
        <v>0</v>
      </c>
      <c r="BI120" s="74">
        <f>Tableau_TARIFS_SOCODA[[#This Row],[Prix d''achat HT]]*Tableau_TARIFS_SOCODA[[#This Row],[Qté27]]</f>
        <v>0</v>
      </c>
      <c r="BK120" s="74">
        <f>Tableau_TARIFS_SOCODA[[#This Row],[Prix d''achat HT]]*Tableau_TARIFS_SOCODA[[#This Row],[Qté28]]</f>
        <v>0</v>
      </c>
      <c r="BM120" s="74">
        <f>Tableau_TARIFS_SOCODA[[#This Row],[Prix d''achat HT]]*Tableau_TARIFS_SOCODA[[#This Row],[Qté29]]</f>
        <v>0</v>
      </c>
      <c r="BO120" s="74">
        <f>Tableau_TARIFS_SOCODA[[#This Row],[Prix d''achat HT]]*Tableau_TARIFS_SOCODA[[#This Row],[Qté30]]</f>
        <v>0</v>
      </c>
      <c r="BP120" s="75">
        <f>Tableau_TARIFS_SOCODA[[#This Row],[Longueur]]*Tableau_TARIFS_SOCODA[[#This Row],[Largeur]]</f>
        <v>7.5762</v>
      </c>
      <c r="BR120" s="74"/>
    </row>
    <row r="121" spans="1:70" x14ac:dyDescent="0.25">
      <c r="A121" t="s">
        <v>297</v>
      </c>
      <c r="B121" t="s">
        <v>271</v>
      </c>
      <c r="C121" t="s">
        <v>298</v>
      </c>
      <c r="D121">
        <v>3.66</v>
      </c>
      <c r="E121">
        <v>2.0699999999999998</v>
      </c>
      <c r="F121" t="s">
        <v>61</v>
      </c>
      <c r="G121" s="74">
        <v>5.64</v>
      </c>
      <c r="I121" s="74">
        <f>Tableau_TARIFS_SOCODA[[#This Row],[Prix d''achat HT]]*Tableau_TARIFS_SOCODA[[#This Row],[Qté]]</f>
        <v>0</v>
      </c>
      <c r="K121" s="74">
        <f>Tableau_TARIFS_SOCODA[[#This Row],[Prix d''achat HT]]*Tableau_TARIFS_SOCODA[[#This Row],[Qté2]]</f>
        <v>0</v>
      </c>
      <c r="M121" s="74">
        <f>Tableau_TARIFS_SOCODA[[#This Row],[Prix d''achat HT]]*Tableau_TARIFS_SOCODA[[#This Row],[Qté3]]</f>
        <v>0</v>
      </c>
      <c r="O121" s="74">
        <f>Tableau_TARIFS_SOCODA[[#This Row],[Prix d''achat HT]]*Tableau_TARIFS_SOCODA[[#This Row],[Qté4]]</f>
        <v>0</v>
      </c>
      <c r="Q121" s="74">
        <f>Tableau_TARIFS_SOCODA[[#This Row],[Prix d''achat HT]]*Tableau_TARIFS_SOCODA[[#This Row],[Qté5]]</f>
        <v>0</v>
      </c>
      <c r="S121" s="74">
        <f>Tableau_TARIFS_SOCODA[[#This Row],[Prix d''achat HT]]*Tableau_TARIFS_SOCODA[[#This Row],[Qté6]]</f>
        <v>0</v>
      </c>
      <c r="U121" s="74">
        <f>Tableau_TARIFS_SOCODA[[#This Row],[Prix d''achat HT]]*Tableau_TARIFS_SOCODA[[#This Row],[Qté7]]</f>
        <v>0</v>
      </c>
      <c r="W121" s="74">
        <f>Tableau_TARIFS_SOCODA[[#This Row],[Prix d''achat HT]]*Tableau_TARIFS_SOCODA[[#This Row],[Qté8]]</f>
        <v>0</v>
      </c>
      <c r="Y121" s="74">
        <f>Tableau_TARIFS_SOCODA[[#This Row],[Prix d''achat HT]]*Tableau_TARIFS_SOCODA[[#This Row],[Qté9]]</f>
        <v>0</v>
      </c>
      <c r="AA121" s="74">
        <f>Tableau_TARIFS_SOCODA[[#This Row],[Prix d''achat HT]]*Tableau_TARIFS_SOCODA[[#This Row],[Qté10]]</f>
        <v>0</v>
      </c>
      <c r="AC121" s="74">
        <f>Tableau_TARIFS_SOCODA[[#This Row],[Prix d''achat HT]]*Tableau_TARIFS_SOCODA[[#This Row],[Qté11]]</f>
        <v>0</v>
      </c>
      <c r="AE121" s="74">
        <f>Tableau_TARIFS_SOCODA[[#This Row],[Prix d''achat HT]]*Tableau_TARIFS_SOCODA[[#This Row],[Qté12]]</f>
        <v>0</v>
      </c>
      <c r="AG121" s="74">
        <f>Tableau_TARIFS_SOCODA[[#This Row],[Prix d''achat HT]]*Tableau_TARIFS_SOCODA[[#This Row],[Qté13]]</f>
        <v>0</v>
      </c>
      <c r="AI121" s="74">
        <f>Tableau_TARIFS_SOCODA[[#This Row],[Prix d''achat HT]]*Tableau_TARIFS_SOCODA[[#This Row],[Qté14]]</f>
        <v>0</v>
      </c>
      <c r="AK121" s="74">
        <f>Tableau_TARIFS_SOCODA[[#This Row],[Prix d''achat HT]]*Tableau_TARIFS_SOCODA[[#This Row],[Qté15]]</f>
        <v>0</v>
      </c>
      <c r="AM121" s="74">
        <f>Tableau_TARIFS_SOCODA[[#This Row],[Prix d''achat HT]]*Tableau_TARIFS_SOCODA[[#This Row],[Qté16]]</f>
        <v>0</v>
      </c>
      <c r="AO121" s="74">
        <f>Tableau_TARIFS_SOCODA[[#This Row],[Prix d''achat HT]]*Tableau_TARIFS_SOCODA[[#This Row],[Qté17]]</f>
        <v>0</v>
      </c>
      <c r="AQ121" s="74">
        <f>Tableau_TARIFS_SOCODA[[#This Row],[Prix d''achat HT]]*Tableau_TARIFS_SOCODA[[#This Row],[Qté18]]</f>
        <v>0</v>
      </c>
      <c r="AS121" s="74">
        <f>Tableau_TARIFS_SOCODA[[#This Row],[Prix d''achat HT]]*Tableau_TARIFS_SOCODA[[#This Row],[Qté19]]</f>
        <v>0</v>
      </c>
      <c r="AU121" s="74">
        <f>Tableau_TARIFS_SOCODA[[#This Row],[Prix d''achat HT]]*Tableau_TARIFS_SOCODA[[#This Row],[Qté20]]</f>
        <v>0</v>
      </c>
      <c r="AW121" s="74">
        <f>Tableau_TARIFS_SOCODA[[#This Row],[Prix d''achat HT]]*Tableau_TARIFS_SOCODA[[#This Row],[Qté21]]</f>
        <v>0</v>
      </c>
      <c r="AY121" s="74">
        <f>Tableau_TARIFS_SOCODA[[#This Row],[Prix d''achat HT]]*Tableau_TARIFS_SOCODA[[#This Row],[Qté22]]</f>
        <v>0</v>
      </c>
      <c r="BA121" s="74">
        <f>Tableau_TARIFS_SOCODA[[#This Row],[Prix d''achat HT]]*Tableau_TARIFS_SOCODA[[#This Row],[Qté23]]</f>
        <v>0</v>
      </c>
      <c r="BC121" s="74">
        <f>Tableau_TARIFS_SOCODA[[#This Row],[Prix d''achat HT]]*Tableau_TARIFS_SOCODA[[#This Row],[Qté24]]</f>
        <v>0</v>
      </c>
      <c r="BE121" s="74">
        <f>Tableau_TARIFS_SOCODA[[#This Row],[Prix d''achat HT]]*Tableau_TARIFS_SOCODA[[#This Row],[Qté25]]</f>
        <v>0</v>
      </c>
      <c r="BG121" s="74">
        <f>Tableau_TARIFS_SOCODA[[#This Row],[Prix d''achat HT]]*Tableau_TARIFS_SOCODA[[#This Row],[Qté26]]</f>
        <v>0</v>
      </c>
      <c r="BI121" s="74">
        <f>Tableau_TARIFS_SOCODA[[#This Row],[Prix d''achat HT]]*Tableau_TARIFS_SOCODA[[#This Row],[Qté27]]</f>
        <v>0</v>
      </c>
      <c r="BK121" s="74">
        <f>Tableau_TARIFS_SOCODA[[#This Row],[Prix d''achat HT]]*Tableau_TARIFS_SOCODA[[#This Row],[Qté28]]</f>
        <v>0</v>
      </c>
      <c r="BM121" s="74">
        <f>Tableau_TARIFS_SOCODA[[#This Row],[Prix d''achat HT]]*Tableau_TARIFS_SOCODA[[#This Row],[Qté29]]</f>
        <v>0</v>
      </c>
      <c r="BO121" s="74">
        <f>Tableau_TARIFS_SOCODA[[#This Row],[Prix d''achat HT]]*Tableau_TARIFS_SOCODA[[#This Row],[Qté30]]</f>
        <v>0</v>
      </c>
      <c r="BP121" s="75">
        <f>Tableau_TARIFS_SOCODA[[#This Row],[Longueur]]*Tableau_TARIFS_SOCODA[[#This Row],[Largeur]]</f>
        <v>7.5762</v>
      </c>
      <c r="BR121" s="74"/>
    </row>
    <row r="122" spans="1:70" x14ac:dyDescent="0.25">
      <c r="A122" t="s">
        <v>299</v>
      </c>
      <c r="B122" t="s">
        <v>271</v>
      </c>
      <c r="C122" t="s">
        <v>300</v>
      </c>
      <c r="D122">
        <v>3.66</v>
      </c>
      <c r="E122">
        <v>2.0699999999999998</v>
      </c>
      <c r="F122" t="s">
        <v>61</v>
      </c>
      <c r="G122" s="74">
        <v>7.18</v>
      </c>
      <c r="I122" s="74">
        <f>Tableau_TARIFS_SOCODA[[#This Row],[Prix d''achat HT]]*Tableau_TARIFS_SOCODA[[#This Row],[Qté]]</f>
        <v>0</v>
      </c>
      <c r="K122" s="74">
        <f>Tableau_TARIFS_SOCODA[[#This Row],[Prix d''achat HT]]*Tableau_TARIFS_SOCODA[[#This Row],[Qté2]]</f>
        <v>0</v>
      </c>
      <c r="M122" s="74">
        <f>Tableau_TARIFS_SOCODA[[#This Row],[Prix d''achat HT]]*Tableau_TARIFS_SOCODA[[#This Row],[Qté3]]</f>
        <v>0</v>
      </c>
      <c r="O122" s="74">
        <f>Tableau_TARIFS_SOCODA[[#This Row],[Prix d''achat HT]]*Tableau_TARIFS_SOCODA[[#This Row],[Qté4]]</f>
        <v>0</v>
      </c>
      <c r="Q122" s="74">
        <f>Tableau_TARIFS_SOCODA[[#This Row],[Prix d''achat HT]]*Tableau_TARIFS_SOCODA[[#This Row],[Qté5]]</f>
        <v>0</v>
      </c>
      <c r="S122" s="74">
        <f>Tableau_TARIFS_SOCODA[[#This Row],[Prix d''achat HT]]*Tableau_TARIFS_SOCODA[[#This Row],[Qté6]]</f>
        <v>0</v>
      </c>
      <c r="U122" s="74">
        <f>Tableau_TARIFS_SOCODA[[#This Row],[Prix d''achat HT]]*Tableau_TARIFS_SOCODA[[#This Row],[Qté7]]</f>
        <v>0</v>
      </c>
      <c r="W122" s="74">
        <f>Tableau_TARIFS_SOCODA[[#This Row],[Prix d''achat HT]]*Tableau_TARIFS_SOCODA[[#This Row],[Qté8]]</f>
        <v>0</v>
      </c>
      <c r="Y122" s="74">
        <f>Tableau_TARIFS_SOCODA[[#This Row],[Prix d''achat HT]]*Tableau_TARIFS_SOCODA[[#This Row],[Qté9]]</f>
        <v>0</v>
      </c>
      <c r="AA122" s="74">
        <f>Tableau_TARIFS_SOCODA[[#This Row],[Prix d''achat HT]]*Tableau_TARIFS_SOCODA[[#This Row],[Qté10]]</f>
        <v>0</v>
      </c>
      <c r="AC122" s="74">
        <f>Tableau_TARIFS_SOCODA[[#This Row],[Prix d''achat HT]]*Tableau_TARIFS_SOCODA[[#This Row],[Qté11]]</f>
        <v>0</v>
      </c>
      <c r="AE122" s="74">
        <f>Tableau_TARIFS_SOCODA[[#This Row],[Prix d''achat HT]]*Tableau_TARIFS_SOCODA[[#This Row],[Qté12]]</f>
        <v>0</v>
      </c>
      <c r="AG122" s="74">
        <f>Tableau_TARIFS_SOCODA[[#This Row],[Prix d''achat HT]]*Tableau_TARIFS_SOCODA[[#This Row],[Qté13]]</f>
        <v>0</v>
      </c>
      <c r="AI122" s="74">
        <f>Tableau_TARIFS_SOCODA[[#This Row],[Prix d''achat HT]]*Tableau_TARIFS_SOCODA[[#This Row],[Qté14]]</f>
        <v>0</v>
      </c>
      <c r="AK122" s="74">
        <f>Tableau_TARIFS_SOCODA[[#This Row],[Prix d''achat HT]]*Tableau_TARIFS_SOCODA[[#This Row],[Qté15]]</f>
        <v>0</v>
      </c>
      <c r="AM122" s="74">
        <f>Tableau_TARIFS_SOCODA[[#This Row],[Prix d''achat HT]]*Tableau_TARIFS_SOCODA[[#This Row],[Qté16]]</f>
        <v>0</v>
      </c>
      <c r="AO122" s="74">
        <f>Tableau_TARIFS_SOCODA[[#This Row],[Prix d''achat HT]]*Tableau_TARIFS_SOCODA[[#This Row],[Qté17]]</f>
        <v>0</v>
      </c>
      <c r="AQ122" s="74">
        <f>Tableau_TARIFS_SOCODA[[#This Row],[Prix d''achat HT]]*Tableau_TARIFS_SOCODA[[#This Row],[Qté18]]</f>
        <v>0</v>
      </c>
      <c r="AS122" s="74">
        <f>Tableau_TARIFS_SOCODA[[#This Row],[Prix d''achat HT]]*Tableau_TARIFS_SOCODA[[#This Row],[Qté19]]</f>
        <v>0</v>
      </c>
      <c r="AU122" s="74">
        <f>Tableau_TARIFS_SOCODA[[#This Row],[Prix d''achat HT]]*Tableau_TARIFS_SOCODA[[#This Row],[Qté20]]</f>
        <v>0</v>
      </c>
      <c r="AW122" s="74">
        <f>Tableau_TARIFS_SOCODA[[#This Row],[Prix d''achat HT]]*Tableau_TARIFS_SOCODA[[#This Row],[Qté21]]</f>
        <v>0</v>
      </c>
      <c r="AY122" s="74">
        <f>Tableau_TARIFS_SOCODA[[#This Row],[Prix d''achat HT]]*Tableau_TARIFS_SOCODA[[#This Row],[Qté22]]</f>
        <v>0</v>
      </c>
      <c r="BA122" s="74">
        <f>Tableau_TARIFS_SOCODA[[#This Row],[Prix d''achat HT]]*Tableau_TARIFS_SOCODA[[#This Row],[Qté23]]</f>
        <v>0</v>
      </c>
      <c r="BC122" s="74">
        <f>Tableau_TARIFS_SOCODA[[#This Row],[Prix d''achat HT]]*Tableau_TARIFS_SOCODA[[#This Row],[Qté24]]</f>
        <v>0</v>
      </c>
      <c r="BE122" s="74">
        <f>Tableau_TARIFS_SOCODA[[#This Row],[Prix d''achat HT]]*Tableau_TARIFS_SOCODA[[#This Row],[Qté25]]</f>
        <v>0</v>
      </c>
      <c r="BG122" s="74">
        <f>Tableau_TARIFS_SOCODA[[#This Row],[Prix d''achat HT]]*Tableau_TARIFS_SOCODA[[#This Row],[Qté26]]</f>
        <v>0</v>
      </c>
      <c r="BI122" s="74">
        <f>Tableau_TARIFS_SOCODA[[#This Row],[Prix d''achat HT]]*Tableau_TARIFS_SOCODA[[#This Row],[Qté27]]</f>
        <v>0</v>
      </c>
      <c r="BK122" s="74">
        <f>Tableau_TARIFS_SOCODA[[#This Row],[Prix d''achat HT]]*Tableau_TARIFS_SOCODA[[#This Row],[Qté28]]</f>
        <v>0</v>
      </c>
      <c r="BM122" s="74">
        <f>Tableau_TARIFS_SOCODA[[#This Row],[Prix d''achat HT]]*Tableau_TARIFS_SOCODA[[#This Row],[Qté29]]</f>
        <v>0</v>
      </c>
      <c r="BO122" s="74">
        <f>Tableau_TARIFS_SOCODA[[#This Row],[Prix d''achat HT]]*Tableau_TARIFS_SOCODA[[#This Row],[Qté30]]</f>
        <v>0</v>
      </c>
      <c r="BP122" s="75">
        <f>Tableau_TARIFS_SOCODA[[#This Row],[Longueur]]*Tableau_TARIFS_SOCODA[[#This Row],[Largeur]]</f>
        <v>7.5762</v>
      </c>
      <c r="BR122" s="74"/>
    </row>
    <row r="123" spans="1:70" x14ac:dyDescent="0.25">
      <c r="A123" t="s">
        <v>301</v>
      </c>
      <c r="B123" t="s">
        <v>271</v>
      </c>
      <c r="C123" t="s">
        <v>302</v>
      </c>
      <c r="D123">
        <v>2.8</v>
      </c>
      <c r="E123">
        <v>2.0699999999999998</v>
      </c>
      <c r="F123" t="s">
        <v>61</v>
      </c>
      <c r="G123" s="74">
        <v>8.51</v>
      </c>
      <c r="I123" s="74">
        <f>Tableau_TARIFS_SOCODA[[#This Row],[Prix d''achat HT]]*Tableau_TARIFS_SOCODA[[#This Row],[Qté]]</f>
        <v>0</v>
      </c>
      <c r="K123" s="74">
        <f>Tableau_TARIFS_SOCODA[[#This Row],[Prix d''achat HT]]*Tableau_TARIFS_SOCODA[[#This Row],[Qté2]]</f>
        <v>0</v>
      </c>
      <c r="M123" s="74">
        <f>Tableau_TARIFS_SOCODA[[#This Row],[Prix d''achat HT]]*Tableau_TARIFS_SOCODA[[#This Row],[Qté3]]</f>
        <v>0</v>
      </c>
      <c r="O123" s="74">
        <f>Tableau_TARIFS_SOCODA[[#This Row],[Prix d''achat HT]]*Tableau_TARIFS_SOCODA[[#This Row],[Qté4]]</f>
        <v>0</v>
      </c>
      <c r="Q123" s="74">
        <f>Tableau_TARIFS_SOCODA[[#This Row],[Prix d''achat HT]]*Tableau_TARIFS_SOCODA[[#This Row],[Qté5]]</f>
        <v>0</v>
      </c>
      <c r="S123" s="74">
        <f>Tableau_TARIFS_SOCODA[[#This Row],[Prix d''achat HT]]*Tableau_TARIFS_SOCODA[[#This Row],[Qté6]]</f>
        <v>0</v>
      </c>
      <c r="U123" s="74">
        <f>Tableau_TARIFS_SOCODA[[#This Row],[Prix d''achat HT]]*Tableau_TARIFS_SOCODA[[#This Row],[Qté7]]</f>
        <v>0</v>
      </c>
      <c r="W123" s="74">
        <f>Tableau_TARIFS_SOCODA[[#This Row],[Prix d''achat HT]]*Tableau_TARIFS_SOCODA[[#This Row],[Qté8]]</f>
        <v>0</v>
      </c>
      <c r="Y123" s="74">
        <f>Tableau_TARIFS_SOCODA[[#This Row],[Prix d''achat HT]]*Tableau_TARIFS_SOCODA[[#This Row],[Qté9]]</f>
        <v>0</v>
      </c>
      <c r="AA123" s="74">
        <f>Tableau_TARIFS_SOCODA[[#This Row],[Prix d''achat HT]]*Tableau_TARIFS_SOCODA[[#This Row],[Qté10]]</f>
        <v>0</v>
      </c>
      <c r="AC123" s="74">
        <f>Tableau_TARIFS_SOCODA[[#This Row],[Prix d''achat HT]]*Tableau_TARIFS_SOCODA[[#This Row],[Qté11]]</f>
        <v>0</v>
      </c>
      <c r="AE123" s="74">
        <f>Tableau_TARIFS_SOCODA[[#This Row],[Prix d''achat HT]]*Tableau_TARIFS_SOCODA[[#This Row],[Qté12]]</f>
        <v>0</v>
      </c>
      <c r="AG123" s="74">
        <f>Tableau_TARIFS_SOCODA[[#This Row],[Prix d''achat HT]]*Tableau_TARIFS_SOCODA[[#This Row],[Qté13]]</f>
        <v>0</v>
      </c>
      <c r="AI123" s="74">
        <f>Tableau_TARIFS_SOCODA[[#This Row],[Prix d''achat HT]]*Tableau_TARIFS_SOCODA[[#This Row],[Qté14]]</f>
        <v>0</v>
      </c>
      <c r="AK123" s="74">
        <f>Tableau_TARIFS_SOCODA[[#This Row],[Prix d''achat HT]]*Tableau_TARIFS_SOCODA[[#This Row],[Qté15]]</f>
        <v>0</v>
      </c>
      <c r="AM123" s="74">
        <f>Tableau_TARIFS_SOCODA[[#This Row],[Prix d''achat HT]]*Tableau_TARIFS_SOCODA[[#This Row],[Qté16]]</f>
        <v>0</v>
      </c>
      <c r="AO123" s="74">
        <f>Tableau_TARIFS_SOCODA[[#This Row],[Prix d''achat HT]]*Tableau_TARIFS_SOCODA[[#This Row],[Qté17]]</f>
        <v>0</v>
      </c>
      <c r="AQ123" s="74">
        <f>Tableau_TARIFS_SOCODA[[#This Row],[Prix d''achat HT]]*Tableau_TARIFS_SOCODA[[#This Row],[Qté18]]</f>
        <v>0</v>
      </c>
      <c r="AS123" s="74">
        <f>Tableau_TARIFS_SOCODA[[#This Row],[Prix d''achat HT]]*Tableau_TARIFS_SOCODA[[#This Row],[Qté19]]</f>
        <v>0</v>
      </c>
      <c r="AU123" s="74">
        <f>Tableau_TARIFS_SOCODA[[#This Row],[Prix d''achat HT]]*Tableau_TARIFS_SOCODA[[#This Row],[Qté20]]</f>
        <v>0</v>
      </c>
      <c r="AW123" s="74">
        <f>Tableau_TARIFS_SOCODA[[#This Row],[Prix d''achat HT]]*Tableau_TARIFS_SOCODA[[#This Row],[Qté21]]</f>
        <v>0</v>
      </c>
      <c r="AY123" s="74">
        <f>Tableau_TARIFS_SOCODA[[#This Row],[Prix d''achat HT]]*Tableau_TARIFS_SOCODA[[#This Row],[Qté22]]</f>
        <v>0</v>
      </c>
      <c r="BA123" s="74">
        <f>Tableau_TARIFS_SOCODA[[#This Row],[Prix d''achat HT]]*Tableau_TARIFS_SOCODA[[#This Row],[Qté23]]</f>
        <v>0</v>
      </c>
      <c r="BC123" s="74">
        <f>Tableau_TARIFS_SOCODA[[#This Row],[Prix d''achat HT]]*Tableau_TARIFS_SOCODA[[#This Row],[Qté24]]</f>
        <v>0</v>
      </c>
      <c r="BE123" s="74">
        <f>Tableau_TARIFS_SOCODA[[#This Row],[Prix d''achat HT]]*Tableau_TARIFS_SOCODA[[#This Row],[Qté25]]</f>
        <v>0</v>
      </c>
      <c r="BG123" s="74">
        <f>Tableau_TARIFS_SOCODA[[#This Row],[Prix d''achat HT]]*Tableau_TARIFS_SOCODA[[#This Row],[Qté26]]</f>
        <v>0</v>
      </c>
      <c r="BI123" s="74">
        <f>Tableau_TARIFS_SOCODA[[#This Row],[Prix d''achat HT]]*Tableau_TARIFS_SOCODA[[#This Row],[Qté27]]</f>
        <v>0</v>
      </c>
      <c r="BK123" s="74">
        <f>Tableau_TARIFS_SOCODA[[#This Row],[Prix d''achat HT]]*Tableau_TARIFS_SOCODA[[#This Row],[Qté28]]</f>
        <v>0</v>
      </c>
      <c r="BM123" s="74">
        <f>Tableau_TARIFS_SOCODA[[#This Row],[Prix d''achat HT]]*Tableau_TARIFS_SOCODA[[#This Row],[Qté29]]</f>
        <v>0</v>
      </c>
      <c r="BO123" s="74">
        <f>Tableau_TARIFS_SOCODA[[#This Row],[Prix d''achat HT]]*Tableau_TARIFS_SOCODA[[#This Row],[Qté30]]</f>
        <v>0</v>
      </c>
      <c r="BP123" s="75">
        <f>Tableau_TARIFS_SOCODA[[#This Row],[Longueur]]*Tableau_TARIFS_SOCODA[[#This Row],[Largeur]]</f>
        <v>5.7959999999999994</v>
      </c>
      <c r="BR123" s="74"/>
    </row>
    <row r="124" spans="1:70" x14ac:dyDescent="0.25">
      <c r="A124" t="s">
        <v>303</v>
      </c>
      <c r="B124" t="s">
        <v>271</v>
      </c>
      <c r="C124" t="s">
        <v>304</v>
      </c>
      <c r="D124">
        <v>4.1500000000000004</v>
      </c>
      <c r="E124">
        <v>2.0699999999999998</v>
      </c>
      <c r="F124" t="s">
        <v>61</v>
      </c>
      <c r="G124" s="74">
        <v>8.51</v>
      </c>
      <c r="I124" s="74">
        <f>Tableau_TARIFS_SOCODA[[#This Row],[Prix d''achat HT]]*Tableau_TARIFS_SOCODA[[#This Row],[Qté]]</f>
        <v>0</v>
      </c>
      <c r="K124" s="74">
        <f>Tableau_TARIFS_SOCODA[[#This Row],[Prix d''achat HT]]*Tableau_TARIFS_SOCODA[[#This Row],[Qté2]]</f>
        <v>0</v>
      </c>
      <c r="M124" s="74">
        <f>Tableau_TARIFS_SOCODA[[#This Row],[Prix d''achat HT]]*Tableau_TARIFS_SOCODA[[#This Row],[Qté3]]</f>
        <v>0</v>
      </c>
      <c r="O124" s="74">
        <f>Tableau_TARIFS_SOCODA[[#This Row],[Prix d''achat HT]]*Tableau_TARIFS_SOCODA[[#This Row],[Qté4]]</f>
        <v>0</v>
      </c>
      <c r="Q124" s="74">
        <f>Tableau_TARIFS_SOCODA[[#This Row],[Prix d''achat HT]]*Tableau_TARIFS_SOCODA[[#This Row],[Qté5]]</f>
        <v>0</v>
      </c>
      <c r="S124" s="74">
        <f>Tableau_TARIFS_SOCODA[[#This Row],[Prix d''achat HT]]*Tableau_TARIFS_SOCODA[[#This Row],[Qté6]]</f>
        <v>0</v>
      </c>
      <c r="U124" s="74">
        <f>Tableau_TARIFS_SOCODA[[#This Row],[Prix d''achat HT]]*Tableau_TARIFS_SOCODA[[#This Row],[Qté7]]</f>
        <v>0</v>
      </c>
      <c r="W124" s="74">
        <f>Tableau_TARIFS_SOCODA[[#This Row],[Prix d''achat HT]]*Tableau_TARIFS_SOCODA[[#This Row],[Qté8]]</f>
        <v>0</v>
      </c>
      <c r="Y124" s="74">
        <f>Tableau_TARIFS_SOCODA[[#This Row],[Prix d''achat HT]]*Tableau_TARIFS_SOCODA[[#This Row],[Qté9]]</f>
        <v>0</v>
      </c>
      <c r="AA124" s="74">
        <f>Tableau_TARIFS_SOCODA[[#This Row],[Prix d''achat HT]]*Tableau_TARIFS_SOCODA[[#This Row],[Qté10]]</f>
        <v>0</v>
      </c>
      <c r="AC124" s="74">
        <f>Tableau_TARIFS_SOCODA[[#This Row],[Prix d''achat HT]]*Tableau_TARIFS_SOCODA[[#This Row],[Qté11]]</f>
        <v>0</v>
      </c>
      <c r="AE124" s="74">
        <f>Tableau_TARIFS_SOCODA[[#This Row],[Prix d''achat HT]]*Tableau_TARIFS_SOCODA[[#This Row],[Qté12]]</f>
        <v>0</v>
      </c>
      <c r="AG124" s="74">
        <f>Tableau_TARIFS_SOCODA[[#This Row],[Prix d''achat HT]]*Tableau_TARIFS_SOCODA[[#This Row],[Qté13]]</f>
        <v>0</v>
      </c>
      <c r="AI124" s="74">
        <f>Tableau_TARIFS_SOCODA[[#This Row],[Prix d''achat HT]]*Tableau_TARIFS_SOCODA[[#This Row],[Qté14]]</f>
        <v>0</v>
      </c>
      <c r="AK124" s="74">
        <f>Tableau_TARIFS_SOCODA[[#This Row],[Prix d''achat HT]]*Tableau_TARIFS_SOCODA[[#This Row],[Qté15]]</f>
        <v>0</v>
      </c>
      <c r="AM124" s="74">
        <f>Tableau_TARIFS_SOCODA[[#This Row],[Prix d''achat HT]]*Tableau_TARIFS_SOCODA[[#This Row],[Qté16]]</f>
        <v>0</v>
      </c>
      <c r="AO124" s="74">
        <f>Tableau_TARIFS_SOCODA[[#This Row],[Prix d''achat HT]]*Tableau_TARIFS_SOCODA[[#This Row],[Qté17]]</f>
        <v>0</v>
      </c>
      <c r="AQ124" s="74">
        <f>Tableau_TARIFS_SOCODA[[#This Row],[Prix d''achat HT]]*Tableau_TARIFS_SOCODA[[#This Row],[Qté18]]</f>
        <v>0</v>
      </c>
      <c r="AS124" s="74">
        <f>Tableau_TARIFS_SOCODA[[#This Row],[Prix d''achat HT]]*Tableau_TARIFS_SOCODA[[#This Row],[Qté19]]</f>
        <v>0</v>
      </c>
      <c r="AU124" s="74">
        <f>Tableau_TARIFS_SOCODA[[#This Row],[Prix d''achat HT]]*Tableau_TARIFS_SOCODA[[#This Row],[Qté20]]</f>
        <v>0</v>
      </c>
      <c r="AW124" s="74">
        <f>Tableau_TARIFS_SOCODA[[#This Row],[Prix d''achat HT]]*Tableau_TARIFS_SOCODA[[#This Row],[Qté21]]</f>
        <v>0</v>
      </c>
      <c r="AY124" s="74">
        <f>Tableau_TARIFS_SOCODA[[#This Row],[Prix d''achat HT]]*Tableau_TARIFS_SOCODA[[#This Row],[Qté22]]</f>
        <v>0</v>
      </c>
      <c r="BA124" s="74">
        <f>Tableau_TARIFS_SOCODA[[#This Row],[Prix d''achat HT]]*Tableau_TARIFS_SOCODA[[#This Row],[Qté23]]</f>
        <v>0</v>
      </c>
      <c r="BC124" s="74">
        <f>Tableau_TARIFS_SOCODA[[#This Row],[Prix d''achat HT]]*Tableau_TARIFS_SOCODA[[#This Row],[Qté24]]</f>
        <v>0</v>
      </c>
      <c r="BE124" s="74">
        <f>Tableau_TARIFS_SOCODA[[#This Row],[Prix d''achat HT]]*Tableau_TARIFS_SOCODA[[#This Row],[Qté25]]</f>
        <v>0</v>
      </c>
      <c r="BG124" s="74">
        <f>Tableau_TARIFS_SOCODA[[#This Row],[Prix d''achat HT]]*Tableau_TARIFS_SOCODA[[#This Row],[Qté26]]</f>
        <v>0</v>
      </c>
      <c r="BI124" s="74">
        <f>Tableau_TARIFS_SOCODA[[#This Row],[Prix d''achat HT]]*Tableau_TARIFS_SOCODA[[#This Row],[Qté27]]</f>
        <v>0</v>
      </c>
      <c r="BK124" s="74">
        <f>Tableau_TARIFS_SOCODA[[#This Row],[Prix d''achat HT]]*Tableau_TARIFS_SOCODA[[#This Row],[Qté28]]</f>
        <v>0</v>
      </c>
      <c r="BM124" s="74">
        <f>Tableau_TARIFS_SOCODA[[#This Row],[Prix d''achat HT]]*Tableau_TARIFS_SOCODA[[#This Row],[Qté29]]</f>
        <v>0</v>
      </c>
      <c r="BO124" s="74">
        <f>Tableau_TARIFS_SOCODA[[#This Row],[Prix d''achat HT]]*Tableau_TARIFS_SOCODA[[#This Row],[Qté30]]</f>
        <v>0</v>
      </c>
      <c r="BP124" s="75">
        <f>Tableau_TARIFS_SOCODA[[#This Row],[Longueur]]*Tableau_TARIFS_SOCODA[[#This Row],[Largeur]]</f>
        <v>8.5905000000000005</v>
      </c>
      <c r="BR124" s="74"/>
    </row>
    <row r="125" spans="1:70" x14ac:dyDescent="0.25">
      <c r="A125" t="s">
        <v>305</v>
      </c>
      <c r="B125" t="s">
        <v>271</v>
      </c>
      <c r="C125" t="s">
        <v>306</v>
      </c>
      <c r="D125">
        <v>3.66</v>
      </c>
      <c r="E125">
        <v>2.0699999999999998</v>
      </c>
      <c r="F125" t="s">
        <v>61</v>
      </c>
      <c r="G125" s="74">
        <v>9.8800000000000008</v>
      </c>
      <c r="I125" s="74">
        <f>Tableau_TARIFS_SOCODA[[#This Row],[Prix d''achat HT]]*Tableau_TARIFS_SOCODA[[#This Row],[Qté]]</f>
        <v>0</v>
      </c>
      <c r="K125" s="74">
        <f>Tableau_TARIFS_SOCODA[[#This Row],[Prix d''achat HT]]*Tableau_TARIFS_SOCODA[[#This Row],[Qté2]]</f>
        <v>0</v>
      </c>
      <c r="M125" s="74">
        <f>Tableau_TARIFS_SOCODA[[#This Row],[Prix d''achat HT]]*Tableau_TARIFS_SOCODA[[#This Row],[Qté3]]</f>
        <v>0</v>
      </c>
      <c r="O125" s="74">
        <f>Tableau_TARIFS_SOCODA[[#This Row],[Prix d''achat HT]]*Tableau_TARIFS_SOCODA[[#This Row],[Qté4]]</f>
        <v>0</v>
      </c>
      <c r="Q125" s="74">
        <f>Tableau_TARIFS_SOCODA[[#This Row],[Prix d''achat HT]]*Tableau_TARIFS_SOCODA[[#This Row],[Qté5]]</f>
        <v>0</v>
      </c>
      <c r="S125" s="74">
        <f>Tableau_TARIFS_SOCODA[[#This Row],[Prix d''achat HT]]*Tableau_TARIFS_SOCODA[[#This Row],[Qté6]]</f>
        <v>0</v>
      </c>
      <c r="U125" s="74">
        <f>Tableau_TARIFS_SOCODA[[#This Row],[Prix d''achat HT]]*Tableau_TARIFS_SOCODA[[#This Row],[Qté7]]</f>
        <v>0</v>
      </c>
      <c r="W125" s="74">
        <f>Tableau_TARIFS_SOCODA[[#This Row],[Prix d''achat HT]]*Tableau_TARIFS_SOCODA[[#This Row],[Qté8]]</f>
        <v>0</v>
      </c>
      <c r="Y125" s="74">
        <f>Tableau_TARIFS_SOCODA[[#This Row],[Prix d''achat HT]]*Tableau_TARIFS_SOCODA[[#This Row],[Qté9]]</f>
        <v>0</v>
      </c>
      <c r="AA125" s="74">
        <f>Tableau_TARIFS_SOCODA[[#This Row],[Prix d''achat HT]]*Tableau_TARIFS_SOCODA[[#This Row],[Qté10]]</f>
        <v>0</v>
      </c>
      <c r="AC125" s="74">
        <f>Tableau_TARIFS_SOCODA[[#This Row],[Prix d''achat HT]]*Tableau_TARIFS_SOCODA[[#This Row],[Qté11]]</f>
        <v>0</v>
      </c>
      <c r="AE125" s="74">
        <f>Tableau_TARIFS_SOCODA[[#This Row],[Prix d''achat HT]]*Tableau_TARIFS_SOCODA[[#This Row],[Qté12]]</f>
        <v>0</v>
      </c>
      <c r="AG125" s="74">
        <f>Tableau_TARIFS_SOCODA[[#This Row],[Prix d''achat HT]]*Tableau_TARIFS_SOCODA[[#This Row],[Qté13]]</f>
        <v>0</v>
      </c>
      <c r="AI125" s="74">
        <f>Tableau_TARIFS_SOCODA[[#This Row],[Prix d''achat HT]]*Tableau_TARIFS_SOCODA[[#This Row],[Qté14]]</f>
        <v>0</v>
      </c>
      <c r="AK125" s="74">
        <f>Tableau_TARIFS_SOCODA[[#This Row],[Prix d''achat HT]]*Tableau_TARIFS_SOCODA[[#This Row],[Qté15]]</f>
        <v>0</v>
      </c>
      <c r="AM125" s="74">
        <f>Tableau_TARIFS_SOCODA[[#This Row],[Prix d''achat HT]]*Tableau_TARIFS_SOCODA[[#This Row],[Qté16]]</f>
        <v>0</v>
      </c>
      <c r="AO125" s="74">
        <f>Tableau_TARIFS_SOCODA[[#This Row],[Prix d''achat HT]]*Tableau_TARIFS_SOCODA[[#This Row],[Qté17]]</f>
        <v>0</v>
      </c>
      <c r="AQ125" s="74">
        <f>Tableau_TARIFS_SOCODA[[#This Row],[Prix d''achat HT]]*Tableau_TARIFS_SOCODA[[#This Row],[Qté18]]</f>
        <v>0</v>
      </c>
      <c r="AS125" s="74">
        <f>Tableau_TARIFS_SOCODA[[#This Row],[Prix d''achat HT]]*Tableau_TARIFS_SOCODA[[#This Row],[Qté19]]</f>
        <v>0</v>
      </c>
      <c r="AU125" s="74">
        <f>Tableau_TARIFS_SOCODA[[#This Row],[Prix d''achat HT]]*Tableau_TARIFS_SOCODA[[#This Row],[Qté20]]</f>
        <v>0</v>
      </c>
      <c r="AW125" s="74">
        <f>Tableau_TARIFS_SOCODA[[#This Row],[Prix d''achat HT]]*Tableau_TARIFS_SOCODA[[#This Row],[Qté21]]</f>
        <v>0</v>
      </c>
      <c r="AY125" s="74">
        <f>Tableau_TARIFS_SOCODA[[#This Row],[Prix d''achat HT]]*Tableau_TARIFS_SOCODA[[#This Row],[Qté22]]</f>
        <v>0</v>
      </c>
      <c r="BA125" s="74">
        <f>Tableau_TARIFS_SOCODA[[#This Row],[Prix d''achat HT]]*Tableau_TARIFS_SOCODA[[#This Row],[Qté23]]</f>
        <v>0</v>
      </c>
      <c r="BC125" s="74">
        <f>Tableau_TARIFS_SOCODA[[#This Row],[Prix d''achat HT]]*Tableau_TARIFS_SOCODA[[#This Row],[Qté24]]</f>
        <v>0</v>
      </c>
      <c r="BE125" s="74">
        <f>Tableau_TARIFS_SOCODA[[#This Row],[Prix d''achat HT]]*Tableau_TARIFS_SOCODA[[#This Row],[Qté25]]</f>
        <v>0</v>
      </c>
      <c r="BG125" s="74">
        <f>Tableau_TARIFS_SOCODA[[#This Row],[Prix d''achat HT]]*Tableau_TARIFS_SOCODA[[#This Row],[Qté26]]</f>
        <v>0</v>
      </c>
      <c r="BI125" s="74">
        <f>Tableau_TARIFS_SOCODA[[#This Row],[Prix d''achat HT]]*Tableau_TARIFS_SOCODA[[#This Row],[Qté27]]</f>
        <v>0</v>
      </c>
      <c r="BK125" s="74">
        <f>Tableau_TARIFS_SOCODA[[#This Row],[Prix d''achat HT]]*Tableau_TARIFS_SOCODA[[#This Row],[Qté28]]</f>
        <v>0</v>
      </c>
      <c r="BM125" s="74">
        <f>Tableau_TARIFS_SOCODA[[#This Row],[Prix d''achat HT]]*Tableau_TARIFS_SOCODA[[#This Row],[Qté29]]</f>
        <v>0</v>
      </c>
      <c r="BO125" s="74">
        <f>Tableau_TARIFS_SOCODA[[#This Row],[Prix d''achat HT]]*Tableau_TARIFS_SOCODA[[#This Row],[Qté30]]</f>
        <v>0</v>
      </c>
      <c r="BP125" s="75">
        <f>Tableau_TARIFS_SOCODA[[#This Row],[Longueur]]*Tableau_TARIFS_SOCODA[[#This Row],[Largeur]]</f>
        <v>7.5762</v>
      </c>
      <c r="BR125" s="74"/>
    </row>
    <row r="126" spans="1:70" x14ac:dyDescent="0.25">
      <c r="A126" t="s">
        <v>307</v>
      </c>
      <c r="B126" t="s">
        <v>271</v>
      </c>
      <c r="C126" t="s">
        <v>308</v>
      </c>
      <c r="D126">
        <v>3.66</v>
      </c>
      <c r="E126">
        <v>2.0699999999999998</v>
      </c>
      <c r="F126" t="s">
        <v>61</v>
      </c>
      <c r="G126" s="74">
        <v>11.26</v>
      </c>
      <c r="I126" s="74">
        <f>Tableau_TARIFS_SOCODA[[#This Row],[Prix d''achat HT]]*Tableau_TARIFS_SOCODA[[#This Row],[Qté]]</f>
        <v>0</v>
      </c>
      <c r="K126" s="74">
        <f>Tableau_TARIFS_SOCODA[[#This Row],[Prix d''achat HT]]*Tableau_TARIFS_SOCODA[[#This Row],[Qté2]]</f>
        <v>0</v>
      </c>
      <c r="M126" s="74">
        <f>Tableau_TARIFS_SOCODA[[#This Row],[Prix d''achat HT]]*Tableau_TARIFS_SOCODA[[#This Row],[Qté3]]</f>
        <v>0</v>
      </c>
      <c r="O126" s="74">
        <f>Tableau_TARIFS_SOCODA[[#This Row],[Prix d''achat HT]]*Tableau_TARIFS_SOCODA[[#This Row],[Qté4]]</f>
        <v>0</v>
      </c>
      <c r="Q126" s="74">
        <f>Tableau_TARIFS_SOCODA[[#This Row],[Prix d''achat HT]]*Tableau_TARIFS_SOCODA[[#This Row],[Qté5]]</f>
        <v>0</v>
      </c>
      <c r="S126" s="74">
        <f>Tableau_TARIFS_SOCODA[[#This Row],[Prix d''achat HT]]*Tableau_TARIFS_SOCODA[[#This Row],[Qté6]]</f>
        <v>0</v>
      </c>
      <c r="U126" s="74">
        <f>Tableau_TARIFS_SOCODA[[#This Row],[Prix d''achat HT]]*Tableau_TARIFS_SOCODA[[#This Row],[Qté7]]</f>
        <v>0</v>
      </c>
      <c r="W126" s="74">
        <f>Tableau_TARIFS_SOCODA[[#This Row],[Prix d''achat HT]]*Tableau_TARIFS_SOCODA[[#This Row],[Qté8]]</f>
        <v>0</v>
      </c>
      <c r="Y126" s="74">
        <f>Tableau_TARIFS_SOCODA[[#This Row],[Prix d''achat HT]]*Tableau_TARIFS_SOCODA[[#This Row],[Qté9]]</f>
        <v>0</v>
      </c>
      <c r="AA126" s="74">
        <f>Tableau_TARIFS_SOCODA[[#This Row],[Prix d''achat HT]]*Tableau_TARIFS_SOCODA[[#This Row],[Qté10]]</f>
        <v>0</v>
      </c>
      <c r="AC126" s="74">
        <f>Tableau_TARIFS_SOCODA[[#This Row],[Prix d''achat HT]]*Tableau_TARIFS_SOCODA[[#This Row],[Qté11]]</f>
        <v>0</v>
      </c>
      <c r="AE126" s="74">
        <f>Tableau_TARIFS_SOCODA[[#This Row],[Prix d''achat HT]]*Tableau_TARIFS_SOCODA[[#This Row],[Qté12]]</f>
        <v>0</v>
      </c>
      <c r="AG126" s="74">
        <f>Tableau_TARIFS_SOCODA[[#This Row],[Prix d''achat HT]]*Tableau_TARIFS_SOCODA[[#This Row],[Qté13]]</f>
        <v>0</v>
      </c>
      <c r="AI126" s="74">
        <f>Tableau_TARIFS_SOCODA[[#This Row],[Prix d''achat HT]]*Tableau_TARIFS_SOCODA[[#This Row],[Qté14]]</f>
        <v>0</v>
      </c>
      <c r="AK126" s="74">
        <f>Tableau_TARIFS_SOCODA[[#This Row],[Prix d''achat HT]]*Tableau_TARIFS_SOCODA[[#This Row],[Qté15]]</f>
        <v>0</v>
      </c>
      <c r="AM126" s="74">
        <f>Tableau_TARIFS_SOCODA[[#This Row],[Prix d''achat HT]]*Tableau_TARIFS_SOCODA[[#This Row],[Qté16]]</f>
        <v>0</v>
      </c>
      <c r="AO126" s="74">
        <f>Tableau_TARIFS_SOCODA[[#This Row],[Prix d''achat HT]]*Tableau_TARIFS_SOCODA[[#This Row],[Qté17]]</f>
        <v>0</v>
      </c>
      <c r="AQ126" s="74">
        <f>Tableau_TARIFS_SOCODA[[#This Row],[Prix d''achat HT]]*Tableau_TARIFS_SOCODA[[#This Row],[Qté18]]</f>
        <v>0</v>
      </c>
      <c r="AS126" s="74">
        <f>Tableau_TARIFS_SOCODA[[#This Row],[Prix d''achat HT]]*Tableau_TARIFS_SOCODA[[#This Row],[Qté19]]</f>
        <v>0</v>
      </c>
      <c r="AU126" s="74">
        <f>Tableau_TARIFS_SOCODA[[#This Row],[Prix d''achat HT]]*Tableau_TARIFS_SOCODA[[#This Row],[Qté20]]</f>
        <v>0</v>
      </c>
      <c r="AW126" s="74">
        <f>Tableau_TARIFS_SOCODA[[#This Row],[Prix d''achat HT]]*Tableau_TARIFS_SOCODA[[#This Row],[Qté21]]</f>
        <v>0</v>
      </c>
      <c r="AY126" s="74">
        <f>Tableau_TARIFS_SOCODA[[#This Row],[Prix d''achat HT]]*Tableau_TARIFS_SOCODA[[#This Row],[Qté22]]</f>
        <v>0</v>
      </c>
      <c r="BA126" s="74">
        <f>Tableau_TARIFS_SOCODA[[#This Row],[Prix d''achat HT]]*Tableau_TARIFS_SOCODA[[#This Row],[Qté23]]</f>
        <v>0</v>
      </c>
      <c r="BC126" s="74">
        <f>Tableau_TARIFS_SOCODA[[#This Row],[Prix d''achat HT]]*Tableau_TARIFS_SOCODA[[#This Row],[Qté24]]</f>
        <v>0</v>
      </c>
      <c r="BE126" s="74">
        <f>Tableau_TARIFS_SOCODA[[#This Row],[Prix d''achat HT]]*Tableau_TARIFS_SOCODA[[#This Row],[Qté25]]</f>
        <v>0</v>
      </c>
      <c r="BG126" s="74">
        <f>Tableau_TARIFS_SOCODA[[#This Row],[Prix d''achat HT]]*Tableau_TARIFS_SOCODA[[#This Row],[Qté26]]</f>
        <v>0</v>
      </c>
      <c r="BI126" s="74">
        <f>Tableau_TARIFS_SOCODA[[#This Row],[Prix d''achat HT]]*Tableau_TARIFS_SOCODA[[#This Row],[Qté27]]</f>
        <v>0</v>
      </c>
      <c r="BK126" s="74">
        <f>Tableau_TARIFS_SOCODA[[#This Row],[Prix d''achat HT]]*Tableau_TARIFS_SOCODA[[#This Row],[Qté28]]</f>
        <v>0</v>
      </c>
      <c r="BM126" s="74">
        <f>Tableau_TARIFS_SOCODA[[#This Row],[Prix d''achat HT]]*Tableau_TARIFS_SOCODA[[#This Row],[Qté29]]</f>
        <v>0</v>
      </c>
      <c r="BO126" s="74">
        <f>Tableau_TARIFS_SOCODA[[#This Row],[Prix d''achat HT]]*Tableau_TARIFS_SOCODA[[#This Row],[Qté30]]</f>
        <v>0</v>
      </c>
      <c r="BP126" s="75">
        <f>Tableau_TARIFS_SOCODA[[#This Row],[Longueur]]*Tableau_TARIFS_SOCODA[[#This Row],[Largeur]]</f>
        <v>7.5762</v>
      </c>
      <c r="BR126" s="74"/>
    </row>
    <row r="127" spans="1:70" x14ac:dyDescent="0.25">
      <c r="A127" t="s">
        <v>309</v>
      </c>
      <c r="B127" t="s">
        <v>271</v>
      </c>
      <c r="C127" t="s">
        <v>310</v>
      </c>
      <c r="D127">
        <v>3.66</v>
      </c>
      <c r="E127">
        <v>2.0699999999999998</v>
      </c>
      <c r="F127" t="s">
        <v>61</v>
      </c>
      <c r="G127" s="74">
        <v>13.54</v>
      </c>
      <c r="I127" s="74">
        <f>Tableau_TARIFS_SOCODA[[#This Row],[Prix d''achat HT]]*Tableau_TARIFS_SOCODA[[#This Row],[Qté]]</f>
        <v>0</v>
      </c>
      <c r="K127" s="74">
        <f>Tableau_TARIFS_SOCODA[[#This Row],[Prix d''achat HT]]*Tableau_TARIFS_SOCODA[[#This Row],[Qté2]]</f>
        <v>0</v>
      </c>
      <c r="M127" s="74">
        <f>Tableau_TARIFS_SOCODA[[#This Row],[Prix d''achat HT]]*Tableau_TARIFS_SOCODA[[#This Row],[Qté3]]</f>
        <v>0</v>
      </c>
      <c r="O127" s="74">
        <f>Tableau_TARIFS_SOCODA[[#This Row],[Prix d''achat HT]]*Tableau_TARIFS_SOCODA[[#This Row],[Qté4]]</f>
        <v>0</v>
      </c>
      <c r="Q127" s="74">
        <f>Tableau_TARIFS_SOCODA[[#This Row],[Prix d''achat HT]]*Tableau_TARIFS_SOCODA[[#This Row],[Qté5]]</f>
        <v>0</v>
      </c>
      <c r="S127" s="74">
        <f>Tableau_TARIFS_SOCODA[[#This Row],[Prix d''achat HT]]*Tableau_TARIFS_SOCODA[[#This Row],[Qté6]]</f>
        <v>0</v>
      </c>
      <c r="U127" s="74">
        <f>Tableau_TARIFS_SOCODA[[#This Row],[Prix d''achat HT]]*Tableau_TARIFS_SOCODA[[#This Row],[Qté7]]</f>
        <v>0</v>
      </c>
      <c r="W127" s="74">
        <f>Tableau_TARIFS_SOCODA[[#This Row],[Prix d''achat HT]]*Tableau_TARIFS_SOCODA[[#This Row],[Qté8]]</f>
        <v>0</v>
      </c>
      <c r="Y127" s="74">
        <f>Tableau_TARIFS_SOCODA[[#This Row],[Prix d''achat HT]]*Tableau_TARIFS_SOCODA[[#This Row],[Qté9]]</f>
        <v>0</v>
      </c>
      <c r="AA127" s="74">
        <f>Tableau_TARIFS_SOCODA[[#This Row],[Prix d''achat HT]]*Tableau_TARIFS_SOCODA[[#This Row],[Qté10]]</f>
        <v>0</v>
      </c>
      <c r="AC127" s="74">
        <f>Tableau_TARIFS_SOCODA[[#This Row],[Prix d''achat HT]]*Tableau_TARIFS_SOCODA[[#This Row],[Qté11]]</f>
        <v>0</v>
      </c>
      <c r="AE127" s="74">
        <f>Tableau_TARIFS_SOCODA[[#This Row],[Prix d''achat HT]]*Tableau_TARIFS_SOCODA[[#This Row],[Qté12]]</f>
        <v>0</v>
      </c>
      <c r="AG127" s="74">
        <f>Tableau_TARIFS_SOCODA[[#This Row],[Prix d''achat HT]]*Tableau_TARIFS_SOCODA[[#This Row],[Qté13]]</f>
        <v>0</v>
      </c>
      <c r="AI127" s="74">
        <f>Tableau_TARIFS_SOCODA[[#This Row],[Prix d''achat HT]]*Tableau_TARIFS_SOCODA[[#This Row],[Qté14]]</f>
        <v>0</v>
      </c>
      <c r="AK127" s="74">
        <f>Tableau_TARIFS_SOCODA[[#This Row],[Prix d''achat HT]]*Tableau_TARIFS_SOCODA[[#This Row],[Qté15]]</f>
        <v>0</v>
      </c>
      <c r="AM127" s="74">
        <f>Tableau_TARIFS_SOCODA[[#This Row],[Prix d''achat HT]]*Tableau_TARIFS_SOCODA[[#This Row],[Qté16]]</f>
        <v>0</v>
      </c>
      <c r="AO127" s="74">
        <f>Tableau_TARIFS_SOCODA[[#This Row],[Prix d''achat HT]]*Tableau_TARIFS_SOCODA[[#This Row],[Qté17]]</f>
        <v>0</v>
      </c>
      <c r="AQ127" s="74">
        <f>Tableau_TARIFS_SOCODA[[#This Row],[Prix d''achat HT]]*Tableau_TARIFS_SOCODA[[#This Row],[Qté18]]</f>
        <v>0</v>
      </c>
      <c r="AS127" s="74">
        <f>Tableau_TARIFS_SOCODA[[#This Row],[Prix d''achat HT]]*Tableau_TARIFS_SOCODA[[#This Row],[Qté19]]</f>
        <v>0</v>
      </c>
      <c r="AU127" s="74">
        <f>Tableau_TARIFS_SOCODA[[#This Row],[Prix d''achat HT]]*Tableau_TARIFS_SOCODA[[#This Row],[Qté20]]</f>
        <v>0</v>
      </c>
      <c r="AW127" s="74">
        <f>Tableau_TARIFS_SOCODA[[#This Row],[Prix d''achat HT]]*Tableau_TARIFS_SOCODA[[#This Row],[Qté21]]</f>
        <v>0</v>
      </c>
      <c r="AY127" s="74">
        <f>Tableau_TARIFS_SOCODA[[#This Row],[Prix d''achat HT]]*Tableau_TARIFS_SOCODA[[#This Row],[Qté22]]</f>
        <v>0</v>
      </c>
      <c r="BA127" s="74">
        <f>Tableau_TARIFS_SOCODA[[#This Row],[Prix d''achat HT]]*Tableau_TARIFS_SOCODA[[#This Row],[Qté23]]</f>
        <v>0</v>
      </c>
      <c r="BC127" s="74">
        <f>Tableau_TARIFS_SOCODA[[#This Row],[Prix d''achat HT]]*Tableau_TARIFS_SOCODA[[#This Row],[Qté24]]</f>
        <v>0</v>
      </c>
      <c r="BE127" s="74">
        <f>Tableau_TARIFS_SOCODA[[#This Row],[Prix d''achat HT]]*Tableau_TARIFS_SOCODA[[#This Row],[Qté25]]</f>
        <v>0</v>
      </c>
      <c r="BG127" s="74">
        <f>Tableau_TARIFS_SOCODA[[#This Row],[Prix d''achat HT]]*Tableau_TARIFS_SOCODA[[#This Row],[Qté26]]</f>
        <v>0</v>
      </c>
      <c r="BI127" s="74">
        <f>Tableau_TARIFS_SOCODA[[#This Row],[Prix d''achat HT]]*Tableau_TARIFS_SOCODA[[#This Row],[Qté27]]</f>
        <v>0</v>
      </c>
      <c r="BK127" s="74">
        <f>Tableau_TARIFS_SOCODA[[#This Row],[Prix d''achat HT]]*Tableau_TARIFS_SOCODA[[#This Row],[Qté28]]</f>
        <v>0</v>
      </c>
      <c r="BM127" s="74">
        <f>Tableau_TARIFS_SOCODA[[#This Row],[Prix d''achat HT]]*Tableau_TARIFS_SOCODA[[#This Row],[Qté29]]</f>
        <v>0</v>
      </c>
      <c r="BO127" s="74">
        <f>Tableau_TARIFS_SOCODA[[#This Row],[Prix d''achat HT]]*Tableau_TARIFS_SOCODA[[#This Row],[Qté30]]</f>
        <v>0</v>
      </c>
      <c r="BP127" s="75">
        <f>Tableau_TARIFS_SOCODA[[#This Row],[Longueur]]*Tableau_TARIFS_SOCODA[[#This Row],[Largeur]]</f>
        <v>7.5762</v>
      </c>
      <c r="BR127" s="74"/>
    </row>
    <row r="128" spans="1:70" x14ac:dyDescent="0.25">
      <c r="A128" t="s">
        <v>311</v>
      </c>
      <c r="B128" t="s">
        <v>271</v>
      </c>
      <c r="C128" t="s">
        <v>312</v>
      </c>
      <c r="D128">
        <v>3.66</v>
      </c>
      <c r="E128">
        <v>2.0699999999999998</v>
      </c>
      <c r="F128" t="s">
        <v>61</v>
      </c>
      <c r="G128" s="74">
        <v>15.78</v>
      </c>
      <c r="I128" s="74">
        <f>Tableau_TARIFS_SOCODA[[#This Row],[Prix d''achat HT]]*Tableau_TARIFS_SOCODA[[#This Row],[Qté]]</f>
        <v>0</v>
      </c>
      <c r="K128" s="74">
        <f>Tableau_TARIFS_SOCODA[[#This Row],[Prix d''achat HT]]*Tableau_TARIFS_SOCODA[[#This Row],[Qté2]]</f>
        <v>0</v>
      </c>
      <c r="M128" s="74">
        <f>Tableau_TARIFS_SOCODA[[#This Row],[Prix d''achat HT]]*Tableau_TARIFS_SOCODA[[#This Row],[Qté3]]</f>
        <v>0</v>
      </c>
      <c r="O128" s="74">
        <f>Tableau_TARIFS_SOCODA[[#This Row],[Prix d''achat HT]]*Tableau_TARIFS_SOCODA[[#This Row],[Qté4]]</f>
        <v>0</v>
      </c>
      <c r="Q128" s="74">
        <f>Tableau_TARIFS_SOCODA[[#This Row],[Prix d''achat HT]]*Tableau_TARIFS_SOCODA[[#This Row],[Qté5]]</f>
        <v>0</v>
      </c>
      <c r="S128" s="74">
        <f>Tableau_TARIFS_SOCODA[[#This Row],[Prix d''achat HT]]*Tableau_TARIFS_SOCODA[[#This Row],[Qté6]]</f>
        <v>0</v>
      </c>
      <c r="U128" s="74">
        <f>Tableau_TARIFS_SOCODA[[#This Row],[Prix d''achat HT]]*Tableau_TARIFS_SOCODA[[#This Row],[Qté7]]</f>
        <v>0</v>
      </c>
      <c r="W128" s="74">
        <f>Tableau_TARIFS_SOCODA[[#This Row],[Prix d''achat HT]]*Tableau_TARIFS_SOCODA[[#This Row],[Qté8]]</f>
        <v>0</v>
      </c>
      <c r="Y128" s="74">
        <f>Tableau_TARIFS_SOCODA[[#This Row],[Prix d''achat HT]]*Tableau_TARIFS_SOCODA[[#This Row],[Qté9]]</f>
        <v>0</v>
      </c>
      <c r="AA128" s="74">
        <f>Tableau_TARIFS_SOCODA[[#This Row],[Prix d''achat HT]]*Tableau_TARIFS_SOCODA[[#This Row],[Qté10]]</f>
        <v>0</v>
      </c>
      <c r="AC128" s="74">
        <f>Tableau_TARIFS_SOCODA[[#This Row],[Prix d''achat HT]]*Tableau_TARIFS_SOCODA[[#This Row],[Qté11]]</f>
        <v>0</v>
      </c>
      <c r="AE128" s="74">
        <f>Tableau_TARIFS_SOCODA[[#This Row],[Prix d''achat HT]]*Tableau_TARIFS_SOCODA[[#This Row],[Qté12]]</f>
        <v>0</v>
      </c>
      <c r="AG128" s="74">
        <f>Tableau_TARIFS_SOCODA[[#This Row],[Prix d''achat HT]]*Tableau_TARIFS_SOCODA[[#This Row],[Qté13]]</f>
        <v>0</v>
      </c>
      <c r="AI128" s="74">
        <f>Tableau_TARIFS_SOCODA[[#This Row],[Prix d''achat HT]]*Tableau_TARIFS_SOCODA[[#This Row],[Qté14]]</f>
        <v>0</v>
      </c>
      <c r="AK128" s="74">
        <f>Tableau_TARIFS_SOCODA[[#This Row],[Prix d''achat HT]]*Tableau_TARIFS_SOCODA[[#This Row],[Qté15]]</f>
        <v>0</v>
      </c>
      <c r="AM128" s="74">
        <f>Tableau_TARIFS_SOCODA[[#This Row],[Prix d''achat HT]]*Tableau_TARIFS_SOCODA[[#This Row],[Qté16]]</f>
        <v>0</v>
      </c>
      <c r="AO128" s="74">
        <f>Tableau_TARIFS_SOCODA[[#This Row],[Prix d''achat HT]]*Tableau_TARIFS_SOCODA[[#This Row],[Qté17]]</f>
        <v>0</v>
      </c>
      <c r="AQ128" s="74">
        <f>Tableau_TARIFS_SOCODA[[#This Row],[Prix d''achat HT]]*Tableau_TARIFS_SOCODA[[#This Row],[Qté18]]</f>
        <v>0</v>
      </c>
      <c r="AS128" s="74">
        <f>Tableau_TARIFS_SOCODA[[#This Row],[Prix d''achat HT]]*Tableau_TARIFS_SOCODA[[#This Row],[Qté19]]</f>
        <v>0</v>
      </c>
      <c r="AU128" s="74">
        <f>Tableau_TARIFS_SOCODA[[#This Row],[Prix d''achat HT]]*Tableau_TARIFS_SOCODA[[#This Row],[Qté20]]</f>
        <v>0</v>
      </c>
      <c r="AW128" s="74">
        <f>Tableau_TARIFS_SOCODA[[#This Row],[Prix d''achat HT]]*Tableau_TARIFS_SOCODA[[#This Row],[Qté21]]</f>
        <v>0</v>
      </c>
      <c r="AY128" s="74">
        <f>Tableau_TARIFS_SOCODA[[#This Row],[Prix d''achat HT]]*Tableau_TARIFS_SOCODA[[#This Row],[Qté22]]</f>
        <v>0</v>
      </c>
      <c r="BA128" s="74">
        <f>Tableau_TARIFS_SOCODA[[#This Row],[Prix d''achat HT]]*Tableau_TARIFS_SOCODA[[#This Row],[Qté23]]</f>
        <v>0</v>
      </c>
      <c r="BC128" s="74">
        <f>Tableau_TARIFS_SOCODA[[#This Row],[Prix d''achat HT]]*Tableau_TARIFS_SOCODA[[#This Row],[Qté24]]</f>
        <v>0</v>
      </c>
      <c r="BE128" s="74">
        <f>Tableau_TARIFS_SOCODA[[#This Row],[Prix d''achat HT]]*Tableau_TARIFS_SOCODA[[#This Row],[Qté25]]</f>
        <v>0</v>
      </c>
      <c r="BG128" s="74">
        <f>Tableau_TARIFS_SOCODA[[#This Row],[Prix d''achat HT]]*Tableau_TARIFS_SOCODA[[#This Row],[Qté26]]</f>
        <v>0</v>
      </c>
      <c r="BI128" s="74">
        <f>Tableau_TARIFS_SOCODA[[#This Row],[Prix d''achat HT]]*Tableau_TARIFS_SOCODA[[#This Row],[Qté27]]</f>
        <v>0</v>
      </c>
      <c r="BK128" s="74">
        <f>Tableau_TARIFS_SOCODA[[#This Row],[Prix d''achat HT]]*Tableau_TARIFS_SOCODA[[#This Row],[Qté28]]</f>
        <v>0</v>
      </c>
      <c r="BM128" s="74">
        <f>Tableau_TARIFS_SOCODA[[#This Row],[Prix d''achat HT]]*Tableau_TARIFS_SOCODA[[#This Row],[Qté29]]</f>
        <v>0</v>
      </c>
      <c r="BO128" s="74">
        <f>Tableau_TARIFS_SOCODA[[#This Row],[Prix d''achat HT]]*Tableau_TARIFS_SOCODA[[#This Row],[Qté30]]</f>
        <v>0</v>
      </c>
      <c r="BP128" s="75">
        <f>Tableau_TARIFS_SOCODA[[#This Row],[Longueur]]*Tableau_TARIFS_SOCODA[[#This Row],[Largeur]]</f>
        <v>7.5762</v>
      </c>
      <c r="BR128" s="74"/>
    </row>
    <row r="129" spans="1:70" x14ac:dyDescent="0.25">
      <c r="A129" t="s">
        <v>313</v>
      </c>
      <c r="B129" t="s">
        <v>271</v>
      </c>
      <c r="C129" t="s">
        <v>314</v>
      </c>
      <c r="D129">
        <v>3.66</v>
      </c>
      <c r="E129">
        <v>1.85</v>
      </c>
      <c r="F129" t="s">
        <v>61</v>
      </c>
      <c r="G129" s="74">
        <v>17.149999999999999</v>
      </c>
      <c r="I129" s="74">
        <f>Tableau_TARIFS_SOCODA[[#This Row],[Prix d''achat HT]]*Tableau_TARIFS_SOCODA[[#This Row],[Qté]]</f>
        <v>0</v>
      </c>
      <c r="K129" s="74">
        <f>Tableau_TARIFS_SOCODA[[#This Row],[Prix d''achat HT]]*Tableau_TARIFS_SOCODA[[#This Row],[Qté2]]</f>
        <v>0</v>
      </c>
      <c r="M129" s="74">
        <f>Tableau_TARIFS_SOCODA[[#This Row],[Prix d''achat HT]]*Tableau_TARIFS_SOCODA[[#This Row],[Qté3]]</f>
        <v>0</v>
      </c>
      <c r="O129" s="74">
        <f>Tableau_TARIFS_SOCODA[[#This Row],[Prix d''achat HT]]*Tableau_TARIFS_SOCODA[[#This Row],[Qté4]]</f>
        <v>0</v>
      </c>
      <c r="Q129" s="74">
        <f>Tableau_TARIFS_SOCODA[[#This Row],[Prix d''achat HT]]*Tableau_TARIFS_SOCODA[[#This Row],[Qté5]]</f>
        <v>0</v>
      </c>
      <c r="S129" s="74">
        <f>Tableau_TARIFS_SOCODA[[#This Row],[Prix d''achat HT]]*Tableau_TARIFS_SOCODA[[#This Row],[Qté6]]</f>
        <v>0</v>
      </c>
      <c r="U129" s="74">
        <f>Tableau_TARIFS_SOCODA[[#This Row],[Prix d''achat HT]]*Tableau_TARIFS_SOCODA[[#This Row],[Qté7]]</f>
        <v>0</v>
      </c>
      <c r="W129" s="74">
        <f>Tableau_TARIFS_SOCODA[[#This Row],[Prix d''achat HT]]*Tableau_TARIFS_SOCODA[[#This Row],[Qté8]]</f>
        <v>0</v>
      </c>
      <c r="Y129" s="74">
        <f>Tableau_TARIFS_SOCODA[[#This Row],[Prix d''achat HT]]*Tableau_TARIFS_SOCODA[[#This Row],[Qté9]]</f>
        <v>0</v>
      </c>
      <c r="AA129" s="74">
        <f>Tableau_TARIFS_SOCODA[[#This Row],[Prix d''achat HT]]*Tableau_TARIFS_SOCODA[[#This Row],[Qté10]]</f>
        <v>0</v>
      </c>
      <c r="AC129" s="74">
        <f>Tableau_TARIFS_SOCODA[[#This Row],[Prix d''achat HT]]*Tableau_TARIFS_SOCODA[[#This Row],[Qté11]]</f>
        <v>0</v>
      </c>
      <c r="AE129" s="74">
        <f>Tableau_TARIFS_SOCODA[[#This Row],[Prix d''achat HT]]*Tableau_TARIFS_SOCODA[[#This Row],[Qté12]]</f>
        <v>0</v>
      </c>
      <c r="AG129" s="74">
        <f>Tableau_TARIFS_SOCODA[[#This Row],[Prix d''achat HT]]*Tableau_TARIFS_SOCODA[[#This Row],[Qté13]]</f>
        <v>0</v>
      </c>
      <c r="AI129" s="74">
        <f>Tableau_TARIFS_SOCODA[[#This Row],[Prix d''achat HT]]*Tableau_TARIFS_SOCODA[[#This Row],[Qté14]]</f>
        <v>0</v>
      </c>
      <c r="AK129" s="74">
        <f>Tableau_TARIFS_SOCODA[[#This Row],[Prix d''achat HT]]*Tableau_TARIFS_SOCODA[[#This Row],[Qté15]]</f>
        <v>0</v>
      </c>
      <c r="AM129" s="74">
        <f>Tableau_TARIFS_SOCODA[[#This Row],[Prix d''achat HT]]*Tableau_TARIFS_SOCODA[[#This Row],[Qté16]]</f>
        <v>0</v>
      </c>
      <c r="AO129" s="74">
        <f>Tableau_TARIFS_SOCODA[[#This Row],[Prix d''achat HT]]*Tableau_TARIFS_SOCODA[[#This Row],[Qté17]]</f>
        <v>0</v>
      </c>
      <c r="AQ129" s="74">
        <f>Tableau_TARIFS_SOCODA[[#This Row],[Prix d''achat HT]]*Tableau_TARIFS_SOCODA[[#This Row],[Qté18]]</f>
        <v>0</v>
      </c>
      <c r="AS129" s="74">
        <f>Tableau_TARIFS_SOCODA[[#This Row],[Prix d''achat HT]]*Tableau_TARIFS_SOCODA[[#This Row],[Qté19]]</f>
        <v>0</v>
      </c>
      <c r="AU129" s="74">
        <f>Tableau_TARIFS_SOCODA[[#This Row],[Prix d''achat HT]]*Tableau_TARIFS_SOCODA[[#This Row],[Qté20]]</f>
        <v>0</v>
      </c>
      <c r="AW129" s="74">
        <f>Tableau_TARIFS_SOCODA[[#This Row],[Prix d''achat HT]]*Tableau_TARIFS_SOCODA[[#This Row],[Qté21]]</f>
        <v>0</v>
      </c>
      <c r="AY129" s="74">
        <f>Tableau_TARIFS_SOCODA[[#This Row],[Prix d''achat HT]]*Tableau_TARIFS_SOCODA[[#This Row],[Qté22]]</f>
        <v>0</v>
      </c>
      <c r="BA129" s="74">
        <f>Tableau_TARIFS_SOCODA[[#This Row],[Prix d''achat HT]]*Tableau_TARIFS_SOCODA[[#This Row],[Qté23]]</f>
        <v>0</v>
      </c>
      <c r="BC129" s="74">
        <f>Tableau_TARIFS_SOCODA[[#This Row],[Prix d''achat HT]]*Tableau_TARIFS_SOCODA[[#This Row],[Qté24]]</f>
        <v>0</v>
      </c>
      <c r="BE129" s="74">
        <f>Tableau_TARIFS_SOCODA[[#This Row],[Prix d''achat HT]]*Tableau_TARIFS_SOCODA[[#This Row],[Qté25]]</f>
        <v>0</v>
      </c>
      <c r="BG129" s="74">
        <f>Tableau_TARIFS_SOCODA[[#This Row],[Prix d''achat HT]]*Tableau_TARIFS_SOCODA[[#This Row],[Qté26]]</f>
        <v>0</v>
      </c>
      <c r="BI129" s="74">
        <f>Tableau_TARIFS_SOCODA[[#This Row],[Prix d''achat HT]]*Tableau_TARIFS_SOCODA[[#This Row],[Qté27]]</f>
        <v>0</v>
      </c>
      <c r="BK129" s="74">
        <f>Tableau_TARIFS_SOCODA[[#This Row],[Prix d''achat HT]]*Tableau_TARIFS_SOCODA[[#This Row],[Qté28]]</f>
        <v>0</v>
      </c>
      <c r="BM129" s="74">
        <f>Tableau_TARIFS_SOCODA[[#This Row],[Prix d''achat HT]]*Tableau_TARIFS_SOCODA[[#This Row],[Qté29]]</f>
        <v>0</v>
      </c>
      <c r="BO129" s="74">
        <f>Tableau_TARIFS_SOCODA[[#This Row],[Prix d''achat HT]]*Tableau_TARIFS_SOCODA[[#This Row],[Qté30]]</f>
        <v>0</v>
      </c>
      <c r="BP129" s="75">
        <f>Tableau_TARIFS_SOCODA[[#This Row],[Longueur]]*Tableau_TARIFS_SOCODA[[#This Row],[Largeur]]</f>
        <v>6.7710000000000008</v>
      </c>
      <c r="BR129" s="74"/>
    </row>
    <row r="130" spans="1:70" x14ac:dyDescent="0.25">
      <c r="A130" t="s">
        <v>315</v>
      </c>
      <c r="B130" t="s">
        <v>271</v>
      </c>
      <c r="C130" t="s">
        <v>316</v>
      </c>
      <c r="D130">
        <v>3.66</v>
      </c>
      <c r="E130">
        <v>2.0699999999999998</v>
      </c>
      <c r="F130" t="s">
        <v>61</v>
      </c>
      <c r="G130" s="74">
        <v>13.52</v>
      </c>
      <c r="I130" s="74">
        <f>Tableau_TARIFS_SOCODA[[#This Row],[Prix d''achat HT]]*Tableau_TARIFS_SOCODA[[#This Row],[Qté]]</f>
        <v>0</v>
      </c>
      <c r="K130" s="74">
        <f>Tableau_TARIFS_SOCODA[[#This Row],[Prix d''achat HT]]*Tableau_TARIFS_SOCODA[[#This Row],[Qté2]]</f>
        <v>0</v>
      </c>
      <c r="M130" s="74">
        <f>Tableau_TARIFS_SOCODA[[#This Row],[Prix d''achat HT]]*Tableau_TARIFS_SOCODA[[#This Row],[Qté3]]</f>
        <v>0</v>
      </c>
      <c r="O130" s="74">
        <f>Tableau_TARIFS_SOCODA[[#This Row],[Prix d''achat HT]]*Tableau_TARIFS_SOCODA[[#This Row],[Qté4]]</f>
        <v>0</v>
      </c>
      <c r="Q130" s="74">
        <f>Tableau_TARIFS_SOCODA[[#This Row],[Prix d''achat HT]]*Tableau_TARIFS_SOCODA[[#This Row],[Qté5]]</f>
        <v>0</v>
      </c>
      <c r="S130" s="74">
        <f>Tableau_TARIFS_SOCODA[[#This Row],[Prix d''achat HT]]*Tableau_TARIFS_SOCODA[[#This Row],[Qté6]]</f>
        <v>0</v>
      </c>
      <c r="U130" s="74">
        <f>Tableau_TARIFS_SOCODA[[#This Row],[Prix d''achat HT]]*Tableau_TARIFS_SOCODA[[#This Row],[Qté7]]</f>
        <v>0</v>
      </c>
      <c r="W130" s="74">
        <f>Tableau_TARIFS_SOCODA[[#This Row],[Prix d''achat HT]]*Tableau_TARIFS_SOCODA[[#This Row],[Qté8]]</f>
        <v>0</v>
      </c>
      <c r="Y130" s="74">
        <f>Tableau_TARIFS_SOCODA[[#This Row],[Prix d''achat HT]]*Tableau_TARIFS_SOCODA[[#This Row],[Qté9]]</f>
        <v>0</v>
      </c>
      <c r="AA130" s="74">
        <f>Tableau_TARIFS_SOCODA[[#This Row],[Prix d''achat HT]]*Tableau_TARIFS_SOCODA[[#This Row],[Qté10]]</f>
        <v>0</v>
      </c>
      <c r="AC130" s="74">
        <f>Tableau_TARIFS_SOCODA[[#This Row],[Prix d''achat HT]]*Tableau_TARIFS_SOCODA[[#This Row],[Qté11]]</f>
        <v>0</v>
      </c>
      <c r="AE130" s="74">
        <f>Tableau_TARIFS_SOCODA[[#This Row],[Prix d''achat HT]]*Tableau_TARIFS_SOCODA[[#This Row],[Qté12]]</f>
        <v>0</v>
      </c>
      <c r="AG130" s="74">
        <f>Tableau_TARIFS_SOCODA[[#This Row],[Prix d''achat HT]]*Tableau_TARIFS_SOCODA[[#This Row],[Qté13]]</f>
        <v>0</v>
      </c>
      <c r="AI130" s="74">
        <f>Tableau_TARIFS_SOCODA[[#This Row],[Prix d''achat HT]]*Tableau_TARIFS_SOCODA[[#This Row],[Qté14]]</f>
        <v>0</v>
      </c>
      <c r="AK130" s="74">
        <f>Tableau_TARIFS_SOCODA[[#This Row],[Prix d''achat HT]]*Tableau_TARIFS_SOCODA[[#This Row],[Qté15]]</f>
        <v>0</v>
      </c>
      <c r="AM130" s="74">
        <f>Tableau_TARIFS_SOCODA[[#This Row],[Prix d''achat HT]]*Tableau_TARIFS_SOCODA[[#This Row],[Qté16]]</f>
        <v>0</v>
      </c>
      <c r="AO130" s="74">
        <f>Tableau_TARIFS_SOCODA[[#This Row],[Prix d''achat HT]]*Tableau_TARIFS_SOCODA[[#This Row],[Qté17]]</f>
        <v>0</v>
      </c>
      <c r="AQ130" s="74">
        <f>Tableau_TARIFS_SOCODA[[#This Row],[Prix d''achat HT]]*Tableau_TARIFS_SOCODA[[#This Row],[Qté18]]</f>
        <v>0</v>
      </c>
      <c r="AS130" s="74">
        <f>Tableau_TARIFS_SOCODA[[#This Row],[Prix d''achat HT]]*Tableau_TARIFS_SOCODA[[#This Row],[Qté19]]</f>
        <v>0</v>
      </c>
      <c r="AU130" s="74">
        <f>Tableau_TARIFS_SOCODA[[#This Row],[Prix d''achat HT]]*Tableau_TARIFS_SOCODA[[#This Row],[Qté20]]</f>
        <v>0</v>
      </c>
      <c r="AW130" s="74">
        <f>Tableau_TARIFS_SOCODA[[#This Row],[Prix d''achat HT]]*Tableau_TARIFS_SOCODA[[#This Row],[Qté21]]</f>
        <v>0</v>
      </c>
      <c r="AY130" s="74">
        <f>Tableau_TARIFS_SOCODA[[#This Row],[Prix d''achat HT]]*Tableau_TARIFS_SOCODA[[#This Row],[Qté22]]</f>
        <v>0</v>
      </c>
      <c r="BA130" s="74">
        <f>Tableau_TARIFS_SOCODA[[#This Row],[Prix d''achat HT]]*Tableau_TARIFS_SOCODA[[#This Row],[Qté23]]</f>
        <v>0</v>
      </c>
      <c r="BC130" s="74">
        <f>Tableau_TARIFS_SOCODA[[#This Row],[Prix d''achat HT]]*Tableau_TARIFS_SOCODA[[#This Row],[Qté24]]</f>
        <v>0</v>
      </c>
      <c r="BE130" s="74">
        <f>Tableau_TARIFS_SOCODA[[#This Row],[Prix d''achat HT]]*Tableau_TARIFS_SOCODA[[#This Row],[Qté25]]</f>
        <v>0</v>
      </c>
      <c r="BG130" s="74">
        <f>Tableau_TARIFS_SOCODA[[#This Row],[Prix d''achat HT]]*Tableau_TARIFS_SOCODA[[#This Row],[Qté26]]</f>
        <v>0</v>
      </c>
      <c r="BI130" s="74">
        <f>Tableau_TARIFS_SOCODA[[#This Row],[Prix d''achat HT]]*Tableau_TARIFS_SOCODA[[#This Row],[Qté27]]</f>
        <v>0</v>
      </c>
      <c r="BK130" s="74">
        <f>Tableau_TARIFS_SOCODA[[#This Row],[Prix d''achat HT]]*Tableau_TARIFS_SOCODA[[#This Row],[Qté28]]</f>
        <v>0</v>
      </c>
      <c r="BM130" s="74">
        <f>Tableau_TARIFS_SOCODA[[#This Row],[Prix d''achat HT]]*Tableau_TARIFS_SOCODA[[#This Row],[Qté29]]</f>
        <v>0</v>
      </c>
      <c r="BO130" s="74">
        <f>Tableau_TARIFS_SOCODA[[#This Row],[Prix d''achat HT]]*Tableau_TARIFS_SOCODA[[#This Row],[Qté30]]</f>
        <v>0</v>
      </c>
      <c r="BP130" s="75">
        <f>Tableau_TARIFS_SOCODA[[#This Row],[Longueur]]*Tableau_TARIFS_SOCODA[[#This Row],[Largeur]]</f>
        <v>7.5762</v>
      </c>
      <c r="BR130" s="74"/>
    </row>
    <row r="131" spans="1:70" x14ac:dyDescent="0.25">
      <c r="A131" t="s">
        <v>317</v>
      </c>
      <c r="B131" t="s">
        <v>271</v>
      </c>
      <c r="C131" t="s">
        <v>318</v>
      </c>
      <c r="D131">
        <v>3.66</v>
      </c>
      <c r="E131">
        <v>2.1</v>
      </c>
      <c r="F131" t="s">
        <v>61</v>
      </c>
      <c r="G131" s="74">
        <v>10.52</v>
      </c>
      <c r="I131" s="74">
        <f>Tableau_TARIFS_SOCODA[[#This Row],[Prix d''achat HT]]*Tableau_TARIFS_SOCODA[[#This Row],[Qté]]</f>
        <v>0</v>
      </c>
      <c r="K131" s="74">
        <f>Tableau_TARIFS_SOCODA[[#This Row],[Prix d''achat HT]]*Tableau_TARIFS_SOCODA[[#This Row],[Qté2]]</f>
        <v>0</v>
      </c>
      <c r="M131" s="74">
        <f>Tableau_TARIFS_SOCODA[[#This Row],[Prix d''achat HT]]*Tableau_TARIFS_SOCODA[[#This Row],[Qté3]]</f>
        <v>0</v>
      </c>
      <c r="O131" s="74">
        <f>Tableau_TARIFS_SOCODA[[#This Row],[Prix d''achat HT]]*Tableau_TARIFS_SOCODA[[#This Row],[Qté4]]</f>
        <v>0</v>
      </c>
      <c r="Q131" s="74">
        <f>Tableau_TARIFS_SOCODA[[#This Row],[Prix d''achat HT]]*Tableau_TARIFS_SOCODA[[#This Row],[Qté5]]</f>
        <v>0</v>
      </c>
      <c r="S131" s="74">
        <f>Tableau_TARIFS_SOCODA[[#This Row],[Prix d''achat HT]]*Tableau_TARIFS_SOCODA[[#This Row],[Qté6]]</f>
        <v>0</v>
      </c>
      <c r="U131" s="74">
        <f>Tableau_TARIFS_SOCODA[[#This Row],[Prix d''achat HT]]*Tableau_TARIFS_SOCODA[[#This Row],[Qté7]]</f>
        <v>0</v>
      </c>
      <c r="W131" s="74">
        <f>Tableau_TARIFS_SOCODA[[#This Row],[Prix d''achat HT]]*Tableau_TARIFS_SOCODA[[#This Row],[Qté8]]</f>
        <v>0</v>
      </c>
      <c r="Y131" s="74">
        <f>Tableau_TARIFS_SOCODA[[#This Row],[Prix d''achat HT]]*Tableau_TARIFS_SOCODA[[#This Row],[Qté9]]</f>
        <v>0</v>
      </c>
      <c r="AA131" s="74">
        <f>Tableau_TARIFS_SOCODA[[#This Row],[Prix d''achat HT]]*Tableau_TARIFS_SOCODA[[#This Row],[Qté10]]</f>
        <v>0</v>
      </c>
      <c r="AC131" s="74">
        <f>Tableau_TARIFS_SOCODA[[#This Row],[Prix d''achat HT]]*Tableau_TARIFS_SOCODA[[#This Row],[Qté11]]</f>
        <v>0</v>
      </c>
      <c r="AE131" s="74">
        <f>Tableau_TARIFS_SOCODA[[#This Row],[Prix d''achat HT]]*Tableau_TARIFS_SOCODA[[#This Row],[Qté12]]</f>
        <v>0</v>
      </c>
      <c r="AG131" s="74">
        <f>Tableau_TARIFS_SOCODA[[#This Row],[Prix d''achat HT]]*Tableau_TARIFS_SOCODA[[#This Row],[Qté13]]</f>
        <v>0</v>
      </c>
      <c r="AI131" s="74">
        <f>Tableau_TARIFS_SOCODA[[#This Row],[Prix d''achat HT]]*Tableau_TARIFS_SOCODA[[#This Row],[Qté14]]</f>
        <v>0</v>
      </c>
      <c r="AK131" s="74">
        <f>Tableau_TARIFS_SOCODA[[#This Row],[Prix d''achat HT]]*Tableau_TARIFS_SOCODA[[#This Row],[Qté15]]</f>
        <v>0</v>
      </c>
      <c r="AM131" s="74">
        <f>Tableau_TARIFS_SOCODA[[#This Row],[Prix d''achat HT]]*Tableau_TARIFS_SOCODA[[#This Row],[Qté16]]</f>
        <v>0</v>
      </c>
      <c r="AO131" s="74">
        <f>Tableau_TARIFS_SOCODA[[#This Row],[Prix d''achat HT]]*Tableau_TARIFS_SOCODA[[#This Row],[Qté17]]</f>
        <v>0</v>
      </c>
      <c r="AQ131" s="74">
        <f>Tableau_TARIFS_SOCODA[[#This Row],[Prix d''achat HT]]*Tableau_TARIFS_SOCODA[[#This Row],[Qté18]]</f>
        <v>0</v>
      </c>
      <c r="AS131" s="74">
        <f>Tableau_TARIFS_SOCODA[[#This Row],[Prix d''achat HT]]*Tableau_TARIFS_SOCODA[[#This Row],[Qté19]]</f>
        <v>0</v>
      </c>
      <c r="AU131" s="74">
        <f>Tableau_TARIFS_SOCODA[[#This Row],[Prix d''achat HT]]*Tableau_TARIFS_SOCODA[[#This Row],[Qté20]]</f>
        <v>0</v>
      </c>
      <c r="AW131" s="74">
        <f>Tableau_TARIFS_SOCODA[[#This Row],[Prix d''achat HT]]*Tableau_TARIFS_SOCODA[[#This Row],[Qté21]]</f>
        <v>0</v>
      </c>
      <c r="AY131" s="74">
        <f>Tableau_TARIFS_SOCODA[[#This Row],[Prix d''achat HT]]*Tableau_TARIFS_SOCODA[[#This Row],[Qté22]]</f>
        <v>0</v>
      </c>
      <c r="BA131" s="74">
        <f>Tableau_TARIFS_SOCODA[[#This Row],[Prix d''achat HT]]*Tableau_TARIFS_SOCODA[[#This Row],[Qté23]]</f>
        <v>0</v>
      </c>
      <c r="BC131" s="74">
        <f>Tableau_TARIFS_SOCODA[[#This Row],[Prix d''achat HT]]*Tableau_TARIFS_SOCODA[[#This Row],[Qté24]]</f>
        <v>0</v>
      </c>
      <c r="BE131" s="74">
        <f>Tableau_TARIFS_SOCODA[[#This Row],[Prix d''achat HT]]*Tableau_TARIFS_SOCODA[[#This Row],[Qté25]]</f>
        <v>0</v>
      </c>
      <c r="BG131" s="74">
        <f>Tableau_TARIFS_SOCODA[[#This Row],[Prix d''achat HT]]*Tableau_TARIFS_SOCODA[[#This Row],[Qté26]]</f>
        <v>0</v>
      </c>
      <c r="BI131" s="74">
        <f>Tableau_TARIFS_SOCODA[[#This Row],[Prix d''achat HT]]*Tableau_TARIFS_SOCODA[[#This Row],[Qté27]]</f>
        <v>0</v>
      </c>
      <c r="BK131" s="74">
        <f>Tableau_TARIFS_SOCODA[[#This Row],[Prix d''achat HT]]*Tableau_TARIFS_SOCODA[[#This Row],[Qté28]]</f>
        <v>0</v>
      </c>
      <c r="BM131" s="74">
        <f>Tableau_TARIFS_SOCODA[[#This Row],[Prix d''achat HT]]*Tableau_TARIFS_SOCODA[[#This Row],[Qté29]]</f>
        <v>0</v>
      </c>
      <c r="BO131" s="74">
        <f>Tableau_TARIFS_SOCODA[[#This Row],[Prix d''achat HT]]*Tableau_TARIFS_SOCODA[[#This Row],[Qté30]]</f>
        <v>0</v>
      </c>
      <c r="BP131" s="75">
        <f>Tableau_TARIFS_SOCODA[[#This Row],[Longueur]]*Tableau_TARIFS_SOCODA[[#This Row],[Largeur]]</f>
        <v>7.6860000000000008</v>
      </c>
      <c r="BR131" s="74"/>
    </row>
    <row r="132" spans="1:70" x14ac:dyDescent="0.25">
      <c r="A132" t="s">
        <v>319</v>
      </c>
      <c r="B132" t="s">
        <v>320</v>
      </c>
      <c r="C132" t="s">
        <v>321</v>
      </c>
      <c r="D132">
        <v>2.8</v>
      </c>
      <c r="E132">
        <v>2.0699999999999998</v>
      </c>
      <c r="F132" t="s">
        <v>61</v>
      </c>
      <c r="G132" s="74">
        <v>6.79</v>
      </c>
      <c r="I132" s="74">
        <f>Tableau_TARIFS_SOCODA[[#This Row],[Prix d''achat HT]]*Tableau_TARIFS_SOCODA[[#This Row],[Qté]]</f>
        <v>0</v>
      </c>
      <c r="K132" s="74">
        <f>Tableau_TARIFS_SOCODA[[#This Row],[Prix d''achat HT]]*Tableau_TARIFS_SOCODA[[#This Row],[Qté2]]</f>
        <v>0</v>
      </c>
      <c r="M132" s="74">
        <f>Tableau_TARIFS_SOCODA[[#This Row],[Prix d''achat HT]]*Tableau_TARIFS_SOCODA[[#This Row],[Qté3]]</f>
        <v>0</v>
      </c>
      <c r="O132" s="74">
        <f>Tableau_TARIFS_SOCODA[[#This Row],[Prix d''achat HT]]*Tableau_TARIFS_SOCODA[[#This Row],[Qté4]]</f>
        <v>0</v>
      </c>
      <c r="Q132" s="74">
        <f>Tableau_TARIFS_SOCODA[[#This Row],[Prix d''achat HT]]*Tableau_TARIFS_SOCODA[[#This Row],[Qté5]]</f>
        <v>0</v>
      </c>
      <c r="S132" s="74">
        <f>Tableau_TARIFS_SOCODA[[#This Row],[Prix d''achat HT]]*Tableau_TARIFS_SOCODA[[#This Row],[Qté6]]</f>
        <v>0</v>
      </c>
      <c r="U132" s="74">
        <f>Tableau_TARIFS_SOCODA[[#This Row],[Prix d''achat HT]]*Tableau_TARIFS_SOCODA[[#This Row],[Qté7]]</f>
        <v>0</v>
      </c>
      <c r="W132" s="74">
        <f>Tableau_TARIFS_SOCODA[[#This Row],[Prix d''achat HT]]*Tableau_TARIFS_SOCODA[[#This Row],[Qté8]]</f>
        <v>0</v>
      </c>
      <c r="Y132" s="74">
        <f>Tableau_TARIFS_SOCODA[[#This Row],[Prix d''achat HT]]*Tableau_TARIFS_SOCODA[[#This Row],[Qté9]]</f>
        <v>0</v>
      </c>
      <c r="AA132" s="74">
        <f>Tableau_TARIFS_SOCODA[[#This Row],[Prix d''achat HT]]*Tableau_TARIFS_SOCODA[[#This Row],[Qté10]]</f>
        <v>0</v>
      </c>
      <c r="AC132" s="74">
        <f>Tableau_TARIFS_SOCODA[[#This Row],[Prix d''achat HT]]*Tableau_TARIFS_SOCODA[[#This Row],[Qté11]]</f>
        <v>0</v>
      </c>
      <c r="AE132" s="74">
        <f>Tableau_TARIFS_SOCODA[[#This Row],[Prix d''achat HT]]*Tableau_TARIFS_SOCODA[[#This Row],[Qté12]]</f>
        <v>0</v>
      </c>
      <c r="AG132" s="74">
        <f>Tableau_TARIFS_SOCODA[[#This Row],[Prix d''achat HT]]*Tableau_TARIFS_SOCODA[[#This Row],[Qté13]]</f>
        <v>0</v>
      </c>
      <c r="AI132" s="74">
        <f>Tableau_TARIFS_SOCODA[[#This Row],[Prix d''achat HT]]*Tableau_TARIFS_SOCODA[[#This Row],[Qté14]]</f>
        <v>0</v>
      </c>
      <c r="AK132" s="74">
        <f>Tableau_TARIFS_SOCODA[[#This Row],[Prix d''achat HT]]*Tableau_TARIFS_SOCODA[[#This Row],[Qté15]]</f>
        <v>0</v>
      </c>
      <c r="AM132" s="74">
        <f>Tableau_TARIFS_SOCODA[[#This Row],[Prix d''achat HT]]*Tableau_TARIFS_SOCODA[[#This Row],[Qté16]]</f>
        <v>0</v>
      </c>
      <c r="AO132" s="74">
        <f>Tableau_TARIFS_SOCODA[[#This Row],[Prix d''achat HT]]*Tableau_TARIFS_SOCODA[[#This Row],[Qté17]]</f>
        <v>0</v>
      </c>
      <c r="AQ132" s="74">
        <f>Tableau_TARIFS_SOCODA[[#This Row],[Prix d''achat HT]]*Tableau_TARIFS_SOCODA[[#This Row],[Qté18]]</f>
        <v>0</v>
      </c>
      <c r="AS132" s="74">
        <f>Tableau_TARIFS_SOCODA[[#This Row],[Prix d''achat HT]]*Tableau_TARIFS_SOCODA[[#This Row],[Qté19]]</f>
        <v>0</v>
      </c>
      <c r="AU132" s="74">
        <f>Tableau_TARIFS_SOCODA[[#This Row],[Prix d''achat HT]]*Tableau_TARIFS_SOCODA[[#This Row],[Qté20]]</f>
        <v>0</v>
      </c>
      <c r="AW132" s="74">
        <f>Tableau_TARIFS_SOCODA[[#This Row],[Prix d''achat HT]]*Tableau_TARIFS_SOCODA[[#This Row],[Qté21]]</f>
        <v>0</v>
      </c>
      <c r="AY132" s="74">
        <f>Tableau_TARIFS_SOCODA[[#This Row],[Prix d''achat HT]]*Tableau_TARIFS_SOCODA[[#This Row],[Qté22]]</f>
        <v>0</v>
      </c>
      <c r="BA132" s="74">
        <f>Tableau_TARIFS_SOCODA[[#This Row],[Prix d''achat HT]]*Tableau_TARIFS_SOCODA[[#This Row],[Qté23]]</f>
        <v>0</v>
      </c>
      <c r="BC132" s="74">
        <f>Tableau_TARIFS_SOCODA[[#This Row],[Prix d''achat HT]]*Tableau_TARIFS_SOCODA[[#This Row],[Qté24]]</f>
        <v>0</v>
      </c>
      <c r="BE132" s="74">
        <f>Tableau_TARIFS_SOCODA[[#This Row],[Prix d''achat HT]]*Tableau_TARIFS_SOCODA[[#This Row],[Qté25]]</f>
        <v>0</v>
      </c>
      <c r="BG132" s="74">
        <f>Tableau_TARIFS_SOCODA[[#This Row],[Prix d''achat HT]]*Tableau_TARIFS_SOCODA[[#This Row],[Qté26]]</f>
        <v>0</v>
      </c>
      <c r="BI132" s="74">
        <f>Tableau_TARIFS_SOCODA[[#This Row],[Prix d''achat HT]]*Tableau_TARIFS_SOCODA[[#This Row],[Qté27]]</f>
        <v>0</v>
      </c>
      <c r="BK132" s="74">
        <f>Tableau_TARIFS_SOCODA[[#This Row],[Prix d''achat HT]]*Tableau_TARIFS_SOCODA[[#This Row],[Qté28]]</f>
        <v>0</v>
      </c>
      <c r="BM132" s="74">
        <f>Tableau_TARIFS_SOCODA[[#This Row],[Prix d''achat HT]]*Tableau_TARIFS_SOCODA[[#This Row],[Qté29]]</f>
        <v>0</v>
      </c>
      <c r="BO132" s="74">
        <f>Tableau_TARIFS_SOCODA[[#This Row],[Prix d''achat HT]]*Tableau_TARIFS_SOCODA[[#This Row],[Qté30]]</f>
        <v>0</v>
      </c>
      <c r="BP132" s="75">
        <f>Tableau_TARIFS_SOCODA[[#This Row],[Longueur]]*Tableau_TARIFS_SOCODA[[#This Row],[Largeur]]</f>
        <v>5.7959999999999994</v>
      </c>
      <c r="BR132" s="74"/>
    </row>
    <row r="133" spans="1:70" x14ac:dyDescent="0.25">
      <c r="A133" t="s">
        <v>322</v>
      </c>
      <c r="B133" t="s">
        <v>320</v>
      </c>
      <c r="C133" t="s">
        <v>323</v>
      </c>
      <c r="D133">
        <v>2.8</v>
      </c>
      <c r="E133">
        <v>2.0699999999999998</v>
      </c>
      <c r="F133" t="s">
        <v>61</v>
      </c>
      <c r="G133" s="74">
        <v>7.1</v>
      </c>
      <c r="I133" s="74">
        <f>Tableau_TARIFS_SOCODA[[#This Row],[Prix d''achat HT]]*Tableau_TARIFS_SOCODA[[#This Row],[Qté]]</f>
        <v>0</v>
      </c>
      <c r="K133" s="74">
        <f>Tableau_TARIFS_SOCODA[[#This Row],[Prix d''achat HT]]*Tableau_TARIFS_SOCODA[[#This Row],[Qté2]]</f>
        <v>0</v>
      </c>
      <c r="M133" s="74">
        <f>Tableau_TARIFS_SOCODA[[#This Row],[Prix d''achat HT]]*Tableau_TARIFS_SOCODA[[#This Row],[Qté3]]</f>
        <v>0</v>
      </c>
      <c r="O133" s="74">
        <f>Tableau_TARIFS_SOCODA[[#This Row],[Prix d''achat HT]]*Tableau_TARIFS_SOCODA[[#This Row],[Qté4]]</f>
        <v>0</v>
      </c>
      <c r="Q133" s="74">
        <f>Tableau_TARIFS_SOCODA[[#This Row],[Prix d''achat HT]]*Tableau_TARIFS_SOCODA[[#This Row],[Qté5]]</f>
        <v>0</v>
      </c>
      <c r="S133" s="74">
        <f>Tableau_TARIFS_SOCODA[[#This Row],[Prix d''achat HT]]*Tableau_TARIFS_SOCODA[[#This Row],[Qté6]]</f>
        <v>0</v>
      </c>
      <c r="U133" s="74">
        <f>Tableau_TARIFS_SOCODA[[#This Row],[Prix d''achat HT]]*Tableau_TARIFS_SOCODA[[#This Row],[Qté7]]</f>
        <v>0</v>
      </c>
      <c r="W133" s="74">
        <f>Tableau_TARIFS_SOCODA[[#This Row],[Prix d''achat HT]]*Tableau_TARIFS_SOCODA[[#This Row],[Qté8]]</f>
        <v>0</v>
      </c>
      <c r="Y133" s="74">
        <f>Tableau_TARIFS_SOCODA[[#This Row],[Prix d''achat HT]]*Tableau_TARIFS_SOCODA[[#This Row],[Qté9]]</f>
        <v>0</v>
      </c>
      <c r="AA133" s="74">
        <f>Tableau_TARIFS_SOCODA[[#This Row],[Prix d''achat HT]]*Tableau_TARIFS_SOCODA[[#This Row],[Qté10]]</f>
        <v>0</v>
      </c>
      <c r="AC133" s="74">
        <f>Tableau_TARIFS_SOCODA[[#This Row],[Prix d''achat HT]]*Tableau_TARIFS_SOCODA[[#This Row],[Qté11]]</f>
        <v>0</v>
      </c>
      <c r="AE133" s="74">
        <f>Tableau_TARIFS_SOCODA[[#This Row],[Prix d''achat HT]]*Tableau_TARIFS_SOCODA[[#This Row],[Qté12]]</f>
        <v>0</v>
      </c>
      <c r="AG133" s="74">
        <f>Tableau_TARIFS_SOCODA[[#This Row],[Prix d''achat HT]]*Tableau_TARIFS_SOCODA[[#This Row],[Qté13]]</f>
        <v>0</v>
      </c>
      <c r="AI133" s="74">
        <f>Tableau_TARIFS_SOCODA[[#This Row],[Prix d''achat HT]]*Tableau_TARIFS_SOCODA[[#This Row],[Qté14]]</f>
        <v>0</v>
      </c>
      <c r="AK133" s="74">
        <f>Tableau_TARIFS_SOCODA[[#This Row],[Prix d''achat HT]]*Tableau_TARIFS_SOCODA[[#This Row],[Qté15]]</f>
        <v>0</v>
      </c>
      <c r="AM133" s="74">
        <f>Tableau_TARIFS_SOCODA[[#This Row],[Prix d''achat HT]]*Tableau_TARIFS_SOCODA[[#This Row],[Qté16]]</f>
        <v>0</v>
      </c>
      <c r="AO133" s="74">
        <f>Tableau_TARIFS_SOCODA[[#This Row],[Prix d''achat HT]]*Tableau_TARIFS_SOCODA[[#This Row],[Qté17]]</f>
        <v>0</v>
      </c>
      <c r="AQ133" s="74">
        <f>Tableau_TARIFS_SOCODA[[#This Row],[Prix d''achat HT]]*Tableau_TARIFS_SOCODA[[#This Row],[Qté18]]</f>
        <v>0</v>
      </c>
      <c r="AS133" s="74">
        <f>Tableau_TARIFS_SOCODA[[#This Row],[Prix d''achat HT]]*Tableau_TARIFS_SOCODA[[#This Row],[Qté19]]</f>
        <v>0</v>
      </c>
      <c r="AU133" s="74">
        <f>Tableau_TARIFS_SOCODA[[#This Row],[Prix d''achat HT]]*Tableau_TARIFS_SOCODA[[#This Row],[Qté20]]</f>
        <v>0</v>
      </c>
      <c r="AW133" s="74">
        <f>Tableau_TARIFS_SOCODA[[#This Row],[Prix d''achat HT]]*Tableau_TARIFS_SOCODA[[#This Row],[Qté21]]</f>
        <v>0</v>
      </c>
      <c r="AY133" s="74">
        <f>Tableau_TARIFS_SOCODA[[#This Row],[Prix d''achat HT]]*Tableau_TARIFS_SOCODA[[#This Row],[Qté22]]</f>
        <v>0</v>
      </c>
      <c r="BA133" s="74">
        <f>Tableau_TARIFS_SOCODA[[#This Row],[Prix d''achat HT]]*Tableau_TARIFS_SOCODA[[#This Row],[Qté23]]</f>
        <v>0</v>
      </c>
      <c r="BC133" s="74">
        <f>Tableau_TARIFS_SOCODA[[#This Row],[Prix d''achat HT]]*Tableau_TARIFS_SOCODA[[#This Row],[Qté24]]</f>
        <v>0</v>
      </c>
      <c r="BE133" s="74">
        <f>Tableau_TARIFS_SOCODA[[#This Row],[Prix d''achat HT]]*Tableau_TARIFS_SOCODA[[#This Row],[Qté25]]</f>
        <v>0</v>
      </c>
      <c r="BG133" s="74">
        <f>Tableau_TARIFS_SOCODA[[#This Row],[Prix d''achat HT]]*Tableau_TARIFS_SOCODA[[#This Row],[Qté26]]</f>
        <v>0</v>
      </c>
      <c r="BI133" s="74">
        <f>Tableau_TARIFS_SOCODA[[#This Row],[Prix d''achat HT]]*Tableau_TARIFS_SOCODA[[#This Row],[Qté27]]</f>
        <v>0</v>
      </c>
      <c r="BK133" s="74">
        <f>Tableau_TARIFS_SOCODA[[#This Row],[Prix d''achat HT]]*Tableau_TARIFS_SOCODA[[#This Row],[Qté28]]</f>
        <v>0</v>
      </c>
      <c r="BM133" s="74">
        <f>Tableau_TARIFS_SOCODA[[#This Row],[Prix d''achat HT]]*Tableau_TARIFS_SOCODA[[#This Row],[Qté29]]</f>
        <v>0</v>
      </c>
      <c r="BO133" s="74">
        <f>Tableau_TARIFS_SOCODA[[#This Row],[Prix d''achat HT]]*Tableau_TARIFS_SOCODA[[#This Row],[Qté30]]</f>
        <v>0</v>
      </c>
      <c r="BP133" s="75">
        <f>Tableau_TARIFS_SOCODA[[#This Row],[Longueur]]*Tableau_TARIFS_SOCODA[[#This Row],[Largeur]]</f>
        <v>5.7959999999999994</v>
      </c>
      <c r="BR133" s="74"/>
    </row>
    <row r="134" spans="1:70" x14ac:dyDescent="0.25">
      <c r="A134" t="s">
        <v>324</v>
      </c>
      <c r="B134" t="s">
        <v>320</v>
      </c>
      <c r="C134" t="s">
        <v>325</v>
      </c>
      <c r="D134">
        <v>2.8</v>
      </c>
      <c r="E134">
        <v>2.0699999999999998</v>
      </c>
      <c r="F134" t="s">
        <v>61</v>
      </c>
      <c r="G134" s="74">
        <v>7.54</v>
      </c>
      <c r="I134" s="74">
        <f>Tableau_TARIFS_SOCODA[[#This Row],[Prix d''achat HT]]*Tableau_TARIFS_SOCODA[[#This Row],[Qté]]</f>
        <v>0</v>
      </c>
      <c r="K134" s="74">
        <f>Tableau_TARIFS_SOCODA[[#This Row],[Prix d''achat HT]]*Tableau_TARIFS_SOCODA[[#This Row],[Qté2]]</f>
        <v>0</v>
      </c>
      <c r="M134" s="74">
        <f>Tableau_TARIFS_SOCODA[[#This Row],[Prix d''achat HT]]*Tableau_TARIFS_SOCODA[[#This Row],[Qté3]]</f>
        <v>0</v>
      </c>
      <c r="O134" s="74">
        <f>Tableau_TARIFS_SOCODA[[#This Row],[Prix d''achat HT]]*Tableau_TARIFS_SOCODA[[#This Row],[Qté4]]</f>
        <v>0</v>
      </c>
      <c r="Q134" s="74">
        <f>Tableau_TARIFS_SOCODA[[#This Row],[Prix d''achat HT]]*Tableau_TARIFS_SOCODA[[#This Row],[Qté5]]</f>
        <v>0</v>
      </c>
      <c r="S134" s="74">
        <f>Tableau_TARIFS_SOCODA[[#This Row],[Prix d''achat HT]]*Tableau_TARIFS_SOCODA[[#This Row],[Qté6]]</f>
        <v>0</v>
      </c>
      <c r="U134" s="74">
        <f>Tableau_TARIFS_SOCODA[[#This Row],[Prix d''achat HT]]*Tableau_TARIFS_SOCODA[[#This Row],[Qté7]]</f>
        <v>0</v>
      </c>
      <c r="W134" s="74">
        <f>Tableau_TARIFS_SOCODA[[#This Row],[Prix d''achat HT]]*Tableau_TARIFS_SOCODA[[#This Row],[Qté8]]</f>
        <v>0</v>
      </c>
      <c r="Y134" s="74">
        <f>Tableau_TARIFS_SOCODA[[#This Row],[Prix d''achat HT]]*Tableau_TARIFS_SOCODA[[#This Row],[Qté9]]</f>
        <v>0</v>
      </c>
      <c r="AA134" s="74">
        <f>Tableau_TARIFS_SOCODA[[#This Row],[Prix d''achat HT]]*Tableau_TARIFS_SOCODA[[#This Row],[Qté10]]</f>
        <v>0</v>
      </c>
      <c r="AC134" s="74">
        <f>Tableau_TARIFS_SOCODA[[#This Row],[Prix d''achat HT]]*Tableau_TARIFS_SOCODA[[#This Row],[Qté11]]</f>
        <v>0</v>
      </c>
      <c r="AE134" s="74">
        <f>Tableau_TARIFS_SOCODA[[#This Row],[Prix d''achat HT]]*Tableau_TARIFS_SOCODA[[#This Row],[Qté12]]</f>
        <v>0</v>
      </c>
      <c r="AG134" s="74">
        <f>Tableau_TARIFS_SOCODA[[#This Row],[Prix d''achat HT]]*Tableau_TARIFS_SOCODA[[#This Row],[Qté13]]</f>
        <v>0</v>
      </c>
      <c r="AI134" s="74">
        <f>Tableau_TARIFS_SOCODA[[#This Row],[Prix d''achat HT]]*Tableau_TARIFS_SOCODA[[#This Row],[Qté14]]</f>
        <v>0</v>
      </c>
      <c r="AK134" s="74">
        <f>Tableau_TARIFS_SOCODA[[#This Row],[Prix d''achat HT]]*Tableau_TARIFS_SOCODA[[#This Row],[Qté15]]</f>
        <v>0</v>
      </c>
      <c r="AM134" s="74">
        <f>Tableau_TARIFS_SOCODA[[#This Row],[Prix d''achat HT]]*Tableau_TARIFS_SOCODA[[#This Row],[Qté16]]</f>
        <v>0</v>
      </c>
      <c r="AO134" s="74">
        <f>Tableau_TARIFS_SOCODA[[#This Row],[Prix d''achat HT]]*Tableau_TARIFS_SOCODA[[#This Row],[Qté17]]</f>
        <v>0</v>
      </c>
      <c r="AQ134" s="74">
        <f>Tableau_TARIFS_SOCODA[[#This Row],[Prix d''achat HT]]*Tableau_TARIFS_SOCODA[[#This Row],[Qté18]]</f>
        <v>0</v>
      </c>
      <c r="AS134" s="74">
        <f>Tableau_TARIFS_SOCODA[[#This Row],[Prix d''achat HT]]*Tableau_TARIFS_SOCODA[[#This Row],[Qté19]]</f>
        <v>0</v>
      </c>
      <c r="AU134" s="74">
        <f>Tableau_TARIFS_SOCODA[[#This Row],[Prix d''achat HT]]*Tableau_TARIFS_SOCODA[[#This Row],[Qté20]]</f>
        <v>0</v>
      </c>
      <c r="AW134" s="74">
        <f>Tableau_TARIFS_SOCODA[[#This Row],[Prix d''achat HT]]*Tableau_TARIFS_SOCODA[[#This Row],[Qté21]]</f>
        <v>0</v>
      </c>
      <c r="AY134" s="74">
        <f>Tableau_TARIFS_SOCODA[[#This Row],[Prix d''achat HT]]*Tableau_TARIFS_SOCODA[[#This Row],[Qté22]]</f>
        <v>0</v>
      </c>
      <c r="BA134" s="74">
        <f>Tableau_TARIFS_SOCODA[[#This Row],[Prix d''achat HT]]*Tableau_TARIFS_SOCODA[[#This Row],[Qté23]]</f>
        <v>0</v>
      </c>
      <c r="BC134" s="74">
        <f>Tableau_TARIFS_SOCODA[[#This Row],[Prix d''achat HT]]*Tableau_TARIFS_SOCODA[[#This Row],[Qté24]]</f>
        <v>0</v>
      </c>
      <c r="BE134" s="74">
        <f>Tableau_TARIFS_SOCODA[[#This Row],[Prix d''achat HT]]*Tableau_TARIFS_SOCODA[[#This Row],[Qté25]]</f>
        <v>0</v>
      </c>
      <c r="BG134" s="74">
        <f>Tableau_TARIFS_SOCODA[[#This Row],[Prix d''achat HT]]*Tableau_TARIFS_SOCODA[[#This Row],[Qté26]]</f>
        <v>0</v>
      </c>
      <c r="BI134" s="74">
        <f>Tableau_TARIFS_SOCODA[[#This Row],[Prix d''achat HT]]*Tableau_TARIFS_SOCODA[[#This Row],[Qté27]]</f>
        <v>0</v>
      </c>
      <c r="BK134" s="74">
        <f>Tableau_TARIFS_SOCODA[[#This Row],[Prix d''achat HT]]*Tableau_TARIFS_SOCODA[[#This Row],[Qté28]]</f>
        <v>0</v>
      </c>
      <c r="BM134" s="74">
        <f>Tableau_TARIFS_SOCODA[[#This Row],[Prix d''achat HT]]*Tableau_TARIFS_SOCODA[[#This Row],[Qté29]]</f>
        <v>0</v>
      </c>
      <c r="BO134" s="74">
        <f>Tableau_TARIFS_SOCODA[[#This Row],[Prix d''achat HT]]*Tableau_TARIFS_SOCODA[[#This Row],[Qté30]]</f>
        <v>0</v>
      </c>
      <c r="BP134" s="75">
        <f>Tableau_TARIFS_SOCODA[[#This Row],[Longueur]]*Tableau_TARIFS_SOCODA[[#This Row],[Largeur]]</f>
        <v>5.7959999999999994</v>
      </c>
      <c r="BR134" s="74"/>
    </row>
    <row r="135" spans="1:70" x14ac:dyDescent="0.25">
      <c r="A135" t="s">
        <v>326</v>
      </c>
      <c r="B135" t="s">
        <v>320</v>
      </c>
      <c r="C135" t="s">
        <v>327</v>
      </c>
      <c r="D135">
        <v>2.8</v>
      </c>
      <c r="E135">
        <v>2.0699999999999998</v>
      </c>
      <c r="F135" t="s">
        <v>61</v>
      </c>
      <c r="G135" s="74">
        <v>7.12</v>
      </c>
      <c r="I135" s="74">
        <f>Tableau_TARIFS_SOCODA[[#This Row],[Prix d''achat HT]]*Tableau_TARIFS_SOCODA[[#This Row],[Qté]]</f>
        <v>0</v>
      </c>
      <c r="K135" s="74">
        <f>Tableau_TARIFS_SOCODA[[#This Row],[Prix d''achat HT]]*Tableau_TARIFS_SOCODA[[#This Row],[Qté2]]</f>
        <v>0</v>
      </c>
      <c r="M135" s="74">
        <f>Tableau_TARIFS_SOCODA[[#This Row],[Prix d''achat HT]]*Tableau_TARIFS_SOCODA[[#This Row],[Qté3]]</f>
        <v>0</v>
      </c>
      <c r="O135" s="74">
        <f>Tableau_TARIFS_SOCODA[[#This Row],[Prix d''achat HT]]*Tableau_TARIFS_SOCODA[[#This Row],[Qté4]]</f>
        <v>0</v>
      </c>
      <c r="Q135" s="74">
        <f>Tableau_TARIFS_SOCODA[[#This Row],[Prix d''achat HT]]*Tableau_TARIFS_SOCODA[[#This Row],[Qté5]]</f>
        <v>0</v>
      </c>
      <c r="S135" s="74">
        <f>Tableau_TARIFS_SOCODA[[#This Row],[Prix d''achat HT]]*Tableau_TARIFS_SOCODA[[#This Row],[Qté6]]</f>
        <v>0</v>
      </c>
      <c r="U135" s="74">
        <f>Tableau_TARIFS_SOCODA[[#This Row],[Prix d''achat HT]]*Tableau_TARIFS_SOCODA[[#This Row],[Qté7]]</f>
        <v>0</v>
      </c>
      <c r="W135" s="74">
        <f>Tableau_TARIFS_SOCODA[[#This Row],[Prix d''achat HT]]*Tableau_TARIFS_SOCODA[[#This Row],[Qté8]]</f>
        <v>0</v>
      </c>
      <c r="Y135" s="74">
        <f>Tableau_TARIFS_SOCODA[[#This Row],[Prix d''achat HT]]*Tableau_TARIFS_SOCODA[[#This Row],[Qté9]]</f>
        <v>0</v>
      </c>
      <c r="AA135" s="74">
        <f>Tableau_TARIFS_SOCODA[[#This Row],[Prix d''achat HT]]*Tableau_TARIFS_SOCODA[[#This Row],[Qté10]]</f>
        <v>0</v>
      </c>
      <c r="AC135" s="74">
        <f>Tableau_TARIFS_SOCODA[[#This Row],[Prix d''achat HT]]*Tableau_TARIFS_SOCODA[[#This Row],[Qté11]]</f>
        <v>0</v>
      </c>
      <c r="AE135" s="74">
        <f>Tableau_TARIFS_SOCODA[[#This Row],[Prix d''achat HT]]*Tableau_TARIFS_SOCODA[[#This Row],[Qté12]]</f>
        <v>0</v>
      </c>
      <c r="AG135" s="74">
        <f>Tableau_TARIFS_SOCODA[[#This Row],[Prix d''achat HT]]*Tableau_TARIFS_SOCODA[[#This Row],[Qté13]]</f>
        <v>0</v>
      </c>
      <c r="AI135" s="74">
        <f>Tableau_TARIFS_SOCODA[[#This Row],[Prix d''achat HT]]*Tableau_TARIFS_SOCODA[[#This Row],[Qté14]]</f>
        <v>0</v>
      </c>
      <c r="AK135" s="74">
        <f>Tableau_TARIFS_SOCODA[[#This Row],[Prix d''achat HT]]*Tableau_TARIFS_SOCODA[[#This Row],[Qté15]]</f>
        <v>0</v>
      </c>
      <c r="AM135" s="74">
        <f>Tableau_TARIFS_SOCODA[[#This Row],[Prix d''achat HT]]*Tableau_TARIFS_SOCODA[[#This Row],[Qté16]]</f>
        <v>0</v>
      </c>
      <c r="AO135" s="74">
        <f>Tableau_TARIFS_SOCODA[[#This Row],[Prix d''achat HT]]*Tableau_TARIFS_SOCODA[[#This Row],[Qté17]]</f>
        <v>0</v>
      </c>
      <c r="AQ135" s="74">
        <f>Tableau_TARIFS_SOCODA[[#This Row],[Prix d''achat HT]]*Tableau_TARIFS_SOCODA[[#This Row],[Qté18]]</f>
        <v>0</v>
      </c>
      <c r="AS135" s="74">
        <f>Tableau_TARIFS_SOCODA[[#This Row],[Prix d''achat HT]]*Tableau_TARIFS_SOCODA[[#This Row],[Qté19]]</f>
        <v>0</v>
      </c>
      <c r="AU135" s="74">
        <f>Tableau_TARIFS_SOCODA[[#This Row],[Prix d''achat HT]]*Tableau_TARIFS_SOCODA[[#This Row],[Qté20]]</f>
        <v>0</v>
      </c>
      <c r="AW135" s="74">
        <f>Tableau_TARIFS_SOCODA[[#This Row],[Prix d''achat HT]]*Tableau_TARIFS_SOCODA[[#This Row],[Qté21]]</f>
        <v>0</v>
      </c>
      <c r="AY135" s="74">
        <f>Tableau_TARIFS_SOCODA[[#This Row],[Prix d''achat HT]]*Tableau_TARIFS_SOCODA[[#This Row],[Qté22]]</f>
        <v>0</v>
      </c>
      <c r="BA135" s="74">
        <f>Tableau_TARIFS_SOCODA[[#This Row],[Prix d''achat HT]]*Tableau_TARIFS_SOCODA[[#This Row],[Qté23]]</f>
        <v>0</v>
      </c>
      <c r="BC135" s="74">
        <f>Tableau_TARIFS_SOCODA[[#This Row],[Prix d''achat HT]]*Tableau_TARIFS_SOCODA[[#This Row],[Qté24]]</f>
        <v>0</v>
      </c>
      <c r="BE135" s="74">
        <f>Tableau_TARIFS_SOCODA[[#This Row],[Prix d''achat HT]]*Tableau_TARIFS_SOCODA[[#This Row],[Qté25]]</f>
        <v>0</v>
      </c>
      <c r="BG135" s="74">
        <f>Tableau_TARIFS_SOCODA[[#This Row],[Prix d''achat HT]]*Tableau_TARIFS_SOCODA[[#This Row],[Qté26]]</f>
        <v>0</v>
      </c>
      <c r="BI135" s="74">
        <f>Tableau_TARIFS_SOCODA[[#This Row],[Prix d''achat HT]]*Tableau_TARIFS_SOCODA[[#This Row],[Qté27]]</f>
        <v>0</v>
      </c>
      <c r="BK135" s="74">
        <f>Tableau_TARIFS_SOCODA[[#This Row],[Prix d''achat HT]]*Tableau_TARIFS_SOCODA[[#This Row],[Qté28]]</f>
        <v>0</v>
      </c>
      <c r="BM135" s="74">
        <f>Tableau_TARIFS_SOCODA[[#This Row],[Prix d''achat HT]]*Tableau_TARIFS_SOCODA[[#This Row],[Qté29]]</f>
        <v>0</v>
      </c>
      <c r="BO135" s="74">
        <f>Tableau_TARIFS_SOCODA[[#This Row],[Prix d''achat HT]]*Tableau_TARIFS_SOCODA[[#This Row],[Qté30]]</f>
        <v>0</v>
      </c>
      <c r="BP135" s="75">
        <f>Tableau_TARIFS_SOCODA[[#This Row],[Longueur]]*Tableau_TARIFS_SOCODA[[#This Row],[Largeur]]</f>
        <v>5.7959999999999994</v>
      </c>
      <c r="BR135" s="74"/>
    </row>
    <row r="136" spans="1:70" x14ac:dyDescent="0.25">
      <c r="A136" t="s">
        <v>328</v>
      </c>
      <c r="B136" t="s">
        <v>320</v>
      </c>
      <c r="C136" t="s">
        <v>329</v>
      </c>
      <c r="D136">
        <v>2.8</v>
      </c>
      <c r="E136">
        <v>2.0699999999999998</v>
      </c>
      <c r="F136" t="s">
        <v>61</v>
      </c>
      <c r="G136" s="74">
        <v>9</v>
      </c>
      <c r="I136" s="74">
        <f>Tableau_TARIFS_SOCODA[[#This Row],[Prix d''achat HT]]*Tableau_TARIFS_SOCODA[[#This Row],[Qté]]</f>
        <v>0</v>
      </c>
      <c r="K136" s="74">
        <f>Tableau_TARIFS_SOCODA[[#This Row],[Prix d''achat HT]]*Tableau_TARIFS_SOCODA[[#This Row],[Qté2]]</f>
        <v>0</v>
      </c>
      <c r="M136" s="74">
        <f>Tableau_TARIFS_SOCODA[[#This Row],[Prix d''achat HT]]*Tableau_TARIFS_SOCODA[[#This Row],[Qté3]]</f>
        <v>0</v>
      </c>
      <c r="O136" s="74">
        <f>Tableau_TARIFS_SOCODA[[#This Row],[Prix d''achat HT]]*Tableau_TARIFS_SOCODA[[#This Row],[Qté4]]</f>
        <v>0</v>
      </c>
      <c r="Q136" s="74">
        <f>Tableau_TARIFS_SOCODA[[#This Row],[Prix d''achat HT]]*Tableau_TARIFS_SOCODA[[#This Row],[Qté5]]</f>
        <v>0</v>
      </c>
      <c r="S136" s="74">
        <f>Tableau_TARIFS_SOCODA[[#This Row],[Prix d''achat HT]]*Tableau_TARIFS_SOCODA[[#This Row],[Qté6]]</f>
        <v>0</v>
      </c>
      <c r="U136" s="74">
        <f>Tableau_TARIFS_SOCODA[[#This Row],[Prix d''achat HT]]*Tableau_TARIFS_SOCODA[[#This Row],[Qté7]]</f>
        <v>0</v>
      </c>
      <c r="W136" s="74">
        <f>Tableau_TARIFS_SOCODA[[#This Row],[Prix d''achat HT]]*Tableau_TARIFS_SOCODA[[#This Row],[Qté8]]</f>
        <v>0</v>
      </c>
      <c r="Y136" s="74">
        <f>Tableau_TARIFS_SOCODA[[#This Row],[Prix d''achat HT]]*Tableau_TARIFS_SOCODA[[#This Row],[Qté9]]</f>
        <v>0</v>
      </c>
      <c r="AA136" s="74">
        <f>Tableau_TARIFS_SOCODA[[#This Row],[Prix d''achat HT]]*Tableau_TARIFS_SOCODA[[#This Row],[Qté10]]</f>
        <v>0</v>
      </c>
      <c r="AC136" s="74">
        <f>Tableau_TARIFS_SOCODA[[#This Row],[Prix d''achat HT]]*Tableau_TARIFS_SOCODA[[#This Row],[Qté11]]</f>
        <v>0</v>
      </c>
      <c r="AE136" s="74">
        <f>Tableau_TARIFS_SOCODA[[#This Row],[Prix d''achat HT]]*Tableau_TARIFS_SOCODA[[#This Row],[Qté12]]</f>
        <v>0</v>
      </c>
      <c r="AG136" s="74">
        <f>Tableau_TARIFS_SOCODA[[#This Row],[Prix d''achat HT]]*Tableau_TARIFS_SOCODA[[#This Row],[Qté13]]</f>
        <v>0</v>
      </c>
      <c r="AI136" s="74">
        <f>Tableau_TARIFS_SOCODA[[#This Row],[Prix d''achat HT]]*Tableau_TARIFS_SOCODA[[#This Row],[Qté14]]</f>
        <v>0</v>
      </c>
      <c r="AK136" s="74">
        <f>Tableau_TARIFS_SOCODA[[#This Row],[Prix d''achat HT]]*Tableau_TARIFS_SOCODA[[#This Row],[Qté15]]</f>
        <v>0</v>
      </c>
      <c r="AM136" s="74">
        <f>Tableau_TARIFS_SOCODA[[#This Row],[Prix d''achat HT]]*Tableau_TARIFS_SOCODA[[#This Row],[Qté16]]</f>
        <v>0</v>
      </c>
      <c r="AO136" s="74">
        <f>Tableau_TARIFS_SOCODA[[#This Row],[Prix d''achat HT]]*Tableau_TARIFS_SOCODA[[#This Row],[Qté17]]</f>
        <v>0</v>
      </c>
      <c r="AQ136" s="74">
        <f>Tableau_TARIFS_SOCODA[[#This Row],[Prix d''achat HT]]*Tableau_TARIFS_SOCODA[[#This Row],[Qté18]]</f>
        <v>0</v>
      </c>
      <c r="AS136" s="74">
        <f>Tableau_TARIFS_SOCODA[[#This Row],[Prix d''achat HT]]*Tableau_TARIFS_SOCODA[[#This Row],[Qté19]]</f>
        <v>0</v>
      </c>
      <c r="AU136" s="74">
        <f>Tableau_TARIFS_SOCODA[[#This Row],[Prix d''achat HT]]*Tableau_TARIFS_SOCODA[[#This Row],[Qté20]]</f>
        <v>0</v>
      </c>
      <c r="AW136" s="74">
        <f>Tableau_TARIFS_SOCODA[[#This Row],[Prix d''achat HT]]*Tableau_TARIFS_SOCODA[[#This Row],[Qté21]]</f>
        <v>0</v>
      </c>
      <c r="AY136" s="74">
        <f>Tableau_TARIFS_SOCODA[[#This Row],[Prix d''achat HT]]*Tableau_TARIFS_SOCODA[[#This Row],[Qté22]]</f>
        <v>0</v>
      </c>
      <c r="BA136" s="74">
        <f>Tableau_TARIFS_SOCODA[[#This Row],[Prix d''achat HT]]*Tableau_TARIFS_SOCODA[[#This Row],[Qté23]]</f>
        <v>0</v>
      </c>
      <c r="BC136" s="74">
        <f>Tableau_TARIFS_SOCODA[[#This Row],[Prix d''achat HT]]*Tableau_TARIFS_SOCODA[[#This Row],[Qté24]]</f>
        <v>0</v>
      </c>
      <c r="BE136" s="74">
        <f>Tableau_TARIFS_SOCODA[[#This Row],[Prix d''achat HT]]*Tableau_TARIFS_SOCODA[[#This Row],[Qté25]]</f>
        <v>0</v>
      </c>
      <c r="BG136" s="74">
        <f>Tableau_TARIFS_SOCODA[[#This Row],[Prix d''achat HT]]*Tableau_TARIFS_SOCODA[[#This Row],[Qté26]]</f>
        <v>0</v>
      </c>
      <c r="BI136" s="74">
        <f>Tableau_TARIFS_SOCODA[[#This Row],[Prix d''achat HT]]*Tableau_TARIFS_SOCODA[[#This Row],[Qté27]]</f>
        <v>0</v>
      </c>
      <c r="BK136" s="74">
        <f>Tableau_TARIFS_SOCODA[[#This Row],[Prix d''achat HT]]*Tableau_TARIFS_SOCODA[[#This Row],[Qté28]]</f>
        <v>0</v>
      </c>
      <c r="BM136" s="74">
        <f>Tableau_TARIFS_SOCODA[[#This Row],[Prix d''achat HT]]*Tableau_TARIFS_SOCODA[[#This Row],[Qté29]]</f>
        <v>0</v>
      </c>
      <c r="BO136" s="74">
        <f>Tableau_TARIFS_SOCODA[[#This Row],[Prix d''achat HT]]*Tableau_TARIFS_SOCODA[[#This Row],[Qté30]]</f>
        <v>0</v>
      </c>
      <c r="BP136" s="75">
        <f>Tableau_TARIFS_SOCODA[[#This Row],[Longueur]]*Tableau_TARIFS_SOCODA[[#This Row],[Largeur]]</f>
        <v>5.7959999999999994</v>
      </c>
      <c r="BR136" s="74"/>
    </row>
    <row r="137" spans="1:70" x14ac:dyDescent="0.25">
      <c r="A137" t="s">
        <v>330</v>
      </c>
      <c r="B137" t="s">
        <v>320</v>
      </c>
      <c r="C137" t="s">
        <v>331</v>
      </c>
      <c r="D137">
        <v>2.8</v>
      </c>
      <c r="E137">
        <v>2.0699999999999998</v>
      </c>
      <c r="F137" t="s">
        <v>61</v>
      </c>
      <c r="G137" s="74">
        <v>6.79</v>
      </c>
      <c r="I137" s="74">
        <f>Tableau_TARIFS_SOCODA[[#This Row],[Prix d''achat HT]]*Tableau_TARIFS_SOCODA[[#This Row],[Qté]]</f>
        <v>0</v>
      </c>
      <c r="K137" s="74">
        <f>Tableau_TARIFS_SOCODA[[#This Row],[Prix d''achat HT]]*Tableau_TARIFS_SOCODA[[#This Row],[Qté2]]</f>
        <v>0</v>
      </c>
      <c r="M137" s="74">
        <f>Tableau_TARIFS_SOCODA[[#This Row],[Prix d''achat HT]]*Tableau_TARIFS_SOCODA[[#This Row],[Qté3]]</f>
        <v>0</v>
      </c>
      <c r="O137" s="74">
        <f>Tableau_TARIFS_SOCODA[[#This Row],[Prix d''achat HT]]*Tableau_TARIFS_SOCODA[[#This Row],[Qté4]]</f>
        <v>0</v>
      </c>
      <c r="Q137" s="74">
        <f>Tableau_TARIFS_SOCODA[[#This Row],[Prix d''achat HT]]*Tableau_TARIFS_SOCODA[[#This Row],[Qté5]]</f>
        <v>0</v>
      </c>
      <c r="S137" s="74">
        <f>Tableau_TARIFS_SOCODA[[#This Row],[Prix d''achat HT]]*Tableau_TARIFS_SOCODA[[#This Row],[Qté6]]</f>
        <v>0</v>
      </c>
      <c r="U137" s="74">
        <f>Tableau_TARIFS_SOCODA[[#This Row],[Prix d''achat HT]]*Tableau_TARIFS_SOCODA[[#This Row],[Qté7]]</f>
        <v>0</v>
      </c>
      <c r="W137" s="74">
        <f>Tableau_TARIFS_SOCODA[[#This Row],[Prix d''achat HT]]*Tableau_TARIFS_SOCODA[[#This Row],[Qté8]]</f>
        <v>0</v>
      </c>
      <c r="Y137" s="74">
        <f>Tableau_TARIFS_SOCODA[[#This Row],[Prix d''achat HT]]*Tableau_TARIFS_SOCODA[[#This Row],[Qté9]]</f>
        <v>0</v>
      </c>
      <c r="AA137" s="74">
        <f>Tableau_TARIFS_SOCODA[[#This Row],[Prix d''achat HT]]*Tableau_TARIFS_SOCODA[[#This Row],[Qté10]]</f>
        <v>0</v>
      </c>
      <c r="AC137" s="74">
        <f>Tableau_TARIFS_SOCODA[[#This Row],[Prix d''achat HT]]*Tableau_TARIFS_SOCODA[[#This Row],[Qté11]]</f>
        <v>0</v>
      </c>
      <c r="AE137" s="74">
        <f>Tableau_TARIFS_SOCODA[[#This Row],[Prix d''achat HT]]*Tableau_TARIFS_SOCODA[[#This Row],[Qté12]]</f>
        <v>0</v>
      </c>
      <c r="AG137" s="74">
        <f>Tableau_TARIFS_SOCODA[[#This Row],[Prix d''achat HT]]*Tableau_TARIFS_SOCODA[[#This Row],[Qté13]]</f>
        <v>0</v>
      </c>
      <c r="AI137" s="74">
        <f>Tableau_TARIFS_SOCODA[[#This Row],[Prix d''achat HT]]*Tableau_TARIFS_SOCODA[[#This Row],[Qté14]]</f>
        <v>0</v>
      </c>
      <c r="AK137" s="74">
        <f>Tableau_TARIFS_SOCODA[[#This Row],[Prix d''achat HT]]*Tableau_TARIFS_SOCODA[[#This Row],[Qté15]]</f>
        <v>0</v>
      </c>
      <c r="AM137" s="74">
        <f>Tableau_TARIFS_SOCODA[[#This Row],[Prix d''achat HT]]*Tableau_TARIFS_SOCODA[[#This Row],[Qté16]]</f>
        <v>0</v>
      </c>
      <c r="AO137" s="74">
        <f>Tableau_TARIFS_SOCODA[[#This Row],[Prix d''achat HT]]*Tableau_TARIFS_SOCODA[[#This Row],[Qté17]]</f>
        <v>0</v>
      </c>
      <c r="AQ137" s="74">
        <f>Tableau_TARIFS_SOCODA[[#This Row],[Prix d''achat HT]]*Tableau_TARIFS_SOCODA[[#This Row],[Qté18]]</f>
        <v>0</v>
      </c>
      <c r="AS137" s="74">
        <f>Tableau_TARIFS_SOCODA[[#This Row],[Prix d''achat HT]]*Tableau_TARIFS_SOCODA[[#This Row],[Qté19]]</f>
        <v>0</v>
      </c>
      <c r="AU137" s="74">
        <f>Tableau_TARIFS_SOCODA[[#This Row],[Prix d''achat HT]]*Tableau_TARIFS_SOCODA[[#This Row],[Qté20]]</f>
        <v>0</v>
      </c>
      <c r="AW137" s="74">
        <f>Tableau_TARIFS_SOCODA[[#This Row],[Prix d''achat HT]]*Tableau_TARIFS_SOCODA[[#This Row],[Qté21]]</f>
        <v>0</v>
      </c>
      <c r="AY137" s="74">
        <f>Tableau_TARIFS_SOCODA[[#This Row],[Prix d''achat HT]]*Tableau_TARIFS_SOCODA[[#This Row],[Qté22]]</f>
        <v>0</v>
      </c>
      <c r="BA137" s="74">
        <f>Tableau_TARIFS_SOCODA[[#This Row],[Prix d''achat HT]]*Tableau_TARIFS_SOCODA[[#This Row],[Qté23]]</f>
        <v>0</v>
      </c>
      <c r="BC137" s="74">
        <f>Tableau_TARIFS_SOCODA[[#This Row],[Prix d''achat HT]]*Tableau_TARIFS_SOCODA[[#This Row],[Qté24]]</f>
        <v>0</v>
      </c>
      <c r="BE137" s="74">
        <f>Tableau_TARIFS_SOCODA[[#This Row],[Prix d''achat HT]]*Tableau_TARIFS_SOCODA[[#This Row],[Qté25]]</f>
        <v>0</v>
      </c>
      <c r="BG137" s="74">
        <f>Tableau_TARIFS_SOCODA[[#This Row],[Prix d''achat HT]]*Tableau_TARIFS_SOCODA[[#This Row],[Qté26]]</f>
        <v>0</v>
      </c>
      <c r="BI137" s="74">
        <f>Tableau_TARIFS_SOCODA[[#This Row],[Prix d''achat HT]]*Tableau_TARIFS_SOCODA[[#This Row],[Qté27]]</f>
        <v>0</v>
      </c>
      <c r="BK137" s="74">
        <f>Tableau_TARIFS_SOCODA[[#This Row],[Prix d''achat HT]]*Tableau_TARIFS_SOCODA[[#This Row],[Qté28]]</f>
        <v>0</v>
      </c>
      <c r="BM137" s="74">
        <f>Tableau_TARIFS_SOCODA[[#This Row],[Prix d''achat HT]]*Tableau_TARIFS_SOCODA[[#This Row],[Qté29]]</f>
        <v>0</v>
      </c>
      <c r="BO137" s="74">
        <f>Tableau_TARIFS_SOCODA[[#This Row],[Prix d''achat HT]]*Tableau_TARIFS_SOCODA[[#This Row],[Qté30]]</f>
        <v>0</v>
      </c>
      <c r="BP137" s="75">
        <f>Tableau_TARIFS_SOCODA[[#This Row],[Longueur]]*Tableau_TARIFS_SOCODA[[#This Row],[Largeur]]</f>
        <v>5.7959999999999994</v>
      </c>
      <c r="BR137" s="74"/>
    </row>
    <row r="138" spans="1:70" x14ac:dyDescent="0.25">
      <c r="A138" t="s">
        <v>332</v>
      </c>
      <c r="B138" t="s">
        <v>320</v>
      </c>
      <c r="C138" t="s">
        <v>333</v>
      </c>
      <c r="D138">
        <v>2.8</v>
      </c>
      <c r="E138">
        <v>2.0699999999999998</v>
      </c>
      <c r="F138" t="s">
        <v>61</v>
      </c>
      <c r="G138" s="74">
        <v>7.1</v>
      </c>
      <c r="I138" s="74">
        <f>Tableau_TARIFS_SOCODA[[#This Row],[Prix d''achat HT]]*Tableau_TARIFS_SOCODA[[#This Row],[Qté]]</f>
        <v>0</v>
      </c>
      <c r="K138" s="74">
        <f>Tableau_TARIFS_SOCODA[[#This Row],[Prix d''achat HT]]*Tableau_TARIFS_SOCODA[[#This Row],[Qté2]]</f>
        <v>0</v>
      </c>
      <c r="M138" s="74">
        <f>Tableau_TARIFS_SOCODA[[#This Row],[Prix d''achat HT]]*Tableau_TARIFS_SOCODA[[#This Row],[Qté3]]</f>
        <v>0</v>
      </c>
      <c r="O138" s="74">
        <f>Tableau_TARIFS_SOCODA[[#This Row],[Prix d''achat HT]]*Tableau_TARIFS_SOCODA[[#This Row],[Qté4]]</f>
        <v>0</v>
      </c>
      <c r="Q138" s="74">
        <f>Tableau_TARIFS_SOCODA[[#This Row],[Prix d''achat HT]]*Tableau_TARIFS_SOCODA[[#This Row],[Qté5]]</f>
        <v>0</v>
      </c>
      <c r="S138" s="74">
        <f>Tableau_TARIFS_SOCODA[[#This Row],[Prix d''achat HT]]*Tableau_TARIFS_SOCODA[[#This Row],[Qté6]]</f>
        <v>0</v>
      </c>
      <c r="U138" s="74">
        <f>Tableau_TARIFS_SOCODA[[#This Row],[Prix d''achat HT]]*Tableau_TARIFS_SOCODA[[#This Row],[Qté7]]</f>
        <v>0</v>
      </c>
      <c r="W138" s="74">
        <f>Tableau_TARIFS_SOCODA[[#This Row],[Prix d''achat HT]]*Tableau_TARIFS_SOCODA[[#This Row],[Qté8]]</f>
        <v>0</v>
      </c>
      <c r="Y138" s="74">
        <f>Tableau_TARIFS_SOCODA[[#This Row],[Prix d''achat HT]]*Tableau_TARIFS_SOCODA[[#This Row],[Qté9]]</f>
        <v>0</v>
      </c>
      <c r="AA138" s="74">
        <f>Tableau_TARIFS_SOCODA[[#This Row],[Prix d''achat HT]]*Tableau_TARIFS_SOCODA[[#This Row],[Qté10]]</f>
        <v>0</v>
      </c>
      <c r="AC138" s="74">
        <f>Tableau_TARIFS_SOCODA[[#This Row],[Prix d''achat HT]]*Tableau_TARIFS_SOCODA[[#This Row],[Qté11]]</f>
        <v>0</v>
      </c>
      <c r="AE138" s="74">
        <f>Tableau_TARIFS_SOCODA[[#This Row],[Prix d''achat HT]]*Tableau_TARIFS_SOCODA[[#This Row],[Qté12]]</f>
        <v>0</v>
      </c>
      <c r="AG138" s="74">
        <f>Tableau_TARIFS_SOCODA[[#This Row],[Prix d''achat HT]]*Tableau_TARIFS_SOCODA[[#This Row],[Qté13]]</f>
        <v>0</v>
      </c>
      <c r="AI138" s="74">
        <f>Tableau_TARIFS_SOCODA[[#This Row],[Prix d''achat HT]]*Tableau_TARIFS_SOCODA[[#This Row],[Qté14]]</f>
        <v>0</v>
      </c>
      <c r="AK138" s="74">
        <f>Tableau_TARIFS_SOCODA[[#This Row],[Prix d''achat HT]]*Tableau_TARIFS_SOCODA[[#This Row],[Qté15]]</f>
        <v>0</v>
      </c>
      <c r="AM138" s="74">
        <f>Tableau_TARIFS_SOCODA[[#This Row],[Prix d''achat HT]]*Tableau_TARIFS_SOCODA[[#This Row],[Qté16]]</f>
        <v>0</v>
      </c>
      <c r="AO138" s="74">
        <f>Tableau_TARIFS_SOCODA[[#This Row],[Prix d''achat HT]]*Tableau_TARIFS_SOCODA[[#This Row],[Qté17]]</f>
        <v>0</v>
      </c>
      <c r="AQ138" s="74">
        <f>Tableau_TARIFS_SOCODA[[#This Row],[Prix d''achat HT]]*Tableau_TARIFS_SOCODA[[#This Row],[Qté18]]</f>
        <v>0</v>
      </c>
      <c r="AS138" s="74">
        <f>Tableau_TARIFS_SOCODA[[#This Row],[Prix d''achat HT]]*Tableau_TARIFS_SOCODA[[#This Row],[Qté19]]</f>
        <v>0</v>
      </c>
      <c r="AU138" s="74">
        <f>Tableau_TARIFS_SOCODA[[#This Row],[Prix d''achat HT]]*Tableau_TARIFS_SOCODA[[#This Row],[Qté20]]</f>
        <v>0</v>
      </c>
      <c r="AW138" s="74">
        <f>Tableau_TARIFS_SOCODA[[#This Row],[Prix d''achat HT]]*Tableau_TARIFS_SOCODA[[#This Row],[Qté21]]</f>
        <v>0</v>
      </c>
      <c r="AY138" s="74">
        <f>Tableau_TARIFS_SOCODA[[#This Row],[Prix d''achat HT]]*Tableau_TARIFS_SOCODA[[#This Row],[Qté22]]</f>
        <v>0</v>
      </c>
      <c r="BA138" s="74">
        <f>Tableau_TARIFS_SOCODA[[#This Row],[Prix d''achat HT]]*Tableau_TARIFS_SOCODA[[#This Row],[Qté23]]</f>
        <v>0</v>
      </c>
      <c r="BC138" s="74">
        <f>Tableau_TARIFS_SOCODA[[#This Row],[Prix d''achat HT]]*Tableau_TARIFS_SOCODA[[#This Row],[Qté24]]</f>
        <v>0</v>
      </c>
      <c r="BE138" s="74">
        <f>Tableau_TARIFS_SOCODA[[#This Row],[Prix d''achat HT]]*Tableau_TARIFS_SOCODA[[#This Row],[Qté25]]</f>
        <v>0</v>
      </c>
      <c r="BG138" s="74">
        <f>Tableau_TARIFS_SOCODA[[#This Row],[Prix d''achat HT]]*Tableau_TARIFS_SOCODA[[#This Row],[Qté26]]</f>
        <v>0</v>
      </c>
      <c r="BI138" s="74">
        <f>Tableau_TARIFS_SOCODA[[#This Row],[Prix d''achat HT]]*Tableau_TARIFS_SOCODA[[#This Row],[Qté27]]</f>
        <v>0</v>
      </c>
      <c r="BK138" s="74">
        <f>Tableau_TARIFS_SOCODA[[#This Row],[Prix d''achat HT]]*Tableau_TARIFS_SOCODA[[#This Row],[Qté28]]</f>
        <v>0</v>
      </c>
      <c r="BM138" s="74">
        <f>Tableau_TARIFS_SOCODA[[#This Row],[Prix d''achat HT]]*Tableau_TARIFS_SOCODA[[#This Row],[Qté29]]</f>
        <v>0</v>
      </c>
      <c r="BO138" s="74">
        <f>Tableau_TARIFS_SOCODA[[#This Row],[Prix d''achat HT]]*Tableau_TARIFS_SOCODA[[#This Row],[Qté30]]</f>
        <v>0</v>
      </c>
      <c r="BP138" s="75">
        <f>Tableau_TARIFS_SOCODA[[#This Row],[Longueur]]*Tableau_TARIFS_SOCODA[[#This Row],[Largeur]]</f>
        <v>5.7959999999999994</v>
      </c>
      <c r="BR138" s="74"/>
    </row>
    <row r="139" spans="1:70" x14ac:dyDescent="0.25">
      <c r="A139" t="s">
        <v>334</v>
      </c>
      <c r="B139" t="s">
        <v>320</v>
      </c>
      <c r="C139" t="s">
        <v>335</v>
      </c>
      <c r="D139">
        <v>2.8</v>
      </c>
      <c r="E139">
        <v>2.0699999999999998</v>
      </c>
      <c r="F139" t="s">
        <v>61</v>
      </c>
      <c r="G139" s="74">
        <v>7.54</v>
      </c>
      <c r="I139" s="74">
        <f>Tableau_TARIFS_SOCODA[[#This Row],[Prix d''achat HT]]*Tableau_TARIFS_SOCODA[[#This Row],[Qté]]</f>
        <v>0</v>
      </c>
      <c r="K139" s="74">
        <f>Tableau_TARIFS_SOCODA[[#This Row],[Prix d''achat HT]]*Tableau_TARIFS_SOCODA[[#This Row],[Qté2]]</f>
        <v>0</v>
      </c>
      <c r="M139" s="74">
        <f>Tableau_TARIFS_SOCODA[[#This Row],[Prix d''achat HT]]*Tableau_TARIFS_SOCODA[[#This Row],[Qté3]]</f>
        <v>0</v>
      </c>
      <c r="O139" s="74">
        <f>Tableau_TARIFS_SOCODA[[#This Row],[Prix d''achat HT]]*Tableau_TARIFS_SOCODA[[#This Row],[Qté4]]</f>
        <v>0</v>
      </c>
      <c r="Q139" s="74">
        <f>Tableau_TARIFS_SOCODA[[#This Row],[Prix d''achat HT]]*Tableau_TARIFS_SOCODA[[#This Row],[Qté5]]</f>
        <v>0</v>
      </c>
      <c r="S139" s="74">
        <f>Tableau_TARIFS_SOCODA[[#This Row],[Prix d''achat HT]]*Tableau_TARIFS_SOCODA[[#This Row],[Qté6]]</f>
        <v>0</v>
      </c>
      <c r="U139" s="74">
        <f>Tableau_TARIFS_SOCODA[[#This Row],[Prix d''achat HT]]*Tableau_TARIFS_SOCODA[[#This Row],[Qté7]]</f>
        <v>0</v>
      </c>
      <c r="W139" s="74">
        <f>Tableau_TARIFS_SOCODA[[#This Row],[Prix d''achat HT]]*Tableau_TARIFS_SOCODA[[#This Row],[Qté8]]</f>
        <v>0</v>
      </c>
      <c r="Y139" s="74">
        <f>Tableau_TARIFS_SOCODA[[#This Row],[Prix d''achat HT]]*Tableau_TARIFS_SOCODA[[#This Row],[Qté9]]</f>
        <v>0</v>
      </c>
      <c r="AA139" s="74">
        <f>Tableau_TARIFS_SOCODA[[#This Row],[Prix d''achat HT]]*Tableau_TARIFS_SOCODA[[#This Row],[Qté10]]</f>
        <v>0</v>
      </c>
      <c r="AC139" s="74">
        <f>Tableau_TARIFS_SOCODA[[#This Row],[Prix d''achat HT]]*Tableau_TARIFS_SOCODA[[#This Row],[Qté11]]</f>
        <v>0</v>
      </c>
      <c r="AE139" s="74">
        <f>Tableau_TARIFS_SOCODA[[#This Row],[Prix d''achat HT]]*Tableau_TARIFS_SOCODA[[#This Row],[Qté12]]</f>
        <v>0</v>
      </c>
      <c r="AG139" s="74">
        <f>Tableau_TARIFS_SOCODA[[#This Row],[Prix d''achat HT]]*Tableau_TARIFS_SOCODA[[#This Row],[Qté13]]</f>
        <v>0</v>
      </c>
      <c r="AI139" s="74">
        <f>Tableau_TARIFS_SOCODA[[#This Row],[Prix d''achat HT]]*Tableau_TARIFS_SOCODA[[#This Row],[Qté14]]</f>
        <v>0</v>
      </c>
      <c r="AK139" s="74">
        <f>Tableau_TARIFS_SOCODA[[#This Row],[Prix d''achat HT]]*Tableau_TARIFS_SOCODA[[#This Row],[Qté15]]</f>
        <v>0</v>
      </c>
      <c r="AM139" s="74">
        <f>Tableau_TARIFS_SOCODA[[#This Row],[Prix d''achat HT]]*Tableau_TARIFS_SOCODA[[#This Row],[Qté16]]</f>
        <v>0</v>
      </c>
      <c r="AO139" s="74">
        <f>Tableau_TARIFS_SOCODA[[#This Row],[Prix d''achat HT]]*Tableau_TARIFS_SOCODA[[#This Row],[Qté17]]</f>
        <v>0</v>
      </c>
      <c r="AQ139" s="74">
        <f>Tableau_TARIFS_SOCODA[[#This Row],[Prix d''achat HT]]*Tableau_TARIFS_SOCODA[[#This Row],[Qté18]]</f>
        <v>0</v>
      </c>
      <c r="AS139" s="74">
        <f>Tableau_TARIFS_SOCODA[[#This Row],[Prix d''achat HT]]*Tableau_TARIFS_SOCODA[[#This Row],[Qté19]]</f>
        <v>0</v>
      </c>
      <c r="AU139" s="74">
        <f>Tableau_TARIFS_SOCODA[[#This Row],[Prix d''achat HT]]*Tableau_TARIFS_SOCODA[[#This Row],[Qté20]]</f>
        <v>0</v>
      </c>
      <c r="AW139" s="74">
        <f>Tableau_TARIFS_SOCODA[[#This Row],[Prix d''achat HT]]*Tableau_TARIFS_SOCODA[[#This Row],[Qté21]]</f>
        <v>0</v>
      </c>
      <c r="AY139" s="74">
        <f>Tableau_TARIFS_SOCODA[[#This Row],[Prix d''achat HT]]*Tableau_TARIFS_SOCODA[[#This Row],[Qté22]]</f>
        <v>0</v>
      </c>
      <c r="BA139" s="74">
        <f>Tableau_TARIFS_SOCODA[[#This Row],[Prix d''achat HT]]*Tableau_TARIFS_SOCODA[[#This Row],[Qté23]]</f>
        <v>0</v>
      </c>
      <c r="BC139" s="74">
        <f>Tableau_TARIFS_SOCODA[[#This Row],[Prix d''achat HT]]*Tableau_TARIFS_SOCODA[[#This Row],[Qté24]]</f>
        <v>0</v>
      </c>
      <c r="BE139" s="74">
        <f>Tableau_TARIFS_SOCODA[[#This Row],[Prix d''achat HT]]*Tableau_TARIFS_SOCODA[[#This Row],[Qté25]]</f>
        <v>0</v>
      </c>
      <c r="BG139" s="74">
        <f>Tableau_TARIFS_SOCODA[[#This Row],[Prix d''achat HT]]*Tableau_TARIFS_SOCODA[[#This Row],[Qté26]]</f>
        <v>0</v>
      </c>
      <c r="BI139" s="74">
        <f>Tableau_TARIFS_SOCODA[[#This Row],[Prix d''achat HT]]*Tableau_TARIFS_SOCODA[[#This Row],[Qté27]]</f>
        <v>0</v>
      </c>
      <c r="BK139" s="74">
        <f>Tableau_TARIFS_SOCODA[[#This Row],[Prix d''achat HT]]*Tableau_TARIFS_SOCODA[[#This Row],[Qté28]]</f>
        <v>0</v>
      </c>
      <c r="BM139" s="74">
        <f>Tableau_TARIFS_SOCODA[[#This Row],[Prix d''achat HT]]*Tableau_TARIFS_SOCODA[[#This Row],[Qté29]]</f>
        <v>0</v>
      </c>
      <c r="BO139" s="74">
        <f>Tableau_TARIFS_SOCODA[[#This Row],[Prix d''achat HT]]*Tableau_TARIFS_SOCODA[[#This Row],[Qté30]]</f>
        <v>0</v>
      </c>
      <c r="BP139" s="75">
        <f>Tableau_TARIFS_SOCODA[[#This Row],[Longueur]]*Tableau_TARIFS_SOCODA[[#This Row],[Largeur]]</f>
        <v>5.7959999999999994</v>
      </c>
      <c r="BR139" s="74"/>
    </row>
    <row r="140" spans="1:70" x14ac:dyDescent="0.25">
      <c r="A140" t="s">
        <v>336</v>
      </c>
      <c r="B140" t="s">
        <v>320</v>
      </c>
      <c r="C140" t="s">
        <v>337</v>
      </c>
      <c r="D140">
        <v>2.8</v>
      </c>
      <c r="E140">
        <v>2.0699999999999998</v>
      </c>
      <c r="F140" t="s">
        <v>61</v>
      </c>
      <c r="G140" s="74">
        <v>7.12</v>
      </c>
      <c r="I140" s="74">
        <f>Tableau_TARIFS_SOCODA[[#This Row],[Prix d''achat HT]]*Tableau_TARIFS_SOCODA[[#This Row],[Qté]]</f>
        <v>0</v>
      </c>
      <c r="K140" s="74">
        <f>Tableau_TARIFS_SOCODA[[#This Row],[Prix d''achat HT]]*Tableau_TARIFS_SOCODA[[#This Row],[Qté2]]</f>
        <v>0</v>
      </c>
      <c r="M140" s="74">
        <f>Tableau_TARIFS_SOCODA[[#This Row],[Prix d''achat HT]]*Tableau_TARIFS_SOCODA[[#This Row],[Qté3]]</f>
        <v>0</v>
      </c>
      <c r="O140" s="74">
        <f>Tableau_TARIFS_SOCODA[[#This Row],[Prix d''achat HT]]*Tableau_TARIFS_SOCODA[[#This Row],[Qté4]]</f>
        <v>0</v>
      </c>
      <c r="Q140" s="74">
        <f>Tableau_TARIFS_SOCODA[[#This Row],[Prix d''achat HT]]*Tableau_TARIFS_SOCODA[[#This Row],[Qté5]]</f>
        <v>0</v>
      </c>
      <c r="S140" s="74">
        <f>Tableau_TARIFS_SOCODA[[#This Row],[Prix d''achat HT]]*Tableau_TARIFS_SOCODA[[#This Row],[Qté6]]</f>
        <v>0</v>
      </c>
      <c r="U140" s="74">
        <f>Tableau_TARIFS_SOCODA[[#This Row],[Prix d''achat HT]]*Tableau_TARIFS_SOCODA[[#This Row],[Qté7]]</f>
        <v>0</v>
      </c>
      <c r="W140" s="74">
        <f>Tableau_TARIFS_SOCODA[[#This Row],[Prix d''achat HT]]*Tableau_TARIFS_SOCODA[[#This Row],[Qté8]]</f>
        <v>0</v>
      </c>
      <c r="Y140" s="74">
        <f>Tableau_TARIFS_SOCODA[[#This Row],[Prix d''achat HT]]*Tableau_TARIFS_SOCODA[[#This Row],[Qté9]]</f>
        <v>0</v>
      </c>
      <c r="AA140" s="74">
        <f>Tableau_TARIFS_SOCODA[[#This Row],[Prix d''achat HT]]*Tableau_TARIFS_SOCODA[[#This Row],[Qté10]]</f>
        <v>0</v>
      </c>
      <c r="AC140" s="74">
        <f>Tableau_TARIFS_SOCODA[[#This Row],[Prix d''achat HT]]*Tableau_TARIFS_SOCODA[[#This Row],[Qté11]]</f>
        <v>0</v>
      </c>
      <c r="AE140" s="74">
        <f>Tableau_TARIFS_SOCODA[[#This Row],[Prix d''achat HT]]*Tableau_TARIFS_SOCODA[[#This Row],[Qté12]]</f>
        <v>0</v>
      </c>
      <c r="AG140" s="74">
        <f>Tableau_TARIFS_SOCODA[[#This Row],[Prix d''achat HT]]*Tableau_TARIFS_SOCODA[[#This Row],[Qté13]]</f>
        <v>0</v>
      </c>
      <c r="AI140" s="74">
        <f>Tableau_TARIFS_SOCODA[[#This Row],[Prix d''achat HT]]*Tableau_TARIFS_SOCODA[[#This Row],[Qté14]]</f>
        <v>0</v>
      </c>
      <c r="AK140" s="74">
        <f>Tableau_TARIFS_SOCODA[[#This Row],[Prix d''achat HT]]*Tableau_TARIFS_SOCODA[[#This Row],[Qté15]]</f>
        <v>0</v>
      </c>
      <c r="AM140" s="74">
        <f>Tableau_TARIFS_SOCODA[[#This Row],[Prix d''achat HT]]*Tableau_TARIFS_SOCODA[[#This Row],[Qté16]]</f>
        <v>0</v>
      </c>
      <c r="AO140" s="74">
        <f>Tableau_TARIFS_SOCODA[[#This Row],[Prix d''achat HT]]*Tableau_TARIFS_SOCODA[[#This Row],[Qté17]]</f>
        <v>0</v>
      </c>
      <c r="AQ140" s="74">
        <f>Tableau_TARIFS_SOCODA[[#This Row],[Prix d''achat HT]]*Tableau_TARIFS_SOCODA[[#This Row],[Qté18]]</f>
        <v>0</v>
      </c>
      <c r="AS140" s="74">
        <f>Tableau_TARIFS_SOCODA[[#This Row],[Prix d''achat HT]]*Tableau_TARIFS_SOCODA[[#This Row],[Qté19]]</f>
        <v>0</v>
      </c>
      <c r="AU140" s="74">
        <f>Tableau_TARIFS_SOCODA[[#This Row],[Prix d''achat HT]]*Tableau_TARIFS_SOCODA[[#This Row],[Qté20]]</f>
        <v>0</v>
      </c>
      <c r="AW140" s="74">
        <f>Tableau_TARIFS_SOCODA[[#This Row],[Prix d''achat HT]]*Tableau_TARIFS_SOCODA[[#This Row],[Qté21]]</f>
        <v>0</v>
      </c>
      <c r="AY140" s="74">
        <f>Tableau_TARIFS_SOCODA[[#This Row],[Prix d''achat HT]]*Tableau_TARIFS_SOCODA[[#This Row],[Qté22]]</f>
        <v>0</v>
      </c>
      <c r="BA140" s="74">
        <f>Tableau_TARIFS_SOCODA[[#This Row],[Prix d''achat HT]]*Tableau_TARIFS_SOCODA[[#This Row],[Qté23]]</f>
        <v>0</v>
      </c>
      <c r="BC140" s="74">
        <f>Tableau_TARIFS_SOCODA[[#This Row],[Prix d''achat HT]]*Tableau_TARIFS_SOCODA[[#This Row],[Qté24]]</f>
        <v>0</v>
      </c>
      <c r="BE140" s="74">
        <f>Tableau_TARIFS_SOCODA[[#This Row],[Prix d''achat HT]]*Tableau_TARIFS_SOCODA[[#This Row],[Qté25]]</f>
        <v>0</v>
      </c>
      <c r="BG140" s="74">
        <f>Tableau_TARIFS_SOCODA[[#This Row],[Prix d''achat HT]]*Tableau_TARIFS_SOCODA[[#This Row],[Qté26]]</f>
        <v>0</v>
      </c>
      <c r="BI140" s="74">
        <f>Tableau_TARIFS_SOCODA[[#This Row],[Prix d''achat HT]]*Tableau_TARIFS_SOCODA[[#This Row],[Qté27]]</f>
        <v>0</v>
      </c>
      <c r="BK140" s="74">
        <f>Tableau_TARIFS_SOCODA[[#This Row],[Prix d''achat HT]]*Tableau_TARIFS_SOCODA[[#This Row],[Qté28]]</f>
        <v>0</v>
      </c>
      <c r="BM140" s="74">
        <f>Tableau_TARIFS_SOCODA[[#This Row],[Prix d''achat HT]]*Tableau_TARIFS_SOCODA[[#This Row],[Qté29]]</f>
        <v>0</v>
      </c>
      <c r="BO140" s="74">
        <f>Tableau_TARIFS_SOCODA[[#This Row],[Prix d''achat HT]]*Tableau_TARIFS_SOCODA[[#This Row],[Qté30]]</f>
        <v>0</v>
      </c>
      <c r="BP140" s="75">
        <f>Tableau_TARIFS_SOCODA[[#This Row],[Longueur]]*Tableau_TARIFS_SOCODA[[#This Row],[Largeur]]</f>
        <v>5.7959999999999994</v>
      </c>
      <c r="BR140" s="74"/>
    </row>
    <row r="141" spans="1:70" x14ac:dyDescent="0.25">
      <c r="A141" t="s">
        <v>338</v>
      </c>
      <c r="B141" t="s">
        <v>320</v>
      </c>
      <c r="C141" t="s">
        <v>339</v>
      </c>
      <c r="D141">
        <v>2.8</v>
      </c>
      <c r="E141">
        <v>2.0699999999999998</v>
      </c>
      <c r="F141" t="s">
        <v>61</v>
      </c>
      <c r="G141" s="74">
        <v>9</v>
      </c>
      <c r="I141" s="74">
        <f>Tableau_TARIFS_SOCODA[[#This Row],[Prix d''achat HT]]*Tableau_TARIFS_SOCODA[[#This Row],[Qté]]</f>
        <v>0</v>
      </c>
      <c r="K141" s="74">
        <f>Tableau_TARIFS_SOCODA[[#This Row],[Prix d''achat HT]]*Tableau_TARIFS_SOCODA[[#This Row],[Qté2]]</f>
        <v>0</v>
      </c>
      <c r="M141" s="74">
        <f>Tableau_TARIFS_SOCODA[[#This Row],[Prix d''achat HT]]*Tableau_TARIFS_SOCODA[[#This Row],[Qté3]]</f>
        <v>0</v>
      </c>
      <c r="O141" s="74">
        <f>Tableau_TARIFS_SOCODA[[#This Row],[Prix d''achat HT]]*Tableau_TARIFS_SOCODA[[#This Row],[Qté4]]</f>
        <v>0</v>
      </c>
      <c r="Q141" s="74">
        <f>Tableau_TARIFS_SOCODA[[#This Row],[Prix d''achat HT]]*Tableau_TARIFS_SOCODA[[#This Row],[Qté5]]</f>
        <v>0</v>
      </c>
      <c r="S141" s="74">
        <f>Tableau_TARIFS_SOCODA[[#This Row],[Prix d''achat HT]]*Tableau_TARIFS_SOCODA[[#This Row],[Qté6]]</f>
        <v>0</v>
      </c>
      <c r="U141" s="74">
        <f>Tableau_TARIFS_SOCODA[[#This Row],[Prix d''achat HT]]*Tableau_TARIFS_SOCODA[[#This Row],[Qté7]]</f>
        <v>0</v>
      </c>
      <c r="W141" s="74">
        <f>Tableau_TARIFS_SOCODA[[#This Row],[Prix d''achat HT]]*Tableau_TARIFS_SOCODA[[#This Row],[Qté8]]</f>
        <v>0</v>
      </c>
      <c r="Y141" s="74">
        <f>Tableau_TARIFS_SOCODA[[#This Row],[Prix d''achat HT]]*Tableau_TARIFS_SOCODA[[#This Row],[Qté9]]</f>
        <v>0</v>
      </c>
      <c r="AA141" s="74">
        <f>Tableau_TARIFS_SOCODA[[#This Row],[Prix d''achat HT]]*Tableau_TARIFS_SOCODA[[#This Row],[Qté10]]</f>
        <v>0</v>
      </c>
      <c r="AC141" s="74">
        <f>Tableau_TARIFS_SOCODA[[#This Row],[Prix d''achat HT]]*Tableau_TARIFS_SOCODA[[#This Row],[Qté11]]</f>
        <v>0</v>
      </c>
      <c r="AE141" s="74">
        <f>Tableau_TARIFS_SOCODA[[#This Row],[Prix d''achat HT]]*Tableau_TARIFS_SOCODA[[#This Row],[Qté12]]</f>
        <v>0</v>
      </c>
      <c r="AG141" s="74">
        <f>Tableau_TARIFS_SOCODA[[#This Row],[Prix d''achat HT]]*Tableau_TARIFS_SOCODA[[#This Row],[Qté13]]</f>
        <v>0</v>
      </c>
      <c r="AI141" s="74">
        <f>Tableau_TARIFS_SOCODA[[#This Row],[Prix d''achat HT]]*Tableau_TARIFS_SOCODA[[#This Row],[Qté14]]</f>
        <v>0</v>
      </c>
      <c r="AK141" s="74">
        <f>Tableau_TARIFS_SOCODA[[#This Row],[Prix d''achat HT]]*Tableau_TARIFS_SOCODA[[#This Row],[Qté15]]</f>
        <v>0</v>
      </c>
      <c r="AM141" s="74">
        <f>Tableau_TARIFS_SOCODA[[#This Row],[Prix d''achat HT]]*Tableau_TARIFS_SOCODA[[#This Row],[Qté16]]</f>
        <v>0</v>
      </c>
      <c r="AO141" s="74">
        <f>Tableau_TARIFS_SOCODA[[#This Row],[Prix d''achat HT]]*Tableau_TARIFS_SOCODA[[#This Row],[Qté17]]</f>
        <v>0</v>
      </c>
      <c r="AQ141" s="74">
        <f>Tableau_TARIFS_SOCODA[[#This Row],[Prix d''achat HT]]*Tableau_TARIFS_SOCODA[[#This Row],[Qté18]]</f>
        <v>0</v>
      </c>
      <c r="AS141" s="74">
        <f>Tableau_TARIFS_SOCODA[[#This Row],[Prix d''achat HT]]*Tableau_TARIFS_SOCODA[[#This Row],[Qté19]]</f>
        <v>0</v>
      </c>
      <c r="AU141" s="74">
        <f>Tableau_TARIFS_SOCODA[[#This Row],[Prix d''achat HT]]*Tableau_TARIFS_SOCODA[[#This Row],[Qté20]]</f>
        <v>0</v>
      </c>
      <c r="AW141" s="74">
        <f>Tableau_TARIFS_SOCODA[[#This Row],[Prix d''achat HT]]*Tableau_TARIFS_SOCODA[[#This Row],[Qté21]]</f>
        <v>0</v>
      </c>
      <c r="AY141" s="74">
        <f>Tableau_TARIFS_SOCODA[[#This Row],[Prix d''achat HT]]*Tableau_TARIFS_SOCODA[[#This Row],[Qté22]]</f>
        <v>0</v>
      </c>
      <c r="BA141" s="74">
        <f>Tableau_TARIFS_SOCODA[[#This Row],[Prix d''achat HT]]*Tableau_TARIFS_SOCODA[[#This Row],[Qté23]]</f>
        <v>0</v>
      </c>
      <c r="BC141" s="74">
        <f>Tableau_TARIFS_SOCODA[[#This Row],[Prix d''achat HT]]*Tableau_TARIFS_SOCODA[[#This Row],[Qté24]]</f>
        <v>0</v>
      </c>
      <c r="BE141" s="74">
        <f>Tableau_TARIFS_SOCODA[[#This Row],[Prix d''achat HT]]*Tableau_TARIFS_SOCODA[[#This Row],[Qté25]]</f>
        <v>0</v>
      </c>
      <c r="BG141" s="74">
        <f>Tableau_TARIFS_SOCODA[[#This Row],[Prix d''achat HT]]*Tableau_TARIFS_SOCODA[[#This Row],[Qté26]]</f>
        <v>0</v>
      </c>
      <c r="BI141" s="74">
        <f>Tableau_TARIFS_SOCODA[[#This Row],[Prix d''achat HT]]*Tableau_TARIFS_SOCODA[[#This Row],[Qté27]]</f>
        <v>0</v>
      </c>
      <c r="BK141" s="74">
        <f>Tableau_TARIFS_SOCODA[[#This Row],[Prix d''achat HT]]*Tableau_TARIFS_SOCODA[[#This Row],[Qté28]]</f>
        <v>0</v>
      </c>
      <c r="BM141" s="74">
        <f>Tableau_TARIFS_SOCODA[[#This Row],[Prix d''achat HT]]*Tableau_TARIFS_SOCODA[[#This Row],[Qté29]]</f>
        <v>0</v>
      </c>
      <c r="BO141" s="74">
        <f>Tableau_TARIFS_SOCODA[[#This Row],[Prix d''achat HT]]*Tableau_TARIFS_SOCODA[[#This Row],[Qté30]]</f>
        <v>0</v>
      </c>
      <c r="BP141" s="75">
        <f>Tableau_TARIFS_SOCODA[[#This Row],[Longueur]]*Tableau_TARIFS_SOCODA[[#This Row],[Largeur]]</f>
        <v>5.7959999999999994</v>
      </c>
      <c r="BR141" s="74"/>
    </row>
    <row r="142" spans="1:70" x14ac:dyDescent="0.25">
      <c r="A142" t="s">
        <v>340</v>
      </c>
      <c r="B142" t="s">
        <v>320</v>
      </c>
      <c r="C142" t="s">
        <v>341</v>
      </c>
      <c r="D142">
        <v>4.1100000000000003</v>
      </c>
      <c r="E142">
        <v>2.0699999999999998</v>
      </c>
      <c r="F142" t="s">
        <v>61</v>
      </c>
      <c r="G142" s="74">
        <v>7.72</v>
      </c>
      <c r="I142" s="74">
        <f>Tableau_TARIFS_SOCODA[[#This Row],[Prix d''achat HT]]*Tableau_TARIFS_SOCODA[[#This Row],[Qté]]</f>
        <v>0</v>
      </c>
      <c r="K142" s="74">
        <f>Tableau_TARIFS_SOCODA[[#This Row],[Prix d''achat HT]]*Tableau_TARIFS_SOCODA[[#This Row],[Qté2]]</f>
        <v>0</v>
      </c>
      <c r="M142" s="74">
        <f>Tableau_TARIFS_SOCODA[[#This Row],[Prix d''achat HT]]*Tableau_TARIFS_SOCODA[[#This Row],[Qté3]]</f>
        <v>0</v>
      </c>
      <c r="O142" s="74">
        <f>Tableau_TARIFS_SOCODA[[#This Row],[Prix d''achat HT]]*Tableau_TARIFS_SOCODA[[#This Row],[Qté4]]</f>
        <v>0</v>
      </c>
      <c r="Q142" s="74">
        <f>Tableau_TARIFS_SOCODA[[#This Row],[Prix d''achat HT]]*Tableau_TARIFS_SOCODA[[#This Row],[Qté5]]</f>
        <v>0</v>
      </c>
      <c r="S142" s="74">
        <f>Tableau_TARIFS_SOCODA[[#This Row],[Prix d''achat HT]]*Tableau_TARIFS_SOCODA[[#This Row],[Qté6]]</f>
        <v>0</v>
      </c>
      <c r="U142" s="74">
        <f>Tableau_TARIFS_SOCODA[[#This Row],[Prix d''achat HT]]*Tableau_TARIFS_SOCODA[[#This Row],[Qté7]]</f>
        <v>0</v>
      </c>
      <c r="W142" s="74">
        <f>Tableau_TARIFS_SOCODA[[#This Row],[Prix d''achat HT]]*Tableau_TARIFS_SOCODA[[#This Row],[Qté8]]</f>
        <v>0</v>
      </c>
      <c r="Y142" s="74">
        <f>Tableau_TARIFS_SOCODA[[#This Row],[Prix d''achat HT]]*Tableau_TARIFS_SOCODA[[#This Row],[Qté9]]</f>
        <v>0</v>
      </c>
      <c r="AA142" s="74">
        <f>Tableau_TARIFS_SOCODA[[#This Row],[Prix d''achat HT]]*Tableau_TARIFS_SOCODA[[#This Row],[Qté10]]</f>
        <v>0</v>
      </c>
      <c r="AC142" s="74">
        <f>Tableau_TARIFS_SOCODA[[#This Row],[Prix d''achat HT]]*Tableau_TARIFS_SOCODA[[#This Row],[Qté11]]</f>
        <v>0</v>
      </c>
      <c r="AE142" s="74">
        <f>Tableau_TARIFS_SOCODA[[#This Row],[Prix d''achat HT]]*Tableau_TARIFS_SOCODA[[#This Row],[Qté12]]</f>
        <v>0</v>
      </c>
      <c r="AG142" s="74">
        <f>Tableau_TARIFS_SOCODA[[#This Row],[Prix d''achat HT]]*Tableau_TARIFS_SOCODA[[#This Row],[Qté13]]</f>
        <v>0</v>
      </c>
      <c r="AI142" s="74">
        <f>Tableau_TARIFS_SOCODA[[#This Row],[Prix d''achat HT]]*Tableau_TARIFS_SOCODA[[#This Row],[Qté14]]</f>
        <v>0</v>
      </c>
      <c r="AK142" s="74">
        <f>Tableau_TARIFS_SOCODA[[#This Row],[Prix d''achat HT]]*Tableau_TARIFS_SOCODA[[#This Row],[Qté15]]</f>
        <v>0</v>
      </c>
      <c r="AM142" s="74">
        <f>Tableau_TARIFS_SOCODA[[#This Row],[Prix d''achat HT]]*Tableau_TARIFS_SOCODA[[#This Row],[Qté16]]</f>
        <v>0</v>
      </c>
      <c r="AO142" s="74">
        <f>Tableau_TARIFS_SOCODA[[#This Row],[Prix d''achat HT]]*Tableau_TARIFS_SOCODA[[#This Row],[Qté17]]</f>
        <v>0</v>
      </c>
      <c r="AQ142" s="74">
        <f>Tableau_TARIFS_SOCODA[[#This Row],[Prix d''achat HT]]*Tableau_TARIFS_SOCODA[[#This Row],[Qté18]]</f>
        <v>0</v>
      </c>
      <c r="AS142" s="74">
        <f>Tableau_TARIFS_SOCODA[[#This Row],[Prix d''achat HT]]*Tableau_TARIFS_SOCODA[[#This Row],[Qté19]]</f>
        <v>0</v>
      </c>
      <c r="AU142" s="74">
        <f>Tableau_TARIFS_SOCODA[[#This Row],[Prix d''achat HT]]*Tableau_TARIFS_SOCODA[[#This Row],[Qté20]]</f>
        <v>0</v>
      </c>
      <c r="AW142" s="74">
        <f>Tableau_TARIFS_SOCODA[[#This Row],[Prix d''achat HT]]*Tableau_TARIFS_SOCODA[[#This Row],[Qté21]]</f>
        <v>0</v>
      </c>
      <c r="AY142" s="74">
        <f>Tableau_TARIFS_SOCODA[[#This Row],[Prix d''achat HT]]*Tableau_TARIFS_SOCODA[[#This Row],[Qté22]]</f>
        <v>0</v>
      </c>
      <c r="BA142" s="74">
        <f>Tableau_TARIFS_SOCODA[[#This Row],[Prix d''achat HT]]*Tableau_TARIFS_SOCODA[[#This Row],[Qté23]]</f>
        <v>0</v>
      </c>
      <c r="BC142" s="74">
        <f>Tableau_TARIFS_SOCODA[[#This Row],[Prix d''achat HT]]*Tableau_TARIFS_SOCODA[[#This Row],[Qté24]]</f>
        <v>0</v>
      </c>
      <c r="BE142" s="74">
        <f>Tableau_TARIFS_SOCODA[[#This Row],[Prix d''achat HT]]*Tableau_TARIFS_SOCODA[[#This Row],[Qté25]]</f>
        <v>0</v>
      </c>
      <c r="BG142" s="74">
        <f>Tableau_TARIFS_SOCODA[[#This Row],[Prix d''achat HT]]*Tableau_TARIFS_SOCODA[[#This Row],[Qté26]]</f>
        <v>0</v>
      </c>
      <c r="BI142" s="74">
        <f>Tableau_TARIFS_SOCODA[[#This Row],[Prix d''achat HT]]*Tableau_TARIFS_SOCODA[[#This Row],[Qté27]]</f>
        <v>0</v>
      </c>
      <c r="BK142" s="74">
        <f>Tableau_TARIFS_SOCODA[[#This Row],[Prix d''achat HT]]*Tableau_TARIFS_SOCODA[[#This Row],[Qté28]]</f>
        <v>0</v>
      </c>
      <c r="BM142" s="74">
        <f>Tableau_TARIFS_SOCODA[[#This Row],[Prix d''achat HT]]*Tableau_TARIFS_SOCODA[[#This Row],[Qté29]]</f>
        <v>0</v>
      </c>
      <c r="BO142" s="74">
        <f>Tableau_TARIFS_SOCODA[[#This Row],[Prix d''achat HT]]*Tableau_TARIFS_SOCODA[[#This Row],[Qté30]]</f>
        <v>0</v>
      </c>
      <c r="BP142" s="75">
        <f>Tableau_TARIFS_SOCODA[[#This Row],[Longueur]]*Tableau_TARIFS_SOCODA[[#This Row],[Largeur]]</f>
        <v>8.5076999999999998</v>
      </c>
      <c r="BR142" s="74"/>
    </row>
    <row r="143" spans="1:70" x14ac:dyDescent="0.25">
      <c r="A143" t="s">
        <v>342</v>
      </c>
      <c r="B143" t="s">
        <v>320</v>
      </c>
      <c r="C143" t="s">
        <v>343</v>
      </c>
      <c r="D143">
        <v>2.8</v>
      </c>
      <c r="E143">
        <v>2.0699999999999998</v>
      </c>
      <c r="F143" t="s">
        <v>61</v>
      </c>
      <c r="G143" s="74">
        <v>14.35</v>
      </c>
      <c r="I143" s="74">
        <f>Tableau_TARIFS_SOCODA[[#This Row],[Prix d''achat HT]]*Tableau_TARIFS_SOCODA[[#This Row],[Qté]]</f>
        <v>0</v>
      </c>
      <c r="K143" s="74">
        <f>Tableau_TARIFS_SOCODA[[#This Row],[Prix d''achat HT]]*Tableau_TARIFS_SOCODA[[#This Row],[Qté2]]</f>
        <v>0</v>
      </c>
      <c r="M143" s="74">
        <f>Tableau_TARIFS_SOCODA[[#This Row],[Prix d''achat HT]]*Tableau_TARIFS_SOCODA[[#This Row],[Qté3]]</f>
        <v>0</v>
      </c>
      <c r="O143" s="74">
        <f>Tableau_TARIFS_SOCODA[[#This Row],[Prix d''achat HT]]*Tableau_TARIFS_SOCODA[[#This Row],[Qté4]]</f>
        <v>0</v>
      </c>
      <c r="Q143" s="74">
        <f>Tableau_TARIFS_SOCODA[[#This Row],[Prix d''achat HT]]*Tableau_TARIFS_SOCODA[[#This Row],[Qté5]]</f>
        <v>0</v>
      </c>
      <c r="S143" s="74">
        <f>Tableau_TARIFS_SOCODA[[#This Row],[Prix d''achat HT]]*Tableau_TARIFS_SOCODA[[#This Row],[Qté6]]</f>
        <v>0</v>
      </c>
      <c r="U143" s="74">
        <f>Tableau_TARIFS_SOCODA[[#This Row],[Prix d''achat HT]]*Tableau_TARIFS_SOCODA[[#This Row],[Qté7]]</f>
        <v>0</v>
      </c>
      <c r="W143" s="74">
        <f>Tableau_TARIFS_SOCODA[[#This Row],[Prix d''achat HT]]*Tableau_TARIFS_SOCODA[[#This Row],[Qté8]]</f>
        <v>0</v>
      </c>
      <c r="Y143" s="74">
        <f>Tableau_TARIFS_SOCODA[[#This Row],[Prix d''achat HT]]*Tableau_TARIFS_SOCODA[[#This Row],[Qté9]]</f>
        <v>0</v>
      </c>
      <c r="AA143" s="74">
        <f>Tableau_TARIFS_SOCODA[[#This Row],[Prix d''achat HT]]*Tableau_TARIFS_SOCODA[[#This Row],[Qté10]]</f>
        <v>0</v>
      </c>
      <c r="AC143" s="74">
        <f>Tableau_TARIFS_SOCODA[[#This Row],[Prix d''achat HT]]*Tableau_TARIFS_SOCODA[[#This Row],[Qté11]]</f>
        <v>0</v>
      </c>
      <c r="AE143" s="74">
        <f>Tableau_TARIFS_SOCODA[[#This Row],[Prix d''achat HT]]*Tableau_TARIFS_SOCODA[[#This Row],[Qté12]]</f>
        <v>0</v>
      </c>
      <c r="AG143" s="74">
        <f>Tableau_TARIFS_SOCODA[[#This Row],[Prix d''achat HT]]*Tableau_TARIFS_SOCODA[[#This Row],[Qté13]]</f>
        <v>0</v>
      </c>
      <c r="AI143" s="74">
        <f>Tableau_TARIFS_SOCODA[[#This Row],[Prix d''achat HT]]*Tableau_TARIFS_SOCODA[[#This Row],[Qté14]]</f>
        <v>0</v>
      </c>
      <c r="AK143" s="74">
        <f>Tableau_TARIFS_SOCODA[[#This Row],[Prix d''achat HT]]*Tableau_TARIFS_SOCODA[[#This Row],[Qté15]]</f>
        <v>0</v>
      </c>
      <c r="AM143" s="74">
        <f>Tableau_TARIFS_SOCODA[[#This Row],[Prix d''achat HT]]*Tableau_TARIFS_SOCODA[[#This Row],[Qté16]]</f>
        <v>0</v>
      </c>
      <c r="AO143" s="74">
        <f>Tableau_TARIFS_SOCODA[[#This Row],[Prix d''achat HT]]*Tableau_TARIFS_SOCODA[[#This Row],[Qté17]]</f>
        <v>0</v>
      </c>
      <c r="AQ143" s="74">
        <f>Tableau_TARIFS_SOCODA[[#This Row],[Prix d''achat HT]]*Tableau_TARIFS_SOCODA[[#This Row],[Qté18]]</f>
        <v>0</v>
      </c>
      <c r="AS143" s="74">
        <f>Tableau_TARIFS_SOCODA[[#This Row],[Prix d''achat HT]]*Tableau_TARIFS_SOCODA[[#This Row],[Qté19]]</f>
        <v>0</v>
      </c>
      <c r="AU143" s="74">
        <f>Tableau_TARIFS_SOCODA[[#This Row],[Prix d''achat HT]]*Tableau_TARIFS_SOCODA[[#This Row],[Qté20]]</f>
        <v>0</v>
      </c>
      <c r="AW143" s="74">
        <f>Tableau_TARIFS_SOCODA[[#This Row],[Prix d''achat HT]]*Tableau_TARIFS_SOCODA[[#This Row],[Qté21]]</f>
        <v>0</v>
      </c>
      <c r="AY143" s="74">
        <f>Tableau_TARIFS_SOCODA[[#This Row],[Prix d''achat HT]]*Tableau_TARIFS_SOCODA[[#This Row],[Qté22]]</f>
        <v>0</v>
      </c>
      <c r="BA143" s="74">
        <f>Tableau_TARIFS_SOCODA[[#This Row],[Prix d''achat HT]]*Tableau_TARIFS_SOCODA[[#This Row],[Qté23]]</f>
        <v>0</v>
      </c>
      <c r="BC143" s="74">
        <f>Tableau_TARIFS_SOCODA[[#This Row],[Prix d''achat HT]]*Tableau_TARIFS_SOCODA[[#This Row],[Qté24]]</f>
        <v>0</v>
      </c>
      <c r="BE143" s="74">
        <f>Tableau_TARIFS_SOCODA[[#This Row],[Prix d''achat HT]]*Tableau_TARIFS_SOCODA[[#This Row],[Qté25]]</f>
        <v>0</v>
      </c>
      <c r="BG143" s="74">
        <f>Tableau_TARIFS_SOCODA[[#This Row],[Prix d''achat HT]]*Tableau_TARIFS_SOCODA[[#This Row],[Qté26]]</f>
        <v>0</v>
      </c>
      <c r="BI143" s="74">
        <f>Tableau_TARIFS_SOCODA[[#This Row],[Prix d''achat HT]]*Tableau_TARIFS_SOCODA[[#This Row],[Qté27]]</f>
        <v>0</v>
      </c>
      <c r="BK143" s="74">
        <f>Tableau_TARIFS_SOCODA[[#This Row],[Prix d''achat HT]]*Tableau_TARIFS_SOCODA[[#This Row],[Qté28]]</f>
        <v>0</v>
      </c>
      <c r="BM143" s="74">
        <f>Tableau_TARIFS_SOCODA[[#This Row],[Prix d''achat HT]]*Tableau_TARIFS_SOCODA[[#This Row],[Qté29]]</f>
        <v>0</v>
      </c>
      <c r="BO143" s="74">
        <f>Tableau_TARIFS_SOCODA[[#This Row],[Prix d''achat HT]]*Tableau_TARIFS_SOCODA[[#This Row],[Qté30]]</f>
        <v>0</v>
      </c>
      <c r="BP143" s="75">
        <f>Tableau_TARIFS_SOCODA[[#This Row],[Longueur]]*Tableau_TARIFS_SOCODA[[#This Row],[Largeur]]</f>
        <v>5.7959999999999994</v>
      </c>
      <c r="BR143" s="74"/>
    </row>
    <row r="144" spans="1:70" x14ac:dyDescent="0.25">
      <c r="A144" t="s">
        <v>344</v>
      </c>
      <c r="B144" t="s">
        <v>320</v>
      </c>
      <c r="C144" t="s">
        <v>345</v>
      </c>
      <c r="D144">
        <v>2.8</v>
      </c>
      <c r="E144">
        <v>2.0699999999999998</v>
      </c>
      <c r="F144" t="s">
        <v>61</v>
      </c>
      <c r="G144" s="74">
        <v>9.2799999999999994</v>
      </c>
      <c r="I144" s="74">
        <f>Tableau_TARIFS_SOCODA[[#This Row],[Prix d''achat HT]]*Tableau_TARIFS_SOCODA[[#This Row],[Qté]]</f>
        <v>0</v>
      </c>
      <c r="K144" s="74">
        <f>Tableau_TARIFS_SOCODA[[#This Row],[Prix d''achat HT]]*Tableau_TARIFS_SOCODA[[#This Row],[Qté2]]</f>
        <v>0</v>
      </c>
      <c r="M144" s="74">
        <f>Tableau_TARIFS_SOCODA[[#This Row],[Prix d''achat HT]]*Tableau_TARIFS_SOCODA[[#This Row],[Qté3]]</f>
        <v>0</v>
      </c>
      <c r="O144" s="74">
        <f>Tableau_TARIFS_SOCODA[[#This Row],[Prix d''achat HT]]*Tableau_TARIFS_SOCODA[[#This Row],[Qté4]]</f>
        <v>0</v>
      </c>
      <c r="Q144" s="74">
        <f>Tableau_TARIFS_SOCODA[[#This Row],[Prix d''achat HT]]*Tableau_TARIFS_SOCODA[[#This Row],[Qté5]]</f>
        <v>0</v>
      </c>
      <c r="S144" s="74">
        <f>Tableau_TARIFS_SOCODA[[#This Row],[Prix d''achat HT]]*Tableau_TARIFS_SOCODA[[#This Row],[Qté6]]</f>
        <v>0</v>
      </c>
      <c r="U144" s="74">
        <f>Tableau_TARIFS_SOCODA[[#This Row],[Prix d''achat HT]]*Tableau_TARIFS_SOCODA[[#This Row],[Qté7]]</f>
        <v>0</v>
      </c>
      <c r="W144" s="74">
        <f>Tableau_TARIFS_SOCODA[[#This Row],[Prix d''achat HT]]*Tableau_TARIFS_SOCODA[[#This Row],[Qté8]]</f>
        <v>0</v>
      </c>
      <c r="Y144" s="74">
        <f>Tableau_TARIFS_SOCODA[[#This Row],[Prix d''achat HT]]*Tableau_TARIFS_SOCODA[[#This Row],[Qté9]]</f>
        <v>0</v>
      </c>
      <c r="AA144" s="74">
        <f>Tableau_TARIFS_SOCODA[[#This Row],[Prix d''achat HT]]*Tableau_TARIFS_SOCODA[[#This Row],[Qté10]]</f>
        <v>0</v>
      </c>
      <c r="AC144" s="74">
        <f>Tableau_TARIFS_SOCODA[[#This Row],[Prix d''achat HT]]*Tableau_TARIFS_SOCODA[[#This Row],[Qté11]]</f>
        <v>0</v>
      </c>
      <c r="AE144" s="74">
        <f>Tableau_TARIFS_SOCODA[[#This Row],[Prix d''achat HT]]*Tableau_TARIFS_SOCODA[[#This Row],[Qté12]]</f>
        <v>0</v>
      </c>
      <c r="AG144" s="74">
        <f>Tableau_TARIFS_SOCODA[[#This Row],[Prix d''achat HT]]*Tableau_TARIFS_SOCODA[[#This Row],[Qté13]]</f>
        <v>0</v>
      </c>
      <c r="AI144" s="74">
        <f>Tableau_TARIFS_SOCODA[[#This Row],[Prix d''achat HT]]*Tableau_TARIFS_SOCODA[[#This Row],[Qté14]]</f>
        <v>0</v>
      </c>
      <c r="AK144" s="74">
        <f>Tableau_TARIFS_SOCODA[[#This Row],[Prix d''achat HT]]*Tableau_TARIFS_SOCODA[[#This Row],[Qté15]]</f>
        <v>0</v>
      </c>
      <c r="AM144" s="74">
        <f>Tableau_TARIFS_SOCODA[[#This Row],[Prix d''achat HT]]*Tableau_TARIFS_SOCODA[[#This Row],[Qté16]]</f>
        <v>0</v>
      </c>
      <c r="AO144" s="74">
        <f>Tableau_TARIFS_SOCODA[[#This Row],[Prix d''achat HT]]*Tableau_TARIFS_SOCODA[[#This Row],[Qté17]]</f>
        <v>0</v>
      </c>
      <c r="AQ144" s="74">
        <f>Tableau_TARIFS_SOCODA[[#This Row],[Prix d''achat HT]]*Tableau_TARIFS_SOCODA[[#This Row],[Qté18]]</f>
        <v>0</v>
      </c>
      <c r="AS144" s="74">
        <f>Tableau_TARIFS_SOCODA[[#This Row],[Prix d''achat HT]]*Tableau_TARIFS_SOCODA[[#This Row],[Qté19]]</f>
        <v>0</v>
      </c>
      <c r="AU144" s="74">
        <f>Tableau_TARIFS_SOCODA[[#This Row],[Prix d''achat HT]]*Tableau_TARIFS_SOCODA[[#This Row],[Qté20]]</f>
        <v>0</v>
      </c>
      <c r="AW144" s="74">
        <f>Tableau_TARIFS_SOCODA[[#This Row],[Prix d''achat HT]]*Tableau_TARIFS_SOCODA[[#This Row],[Qté21]]</f>
        <v>0</v>
      </c>
      <c r="AY144" s="74">
        <f>Tableau_TARIFS_SOCODA[[#This Row],[Prix d''achat HT]]*Tableau_TARIFS_SOCODA[[#This Row],[Qté22]]</f>
        <v>0</v>
      </c>
      <c r="BA144" s="74">
        <f>Tableau_TARIFS_SOCODA[[#This Row],[Prix d''achat HT]]*Tableau_TARIFS_SOCODA[[#This Row],[Qté23]]</f>
        <v>0</v>
      </c>
      <c r="BC144" s="74">
        <f>Tableau_TARIFS_SOCODA[[#This Row],[Prix d''achat HT]]*Tableau_TARIFS_SOCODA[[#This Row],[Qté24]]</f>
        <v>0</v>
      </c>
      <c r="BE144" s="74">
        <f>Tableau_TARIFS_SOCODA[[#This Row],[Prix d''achat HT]]*Tableau_TARIFS_SOCODA[[#This Row],[Qté25]]</f>
        <v>0</v>
      </c>
      <c r="BG144" s="74">
        <f>Tableau_TARIFS_SOCODA[[#This Row],[Prix d''achat HT]]*Tableau_TARIFS_SOCODA[[#This Row],[Qté26]]</f>
        <v>0</v>
      </c>
      <c r="BI144" s="74">
        <f>Tableau_TARIFS_SOCODA[[#This Row],[Prix d''achat HT]]*Tableau_TARIFS_SOCODA[[#This Row],[Qté27]]</f>
        <v>0</v>
      </c>
      <c r="BK144" s="74">
        <f>Tableau_TARIFS_SOCODA[[#This Row],[Prix d''achat HT]]*Tableau_TARIFS_SOCODA[[#This Row],[Qté28]]</f>
        <v>0</v>
      </c>
      <c r="BM144" s="74">
        <f>Tableau_TARIFS_SOCODA[[#This Row],[Prix d''achat HT]]*Tableau_TARIFS_SOCODA[[#This Row],[Qté29]]</f>
        <v>0</v>
      </c>
      <c r="BO144" s="74">
        <f>Tableau_TARIFS_SOCODA[[#This Row],[Prix d''achat HT]]*Tableau_TARIFS_SOCODA[[#This Row],[Qté30]]</f>
        <v>0</v>
      </c>
      <c r="BP144" s="75">
        <f>Tableau_TARIFS_SOCODA[[#This Row],[Longueur]]*Tableau_TARIFS_SOCODA[[#This Row],[Largeur]]</f>
        <v>5.7959999999999994</v>
      </c>
      <c r="BR144" s="74"/>
    </row>
    <row r="145" spans="1:70" x14ac:dyDescent="0.25">
      <c r="A145" t="s">
        <v>346</v>
      </c>
      <c r="B145" t="s">
        <v>320</v>
      </c>
      <c r="C145" t="s">
        <v>347</v>
      </c>
      <c r="D145">
        <v>3.66</v>
      </c>
      <c r="E145">
        <v>2.1</v>
      </c>
      <c r="F145" t="s">
        <v>61</v>
      </c>
      <c r="G145" s="74">
        <v>10.7</v>
      </c>
      <c r="I145" s="74">
        <f>Tableau_TARIFS_SOCODA[[#This Row],[Prix d''achat HT]]*Tableau_TARIFS_SOCODA[[#This Row],[Qté]]</f>
        <v>0</v>
      </c>
      <c r="K145" s="74">
        <f>Tableau_TARIFS_SOCODA[[#This Row],[Prix d''achat HT]]*Tableau_TARIFS_SOCODA[[#This Row],[Qté2]]</f>
        <v>0</v>
      </c>
      <c r="M145" s="74">
        <f>Tableau_TARIFS_SOCODA[[#This Row],[Prix d''achat HT]]*Tableau_TARIFS_SOCODA[[#This Row],[Qté3]]</f>
        <v>0</v>
      </c>
      <c r="O145" s="74">
        <f>Tableau_TARIFS_SOCODA[[#This Row],[Prix d''achat HT]]*Tableau_TARIFS_SOCODA[[#This Row],[Qté4]]</f>
        <v>0</v>
      </c>
      <c r="Q145" s="74">
        <f>Tableau_TARIFS_SOCODA[[#This Row],[Prix d''achat HT]]*Tableau_TARIFS_SOCODA[[#This Row],[Qté5]]</f>
        <v>0</v>
      </c>
      <c r="S145" s="74">
        <f>Tableau_TARIFS_SOCODA[[#This Row],[Prix d''achat HT]]*Tableau_TARIFS_SOCODA[[#This Row],[Qté6]]</f>
        <v>0</v>
      </c>
      <c r="U145" s="74">
        <f>Tableau_TARIFS_SOCODA[[#This Row],[Prix d''achat HT]]*Tableau_TARIFS_SOCODA[[#This Row],[Qté7]]</f>
        <v>0</v>
      </c>
      <c r="W145" s="74">
        <f>Tableau_TARIFS_SOCODA[[#This Row],[Prix d''achat HT]]*Tableau_TARIFS_SOCODA[[#This Row],[Qté8]]</f>
        <v>0</v>
      </c>
      <c r="Y145" s="74">
        <f>Tableau_TARIFS_SOCODA[[#This Row],[Prix d''achat HT]]*Tableau_TARIFS_SOCODA[[#This Row],[Qté9]]</f>
        <v>0</v>
      </c>
      <c r="AA145" s="74">
        <f>Tableau_TARIFS_SOCODA[[#This Row],[Prix d''achat HT]]*Tableau_TARIFS_SOCODA[[#This Row],[Qté10]]</f>
        <v>0</v>
      </c>
      <c r="AC145" s="74">
        <f>Tableau_TARIFS_SOCODA[[#This Row],[Prix d''achat HT]]*Tableau_TARIFS_SOCODA[[#This Row],[Qté11]]</f>
        <v>0</v>
      </c>
      <c r="AE145" s="74">
        <f>Tableau_TARIFS_SOCODA[[#This Row],[Prix d''achat HT]]*Tableau_TARIFS_SOCODA[[#This Row],[Qté12]]</f>
        <v>0</v>
      </c>
      <c r="AG145" s="74">
        <f>Tableau_TARIFS_SOCODA[[#This Row],[Prix d''achat HT]]*Tableau_TARIFS_SOCODA[[#This Row],[Qté13]]</f>
        <v>0</v>
      </c>
      <c r="AI145" s="74">
        <f>Tableau_TARIFS_SOCODA[[#This Row],[Prix d''achat HT]]*Tableau_TARIFS_SOCODA[[#This Row],[Qté14]]</f>
        <v>0</v>
      </c>
      <c r="AK145" s="74">
        <f>Tableau_TARIFS_SOCODA[[#This Row],[Prix d''achat HT]]*Tableau_TARIFS_SOCODA[[#This Row],[Qté15]]</f>
        <v>0</v>
      </c>
      <c r="AM145" s="74">
        <f>Tableau_TARIFS_SOCODA[[#This Row],[Prix d''achat HT]]*Tableau_TARIFS_SOCODA[[#This Row],[Qté16]]</f>
        <v>0</v>
      </c>
      <c r="AO145" s="74">
        <f>Tableau_TARIFS_SOCODA[[#This Row],[Prix d''achat HT]]*Tableau_TARIFS_SOCODA[[#This Row],[Qté17]]</f>
        <v>0</v>
      </c>
      <c r="AQ145" s="74">
        <f>Tableau_TARIFS_SOCODA[[#This Row],[Prix d''achat HT]]*Tableau_TARIFS_SOCODA[[#This Row],[Qté18]]</f>
        <v>0</v>
      </c>
      <c r="AS145" s="74">
        <f>Tableau_TARIFS_SOCODA[[#This Row],[Prix d''achat HT]]*Tableau_TARIFS_SOCODA[[#This Row],[Qté19]]</f>
        <v>0</v>
      </c>
      <c r="AU145" s="74">
        <f>Tableau_TARIFS_SOCODA[[#This Row],[Prix d''achat HT]]*Tableau_TARIFS_SOCODA[[#This Row],[Qté20]]</f>
        <v>0</v>
      </c>
      <c r="AW145" s="74">
        <f>Tableau_TARIFS_SOCODA[[#This Row],[Prix d''achat HT]]*Tableau_TARIFS_SOCODA[[#This Row],[Qté21]]</f>
        <v>0</v>
      </c>
      <c r="AY145" s="74">
        <f>Tableau_TARIFS_SOCODA[[#This Row],[Prix d''achat HT]]*Tableau_TARIFS_SOCODA[[#This Row],[Qté22]]</f>
        <v>0</v>
      </c>
      <c r="BA145" s="74">
        <f>Tableau_TARIFS_SOCODA[[#This Row],[Prix d''achat HT]]*Tableau_TARIFS_SOCODA[[#This Row],[Qté23]]</f>
        <v>0</v>
      </c>
      <c r="BC145" s="74">
        <f>Tableau_TARIFS_SOCODA[[#This Row],[Prix d''achat HT]]*Tableau_TARIFS_SOCODA[[#This Row],[Qté24]]</f>
        <v>0</v>
      </c>
      <c r="BE145" s="74">
        <f>Tableau_TARIFS_SOCODA[[#This Row],[Prix d''achat HT]]*Tableau_TARIFS_SOCODA[[#This Row],[Qté25]]</f>
        <v>0</v>
      </c>
      <c r="BG145" s="74">
        <f>Tableau_TARIFS_SOCODA[[#This Row],[Prix d''achat HT]]*Tableau_TARIFS_SOCODA[[#This Row],[Qté26]]</f>
        <v>0</v>
      </c>
      <c r="BI145" s="74">
        <f>Tableau_TARIFS_SOCODA[[#This Row],[Prix d''achat HT]]*Tableau_TARIFS_SOCODA[[#This Row],[Qté27]]</f>
        <v>0</v>
      </c>
      <c r="BK145" s="74">
        <f>Tableau_TARIFS_SOCODA[[#This Row],[Prix d''achat HT]]*Tableau_TARIFS_SOCODA[[#This Row],[Qté28]]</f>
        <v>0</v>
      </c>
      <c r="BM145" s="74">
        <f>Tableau_TARIFS_SOCODA[[#This Row],[Prix d''achat HT]]*Tableau_TARIFS_SOCODA[[#This Row],[Qté29]]</f>
        <v>0</v>
      </c>
      <c r="BO145" s="74">
        <f>Tableau_TARIFS_SOCODA[[#This Row],[Prix d''achat HT]]*Tableau_TARIFS_SOCODA[[#This Row],[Qté30]]</f>
        <v>0</v>
      </c>
      <c r="BP145" s="75">
        <f>Tableau_TARIFS_SOCODA[[#This Row],[Longueur]]*Tableau_TARIFS_SOCODA[[#This Row],[Largeur]]</f>
        <v>7.6860000000000008</v>
      </c>
      <c r="BR145" s="74"/>
    </row>
    <row r="146" spans="1:70" x14ac:dyDescent="0.25">
      <c r="A146" t="s">
        <v>348</v>
      </c>
      <c r="B146" t="s">
        <v>320</v>
      </c>
      <c r="C146" t="s">
        <v>349</v>
      </c>
      <c r="D146">
        <v>3.66</v>
      </c>
      <c r="E146">
        <v>2.1</v>
      </c>
      <c r="F146" t="s">
        <v>61</v>
      </c>
      <c r="G146" s="74">
        <v>11.68</v>
      </c>
      <c r="I146" s="74">
        <f>Tableau_TARIFS_SOCODA[[#This Row],[Prix d''achat HT]]*Tableau_TARIFS_SOCODA[[#This Row],[Qté]]</f>
        <v>0</v>
      </c>
      <c r="K146" s="74">
        <f>Tableau_TARIFS_SOCODA[[#This Row],[Prix d''achat HT]]*Tableau_TARIFS_SOCODA[[#This Row],[Qté2]]</f>
        <v>0</v>
      </c>
      <c r="M146" s="74">
        <f>Tableau_TARIFS_SOCODA[[#This Row],[Prix d''achat HT]]*Tableau_TARIFS_SOCODA[[#This Row],[Qté3]]</f>
        <v>0</v>
      </c>
      <c r="O146" s="74">
        <f>Tableau_TARIFS_SOCODA[[#This Row],[Prix d''achat HT]]*Tableau_TARIFS_SOCODA[[#This Row],[Qté4]]</f>
        <v>0</v>
      </c>
      <c r="Q146" s="74">
        <f>Tableau_TARIFS_SOCODA[[#This Row],[Prix d''achat HT]]*Tableau_TARIFS_SOCODA[[#This Row],[Qté5]]</f>
        <v>0</v>
      </c>
      <c r="S146" s="74">
        <f>Tableau_TARIFS_SOCODA[[#This Row],[Prix d''achat HT]]*Tableau_TARIFS_SOCODA[[#This Row],[Qté6]]</f>
        <v>0</v>
      </c>
      <c r="U146" s="74">
        <f>Tableau_TARIFS_SOCODA[[#This Row],[Prix d''achat HT]]*Tableau_TARIFS_SOCODA[[#This Row],[Qté7]]</f>
        <v>0</v>
      </c>
      <c r="W146" s="74">
        <f>Tableau_TARIFS_SOCODA[[#This Row],[Prix d''achat HT]]*Tableau_TARIFS_SOCODA[[#This Row],[Qté8]]</f>
        <v>0</v>
      </c>
      <c r="Y146" s="74">
        <f>Tableau_TARIFS_SOCODA[[#This Row],[Prix d''achat HT]]*Tableau_TARIFS_SOCODA[[#This Row],[Qté9]]</f>
        <v>0</v>
      </c>
      <c r="AA146" s="74">
        <f>Tableau_TARIFS_SOCODA[[#This Row],[Prix d''achat HT]]*Tableau_TARIFS_SOCODA[[#This Row],[Qté10]]</f>
        <v>0</v>
      </c>
      <c r="AC146" s="74">
        <f>Tableau_TARIFS_SOCODA[[#This Row],[Prix d''achat HT]]*Tableau_TARIFS_SOCODA[[#This Row],[Qté11]]</f>
        <v>0</v>
      </c>
      <c r="AE146" s="74">
        <f>Tableau_TARIFS_SOCODA[[#This Row],[Prix d''achat HT]]*Tableau_TARIFS_SOCODA[[#This Row],[Qté12]]</f>
        <v>0</v>
      </c>
      <c r="AG146" s="74">
        <f>Tableau_TARIFS_SOCODA[[#This Row],[Prix d''achat HT]]*Tableau_TARIFS_SOCODA[[#This Row],[Qté13]]</f>
        <v>0</v>
      </c>
      <c r="AI146" s="74">
        <f>Tableau_TARIFS_SOCODA[[#This Row],[Prix d''achat HT]]*Tableau_TARIFS_SOCODA[[#This Row],[Qté14]]</f>
        <v>0</v>
      </c>
      <c r="AK146" s="74">
        <f>Tableau_TARIFS_SOCODA[[#This Row],[Prix d''achat HT]]*Tableau_TARIFS_SOCODA[[#This Row],[Qté15]]</f>
        <v>0</v>
      </c>
      <c r="AM146" s="74">
        <f>Tableau_TARIFS_SOCODA[[#This Row],[Prix d''achat HT]]*Tableau_TARIFS_SOCODA[[#This Row],[Qté16]]</f>
        <v>0</v>
      </c>
      <c r="AO146" s="74">
        <f>Tableau_TARIFS_SOCODA[[#This Row],[Prix d''achat HT]]*Tableau_TARIFS_SOCODA[[#This Row],[Qté17]]</f>
        <v>0</v>
      </c>
      <c r="AQ146" s="74">
        <f>Tableau_TARIFS_SOCODA[[#This Row],[Prix d''achat HT]]*Tableau_TARIFS_SOCODA[[#This Row],[Qté18]]</f>
        <v>0</v>
      </c>
      <c r="AS146" s="74">
        <f>Tableau_TARIFS_SOCODA[[#This Row],[Prix d''achat HT]]*Tableau_TARIFS_SOCODA[[#This Row],[Qté19]]</f>
        <v>0</v>
      </c>
      <c r="AU146" s="74">
        <f>Tableau_TARIFS_SOCODA[[#This Row],[Prix d''achat HT]]*Tableau_TARIFS_SOCODA[[#This Row],[Qté20]]</f>
        <v>0</v>
      </c>
      <c r="AW146" s="74">
        <f>Tableau_TARIFS_SOCODA[[#This Row],[Prix d''achat HT]]*Tableau_TARIFS_SOCODA[[#This Row],[Qté21]]</f>
        <v>0</v>
      </c>
      <c r="AY146" s="74">
        <f>Tableau_TARIFS_SOCODA[[#This Row],[Prix d''achat HT]]*Tableau_TARIFS_SOCODA[[#This Row],[Qté22]]</f>
        <v>0</v>
      </c>
      <c r="BA146" s="74">
        <f>Tableau_TARIFS_SOCODA[[#This Row],[Prix d''achat HT]]*Tableau_TARIFS_SOCODA[[#This Row],[Qté23]]</f>
        <v>0</v>
      </c>
      <c r="BC146" s="74">
        <f>Tableau_TARIFS_SOCODA[[#This Row],[Prix d''achat HT]]*Tableau_TARIFS_SOCODA[[#This Row],[Qté24]]</f>
        <v>0</v>
      </c>
      <c r="BE146" s="74">
        <f>Tableau_TARIFS_SOCODA[[#This Row],[Prix d''achat HT]]*Tableau_TARIFS_SOCODA[[#This Row],[Qté25]]</f>
        <v>0</v>
      </c>
      <c r="BG146" s="74">
        <f>Tableau_TARIFS_SOCODA[[#This Row],[Prix d''achat HT]]*Tableau_TARIFS_SOCODA[[#This Row],[Qté26]]</f>
        <v>0</v>
      </c>
      <c r="BI146" s="74">
        <f>Tableau_TARIFS_SOCODA[[#This Row],[Prix d''achat HT]]*Tableau_TARIFS_SOCODA[[#This Row],[Qté27]]</f>
        <v>0</v>
      </c>
      <c r="BK146" s="74">
        <f>Tableau_TARIFS_SOCODA[[#This Row],[Prix d''achat HT]]*Tableau_TARIFS_SOCODA[[#This Row],[Qté28]]</f>
        <v>0</v>
      </c>
      <c r="BM146" s="74">
        <f>Tableau_TARIFS_SOCODA[[#This Row],[Prix d''achat HT]]*Tableau_TARIFS_SOCODA[[#This Row],[Qté29]]</f>
        <v>0</v>
      </c>
      <c r="BO146" s="74">
        <f>Tableau_TARIFS_SOCODA[[#This Row],[Prix d''achat HT]]*Tableau_TARIFS_SOCODA[[#This Row],[Qté30]]</f>
        <v>0</v>
      </c>
      <c r="BP146" s="75">
        <f>Tableau_TARIFS_SOCODA[[#This Row],[Longueur]]*Tableau_TARIFS_SOCODA[[#This Row],[Largeur]]</f>
        <v>7.6860000000000008</v>
      </c>
      <c r="BR146" s="74"/>
    </row>
    <row r="147" spans="1:70" x14ac:dyDescent="0.25">
      <c r="A147" t="s">
        <v>350</v>
      </c>
      <c r="B147" t="s">
        <v>320</v>
      </c>
      <c r="C147" t="s">
        <v>351</v>
      </c>
      <c r="D147">
        <v>2.8</v>
      </c>
      <c r="E147">
        <v>2.0699999999999998</v>
      </c>
      <c r="F147" t="s">
        <v>61</v>
      </c>
      <c r="G147" s="74">
        <v>7</v>
      </c>
      <c r="I147" s="74">
        <f>Tableau_TARIFS_SOCODA[[#This Row],[Prix d''achat HT]]*Tableau_TARIFS_SOCODA[[#This Row],[Qté]]</f>
        <v>0</v>
      </c>
      <c r="K147" s="74">
        <f>Tableau_TARIFS_SOCODA[[#This Row],[Prix d''achat HT]]*Tableau_TARIFS_SOCODA[[#This Row],[Qté2]]</f>
        <v>0</v>
      </c>
      <c r="M147" s="74">
        <f>Tableau_TARIFS_SOCODA[[#This Row],[Prix d''achat HT]]*Tableau_TARIFS_SOCODA[[#This Row],[Qté3]]</f>
        <v>0</v>
      </c>
      <c r="O147" s="74">
        <f>Tableau_TARIFS_SOCODA[[#This Row],[Prix d''achat HT]]*Tableau_TARIFS_SOCODA[[#This Row],[Qté4]]</f>
        <v>0</v>
      </c>
      <c r="Q147" s="74">
        <f>Tableau_TARIFS_SOCODA[[#This Row],[Prix d''achat HT]]*Tableau_TARIFS_SOCODA[[#This Row],[Qté5]]</f>
        <v>0</v>
      </c>
      <c r="S147" s="74">
        <f>Tableau_TARIFS_SOCODA[[#This Row],[Prix d''achat HT]]*Tableau_TARIFS_SOCODA[[#This Row],[Qté6]]</f>
        <v>0</v>
      </c>
      <c r="U147" s="74">
        <f>Tableau_TARIFS_SOCODA[[#This Row],[Prix d''achat HT]]*Tableau_TARIFS_SOCODA[[#This Row],[Qté7]]</f>
        <v>0</v>
      </c>
      <c r="W147" s="74">
        <f>Tableau_TARIFS_SOCODA[[#This Row],[Prix d''achat HT]]*Tableau_TARIFS_SOCODA[[#This Row],[Qté8]]</f>
        <v>0</v>
      </c>
      <c r="Y147" s="74">
        <f>Tableau_TARIFS_SOCODA[[#This Row],[Prix d''achat HT]]*Tableau_TARIFS_SOCODA[[#This Row],[Qté9]]</f>
        <v>0</v>
      </c>
      <c r="AA147" s="74">
        <f>Tableau_TARIFS_SOCODA[[#This Row],[Prix d''achat HT]]*Tableau_TARIFS_SOCODA[[#This Row],[Qté10]]</f>
        <v>0</v>
      </c>
      <c r="AC147" s="74">
        <f>Tableau_TARIFS_SOCODA[[#This Row],[Prix d''achat HT]]*Tableau_TARIFS_SOCODA[[#This Row],[Qté11]]</f>
        <v>0</v>
      </c>
      <c r="AE147" s="74">
        <f>Tableau_TARIFS_SOCODA[[#This Row],[Prix d''achat HT]]*Tableau_TARIFS_SOCODA[[#This Row],[Qté12]]</f>
        <v>0</v>
      </c>
      <c r="AG147" s="74">
        <f>Tableau_TARIFS_SOCODA[[#This Row],[Prix d''achat HT]]*Tableau_TARIFS_SOCODA[[#This Row],[Qté13]]</f>
        <v>0</v>
      </c>
      <c r="AI147" s="74">
        <f>Tableau_TARIFS_SOCODA[[#This Row],[Prix d''achat HT]]*Tableau_TARIFS_SOCODA[[#This Row],[Qté14]]</f>
        <v>0</v>
      </c>
      <c r="AK147" s="74">
        <f>Tableau_TARIFS_SOCODA[[#This Row],[Prix d''achat HT]]*Tableau_TARIFS_SOCODA[[#This Row],[Qté15]]</f>
        <v>0</v>
      </c>
      <c r="AM147" s="74">
        <f>Tableau_TARIFS_SOCODA[[#This Row],[Prix d''achat HT]]*Tableau_TARIFS_SOCODA[[#This Row],[Qté16]]</f>
        <v>0</v>
      </c>
      <c r="AO147" s="74">
        <f>Tableau_TARIFS_SOCODA[[#This Row],[Prix d''achat HT]]*Tableau_TARIFS_SOCODA[[#This Row],[Qté17]]</f>
        <v>0</v>
      </c>
      <c r="AQ147" s="74">
        <f>Tableau_TARIFS_SOCODA[[#This Row],[Prix d''achat HT]]*Tableau_TARIFS_SOCODA[[#This Row],[Qté18]]</f>
        <v>0</v>
      </c>
      <c r="AS147" s="74">
        <f>Tableau_TARIFS_SOCODA[[#This Row],[Prix d''achat HT]]*Tableau_TARIFS_SOCODA[[#This Row],[Qté19]]</f>
        <v>0</v>
      </c>
      <c r="AU147" s="74">
        <f>Tableau_TARIFS_SOCODA[[#This Row],[Prix d''achat HT]]*Tableau_TARIFS_SOCODA[[#This Row],[Qté20]]</f>
        <v>0</v>
      </c>
      <c r="AW147" s="74">
        <f>Tableau_TARIFS_SOCODA[[#This Row],[Prix d''achat HT]]*Tableau_TARIFS_SOCODA[[#This Row],[Qté21]]</f>
        <v>0</v>
      </c>
      <c r="AY147" s="74">
        <f>Tableau_TARIFS_SOCODA[[#This Row],[Prix d''achat HT]]*Tableau_TARIFS_SOCODA[[#This Row],[Qté22]]</f>
        <v>0</v>
      </c>
      <c r="BA147" s="74">
        <f>Tableau_TARIFS_SOCODA[[#This Row],[Prix d''achat HT]]*Tableau_TARIFS_SOCODA[[#This Row],[Qté23]]</f>
        <v>0</v>
      </c>
      <c r="BC147" s="74">
        <f>Tableau_TARIFS_SOCODA[[#This Row],[Prix d''achat HT]]*Tableau_TARIFS_SOCODA[[#This Row],[Qté24]]</f>
        <v>0</v>
      </c>
      <c r="BE147" s="74">
        <f>Tableau_TARIFS_SOCODA[[#This Row],[Prix d''achat HT]]*Tableau_TARIFS_SOCODA[[#This Row],[Qté25]]</f>
        <v>0</v>
      </c>
      <c r="BG147" s="74">
        <f>Tableau_TARIFS_SOCODA[[#This Row],[Prix d''achat HT]]*Tableau_TARIFS_SOCODA[[#This Row],[Qté26]]</f>
        <v>0</v>
      </c>
      <c r="BI147" s="74">
        <f>Tableau_TARIFS_SOCODA[[#This Row],[Prix d''achat HT]]*Tableau_TARIFS_SOCODA[[#This Row],[Qté27]]</f>
        <v>0</v>
      </c>
      <c r="BK147" s="74">
        <f>Tableau_TARIFS_SOCODA[[#This Row],[Prix d''achat HT]]*Tableau_TARIFS_SOCODA[[#This Row],[Qté28]]</f>
        <v>0</v>
      </c>
      <c r="BM147" s="74">
        <f>Tableau_TARIFS_SOCODA[[#This Row],[Prix d''achat HT]]*Tableau_TARIFS_SOCODA[[#This Row],[Qté29]]</f>
        <v>0</v>
      </c>
      <c r="BO147" s="74">
        <f>Tableau_TARIFS_SOCODA[[#This Row],[Prix d''achat HT]]*Tableau_TARIFS_SOCODA[[#This Row],[Qté30]]</f>
        <v>0</v>
      </c>
      <c r="BP147" s="75">
        <f>Tableau_TARIFS_SOCODA[[#This Row],[Longueur]]*Tableau_TARIFS_SOCODA[[#This Row],[Largeur]]</f>
        <v>5.7959999999999994</v>
      </c>
      <c r="BR147" s="74"/>
    </row>
    <row r="148" spans="1:70" x14ac:dyDescent="0.25">
      <c r="A148" t="s">
        <v>352</v>
      </c>
      <c r="B148" t="s">
        <v>320</v>
      </c>
      <c r="C148" t="s">
        <v>353</v>
      </c>
      <c r="D148">
        <v>2.8</v>
      </c>
      <c r="E148">
        <v>2.0699999999999998</v>
      </c>
      <c r="F148" t="s">
        <v>61</v>
      </c>
      <c r="G148" s="74">
        <v>7.96</v>
      </c>
      <c r="I148" s="74">
        <f>Tableau_TARIFS_SOCODA[[#This Row],[Prix d''achat HT]]*Tableau_TARIFS_SOCODA[[#This Row],[Qté]]</f>
        <v>0</v>
      </c>
      <c r="K148" s="74">
        <f>Tableau_TARIFS_SOCODA[[#This Row],[Prix d''achat HT]]*Tableau_TARIFS_SOCODA[[#This Row],[Qté2]]</f>
        <v>0</v>
      </c>
      <c r="M148" s="74">
        <f>Tableau_TARIFS_SOCODA[[#This Row],[Prix d''achat HT]]*Tableau_TARIFS_SOCODA[[#This Row],[Qté3]]</f>
        <v>0</v>
      </c>
      <c r="O148" s="74">
        <f>Tableau_TARIFS_SOCODA[[#This Row],[Prix d''achat HT]]*Tableau_TARIFS_SOCODA[[#This Row],[Qté4]]</f>
        <v>0</v>
      </c>
      <c r="Q148" s="74">
        <f>Tableau_TARIFS_SOCODA[[#This Row],[Prix d''achat HT]]*Tableau_TARIFS_SOCODA[[#This Row],[Qté5]]</f>
        <v>0</v>
      </c>
      <c r="S148" s="74">
        <f>Tableau_TARIFS_SOCODA[[#This Row],[Prix d''achat HT]]*Tableau_TARIFS_SOCODA[[#This Row],[Qté6]]</f>
        <v>0</v>
      </c>
      <c r="U148" s="74">
        <f>Tableau_TARIFS_SOCODA[[#This Row],[Prix d''achat HT]]*Tableau_TARIFS_SOCODA[[#This Row],[Qté7]]</f>
        <v>0</v>
      </c>
      <c r="W148" s="74">
        <f>Tableau_TARIFS_SOCODA[[#This Row],[Prix d''achat HT]]*Tableau_TARIFS_SOCODA[[#This Row],[Qté8]]</f>
        <v>0</v>
      </c>
      <c r="Y148" s="74">
        <f>Tableau_TARIFS_SOCODA[[#This Row],[Prix d''achat HT]]*Tableau_TARIFS_SOCODA[[#This Row],[Qté9]]</f>
        <v>0</v>
      </c>
      <c r="AA148" s="74">
        <f>Tableau_TARIFS_SOCODA[[#This Row],[Prix d''achat HT]]*Tableau_TARIFS_SOCODA[[#This Row],[Qté10]]</f>
        <v>0</v>
      </c>
      <c r="AC148" s="74">
        <f>Tableau_TARIFS_SOCODA[[#This Row],[Prix d''achat HT]]*Tableau_TARIFS_SOCODA[[#This Row],[Qté11]]</f>
        <v>0</v>
      </c>
      <c r="AE148" s="74">
        <f>Tableau_TARIFS_SOCODA[[#This Row],[Prix d''achat HT]]*Tableau_TARIFS_SOCODA[[#This Row],[Qté12]]</f>
        <v>0</v>
      </c>
      <c r="AG148" s="74">
        <f>Tableau_TARIFS_SOCODA[[#This Row],[Prix d''achat HT]]*Tableau_TARIFS_SOCODA[[#This Row],[Qté13]]</f>
        <v>0</v>
      </c>
      <c r="AI148" s="74">
        <f>Tableau_TARIFS_SOCODA[[#This Row],[Prix d''achat HT]]*Tableau_TARIFS_SOCODA[[#This Row],[Qté14]]</f>
        <v>0</v>
      </c>
      <c r="AK148" s="74">
        <f>Tableau_TARIFS_SOCODA[[#This Row],[Prix d''achat HT]]*Tableau_TARIFS_SOCODA[[#This Row],[Qté15]]</f>
        <v>0</v>
      </c>
      <c r="AM148" s="74">
        <f>Tableau_TARIFS_SOCODA[[#This Row],[Prix d''achat HT]]*Tableau_TARIFS_SOCODA[[#This Row],[Qté16]]</f>
        <v>0</v>
      </c>
      <c r="AO148" s="74">
        <f>Tableau_TARIFS_SOCODA[[#This Row],[Prix d''achat HT]]*Tableau_TARIFS_SOCODA[[#This Row],[Qté17]]</f>
        <v>0</v>
      </c>
      <c r="AQ148" s="74">
        <f>Tableau_TARIFS_SOCODA[[#This Row],[Prix d''achat HT]]*Tableau_TARIFS_SOCODA[[#This Row],[Qté18]]</f>
        <v>0</v>
      </c>
      <c r="AS148" s="74">
        <f>Tableau_TARIFS_SOCODA[[#This Row],[Prix d''achat HT]]*Tableau_TARIFS_SOCODA[[#This Row],[Qté19]]</f>
        <v>0</v>
      </c>
      <c r="AU148" s="74">
        <f>Tableau_TARIFS_SOCODA[[#This Row],[Prix d''achat HT]]*Tableau_TARIFS_SOCODA[[#This Row],[Qté20]]</f>
        <v>0</v>
      </c>
      <c r="AW148" s="74">
        <f>Tableau_TARIFS_SOCODA[[#This Row],[Prix d''achat HT]]*Tableau_TARIFS_SOCODA[[#This Row],[Qté21]]</f>
        <v>0</v>
      </c>
      <c r="AY148" s="74">
        <f>Tableau_TARIFS_SOCODA[[#This Row],[Prix d''achat HT]]*Tableau_TARIFS_SOCODA[[#This Row],[Qté22]]</f>
        <v>0</v>
      </c>
      <c r="BA148" s="74">
        <f>Tableau_TARIFS_SOCODA[[#This Row],[Prix d''achat HT]]*Tableau_TARIFS_SOCODA[[#This Row],[Qté23]]</f>
        <v>0</v>
      </c>
      <c r="BC148" s="74">
        <f>Tableau_TARIFS_SOCODA[[#This Row],[Prix d''achat HT]]*Tableau_TARIFS_SOCODA[[#This Row],[Qté24]]</f>
        <v>0</v>
      </c>
      <c r="BE148" s="74">
        <f>Tableau_TARIFS_SOCODA[[#This Row],[Prix d''achat HT]]*Tableau_TARIFS_SOCODA[[#This Row],[Qté25]]</f>
        <v>0</v>
      </c>
      <c r="BG148" s="74">
        <f>Tableau_TARIFS_SOCODA[[#This Row],[Prix d''achat HT]]*Tableau_TARIFS_SOCODA[[#This Row],[Qté26]]</f>
        <v>0</v>
      </c>
      <c r="BI148" s="74">
        <f>Tableau_TARIFS_SOCODA[[#This Row],[Prix d''achat HT]]*Tableau_TARIFS_SOCODA[[#This Row],[Qté27]]</f>
        <v>0</v>
      </c>
      <c r="BK148" s="74">
        <f>Tableau_TARIFS_SOCODA[[#This Row],[Prix d''achat HT]]*Tableau_TARIFS_SOCODA[[#This Row],[Qté28]]</f>
        <v>0</v>
      </c>
      <c r="BM148" s="74">
        <f>Tableau_TARIFS_SOCODA[[#This Row],[Prix d''achat HT]]*Tableau_TARIFS_SOCODA[[#This Row],[Qté29]]</f>
        <v>0</v>
      </c>
      <c r="BO148" s="74">
        <f>Tableau_TARIFS_SOCODA[[#This Row],[Prix d''achat HT]]*Tableau_TARIFS_SOCODA[[#This Row],[Qté30]]</f>
        <v>0</v>
      </c>
      <c r="BP148" s="75">
        <f>Tableau_TARIFS_SOCODA[[#This Row],[Longueur]]*Tableau_TARIFS_SOCODA[[#This Row],[Largeur]]</f>
        <v>5.7959999999999994</v>
      </c>
      <c r="BR148" s="74"/>
    </row>
    <row r="149" spans="1:70" x14ac:dyDescent="0.25">
      <c r="A149" t="s">
        <v>354</v>
      </c>
      <c r="B149" t="s">
        <v>320</v>
      </c>
      <c r="C149" t="s">
        <v>355</v>
      </c>
      <c r="D149">
        <v>2.8</v>
      </c>
      <c r="E149">
        <v>2.0699999999999998</v>
      </c>
      <c r="F149" t="s">
        <v>61</v>
      </c>
      <c r="G149" s="74">
        <v>7.67</v>
      </c>
      <c r="I149" s="74">
        <f>Tableau_TARIFS_SOCODA[[#This Row],[Prix d''achat HT]]*Tableau_TARIFS_SOCODA[[#This Row],[Qté]]</f>
        <v>0</v>
      </c>
      <c r="K149" s="74">
        <f>Tableau_TARIFS_SOCODA[[#This Row],[Prix d''achat HT]]*Tableau_TARIFS_SOCODA[[#This Row],[Qté2]]</f>
        <v>0</v>
      </c>
      <c r="M149" s="74">
        <f>Tableau_TARIFS_SOCODA[[#This Row],[Prix d''achat HT]]*Tableau_TARIFS_SOCODA[[#This Row],[Qté3]]</f>
        <v>0</v>
      </c>
      <c r="O149" s="74">
        <f>Tableau_TARIFS_SOCODA[[#This Row],[Prix d''achat HT]]*Tableau_TARIFS_SOCODA[[#This Row],[Qté4]]</f>
        <v>0</v>
      </c>
      <c r="Q149" s="74">
        <f>Tableau_TARIFS_SOCODA[[#This Row],[Prix d''achat HT]]*Tableau_TARIFS_SOCODA[[#This Row],[Qté5]]</f>
        <v>0</v>
      </c>
      <c r="S149" s="74">
        <f>Tableau_TARIFS_SOCODA[[#This Row],[Prix d''achat HT]]*Tableau_TARIFS_SOCODA[[#This Row],[Qté6]]</f>
        <v>0</v>
      </c>
      <c r="U149" s="74">
        <f>Tableau_TARIFS_SOCODA[[#This Row],[Prix d''achat HT]]*Tableau_TARIFS_SOCODA[[#This Row],[Qté7]]</f>
        <v>0</v>
      </c>
      <c r="W149" s="74">
        <f>Tableau_TARIFS_SOCODA[[#This Row],[Prix d''achat HT]]*Tableau_TARIFS_SOCODA[[#This Row],[Qté8]]</f>
        <v>0</v>
      </c>
      <c r="Y149" s="74">
        <f>Tableau_TARIFS_SOCODA[[#This Row],[Prix d''achat HT]]*Tableau_TARIFS_SOCODA[[#This Row],[Qté9]]</f>
        <v>0</v>
      </c>
      <c r="AA149" s="74">
        <f>Tableau_TARIFS_SOCODA[[#This Row],[Prix d''achat HT]]*Tableau_TARIFS_SOCODA[[#This Row],[Qté10]]</f>
        <v>0</v>
      </c>
      <c r="AC149" s="74">
        <f>Tableau_TARIFS_SOCODA[[#This Row],[Prix d''achat HT]]*Tableau_TARIFS_SOCODA[[#This Row],[Qté11]]</f>
        <v>0</v>
      </c>
      <c r="AE149" s="74">
        <f>Tableau_TARIFS_SOCODA[[#This Row],[Prix d''achat HT]]*Tableau_TARIFS_SOCODA[[#This Row],[Qté12]]</f>
        <v>0</v>
      </c>
      <c r="AG149" s="74">
        <f>Tableau_TARIFS_SOCODA[[#This Row],[Prix d''achat HT]]*Tableau_TARIFS_SOCODA[[#This Row],[Qté13]]</f>
        <v>0</v>
      </c>
      <c r="AI149" s="74">
        <f>Tableau_TARIFS_SOCODA[[#This Row],[Prix d''achat HT]]*Tableau_TARIFS_SOCODA[[#This Row],[Qté14]]</f>
        <v>0</v>
      </c>
      <c r="AK149" s="74">
        <f>Tableau_TARIFS_SOCODA[[#This Row],[Prix d''achat HT]]*Tableau_TARIFS_SOCODA[[#This Row],[Qté15]]</f>
        <v>0</v>
      </c>
      <c r="AM149" s="74">
        <f>Tableau_TARIFS_SOCODA[[#This Row],[Prix d''achat HT]]*Tableau_TARIFS_SOCODA[[#This Row],[Qté16]]</f>
        <v>0</v>
      </c>
      <c r="AO149" s="74">
        <f>Tableau_TARIFS_SOCODA[[#This Row],[Prix d''achat HT]]*Tableau_TARIFS_SOCODA[[#This Row],[Qté17]]</f>
        <v>0</v>
      </c>
      <c r="AQ149" s="74">
        <f>Tableau_TARIFS_SOCODA[[#This Row],[Prix d''achat HT]]*Tableau_TARIFS_SOCODA[[#This Row],[Qté18]]</f>
        <v>0</v>
      </c>
      <c r="AS149" s="74">
        <f>Tableau_TARIFS_SOCODA[[#This Row],[Prix d''achat HT]]*Tableau_TARIFS_SOCODA[[#This Row],[Qté19]]</f>
        <v>0</v>
      </c>
      <c r="AU149" s="74">
        <f>Tableau_TARIFS_SOCODA[[#This Row],[Prix d''achat HT]]*Tableau_TARIFS_SOCODA[[#This Row],[Qté20]]</f>
        <v>0</v>
      </c>
      <c r="AW149" s="74">
        <f>Tableau_TARIFS_SOCODA[[#This Row],[Prix d''achat HT]]*Tableau_TARIFS_SOCODA[[#This Row],[Qté21]]</f>
        <v>0</v>
      </c>
      <c r="AY149" s="74">
        <f>Tableau_TARIFS_SOCODA[[#This Row],[Prix d''achat HT]]*Tableau_TARIFS_SOCODA[[#This Row],[Qté22]]</f>
        <v>0</v>
      </c>
      <c r="BA149" s="74">
        <f>Tableau_TARIFS_SOCODA[[#This Row],[Prix d''achat HT]]*Tableau_TARIFS_SOCODA[[#This Row],[Qté23]]</f>
        <v>0</v>
      </c>
      <c r="BC149" s="74">
        <f>Tableau_TARIFS_SOCODA[[#This Row],[Prix d''achat HT]]*Tableau_TARIFS_SOCODA[[#This Row],[Qté24]]</f>
        <v>0</v>
      </c>
      <c r="BE149" s="74">
        <f>Tableau_TARIFS_SOCODA[[#This Row],[Prix d''achat HT]]*Tableau_TARIFS_SOCODA[[#This Row],[Qté25]]</f>
        <v>0</v>
      </c>
      <c r="BG149" s="74">
        <f>Tableau_TARIFS_SOCODA[[#This Row],[Prix d''achat HT]]*Tableau_TARIFS_SOCODA[[#This Row],[Qté26]]</f>
        <v>0</v>
      </c>
      <c r="BI149" s="74">
        <f>Tableau_TARIFS_SOCODA[[#This Row],[Prix d''achat HT]]*Tableau_TARIFS_SOCODA[[#This Row],[Qté27]]</f>
        <v>0</v>
      </c>
      <c r="BK149" s="74">
        <f>Tableau_TARIFS_SOCODA[[#This Row],[Prix d''achat HT]]*Tableau_TARIFS_SOCODA[[#This Row],[Qté28]]</f>
        <v>0</v>
      </c>
      <c r="BM149" s="74">
        <f>Tableau_TARIFS_SOCODA[[#This Row],[Prix d''achat HT]]*Tableau_TARIFS_SOCODA[[#This Row],[Qté29]]</f>
        <v>0</v>
      </c>
      <c r="BO149" s="74">
        <f>Tableau_TARIFS_SOCODA[[#This Row],[Prix d''achat HT]]*Tableau_TARIFS_SOCODA[[#This Row],[Qté30]]</f>
        <v>0</v>
      </c>
      <c r="BP149" s="75">
        <f>Tableau_TARIFS_SOCODA[[#This Row],[Longueur]]*Tableau_TARIFS_SOCODA[[#This Row],[Largeur]]</f>
        <v>5.7959999999999994</v>
      </c>
      <c r="BR149" s="74"/>
    </row>
    <row r="150" spans="1:70" x14ac:dyDescent="0.25">
      <c r="A150" t="s">
        <v>356</v>
      </c>
      <c r="B150" t="s">
        <v>320</v>
      </c>
      <c r="C150" t="s">
        <v>357</v>
      </c>
      <c r="D150">
        <v>2.8</v>
      </c>
      <c r="E150">
        <v>2.0699999999999998</v>
      </c>
      <c r="F150" t="s">
        <v>61</v>
      </c>
      <c r="G150" s="74">
        <v>8.86</v>
      </c>
      <c r="I150" s="74">
        <f>Tableau_TARIFS_SOCODA[[#This Row],[Prix d''achat HT]]*Tableau_TARIFS_SOCODA[[#This Row],[Qté]]</f>
        <v>0</v>
      </c>
      <c r="K150" s="74">
        <f>Tableau_TARIFS_SOCODA[[#This Row],[Prix d''achat HT]]*Tableau_TARIFS_SOCODA[[#This Row],[Qté2]]</f>
        <v>0</v>
      </c>
      <c r="M150" s="74">
        <f>Tableau_TARIFS_SOCODA[[#This Row],[Prix d''achat HT]]*Tableau_TARIFS_SOCODA[[#This Row],[Qté3]]</f>
        <v>0</v>
      </c>
      <c r="O150" s="74">
        <f>Tableau_TARIFS_SOCODA[[#This Row],[Prix d''achat HT]]*Tableau_TARIFS_SOCODA[[#This Row],[Qté4]]</f>
        <v>0</v>
      </c>
      <c r="Q150" s="74">
        <f>Tableau_TARIFS_SOCODA[[#This Row],[Prix d''achat HT]]*Tableau_TARIFS_SOCODA[[#This Row],[Qté5]]</f>
        <v>0</v>
      </c>
      <c r="S150" s="74">
        <f>Tableau_TARIFS_SOCODA[[#This Row],[Prix d''achat HT]]*Tableau_TARIFS_SOCODA[[#This Row],[Qté6]]</f>
        <v>0</v>
      </c>
      <c r="U150" s="74">
        <f>Tableau_TARIFS_SOCODA[[#This Row],[Prix d''achat HT]]*Tableau_TARIFS_SOCODA[[#This Row],[Qté7]]</f>
        <v>0</v>
      </c>
      <c r="W150" s="74">
        <f>Tableau_TARIFS_SOCODA[[#This Row],[Prix d''achat HT]]*Tableau_TARIFS_SOCODA[[#This Row],[Qté8]]</f>
        <v>0</v>
      </c>
      <c r="Y150" s="74">
        <f>Tableau_TARIFS_SOCODA[[#This Row],[Prix d''achat HT]]*Tableau_TARIFS_SOCODA[[#This Row],[Qté9]]</f>
        <v>0</v>
      </c>
      <c r="AA150" s="74">
        <f>Tableau_TARIFS_SOCODA[[#This Row],[Prix d''achat HT]]*Tableau_TARIFS_SOCODA[[#This Row],[Qté10]]</f>
        <v>0</v>
      </c>
      <c r="AC150" s="74">
        <f>Tableau_TARIFS_SOCODA[[#This Row],[Prix d''achat HT]]*Tableau_TARIFS_SOCODA[[#This Row],[Qté11]]</f>
        <v>0</v>
      </c>
      <c r="AE150" s="74">
        <f>Tableau_TARIFS_SOCODA[[#This Row],[Prix d''achat HT]]*Tableau_TARIFS_SOCODA[[#This Row],[Qté12]]</f>
        <v>0</v>
      </c>
      <c r="AG150" s="74">
        <f>Tableau_TARIFS_SOCODA[[#This Row],[Prix d''achat HT]]*Tableau_TARIFS_SOCODA[[#This Row],[Qté13]]</f>
        <v>0</v>
      </c>
      <c r="AI150" s="74">
        <f>Tableau_TARIFS_SOCODA[[#This Row],[Prix d''achat HT]]*Tableau_TARIFS_SOCODA[[#This Row],[Qté14]]</f>
        <v>0</v>
      </c>
      <c r="AK150" s="74">
        <f>Tableau_TARIFS_SOCODA[[#This Row],[Prix d''achat HT]]*Tableau_TARIFS_SOCODA[[#This Row],[Qté15]]</f>
        <v>0</v>
      </c>
      <c r="AM150" s="74">
        <f>Tableau_TARIFS_SOCODA[[#This Row],[Prix d''achat HT]]*Tableau_TARIFS_SOCODA[[#This Row],[Qté16]]</f>
        <v>0</v>
      </c>
      <c r="AO150" s="74">
        <f>Tableau_TARIFS_SOCODA[[#This Row],[Prix d''achat HT]]*Tableau_TARIFS_SOCODA[[#This Row],[Qté17]]</f>
        <v>0</v>
      </c>
      <c r="AQ150" s="74">
        <f>Tableau_TARIFS_SOCODA[[#This Row],[Prix d''achat HT]]*Tableau_TARIFS_SOCODA[[#This Row],[Qté18]]</f>
        <v>0</v>
      </c>
      <c r="AS150" s="74">
        <f>Tableau_TARIFS_SOCODA[[#This Row],[Prix d''achat HT]]*Tableau_TARIFS_SOCODA[[#This Row],[Qté19]]</f>
        <v>0</v>
      </c>
      <c r="AU150" s="74">
        <f>Tableau_TARIFS_SOCODA[[#This Row],[Prix d''achat HT]]*Tableau_TARIFS_SOCODA[[#This Row],[Qté20]]</f>
        <v>0</v>
      </c>
      <c r="AW150" s="74">
        <f>Tableau_TARIFS_SOCODA[[#This Row],[Prix d''achat HT]]*Tableau_TARIFS_SOCODA[[#This Row],[Qté21]]</f>
        <v>0</v>
      </c>
      <c r="AY150" s="74">
        <f>Tableau_TARIFS_SOCODA[[#This Row],[Prix d''achat HT]]*Tableau_TARIFS_SOCODA[[#This Row],[Qté22]]</f>
        <v>0</v>
      </c>
      <c r="BA150" s="74">
        <f>Tableau_TARIFS_SOCODA[[#This Row],[Prix d''achat HT]]*Tableau_TARIFS_SOCODA[[#This Row],[Qté23]]</f>
        <v>0</v>
      </c>
      <c r="BC150" s="74">
        <f>Tableau_TARIFS_SOCODA[[#This Row],[Prix d''achat HT]]*Tableau_TARIFS_SOCODA[[#This Row],[Qté24]]</f>
        <v>0</v>
      </c>
      <c r="BE150" s="74">
        <f>Tableau_TARIFS_SOCODA[[#This Row],[Prix d''achat HT]]*Tableau_TARIFS_SOCODA[[#This Row],[Qté25]]</f>
        <v>0</v>
      </c>
      <c r="BG150" s="74">
        <f>Tableau_TARIFS_SOCODA[[#This Row],[Prix d''achat HT]]*Tableau_TARIFS_SOCODA[[#This Row],[Qté26]]</f>
        <v>0</v>
      </c>
      <c r="BI150" s="74">
        <f>Tableau_TARIFS_SOCODA[[#This Row],[Prix d''achat HT]]*Tableau_TARIFS_SOCODA[[#This Row],[Qté27]]</f>
        <v>0</v>
      </c>
      <c r="BK150" s="74">
        <f>Tableau_TARIFS_SOCODA[[#This Row],[Prix d''achat HT]]*Tableau_TARIFS_SOCODA[[#This Row],[Qté28]]</f>
        <v>0</v>
      </c>
      <c r="BM150" s="74">
        <f>Tableau_TARIFS_SOCODA[[#This Row],[Prix d''achat HT]]*Tableau_TARIFS_SOCODA[[#This Row],[Qté29]]</f>
        <v>0</v>
      </c>
      <c r="BO150" s="74">
        <f>Tableau_TARIFS_SOCODA[[#This Row],[Prix d''achat HT]]*Tableau_TARIFS_SOCODA[[#This Row],[Qté30]]</f>
        <v>0</v>
      </c>
      <c r="BP150" s="75">
        <f>Tableau_TARIFS_SOCODA[[#This Row],[Longueur]]*Tableau_TARIFS_SOCODA[[#This Row],[Largeur]]</f>
        <v>5.7959999999999994</v>
      </c>
      <c r="BR150" s="74"/>
    </row>
    <row r="151" spans="1:70" x14ac:dyDescent="0.25">
      <c r="A151" t="s">
        <v>358</v>
      </c>
      <c r="B151" t="s">
        <v>320</v>
      </c>
      <c r="C151" t="s">
        <v>359</v>
      </c>
      <c r="D151">
        <v>2.8</v>
      </c>
      <c r="E151">
        <v>2.0699999999999998</v>
      </c>
      <c r="F151" t="s">
        <v>61</v>
      </c>
      <c r="G151" s="74">
        <v>8.14</v>
      </c>
      <c r="I151" s="74">
        <f>Tableau_TARIFS_SOCODA[[#This Row],[Prix d''achat HT]]*Tableau_TARIFS_SOCODA[[#This Row],[Qté]]</f>
        <v>0</v>
      </c>
      <c r="K151" s="74">
        <f>Tableau_TARIFS_SOCODA[[#This Row],[Prix d''achat HT]]*Tableau_TARIFS_SOCODA[[#This Row],[Qté2]]</f>
        <v>0</v>
      </c>
      <c r="M151" s="74">
        <f>Tableau_TARIFS_SOCODA[[#This Row],[Prix d''achat HT]]*Tableau_TARIFS_SOCODA[[#This Row],[Qté3]]</f>
        <v>0</v>
      </c>
      <c r="O151" s="74">
        <f>Tableau_TARIFS_SOCODA[[#This Row],[Prix d''achat HT]]*Tableau_TARIFS_SOCODA[[#This Row],[Qté4]]</f>
        <v>0</v>
      </c>
      <c r="Q151" s="74">
        <f>Tableau_TARIFS_SOCODA[[#This Row],[Prix d''achat HT]]*Tableau_TARIFS_SOCODA[[#This Row],[Qté5]]</f>
        <v>0</v>
      </c>
      <c r="S151" s="74">
        <f>Tableau_TARIFS_SOCODA[[#This Row],[Prix d''achat HT]]*Tableau_TARIFS_SOCODA[[#This Row],[Qté6]]</f>
        <v>0</v>
      </c>
      <c r="U151" s="74">
        <f>Tableau_TARIFS_SOCODA[[#This Row],[Prix d''achat HT]]*Tableau_TARIFS_SOCODA[[#This Row],[Qté7]]</f>
        <v>0</v>
      </c>
      <c r="W151" s="74">
        <f>Tableau_TARIFS_SOCODA[[#This Row],[Prix d''achat HT]]*Tableau_TARIFS_SOCODA[[#This Row],[Qté8]]</f>
        <v>0</v>
      </c>
      <c r="Y151" s="74">
        <f>Tableau_TARIFS_SOCODA[[#This Row],[Prix d''achat HT]]*Tableau_TARIFS_SOCODA[[#This Row],[Qté9]]</f>
        <v>0</v>
      </c>
      <c r="AA151" s="74">
        <f>Tableau_TARIFS_SOCODA[[#This Row],[Prix d''achat HT]]*Tableau_TARIFS_SOCODA[[#This Row],[Qté10]]</f>
        <v>0</v>
      </c>
      <c r="AC151" s="74">
        <f>Tableau_TARIFS_SOCODA[[#This Row],[Prix d''achat HT]]*Tableau_TARIFS_SOCODA[[#This Row],[Qté11]]</f>
        <v>0</v>
      </c>
      <c r="AE151" s="74">
        <f>Tableau_TARIFS_SOCODA[[#This Row],[Prix d''achat HT]]*Tableau_TARIFS_SOCODA[[#This Row],[Qté12]]</f>
        <v>0</v>
      </c>
      <c r="AG151" s="74">
        <f>Tableau_TARIFS_SOCODA[[#This Row],[Prix d''achat HT]]*Tableau_TARIFS_SOCODA[[#This Row],[Qté13]]</f>
        <v>0</v>
      </c>
      <c r="AI151" s="74">
        <f>Tableau_TARIFS_SOCODA[[#This Row],[Prix d''achat HT]]*Tableau_TARIFS_SOCODA[[#This Row],[Qté14]]</f>
        <v>0</v>
      </c>
      <c r="AK151" s="74">
        <f>Tableau_TARIFS_SOCODA[[#This Row],[Prix d''achat HT]]*Tableau_TARIFS_SOCODA[[#This Row],[Qté15]]</f>
        <v>0</v>
      </c>
      <c r="AM151" s="74">
        <f>Tableau_TARIFS_SOCODA[[#This Row],[Prix d''achat HT]]*Tableau_TARIFS_SOCODA[[#This Row],[Qté16]]</f>
        <v>0</v>
      </c>
      <c r="AO151" s="74">
        <f>Tableau_TARIFS_SOCODA[[#This Row],[Prix d''achat HT]]*Tableau_TARIFS_SOCODA[[#This Row],[Qté17]]</f>
        <v>0</v>
      </c>
      <c r="AQ151" s="74">
        <f>Tableau_TARIFS_SOCODA[[#This Row],[Prix d''achat HT]]*Tableau_TARIFS_SOCODA[[#This Row],[Qté18]]</f>
        <v>0</v>
      </c>
      <c r="AS151" s="74">
        <f>Tableau_TARIFS_SOCODA[[#This Row],[Prix d''achat HT]]*Tableau_TARIFS_SOCODA[[#This Row],[Qté19]]</f>
        <v>0</v>
      </c>
      <c r="AU151" s="74">
        <f>Tableau_TARIFS_SOCODA[[#This Row],[Prix d''achat HT]]*Tableau_TARIFS_SOCODA[[#This Row],[Qté20]]</f>
        <v>0</v>
      </c>
      <c r="AW151" s="74">
        <f>Tableau_TARIFS_SOCODA[[#This Row],[Prix d''achat HT]]*Tableau_TARIFS_SOCODA[[#This Row],[Qté21]]</f>
        <v>0</v>
      </c>
      <c r="AY151" s="74">
        <f>Tableau_TARIFS_SOCODA[[#This Row],[Prix d''achat HT]]*Tableau_TARIFS_SOCODA[[#This Row],[Qté22]]</f>
        <v>0</v>
      </c>
      <c r="BA151" s="74">
        <f>Tableau_TARIFS_SOCODA[[#This Row],[Prix d''achat HT]]*Tableau_TARIFS_SOCODA[[#This Row],[Qté23]]</f>
        <v>0</v>
      </c>
      <c r="BC151" s="74">
        <f>Tableau_TARIFS_SOCODA[[#This Row],[Prix d''achat HT]]*Tableau_TARIFS_SOCODA[[#This Row],[Qté24]]</f>
        <v>0</v>
      </c>
      <c r="BE151" s="74">
        <f>Tableau_TARIFS_SOCODA[[#This Row],[Prix d''achat HT]]*Tableau_TARIFS_SOCODA[[#This Row],[Qté25]]</f>
        <v>0</v>
      </c>
      <c r="BG151" s="74">
        <f>Tableau_TARIFS_SOCODA[[#This Row],[Prix d''achat HT]]*Tableau_TARIFS_SOCODA[[#This Row],[Qté26]]</f>
        <v>0</v>
      </c>
      <c r="BI151" s="74">
        <f>Tableau_TARIFS_SOCODA[[#This Row],[Prix d''achat HT]]*Tableau_TARIFS_SOCODA[[#This Row],[Qté27]]</f>
        <v>0</v>
      </c>
      <c r="BK151" s="74">
        <f>Tableau_TARIFS_SOCODA[[#This Row],[Prix d''achat HT]]*Tableau_TARIFS_SOCODA[[#This Row],[Qté28]]</f>
        <v>0</v>
      </c>
      <c r="BM151" s="74">
        <f>Tableau_TARIFS_SOCODA[[#This Row],[Prix d''achat HT]]*Tableau_TARIFS_SOCODA[[#This Row],[Qté29]]</f>
        <v>0</v>
      </c>
      <c r="BO151" s="74">
        <f>Tableau_TARIFS_SOCODA[[#This Row],[Prix d''achat HT]]*Tableau_TARIFS_SOCODA[[#This Row],[Qté30]]</f>
        <v>0</v>
      </c>
      <c r="BP151" s="75">
        <f>Tableau_TARIFS_SOCODA[[#This Row],[Longueur]]*Tableau_TARIFS_SOCODA[[#This Row],[Largeur]]</f>
        <v>5.7959999999999994</v>
      </c>
      <c r="BR151" s="74"/>
    </row>
    <row r="152" spans="1:70" x14ac:dyDescent="0.25">
      <c r="A152" t="s">
        <v>360</v>
      </c>
      <c r="B152" t="s">
        <v>320</v>
      </c>
      <c r="C152" t="s">
        <v>361</v>
      </c>
      <c r="D152">
        <v>2.8</v>
      </c>
      <c r="E152">
        <v>2.0699999999999998</v>
      </c>
      <c r="F152" t="s">
        <v>61</v>
      </c>
      <c r="G152" s="74">
        <v>9.4499999999999993</v>
      </c>
      <c r="I152" s="74">
        <f>Tableau_TARIFS_SOCODA[[#This Row],[Prix d''achat HT]]*Tableau_TARIFS_SOCODA[[#This Row],[Qté]]</f>
        <v>0</v>
      </c>
      <c r="K152" s="74">
        <f>Tableau_TARIFS_SOCODA[[#This Row],[Prix d''achat HT]]*Tableau_TARIFS_SOCODA[[#This Row],[Qté2]]</f>
        <v>0</v>
      </c>
      <c r="M152" s="74">
        <f>Tableau_TARIFS_SOCODA[[#This Row],[Prix d''achat HT]]*Tableau_TARIFS_SOCODA[[#This Row],[Qté3]]</f>
        <v>0</v>
      </c>
      <c r="O152" s="74">
        <f>Tableau_TARIFS_SOCODA[[#This Row],[Prix d''achat HT]]*Tableau_TARIFS_SOCODA[[#This Row],[Qté4]]</f>
        <v>0</v>
      </c>
      <c r="Q152" s="74">
        <f>Tableau_TARIFS_SOCODA[[#This Row],[Prix d''achat HT]]*Tableau_TARIFS_SOCODA[[#This Row],[Qté5]]</f>
        <v>0</v>
      </c>
      <c r="S152" s="74">
        <f>Tableau_TARIFS_SOCODA[[#This Row],[Prix d''achat HT]]*Tableau_TARIFS_SOCODA[[#This Row],[Qté6]]</f>
        <v>0</v>
      </c>
      <c r="U152" s="74">
        <f>Tableau_TARIFS_SOCODA[[#This Row],[Prix d''achat HT]]*Tableau_TARIFS_SOCODA[[#This Row],[Qté7]]</f>
        <v>0</v>
      </c>
      <c r="W152" s="74">
        <f>Tableau_TARIFS_SOCODA[[#This Row],[Prix d''achat HT]]*Tableau_TARIFS_SOCODA[[#This Row],[Qté8]]</f>
        <v>0</v>
      </c>
      <c r="Y152" s="74">
        <f>Tableau_TARIFS_SOCODA[[#This Row],[Prix d''achat HT]]*Tableau_TARIFS_SOCODA[[#This Row],[Qté9]]</f>
        <v>0</v>
      </c>
      <c r="AA152" s="74">
        <f>Tableau_TARIFS_SOCODA[[#This Row],[Prix d''achat HT]]*Tableau_TARIFS_SOCODA[[#This Row],[Qté10]]</f>
        <v>0</v>
      </c>
      <c r="AC152" s="74">
        <f>Tableau_TARIFS_SOCODA[[#This Row],[Prix d''achat HT]]*Tableau_TARIFS_SOCODA[[#This Row],[Qté11]]</f>
        <v>0</v>
      </c>
      <c r="AE152" s="74">
        <f>Tableau_TARIFS_SOCODA[[#This Row],[Prix d''achat HT]]*Tableau_TARIFS_SOCODA[[#This Row],[Qté12]]</f>
        <v>0</v>
      </c>
      <c r="AG152" s="74">
        <f>Tableau_TARIFS_SOCODA[[#This Row],[Prix d''achat HT]]*Tableau_TARIFS_SOCODA[[#This Row],[Qté13]]</f>
        <v>0</v>
      </c>
      <c r="AI152" s="74">
        <f>Tableau_TARIFS_SOCODA[[#This Row],[Prix d''achat HT]]*Tableau_TARIFS_SOCODA[[#This Row],[Qté14]]</f>
        <v>0</v>
      </c>
      <c r="AK152" s="74">
        <f>Tableau_TARIFS_SOCODA[[#This Row],[Prix d''achat HT]]*Tableau_TARIFS_SOCODA[[#This Row],[Qté15]]</f>
        <v>0</v>
      </c>
      <c r="AM152" s="74">
        <f>Tableau_TARIFS_SOCODA[[#This Row],[Prix d''achat HT]]*Tableau_TARIFS_SOCODA[[#This Row],[Qté16]]</f>
        <v>0</v>
      </c>
      <c r="AO152" s="74">
        <f>Tableau_TARIFS_SOCODA[[#This Row],[Prix d''achat HT]]*Tableau_TARIFS_SOCODA[[#This Row],[Qté17]]</f>
        <v>0</v>
      </c>
      <c r="AQ152" s="74">
        <f>Tableau_TARIFS_SOCODA[[#This Row],[Prix d''achat HT]]*Tableau_TARIFS_SOCODA[[#This Row],[Qté18]]</f>
        <v>0</v>
      </c>
      <c r="AS152" s="74">
        <f>Tableau_TARIFS_SOCODA[[#This Row],[Prix d''achat HT]]*Tableau_TARIFS_SOCODA[[#This Row],[Qté19]]</f>
        <v>0</v>
      </c>
      <c r="AU152" s="74">
        <f>Tableau_TARIFS_SOCODA[[#This Row],[Prix d''achat HT]]*Tableau_TARIFS_SOCODA[[#This Row],[Qté20]]</f>
        <v>0</v>
      </c>
      <c r="AW152" s="74">
        <f>Tableau_TARIFS_SOCODA[[#This Row],[Prix d''achat HT]]*Tableau_TARIFS_SOCODA[[#This Row],[Qté21]]</f>
        <v>0</v>
      </c>
      <c r="AY152" s="74">
        <f>Tableau_TARIFS_SOCODA[[#This Row],[Prix d''achat HT]]*Tableau_TARIFS_SOCODA[[#This Row],[Qté22]]</f>
        <v>0</v>
      </c>
      <c r="BA152" s="74">
        <f>Tableau_TARIFS_SOCODA[[#This Row],[Prix d''achat HT]]*Tableau_TARIFS_SOCODA[[#This Row],[Qté23]]</f>
        <v>0</v>
      </c>
      <c r="BC152" s="74">
        <f>Tableau_TARIFS_SOCODA[[#This Row],[Prix d''achat HT]]*Tableau_TARIFS_SOCODA[[#This Row],[Qté24]]</f>
        <v>0</v>
      </c>
      <c r="BE152" s="74">
        <f>Tableau_TARIFS_SOCODA[[#This Row],[Prix d''achat HT]]*Tableau_TARIFS_SOCODA[[#This Row],[Qté25]]</f>
        <v>0</v>
      </c>
      <c r="BG152" s="74">
        <f>Tableau_TARIFS_SOCODA[[#This Row],[Prix d''achat HT]]*Tableau_TARIFS_SOCODA[[#This Row],[Qté26]]</f>
        <v>0</v>
      </c>
      <c r="BI152" s="74">
        <f>Tableau_TARIFS_SOCODA[[#This Row],[Prix d''achat HT]]*Tableau_TARIFS_SOCODA[[#This Row],[Qté27]]</f>
        <v>0</v>
      </c>
      <c r="BK152" s="74">
        <f>Tableau_TARIFS_SOCODA[[#This Row],[Prix d''achat HT]]*Tableau_TARIFS_SOCODA[[#This Row],[Qté28]]</f>
        <v>0</v>
      </c>
      <c r="BM152" s="74">
        <f>Tableau_TARIFS_SOCODA[[#This Row],[Prix d''achat HT]]*Tableau_TARIFS_SOCODA[[#This Row],[Qté29]]</f>
        <v>0</v>
      </c>
      <c r="BO152" s="74">
        <f>Tableau_TARIFS_SOCODA[[#This Row],[Prix d''achat HT]]*Tableau_TARIFS_SOCODA[[#This Row],[Qté30]]</f>
        <v>0</v>
      </c>
      <c r="BP152" s="75">
        <f>Tableau_TARIFS_SOCODA[[#This Row],[Longueur]]*Tableau_TARIFS_SOCODA[[#This Row],[Largeur]]</f>
        <v>5.7959999999999994</v>
      </c>
      <c r="BR152" s="74"/>
    </row>
    <row r="153" spans="1:70" x14ac:dyDescent="0.25">
      <c r="A153" t="s">
        <v>362</v>
      </c>
      <c r="B153" t="s">
        <v>320</v>
      </c>
      <c r="C153" t="s">
        <v>363</v>
      </c>
      <c r="D153">
        <v>2.8</v>
      </c>
      <c r="E153">
        <v>2.0699999999999998</v>
      </c>
      <c r="F153" t="s">
        <v>61</v>
      </c>
      <c r="G153" s="74">
        <v>8.5299999999999994</v>
      </c>
      <c r="I153" s="74">
        <f>Tableau_TARIFS_SOCODA[[#This Row],[Prix d''achat HT]]*Tableau_TARIFS_SOCODA[[#This Row],[Qté]]</f>
        <v>0</v>
      </c>
      <c r="K153" s="74">
        <f>Tableau_TARIFS_SOCODA[[#This Row],[Prix d''achat HT]]*Tableau_TARIFS_SOCODA[[#This Row],[Qté2]]</f>
        <v>0</v>
      </c>
      <c r="M153" s="74">
        <f>Tableau_TARIFS_SOCODA[[#This Row],[Prix d''achat HT]]*Tableau_TARIFS_SOCODA[[#This Row],[Qté3]]</f>
        <v>0</v>
      </c>
      <c r="O153" s="74">
        <f>Tableau_TARIFS_SOCODA[[#This Row],[Prix d''achat HT]]*Tableau_TARIFS_SOCODA[[#This Row],[Qté4]]</f>
        <v>0</v>
      </c>
      <c r="Q153" s="74">
        <f>Tableau_TARIFS_SOCODA[[#This Row],[Prix d''achat HT]]*Tableau_TARIFS_SOCODA[[#This Row],[Qté5]]</f>
        <v>0</v>
      </c>
      <c r="S153" s="74">
        <f>Tableau_TARIFS_SOCODA[[#This Row],[Prix d''achat HT]]*Tableau_TARIFS_SOCODA[[#This Row],[Qté6]]</f>
        <v>0</v>
      </c>
      <c r="U153" s="74">
        <f>Tableau_TARIFS_SOCODA[[#This Row],[Prix d''achat HT]]*Tableau_TARIFS_SOCODA[[#This Row],[Qté7]]</f>
        <v>0</v>
      </c>
      <c r="W153" s="74">
        <f>Tableau_TARIFS_SOCODA[[#This Row],[Prix d''achat HT]]*Tableau_TARIFS_SOCODA[[#This Row],[Qté8]]</f>
        <v>0</v>
      </c>
      <c r="Y153" s="74">
        <f>Tableau_TARIFS_SOCODA[[#This Row],[Prix d''achat HT]]*Tableau_TARIFS_SOCODA[[#This Row],[Qté9]]</f>
        <v>0</v>
      </c>
      <c r="AA153" s="74">
        <f>Tableau_TARIFS_SOCODA[[#This Row],[Prix d''achat HT]]*Tableau_TARIFS_SOCODA[[#This Row],[Qté10]]</f>
        <v>0</v>
      </c>
      <c r="AC153" s="74">
        <f>Tableau_TARIFS_SOCODA[[#This Row],[Prix d''achat HT]]*Tableau_TARIFS_SOCODA[[#This Row],[Qté11]]</f>
        <v>0</v>
      </c>
      <c r="AE153" s="74">
        <f>Tableau_TARIFS_SOCODA[[#This Row],[Prix d''achat HT]]*Tableau_TARIFS_SOCODA[[#This Row],[Qté12]]</f>
        <v>0</v>
      </c>
      <c r="AG153" s="74">
        <f>Tableau_TARIFS_SOCODA[[#This Row],[Prix d''achat HT]]*Tableau_TARIFS_SOCODA[[#This Row],[Qté13]]</f>
        <v>0</v>
      </c>
      <c r="AI153" s="74">
        <f>Tableau_TARIFS_SOCODA[[#This Row],[Prix d''achat HT]]*Tableau_TARIFS_SOCODA[[#This Row],[Qté14]]</f>
        <v>0</v>
      </c>
      <c r="AK153" s="74">
        <f>Tableau_TARIFS_SOCODA[[#This Row],[Prix d''achat HT]]*Tableau_TARIFS_SOCODA[[#This Row],[Qté15]]</f>
        <v>0</v>
      </c>
      <c r="AM153" s="74">
        <f>Tableau_TARIFS_SOCODA[[#This Row],[Prix d''achat HT]]*Tableau_TARIFS_SOCODA[[#This Row],[Qté16]]</f>
        <v>0</v>
      </c>
      <c r="AO153" s="74">
        <f>Tableau_TARIFS_SOCODA[[#This Row],[Prix d''achat HT]]*Tableau_TARIFS_SOCODA[[#This Row],[Qté17]]</f>
        <v>0</v>
      </c>
      <c r="AQ153" s="74">
        <f>Tableau_TARIFS_SOCODA[[#This Row],[Prix d''achat HT]]*Tableau_TARIFS_SOCODA[[#This Row],[Qté18]]</f>
        <v>0</v>
      </c>
      <c r="AS153" s="74">
        <f>Tableau_TARIFS_SOCODA[[#This Row],[Prix d''achat HT]]*Tableau_TARIFS_SOCODA[[#This Row],[Qté19]]</f>
        <v>0</v>
      </c>
      <c r="AU153" s="74">
        <f>Tableau_TARIFS_SOCODA[[#This Row],[Prix d''achat HT]]*Tableau_TARIFS_SOCODA[[#This Row],[Qté20]]</f>
        <v>0</v>
      </c>
      <c r="AW153" s="74">
        <f>Tableau_TARIFS_SOCODA[[#This Row],[Prix d''achat HT]]*Tableau_TARIFS_SOCODA[[#This Row],[Qté21]]</f>
        <v>0</v>
      </c>
      <c r="AY153" s="74">
        <f>Tableau_TARIFS_SOCODA[[#This Row],[Prix d''achat HT]]*Tableau_TARIFS_SOCODA[[#This Row],[Qté22]]</f>
        <v>0</v>
      </c>
      <c r="BA153" s="74">
        <f>Tableau_TARIFS_SOCODA[[#This Row],[Prix d''achat HT]]*Tableau_TARIFS_SOCODA[[#This Row],[Qté23]]</f>
        <v>0</v>
      </c>
      <c r="BC153" s="74">
        <f>Tableau_TARIFS_SOCODA[[#This Row],[Prix d''achat HT]]*Tableau_TARIFS_SOCODA[[#This Row],[Qté24]]</f>
        <v>0</v>
      </c>
      <c r="BE153" s="74">
        <f>Tableau_TARIFS_SOCODA[[#This Row],[Prix d''achat HT]]*Tableau_TARIFS_SOCODA[[#This Row],[Qté25]]</f>
        <v>0</v>
      </c>
      <c r="BG153" s="74">
        <f>Tableau_TARIFS_SOCODA[[#This Row],[Prix d''achat HT]]*Tableau_TARIFS_SOCODA[[#This Row],[Qté26]]</f>
        <v>0</v>
      </c>
      <c r="BI153" s="74">
        <f>Tableau_TARIFS_SOCODA[[#This Row],[Prix d''achat HT]]*Tableau_TARIFS_SOCODA[[#This Row],[Qté27]]</f>
        <v>0</v>
      </c>
      <c r="BK153" s="74">
        <f>Tableau_TARIFS_SOCODA[[#This Row],[Prix d''achat HT]]*Tableau_TARIFS_SOCODA[[#This Row],[Qté28]]</f>
        <v>0</v>
      </c>
      <c r="BM153" s="74">
        <f>Tableau_TARIFS_SOCODA[[#This Row],[Prix d''achat HT]]*Tableau_TARIFS_SOCODA[[#This Row],[Qté29]]</f>
        <v>0</v>
      </c>
      <c r="BO153" s="74">
        <f>Tableau_TARIFS_SOCODA[[#This Row],[Prix d''achat HT]]*Tableau_TARIFS_SOCODA[[#This Row],[Qté30]]</f>
        <v>0</v>
      </c>
      <c r="BP153" s="75">
        <f>Tableau_TARIFS_SOCODA[[#This Row],[Longueur]]*Tableau_TARIFS_SOCODA[[#This Row],[Largeur]]</f>
        <v>5.7959999999999994</v>
      </c>
      <c r="BR153" s="74"/>
    </row>
    <row r="154" spans="1:70" x14ac:dyDescent="0.25">
      <c r="A154" t="s">
        <v>364</v>
      </c>
      <c r="B154" t="s">
        <v>320</v>
      </c>
      <c r="C154" t="s">
        <v>365</v>
      </c>
      <c r="D154">
        <v>2.8</v>
      </c>
      <c r="E154">
        <v>2.0699999999999998</v>
      </c>
      <c r="F154" t="s">
        <v>61</v>
      </c>
      <c r="G154" s="74">
        <v>9.8698999999999995</v>
      </c>
      <c r="I154" s="74">
        <f>Tableau_TARIFS_SOCODA[[#This Row],[Prix d''achat HT]]*Tableau_TARIFS_SOCODA[[#This Row],[Qté]]</f>
        <v>0</v>
      </c>
      <c r="K154" s="74">
        <f>Tableau_TARIFS_SOCODA[[#This Row],[Prix d''achat HT]]*Tableau_TARIFS_SOCODA[[#This Row],[Qté2]]</f>
        <v>0</v>
      </c>
      <c r="M154" s="74">
        <f>Tableau_TARIFS_SOCODA[[#This Row],[Prix d''achat HT]]*Tableau_TARIFS_SOCODA[[#This Row],[Qté3]]</f>
        <v>0</v>
      </c>
      <c r="O154" s="74">
        <f>Tableau_TARIFS_SOCODA[[#This Row],[Prix d''achat HT]]*Tableau_TARIFS_SOCODA[[#This Row],[Qté4]]</f>
        <v>0</v>
      </c>
      <c r="Q154" s="74">
        <f>Tableau_TARIFS_SOCODA[[#This Row],[Prix d''achat HT]]*Tableau_TARIFS_SOCODA[[#This Row],[Qté5]]</f>
        <v>0</v>
      </c>
      <c r="S154" s="74">
        <f>Tableau_TARIFS_SOCODA[[#This Row],[Prix d''achat HT]]*Tableau_TARIFS_SOCODA[[#This Row],[Qté6]]</f>
        <v>0</v>
      </c>
      <c r="U154" s="74">
        <f>Tableau_TARIFS_SOCODA[[#This Row],[Prix d''achat HT]]*Tableau_TARIFS_SOCODA[[#This Row],[Qté7]]</f>
        <v>0</v>
      </c>
      <c r="W154" s="74">
        <f>Tableau_TARIFS_SOCODA[[#This Row],[Prix d''achat HT]]*Tableau_TARIFS_SOCODA[[#This Row],[Qté8]]</f>
        <v>0</v>
      </c>
      <c r="Y154" s="74">
        <f>Tableau_TARIFS_SOCODA[[#This Row],[Prix d''achat HT]]*Tableau_TARIFS_SOCODA[[#This Row],[Qté9]]</f>
        <v>0</v>
      </c>
      <c r="AA154" s="74">
        <f>Tableau_TARIFS_SOCODA[[#This Row],[Prix d''achat HT]]*Tableau_TARIFS_SOCODA[[#This Row],[Qté10]]</f>
        <v>0</v>
      </c>
      <c r="AC154" s="74">
        <f>Tableau_TARIFS_SOCODA[[#This Row],[Prix d''achat HT]]*Tableau_TARIFS_SOCODA[[#This Row],[Qté11]]</f>
        <v>0</v>
      </c>
      <c r="AE154" s="74">
        <f>Tableau_TARIFS_SOCODA[[#This Row],[Prix d''achat HT]]*Tableau_TARIFS_SOCODA[[#This Row],[Qté12]]</f>
        <v>0</v>
      </c>
      <c r="AG154" s="74">
        <f>Tableau_TARIFS_SOCODA[[#This Row],[Prix d''achat HT]]*Tableau_TARIFS_SOCODA[[#This Row],[Qté13]]</f>
        <v>0</v>
      </c>
      <c r="AI154" s="74">
        <f>Tableau_TARIFS_SOCODA[[#This Row],[Prix d''achat HT]]*Tableau_TARIFS_SOCODA[[#This Row],[Qté14]]</f>
        <v>0</v>
      </c>
      <c r="AK154" s="74">
        <f>Tableau_TARIFS_SOCODA[[#This Row],[Prix d''achat HT]]*Tableau_TARIFS_SOCODA[[#This Row],[Qté15]]</f>
        <v>0</v>
      </c>
      <c r="AM154" s="74">
        <f>Tableau_TARIFS_SOCODA[[#This Row],[Prix d''achat HT]]*Tableau_TARIFS_SOCODA[[#This Row],[Qté16]]</f>
        <v>0</v>
      </c>
      <c r="AO154" s="74">
        <f>Tableau_TARIFS_SOCODA[[#This Row],[Prix d''achat HT]]*Tableau_TARIFS_SOCODA[[#This Row],[Qté17]]</f>
        <v>0</v>
      </c>
      <c r="AQ154" s="74">
        <f>Tableau_TARIFS_SOCODA[[#This Row],[Prix d''achat HT]]*Tableau_TARIFS_SOCODA[[#This Row],[Qté18]]</f>
        <v>0</v>
      </c>
      <c r="AS154" s="74">
        <f>Tableau_TARIFS_SOCODA[[#This Row],[Prix d''achat HT]]*Tableau_TARIFS_SOCODA[[#This Row],[Qté19]]</f>
        <v>0</v>
      </c>
      <c r="AU154" s="74">
        <f>Tableau_TARIFS_SOCODA[[#This Row],[Prix d''achat HT]]*Tableau_TARIFS_SOCODA[[#This Row],[Qté20]]</f>
        <v>0</v>
      </c>
      <c r="AW154" s="74">
        <f>Tableau_TARIFS_SOCODA[[#This Row],[Prix d''achat HT]]*Tableau_TARIFS_SOCODA[[#This Row],[Qté21]]</f>
        <v>0</v>
      </c>
      <c r="AY154" s="74">
        <f>Tableau_TARIFS_SOCODA[[#This Row],[Prix d''achat HT]]*Tableau_TARIFS_SOCODA[[#This Row],[Qté22]]</f>
        <v>0</v>
      </c>
      <c r="BA154" s="74">
        <f>Tableau_TARIFS_SOCODA[[#This Row],[Prix d''achat HT]]*Tableau_TARIFS_SOCODA[[#This Row],[Qté23]]</f>
        <v>0</v>
      </c>
      <c r="BC154" s="74">
        <f>Tableau_TARIFS_SOCODA[[#This Row],[Prix d''achat HT]]*Tableau_TARIFS_SOCODA[[#This Row],[Qté24]]</f>
        <v>0</v>
      </c>
      <c r="BE154" s="74">
        <f>Tableau_TARIFS_SOCODA[[#This Row],[Prix d''achat HT]]*Tableau_TARIFS_SOCODA[[#This Row],[Qté25]]</f>
        <v>0</v>
      </c>
      <c r="BG154" s="74">
        <f>Tableau_TARIFS_SOCODA[[#This Row],[Prix d''achat HT]]*Tableau_TARIFS_SOCODA[[#This Row],[Qté26]]</f>
        <v>0</v>
      </c>
      <c r="BI154" s="74">
        <f>Tableau_TARIFS_SOCODA[[#This Row],[Prix d''achat HT]]*Tableau_TARIFS_SOCODA[[#This Row],[Qté27]]</f>
        <v>0</v>
      </c>
      <c r="BK154" s="74">
        <f>Tableau_TARIFS_SOCODA[[#This Row],[Prix d''achat HT]]*Tableau_TARIFS_SOCODA[[#This Row],[Qté28]]</f>
        <v>0</v>
      </c>
      <c r="BM154" s="74">
        <f>Tableau_TARIFS_SOCODA[[#This Row],[Prix d''achat HT]]*Tableau_TARIFS_SOCODA[[#This Row],[Qté29]]</f>
        <v>0</v>
      </c>
      <c r="BO154" s="74">
        <f>Tableau_TARIFS_SOCODA[[#This Row],[Prix d''achat HT]]*Tableau_TARIFS_SOCODA[[#This Row],[Qté30]]</f>
        <v>0</v>
      </c>
      <c r="BP154" s="75">
        <f>Tableau_TARIFS_SOCODA[[#This Row],[Longueur]]*Tableau_TARIFS_SOCODA[[#This Row],[Largeur]]</f>
        <v>5.7959999999999994</v>
      </c>
      <c r="BR154" s="74"/>
    </row>
    <row r="155" spans="1:70" x14ac:dyDescent="0.25">
      <c r="A155" t="s">
        <v>366</v>
      </c>
      <c r="B155" t="s">
        <v>320</v>
      </c>
      <c r="C155" t="s">
        <v>367</v>
      </c>
      <c r="D155">
        <v>2.8</v>
      </c>
      <c r="E155">
        <v>2.0699999999999998</v>
      </c>
      <c r="F155" t="s">
        <v>61</v>
      </c>
      <c r="G155" s="74">
        <v>8.86</v>
      </c>
      <c r="I155" s="74">
        <f>Tableau_TARIFS_SOCODA[[#This Row],[Prix d''achat HT]]*Tableau_TARIFS_SOCODA[[#This Row],[Qté]]</f>
        <v>0</v>
      </c>
      <c r="K155" s="74">
        <f>Tableau_TARIFS_SOCODA[[#This Row],[Prix d''achat HT]]*Tableau_TARIFS_SOCODA[[#This Row],[Qté2]]</f>
        <v>0</v>
      </c>
      <c r="M155" s="74">
        <f>Tableau_TARIFS_SOCODA[[#This Row],[Prix d''achat HT]]*Tableau_TARIFS_SOCODA[[#This Row],[Qté3]]</f>
        <v>0</v>
      </c>
      <c r="O155" s="74">
        <f>Tableau_TARIFS_SOCODA[[#This Row],[Prix d''achat HT]]*Tableau_TARIFS_SOCODA[[#This Row],[Qté4]]</f>
        <v>0</v>
      </c>
      <c r="Q155" s="74">
        <f>Tableau_TARIFS_SOCODA[[#This Row],[Prix d''achat HT]]*Tableau_TARIFS_SOCODA[[#This Row],[Qté5]]</f>
        <v>0</v>
      </c>
      <c r="S155" s="74">
        <f>Tableau_TARIFS_SOCODA[[#This Row],[Prix d''achat HT]]*Tableau_TARIFS_SOCODA[[#This Row],[Qté6]]</f>
        <v>0</v>
      </c>
      <c r="U155" s="74">
        <f>Tableau_TARIFS_SOCODA[[#This Row],[Prix d''achat HT]]*Tableau_TARIFS_SOCODA[[#This Row],[Qté7]]</f>
        <v>0</v>
      </c>
      <c r="W155" s="74">
        <f>Tableau_TARIFS_SOCODA[[#This Row],[Prix d''achat HT]]*Tableau_TARIFS_SOCODA[[#This Row],[Qté8]]</f>
        <v>0</v>
      </c>
      <c r="Y155" s="74">
        <f>Tableau_TARIFS_SOCODA[[#This Row],[Prix d''achat HT]]*Tableau_TARIFS_SOCODA[[#This Row],[Qté9]]</f>
        <v>0</v>
      </c>
      <c r="AA155" s="74">
        <f>Tableau_TARIFS_SOCODA[[#This Row],[Prix d''achat HT]]*Tableau_TARIFS_SOCODA[[#This Row],[Qté10]]</f>
        <v>0</v>
      </c>
      <c r="AC155" s="74">
        <f>Tableau_TARIFS_SOCODA[[#This Row],[Prix d''achat HT]]*Tableau_TARIFS_SOCODA[[#This Row],[Qté11]]</f>
        <v>0</v>
      </c>
      <c r="AE155" s="74">
        <f>Tableau_TARIFS_SOCODA[[#This Row],[Prix d''achat HT]]*Tableau_TARIFS_SOCODA[[#This Row],[Qté12]]</f>
        <v>0</v>
      </c>
      <c r="AG155" s="74">
        <f>Tableau_TARIFS_SOCODA[[#This Row],[Prix d''achat HT]]*Tableau_TARIFS_SOCODA[[#This Row],[Qté13]]</f>
        <v>0</v>
      </c>
      <c r="AI155" s="74">
        <f>Tableau_TARIFS_SOCODA[[#This Row],[Prix d''achat HT]]*Tableau_TARIFS_SOCODA[[#This Row],[Qté14]]</f>
        <v>0</v>
      </c>
      <c r="AK155" s="74">
        <f>Tableau_TARIFS_SOCODA[[#This Row],[Prix d''achat HT]]*Tableau_TARIFS_SOCODA[[#This Row],[Qté15]]</f>
        <v>0</v>
      </c>
      <c r="AM155" s="74">
        <f>Tableau_TARIFS_SOCODA[[#This Row],[Prix d''achat HT]]*Tableau_TARIFS_SOCODA[[#This Row],[Qté16]]</f>
        <v>0</v>
      </c>
      <c r="AO155" s="74">
        <f>Tableau_TARIFS_SOCODA[[#This Row],[Prix d''achat HT]]*Tableau_TARIFS_SOCODA[[#This Row],[Qté17]]</f>
        <v>0</v>
      </c>
      <c r="AQ155" s="74">
        <f>Tableau_TARIFS_SOCODA[[#This Row],[Prix d''achat HT]]*Tableau_TARIFS_SOCODA[[#This Row],[Qté18]]</f>
        <v>0</v>
      </c>
      <c r="AS155" s="74">
        <f>Tableau_TARIFS_SOCODA[[#This Row],[Prix d''achat HT]]*Tableau_TARIFS_SOCODA[[#This Row],[Qté19]]</f>
        <v>0</v>
      </c>
      <c r="AU155" s="74">
        <f>Tableau_TARIFS_SOCODA[[#This Row],[Prix d''achat HT]]*Tableau_TARIFS_SOCODA[[#This Row],[Qté20]]</f>
        <v>0</v>
      </c>
      <c r="AW155" s="74">
        <f>Tableau_TARIFS_SOCODA[[#This Row],[Prix d''achat HT]]*Tableau_TARIFS_SOCODA[[#This Row],[Qté21]]</f>
        <v>0</v>
      </c>
      <c r="AY155" s="74">
        <f>Tableau_TARIFS_SOCODA[[#This Row],[Prix d''achat HT]]*Tableau_TARIFS_SOCODA[[#This Row],[Qté22]]</f>
        <v>0</v>
      </c>
      <c r="BA155" s="74">
        <f>Tableau_TARIFS_SOCODA[[#This Row],[Prix d''achat HT]]*Tableau_TARIFS_SOCODA[[#This Row],[Qté23]]</f>
        <v>0</v>
      </c>
      <c r="BC155" s="74">
        <f>Tableau_TARIFS_SOCODA[[#This Row],[Prix d''achat HT]]*Tableau_TARIFS_SOCODA[[#This Row],[Qté24]]</f>
        <v>0</v>
      </c>
      <c r="BE155" s="74">
        <f>Tableau_TARIFS_SOCODA[[#This Row],[Prix d''achat HT]]*Tableau_TARIFS_SOCODA[[#This Row],[Qté25]]</f>
        <v>0</v>
      </c>
      <c r="BG155" s="74">
        <f>Tableau_TARIFS_SOCODA[[#This Row],[Prix d''achat HT]]*Tableau_TARIFS_SOCODA[[#This Row],[Qté26]]</f>
        <v>0</v>
      </c>
      <c r="BI155" s="74">
        <f>Tableau_TARIFS_SOCODA[[#This Row],[Prix d''achat HT]]*Tableau_TARIFS_SOCODA[[#This Row],[Qté27]]</f>
        <v>0</v>
      </c>
      <c r="BK155" s="74">
        <f>Tableau_TARIFS_SOCODA[[#This Row],[Prix d''achat HT]]*Tableau_TARIFS_SOCODA[[#This Row],[Qté28]]</f>
        <v>0</v>
      </c>
      <c r="BM155" s="74">
        <f>Tableau_TARIFS_SOCODA[[#This Row],[Prix d''achat HT]]*Tableau_TARIFS_SOCODA[[#This Row],[Qté29]]</f>
        <v>0</v>
      </c>
      <c r="BO155" s="74">
        <f>Tableau_TARIFS_SOCODA[[#This Row],[Prix d''achat HT]]*Tableau_TARIFS_SOCODA[[#This Row],[Qté30]]</f>
        <v>0</v>
      </c>
      <c r="BP155" s="75">
        <f>Tableau_TARIFS_SOCODA[[#This Row],[Longueur]]*Tableau_TARIFS_SOCODA[[#This Row],[Largeur]]</f>
        <v>5.7959999999999994</v>
      </c>
      <c r="BR155" s="74"/>
    </row>
    <row r="156" spans="1:70" x14ac:dyDescent="0.25">
      <c r="A156" t="s">
        <v>368</v>
      </c>
      <c r="B156" t="s">
        <v>320</v>
      </c>
      <c r="C156" t="s">
        <v>369</v>
      </c>
      <c r="D156">
        <v>2.8</v>
      </c>
      <c r="E156">
        <v>2.0699999999999998</v>
      </c>
      <c r="F156" t="s">
        <v>61</v>
      </c>
      <c r="G156" s="74">
        <v>10.27</v>
      </c>
      <c r="I156" s="74">
        <f>Tableau_TARIFS_SOCODA[[#This Row],[Prix d''achat HT]]*Tableau_TARIFS_SOCODA[[#This Row],[Qté]]</f>
        <v>0</v>
      </c>
      <c r="K156" s="74">
        <f>Tableau_TARIFS_SOCODA[[#This Row],[Prix d''achat HT]]*Tableau_TARIFS_SOCODA[[#This Row],[Qté2]]</f>
        <v>0</v>
      </c>
      <c r="M156" s="74">
        <f>Tableau_TARIFS_SOCODA[[#This Row],[Prix d''achat HT]]*Tableau_TARIFS_SOCODA[[#This Row],[Qté3]]</f>
        <v>0</v>
      </c>
      <c r="O156" s="74">
        <f>Tableau_TARIFS_SOCODA[[#This Row],[Prix d''achat HT]]*Tableau_TARIFS_SOCODA[[#This Row],[Qté4]]</f>
        <v>0</v>
      </c>
      <c r="Q156" s="74">
        <f>Tableau_TARIFS_SOCODA[[#This Row],[Prix d''achat HT]]*Tableau_TARIFS_SOCODA[[#This Row],[Qté5]]</f>
        <v>0</v>
      </c>
      <c r="S156" s="74">
        <f>Tableau_TARIFS_SOCODA[[#This Row],[Prix d''achat HT]]*Tableau_TARIFS_SOCODA[[#This Row],[Qté6]]</f>
        <v>0</v>
      </c>
      <c r="U156" s="74">
        <f>Tableau_TARIFS_SOCODA[[#This Row],[Prix d''achat HT]]*Tableau_TARIFS_SOCODA[[#This Row],[Qté7]]</f>
        <v>0</v>
      </c>
      <c r="W156" s="74">
        <f>Tableau_TARIFS_SOCODA[[#This Row],[Prix d''achat HT]]*Tableau_TARIFS_SOCODA[[#This Row],[Qté8]]</f>
        <v>0</v>
      </c>
      <c r="Y156" s="74">
        <f>Tableau_TARIFS_SOCODA[[#This Row],[Prix d''achat HT]]*Tableau_TARIFS_SOCODA[[#This Row],[Qté9]]</f>
        <v>0</v>
      </c>
      <c r="AA156" s="74">
        <f>Tableau_TARIFS_SOCODA[[#This Row],[Prix d''achat HT]]*Tableau_TARIFS_SOCODA[[#This Row],[Qté10]]</f>
        <v>0</v>
      </c>
      <c r="AC156" s="74">
        <f>Tableau_TARIFS_SOCODA[[#This Row],[Prix d''achat HT]]*Tableau_TARIFS_SOCODA[[#This Row],[Qté11]]</f>
        <v>0</v>
      </c>
      <c r="AE156" s="74">
        <f>Tableau_TARIFS_SOCODA[[#This Row],[Prix d''achat HT]]*Tableau_TARIFS_SOCODA[[#This Row],[Qté12]]</f>
        <v>0</v>
      </c>
      <c r="AG156" s="74">
        <f>Tableau_TARIFS_SOCODA[[#This Row],[Prix d''achat HT]]*Tableau_TARIFS_SOCODA[[#This Row],[Qté13]]</f>
        <v>0</v>
      </c>
      <c r="AI156" s="74">
        <f>Tableau_TARIFS_SOCODA[[#This Row],[Prix d''achat HT]]*Tableau_TARIFS_SOCODA[[#This Row],[Qté14]]</f>
        <v>0</v>
      </c>
      <c r="AK156" s="74">
        <f>Tableau_TARIFS_SOCODA[[#This Row],[Prix d''achat HT]]*Tableau_TARIFS_SOCODA[[#This Row],[Qté15]]</f>
        <v>0</v>
      </c>
      <c r="AM156" s="74">
        <f>Tableau_TARIFS_SOCODA[[#This Row],[Prix d''achat HT]]*Tableau_TARIFS_SOCODA[[#This Row],[Qté16]]</f>
        <v>0</v>
      </c>
      <c r="AO156" s="74">
        <f>Tableau_TARIFS_SOCODA[[#This Row],[Prix d''achat HT]]*Tableau_TARIFS_SOCODA[[#This Row],[Qté17]]</f>
        <v>0</v>
      </c>
      <c r="AQ156" s="74">
        <f>Tableau_TARIFS_SOCODA[[#This Row],[Prix d''achat HT]]*Tableau_TARIFS_SOCODA[[#This Row],[Qté18]]</f>
        <v>0</v>
      </c>
      <c r="AS156" s="74">
        <f>Tableau_TARIFS_SOCODA[[#This Row],[Prix d''achat HT]]*Tableau_TARIFS_SOCODA[[#This Row],[Qté19]]</f>
        <v>0</v>
      </c>
      <c r="AU156" s="74">
        <f>Tableau_TARIFS_SOCODA[[#This Row],[Prix d''achat HT]]*Tableau_TARIFS_SOCODA[[#This Row],[Qté20]]</f>
        <v>0</v>
      </c>
      <c r="AW156" s="74">
        <f>Tableau_TARIFS_SOCODA[[#This Row],[Prix d''achat HT]]*Tableau_TARIFS_SOCODA[[#This Row],[Qté21]]</f>
        <v>0</v>
      </c>
      <c r="AY156" s="74">
        <f>Tableau_TARIFS_SOCODA[[#This Row],[Prix d''achat HT]]*Tableau_TARIFS_SOCODA[[#This Row],[Qté22]]</f>
        <v>0</v>
      </c>
      <c r="BA156" s="74">
        <f>Tableau_TARIFS_SOCODA[[#This Row],[Prix d''achat HT]]*Tableau_TARIFS_SOCODA[[#This Row],[Qté23]]</f>
        <v>0</v>
      </c>
      <c r="BC156" s="74">
        <f>Tableau_TARIFS_SOCODA[[#This Row],[Prix d''achat HT]]*Tableau_TARIFS_SOCODA[[#This Row],[Qté24]]</f>
        <v>0</v>
      </c>
      <c r="BE156" s="74">
        <f>Tableau_TARIFS_SOCODA[[#This Row],[Prix d''achat HT]]*Tableau_TARIFS_SOCODA[[#This Row],[Qté25]]</f>
        <v>0</v>
      </c>
      <c r="BG156" s="74">
        <f>Tableau_TARIFS_SOCODA[[#This Row],[Prix d''achat HT]]*Tableau_TARIFS_SOCODA[[#This Row],[Qté26]]</f>
        <v>0</v>
      </c>
      <c r="BI156" s="74">
        <f>Tableau_TARIFS_SOCODA[[#This Row],[Prix d''achat HT]]*Tableau_TARIFS_SOCODA[[#This Row],[Qté27]]</f>
        <v>0</v>
      </c>
      <c r="BK156" s="74">
        <f>Tableau_TARIFS_SOCODA[[#This Row],[Prix d''achat HT]]*Tableau_TARIFS_SOCODA[[#This Row],[Qté28]]</f>
        <v>0</v>
      </c>
      <c r="BM156" s="74">
        <f>Tableau_TARIFS_SOCODA[[#This Row],[Prix d''achat HT]]*Tableau_TARIFS_SOCODA[[#This Row],[Qté29]]</f>
        <v>0</v>
      </c>
      <c r="BO156" s="74">
        <f>Tableau_TARIFS_SOCODA[[#This Row],[Prix d''achat HT]]*Tableau_TARIFS_SOCODA[[#This Row],[Qté30]]</f>
        <v>0</v>
      </c>
      <c r="BP156" s="75">
        <f>Tableau_TARIFS_SOCODA[[#This Row],[Longueur]]*Tableau_TARIFS_SOCODA[[#This Row],[Largeur]]</f>
        <v>5.7959999999999994</v>
      </c>
      <c r="BR156" s="74"/>
    </row>
    <row r="157" spans="1:70" x14ac:dyDescent="0.25">
      <c r="A157" t="s">
        <v>370</v>
      </c>
      <c r="B157" t="s">
        <v>320</v>
      </c>
      <c r="C157" t="s">
        <v>371</v>
      </c>
      <c r="D157">
        <v>2.8</v>
      </c>
      <c r="E157">
        <v>2.0699999999999998</v>
      </c>
      <c r="F157" t="s">
        <v>61</v>
      </c>
      <c r="G157" s="74">
        <v>9.59</v>
      </c>
      <c r="I157" s="74">
        <f>Tableau_TARIFS_SOCODA[[#This Row],[Prix d''achat HT]]*Tableau_TARIFS_SOCODA[[#This Row],[Qté]]</f>
        <v>0</v>
      </c>
      <c r="K157" s="74">
        <f>Tableau_TARIFS_SOCODA[[#This Row],[Prix d''achat HT]]*Tableau_TARIFS_SOCODA[[#This Row],[Qté2]]</f>
        <v>0</v>
      </c>
      <c r="M157" s="74">
        <f>Tableau_TARIFS_SOCODA[[#This Row],[Prix d''achat HT]]*Tableau_TARIFS_SOCODA[[#This Row],[Qté3]]</f>
        <v>0</v>
      </c>
      <c r="O157" s="74">
        <f>Tableau_TARIFS_SOCODA[[#This Row],[Prix d''achat HT]]*Tableau_TARIFS_SOCODA[[#This Row],[Qté4]]</f>
        <v>0</v>
      </c>
      <c r="Q157" s="74">
        <f>Tableau_TARIFS_SOCODA[[#This Row],[Prix d''achat HT]]*Tableau_TARIFS_SOCODA[[#This Row],[Qté5]]</f>
        <v>0</v>
      </c>
      <c r="S157" s="74">
        <f>Tableau_TARIFS_SOCODA[[#This Row],[Prix d''achat HT]]*Tableau_TARIFS_SOCODA[[#This Row],[Qté6]]</f>
        <v>0</v>
      </c>
      <c r="U157" s="74">
        <f>Tableau_TARIFS_SOCODA[[#This Row],[Prix d''achat HT]]*Tableau_TARIFS_SOCODA[[#This Row],[Qté7]]</f>
        <v>0</v>
      </c>
      <c r="W157" s="74">
        <f>Tableau_TARIFS_SOCODA[[#This Row],[Prix d''achat HT]]*Tableau_TARIFS_SOCODA[[#This Row],[Qté8]]</f>
        <v>0</v>
      </c>
      <c r="Y157" s="74">
        <f>Tableau_TARIFS_SOCODA[[#This Row],[Prix d''achat HT]]*Tableau_TARIFS_SOCODA[[#This Row],[Qté9]]</f>
        <v>0</v>
      </c>
      <c r="AA157" s="74">
        <f>Tableau_TARIFS_SOCODA[[#This Row],[Prix d''achat HT]]*Tableau_TARIFS_SOCODA[[#This Row],[Qté10]]</f>
        <v>0</v>
      </c>
      <c r="AC157" s="74">
        <f>Tableau_TARIFS_SOCODA[[#This Row],[Prix d''achat HT]]*Tableau_TARIFS_SOCODA[[#This Row],[Qté11]]</f>
        <v>0</v>
      </c>
      <c r="AE157" s="74">
        <f>Tableau_TARIFS_SOCODA[[#This Row],[Prix d''achat HT]]*Tableau_TARIFS_SOCODA[[#This Row],[Qté12]]</f>
        <v>0</v>
      </c>
      <c r="AG157" s="74">
        <f>Tableau_TARIFS_SOCODA[[#This Row],[Prix d''achat HT]]*Tableau_TARIFS_SOCODA[[#This Row],[Qté13]]</f>
        <v>0</v>
      </c>
      <c r="AI157" s="74">
        <f>Tableau_TARIFS_SOCODA[[#This Row],[Prix d''achat HT]]*Tableau_TARIFS_SOCODA[[#This Row],[Qté14]]</f>
        <v>0</v>
      </c>
      <c r="AK157" s="74">
        <f>Tableau_TARIFS_SOCODA[[#This Row],[Prix d''achat HT]]*Tableau_TARIFS_SOCODA[[#This Row],[Qté15]]</f>
        <v>0</v>
      </c>
      <c r="AM157" s="74">
        <f>Tableau_TARIFS_SOCODA[[#This Row],[Prix d''achat HT]]*Tableau_TARIFS_SOCODA[[#This Row],[Qté16]]</f>
        <v>0</v>
      </c>
      <c r="AO157" s="74">
        <f>Tableau_TARIFS_SOCODA[[#This Row],[Prix d''achat HT]]*Tableau_TARIFS_SOCODA[[#This Row],[Qté17]]</f>
        <v>0</v>
      </c>
      <c r="AQ157" s="74">
        <f>Tableau_TARIFS_SOCODA[[#This Row],[Prix d''achat HT]]*Tableau_TARIFS_SOCODA[[#This Row],[Qté18]]</f>
        <v>0</v>
      </c>
      <c r="AS157" s="74">
        <f>Tableau_TARIFS_SOCODA[[#This Row],[Prix d''achat HT]]*Tableau_TARIFS_SOCODA[[#This Row],[Qté19]]</f>
        <v>0</v>
      </c>
      <c r="AU157" s="74">
        <f>Tableau_TARIFS_SOCODA[[#This Row],[Prix d''achat HT]]*Tableau_TARIFS_SOCODA[[#This Row],[Qté20]]</f>
        <v>0</v>
      </c>
      <c r="AW157" s="74">
        <f>Tableau_TARIFS_SOCODA[[#This Row],[Prix d''achat HT]]*Tableau_TARIFS_SOCODA[[#This Row],[Qté21]]</f>
        <v>0</v>
      </c>
      <c r="AY157" s="74">
        <f>Tableau_TARIFS_SOCODA[[#This Row],[Prix d''achat HT]]*Tableau_TARIFS_SOCODA[[#This Row],[Qté22]]</f>
        <v>0</v>
      </c>
      <c r="BA157" s="74">
        <f>Tableau_TARIFS_SOCODA[[#This Row],[Prix d''achat HT]]*Tableau_TARIFS_SOCODA[[#This Row],[Qté23]]</f>
        <v>0</v>
      </c>
      <c r="BC157" s="74">
        <f>Tableau_TARIFS_SOCODA[[#This Row],[Prix d''achat HT]]*Tableau_TARIFS_SOCODA[[#This Row],[Qté24]]</f>
        <v>0</v>
      </c>
      <c r="BE157" s="74">
        <f>Tableau_TARIFS_SOCODA[[#This Row],[Prix d''achat HT]]*Tableau_TARIFS_SOCODA[[#This Row],[Qté25]]</f>
        <v>0</v>
      </c>
      <c r="BG157" s="74">
        <f>Tableau_TARIFS_SOCODA[[#This Row],[Prix d''achat HT]]*Tableau_TARIFS_SOCODA[[#This Row],[Qté26]]</f>
        <v>0</v>
      </c>
      <c r="BI157" s="74">
        <f>Tableau_TARIFS_SOCODA[[#This Row],[Prix d''achat HT]]*Tableau_TARIFS_SOCODA[[#This Row],[Qté27]]</f>
        <v>0</v>
      </c>
      <c r="BK157" s="74">
        <f>Tableau_TARIFS_SOCODA[[#This Row],[Prix d''achat HT]]*Tableau_TARIFS_SOCODA[[#This Row],[Qté28]]</f>
        <v>0</v>
      </c>
      <c r="BM157" s="74">
        <f>Tableau_TARIFS_SOCODA[[#This Row],[Prix d''achat HT]]*Tableau_TARIFS_SOCODA[[#This Row],[Qté29]]</f>
        <v>0</v>
      </c>
      <c r="BO157" s="74">
        <f>Tableau_TARIFS_SOCODA[[#This Row],[Prix d''achat HT]]*Tableau_TARIFS_SOCODA[[#This Row],[Qté30]]</f>
        <v>0</v>
      </c>
      <c r="BP157" s="75">
        <f>Tableau_TARIFS_SOCODA[[#This Row],[Longueur]]*Tableau_TARIFS_SOCODA[[#This Row],[Largeur]]</f>
        <v>5.7959999999999994</v>
      </c>
      <c r="BR157" s="74"/>
    </row>
    <row r="158" spans="1:70" x14ac:dyDescent="0.25">
      <c r="A158" t="s">
        <v>372</v>
      </c>
      <c r="B158" t="s">
        <v>320</v>
      </c>
      <c r="C158" t="s">
        <v>373</v>
      </c>
      <c r="D158">
        <v>2.8</v>
      </c>
      <c r="E158">
        <v>2.0699999999999998</v>
      </c>
      <c r="F158" t="s">
        <v>61</v>
      </c>
      <c r="G158" s="74">
        <v>10.93</v>
      </c>
      <c r="I158" s="74">
        <f>Tableau_TARIFS_SOCODA[[#This Row],[Prix d''achat HT]]*Tableau_TARIFS_SOCODA[[#This Row],[Qté]]</f>
        <v>0</v>
      </c>
      <c r="K158" s="74">
        <f>Tableau_TARIFS_SOCODA[[#This Row],[Prix d''achat HT]]*Tableau_TARIFS_SOCODA[[#This Row],[Qté2]]</f>
        <v>0</v>
      </c>
      <c r="M158" s="74">
        <f>Tableau_TARIFS_SOCODA[[#This Row],[Prix d''achat HT]]*Tableau_TARIFS_SOCODA[[#This Row],[Qté3]]</f>
        <v>0</v>
      </c>
      <c r="O158" s="74">
        <f>Tableau_TARIFS_SOCODA[[#This Row],[Prix d''achat HT]]*Tableau_TARIFS_SOCODA[[#This Row],[Qté4]]</f>
        <v>0</v>
      </c>
      <c r="Q158" s="74">
        <f>Tableau_TARIFS_SOCODA[[#This Row],[Prix d''achat HT]]*Tableau_TARIFS_SOCODA[[#This Row],[Qté5]]</f>
        <v>0</v>
      </c>
      <c r="S158" s="74">
        <f>Tableau_TARIFS_SOCODA[[#This Row],[Prix d''achat HT]]*Tableau_TARIFS_SOCODA[[#This Row],[Qté6]]</f>
        <v>0</v>
      </c>
      <c r="U158" s="74">
        <f>Tableau_TARIFS_SOCODA[[#This Row],[Prix d''achat HT]]*Tableau_TARIFS_SOCODA[[#This Row],[Qté7]]</f>
        <v>0</v>
      </c>
      <c r="W158" s="74">
        <f>Tableau_TARIFS_SOCODA[[#This Row],[Prix d''achat HT]]*Tableau_TARIFS_SOCODA[[#This Row],[Qté8]]</f>
        <v>0</v>
      </c>
      <c r="Y158" s="74">
        <f>Tableau_TARIFS_SOCODA[[#This Row],[Prix d''achat HT]]*Tableau_TARIFS_SOCODA[[#This Row],[Qté9]]</f>
        <v>0</v>
      </c>
      <c r="AA158" s="74">
        <f>Tableau_TARIFS_SOCODA[[#This Row],[Prix d''achat HT]]*Tableau_TARIFS_SOCODA[[#This Row],[Qté10]]</f>
        <v>0</v>
      </c>
      <c r="AC158" s="74">
        <f>Tableau_TARIFS_SOCODA[[#This Row],[Prix d''achat HT]]*Tableau_TARIFS_SOCODA[[#This Row],[Qté11]]</f>
        <v>0</v>
      </c>
      <c r="AE158" s="74">
        <f>Tableau_TARIFS_SOCODA[[#This Row],[Prix d''achat HT]]*Tableau_TARIFS_SOCODA[[#This Row],[Qté12]]</f>
        <v>0</v>
      </c>
      <c r="AG158" s="74">
        <f>Tableau_TARIFS_SOCODA[[#This Row],[Prix d''achat HT]]*Tableau_TARIFS_SOCODA[[#This Row],[Qté13]]</f>
        <v>0</v>
      </c>
      <c r="AI158" s="74">
        <f>Tableau_TARIFS_SOCODA[[#This Row],[Prix d''achat HT]]*Tableau_TARIFS_SOCODA[[#This Row],[Qté14]]</f>
        <v>0</v>
      </c>
      <c r="AK158" s="74">
        <f>Tableau_TARIFS_SOCODA[[#This Row],[Prix d''achat HT]]*Tableau_TARIFS_SOCODA[[#This Row],[Qté15]]</f>
        <v>0</v>
      </c>
      <c r="AM158" s="74">
        <f>Tableau_TARIFS_SOCODA[[#This Row],[Prix d''achat HT]]*Tableau_TARIFS_SOCODA[[#This Row],[Qté16]]</f>
        <v>0</v>
      </c>
      <c r="AO158" s="74">
        <f>Tableau_TARIFS_SOCODA[[#This Row],[Prix d''achat HT]]*Tableau_TARIFS_SOCODA[[#This Row],[Qté17]]</f>
        <v>0</v>
      </c>
      <c r="AQ158" s="74">
        <f>Tableau_TARIFS_SOCODA[[#This Row],[Prix d''achat HT]]*Tableau_TARIFS_SOCODA[[#This Row],[Qté18]]</f>
        <v>0</v>
      </c>
      <c r="AS158" s="74">
        <f>Tableau_TARIFS_SOCODA[[#This Row],[Prix d''achat HT]]*Tableau_TARIFS_SOCODA[[#This Row],[Qté19]]</f>
        <v>0</v>
      </c>
      <c r="AU158" s="74">
        <f>Tableau_TARIFS_SOCODA[[#This Row],[Prix d''achat HT]]*Tableau_TARIFS_SOCODA[[#This Row],[Qté20]]</f>
        <v>0</v>
      </c>
      <c r="AW158" s="74">
        <f>Tableau_TARIFS_SOCODA[[#This Row],[Prix d''achat HT]]*Tableau_TARIFS_SOCODA[[#This Row],[Qté21]]</f>
        <v>0</v>
      </c>
      <c r="AY158" s="74">
        <f>Tableau_TARIFS_SOCODA[[#This Row],[Prix d''achat HT]]*Tableau_TARIFS_SOCODA[[#This Row],[Qté22]]</f>
        <v>0</v>
      </c>
      <c r="BA158" s="74">
        <f>Tableau_TARIFS_SOCODA[[#This Row],[Prix d''achat HT]]*Tableau_TARIFS_SOCODA[[#This Row],[Qté23]]</f>
        <v>0</v>
      </c>
      <c r="BC158" s="74">
        <f>Tableau_TARIFS_SOCODA[[#This Row],[Prix d''achat HT]]*Tableau_TARIFS_SOCODA[[#This Row],[Qté24]]</f>
        <v>0</v>
      </c>
      <c r="BE158" s="74">
        <f>Tableau_TARIFS_SOCODA[[#This Row],[Prix d''achat HT]]*Tableau_TARIFS_SOCODA[[#This Row],[Qté25]]</f>
        <v>0</v>
      </c>
      <c r="BG158" s="74">
        <f>Tableau_TARIFS_SOCODA[[#This Row],[Prix d''achat HT]]*Tableau_TARIFS_SOCODA[[#This Row],[Qté26]]</f>
        <v>0</v>
      </c>
      <c r="BI158" s="74">
        <f>Tableau_TARIFS_SOCODA[[#This Row],[Prix d''achat HT]]*Tableau_TARIFS_SOCODA[[#This Row],[Qté27]]</f>
        <v>0</v>
      </c>
      <c r="BK158" s="74">
        <f>Tableau_TARIFS_SOCODA[[#This Row],[Prix d''achat HT]]*Tableau_TARIFS_SOCODA[[#This Row],[Qté28]]</f>
        <v>0</v>
      </c>
      <c r="BM158" s="74">
        <f>Tableau_TARIFS_SOCODA[[#This Row],[Prix d''achat HT]]*Tableau_TARIFS_SOCODA[[#This Row],[Qté29]]</f>
        <v>0</v>
      </c>
      <c r="BO158" s="74">
        <f>Tableau_TARIFS_SOCODA[[#This Row],[Prix d''achat HT]]*Tableau_TARIFS_SOCODA[[#This Row],[Qté30]]</f>
        <v>0</v>
      </c>
      <c r="BP158" s="75">
        <f>Tableau_TARIFS_SOCODA[[#This Row],[Longueur]]*Tableau_TARIFS_SOCODA[[#This Row],[Largeur]]</f>
        <v>5.7959999999999994</v>
      </c>
      <c r="BR158" s="74"/>
    </row>
    <row r="159" spans="1:70" x14ac:dyDescent="0.25">
      <c r="A159" t="s">
        <v>374</v>
      </c>
      <c r="B159" t="s">
        <v>320</v>
      </c>
      <c r="C159" t="s">
        <v>375</v>
      </c>
      <c r="D159">
        <v>2.8</v>
      </c>
      <c r="E159">
        <v>2.0699999999999998</v>
      </c>
      <c r="F159" t="s">
        <v>61</v>
      </c>
      <c r="G159" s="74">
        <v>10.74</v>
      </c>
      <c r="I159" s="74">
        <f>Tableau_TARIFS_SOCODA[[#This Row],[Prix d''achat HT]]*Tableau_TARIFS_SOCODA[[#This Row],[Qté]]</f>
        <v>0</v>
      </c>
      <c r="K159" s="74">
        <f>Tableau_TARIFS_SOCODA[[#This Row],[Prix d''achat HT]]*Tableau_TARIFS_SOCODA[[#This Row],[Qté2]]</f>
        <v>0</v>
      </c>
      <c r="M159" s="74">
        <f>Tableau_TARIFS_SOCODA[[#This Row],[Prix d''achat HT]]*Tableau_TARIFS_SOCODA[[#This Row],[Qté3]]</f>
        <v>0</v>
      </c>
      <c r="O159" s="74">
        <f>Tableau_TARIFS_SOCODA[[#This Row],[Prix d''achat HT]]*Tableau_TARIFS_SOCODA[[#This Row],[Qté4]]</f>
        <v>0</v>
      </c>
      <c r="Q159" s="74">
        <f>Tableau_TARIFS_SOCODA[[#This Row],[Prix d''achat HT]]*Tableau_TARIFS_SOCODA[[#This Row],[Qté5]]</f>
        <v>0</v>
      </c>
      <c r="S159" s="74">
        <f>Tableau_TARIFS_SOCODA[[#This Row],[Prix d''achat HT]]*Tableau_TARIFS_SOCODA[[#This Row],[Qté6]]</f>
        <v>0</v>
      </c>
      <c r="U159" s="74">
        <f>Tableau_TARIFS_SOCODA[[#This Row],[Prix d''achat HT]]*Tableau_TARIFS_SOCODA[[#This Row],[Qté7]]</f>
        <v>0</v>
      </c>
      <c r="W159" s="74">
        <f>Tableau_TARIFS_SOCODA[[#This Row],[Prix d''achat HT]]*Tableau_TARIFS_SOCODA[[#This Row],[Qté8]]</f>
        <v>0</v>
      </c>
      <c r="Y159" s="74">
        <f>Tableau_TARIFS_SOCODA[[#This Row],[Prix d''achat HT]]*Tableau_TARIFS_SOCODA[[#This Row],[Qté9]]</f>
        <v>0</v>
      </c>
      <c r="AA159" s="74">
        <f>Tableau_TARIFS_SOCODA[[#This Row],[Prix d''achat HT]]*Tableau_TARIFS_SOCODA[[#This Row],[Qté10]]</f>
        <v>0</v>
      </c>
      <c r="AC159" s="74">
        <f>Tableau_TARIFS_SOCODA[[#This Row],[Prix d''achat HT]]*Tableau_TARIFS_SOCODA[[#This Row],[Qté11]]</f>
        <v>0</v>
      </c>
      <c r="AE159" s="74">
        <f>Tableau_TARIFS_SOCODA[[#This Row],[Prix d''achat HT]]*Tableau_TARIFS_SOCODA[[#This Row],[Qté12]]</f>
        <v>0</v>
      </c>
      <c r="AG159" s="74">
        <f>Tableau_TARIFS_SOCODA[[#This Row],[Prix d''achat HT]]*Tableau_TARIFS_SOCODA[[#This Row],[Qté13]]</f>
        <v>0</v>
      </c>
      <c r="AI159" s="74">
        <f>Tableau_TARIFS_SOCODA[[#This Row],[Prix d''achat HT]]*Tableau_TARIFS_SOCODA[[#This Row],[Qté14]]</f>
        <v>0</v>
      </c>
      <c r="AK159" s="74">
        <f>Tableau_TARIFS_SOCODA[[#This Row],[Prix d''achat HT]]*Tableau_TARIFS_SOCODA[[#This Row],[Qté15]]</f>
        <v>0</v>
      </c>
      <c r="AM159" s="74">
        <f>Tableau_TARIFS_SOCODA[[#This Row],[Prix d''achat HT]]*Tableau_TARIFS_SOCODA[[#This Row],[Qté16]]</f>
        <v>0</v>
      </c>
      <c r="AO159" s="74">
        <f>Tableau_TARIFS_SOCODA[[#This Row],[Prix d''achat HT]]*Tableau_TARIFS_SOCODA[[#This Row],[Qté17]]</f>
        <v>0</v>
      </c>
      <c r="AQ159" s="74">
        <f>Tableau_TARIFS_SOCODA[[#This Row],[Prix d''achat HT]]*Tableau_TARIFS_SOCODA[[#This Row],[Qté18]]</f>
        <v>0</v>
      </c>
      <c r="AS159" s="74">
        <f>Tableau_TARIFS_SOCODA[[#This Row],[Prix d''achat HT]]*Tableau_TARIFS_SOCODA[[#This Row],[Qté19]]</f>
        <v>0</v>
      </c>
      <c r="AU159" s="74">
        <f>Tableau_TARIFS_SOCODA[[#This Row],[Prix d''achat HT]]*Tableau_TARIFS_SOCODA[[#This Row],[Qté20]]</f>
        <v>0</v>
      </c>
      <c r="AW159" s="74">
        <f>Tableau_TARIFS_SOCODA[[#This Row],[Prix d''achat HT]]*Tableau_TARIFS_SOCODA[[#This Row],[Qté21]]</f>
        <v>0</v>
      </c>
      <c r="AY159" s="74">
        <f>Tableau_TARIFS_SOCODA[[#This Row],[Prix d''achat HT]]*Tableau_TARIFS_SOCODA[[#This Row],[Qté22]]</f>
        <v>0</v>
      </c>
      <c r="BA159" s="74">
        <f>Tableau_TARIFS_SOCODA[[#This Row],[Prix d''achat HT]]*Tableau_TARIFS_SOCODA[[#This Row],[Qté23]]</f>
        <v>0</v>
      </c>
      <c r="BC159" s="74">
        <f>Tableau_TARIFS_SOCODA[[#This Row],[Prix d''achat HT]]*Tableau_TARIFS_SOCODA[[#This Row],[Qté24]]</f>
        <v>0</v>
      </c>
      <c r="BE159" s="74">
        <f>Tableau_TARIFS_SOCODA[[#This Row],[Prix d''achat HT]]*Tableau_TARIFS_SOCODA[[#This Row],[Qté25]]</f>
        <v>0</v>
      </c>
      <c r="BG159" s="74">
        <f>Tableau_TARIFS_SOCODA[[#This Row],[Prix d''achat HT]]*Tableau_TARIFS_SOCODA[[#This Row],[Qté26]]</f>
        <v>0</v>
      </c>
      <c r="BI159" s="74">
        <f>Tableau_TARIFS_SOCODA[[#This Row],[Prix d''achat HT]]*Tableau_TARIFS_SOCODA[[#This Row],[Qté27]]</f>
        <v>0</v>
      </c>
      <c r="BK159" s="74">
        <f>Tableau_TARIFS_SOCODA[[#This Row],[Prix d''achat HT]]*Tableau_TARIFS_SOCODA[[#This Row],[Qté28]]</f>
        <v>0</v>
      </c>
      <c r="BM159" s="74">
        <f>Tableau_TARIFS_SOCODA[[#This Row],[Prix d''achat HT]]*Tableau_TARIFS_SOCODA[[#This Row],[Qté29]]</f>
        <v>0</v>
      </c>
      <c r="BO159" s="74">
        <f>Tableau_TARIFS_SOCODA[[#This Row],[Prix d''achat HT]]*Tableau_TARIFS_SOCODA[[#This Row],[Qté30]]</f>
        <v>0</v>
      </c>
      <c r="BP159" s="75">
        <f>Tableau_TARIFS_SOCODA[[#This Row],[Longueur]]*Tableau_TARIFS_SOCODA[[#This Row],[Largeur]]</f>
        <v>5.7959999999999994</v>
      </c>
      <c r="BR159" s="74"/>
    </row>
    <row r="160" spans="1:70" x14ac:dyDescent="0.25">
      <c r="A160" t="s">
        <v>376</v>
      </c>
      <c r="B160" t="s">
        <v>320</v>
      </c>
      <c r="C160" t="s">
        <v>377</v>
      </c>
      <c r="D160">
        <v>2.8</v>
      </c>
      <c r="E160">
        <v>2.0699999999999998</v>
      </c>
      <c r="F160" t="s">
        <v>61</v>
      </c>
      <c r="G160" s="74">
        <v>12.34</v>
      </c>
      <c r="I160" s="74">
        <f>Tableau_TARIFS_SOCODA[[#This Row],[Prix d''achat HT]]*Tableau_TARIFS_SOCODA[[#This Row],[Qté]]</f>
        <v>0</v>
      </c>
      <c r="K160" s="74">
        <f>Tableau_TARIFS_SOCODA[[#This Row],[Prix d''achat HT]]*Tableau_TARIFS_SOCODA[[#This Row],[Qté2]]</f>
        <v>0</v>
      </c>
      <c r="M160" s="74">
        <f>Tableau_TARIFS_SOCODA[[#This Row],[Prix d''achat HT]]*Tableau_TARIFS_SOCODA[[#This Row],[Qté3]]</f>
        <v>0</v>
      </c>
      <c r="O160" s="74">
        <f>Tableau_TARIFS_SOCODA[[#This Row],[Prix d''achat HT]]*Tableau_TARIFS_SOCODA[[#This Row],[Qté4]]</f>
        <v>0</v>
      </c>
      <c r="Q160" s="74">
        <f>Tableau_TARIFS_SOCODA[[#This Row],[Prix d''achat HT]]*Tableau_TARIFS_SOCODA[[#This Row],[Qté5]]</f>
        <v>0</v>
      </c>
      <c r="S160" s="74">
        <f>Tableau_TARIFS_SOCODA[[#This Row],[Prix d''achat HT]]*Tableau_TARIFS_SOCODA[[#This Row],[Qté6]]</f>
        <v>0</v>
      </c>
      <c r="U160" s="74">
        <f>Tableau_TARIFS_SOCODA[[#This Row],[Prix d''achat HT]]*Tableau_TARIFS_SOCODA[[#This Row],[Qté7]]</f>
        <v>0</v>
      </c>
      <c r="W160" s="74">
        <f>Tableau_TARIFS_SOCODA[[#This Row],[Prix d''achat HT]]*Tableau_TARIFS_SOCODA[[#This Row],[Qté8]]</f>
        <v>0</v>
      </c>
      <c r="Y160" s="74">
        <f>Tableau_TARIFS_SOCODA[[#This Row],[Prix d''achat HT]]*Tableau_TARIFS_SOCODA[[#This Row],[Qté9]]</f>
        <v>0</v>
      </c>
      <c r="AA160" s="74">
        <f>Tableau_TARIFS_SOCODA[[#This Row],[Prix d''achat HT]]*Tableau_TARIFS_SOCODA[[#This Row],[Qté10]]</f>
        <v>0</v>
      </c>
      <c r="AC160" s="74">
        <f>Tableau_TARIFS_SOCODA[[#This Row],[Prix d''achat HT]]*Tableau_TARIFS_SOCODA[[#This Row],[Qté11]]</f>
        <v>0</v>
      </c>
      <c r="AE160" s="74">
        <f>Tableau_TARIFS_SOCODA[[#This Row],[Prix d''achat HT]]*Tableau_TARIFS_SOCODA[[#This Row],[Qté12]]</f>
        <v>0</v>
      </c>
      <c r="AG160" s="74">
        <f>Tableau_TARIFS_SOCODA[[#This Row],[Prix d''achat HT]]*Tableau_TARIFS_SOCODA[[#This Row],[Qté13]]</f>
        <v>0</v>
      </c>
      <c r="AI160" s="74">
        <f>Tableau_TARIFS_SOCODA[[#This Row],[Prix d''achat HT]]*Tableau_TARIFS_SOCODA[[#This Row],[Qté14]]</f>
        <v>0</v>
      </c>
      <c r="AK160" s="74">
        <f>Tableau_TARIFS_SOCODA[[#This Row],[Prix d''achat HT]]*Tableau_TARIFS_SOCODA[[#This Row],[Qté15]]</f>
        <v>0</v>
      </c>
      <c r="AM160" s="74">
        <f>Tableau_TARIFS_SOCODA[[#This Row],[Prix d''achat HT]]*Tableau_TARIFS_SOCODA[[#This Row],[Qté16]]</f>
        <v>0</v>
      </c>
      <c r="AO160" s="74">
        <f>Tableau_TARIFS_SOCODA[[#This Row],[Prix d''achat HT]]*Tableau_TARIFS_SOCODA[[#This Row],[Qté17]]</f>
        <v>0</v>
      </c>
      <c r="AQ160" s="74">
        <f>Tableau_TARIFS_SOCODA[[#This Row],[Prix d''achat HT]]*Tableau_TARIFS_SOCODA[[#This Row],[Qté18]]</f>
        <v>0</v>
      </c>
      <c r="AS160" s="74">
        <f>Tableau_TARIFS_SOCODA[[#This Row],[Prix d''achat HT]]*Tableau_TARIFS_SOCODA[[#This Row],[Qté19]]</f>
        <v>0</v>
      </c>
      <c r="AU160" s="74">
        <f>Tableau_TARIFS_SOCODA[[#This Row],[Prix d''achat HT]]*Tableau_TARIFS_SOCODA[[#This Row],[Qté20]]</f>
        <v>0</v>
      </c>
      <c r="AW160" s="74">
        <f>Tableau_TARIFS_SOCODA[[#This Row],[Prix d''achat HT]]*Tableau_TARIFS_SOCODA[[#This Row],[Qté21]]</f>
        <v>0</v>
      </c>
      <c r="AY160" s="74">
        <f>Tableau_TARIFS_SOCODA[[#This Row],[Prix d''achat HT]]*Tableau_TARIFS_SOCODA[[#This Row],[Qté22]]</f>
        <v>0</v>
      </c>
      <c r="BA160" s="74">
        <f>Tableau_TARIFS_SOCODA[[#This Row],[Prix d''achat HT]]*Tableau_TARIFS_SOCODA[[#This Row],[Qté23]]</f>
        <v>0</v>
      </c>
      <c r="BC160" s="74">
        <f>Tableau_TARIFS_SOCODA[[#This Row],[Prix d''achat HT]]*Tableau_TARIFS_SOCODA[[#This Row],[Qté24]]</f>
        <v>0</v>
      </c>
      <c r="BE160" s="74">
        <f>Tableau_TARIFS_SOCODA[[#This Row],[Prix d''achat HT]]*Tableau_TARIFS_SOCODA[[#This Row],[Qté25]]</f>
        <v>0</v>
      </c>
      <c r="BG160" s="74">
        <f>Tableau_TARIFS_SOCODA[[#This Row],[Prix d''achat HT]]*Tableau_TARIFS_SOCODA[[#This Row],[Qté26]]</f>
        <v>0</v>
      </c>
      <c r="BI160" s="74">
        <f>Tableau_TARIFS_SOCODA[[#This Row],[Prix d''achat HT]]*Tableau_TARIFS_SOCODA[[#This Row],[Qté27]]</f>
        <v>0</v>
      </c>
      <c r="BK160" s="74">
        <f>Tableau_TARIFS_SOCODA[[#This Row],[Prix d''achat HT]]*Tableau_TARIFS_SOCODA[[#This Row],[Qté28]]</f>
        <v>0</v>
      </c>
      <c r="BM160" s="74">
        <f>Tableau_TARIFS_SOCODA[[#This Row],[Prix d''achat HT]]*Tableau_TARIFS_SOCODA[[#This Row],[Qté29]]</f>
        <v>0</v>
      </c>
      <c r="BO160" s="74">
        <f>Tableau_TARIFS_SOCODA[[#This Row],[Prix d''achat HT]]*Tableau_TARIFS_SOCODA[[#This Row],[Qté30]]</f>
        <v>0</v>
      </c>
      <c r="BP160" s="75">
        <f>Tableau_TARIFS_SOCODA[[#This Row],[Longueur]]*Tableau_TARIFS_SOCODA[[#This Row],[Largeur]]</f>
        <v>5.7959999999999994</v>
      </c>
      <c r="BR160" s="74"/>
    </row>
    <row r="161" spans="1:70" x14ac:dyDescent="0.25">
      <c r="A161" t="s">
        <v>378</v>
      </c>
      <c r="B161" t="s">
        <v>320</v>
      </c>
      <c r="C161" t="s">
        <v>379</v>
      </c>
      <c r="D161">
        <v>2.8</v>
      </c>
      <c r="E161">
        <v>2.0699999999999998</v>
      </c>
      <c r="F161" t="s">
        <v>61</v>
      </c>
      <c r="G161" s="74">
        <v>14.09</v>
      </c>
      <c r="I161" s="74">
        <f>Tableau_TARIFS_SOCODA[[#This Row],[Prix d''achat HT]]*Tableau_TARIFS_SOCODA[[#This Row],[Qté]]</f>
        <v>0</v>
      </c>
      <c r="K161" s="74">
        <f>Tableau_TARIFS_SOCODA[[#This Row],[Prix d''achat HT]]*Tableau_TARIFS_SOCODA[[#This Row],[Qté2]]</f>
        <v>0</v>
      </c>
      <c r="M161" s="74">
        <f>Tableau_TARIFS_SOCODA[[#This Row],[Prix d''achat HT]]*Tableau_TARIFS_SOCODA[[#This Row],[Qté3]]</f>
        <v>0</v>
      </c>
      <c r="O161" s="74">
        <f>Tableau_TARIFS_SOCODA[[#This Row],[Prix d''achat HT]]*Tableau_TARIFS_SOCODA[[#This Row],[Qté4]]</f>
        <v>0</v>
      </c>
      <c r="Q161" s="74">
        <f>Tableau_TARIFS_SOCODA[[#This Row],[Prix d''achat HT]]*Tableau_TARIFS_SOCODA[[#This Row],[Qté5]]</f>
        <v>0</v>
      </c>
      <c r="S161" s="74">
        <f>Tableau_TARIFS_SOCODA[[#This Row],[Prix d''achat HT]]*Tableau_TARIFS_SOCODA[[#This Row],[Qté6]]</f>
        <v>0</v>
      </c>
      <c r="U161" s="74">
        <f>Tableau_TARIFS_SOCODA[[#This Row],[Prix d''achat HT]]*Tableau_TARIFS_SOCODA[[#This Row],[Qté7]]</f>
        <v>0</v>
      </c>
      <c r="W161" s="74">
        <f>Tableau_TARIFS_SOCODA[[#This Row],[Prix d''achat HT]]*Tableau_TARIFS_SOCODA[[#This Row],[Qté8]]</f>
        <v>0</v>
      </c>
      <c r="Y161" s="74">
        <f>Tableau_TARIFS_SOCODA[[#This Row],[Prix d''achat HT]]*Tableau_TARIFS_SOCODA[[#This Row],[Qté9]]</f>
        <v>0</v>
      </c>
      <c r="AA161" s="74">
        <f>Tableau_TARIFS_SOCODA[[#This Row],[Prix d''achat HT]]*Tableau_TARIFS_SOCODA[[#This Row],[Qté10]]</f>
        <v>0</v>
      </c>
      <c r="AC161" s="74">
        <f>Tableau_TARIFS_SOCODA[[#This Row],[Prix d''achat HT]]*Tableau_TARIFS_SOCODA[[#This Row],[Qté11]]</f>
        <v>0</v>
      </c>
      <c r="AE161" s="74">
        <f>Tableau_TARIFS_SOCODA[[#This Row],[Prix d''achat HT]]*Tableau_TARIFS_SOCODA[[#This Row],[Qté12]]</f>
        <v>0</v>
      </c>
      <c r="AG161" s="74">
        <f>Tableau_TARIFS_SOCODA[[#This Row],[Prix d''achat HT]]*Tableau_TARIFS_SOCODA[[#This Row],[Qté13]]</f>
        <v>0</v>
      </c>
      <c r="AI161" s="74">
        <f>Tableau_TARIFS_SOCODA[[#This Row],[Prix d''achat HT]]*Tableau_TARIFS_SOCODA[[#This Row],[Qté14]]</f>
        <v>0</v>
      </c>
      <c r="AK161" s="74">
        <f>Tableau_TARIFS_SOCODA[[#This Row],[Prix d''achat HT]]*Tableau_TARIFS_SOCODA[[#This Row],[Qté15]]</f>
        <v>0</v>
      </c>
      <c r="AM161" s="74">
        <f>Tableau_TARIFS_SOCODA[[#This Row],[Prix d''achat HT]]*Tableau_TARIFS_SOCODA[[#This Row],[Qté16]]</f>
        <v>0</v>
      </c>
      <c r="AO161" s="74">
        <f>Tableau_TARIFS_SOCODA[[#This Row],[Prix d''achat HT]]*Tableau_TARIFS_SOCODA[[#This Row],[Qté17]]</f>
        <v>0</v>
      </c>
      <c r="AQ161" s="74">
        <f>Tableau_TARIFS_SOCODA[[#This Row],[Prix d''achat HT]]*Tableau_TARIFS_SOCODA[[#This Row],[Qté18]]</f>
        <v>0</v>
      </c>
      <c r="AS161" s="74">
        <f>Tableau_TARIFS_SOCODA[[#This Row],[Prix d''achat HT]]*Tableau_TARIFS_SOCODA[[#This Row],[Qté19]]</f>
        <v>0</v>
      </c>
      <c r="AU161" s="74">
        <f>Tableau_TARIFS_SOCODA[[#This Row],[Prix d''achat HT]]*Tableau_TARIFS_SOCODA[[#This Row],[Qté20]]</f>
        <v>0</v>
      </c>
      <c r="AW161" s="74">
        <f>Tableau_TARIFS_SOCODA[[#This Row],[Prix d''achat HT]]*Tableau_TARIFS_SOCODA[[#This Row],[Qté21]]</f>
        <v>0</v>
      </c>
      <c r="AY161" s="74">
        <f>Tableau_TARIFS_SOCODA[[#This Row],[Prix d''achat HT]]*Tableau_TARIFS_SOCODA[[#This Row],[Qté22]]</f>
        <v>0</v>
      </c>
      <c r="BA161" s="74">
        <f>Tableau_TARIFS_SOCODA[[#This Row],[Prix d''achat HT]]*Tableau_TARIFS_SOCODA[[#This Row],[Qté23]]</f>
        <v>0</v>
      </c>
      <c r="BC161" s="74">
        <f>Tableau_TARIFS_SOCODA[[#This Row],[Prix d''achat HT]]*Tableau_TARIFS_SOCODA[[#This Row],[Qté24]]</f>
        <v>0</v>
      </c>
      <c r="BE161" s="74">
        <f>Tableau_TARIFS_SOCODA[[#This Row],[Prix d''achat HT]]*Tableau_TARIFS_SOCODA[[#This Row],[Qté25]]</f>
        <v>0</v>
      </c>
      <c r="BG161" s="74">
        <f>Tableau_TARIFS_SOCODA[[#This Row],[Prix d''achat HT]]*Tableau_TARIFS_SOCODA[[#This Row],[Qté26]]</f>
        <v>0</v>
      </c>
      <c r="BI161" s="74">
        <f>Tableau_TARIFS_SOCODA[[#This Row],[Prix d''achat HT]]*Tableau_TARIFS_SOCODA[[#This Row],[Qté27]]</f>
        <v>0</v>
      </c>
      <c r="BK161" s="74">
        <f>Tableau_TARIFS_SOCODA[[#This Row],[Prix d''achat HT]]*Tableau_TARIFS_SOCODA[[#This Row],[Qté28]]</f>
        <v>0</v>
      </c>
      <c r="BM161" s="74">
        <f>Tableau_TARIFS_SOCODA[[#This Row],[Prix d''achat HT]]*Tableau_TARIFS_SOCODA[[#This Row],[Qté29]]</f>
        <v>0</v>
      </c>
      <c r="BO161" s="74">
        <f>Tableau_TARIFS_SOCODA[[#This Row],[Prix d''achat HT]]*Tableau_TARIFS_SOCODA[[#This Row],[Qté30]]</f>
        <v>0</v>
      </c>
      <c r="BP161" s="75">
        <f>Tableau_TARIFS_SOCODA[[#This Row],[Longueur]]*Tableau_TARIFS_SOCODA[[#This Row],[Largeur]]</f>
        <v>5.7959999999999994</v>
      </c>
      <c r="BR161" s="74"/>
    </row>
    <row r="162" spans="1:70" x14ac:dyDescent="0.25">
      <c r="A162" t="s">
        <v>380</v>
      </c>
      <c r="B162" t="s">
        <v>320</v>
      </c>
      <c r="C162" t="s">
        <v>381</v>
      </c>
      <c r="D162">
        <v>2.8</v>
      </c>
      <c r="E162">
        <v>2.0699999999999998</v>
      </c>
      <c r="F162" t="s">
        <v>61</v>
      </c>
      <c r="G162" s="74">
        <v>16.059999999999999</v>
      </c>
      <c r="I162" s="74">
        <f>Tableau_TARIFS_SOCODA[[#This Row],[Prix d''achat HT]]*Tableau_TARIFS_SOCODA[[#This Row],[Qté]]</f>
        <v>0</v>
      </c>
      <c r="K162" s="74">
        <f>Tableau_TARIFS_SOCODA[[#This Row],[Prix d''achat HT]]*Tableau_TARIFS_SOCODA[[#This Row],[Qté2]]</f>
        <v>0</v>
      </c>
      <c r="M162" s="74">
        <f>Tableau_TARIFS_SOCODA[[#This Row],[Prix d''achat HT]]*Tableau_TARIFS_SOCODA[[#This Row],[Qté3]]</f>
        <v>0</v>
      </c>
      <c r="O162" s="74">
        <f>Tableau_TARIFS_SOCODA[[#This Row],[Prix d''achat HT]]*Tableau_TARIFS_SOCODA[[#This Row],[Qté4]]</f>
        <v>0</v>
      </c>
      <c r="Q162" s="74">
        <f>Tableau_TARIFS_SOCODA[[#This Row],[Prix d''achat HT]]*Tableau_TARIFS_SOCODA[[#This Row],[Qté5]]</f>
        <v>0</v>
      </c>
      <c r="S162" s="74">
        <f>Tableau_TARIFS_SOCODA[[#This Row],[Prix d''achat HT]]*Tableau_TARIFS_SOCODA[[#This Row],[Qté6]]</f>
        <v>0</v>
      </c>
      <c r="U162" s="74">
        <f>Tableau_TARIFS_SOCODA[[#This Row],[Prix d''achat HT]]*Tableau_TARIFS_SOCODA[[#This Row],[Qté7]]</f>
        <v>0</v>
      </c>
      <c r="W162" s="74">
        <f>Tableau_TARIFS_SOCODA[[#This Row],[Prix d''achat HT]]*Tableau_TARIFS_SOCODA[[#This Row],[Qté8]]</f>
        <v>0</v>
      </c>
      <c r="Y162" s="74">
        <f>Tableau_TARIFS_SOCODA[[#This Row],[Prix d''achat HT]]*Tableau_TARIFS_SOCODA[[#This Row],[Qté9]]</f>
        <v>0</v>
      </c>
      <c r="AA162" s="74">
        <f>Tableau_TARIFS_SOCODA[[#This Row],[Prix d''achat HT]]*Tableau_TARIFS_SOCODA[[#This Row],[Qté10]]</f>
        <v>0</v>
      </c>
      <c r="AC162" s="74">
        <f>Tableau_TARIFS_SOCODA[[#This Row],[Prix d''achat HT]]*Tableau_TARIFS_SOCODA[[#This Row],[Qté11]]</f>
        <v>0</v>
      </c>
      <c r="AE162" s="74">
        <f>Tableau_TARIFS_SOCODA[[#This Row],[Prix d''achat HT]]*Tableau_TARIFS_SOCODA[[#This Row],[Qté12]]</f>
        <v>0</v>
      </c>
      <c r="AG162" s="74">
        <f>Tableau_TARIFS_SOCODA[[#This Row],[Prix d''achat HT]]*Tableau_TARIFS_SOCODA[[#This Row],[Qté13]]</f>
        <v>0</v>
      </c>
      <c r="AI162" s="74">
        <f>Tableau_TARIFS_SOCODA[[#This Row],[Prix d''achat HT]]*Tableau_TARIFS_SOCODA[[#This Row],[Qté14]]</f>
        <v>0</v>
      </c>
      <c r="AK162" s="74">
        <f>Tableau_TARIFS_SOCODA[[#This Row],[Prix d''achat HT]]*Tableau_TARIFS_SOCODA[[#This Row],[Qté15]]</f>
        <v>0</v>
      </c>
      <c r="AM162" s="74">
        <f>Tableau_TARIFS_SOCODA[[#This Row],[Prix d''achat HT]]*Tableau_TARIFS_SOCODA[[#This Row],[Qté16]]</f>
        <v>0</v>
      </c>
      <c r="AO162" s="74">
        <f>Tableau_TARIFS_SOCODA[[#This Row],[Prix d''achat HT]]*Tableau_TARIFS_SOCODA[[#This Row],[Qté17]]</f>
        <v>0</v>
      </c>
      <c r="AQ162" s="74">
        <f>Tableau_TARIFS_SOCODA[[#This Row],[Prix d''achat HT]]*Tableau_TARIFS_SOCODA[[#This Row],[Qté18]]</f>
        <v>0</v>
      </c>
      <c r="AS162" s="74">
        <f>Tableau_TARIFS_SOCODA[[#This Row],[Prix d''achat HT]]*Tableau_TARIFS_SOCODA[[#This Row],[Qté19]]</f>
        <v>0</v>
      </c>
      <c r="AU162" s="74">
        <f>Tableau_TARIFS_SOCODA[[#This Row],[Prix d''achat HT]]*Tableau_TARIFS_SOCODA[[#This Row],[Qté20]]</f>
        <v>0</v>
      </c>
      <c r="AW162" s="74">
        <f>Tableau_TARIFS_SOCODA[[#This Row],[Prix d''achat HT]]*Tableau_TARIFS_SOCODA[[#This Row],[Qté21]]</f>
        <v>0</v>
      </c>
      <c r="AY162" s="74">
        <f>Tableau_TARIFS_SOCODA[[#This Row],[Prix d''achat HT]]*Tableau_TARIFS_SOCODA[[#This Row],[Qté22]]</f>
        <v>0</v>
      </c>
      <c r="BA162" s="74">
        <f>Tableau_TARIFS_SOCODA[[#This Row],[Prix d''achat HT]]*Tableau_TARIFS_SOCODA[[#This Row],[Qté23]]</f>
        <v>0</v>
      </c>
      <c r="BC162" s="74">
        <f>Tableau_TARIFS_SOCODA[[#This Row],[Prix d''achat HT]]*Tableau_TARIFS_SOCODA[[#This Row],[Qté24]]</f>
        <v>0</v>
      </c>
      <c r="BE162" s="74">
        <f>Tableau_TARIFS_SOCODA[[#This Row],[Prix d''achat HT]]*Tableau_TARIFS_SOCODA[[#This Row],[Qté25]]</f>
        <v>0</v>
      </c>
      <c r="BG162" s="74">
        <f>Tableau_TARIFS_SOCODA[[#This Row],[Prix d''achat HT]]*Tableau_TARIFS_SOCODA[[#This Row],[Qté26]]</f>
        <v>0</v>
      </c>
      <c r="BI162" s="74">
        <f>Tableau_TARIFS_SOCODA[[#This Row],[Prix d''achat HT]]*Tableau_TARIFS_SOCODA[[#This Row],[Qté27]]</f>
        <v>0</v>
      </c>
      <c r="BK162" s="74">
        <f>Tableau_TARIFS_SOCODA[[#This Row],[Prix d''achat HT]]*Tableau_TARIFS_SOCODA[[#This Row],[Qté28]]</f>
        <v>0</v>
      </c>
      <c r="BM162" s="74">
        <f>Tableau_TARIFS_SOCODA[[#This Row],[Prix d''achat HT]]*Tableau_TARIFS_SOCODA[[#This Row],[Qté29]]</f>
        <v>0</v>
      </c>
      <c r="BO162" s="74">
        <f>Tableau_TARIFS_SOCODA[[#This Row],[Prix d''achat HT]]*Tableau_TARIFS_SOCODA[[#This Row],[Qté30]]</f>
        <v>0</v>
      </c>
      <c r="BP162" s="75">
        <f>Tableau_TARIFS_SOCODA[[#This Row],[Longueur]]*Tableau_TARIFS_SOCODA[[#This Row],[Largeur]]</f>
        <v>5.7959999999999994</v>
      </c>
      <c r="BR162" s="74"/>
    </row>
    <row r="163" spans="1:70" x14ac:dyDescent="0.25">
      <c r="A163" t="s">
        <v>382</v>
      </c>
      <c r="B163" t="s">
        <v>383</v>
      </c>
      <c r="C163" t="s">
        <v>384</v>
      </c>
      <c r="D163">
        <v>3.05</v>
      </c>
      <c r="E163">
        <v>1.3</v>
      </c>
      <c r="F163" t="s">
        <v>61</v>
      </c>
      <c r="G163" s="74">
        <v>16.989899999999999</v>
      </c>
      <c r="I163" s="74">
        <f>Tableau_TARIFS_SOCODA[[#This Row],[Prix d''achat HT]]*Tableau_TARIFS_SOCODA[[#This Row],[Qté]]</f>
        <v>0</v>
      </c>
      <c r="K163" s="74">
        <f>Tableau_TARIFS_SOCODA[[#This Row],[Prix d''achat HT]]*Tableau_TARIFS_SOCODA[[#This Row],[Qté2]]</f>
        <v>0</v>
      </c>
      <c r="M163" s="74">
        <f>Tableau_TARIFS_SOCODA[[#This Row],[Prix d''achat HT]]*Tableau_TARIFS_SOCODA[[#This Row],[Qté3]]</f>
        <v>0</v>
      </c>
      <c r="O163" s="74">
        <f>Tableau_TARIFS_SOCODA[[#This Row],[Prix d''achat HT]]*Tableau_TARIFS_SOCODA[[#This Row],[Qté4]]</f>
        <v>0</v>
      </c>
      <c r="Q163" s="74">
        <f>Tableau_TARIFS_SOCODA[[#This Row],[Prix d''achat HT]]*Tableau_TARIFS_SOCODA[[#This Row],[Qté5]]</f>
        <v>0</v>
      </c>
      <c r="S163" s="74">
        <f>Tableau_TARIFS_SOCODA[[#This Row],[Prix d''achat HT]]*Tableau_TARIFS_SOCODA[[#This Row],[Qté6]]</f>
        <v>0</v>
      </c>
      <c r="U163" s="74">
        <f>Tableau_TARIFS_SOCODA[[#This Row],[Prix d''achat HT]]*Tableau_TARIFS_SOCODA[[#This Row],[Qté7]]</f>
        <v>0</v>
      </c>
      <c r="W163" s="74">
        <f>Tableau_TARIFS_SOCODA[[#This Row],[Prix d''achat HT]]*Tableau_TARIFS_SOCODA[[#This Row],[Qté8]]</f>
        <v>0</v>
      </c>
      <c r="Y163" s="74">
        <f>Tableau_TARIFS_SOCODA[[#This Row],[Prix d''achat HT]]*Tableau_TARIFS_SOCODA[[#This Row],[Qté9]]</f>
        <v>0</v>
      </c>
      <c r="AA163" s="74">
        <f>Tableau_TARIFS_SOCODA[[#This Row],[Prix d''achat HT]]*Tableau_TARIFS_SOCODA[[#This Row],[Qté10]]</f>
        <v>0</v>
      </c>
      <c r="AC163" s="74">
        <f>Tableau_TARIFS_SOCODA[[#This Row],[Prix d''achat HT]]*Tableau_TARIFS_SOCODA[[#This Row],[Qté11]]</f>
        <v>0</v>
      </c>
      <c r="AE163" s="74">
        <f>Tableau_TARIFS_SOCODA[[#This Row],[Prix d''achat HT]]*Tableau_TARIFS_SOCODA[[#This Row],[Qté12]]</f>
        <v>0</v>
      </c>
      <c r="AG163" s="74">
        <f>Tableau_TARIFS_SOCODA[[#This Row],[Prix d''achat HT]]*Tableau_TARIFS_SOCODA[[#This Row],[Qté13]]</f>
        <v>0</v>
      </c>
      <c r="AI163" s="74">
        <f>Tableau_TARIFS_SOCODA[[#This Row],[Prix d''achat HT]]*Tableau_TARIFS_SOCODA[[#This Row],[Qté14]]</f>
        <v>0</v>
      </c>
      <c r="AK163" s="74">
        <f>Tableau_TARIFS_SOCODA[[#This Row],[Prix d''achat HT]]*Tableau_TARIFS_SOCODA[[#This Row],[Qté15]]</f>
        <v>0</v>
      </c>
      <c r="AM163" s="74">
        <f>Tableau_TARIFS_SOCODA[[#This Row],[Prix d''achat HT]]*Tableau_TARIFS_SOCODA[[#This Row],[Qté16]]</f>
        <v>0</v>
      </c>
      <c r="AO163" s="74">
        <f>Tableau_TARIFS_SOCODA[[#This Row],[Prix d''achat HT]]*Tableau_TARIFS_SOCODA[[#This Row],[Qté17]]</f>
        <v>0</v>
      </c>
      <c r="AQ163" s="74">
        <f>Tableau_TARIFS_SOCODA[[#This Row],[Prix d''achat HT]]*Tableau_TARIFS_SOCODA[[#This Row],[Qté18]]</f>
        <v>0</v>
      </c>
      <c r="AS163" s="74">
        <f>Tableau_TARIFS_SOCODA[[#This Row],[Prix d''achat HT]]*Tableau_TARIFS_SOCODA[[#This Row],[Qté19]]</f>
        <v>0</v>
      </c>
      <c r="AU163" s="74">
        <f>Tableau_TARIFS_SOCODA[[#This Row],[Prix d''achat HT]]*Tableau_TARIFS_SOCODA[[#This Row],[Qté20]]</f>
        <v>0</v>
      </c>
      <c r="AW163" s="74">
        <f>Tableau_TARIFS_SOCODA[[#This Row],[Prix d''achat HT]]*Tableau_TARIFS_SOCODA[[#This Row],[Qté21]]</f>
        <v>0</v>
      </c>
      <c r="AY163" s="74">
        <f>Tableau_TARIFS_SOCODA[[#This Row],[Prix d''achat HT]]*Tableau_TARIFS_SOCODA[[#This Row],[Qté22]]</f>
        <v>0</v>
      </c>
      <c r="BA163" s="74">
        <f>Tableau_TARIFS_SOCODA[[#This Row],[Prix d''achat HT]]*Tableau_TARIFS_SOCODA[[#This Row],[Qté23]]</f>
        <v>0</v>
      </c>
      <c r="BC163" s="74">
        <f>Tableau_TARIFS_SOCODA[[#This Row],[Prix d''achat HT]]*Tableau_TARIFS_SOCODA[[#This Row],[Qté24]]</f>
        <v>0</v>
      </c>
      <c r="BE163" s="74">
        <f>Tableau_TARIFS_SOCODA[[#This Row],[Prix d''achat HT]]*Tableau_TARIFS_SOCODA[[#This Row],[Qté25]]</f>
        <v>0</v>
      </c>
      <c r="BG163" s="74">
        <f>Tableau_TARIFS_SOCODA[[#This Row],[Prix d''achat HT]]*Tableau_TARIFS_SOCODA[[#This Row],[Qté26]]</f>
        <v>0</v>
      </c>
      <c r="BI163" s="74">
        <f>Tableau_TARIFS_SOCODA[[#This Row],[Prix d''achat HT]]*Tableau_TARIFS_SOCODA[[#This Row],[Qté27]]</f>
        <v>0</v>
      </c>
      <c r="BK163" s="74">
        <f>Tableau_TARIFS_SOCODA[[#This Row],[Prix d''achat HT]]*Tableau_TARIFS_SOCODA[[#This Row],[Qté28]]</f>
        <v>0</v>
      </c>
      <c r="BM163" s="74">
        <f>Tableau_TARIFS_SOCODA[[#This Row],[Prix d''achat HT]]*Tableau_TARIFS_SOCODA[[#This Row],[Qté29]]</f>
        <v>0</v>
      </c>
      <c r="BO163" s="74">
        <f>Tableau_TARIFS_SOCODA[[#This Row],[Prix d''achat HT]]*Tableau_TARIFS_SOCODA[[#This Row],[Qté30]]</f>
        <v>0</v>
      </c>
      <c r="BP163" s="75">
        <f>Tableau_TARIFS_SOCODA[[#This Row],[Longueur]]*Tableau_TARIFS_SOCODA[[#This Row],[Largeur]]</f>
        <v>3.9649999999999999</v>
      </c>
      <c r="BR163" s="74"/>
    </row>
    <row r="164" spans="1:70" x14ac:dyDescent="0.25">
      <c r="A164" t="s">
        <v>385</v>
      </c>
      <c r="B164" t="s">
        <v>383</v>
      </c>
      <c r="C164" t="s">
        <v>386</v>
      </c>
      <c r="D164">
        <v>3.05</v>
      </c>
      <c r="E164">
        <v>1.3</v>
      </c>
      <c r="F164" t="s">
        <v>61</v>
      </c>
      <c r="G164" s="74">
        <v>18.809999999999999</v>
      </c>
      <c r="I164" s="74">
        <f>Tableau_TARIFS_SOCODA[[#This Row],[Prix d''achat HT]]*Tableau_TARIFS_SOCODA[[#This Row],[Qté]]</f>
        <v>0</v>
      </c>
      <c r="K164" s="74">
        <f>Tableau_TARIFS_SOCODA[[#This Row],[Prix d''achat HT]]*Tableau_TARIFS_SOCODA[[#This Row],[Qté2]]</f>
        <v>0</v>
      </c>
      <c r="M164" s="74">
        <f>Tableau_TARIFS_SOCODA[[#This Row],[Prix d''achat HT]]*Tableau_TARIFS_SOCODA[[#This Row],[Qté3]]</f>
        <v>0</v>
      </c>
      <c r="O164" s="74">
        <f>Tableau_TARIFS_SOCODA[[#This Row],[Prix d''achat HT]]*Tableau_TARIFS_SOCODA[[#This Row],[Qté4]]</f>
        <v>0</v>
      </c>
      <c r="Q164" s="74">
        <f>Tableau_TARIFS_SOCODA[[#This Row],[Prix d''achat HT]]*Tableau_TARIFS_SOCODA[[#This Row],[Qté5]]</f>
        <v>0</v>
      </c>
      <c r="S164" s="74">
        <f>Tableau_TARIFS_SOCODA[[#This Row],[Prix d''achat HT]]*Tableau_TARIFS_SOCODA[[#This Row],[Qté6]]</f>
        <v>0</v>
      </c>
      <c r="U164" s="74">
        <f>Tableau_TARIFS_SOCODA[[#This Row],[Prix d''achat HT]]*Tableau_TARIFS_SOCODA[[#This Row],[Qté7]]</f>
        <v>0</v>
      </c>
      <c r="W164" s="74">
        <f>Tableau_TARIFS_SOCODA[[#This Row],[Prix d''achat HT]]*Tableau_TARIFS_SOCODA[[#This Row],[Qté8]]</f>
        <v>0</v>
      </c>
      <c r="Y164" s="74">
        <f>Tableau_TARIFS_SOCODA[[#This Row],[Prix d''achat HT]]*Tableau_TARIFS_SOCODA[[#This Row],[Qté9]]</f>
        <v>0</v>
      </c>
      <c r="AA164" s="74">
        <f>Tableau_TARIFS_SOCODA[[#This Row],[Prix d''achat HT]]*Tableau_TARIFS_SOCODA[[#This Row],[Qté10]]</f>
        <v>0</v>
      </c>
      <c r="AC164" s="74">
        <f>Tableau_TARIFS_SOCODA[[#This Row],[Prix d''achat HT]]*Tableau_TARIFS_SOCODA[[#This Row],[Qté11]]</f>
        <v>0</v>
      </c>
      <c r="AE164" s="74">
        <f>Tableau_TARIFS_SOCODA[[#This Row],[Prix d''achat HT]]*Tableau_TARIFS_SOCODA[[#This Row],[Qté12]]</f>
        <v>0</v>
      </c>
      <c r="AG164" s="74">
        <f>Tableau_TARIFS_SOCODA[[#This Row],[Prix d''achat HT]]*Tableau_TARIFS_SOCODA[[#This Row],[Qté13]]</f>
        <v>0</v>
      </c>
      <c r="AI164" s="74">
        <f>Tableau_TARIFS_SOCODA[[#This Row],[Prix d''achat HT]]*Tableau_TARIFS_SOCODA[[#This Row],[Qté14]]</f>
        <v>0</v>
      </c>
      <c r="AK164" s="74">
        <f>Tableau_TARIFS_SOCODA[[#This Row],[Prix d''achat HT]]*Tableau_TARIFS_SOCODA[[#This Row],[Qté15]]</f>
        <v>0</v>
      </c>
      <c r="AM164" s="74">
        <f>Tableau_TARIFS_SOCODA[[#This Row],[Prix d''achat HT]]*Tableau_TARIFS_SOCODA[[#This Row],[Qté16]]</f>
        <v>0</v>
      </c>
      <c r="AO164" s="74">
        <f>Tableau_TARIFS_SOCODA[[#This Row],[Prix d''achat HT]]*Tableau_TARIFS_SOCODA[[#This Row],[Qté17]]</f>
        <v>0</v>
      </c>
      <c r="AQ164" s="74">
        <f>Tableau_TARIFS_SOCODA[[#This Row],[Prix d''achat HT]]*Tableau_TARIFS_SOCODA[[#This Row],[Qté18]]</f>
        <v>0</v>
      </c>
      <c r="AS164" s="74">
        <f>Tableau_TARIFS_SOCODA[[#This Row],[Prix d''achat HT]]*Tableau_TARIFS_SOCODA[[#This Row],[Qté19]]</f>
        <v>0</v>
      </c>
      <c r="AU164" s="74">
        <f>Tableau_TARIFS_SOCODA[[#This Row],[Prix d''achat HT]]*Tableau_TARIFS_SOCODA[[#This Row],[Qté20]]</f>
        <v>0</v>
      </c>
      <c r="AW164" s="74">
        <f>Tableau_TARIFS_SOCODA[[#This Row],[Prix d''achat HT]]*Tableau_TARIFS_SOCODA[[#This Row],[Qté21]]</f>
        <v>0</v>
      </c>
      <c r="AY164" s="74">
        <f>Tableau_TARIFS_SOCODA[[#This Row],[Prix d''achat HT]]*Tableau_TARIFS_SOCODA[[#This Row],[Qté22]]</f>
        <v>0</v>
      </c>
      <c r="BA164" s="74">
        <f>Tableau_TARIFS_SOCODA[[#This Row],[Prix d''achat HT]]*Tableau_TARIFS_SOCODA[[#This Row],[Qté23]]</f>
        <v>0</v>
      </c>
      <c r="BC164" s="74">
        <f>Tableau_TARIFS_SOCODA[[#This Row],[Prix d''achat HT]]*Tableau_TARIFS_SOCODA[[#This Row],[Qté24]]</f>
        <v>0</v>
      </c>
      <c r="BE164" s="74">
        <f>Tableau_TARIFS_SOCODA[[#This Row],[Prix d''achat HT]]*Tableau_TARIFS_SOCODA[[#This Row],[Qté25]]</f>
        <v>0</v>
      </c>
      <c r="BG164" s="74">
        <f>Tableau_TARIFS_SOCODA[[#This Row],[Prix d''achat HT]]*Tableau_TARIFS_SOCODA[[#This Row],[Qté26]]</f>
        <v>0</v>
      </c>
      <c r="BI164" s="74">
        <f>Tableau_TARIFS_SOCODA[[#This Row],[Prix d''achat HT]]*Tableau_TARIFS_SOCODA[[#This Row],[Qté27]]</f>
        <v>0</v>
      </c>
      <c r="BK164" s="74">
        <f>Tableau_TARIFS_SOCODA[[#This Row],[Prix d''achat HT]]*Tableau_TARIFS_SOCODA[[#This Row],[Qté28]]</f>
        <v>0</v>
      </c>
      <c r="BM164" s="74">
        <f>Tableau_TARIFS_SOCODA[[#This Row],[Prix d''achat HT]]*Tableau_TARIFS_SOCODA[[#This Row],[Qté29]]</f>
        <v>0</v>
      </c>
      <c r="BO164" s="74">
        <f>Tableau_TARIFS_SOCODA[[#This Row],[Prix d''achat HT]]*Tableau_TARIFS_SOCODA[[#This Row],[Qté30]]</f>
        <v>0</v>
      </c>
      <c r="BP164" s="75">
        <f>Tableau_TARIFS_SOCODA[[#This Row],[Longueur]]*Tableau_TARIFS_SOCODA[[#This Row],[Largeur]]</f>
        <v>3.9649999999999999</v>
      </c>
      <c r="BR164" s="74"/>
    </row>
    <row r="165" spans="1:70" x14ac:dyDescent="0.25">
      <c r="A165" t="s">
        <v>387</v>
      </c>
      <c r="B165" t="s">
        <v>383</v>
      </c>
      <c r="C165" t="s">
        <v>388</v>
      </c>
      <c r="D165">
        <v>3.05</v>
      </c>
      <c r="E165">
        <v>1.3</v>
      </c>
      <c r="F165" t="s">
        <v>61</v>
      </c>
      <c r="G165" s="74">
        <v>20.41</v>
      </c>
      <c r="I165" s="74">
        <f>Tableau_TARIFS_SOCODA[[#This Row],[Prix d''achat HT]]*Tableau_TARIFS_SOCODA[[#This Row],[Qté]]</f>
        <v>0</v>
      </c>
      <c r="K165" s="74">
        <f>Tableau_TARIFS_SOCODA[[#This Row],[Prix d''achat HT]]*Tableau_TARIFS_SOCODA[[#This Row],[Qté2]]</f>
        <v>0</v>
      </c>
      <c r="M165" s="74">
        <f>Tableau_TARIFS_SOCODA[[#This Row],[Prix d''achat HT]]*Tableau_TARIFS_SOCODA[[#This Row],[Qté3]]</f>
        <v>0</v>
      </c>
      <c r="O165" s="74">
        <f>Tableau_TARIFS_SOCODA[[#This Row],[Prix d''achat HT]]*Tableau_TARIFS_SOCODA[[#This Row],[Qté4]]</f>
        <v>0</v>
      </c>
      <c r="Q165" s="74">
        <f>Tableau_TARIFS_SOCODA[[#This Row],[Prix d''achat HT]]*Tableau_TARIFS_SOCODA[[#This Row],[Qté5]]</f>
        <v>0</v>
      </c>
      <c r="S165" s="74">
        <f>Tableau_TARIFS_SOCODA[[#This Row],[Prix d''achat HT]]*Tableau_TARIFS_SOCODA[[#This Row],[Qté6]]</f>
        <v>0</v>
      </c>
      <c r="U165" s="74">
        <f>Tableau_TARIFS_SOCODA[[#This Row],[Prix d''achat HT]]*Tableau_TARIFS_SOCODA[[#This Row],[Qté7]]</f>
        <v>0</v>
      </c>
      <c r="W165" s="74">
        <f>Tableau_TARIFS_SOCODA[[#This Row],[Prix d''achat HT]]*Tableau_TARIFS_SOCODA[[#This Row],[Qté8]]</f>
        <v>0</v>
      </c>
      <c r="Y165" s="74">
        <f>Tableau_TARIFS_SOCODA[[#This Row],[Prix d''achat HT]]*Tableau_TARIFS_SOCODA[[#This Row],[Qté9]]</f>
        <v>0</v>
      </c>
      <c r="AA165" s="74">
        <f>Tableau_TARIFS_SOCODA[[#This Row],[Prix d''achat HT]]*Tableau_TARIFS_SOCODA[[#This Row],[Qté10]]</f>
        <v>0</v>
      </c>
      <c r="AC165" s="74">
        <f>Tableau_TARIFS_SOCODA[[#This Row],[Prix d''achat HT]]*Tableau_TARIFS_SOCODA[[#This Row],[Qté11]]</f>
        <v>0</v>
      </c>
      <c r="AE165" s="74">
        <f>Tableau_TARIFS_SOCODA[[#This Row],[Prix d''achat HT]]*Tableau_TARIFS_SOCODA[[#This Row],[Qté12]]</f>
        <v>0</v>
      </c>
      <c r="AG165" s="74">
        <f>Tableau_TARIFS_SOCODA[[#This Row],[Prix d''achat HT]]*Tableau_TARIFS_SOCODA[[#This Row],[Qté13]]</f>
        <v>0</v>
      </c>
      <c r="AI165" s="74">
        <f>Tableau_TARIFS_SOCODA[[#This Row],[Prix d''achat HT]]*Tableau_TARIFS_SOCODA[[#This Row],[Qté14]]</f>
        <v>0</v>
      </c>
      <c r="AK165" s="74">
        <f>Tableau_TARIFS_SOCODA[[#This Row],[Prix d''achat HT]]*Tableau_TARIFS_SOCODA[[#This Row],[Qté15]]</f>
        <v>0</v>
      </c>
      <c r="AM165" s="74">
        <f>Tableau_TARIFS_SOCODA[[#This Row],[Prix d''achat HT]]*Tableau_TARIFS_SOCODA[[#This Row],[Qté16]]</f>
        <v>0</v>
      </c>
      <c r="AO165" s="74">
        <f>Tableau_TARIFS_SOCODA[[#This Row],[Prix d''achat HT]]*Tableau_TARIFS_SOCODA[[#This Row],[Qté17]]</f>
        <v>0</v>
      </c>
      <c r="AQ165" s="74">
        <f>Tableau_TARIFS_SOCODA[[#This Row],[Prix d''achat HT]]*Tableau_TARIFS_SOCODA[[#This Row],[Qté18]]</f>
        <v>0</v>
      </c>
      <c r="AS165" s="74">
        <f>Tableau_TARIFS_SOCODA[[#This Row],[Prix d''achat HT]]*Tableau_TARIFS_SOCODA[[#This Row],[Qté19]]</f>
        <v>0</v>
      </c>
      <c r="AU165" s="74">
        <f>Tableau_TARIFS_SOCODA[[#This Row],[Prix d''achat HT]]*Tableau_TARIFS_SOCODA[[#This Row],[Qté20]]</f>
        <v>0</v>
      </c>
      <c r="AW165" s="74">
        <f>Tableau_TARIFS_SOCODA[[#This Row],[Prix d''achat HT]]*Tableau_TARIFS_SOCODA[[#This Row],[Qté21]]</f>
        <v>0</v>
      </c>
      <c r="AY165" s="74">
        <f>Tableau_TARIFS_SOCODA[[#This Row],[Prix d''achat HT]]*Tableau_TARIFS_SOCODA[[#This Row],[Qté22]]</f>
        <v>0</v>
      </c>
      <c r="BA165" s="74">
        <f>Tableau_TARIFS_SOCODA[[#This Row],[Prix d''achat HT]]*Tableau_TARIFS_SOCODA[[#This Row],[Qté23]]</f>
        <v>0</v>
      </c>
      <c r="BC165" s="74">
        <f>Tableau_TARIFS_SOCODA[[#This Row],[Prix d''achat HT]]*Tableau_TARIFS_SOCODA[[#This Row],[Qté24]]</f>
        <v>0</v>
      </c>
      <c r="BE165" s="74">
        <f>Tableau_TARIFS_SOCODA[[#This Row],[Prix d''achat HT]]*Tableau_TARIFS_SOCODA[[#This Row],[Qté25]]</f>
        <v>0</v>
      </c>
      <c r="BG165" s="74">
        <f>Tableau_TARIFS_SOCODA[[#This Row],[Prix d''achat HT]]*Tableau_TARIFS_SOCODA[[#This Row],[Qté26]]</f>
        <v>0</v>
      </c>
      <c r="BI165" s="74">
        <f>Tableau_TARIFS_SOCODA[[#This Row],[Prix d''achat HT]]*Tableau_TARIFS_SOCODA[[#This Row],[Qté27]]</f>
        <v>0</v>
      </c>
      <c r="BK165" s="74">
        <f>Tableau_TARIFS_SOCODA[[#This Row],[Prix d''achat HT]]*Tableau_TARIFS_SOCODA[[#This Row],[Qté28]]</f>
        <v>0</v>
      </c>
      <c r="BM165" s="74">
        <f>Tableau_TARIFS_SOCODA[[#This Row],[Prix d''achat HT]]*Tableau_TARIFS_SOCODA[[#This Row],[Qté29]]</f>
        <v>0</v>
      </c>
      <c r="BO165" s="74">
        <f>Tableau_TARIFS_SOCODA[[#This Row],[Prix d''achat HT]]*Tableau_TARIFS_SOCODA[[#This Row],[Qté30]]</f>
        <v>0</v>
      </c>
      <c r="BP165" s="75">
        <f>Tableau_TARIFS_SOCODA[[#This Row],[Longueur]]*Tableau_TARIFS_SOCODA[[#This Row],[Largeur]]</f>
        <v>3.9649999999999999</v>
      </c>
      <c r="BR165" s="74"/>
    </row>
    <row r="166" spans="1:70" x14ac:dyDescent="0.25">
      <c r="A166" t="s">
        <v>389</v>
      </c>
      <c r="B166" t="s">
        <v>383</v>
      </c>
      <c r="C166" t="s">
        <v>390</v>
      </c>
      <c r="D166">
        <v>3.05</v>
      </c>
      <c r="E166">
        <v>1.3</v>
      </c>
      <c r="F166" t="s">
        <v>61</v>
      </c>
      <c r="G166" s="74">
        <v>18.809999999999999</v>
      </c>
      <c r="I166" s="74">
        <f>Tableau_TARIFS_SOCODA[[#This Row],[Prix d''achat HT]]*Tableau_TARIFS_SOCODA[[#This Row],[Qté]]</f>
        <v>0</v>
      </c>
      <c r="K166" s="74">
        <f>Tableau_TARIFS_SOCODA[[#This Row],[Prix d''achat HT]]*Tableau_TARIFS_SOCODA[[#This Row],[Qté2]]</f>
        <v>0</v>
      </c>
      <c r="M166" s="74">
        <f>Tableau_TARIFS_SOCODA[[#This Row],[Prix d''achat HT]]*Tableau_TARIFS_SOCODA[[#This Row],[Qté3]]</f>
        <v>0</v>
      </c>
      <c r="O166" s="74">
        <f>Tableau_TARIFS_SOCODA[[#This Row],[Prix d''achat HT]]*Tableau_TARIFS_SOCODA[[#This Row],[Qté4]]</f>
        <v>0</v>
      </c>
      <c r="Q166" s="74">
        <f>Tableau_TARIFS_SOCODA[[#This Row],[Prix d''achat HT]]*Tableau_TARIFS_SOCODA[[#This Row],[Qté5]]</f>
        <v>0</v>
      </c>
      <c r="S166" s="74">
        <f>Tableau_TARIFS_SOCODA[[#This Row],[Prix d''achat HT]]*Tableau_TARIFS_SOCODA[[#This Row],[Qté6]]</f>
        <v>0</v>
      </c>
      <c r="U166" s="74">
        <f>Tableau_TARIFS_SOCODA[[#This Row],[Prix d''achat HT]]*Tableau_TARIFS_SOCODA[[#This Row],[Qté7]]</f>
        <v>0</v>
      </c>
      <c r="W166" s="74">
        <f>Tableau_TARIFS_SOCODA[[#This Row],[Prix d''achat HT]]*Tableau_TARIFS_SOCODA[[#This Row],[Qté8]]</f>
        <v>0</v>
      </c>
      <c r="Y166" s="74">
        <f>Tableau_TARIFS_SOCODA[[#This Row],[Prix d''achat HT]]*Tableau_TARIFS_SOCODA[[#This Row],[Qté9]]</f>
        <v>0</v>
      </c>
      <c r="AA166" s="74">
        <f>Tableau_TARIFS_SOCODA[[#This Row],[Prix d''achat HT]]*Tableau_TARIFS_SOCODA[[#This Row],[Qté10]]</f>
        <v>0</v>
      </c>
      <c r="AC166" s="74">
        <f>Tableau_TARIFS_SOCODA[[#This Row],[Prix d''achat HT]]*Tableau_TARIFS_SOCODA[[#This Row],[Qté11]]</f>
        <v>0</v>
      </c>
      <c r="AE166" s="74">
        <f>Tableau_TARIFS_SOCODA[[#This Row],[Prix d''achat HT]]*Tableau_TARIFS_SOCODA[[#This Row],[Qté12]]</f>
        <v>0</v>
      </c>
      <c r="AG166" s="74">
        <f>Tableau_TARIFS_SOCODA[[#This Row],[Prix d''achat HT]]*Tableau_TARIFS_SOCODA[[#This Row],[Qté13]]</f>
        <v>0</v>
      </c>
      <c r="AI166" s="74">
        <f>Tableau_TARIFS_SOCODA[[#This Row],[Prix d''achat HT]]*Tableau_TARIFS_SOCODA[[#This Row],[Qté14]]</f>
        <v>0</v>
      </c>
      <c r="AK166" s="74">
        <f>Tableau_TARIFS_SOCODA[[#This Row],[Prix d''achat HT]]*Tableau_TARIFS_SOCODA[[#This Row],[Qté15]]</f>
        <v>0</v>
      </c>
      <c r="AM166" s="74">
        <f>Tableau_TARIFS_SOCODA[[#This Row],[Prix d''achat HT]]*Tableau_TARIFS_SOCODA[[#This Row],[Qté16]]</f>
        <v>0</v>
      </c>
      <c r="AO166" s="74">
        <f>Tableau_TARIFS_SOCODA[[#This Row],[Prix d''achat HT]]*Tableau_TARIFS_SOCODA[[#This Row],[Qté17]]</f>
        <v>0</v>
      </c>
      <c r="AQ166" s="74">
        <f>Tableau_TARIFS_SOCODA[[#This Row],[Prix d''achat HT]]*Tableau_TARIFS_SOCODA[[#This Row],[Qté18]]</f>
        <v>0</v>
      </c>
      <c r="AS166" s="74">
        <f>Tableau_TARIFS_SOCODA[[#This Row],[Prix d''achat HT]]*Tableau_TARIFS_SOCODA[[#This Row],[Qté19]]</f>
        <v>0</v>
      </c>
      <c r="AU166" s="74">
        <f>Tableau_TARIFS_SOCODA[[#This Row],[Prix d''achat HT]]*Tableau_TARIFS_SOCODA[[#This Row],[Qté20]]</f>
        <v>0</v>
      </c>
      <c r="AW166" s="74">
        <f>Tableau_TARIFS_SOCODA[[#This Row],[Prix d''achat HT]]*Tableau_TARIFS_SOCODA[[#This Row],[Qté21]]</f>
        <v>0</v>
      </c>
      <c r="AY166" s="74">
        <f>Tableau_TARIFS_SOCODA[[#This Row],[Prix d''achat HT]]*Tableau_TARIFS_SOCODA[[#This Row],[Qté22]]</f>
        <v>0</v>
      </c>
      <c r="BA166" s="74">
        <f>Tableau_TARIFS_SOCODA[[#This Row],[Prix d''achat HT]]*Tableau_TARIFS_SOCODA[[#This Row],[Qté23]]</f>
        <v>0</v>
      </c>
      <c r="BC166" s="74">
        <f>Tableau_TARIFS_SOCODA[[#This Row],[Prix d''achat HT]]*Tableau_TARIFS_SOCODA[[#This Row],[Qté24]]</f>
        <v>0</v>
      </c>
      <c r="BE166" s="74">
        <f>Tableau_TARIFS_SOCODA[[#This Row],[Prix d''achat HT]]*Tableau_TARIFS_SOCODA[[#This Row],[Qté25]]</f>
        <v>0</v>
      </c>
      <c r="BG166" s="74">
        <f>Tableau_TARIFS_SOCODA[[#This Row],[Prix d''achat HT]]*Tableau_TARIFS_SOCODA[[#This Row],[Qté26]]</f>
        <v>0</v>
      </c>
      <c r="BI166" s="74">
        <f>Tableau_TARIFS_SOCODA[[#This Row],[Prix d''achat HT]]*Tableau_TARIFS_SOCODA[[#This Row],[Qté27]]</f>
        <v>0</v>
      </c>
      <c r="BK166" s="74">
        <f>Tableau_TARIFS_SOCODA[[#This Row],[Prix d''achat HT]]*Tableau_TARIFS_SOCODA[[#This Row],[Qté28]]</f>
        <v>0</v>
      </c>
      <c r="BM166" s="74">
        <f>Tableau_TARIFS_SOCODA[[#This Row],[Prix d''achat HT]]*Tableau_TARIFS_SOCODA[[#This Row],[Qté29]]</f>
        <v>0</v>
      </c>
      <c r="BO166" s="74">
        <f>Tableau_TARIFS_SOCODA[[#This Row],[Prix d''achat HT]]*Tableau_TARIFS_SOCODA[[#This Row],[Qté30]]</f>
        <v>0</v>
      </c>
      <c r="BP166" s="75">
        <f>Tableau_TARIFS_SOCODA[[#This Row],[Longueur]]*Tableau_TARIFS_SOCODA[[#This Row],[Largeur]]</f>
        <v>3.9649999999999999</v>
      </c>
      <c r="BR166" s="74"/>
    </row>
    <row r="167" spans="1:70" x14ac:dyDescent="0.25">
      <c r="A167" t="s">
        <v>391</v>
      </c>
      <c r="B167" t="s">
        <v>383</v>
      </c>
      <c r="C167" t="s">
        <v>392</v>
      </c>
      <c r="D167">
        <v>3.05</v>
      </c>
      <c r="E167">
        <v>1.3</v>
      </c>
      <c r="F167" t="s">
        <v>61</v>
      </c>
      <c r="G167" s="74">
        <v>18.809999999999999</v>
      </c>
      <c r="I167" s="74">
        <f>Tableau_TARIFS_SOCODA[[#This Row],[Prix d''achat HT]]*Tableau_TARIFS_SOCODA[[#This Row],[Qté]]</f>
        <v>0</v>
      </c>
      <c r="K167" s="74">
        <f>Tableau_TARIFS_SOCODA[[#This Row],[Prix d''achat HT]]*Tableau_TARIFS_SOCODA[[#This Row],[Qté2]]</f>
        <v>0</v>
      </c>
      <c r="M167" s="74">
        <f>Tableau_TARIFS_SOCODA[[#This Row],[Prix d''achat HT]]*Tableau_TARIFS_SOCODA[[#This Row],[Qté3]]</f>
        <v>0</v>
      </c>
      <c r="O167" s="74">
        <f>Tableau_TARIFS_SOCODA[[#This Row],[Prix d''achat HT]]*Tableau_TARIFS_SOCODA[[#This Row],[Qté4]]</f>
        <v>0</v>
      </c>
      <c r="Q167" s="74">
        <f>Tableau_TARIFS_SOCODA[[#This Row],[Prix d''achat HT]]*Tableau_TARIFS_SOCODA[[#This Row],[Qté5]]</f>
        <v>0</v>
      </c>
      <c r="S167" s="74">
        <f>Tableau_TARIFS_SOCODA[[#This Row],[Prix d''achat HT]]*Tableau_TARIFS_SOCODA[[#This Row],[Qté6]]</f>
        <v>0</v>
      </c>
      <c r="U167" s="74">
        <f>Tableau_TARIFS_SOCODA[[#This Row],[Prix d''achat HT]]*Tableau_TARIFS_SOCODA[[#This Row],[Qté7]]</f>
        <v>0</v>
      </c>
      <c r="W167" s="74">
        <f>Tableau_TARIFS_SOCODA[[#This Row],[Prix d''achat HT]]*Tableau_TARIFS_SOCODA[[#This Row],[Qté8]]</f>
        <v>0</v>
      </c>
      <c r="Y167" s="74">
        <f>Tableau_TARIFS_SOCODA[[#This Row],[Prix d''achat HT]]*Tableau_TARIFS_SOCODA[[#This Row],[Qté9]]</f>
        <v>0</v>
      </c>
      <c r="AA167" s="74">
        <f>Tableau_TARIFS_SOCODA[[#This Row],[Prix d''achat HT]]*Tableau_TARIFS_SOCODA[[#This Row],[Qté10]]</f>
        <v>0</v>
      </c>
      <c r="AC167" s="74">
        <f>Tableau_TARIFS_SOCODA[[#This Row],[Prix d''achat HT]]*Tableau_TARIFS_SOCODA[[#This Row],[Qté11]]</f>
        <v>0</v>
      </c>
      <c r="AE167" s="74">
        <f>Tableau_TARIFS_SOCODA[[#This Row],[Prix d''achat HT]]*Tableau_TARIFS_SOCODA[[#This Row],[Qté12]]</f>
        <v>0</v>
      </c>
      <c r="AG167" s="74">
        <f>Tableau_TARIFS_SOCODA[[#This Row],[Prix d''achat HT]]*Tableau_TARIFS_SOCODA[[#This Row],[Qté13]]</f>
        <v>0</v>
      </c>
      <c r="AI167" s="74">
        <f>Tableau_TARIFS_SOCODA[[#This Row],[Prix d''achat HT]]*Tableau_TARIFS_SOCODA[[#This Row],[Qté14]]</f>
        <v>0</v>
      </c>
      <c r="AK167" s="74">
        <f>Tableau_TARIFS_SOCODA[[#This Row],[Prix d''achat HT]]*Tableau_TARIFS_SOCODA[[#This Row],[Qté15]]</f>
        <v>0</v>
      </c>
      <c r="AM167" s="74">
        <f>Tableau_TARIFS_SOCODA[[#This Row],[Prix d''achat HT]]*Tableau_TARIFS_SOCODA[[#This Row],[Qté16]]</f>
        <v>0</v>
      </c>
      <c r="AO167" s="74">
        <f>Tableau_TARIFS_SOCODA[[#This Row],[Prix d''achat HT]]*Tableau_TARIFS_SOCODA[[#This Row],[Qté17]]</f>
        <v>0</v>
      </c>
      <c r="AQ167" s="74">
        <f>Tableau_TARIFS_SOCODA[[#This Row],[Prix d''achat HT]]*Tableau_TARIFS_SOCODA[[#This Row],[Qté18]]</f>
        <v>0</v>
      </c>
      <c r="AS167" s="74">
        <f>Tableau_TARIFS_SOCODA[[#This Row],[Prix d''achat HT]]*Tableau_TARIFS_SOCODA[[#This Row],[Qté19]]</f>
        <v>0</v>
      </c>
      <c r="AU167" s="74">
        <f>Tableau_TARIFS_SOCODA[[#This Row],[Prix d''achat HT]]*Tableau_TARIFS_SOCODA[[#This Row],[Qté20]]</f>
        <v>0</v>
      </c>
      <c r="AW167" s="74">
        <f>Tableau_TARIFS_SOCODA[[#This Row],[Prix d''achat HT]]*Tableau_TARIFS_SOCODA[[#This Row],[Qté21]]</f>
        <v>0</v>
      </c>
      <c r="AY167" s="74">
        <f>Tableau_TARIFS_SOCODA[[#This Row],[Prix d''achat HT]]*Tableau_TARIFS_SOCODA[[#This Row],[Qté22]]</f>
        <v>0</v>
      </c>
      <c r="BA167" s="74">
        <f>Tableau_TARIFS_SOCODA[[#This Row],[Prix d''achat HT]]*Tableau_TARIFS_SOCODA[[#This Row],[Qté23]]</f>
        <v>0</v>
      </c>
      <c r="BC167" s="74">
        <f>Tableau_TARIFS_SOCODA[[#This Row],[Prix d''achat HT]]*Tableau_TARIFS_SOCODA[[#This Row],[Qté24]]</f>
        <v>0</v>
      </c>
      <c r="BE167" s="74">
        <f>Tableau_TARIFS_SOCODA[[#This Row],[Prix d''achat HT]]*Tableau_TARIFS_SOCODA[[#This Row],[Qté25]]</f>
        <v>0</v>
      </c>
      <c r="BG167" s="74">
        <f>Tableau_TARIFS_SOCODA[[#This Row],[Prix d''achat HT]]*Tableau_TARIFS_SOCODA[[#This Row],[Qté26]]</f>
        <v>0</v>
      </c>
      <c r="BI167" s="74">
        <f>Tableau_TARIFS_SOCODA[[#This Row],[Prix d''achat HT]]*Tableau_TARIFS_SOCODA[[#This Row],[Qté27]]</f>
        <v>0</v>
      </c>
      <c r="BK167" s="74">
        <f>Tableau_TARIFS_SOCODA[[#This Row],[Prix d''achat HT]]*Tableau_TARIFS_SOCODA[[#This Row],[Qté28]]</f>
        <v>0</v>
      </c>
      <c r="BM167" s="74">
        <f>Tableau_TARIFS_SOCODA[[#This Row],[Prix d''achat HT]]*Tableau_TARIFS_SOCODA[[#This Row],[Qté29]]</f>
        <v>0</v>
      </c>
      <c r="BO167" s="74">
        <f>Tableau_TARIFS_SOCODA[[#This Row],[Prix d''achat HT]]*Tableau_TARIFS_SOCODA[[#This Row],[Qté30]]</f>
        <v>0</v>
      </c>
      <c r="BP167" s="75">
        <f>Tableau_TARIFS_SOCODA[[#This Row],[Longueur]]*Tableau_TARIFS_SOCODA[[#This Row],[Largeur]]</f>
        <v>3.9649999999999999</v>
      </c>
      <c r="BR167" s="74"/>
    </row>
    <row r="168" spans="1:70" x14ac:dyDescent="0.25">
      <c r="A168" t="s">
        <v>393</v>
      </c>
      <c r="B168" t="s">
        <v>383</v>
      </c>
      <c r="C168" t="s">
        <v>394</v>
      </c>
      <c r="D168">
        <v>3.05</v>
      </c>
      <c r="E168">
        <v>1.3</v>
      </c>
      <c r="F168" t="s">
        <v>61</v>
      </c>
      <c r="G168" s="74">
        <v>20.41</v>
      </c>
      <c r="I168" s="74">
        <f>Tableau_TARIFS_SOCODA[[#This Row],[Prix d''achat HT]]*Tableau_TARIFS_SOCODA[[#This Row],[Qté]]</f>
        <v>0</v>
      </c>
      <c r="K168" s="74">
        <f>Tableau_TARIFS_SOCODA[[#This Row],[Prix d''achat HT]]*Tableau_TARIFS_SOCODA[[#This Row],[Qté2]]</f>
        <v>0</v>
      </c>
      <c r="M168" s="74">
        <f>Tableau_TARIFS_SOCODA[[#This Row],[Prix d''achat HT]]*Tableau_TARIFS_SOCODA[[#This Row],[Qté3]]</f>
        <v>0</v>
      </c>
      <c r="O168" s="74">
        <f>Tableau_TARIFS_SOCODA[[#This Row],[Prix d''achat HT]]*Tableau_TARIFS_SOCODA[[#This Row],[Qté4]]</f>
        <v>0</v>
      </c>
      <c r="Q168" s="74">
        <f>Tableau_TARIFS_SOCODA[[#This Row],[Prix d''achat HT]]*Tableau_TARIFS_SOCODA[[#This Row],[Qté5]]</f>
        <v>0</v>
      </c>
      <c r="S168" s="74">
        <f>Tableau_TARIFS_SOCODA[[#This Row],[Prix d''achat HT]]*Tableau_TARIFS_SOCODA[[#This Row],[Qté6]]</f>
        <v>0</v>
      </c>
      <c r="U168" s="74">
        <f>Tableau_TARIFS_SOCODA[[#This Row],[Prix d''achat HT]]*Tableau_TARIFS_SOCODA[[#This Row],[Qté7]]</f>
        <v>0</v>
      </c>
      <c r="W168" s="74">
        <f>Tableau_TARIFS_SOCODA[[#This Row],[Prix d''achat HT]]*Tableau_TARIFS_SOCODA[[#This Row],[Qté8]]</f>
        <v>0</v>
      </c>
      <c r="Y168" s="74">
        <f>Tableau_TARIFS_SOCODA[[#This Row],[Prix d''achat HT]]*Tableau_TARIFS_SOCODA[[#This Row],[Qté9]]</f>
        <v>0</v>
      </c>
      <c r="AA168" s="74">
        <f>Tableau_TARIFS_SOCODA[[#This Row],[Prix d''achat HT]]*Tableau_TARIFS_SOCODA[[#This Row],[Qté10]]</f>
        <v>0</v>
      </c>
      <c r="AC168" s="74">
        <f>Tableau_TARIFS_SOCODA[[#This Row],[Prix d''achat HT]]*Tableau_TARIFS_SOCODA[[#This Row],[Qté11]]</f>
        <v>0</v>
      </c>
      <c r="AE168" s="74">
        <f>Tableau_TARIFS_SOCODA[[#This Row],[Prix d''achat HT]]*Tableau_TARIFS_SOCODA[[#This Row],[Qté12]]</f>
        <v>0</v>
      </c>
      <c r="AG168" s="74">
        <f>Tableau_TARIFS_SOCODA[[#This Row],[Prix d''achat HT]]*Tableau_TARIFS_SOCODA[[#This Row],[Qté13]]</f>
        <v>0</v>
      </c>
      <c r="AI168" s="74">
        <f>Tableau_TARIFS_SOCODA[[#This Row],[Prix d''achat HT]]*Tableau_TARIFS_SOCODA[[#This Row],[Qté14]]</f>
        <v>0</v>
      </c>
      <c r="AK168" s="74">
        <f>Tableau_TARIFS_SOCODA[[#This Row],[Prix d''achat HT]]*Tableau_TARIFS_SOCODA[[#This Row],[Qté15]]</f>
        <v>0</v>
      </c>
      <c r="AM168" s="74">
        <f>Tableau_TARIFS_SOCODA[[#This Row],[Prix d''achat HT]]*Tableau_TARIFS_SOCODA[[#This Row],[Qté16]]</f>
        <v>0</v>
      </c>
      <c r="AO168" s="74">
        <f>Tableau_TARIFS_SOCODA[[#This Row],[Prix d''achat HT]]*Tableau_TARIFS_SOCODA[[#This Row],[Qté17]]</f>
        <v>0</v>
      </c>
      <c r="AQ168" s="74">
        <f>Tableau_TARIFS_SOCODA[[#This Row],[Prix d''achat HT]]*Tableau_TARIFS_SOCODA[[#This Row],[Qté18]]</f>
        <v>0</v>
      </c>
      <c r="AS168" s="74">
        <f>Tableau_TARIFS_SOCODA[[#This Row],[Prix d''achat HT]]*Tableau_TARIFS_SOCODA[[#This Row],[Qté19]]</f>
        <v>0</v>
      </c>
      <c r="AU168" s="74">
        <f>Tableau_TARIFS_SOCODA[[#This Row],[Prix d''achat HT]]*Tableau_TARIFS_SOCODA[[#This Row],[Qté20]]</f>
        <v>0</v>
      </c>
      <c r="AW168" s="74">
        <f>Tableau_TARIFS_SOCODA[[#This Row],[Prix d''achat HT]]*Tableau_TARIFS_SOCODA[[#This Row],[Qté21]]</f>
        <v>0</v>
      </c>
      <c r="AY168" s="74">
        <f>Tableau_TARIFS_SOCODA[[#This Row],[Prix d''achat HT]]*Tableau_TARIFS_SOCODA[[#This Row],[Qté22]]</f>
        <v>0</v>
      </c>
      <c r="BA168" s="74">
        <f>Tableau_TARIFS_SOCODA[[#This Row],[Prix d''achat HT]]*Tableau_TARIFS_SOCODA[[#This Row],[Qté23]]</f>
        <v>0</v>
      </c>
      <c r="BC168" s="74">
        <f>Tableau_TARIFS_SOCODA[[#This Row],[Prix d''achat HT]]*Tableau_TARIFS_SOCODA[[#This Row],[Qté24]]</f>
        <v>0</v>
      </c>
      <c r="BE168" s="74">
        <f>Tableau_TARIFS_SOCODA[[#This Row],[Prix d''achat HT]]*Tableau_TARIFS_SOCODA[[#This Row],[Qté25]]</f>
        <v>0</v>
      </c>
      <c r="BG168" s="74">
        <f>Tableau_TARIFS_SOCODA[[#This Row],[Prix d''achat HT]]*Tableau_TARIFS_SOCODA[[#This Row],[Qté26]]</f>
        <v>0</v>
      </c>
      <c r="BI168" s="74">
        <f>Tableau_TARIFS_SOCODA[[#This Row],[Prix d''achat HT]]*Tableau_TARIFS_SOCODA[[#This Row],[Qté27]]</f>
        <v>0</v>
      </c>
      <c r="BK168" s="74">
        <f>Tableau_TARIFS_SOCODA[[#This Row],[Prix d''achat HT]]*Tableau_TARIFS_SOCODA[[#This Row],[Qté28]]</f>
        <v>0</v>
      </c>
      <c r="BM168" s="74">
        <f>Tableau_TARIFS_SOCODA[[#This Row],[Prix d''achat HT]]*Tableau_TARIFS_SOCODA[[#This Row],[Qté29]]</f>
        <v>0</v>
      </c>
      <c r="BO168" s="74">
        <f>Tableau_TARIFS_SOCODA[[#This Row],[Prix d''achat HT]]*Tableau_TARIFS_SOCODA[[#This Row],[Qté30]]</f>
        <v>0</v>
      </c>
      <c r="BP168" s="75">
        <f>Tableau_TARIFS_SOCODA[[#This Row],[Longueur]]*Tableau_TARIFS_SOCODA[[#This Row],[Largeur]]</f>
        <v>3.9649999999999999</v>
      </c>
      <c r="BR168" s="74"/>
    </row>
    <row r="169" spans="1:70" x14ac:dyDescent="0.25">
      <c r="A169" t="s">
        <v>395</v>
      </c>
      <c r="B169" t="s">
        <v>383</v>
      </c>
      <c r="C169" t="s">
        <v>396</v>
      </c>
      <c r="D169">
        <v>3.05</v>
      </c>
      <c r="E169">
        <v>1.3</v>
      </c>
      <c r="F169" t="s">
        <v>61</v>
      </c>
      <c r="G169" s="74">
        <v>16.989899999999999</v>
      </c>
      <c r="I169" s="74">
        <f>Tableau_TARIFS_SOCODA[[#This Row],[Prix d''achat HT]]*Tableau_TARIFS_SOCODA[[#This Row],[Qté]]</f>
        <v>0</v>
      </c>
      <c r="K169" s="74">
        <f>Tableau_TARIFS_SOCODA[[#This Row],[Prix d''achat HT]]*Tableau_TARIFS_SOCODA[[#This Row],[Qté2]]</f>
        <v>0</v>
      </c>
      <c r="M169" s="74">
        <f>Tableau_TARIFS_SOCODA[[#This Row],[Prix d''achat HT]]*Tableau_TARIFS_SOCODA[[#This Row],[Qté3]]</f>
        <v>0</v>
      </c>
      <c r="O169" s="74">
        <f>Tableau_TARIFS_SOCODA[[#This Row],[Prix d''achat HT]]*Tableau_TARIFS_SOCODA[[#This Row],[Qté4]]</f>
        <v>0</v>
      </c>
      <c r="Q169" s="74">
        <f>Tableau_TARIFS_SOCODA[[#This Row],[Prix d''achat HT]]*Tableau_TARIFS_SOCODA[[#This Row],[Qté5]]</f>
        <v>0</v>
      </c>
      <c r="S169" s="74">
        <f>Tableau_TARIFS_SOCODA[[#This Row],[Prix d''achat HT]]*Tableau_TARIFS_SOCODA[[#This Row],[Qté6]]</f>
        <v>0</v>
      </c>
      <c r="U169" s="74">
        <f>Tableau_TARIFS_SOCODA[[#This Row],[Prix d''achat HT]]*Tableau_TARIFS_SOCODA[[#This Row],[Qté7]]</f>
        <v>0</v>
      </c>
      <c r="W169" s="74">
        <f>Tableau_TARIFS_SOCODA[[#This Row],[Prix d''achat HT]]*Tableau_TARIFS_SOCODA[[#This Row],[Qté8]]</f>
        <v>0</v>
      </c>
      <c r="Y169" s="74">
        <f>Tableau_TARIFS_SOCODA[[#This Row],[Prix d''achat HT]]*Tableau_TARIFS_SOCODA[[#This Row],[Qté9]]</f>
        <v>0</v>
      </c>
      <c r="AA169" s="74">
        <f>Tableau_TARIFS_SOCODA[[#This Row],[Prix d''achat HT]]*Tableau_TARIFS_SOCODA[[#This Row],[Qté10]]</f>
        <v>0</v>
      </c>
      <c r="AC169" s="74">
        <f>Tableau_TARIFS_SOCODA[[#This Row],[Prix d''achat HT]]*Tableau_TARIFS_SOCODA[[#This Row],[Qté11]]</f>
        <v>0</v>
      </c>
      <c r="AE169" s="74">
        <f>Tableau_TARIFS_SOCODA[[#This Row],[Prix d''achat HT]]*Tableau_TARIFS_SOCODA[[#This Row],[Qté12]]</f>
        <v>0</v>
      </c>
      <c r="AG169" s="74">
        <f>Tableau_TARIFS_SOCODA[[#This Row],[Prix d''achat HT]]*Tableau_TARIFS_SOCODA[[#This Row],[Qté13]]</f>
        <v>0</v>
      </c>
      <c r="AI169" s="74">
        <f>Tableau_TARIFS_SOCODA[[#This Row],[Prix d''achat HT]]*Tableau_TARIFS_SOCODA[[#This Row],[Qté14]]</f>
        <v>0</v>
      </c>
      <c r="AK169" s="74">
        <f>Tableau_TARIFS_SOCODA[[#This Row],[Prix d''achat HT]]*Tableau_TARIFS_SOCODA[[#This Row],[Qté15]]</f>
        <v>0</v>
      </c>
      <c r="AM169" s="74">
        <f>Tableau_TARIFS_SOCODA[[#This Row],[Prix d''achat HT]]*Tableau_TARIFS_SOCODA[[#This Row],[Qté16]]</f>
        <v>0</v>
      </c>
      <c r="AO169" s="74">
        <f>Tableau_TARIFS_SOCODA[[#This Row],[Prix d''achat HT]]*Tableau_TARIFS_SOCODA[[#This Row],[Qté17]]</f>
        <v>0</v>
      </c>
      <c r="AQ169" s="74">
        <f>Tableau_TARIFS_SOCODA[[#This Row],[Prix d''achat HT]]*Tableau_TARIFS_SOCODA[[#This Row],[Qté18]]</f>
        <v>0</v>
      </c>
      <c r="AS169" s="74">
        <f>Tableau_TARIFS_SOCODA[[#This Row],[Prix d''achat HT]]*Tableau_TARIFS_SOCODA[[#This Row],[Qté19]]</f>
        <v>0</v>
      </c>
      <c r="AU169" s="74">
        <f>Tableau_TARIFS_SOCODA[[#This Row],[Prix d''achat HT]]*Tableau_TARIFS_SOCODA[[#This Row],[Qté20]]</f>
        <v>0</v>
      </c>
      <c r="AW169" s="74">
        <f>Tableau_TARIFS_SOCODA[[#This Row],[Prix d''achat HT]]*Tableau_TARIFS_SOCODA[[#This Row],[Qté21]]</f>
        <v>0</v>
      </c>
      <c r="AY169" s="74">
        <f>Tableau_TARIFS_SOCODA[[#This Row],[Prix d''achat HT]]*Tableau_TARIFS_SOCODA[[#This Row],[Qté22]]</f>
        <v>0</v>
      </c>
      <c r="BA169" s="74">
        <f>Tableau_TARIFS_SOCODA[[#This Row],[Prix d''achat HT]]*Tableau_TARIFS_SOCODA[[#This Row],[Qté23]]</f>
        <v>0</v>
      </c>
      <c r="BC169" s="74">
        <f>Tableau_TARIFS_SOCODA[[#This Row],[Prix d''achat HT]]*Tableau_TARIFS_SOCODA[[#This Row],[Qté24]]</f>
        <v>0</v>
      </c>
      <c r="BE169" s="74">
        <f>Tableau_TARIFS_SOCODA[[#This Row],[Prix d''achat HT]]*Tableau_TARIFS_SOCODA[[#This Row],[Qté25]]</f>
        <v>0</v>
      </c>
      <c r="BG169" s="74">
        <f>Tableau_TARIFS_SOCODA[[#This Row],[Prix d''achat HT]]*Tableau_TARIFS_SOCODA[[#This Row],[Qté26]]</f>
        <v>0</v>
      </c>
      <c r="BI169" s="74">
        <f>Tableau_TARIFS_SOCODA[[#This Row],[Prix d''achat HT]]*Tableau_TARIFS_SOCODA[[#This Row],[Qté27]]</f>
        <v>0</v>
      </c>
      <c r="BK169" s="74">
        <f>Tableau_TARIFS_SOCODA[[#This Row],[Prix d''achat HT]]*Tableau_TARIFS_SOCODA[[#This Row],[Qté28]]</f>
        <v>0</v>
      </c>
      <c r="BM169" s="74">
        <f>Tableau_TARIFS_SOCODA[[#This Row],[Prix d''achat HT]]*Tableau_TARIFS_SOCODA[[#This Row],[Qté29]]</f>
        <v>0</v>
      </c>
      <c r="BO169" s="74">
        <f>Tableau_TARIFS_SOCODA[[#This Row],[Prix d''achat HT]]*Tableau_TARIFS_SOCODA[[#This Row],[Qté30]]</f>
        <v>0</v>
      </c>
      <c r="BP169" s="75">
        <f>Tableau_TARIFS_SOCODA[[#This Row],[Longueur]]*Tableau_TARIFS_SOCODA[[#This Row],[Largeur]]</f>
        <v>3.9649999999999999</v>
      </c>
      <c r="BR169" s="74"/>
    </row>
    <row r="170" spans="1:70" x14ac:dyDescent="0.25">
      <c r="A170" t="s">
        <v>397</v>
      </c>
      <c r="B170" t="s">
        <v>383</v>
      </c>
      <c r="C170" t="s">
        <v>398</v>
      </c>
      <c r="D170">
        <v>3.05</v>
      </c>
      <c r="E170">
        <v>1.3</v>
      </c>
      <c r="F170" t="s">
        <v>61</v>
      </c>
      <c r="G170" s="74">
        <v>20.41</v>
      </c>
      <c r="I170" s="74">
        <f>Tableau_TARIFS_SOCODA[[#This Row],[Prix d''achat HT]]*Tableau_TARIFS_SOCODA[[#This Row],[Qté]]</f>
        <v>0</v>
      </c>
      <c r="K170" s="74">
        <f>Tableau_TARIFS_SOCODA[[#This Row],[Prix d''achat HT]]*Tableau_TARIFS_SOCODA[[#This Row],[Qté2]]</f>
        <v>0</v>
      </c>
      <c r="M170" s="74">
        <f>Tableau_TARIFS_SOCODA[[#This Row],[Prix d''achat HT]]*Tableau_TARIFS_SOCODA[[#This Row],[Qté3]]</f>
        <v>0</v>
      </c>
      <c r="O170" s="74">
        <f>Tableau_TARIFS_SOCODA[[#This Row],[Prix d''achat HT]]*Tableau_TARIFS_SOCODA[[#This Row],[Qté4]]</f>
        <v>0</v>
      </c>
      <c r="Q170" s="74">
        <f>Tableau_TARIFS_SOCODA[[#This Row],[Prix d''achat HT]]*Tableau_TARIFS_SOCODA[[#This Row],[Qté5]]</f>
        <v>0</v>
      </c>
      <c r="S170" s="74">
        <f>Tableau_TARIFS_SOCODA[[#This Row],[Prix d''achat HT]]*Tableau_TARIFS_SOCODA[[#This Row],[Qté6]]</f>
        <v>0</v>
      </c>
      <c r="U170" s="74">
        <f>Tableau_TARIFS_SOCODA[[#This Row],[Prix d''achat HT]]*Tableau_TARIFS_SOCODA[[#This Row],[Qté7]]</f>
        <v>0</v>
      </c>
      <c r="W170" s="74">
        <f>Tableau_TARIFS_SOCODA[[#This Row],[Prix d''achat HT]]*Tableau_TARIFS_SOCODA[[#This Row],[Qté8]]</f>
        <v>0</v>
      </c>
      <c r="Y170" s="74">
        <f>Tableau_TARIFS_SOCODA[[#This Row],[Prix d''achat HT]]*Tableau_TARIFS_SOCODA[[#This Row],[Qté9]]</f>
        <v>0</v>
      </c>
      <c r="AA170" s="74">
        <f>Tableau_TARIFS_SOCODA[[#This Row],[Prix d''achat HT]]*Tableau_TARIFS_SOCODA[[#This Row],[Qté10]]</f>
        <v>0</v>
      </c>
      <c r="AC170" s="74">
        <f>Tableau_TARIFS_SOCODA[[#This Row],[Prix d''achat HT]]*Tableau_TARIFS_SOCODA[[#This Row],[Qté11]]</f>
        <v>0</v>
      </c>
      <c r="AE170" s="74">
        <f>Tableau_TARIFS_SOCODA[[#This Row],[Prix d''achat HT]]*Tableau_TARIFS_SOCODA[[#This Row],[Qté12]]</f>
        <v>0</v>
      </c>
      <c r="AG170" s="74">
        <f>Tableau_TARIFS_SOCODA[[#This Row],[Prix d''achat HT]]*Tableau_TARIFS_SOCODA[[#This Row],[Qté13]]</f>
        <v>0</v>
      </c>
      <c r="AI170" s="74">
        <f>Tableau_TARIFS_SOCODA[[#This Row],[Prix d''achat HT]]*Tableau_TARIFS_SOCODA[[#This Row],[Qté14]]</f>
        <v>0</v>
      </c>
      <c r="AK170" s="74">
        <f>Tableau_TARIFS_SOCODA[[#This Row],[Prix d''achat HT]]*Tableau_TARIFS_SOCODA[[#This Row],[Qté15]]</f>
        <v>0</v>
      </c>
      <c r="AM170" s="74">
        <f>Tableau_TARIFS_SOCODA[[#This Row],[Prix d''achat HT]]*Tableau_TARIFS_SOCODA[[#This Row],[Qté16]]</f>
        <v>0</v>
      </c>
      <c r="AO170" s="74">
        <f>Tableau_TARIFS_SOCODA[[#This Row],[Prix d''achat HT]]*Tableau_TARIFS_SOCODA[[#This Row],[Qté17]]</f>
        <v>0</v>
      </c>
      <c r="AQ170" s="74">
        <f>Tableau_TARIFS_SOCODA[[#This Row],[Prix d''achat HT]]*Tableau_TARIFS_SOCODA[[#This Row],[Qté18]]</f>
        <v>0</v>
      </c>
      <c r="AS170" s="74">
        <f>Tableau_TARIFS_SOCODA[[#This Row],[Prix d''achat HT]]*Tableau_TARIFS_SOCODA[[#This Row],[Qté19]]</f>
        <v>0</v>
      </c>
      <c r="AU170" s="74">
        <f>Tableau_TARIFS_SOCODA[[#This Row],[Prix d''achat HT]]*Tableau_TARIFS_SOCODA[[#This Row],[Qté20]]</f>
        <v>0</v>
      </c>
      <c r="AW170" s="74">
        <f>Tableau_TARIFS_SOCODA[[#This Row],[Prix d''achat HT]]*Tableau_TARIFS_SOCODA[[#This Row],[Qté21]]</f>
        <v>0</v>
      </c>
      <c r="AY170" s="74">
        <f>Tableau_TARIFS_SOCODA[[#This Row],[Prix d''achat HT]]*Tableau_TARIFS_SOCODA[[#This Row],[Qté22]]</f>
        <v>0</v>
      </c>
      <c r="BA170" s="74">
        <f>Tableau_TARIFS_SOCODA[[#This Row],[Prix d''achat HT]]*Tableau_TARIFS_SOCODA[[#This Row],[Qté23]]</f>
        <v>0</v>
      </c>
      <c r="BC170" s="74">
        <f>Tableau_TARIFS_SOCODA[[#This Row],[Prix d''achat HT]]*Tableau_TARIFS_SOCODA[[#This Row],[Qté24]]</f>
        <v>0</v>
      </c>
      <c r="BE170" s="74">
        <f>Tableau_TARIFS_SOCODA[[#This Row],[Prix d''achat HT]]*Tableau_TARIFS_SOCODA[[#This Row],[Qté25]]</f>
        <v>0</v>
      </c>
      <c r="BG170" s="74">
        <f>Tableau_TARIFS_SOCODA[[#This Row],[Prix d''achat HT]]*Tableau_TARIFS_SOCODA[[#This Row],[Qté26]]</f>
        <v>0</v>
      </c>
      <c r="BI170" s="74">
        <f>Tableau_TARIFS_SOCODA[[#This Row],[Prix d''achat HT]]*Tableau_TARIFS_SOCODA[[#This Row],[Qté27]]</f>
        <v>0</v>
      </c>
      <c r="BK170" s="74">
        <f>Tableau_TARIFS_SOCODA[[#This Row],[Prix d''achat HT]]*Tableau_TARIFS_SOCODA[[#This Row],[Qté28]]</f>
        <v>0</v>
      </c>
      <c r="BM170" s="74">
        <f>Tableau_TARIFS_SOCODA[[#This Row],[Prix d''achat HT]]*Tableau_TARIFS_SOCODA[[#This Row],[Qté29]]</f>
        <v>0</v>
      </c>
      <c r="BO170" s="74">
        <f>Tableau_TARIFS_SOCODA[[#This Row],[Prix d''achat HT]]*Tableau_TARIFS_SOCODA[[#This Row],[Qté30]]</f>
        <v>0</v>
      </c>
      <c r="BP170" s="75">
        <f>Tableau_TARIFS_SOCODA[[#This Row],[Longueur]]*Tableau_TARIFS_SOCODA[[#This Row],[Largeur]]</f>
        <v>3.9649999999999999</v>
      </c>
      <c r="BR170" s="74"/>
    </row>
    <row r="171" spans="1:70" x14ac:dyDescent="0.25">
      <c r="A171" t="s">
        <v>399</v>
      </c>
      <c r="B171" t="s">
        <v>383</v>
      </c>
      <c r="C171" t="s">
        <v>400</v>
      </c>
      <c r="D171">
        <v>3.05</v>
      </c>
      <c r="E171">
        <v>1.3</v>
      </c>
      <c r="F171" t="s">
        <v>61</v>
      </c>
      <c r="G171" s="74">
        <v>18.809999999999999</v>
      </c>
      <c r="I171" s="74">
        <f>Tableau_TARIFS_SOCODA[[#This Row],[Prix d''achat HT]]*Tableau_TARIFS_SOCODA[[#This Row],[Qté]]</f>
        <v>0</v>
      </c>
      <c r="K171" s="74">
        <f>Tableau_TARIFS_SOCODA[[#This Row],[Prix d''achat HT]]*Tableau_TARIFS_SOCODA[[#This Row],[Qté2]]</f>
        <v>0</v>
      </c>
      <c r="M171" s="74">
        <f>Tableau_TARIFS_SOCODA[[#This Row],[Prix d''achat HT]]*Tableau_TARIFS_SOCODA[[#This Row],[Qté3]]</f>
        <v>0</v>
      </c>
      <c r="O171" s="74">
        <f>Tableau_TARIFS_SOCODA[[#This Row],[Prix d''achat HT]]*Tableau_TARIFS_SOCODA[[#This Row],[Qté4]]</f>
        <v>0</v>
      </c>
      <c r="Q171" s="74">
        <f>Tableau_TARIFS_SOCODA[[#This Row],[Prix d''achat HT]]*Tableau_TARIFS_SOCODA[[#This Row],[Qté5]]</f>
        <v>0</v>
      </c>
      <c r="S171" s="74">
        <f>Tableau_TARIFS_SOCODA[[#This Row],[Prix d''achat HT]]*Tableau_TARIFS_SOCODA[[#This Row],[Qté6]]</f>
        <v>0</v>
      </c>
      <c r="U171" s="74">
        <f>Tableau_TARIFS_SOCODA[[#This Row],[Prix d''achat HT]]*Tableau_TARIFS_SOCODA[[#This Row],[Qté7]]</f>
        <v>0</v>
      </c>
      <c r="W171" s="74">
        <f>Tableau_TARIFS_SOCODA[[#This Row],[Prix d''achat HT]]*Tableau_TARIFS_SOCODA[[#This Row],[Qté8]]</f>
        <v>0</v>
      </c>
      <c r="Y171" s="74">
        <f>Tableau_TARIFS_SOCODA[[#This Row],[Prix d''achat HT]]*Tableau_TARIFS_SOCODA[[#This Row],[Qté9]]</f>
        <v>0</v>
      </c>
      <c r="AA171" s="74">
        <f>Tableau_TARIFS_SOCODA[[#This Row],[Prix d''achat HT]]*Tableau_TARIFS_SOCODA[[#This Row],[Qté10]]</f>
        <v>0</v>
      </c>
      <c r="AC171" s="74">
        <f>Tableau_TARIFS_SOCODA[[#This Row],[Prix d''achat HT]]*Tableau_TARIFS_SOCODA[[#This Row],[Qté11]]</f>
        <v>0</v>
      </c>
      <c r="AE171" s="74">
        <f>Tableau_TARIFS_SOCODA[[#This Row],[Prix d''achat HT]]*Tableau_TARIFS_SOCODA[[#This Row],[Qté12]]</f>
        <v>0</v>
      </c>
      <c r="AG171" s="74">
        <f>Tableau_TARIFS_SOCODA[[#This Row],[Prix d''achat HT]]*Tableau_TARIFS_SOCODA[[#This Row],[Qté13]]</f>
        <v>0</v>
      </c>
      <c r="AI171" s="74">
        <f>Tableau_TARIFS_SOCODA[[#This Row],[Prix d''achat HT]]*Tableau_TARIFS_SOCODA[[#This Row],[Qté14]]</f>
        <v>0</v>
      </c>
      <c r="AK171" s="74">
        <f>Tableau_TARIFS_SOCODA[[#This Row],[Prix d''achat HT]]*Tableau_TARIFS_SOCODA[[#This Row],[Qté15]]</f>
        <v>0</v>
      </c>
      <c r="AM171" s="74">
        <f>Tableau_TARIFS_SOCODA[[#This Row],[Prix d''achat HT]]*Tableau_TARIFS_SOCODA[[#This Row],[Qté16]]</f>
        <v>0</v>
      </c>
      <c r="AO171" s="74">
        <f>Tableau_TARIFS_SOCODA[[#This Row],[Prix d''achat HT]]*Tableau_TARIFS_SOCODA[[#This Row],[Qté17]]</f>
        <v>0</v>
      </c>
      <c r="AQ171" s="74">
        <f>Tableau_TARIFS_SOCODA[[#This Row],[Prix d''achat HT]]*Tableau_TARIFS_SOCODA[[#This Row],[Qté18]]</f>
        <v>0</v>
      </c>
      <c r="AS171" s="74">
        <f>Tableau_TARIFS_SOCODA[[#This Row],[Prix d''achat HT]]*Tableau_TARIFS_SOCODA[[#This Row],[Qté19]]</f>
        <v>0</v>
      </c>
      <c r="AU171" s="74">
        <f>Tableau_TARIFS_SOCODA[[#This Row],[Prix d''achat HT]]*Tableau_TARIFS_SOCODA[[#This Row],[Qté20]]</f>
        <v>0</v>
      </c>
      <c r="AW171" s="74">
        <f>Tableau_TARIFS_SOCODA[[#This Row],[Prix d''achat HT]]*Tableau_TARIFS_SOCODA[[#This Row],[Qté21]]</f>
        <v>0</v>
      </c>
      <c r="AY171" s="74">
        <f>Tableau_TARIFS_SOCODA[[#This Row],[Prix d''achat HT]]*Tableau_TARIFS_SOCODA[[#This Row],[Qté22]]</f>
        <v>0</v>
      </c>
      <c r="BA171" s="74">
        <f>Tableau_TARIFS_SOCODA[[#This Row],[Prix d''achat HT]]*Tableau_TARIFS_SOCODA[[#This Row],[Qté23]]</f>
        <v>0</v>
      </c>
      <c r="BC171" s="74">
        <f>Tableau_TARIFS_SOCODA[[#This Row],[Prix d''achat HT]]*Tableau_TARIFS_SOCODA[[#This Row],[Qté24]]</f>
        <v>0</v>
      </c>
      <c r="BE171" s="74">
        <f>Tableau_TARIFS_SOCODA[[#This Row],[Prix d''achat HT]]*Tableau_TARIFS_SOCODA[[#This Row],[Qté25]]</f>
        <v>0</v>
      </c>
      <c r="BG171" s="74">
        <f>Tableau_TARIFS_SOCODA[[#This Row],[Prix d''achat HT]]*Tableau_TARIFS_SOCODA[[#This Row],[Qté26]]</f>
        <v>0</v>
      </c>
      <c r="BI171" s="74">
        <f>Tableau_TARIFS_SOCODA[[#This Row],[Prix d''achat HT]]*Tableau_TARIFS_SOCODA[[#This Row],[Qté27]]</f>
        <v>0</v>
      </c>
      <c r="BK171" s="74">
        <f>Tableau_TARIFS_SOCODA[[#This Row],[Prix d''achat HT]]*Tableau_TARIFS_SOCODA[[#This Row],[Qté28]]</f>
        <v>0</v>
      </c>
      <c r="BM171" s="74">
        <f>Tableau_TARIFS_SOCODA[[#This Row],[Prix d''achat HT]]*Tableau_TARIFS_SOCODA[[#This Row],[Qté29]]</f>
        <v>0</v>
      </c>
      <c r="BO171" s="74">
        <f>Tableau_TARIFS_SOCODA[[#This Row],[Prix d''achat HT]]*Tableau_TARIFS_SOCODA[[#This Row],[Qté30]]</f>
        <v>0</v>
      </c>
      <c r="BP171" s="75">
        <f>Tableau_TARIFS_SOCODA[[#This Row],[Longueur]]*Tableau_TARIFS_SOCODA[[#This Row],[Largeur]]</f>
        <v>3.9649999999999999</v>
      </c>
      <c r="BR171" s="74"/>
    </row>
    <row r="172" spans="1:70" x14ac:dyDescent="0.25">
      <c r="A172" t="s">
        <v>401</v>
      </c>
      <c r="B172" t="s">
        <v>383</v>
      </c>
      <c r="C172" t="s">
        <v>402</v>
      </c>
      <c r="D172">
        <v>3.05</v>
      </c>
      <c r="E172">
        <v>1.3</v>
      </c>
      <c r="F172" t="s">
        <v>61</v>
      </c>
      <c r="G172" s="74">
        <v>20.41</v>
      </c>
      <c r="I172" s="74">
        <f>Tableau_TARIFS_SOCODA[[#This Row],[Prix d''achat HT]]*Tableau_TARIFS_SOCODA[[#This Row],[Qté]]</f>
        <v>0</v>
      </c>
      <c r="K172" s="74">
        <f>Tableau_TARIFS_SOCODA[[#This Row],[Prix d''achat HT]]*Tableau_TARIFS_SOCODA[[#This Row],[Qté2]]</f>
        <v>0</v>
      </c>
      <c r="M172" s="74">
        <f>Tableau_TARIFS_SOCODA[[#This Row],[Prix d''achat HT]]*Tableau_TARIFS_SOCODA[[#This Row],[Qté3]]</f>
        <v>0</v>
      </c>
      <c r="O172" s="74">
        <f>Tableau_TARIFS_SOCODA[[#This Row],[Prix d''achat HT]]*Tableau_TARIFS_SOCODA[[#This Row],[Qté4]]</f>
        <v>0</v>
      </c>
      <c r="Q172" s="74">
        <f>Tableau_TARIFS_SOCODA[[#This Row],[Prix d''achat HT]]*Tableau_TARIFS_SOCODA[[#This Row],[Qté5]]</f>
        <v>0</v>
      </c>
      <c r="S172" s="74">
        <f>Tableau_TARIFS_SOCODA[[#This Row],[Prix d''achat HT]]*Tableau_TARIFS_SOCODA[[#This Row],[Qté6]]</f>
        <v>0</v>
      </c>
      <c r="U172" s="74">
        <f>Tableau_TARIFS_SOCODA[[#This Row],[Prix d''achat HT]]*Tableau_TARIFS_SOCODA[[#This Row],[Qté7]]</f>
        <v>0</v>
      </c>
      <c r="W172" s="74">
        <f>Tableau_TARIFS_SOCODA[[#This Row],[Prix d''achat HT]]*Tableau_TARIFS_SOCODA[[#This Row],[Qté8]]</f>
        <v>0</v>
      </c>
      <c r="Y172" s="74">
        <f>Tableau_TARIFS_SOCODA[[#This Row],[Prix d''achat HT]]*Tableau_TARIFS_SOCODA[[#This Row],[Qté9]]</f>
        <v>0</v>
      </c>
      <c r="AA172" s="74">
        <f>Tableau_TARIFS_SOCODA[[#This Row],[Prix d''achat HT]]*Tableau_TARIFS_SOCODA[[#This Row],[Qté10]]</f>
        <v>0</v>
      </c>
      <c r="AC172" s="74">
        <f>Tableau_TARIFS_SOCODA[[#This Row],[Prix d''achat HT]]*Tableau_TARIFS_SOCODA[[#This Row],[Qté11]]</f>
        <v>0</v>
      </c>
      <c r="AE172" s="74">
        <f>Tableau_TARIFS_SOCODA[[#This Row],[Prix d''achat HT]]*Tableau_TARIFS_SOCODA[[#This Row],[Qté12]]</f>
        <v>0</v>
      </c>
      <c r="AG172" s="74">
        <f>Tableau_TARIFS_SOCODA[[#This Row],[Prix d''achat HT]]*Tableau_TARIFS_SOCODA[[#This Row],[Qté13]]</f>
        <v>0</v>
      </c>
      <c r="AI172" s="74">
        <f>Tableau_TARIFS_SOCODA[[#This Row],[Prix d''achat HT]]*Tableau_TARIFS_SOCODA[[#This Row],[Qté14]]</f>
        <v>0</v>
      </c>
      <c r="AK172" s="74">
        <f>Tableau_TARIFS_SOCODA[[#This Row],[Prix d''achat HT]]*Tableau_TARIFS_SOCODA[[#This Row],[Qté15]]</f>
        <v>0</v>
      </c>
      <c r="AM172" s="74">
        <f>Tableau_TARIFS_SOCODA[[#This Row],[Prix d''achat HT]]*Tableau_TARIFS_SOCODA[[#This Row],[Qté16]]</f>
        <v>0</v>
      </c>
      <c r="AO172" s="74">
        <f>Tableau_TARIFS_SOCODA[[#This Row],[Prix d''achat HT]]*Tableau_TARIFS_SOCODA[[#This Row],[Qté17]]</f>
        <v>0</v>
      </c>
      <c r="AQ172" s="74">
        <f>Tableau_TARIFS_SOCODA[[#This Row],[Prix d''achat HT]]*Tableau_TARIFS_SOCODA[[#This Row],[Qté18]]</f>
        <v>0</v>
      </c>
      <c r="AS172" s="74">
        <f>Tableau_TARIFS_SOCODA[[#This Row],[Prix d''achat HT]]*Tableau_TARIFS_SOCODA[[#This Row],[Qté19]]</f>
        <v>0</v>
      </c>
      <c r="AU172" s="74">
        <f>Tableau_TARIFS_SOCODA[[#This Row],[Prix d''achat HT]]*Tableau_TARIFS_SOCODA[[#This Row],[Qté20]]</f>
        <v>0</v>
      </c>
      <c r="AW172" s="74">
        <f>Tableau_TARIFS_SOCODA[[#This Row],[Prix d''achat HT]]*Tableau_TARIFS_SOCODA[[#This Row],[Qté21]]</f>
        <v>0</v>
      </c>
      <c r="AY172" s="74">
        <f>Tableau_TARIFS_SOCODA[[#This Row],[Prix d''achat HT]]*Tableau_TARIFS_SOCODA[[#This Row],[Qté22]]</f>
        <v>0</v>
      </c>
      <c r="BA172" s="74">
        <f>Tableau_TARIFS_SOCODA[[#This Row],[Prix d''achat HT]]*Tableau_TARIFS_SOCODA[[#This Row],[Qté23]]</f>
        <v>0</v>
      </c>
      <c r="BC172" s="74">
        <f>Tableau_TARIFS_SOCODA[[#This Row],[Prix d''achat HT]]*Tableau_TARIFS_SOCODA[[#This Row],[Qté24]]</f>
        <v>0</v>
      </c>
      <c r="BE172" s="74">
        <f>Tableau_TARIFS_SOCODA[[#This Row],[Prix d''achat HT]]*Tableau_TARIFS_SOCODA[[#This Row],[Qté25]]</f>
        <v>0</v>
      </c>
      <c r="BG172" s="74">
        <f>Tableau_TARIFS_SOCODA[[#This Row],[Prix d''achat HT]]*Tableau_TARIFS_SOCODA[[#This Row],[Qté26]]</f>
        <v>0</v>
      </c>
      <c r="BI172" s="74">
        <f>Tableau_TARIFS_SOCODA[[#This Row],[Prix d''achat HT]]*Tableau_TARIFS_SOCODA[[#This Row],[Qté27]]</f>
        <v>0</v>
      </c>
      <c r="BK172" s="74">
        <f>Tableau_TARIFS_SOCODA[[#This Row],[Prix d''achat HT]]*Tableau_TARIFS_SOCODA[[#This Row],[Qté28]]</f>
        <v>0</v>
      </c>
      <c r="BM172" s="74">
        <f>Tableau_TARIFS_SOCODA[[#This Row],[Prix d''achat HT]]*Tableau_TARIFS_SOCODA[[#This Row],[Qté29]]</f>
        <v>0</v>
      </c>
      <c r="BO172" s="74">
        <f>Tableau_TARIFS_SOCODA[[#This Row],[Prix d''achat HT]]*Tableau_TARIFS_SOCODA[[#This Row],[Qté30]]</f>
        <v>0</v>
      </c>
      <c r="BP172" s="75">
        <f>Tableau_TARIFS_SOCODA[[#This Row],[Longueur]]*Tableau_TARIFS_SOCODA[[#This Row],[Largeur]]</f>
        <v>3.9649999999999999</v>
      </c>
      <c r="BR172" s="74"/>
    </row>
    <row r="173" spans="1:70" x14ac:dyDescent="0.25">
      <c r="A173" t="s">
        <v>403</v>
      </c>
      <c r="B173" t="s">
        <v>383</v>
      </c>
      <c r="C173" t="s">
        <v>404</v>
      </c>
      <c r="D173">
        <v>3.05</v>
      </c>
      <c r="E173">
        <v>1.3</v>
      </c>
      <c r="F173" t="s">
        <v>61</v>
      </c>
      <c r="G173" s="74">
        <v>24.12</v>
      </c>
      <c r="I173" s="74">
        <f>Tableau_TARIFS_SOCODA[[#This Row],[Prix d''achat HT]]*Tableau_TARIFS_SOCODA[[#This Row],[Qté]]</f>
        <v>0</v>
      </c>
      <c r="K173" s="74">
        <f>Tableau_TARIFS_SOCODA[[#This Row],[Prix d''achat HT]]*Tableau_TARIFS_SOCODA[[#This Row],[Qté2]]</f>
        <v>0</v>
      </c>
      <c r="M173" s="74">
        <f>Tableau_TARIFS_SOCODA[[#This Row],[Prix d''achat HT]]*Tableau_TARIFS_SOCODA[[#This Row],[Qté3]]</f>
        <v>0</v>
      </c>
      <c r="O173" s="74">
        <f>Tableau_TARIFS_SOCODA[[#This Row],[Prix d''achat HT]]*Tableau_TARIFS_SOCODA[[#This Row],[Qté4]]</f>
        <v>0</v>
      </c>
      <c r="Q173" s="74">
        <f>Tableau_TARIFS_SOCODA[[#This Row],[Prix d''achat HT]]*Tableau_TARIFS_SOCODA[[#This Row],[Qté5]]</f>
        <v>0</v>
      </c>
      <c r="S173" s="74">
        <f>Tableau_TARIFS_SOCODA[[#This Row],[Prix d''achat HT]]*Tableau_TARIFS_SOCODA[[#This Row],[Qté6]]</f>
        <v>0</v>
      </c>
      <c r="U173" s="74">
        <f>Tableau_TARIFS_SOCODA[[#This Row],[Prix d''achat HT]]*Tableau_TARIFS_SOCODA[[#This Row],[Qté7]]</f>
        <v>0</v>
      </c>
      <c r="W173" s="74">
        <f>Tableau_TARIFS_SOCODA[[#This Row],[Prix d''achat HT]]*Tableau_TARIFS_SOCODA[[#This Row],[Qté8]]</f>
        <v>0</v>
      </c>
      <c r="Y173" s="74">
        <f>Tableau_TARIFS_SOCODA[[#This Row],[Prix d''achat HT]]*Tableau_TARIFS_SOCODA[[#This Row],[Qté9]]</f>
        <v>0</v>
      </c>
      <c r="AA173" s="74">
        <f>Tableau_TARIFS_SOCODA[[#This Row],[Prix d''achat HT]]*Tableau_TARIFS_SOCODA[[#This Row],[Qté10]]</f>
        <v>0</v>
      </c>
      <c r="AC173" s="74">
        <f>Tableau_TARIFS_SOCODA[[#This Row],[Prix d''achat HT]]*Tableau_TARIFS_SOCODA[[#This Row],[Qté11]]</f>
        <v>0</v>
      </c>
      <c r="AE173" s="74">
        <f>Tableau_TARIFS_SOCODA[[#This Row],[Prix d''achat HT]]*Tableau_TARIFS_SOCODA[[#This Row],[Qté12]]</f>
        <v>0</v>
      </c>
      <c r="AG173" s="74">
        <f>Tableau_TARIFS_SOCODA[[#This Row],[Prix d''achat HT]]*Tableau_TARIFS_SOCODA[[#This Row],[Qté13]]</f>
        <v>0</v>
      </c>
      <c r="AI173" s="74">
        <f>Tableau_TARIFS_SOCODA[[#This Row],[Prix d''achat HT]]*Tableau_TARIFS_SOCODA[[#This Row],[Qté14]]</f>
        <v>0</v>
      </c>
      <c r="AK173" s="74">
        <f>Tableau_TARIFS_SOCODA[[#This Row],[Prix d''achat HT]]*Tableau_TARIFS_SOCODA[[#This Row],[Qté15]]</f>
        <v>0</v>
      </c>
      <c r="AM173" s="74">
        <f>Tableau_TARIFS_SOCODA[[#This Row],[Prix d''achat HT]]*Tableau_TARIFS_SOCODA[[#This Row],[Qté16]]</f>
        <v>0</v>
      </c>
      <c r="AO173" s="74">
        <f>Tableau_TARIFS_SOCODA[[#This Row],[Prix d''achat HT]]*Tableau_TARIFS_SOCODA[[#This Row],[Qté17]]</f>
        <v>0</v>
      </c>
      <c r="AQ173" s="74">
        <f>Tableau_TARIFS_SOCODA[[#This Row],[Prix d''achat HT]]*Tableau_TARIFS_SOCODA[[#This Row],[Qté18]]</f>
        <v>0</v>
      </c>
      <c r="AS173" s="74">
        <f>Tableau_TARIFS_SOCODA[[#This Row],[Prix d''achat HT]]*Tableau_TARIFS_SOCODA[[#This Row],[Qté19]]</f>
        <v>0</v>
      </c>
      <c r="AU173" s="74">
        <f>Tableau_TARIFS_SOCODA[[#This Row],[Prix d''achat HT]]*Tableau_TARIFS_SOCODA[[#This Row],[Qté20]]</f>
        <v>0</v>
      </c>
      <c r="AW173" s="74">
        <f>Tableau_TARIFS_SOCODA[[#This Row],[Prix d''achat HT]]*Tableau_TARIFS_SOCODA[[#This Row],[Qté21]]</f>
        <v>0</v>
      </c>
      <c r="AY173" s="74">
        <f>Tableau_TARIFS_SOCODA[[#This Row],[Prix d''achat HT]]*Tableau_TARIFS_SOCODA[[#This Row],[Qté22]]</f>
        <v>0</v>
      </c>
      <c r="BA173" s="74">
        <f>Tableau_TARIFS_SOCODA[[#This Row],[Prix d''achat HT]]*Tableau_TARIFS_SOCODA[[#This Row],[Qté23]]</f>
        <v>0</v>
      </c>
      <c r="BC173" s="74">
        <f>Tableau_TARIFS_SOCODA[[#This Row],[Prix d''achat HT]]*Tableau_TARIFS_SOCODA[[#This Row],[Qté24]]</f>
        <v>0</v>
      </c>
      <c r="BE173" s="74">
        <f>Tableau_TARIFS_SOCODA[[#This Row],[Prix d''achat HT]]*Tableau_TARIFS_SOCODA[[#This Row],[Qté25]]</f>
        <v>0</v>
      </c>
      <c r="BG173" s="74">
        <f>Tableau_TARIFS_SOCODA[[#This Row],[Prix d''achat HT]]*Tableau_TARIFS_SOCODA[[#This Row],[Qté26]]</f>
        <v>0</v>
      </c>
      <c r="BI173" s="74">
        <f>Tableau_TARIFS_SOCODA[[#This Row],[Prix d''achat HT]]*Tableau_TARIFS_SOCODA[[#This Row],[Qté27]]</f>
        <v>0</v>
      </c>
      <c r="BK173" s="74">
        <f>Tableau_TARIFS_SOCODA[[#This Row],[Prix d''achat HT]]*Tableau_TARIFS_SOCODA[[#This Row],[Qté28]]</f>
        <v>0</v>
      </c>
      <c r="BM173" s="74">
        <f>Tableau_TARIFS_SOCODA[[#This Row],[Prix d''achat HT]]*Tableau_TARIFS_SOCODA[[#This Row],[Qté29]]</f>
        <v>0</v>
      </c>
      <c r="BO173" s="74">
        <f>Tableau_TARIFS_SOCODA[[#This Row],[Prix d''achat HT]]*Tableau_TARIFS_SOCODA[[#This Row],[Qté30]]</f>
        <v>0</v>
      </c>
      <c r="BP173" s="75">
        <f>Tableau_TARIFS_SOCODA[[#This Row],[Longueur]]*Tableau_TARIFS_SOCODA[[#This Row],[Largeur]]</f>
        <v>3.9649999999999999</v>
      </c>
      <c r="BR173" s="74"/>
    </row>
    <row r="174" spans="1:70" x14ac:dyDescent="0.25">
      <c r="A174" t="s">
        <v>405</v>
      </c>
      <c r="B174" t="s">
        <v>383</v>
      </c>
      <c r="C174" t="s">
        <v>406</v>
      </c>
      <c r="D174">
        <v>3.05</v>
      </c>
      <c r="E174">
        <v>1.3</v>
      </c>
      <c r="F174" t="s">
        <v>61</v>
      </c>
      <c r="G174" s="74">
        <v>20.41</v>
      </c>
      <c r="I174" s="74">
        <f>Tableau_TARIFS_SOCODA[[#This Row],[Prix d''achat HT]]*Tableau_TARIFS_SOCODA[[#This Row],[Qté]]</f>
        <v>0</v>
      </c>
      <c r="K174" s="74">
        <f>Tableau_TARIFS_SOCODA[[#This Row],[Prix d''achat HT]]*Tableau_TARIFS_SOCODA[[#This Row],[Qté2]]</f>
        <v>0</v>
      </c>
      <c r="M174" s="74">
        <f>Tableau_TARIFS_SOCODA[[#This Row],[Prix d''achat HT]]*Tableau_TARIFS_SOCODA[[#This Row],[Qté3]]</f>
        <v>0</v>
      </c>
      <c r="O174" s="74">
        <f>Tableau_TARIFS_SOCODA[[#This Row],[Prix d''achat HT]]*Tableau_TARIFS_SOCODA[[#This Row],[Qté4]]</f>
        <v>0</v>
      </c>
      <c r="Q174" s="74">
        <f>Tableau_TARIFS_SOCODA[[#This Row],[Prix d''achat HT]]*Tableau_TARIFS_SOCODA[[#This Row],[Qté5]]</f>
        <v>0</v>
      </c>
      <c r="S174" s="74">
        <f>Tableau_TARIFS_SOCODA[[#This Row],[Prix d''achat HT]]*Tableau_TARIFS_SOCODA[[#This Row],[Qté6]]</f>
        <v>0</v>
      </c>
      <c r="U174" s="74">
        <f>Tableau_TARIFS_SOCODA[[#This Row],[Prix d''achat HT]]*Tableau_TARIFS_SOCODA[[#This Row],[Qté7]]</f>
        <v>0</v>
      </c>
      <c r="W174" s="74">
        <f>Tableau_TARIFS_SOCODA[[#This Row],[Prix d''achat HT]]*Tableau_TARIFS_SOCODA[[#This Row],[Qté8]]</f>
        <v>0</v>
      </c>
      <c r="Y174" s="74">
        <f>Tableau_TARIFS_SOCODA[[#This Row],[Prix d''achat HT]]*Tableau_TARIFS_SOCODA[[#This Row],[Qté9]]</f>
        <v>0</v>
      </c>
      <c r="AA174" s="74">
        <f>Tableau_TARIFS_SOCODA[[#This Row],[Prix d''achat HT]]*Tableau_TARIFS_SOCODA[[#This Row],[Qté10]]</f>
        <v>0</v>
      </c>
      <c r="AC174" s="74">
        <f>Tableau_TARIFS_SOCODA[[#This Row],[Prix d''achat HT]]*Tableau_TARIFS_SOCODA[[#This Row],[Qté11]]</f>
        <v>0</v>
      </c>
      <c r="AE174" s="74">
        <f>Tableau_TARIFS_SOCODA[[#This Row],[Prix d''achat HT]]*Tableau_TARIFS_SOCODA[[#This Row],[Qté12]]</f>
        <v>0</v>
      </c>
      <c r="AG174" s="74">
        <f>Tableau_TARIFS_SOCODA[[#This Row],[Prix d''achat HT]]*Tableau_TARIFS_SOCODA[[#This Row],[Qté13]]</f>
        <v>0</v>
      </c>
      <c r="AI174" s="74">
        <f>Tableau_TARIFS_SOCODA[[#This Row],[Prix d''achat HT]]*Tableau_TARIFS_SOCODA[[#This Row],[Qté14]]</f>
        <v>0</v>
      </c>
      <c r="AK174" s="74">
        <f>Tableau_TARIFS_SOCODA[[#This Row],[Prix d''achat HT]]*Tableau_TARIFS_SOCODA[[#This Row],[Qté15]]</f>
        <v>0</v>
      </c>
      <c r="AM174" s="74">
        <f>Tableau_TARIFS_SOCODA[[#This Row],[Prix d''achat HT]]*Tableau_TARIFS_SOCODA[[#This Row],[Qté16]]</f>
        <v>0</v>
      </c>
      <c r="AO174" s="74">
        <f>Tableau_TARIFS_SOCODA[[#This Row],[Prix d''achat HT]]*Tableau_TARIFS_SOCODA[[#This Row],[Qté17]]</f>
        <v>0</v>
      </c>
      <c r="AQ174" s="74">
        <f>Tableau_TARIFS_SOCODA[[#This Row],[Prix d''achat HT]]*Tableau_TARIFS_SOCODA[[#This Row],[Qté18]]</f>
        <v>0</v>
      </c>
      <c r="AS174" s="74">
        <f>Tableau_TARIFS_SOCODA[[#This Row],[Prix d''achat HT]]*Tableau_TARIFS_SOCODA[[#This Row],[Qté19]]</f>
        <v>0</v>
      </c>
      <c r="AU174" s="74">
        <f>Tableau_TARIFS_SOCODA[[#This Row],[Prix d''achat HT]]*Tableau_TARIFS_SOCODA[[#This Row],[Qté20]]</f>
        <v>0</v>
      </c>
      <c r="AW174" s="74">
        <f>Tableau_TARIFS_SOCODA[[#This Row],[Prix d''achat HT]]*Tableau_TARIFS_SOCODA[[#This Row],[Qté21]]</f>
        <v>0</v>
      </c>
      <c r="AY174" s="74">
        <f>Tableau_TARIFS_SOCODA[[#This Row],[Prix d''achat HT]]*Tableau_TARIFS_SOCODA[[#This Row],[Qté22]]</f>
        <v>0</v>
      </c>
      <c r="BA174" s="74">
        <f>Tableau_TARIFS_SOCODA[[#This Row],[Prix d''achat HT]]*Tableau_TARIFS_SOCODA[[#This Row],[Qté23]]</f>
        <v>0</v>
      </c>
      <c r="BC174" s="74">
        <f>Tableau_TARIFS_SOCODA[[#This Row],[Prix d''achat HT]]*Tableau_TARIFS_SOCODA[[#This Row],[Qté24]]</f>
        <v>0</v>
      </c>
      <c r="BE174" s="74">
        <f>Tableau_TARIFS_SOCODA[[#This Row],[Prix d''achat HT]]*Tableau_TARIFS_SOCODA[[#This Row],[Qté25]]</f>
        <v>0</v>
      </c>
      <c r="BG174" s="74">
        <f>Tableau_TARIFS_SOCODA[[#This Row],[Prix d''achat HT]]*Tableau_TARIFS_SOCODA[[#This Row],[Qté26]]</f>
        <v>0</v>
      </c>
      <c r="BI174" s="74">
        <f>Tableau_TARIFS_SOCODA[[#This Row],[Prix d''achat HT]]*Tableau_TARIFS_SOCODA[[#This Row],[Qté27]]</f>
        <v>0</v>
      </c>
      <c r="BK174" s="74">
        <f>Tableau_TARIFS_SOCODA[[#This Row],[Prix d''achat HT]]*Tableau_TARIFS_SOCODA[[#This Row],[Qté28]]</f>
        <v>0</v>
      </c>
      <c r="BM174" s="74">
        <f>Tableau_TARIFS_SOCODA[[#This Row],[Prix d''achat HT]]*Tableau_TARIFS_SOCODA[[#This Row],[Qté29]]</f>
        <v>0</v>
      </c>
      <c r="BO174" s="74">
        <f>Tableau_TARIFS_SOCODA[[#This Row],[Prix d''achat HT]]*Tableau_TARIFS_SOCODA[[#This Row],[Qté30]]</f>
        <v>0</v>
      </c>
      <c r="BP174" s="75">
        <f>Tableau_TARIFS_SOCODA[[#This Row],[Longueur]]*Tableau_TARIFS_SOCODA[[#This Row],[Largeur]]</f>
        <v>3.9649999999999999</v>
      </c>
      <c r="BR174" s="74"/>
    </row>
    <row r="175" spans="1:70" x14ac:dyDescent="0.25">
      <c r="A175" t="s">
        <v>407</v>
      </c>
      <c r="B175" t="s">
        <v>383</v>
      </c>
      <c r="C175" t="s">
        <v>408</v>
      </c>
      <c r="D175">
        <v>3.05</v>
      </c>
      <c r="E175">
        <v>1.3</v>
      </c>
      <c r="F175" t="s">
        <v>61</v>
      </c>
      <c r="G175" s="74">
        <v>26.92</v>
      </c>
      <c r="I175" s="74">
        <f>Tableau_TARIFS_SOCODA[[#This Row],[Prix d''achat HT]]*Tableau_TARIFS_SOCODA[[#This Row],[Qté]]</f>
        <v>0</v>
      </c>
      <c r="K175" s="74">
        <f>Tableau_TARIFS_SOCODA[[#This Row],[Prix d''achat HT]]*Tableau_TARIFS_SOCODA[[#This Row],[Qté2]]</f>
        <v>0</v>
      </c>
      <c r="M175" s="74">
        <f>Tableau_TARIFS_SOCODA[[#This Row],[Prix d''achat HT]]*Tableau_TARIFS_SOCODA[[#This Row],[Qté3]]</f>
        <v>0</v>
      </c>
      <c r="O175" s="74">
        <f>Tableau_TARIFS_SOCODA[[#This Row],[Prix d''achat HT]]*Tableau_TARIFS_SOCODA[[#This Row],[Qté4]]</f>
        <v>0</v>
      </c>
      <c r="Q175" s="74">
        <f>Tableau_TARIFS_SOCODA[[#This Row],[Prix d''achat HT]]*Tableau_TARIFS_SOCODA[[#This Row],[Qté5]]</f>
        <v>0</v>
      </c>
      <c r="S175" s="74">
        <f>Tableau_TARIFS_SOCODA[[#This Row],[Prix d''achat HT]]*Tableau_TARIFS_SOCODA[[#This Row],[Qté6]]</f>
        <v>0</v>
      </c>
      <c r="U175" s="74">
        <f>Tableau_TARIFS_SOCODA[[#This Row],[Prix d''achat HT]]*Tableau_TARIFS_SOCODA[[#This Row],[Qté7]]</f>
        <v>0</v>
      </c>
      <c r="W175" s="74">
        <f>Tableau_TARIFS_SOCODA[[#This Row],[Prix d''achat HT]]*Tableau_TARIFS_SOCODA[[#This Row],[Qté8]]</f>
        <v>0</v>
      </c>
      <c r="Y175" s="74">
        <f>Tableau_TARIFS_SOCODA[[#This Row],[Prix d''achat HT]]*Tableau_TARIFS_SOCODA[[#This Row],[Qté9]]</f>
        <v>0</v>
      </c>
      <c r="AA175" s="74">
        <f>Tableau_TARIFS_SOCODA[[#This Row],[Prix d''achat HT]]*Tableau_TARIFS_SOCODA[[#This Row],[Qté10]]</f>
        <v>0</v>
      </c>
      <c r="AC175" s="74">
        <f>Tableau_TARIFS_SOCODA[[#This Row],[Prix d''achat HT]]*Tableau_TARIFS_SOCODA[[#This Row],[Qté11]]</f>
        <v>0</v>
      </c>
      <c r="AE175" s="74">
        <f>Tableau_TARIFS_SOCODA[[#This Row],[Prix d''achat HT]]*Tableau_TARIFS_SOCODA[[#This Row],[Qté12]]</f>
        <v>0</v>
      </c>
      <c r="AG175" s="74">
        <f>Tableau_TARIFS_SOCODA[[#This Row],[Prix d''achat HT]]*Tableau_TARIFS_SOCODA[[#This Row],[Qté13]]</f>
        <v>0</v>
      </c>
      <c r="AI175" s="74">
        <f>Tableau_TARIFS_SOCODA[[#This Row],[Prix d''achat HT]]*Tableau_TARIFS_SOCODA[[#This Row],[Qté14]]</f>
        <v>0</v>
      </c>
      <c r="AK175" s="74">
        <f>Tableau_TARIFS_SOCODA[[#This Row],[Prix d''achat HT]]*Tableau_TARIFS_SOCODA[[#This Row],[Qté15]]</f>
        <v>0</v>
      </c>
      <c r="AM175" s="74">
        <f>Tableau_TARIFS_SOCODA[[#This Row],[Prix d''achat HT]]*Tableau_TARIFS_SOCODA[[#This Row],[Qté16]]</f>
        <v>0</v>
      </c>
      <c r="AO175" s="74">
        <f>Tableau_TARIFS_SOCODA[[#This Row],[Prix d''achat HT]]*Tableau_TARIFS_SOCODA[[#This Row],[Qté17]]</f>
        <v>0</v>
      </c>
      <c r="AQ175" s="74">
        <f>Tableau_TARIFS_SOCODA[[#This Row],[Prix d''achat HT]]*Tableau_TARIFS_SOCODA[[#This Row],[Qté18]]</f>
        <v>0</v>
      </c>
      <c r="AS175" s="74">
        <f>Tableau_TARIFS_SOCODA[[#This Row],[Prix d''achat HT]]*Tableau_TARIFS_SOCODA[[#This Row],[Qté19]]</f>
        <v>0</v>
      </c>
      <c r="AU175" s="74">
        <f>Tableau_TARIFS_SOCODA[[#This Row],[Prix d''achat HT]]*Tableau_TARIFS_SOCODA[[#This Row],[Qté20]]</f>
        <v>0</v>
      </c>
      <c r="AW175" s="74">
        <f>Tableau_TARIFS_SOCODA[[#This Row],[Prix d''achat HT]]*Tableau_TARIFS_SOCODA[[#This Row],[Qté21]]</f>
        <v>0</v>
      </c>
      <c r="AY175" s="74">
        <f>Tableau_TARIFS_SOCODA[[#This Row],[Prix d''achat HT]]*Tableau_TARIFS_SOCODA[[#This Row],[Qté22]]</f>
        <v>0</v>
      </c>
      <c r="BA175" s="74">
        <f>Tableau_TARIFS_SOCODA[[#This Row],[Prix d''achat HT]]*Tableau_TARIFS_SOCODA[[#This Row],[Qté23]]</f>
        <v>0</v>
      </c>
      <c r="BC175" s="74">
        <f>Tableau_TARIFS_SOCODA[[#This Row],[Prix d''achat HT]]*Tableau_TARIFS_SOCODA[[#This Row],[Qté24]]</f>
        <v>0</v>
      </c>
      <c r="BE175" s="74">
        <f>Tableau_TARIFS_SOCODA[[#This Row],[Prix d''achat HT]]*Tableau_TARIFS_SOCODA[[#This Row],[Qté25]]</f>
        <v>0</v>
      </c>
      <c r="BG175" s="74">
        <f>Tableau_TARIFS_SOCODA[[#This Row],[Prix d''achat HT]]*Tableau_TARIFS_SOCODA[[#This Row],[Qté26]]</f>
        <v>0</v>
      </c>
      <c r="BI175" s="74">
        <f>Tableau_TARIFS_SOCODA[[#This Row],[Prix d''achat HT]]*Tableau_TARIFS_SOCODA[[#This Row],[Qté27]]</f>
        <v>0</v>
      </c>
      <c r="BK175" s="74">
        <f>Tableau_TARIFS_SOCODA[[#This Row],[Prix d''achat HT]]*Tableau_TARIFS_SOCODA[[#This Row],[Qté28]]</f>
        <v>0</v>
      </c>
      <c r="BM175" s="74">
        <f>Tableau_TARIFS_SOCODA[[#This Row],[Prix d''achat HT]]*Tableau_TARIFS_SOCODA[[#This Row],[Qté29]]</f>
        <v>0</v>
      </c>
      <c r="BO175" s="74">
        <f>Tableau_TARIFS_SOCODA[[#This Row],[Prix d''achat HT]]*Tableau_TARIFS_SOCODA[[#This Row],[Qté30]]</f>
        <v>0</v>
      </c>
      <c r="BP175" s="75">
        <f>Tableau_TARIFS_SOCODA[[#This Row],[Longueur]]*Tableau_TARIFS_SOCODA[[#This Row],[Largeur]]</f>
        <v>3.9649999999999999</v>
      </c>
      <c r="BR175" s="74"/>
    </row>
    <row r="176" spans="1:70" x14ac:dyDescent="0.25">
      <c r="A176" t="s">
        <v>409</v>
      </c>
      <c r="B176" t="s">
        <v>383</v>
      </c>
      <c r="C176" t="s">
        <v>410</v>
      </c>
      <c r="D176">
        <v>3.06</v>
      </c>
      <c r="E176">
        <v>1.31</v>
      </c>
      <c r="F176" t="s">
        <v>61</v>
      </c>
      <c r="G176" s="74">
        <v>3.6</v>
      </c>
      <c r="I176" s="74">
        <f>Tableau_TARIFS_SOCODA[[#This Row],[Prix d''achat HT]]*Tableau_TARIFS_SOCODA[[#This Row],[Qté]]</f>
        <v>0</v>
      </c>
      <c r="K176" s="74">
        <f>Tableau_TARIFS_SOCODA[[#This Row],[Prix d''achat HT]]*Tableau_TARIFS_SOCODA[[#This Row],[Qté2]]</f>
        <v>0</v>
      </c>
      <c r="M176" s="74">
        <f>Tableau_TARIFS_SOCODA[[#This Row],[Prix d''achat HT]]*Tableau_TARIFS_SOCODA[[#This Row],[Qté3]]</f>
        <v>0</v>
      </c>
      <c r="O176" s="74">
        <f>Tableau_TARIFS_SOCODA[[#This Row],[Prix d''achat HT]]*Tableau_TARIFS_SOCODA[[#This Row],[Qté4]]</f>
        <v>0</v>
      </c>
      <c r="Q176" s="74">
        <f>Tableau_TARIFS_SOCODA[[#This Row],[Prix d''achat HT]]*Tableau_TARIFS_SOCODA[[#This Row],[Qté5]]</f>
        <v>0</v>
      </c>
      <c r="S176" s="74">
        <f>Tableau_TARIFS_SOCODA[[#This Row],[Prix d''achat HT]]*Tableau_TARIFS_SOCODA[[#This Row],[Qté6]]</f>
        <v>0</v>
      </c>
      <c r="U176" s="74">
        <f>Tableau_TARIFS_SOCODA[[#This Row],[Prix d''achat HT]]*Tableau_TARIFS_SOCODA[[#This Row],[Qté7]]</f>
        <v>0</v>
      </c>
      <c r="W176" s="74">
        <f>Tableau_TARIFS_SOCODA[[#This Row],[Prix d''achat HT]]*Tableau_TARIFS_SOCODA[[#This Row],[Qté8]]</f>
        <v>0</v>
      </c>
      <c r="Y176" s="74">
        <f>Tableau_TARIFS_SOCODA[[#This Row],[Prix d''achat HT]]*Tableau_TARIFS_SOCODA[[#This Row],[Qté9]]</f>
        <v>0</v>
      </c>
      <c r="AA176" s="74">
        <f>Tableau_TARIFS_SOCODA[[#This Row],[Prix d''achat HT]]*Tableau_TARIFS_SOCODA[[#This Row],[Qté10]]</f>
        <v>0</v>
      </c>
      <c r="AC176" s="74">
        <f>Tableau_TARIFS_SOCODA[[#This Row],[Prix d''achat HT]]*Tableau_TARIFS_SOCODA[[#This Row],[Qté11]]</f>
        <v>0</v>
      </c>
      <c r="AE176" s="74">
        <f>Tableau_TARIFS_SOCODA[[#This Row],[Prix d''achat HT]]*Tableau_TARIFS_SOCODA[[#This Row],[Qté12]]</f>
        <v>0</v>
      </c>
      <c r="AG176" s="74">
        <f>Tableau_TARIFS_SOCODA[[#This Row],[Prix d''achat HT]]*Tableau_TARIFS_SOCODA[[#This Row],[Qté13]]</f>
        <v>0</v>
      </c>
      <c r="AI176" s="74">
        <f>Tableau_TARIFS_SOCODA[[#This Row],[Prix d''achat HT]]*Tableau_TARIFS_SOCODA[[#This Row],[Qté14]]</f>
        <v>0</v>
      </c>
      <c r="AK176" s="74">
        <f>Tableau_TARIFS_SOCODA[[#This Row],[Prix d''achat HT]]*Tableau_TARIFS_SOCODA[[#This Row],[Qté15]]</f>
        <v>0</v>
      </c>
      <c r="AM176" s="74">
        <f>Tableau_TARIFS_SOCODA[[#This Row],[Prix d''achat HT]]*Tableau_TARIFS_SOCODA[[#This Row],[Qté16]]</f>
        <v>0</v>
      </c>
      <c r="AO176" s="74">
        <f>Tableau_TARIFS_SOCODA[[#This Row],[Prix d''achat HT]]*Tableau_TARIFS_SOCODA[[#This Row],[Qté17]]</f>
        <v>0</v>
      </c>
      <c r="AQ176" s="74">
        <f>Tableau_TARIFS_SOCODA[[#This Row],[Prix d''achat HT]]*Tableau_TARIFS_SOCODA[[#This Row],[Qté18]]</f>
        <v>0</v>
      </c>
      <c r="AS176" s="74">
        <f>Tableau_TARIFS_SOCODA[[#This Row],[Prix d''achat HT]]*Tableau_TARIFS_SOCODA[[#This Row],[Qté19]]</f>
        <v>0</v>
      </c>
      <c r="AU176" s="74">
        <f>Tableau_TARIFS_SOCODA[[#This Row],[Prix d''achat HT]]*Tableau_TARIFS_SOCODA[[#This Row],[Qté20]]</f>
        <v>0</v>
      </c>
      <c r="AW176" s="74">
        <f>Tableau_TARIFS_SOCODA[[#This Row],[Prix d''achat HT]]*Tableau_TARIFS_SOCODA[[#This Row],[Qté21]]</f>
        <v>0</v>
      </c>
      <c r="AY176" s="74">
        <f>Tableau_TARIFS_SOCODA[[#This Row],[Prix d''achat HT]]*Tableau_TARIFS_SOCODA[[#This Row],[Qté22]]</f>
        <v>0</v>
      </c>
      <c r="BA176" s="74">
        <f>Tableau_TARIFS_SOCODA[[#This Row],[Prix d''achat HT]]*Tableau_TARIFS_SOCODA[[#This Row],[Qté23]]</f>
        <v>0</v>
      </c>
      <c r="BC176" s="74">
        <f>Tableau_TARIFS_SOCODA[[#This Row],[Prix d''achat HT]]*Tableau_TARIFS_SOCODA[[#This Row],[Qté24]]</f>
        <v>0</v>
      </c>
      <c r="BE176" s="74">
        <f>Tableau_TARIFS_SOCODA[[#This Row],[Prix d''achat HT]]*Tableau_TARIFS_SOCODA[[#This Row],[Qté25]]</f>
        <v>0</v>
      </c>
      <c r="BG176" s="74">
        <f>Tableau_TARIFS_SOCODA[[#This Row],[Prix d''achat HT]]*Tableau_TARIFS_SOCODA[[#This Row],[Qté26]]</f>
        <v>0</v>
      </c>
      <c r="BI176" s="74">
        <f>Tableau_TARIFS_SOCODA[[#This Row],[Prix d''achat HT]]*Tableau_TARIFS_SOCODA[[#This Row],[Qté27]]</f>
        <v>0</v>
      </c>
      <c r="BK176" s="74">
        <f>Tableau_TARIFS_SOCODA[[#This Row],[Prix d''achat HT]]*Tableau_TARIFS_SOCODA[[#This Row],[Qté28]]</f>
        <v>0</v>
      </c>
      <c r="BM176" s="74">
        <f>Tableau_TARIFS_SOCODA[[#This Row],[Prix d''achat HT]]*Tableau_TARIFS_SOCODA[[#This Row],[Qté29]]</f>
        <v>0</v>
      </c>
      <c r="BO176" s="74">
        <f>Tableau_TARIFS_SOCODA[[#This Row],[Prix d''achat HT]]*Tableau_TARIFS_SOCODA[[#This Row],[Qté30]]</f>
        <v>0</v>
      </c>
      <c r="BP176" s="75">
        <f>Tableau_TARIFS_SOCODA[[#This Row],[Longueur]]*Tableau_TARIFS_SOCODA[[#This Row],[Largeur]]</f>
        <v>4.0086000000000004</v>
      </c>
      <c r="BR176" s="74"/>
    </row>
    <row r="177" spans="1:70" x14ac:dyDescent="0.25">
      <c r="A177" t="s">
        <v>411</v>
      </c>
      <c r="B177" t="s">
        <v>383</v>
      </c>
      <c r="C177" t="s">
        <v>412</v>
      </c>
      <c r="D177">
        <v>2.8</v>
      </c>
      <c r="E177">
        <v>1.31</v>
      </c>
      <c r="F177" t="s">
        <v>61</v>
      </c>
      <c r="G177" s="74">
        <v>16.239899999999999</v>
      </c>
      <c r="I177" s="74">
        <f>Tableau_TARIFS_SOCODA[[#This Row],[Prix d''achat HT]]*Tableau_TARIFS_SOCODA[[#This Row],[Qté]]</f>
        <v>0</v>
      </c>
      <c r="K177" s="74">
        <f>Tableau_TARIFS_SOCODA[[#This Row],[Prix d''achat HT]]*Tableau_TARIFS_SOCODA[[#This Row],[Qté2]]</f>
        <v>0</v>
      </c>
      <c r="M177" s="74">
        <f>Tableau_TARIFS_SOCODA[[#This Row],[Prix d''achat HT]]*Tableau_TARIFS_SOCODA[[#This Row],[Qté3]]</f>
        <v>0</v>
      </c>
      <c r="O177" s="74">
        <f>Tableau_TARIFS_SOCODA[[#This Row],[Prix d''achat HT]]*Tableau_TARIFS_SOCODA[[#This Row],[Qté4]]</f>
        <v>0</v>
      </c>
      <c r="Q177" s="74">
        <f>Tableau_TARIFS_SOCODA[[#This Row],[Prix d''achat HT]]*Tableau_TARIFS_SOCODA[[#This Row],[Qté5]]</f>
        <v>0</v>
      </c>
      <c r="S177" s="74">
        <f>Tableau_TARIFS_SOCODA[[#This Row],[Prix d''achat HT]]*Tableau_TARIFS_SOCODA[[#This Row],[Qté6]]</f>
        <v>0</v>
      </c>
      <c r="U177" s="74">
        <f>Tableau_TARIFS_SOCODA[[#This Row],[Prix d''achat HT]]*Tableau_TARIFS_SOCODA[[#This Row],[Qté7]]</f>
        <v>0</v>
      </c>
      <c r="W177" s="74">
        <f>Tableau_TARIFS_SOCODA[[#This Row],[Prix d''achat HT]]*Tableau_TARIFS_SOCODA[[#This Row],[Qté8]]</f>
        <v>0</v>
      </c>
      <c r="Y177" s="74">
        <f>Tableau_TARIFS_SOCODA[[#This Row],[Prix d''achat HT]]*Tableau_TARIFS_SOCODA[[#This Row],[Qté9]]</f>
        <v>0</v>
      </c>
      <c r="AA177" s="74">
        <f>Tableau_TARIFS_SOCODA[[#This Row],[Prix d''achat HT]]*Tableau_TARIFS_SOCODA[[#This Row],[Qté10]]</f>
        <v>0</v>
      </c>
      <c r="AC177" s="74">
        <f>Tableau_TARIFS_SOCODA[[#This Row],[Prix d''achat HT]]*Tableau_TARIFS_SOCODA[[#This Row],[Qté11]]</f>
        <v>0</v>
      </c>
      <c r="AE177" s="74">
        <f>Tableau_TARIFS_SOCODA[[#This Row],[Prix d''achat HT]]*Tableau_TARIFS_SOCODA[[#This Row],[Qté12]]</f>
        <v>0</v>
      </c>
      <c r="AG177" s="74">
        <f>Tableau_TARIFS_SOCODA[[#This Row],[Prix d''achat HT]]*Tableau_TARIFS_SOCODA[[#This Row],[Qté13]]</f>
        <v>0</v>
      </c>
      <c r="AI177" s="74">
        <f>Tableau_TARIFS_SOCODA[[#This Row],[Prix d''achat HT]]*Tableau_TARIFS_SOCODA[[#This Row],[Qté14]]</f>
        <v>0</v>
      </c>
      <c r="AK177" s="74">
        <f>Tableau_TARIFS_SOCODA[[#This Row],[Prix d''achat HT]]*Tableau_TARIFS_SOCODA[[#This Row],[Qté15]]</f>
        <v>0</v>
      </c>
      <c r="AM177" s="74">
        <f>Tableau_TARIFS_SOCODA[[#This Row],[Prix d''achat HT]]*Tableau_TARIFS_SOCODA[[#This Row],[Qté16]]</f>
        <v>0</v>
      </c>
      <c r="AO177" s="74">
        <f>Tableau_TARIFS_SOCODA[[#This Row],[Prix d''achat HT]]*Tableau_TARIFS_SOCODA[[#This Row],[Qté17]]</f>
        <v>0</v>
      </c>
      <c r="AQ177" s="74">
        <f>Tableau_TARIFS_SOCODA[[#This Row],[Prix d''achat HT]]*Tableau_TARIFS_SOCODA[[#This Row],[Qté18]]</f>
        <v>0</v>
      </c>
      <c r="AS177" s="74">
        <f>Tableau_TARIFS_SOCODA[[#This Row],[Prix d''achat HT]]*Tableau_TARIFS_SOCODA[[#This Row],[Qté19]]</f>
        <v>0</v>
      </c>
      <c r="AU177" s="74">
        <f>Tableau_TARIFS_SOCODA[[#This Row],[Prix d''achat HT]]*Tableau_TARIFS_SOCODA[[#This Row],[Qté20]]</f>
        <v>0</v>
      </c>
      <c r="AW177" s="74">
        <f>Tableau_TARIFS_SOCODA[[#This Row],[Prix d''achat HT]]*Tableau_TARIFS_SOCODA[[#This Row],[Qté21]]</f>
        <v>0</v>
      </c>
      <c r="AY177" s="74">
        <f>Tableau_TARIFS_SOCODA[[#This Row],[Prix d''achat HT]]*Tableau_TARIFS_SOCODA[[#This Row],[Qté22]]</f>
        <v>0</v>
      </c>
      <c r="BA177" s="74">
        <f>Tableau_TARIFS_SOCODA[[#This Row],[Prix d''achat HT]]*Tableau_TARIFS_SOCODA[[#This Row],[Qté23]]</f>
        <v>0</v>
      </c>
      <c r="BC177" s="74">
        <f>Tableau_TARIFS_SOCODA[[#This Row],[Prix d''achat HT]]*Tableau_TARIFS_SOCODA[[#This Row],[Qté24]]</f>
        <v>0</v>
      </c>
      <c r="BE177" s="74">
        <f>Tableau_TARIFS_SOCODA[[#This Row],[Prix d''achat HT]]*Tableau_TARIFS_SOCODA[[#This Row],[Qté25]]</f>
        <v>0</v>
      </c>
      <c r="BG177" s="74">
        <f>Tableau_TARIFS_SOCODA[[#This Row],[Prix d''achat HT]]*Tableau_TARIFS_SOCODA[[#This Row],[Qté26]]</f>
        <v>0</v>
      </c>
      <c r="BI177" s="74">
        <f>Tableau_TARIFS_SOCODA[[#This Row],[Prix d''achat HT]]*Tableau_TARIFS_SOCODA[[#This Row],[Qté27]]</f>
        <v>0</v>
      </c>
      <c r="BK177" s="74">
        <f>Tableau_TARIFS_SOCODA[[#This Row],[Prix d''achat HT]]*Tableau_TARIFS_SOCODA[[#This Row],[Qté28]]</f>
        <v>0</v>
      </c>
      <c r="BM177" s="74">
        <f>Tableau_TARIFS_SOCODA[[#This Row],[Prix d''achat HT]]*Tableau_TARIFS_SOCODA[[#This Row],[Qté29]]</f>
        <v>0</v>
      </c>
      <c r="BO177" s="74">
        <f>Tableau_TARIFS_SOCODA[[#This Row],[Prix d''achat HT]]*Tableau_TARIFS_SOCODA[[#This Row],[Qté30]]</f>
        <v>0</v>
      </c>
      <c r="BP177" s="75">
        <f>Tableau_TARIFS_SOCODA[[#This Row],[Longueur]]*Tableau_TARIFS_SOCODA[[#This Row],[Largeur]]</f>
        <v>3.6679999999999997</v>
      </c>
      <c r="BR177" s="74"/>
    </row>
    <row r="178" spans="1:70" x14ac:dyDescent="0.25">
      <c r="A178" t="s">
        <v>413</v>
      </c>
      <c r="B178" t="s">
        <v>383</v>
      </c>
      <c r="C178" t="s">
        <v>414</v>
      </c>
      <c r="D178">
        <v>2.8</v>
      </c>
      <c r="E178">
        <v>1.31</v>
      </c>
      <c r="F178" t="s">
        <v>61</v>
      </c>
      <c r="G178" s="74">
        <v>16.93</v>
      </c>
      <c r="I178" s="74">
        <f>Tableau_TARIFS_SOCODA[[#This Row],[Prix d''achat HT]]*Tableau_TARIFS_SOCODA[[#This Row],[Qté]]</f>
        <v>0</v>
      </c>
      <c r="K178" s="74">
        <f>Tableau_TARIFS_SOCODA[[#This Row],[Prix d''achat HT]]*Tableau_TARIFS_SOCODA[[#This Row],[Qté2]]</f>
        <v>0</v>
      </c>
      <c r="M178" s="74">
        <f>Tableau_TARIFS_SOCODA[[#This Row],[Prix d''achat HT]]*Tableau_TARIFS_SOCODA[[#This Row],[Qté3]]</f>
        <v>0</v>
      </c>
      <c r="O178" s="74">
        <f>Tableau_TARIFS_SOCODA[[#This Row],[Prix d''achat HT]]*Tableau_TARIFS_SOCODA[[#This Row],[Qté4]]</f>
        <v>0</v>
      </c>
      <c r="Q178" s="74">
        <f>Tableau_TARIFS_SOCODA[[#This Row],[Prix d''achat HT]]*Tableau_TARIFS_SOCODA[[#This Row],[Qté5]]</f>
        <v>0</v>
      </c>
      <c r="S178" s="74">
        <f>Tableau_TARIFS_SOCODA[[#This Row],[Prix d''achat HT]]*Tableau_TARIFS_SOCODA[[#This Row],[Qté6]]</f>
        <v>0</v>
      </c>
      <c r="U178" s="74">
        <f>Tableau_TARIFS_SOCODA[[#This Row],[Prix d''achat HT]]*Tableau_TARIFS_SOCODA[[#This Row],[Qté7]]</f>
        <v>0</v>
      </c>
      <c r="W178" s="74">
        <f>Tableau_TARIFS_SOCODA[[#This Row],[Prix d''achat HT]]*Tableau_TARIFS_SOCODA[[#This Row],[Qté8]]</f>
        <v>0</v>
      </c>
      <c r="Y178" s="74">
        <f>Tableau_TARIFS_SOCODA[[#This Row],[Prix d''achat HT]]*Tableau_TARIFS_SOCODA[[#This Row],[Qté9]]</f>
        <v>0</v>
      </c>
      <c r="AA178" s="74">
        <f>Tableau_TARIFS_SOCODA[[#This Row],[Prix d''achat HT]]*Tableau_TARIFS_SOCODA[[#This Row],[Qté10]]</f>
        <v>0</v>
      </c>
      <c r="AC178" s="74">
        <f>Tableau_TARIFS_SOCODA[[#This Row],[Prix d''achat HT]]*Tableau_TARIFS_SOCODA[[#This Row],[Qté11]]</f>
        <v>0</v>
      </c>
      <c r="AE178" s="74">
        <f>Tableau_TARIFS_SOCODA[[#This Row],[Prix d''achat HT]]*Tableau_TARIFS_SOCODA[[#This Row],[Qté12]]</f>
        <v>0</v>
      </c>
      <c r="AG178" s="74">
        <f>Tableau_TARIFS_SOCODA[[#This Row],[Prix d''achat HT]]*Tableau_TARIFS_SOCODA[[#This Row],[Qté13]]</f>
        <v>0</v>
      </c>
      <c r="AI178" s="74">
        <f>Tableau_TARIFS_SOCODA[[#This Row],[Prix d''achat HT]]*Tableau_TARIFS_SOCODA[[#This Row],[Qté14]]</f>
        <v>0</v>
      </c>
      <c r="AK178" s="74">
        <f>Tableau_TARIFS_SOCODA[[#This Row],[Prix d''achat HT]]*Tableau_TARIFS_SOCODA[[#This Row],[Qté15]]</f>
        <v>0</v>
      </c>
      <c r="AM178" s="74">
        <f>Tableau_TARIFS_SOCODA[[#This Row],[Prix d''achat HT]]*Tableau_TARIFS_SOCODA[[#This Row],[Qté16]]</f>
        <v>0</v>
      </c>
      <c r="AO178" s="74">
        <f>Tableau_TARIFS_SOCODA[[#This Row],[Prix d''achat HT]]*Tableau_TARIFS_SOCODA[[#This Row],[Qté17]]</f>
        <v>0</v>
      </c>
      <c r="AQ178" s="74">
        <f>Tableau_TARIFS_SOCODA[[#This Row],[Prix d''achat HT]]*Tableau_TARIFS_SOCODA[[#This Row],[Qté18]]</f>
        <v>0</v>
      </c>
      <c r="AS178" s="74">
        <f>Tableau_TARIFS_SOCODA[[#This Row],[Prix d''achat HT]]*Tableau_TARIFS_SOCODA[[#This Row],[Qté19]]</f>
        <v>0</v>
      </c>
      <c r="AU178" s="74">
        <f>Tableau_TARIFS_SOCODA[[#This Row],[Prix d''achat HT]]*Tableau_TARIFS_SOCODA[[#This Row],[Qté20]]</f>
        <v>0</v>
      </c>
      <c r="AW178" s="74">
        <f>Tableau_TARIFS_SOCODA[[#This Row],[Prix d''achat HT]]*Tableau_TARIFS_SOCODA[[#This Row],[Qté21]]</f>
        <v>0</v>
      </c>
      <c r="AY178" s="74">
        <f>Tableau_TARIFS_SOCODA[[#This Row],[Prix d''achat HT]]*Tableau_TARIFS_SOCODA[[#This Row],[Qté22]]</f>
        <v>0</v>
      </c>
      <c r="BA178" s="74">
        <f>Tableau_TARIFS_SOCODA[[#This Row],[Prix d''achat HT]]*Tableau_TARIFS_SOCODA[[#This Row],[Qté23]]</f>
        <v>0</v>
      </c>
      <c r="BC178" s="74">
        <f>Tableau_TARIFS_SOCODA[[#This Row],[Prix d''achat HT]]*Tableau_TARIFS_SOCODA[[#This Row],[Qté24]]</f>
        <v>0</v>
      </c>
      <c r="BE178" s="74">
        <f>Tableau_TARIFS_SOCODA[[#This Row],[Prix d''achat HT]]*Tableau_TARIFS_SOCODA[[#This Row],[Qté25]]</f>
        <v>0</v>
      </c>
      <c r="BG178" s="74">
        <f>Tableau_TARIFS_SOCODA[[#This Row],[Prix d''achat HT]]*Tableau_TARIFS_SOCODA[[#This Row],[Qté26]]</f>
        <v>0</v>
      </c>
      <c r="BI178" s="74">
        <f>Tableau_TARIFS_SOCODA[[#This Row],[Prix d''achat HT]]*Tableau_TARIFS_SOCODA[[#This Row],[Qté27]]</f>
        <v>0</v>
      </c>
      <c r="BK178" s="74">
        <f>Tableau_TARIFS_SOCODA[[#This Row],[Prix d''achat HT]]*Tableau_TARIFS_SOCODA[[#This Row],[Qté28]]</f>
        <v>0</v>
      </c>
      <c r="BM178" s="74">
        <f>Tableau_TARIFS_SOCODA[[#This Row],[Prix d''achat HT]]*Tableau_TARIFS_SOCODA[[#This Row],[Qté29]]</f>
        <v>0</v>
      </c>
      <c r="BO178" s="74">
        <f>Tableau_TARIFS_SOCODA[[#This Row],[Prix d''achat HT]]*Tableau_TARIFS_SOCODA[[#This Row],[Qté30]]</f>
        <v>0</v>
      </c>
      <c r="BP178" s="75">
        <f>Tableau_TARIFS_SOCODA[[#This Row],[Longueur]]*Tableau_TARIFS_SOCODA[[#This Row],[Largeur]]</f>
        <v>3.6679999999999997</v>
      </c>
      <c r="BR178" s="74"/>
    </row>
    <row r="179" spans="1:70" x14ac:dyDescent="0.25">
      <c r="A179" t="s">
        <v>415</v>
      </c>
      <c r="B179" t="s">
        <v>383</v>
      </c>
      <c r="C179" t="s">
        <v>416</v>
      </c>
      <c r="D179">
        <v>2.8</v>
      </c>
      <c r="E179">
        <v>1.31</v>
      </c>
      <c r="F179" t="s">
        <v>61</v>
      </c>
      <c r="G179" s="74">
        <v>16.93</v>
      </c>
      <c r="I179" s="74">
        <f>Tableau_TARIFS_SOCODA[[#This Row],[Prix d''achat HT]]*Tableau_TARIFS_SOCODA[[#This Row],[Qté]]</f>
        <v>0</v>
      </c>
      <c r="K179" s="74">
        <f>Tableau_TARIFS_SOCODA[[#This Row],[Prix d''achat HT]]*Tableau_TARIFS_SOCODA[[#This Row],[Qté2]]</f>
        <v>0</v>
      </c>
      <c r="M179" s="74">
        <f>Tableau_TARIFS_SOCODA[[#This Row],[Prix d''achat HT]]*Tableau_TARIFS_SOCODA[[#This Row],[Qté3]]</f>
        <v>0</v>
      </c>
      <c r="O179" s="74">
        <f>Tableau_TARIFS_SOCODA[[#This Row],[Prix d''achat HT]]*Tableau_TARIFS_SOCODA[[#This Row],[Qté4]]</f>
        <v>0</v>
      </c>
      <c r="Q179" s="74">
        <f>Tableau_TARIFS_SOCODA[[#This Row],[Prix d''achat HT]]*Tableau_TARIFS_SOCODA[[#This Row],[Qté5]]</f>
        <v>0</v>
      </c>
      <c r="S179" s="74">
        <f>Tableau_TARIFS_SOCODA[[#This Row],[Prix d''achat HT]]*Tableau_TARIFS_SOCODA[[#This Row],[Qté6]]</f>
        <v>0</v>
      </c>
      <c r="U179" s="74">
        <f>Tableau_TARIFS_SOCODA[[#This Row],[Prix d''achat HT]]*Tableau_TARIFS_SOCODA[[#This Row],[Qté7]]</f>
        <v>0</v>
      </c>
      <c r="W179" s="74">
        <f>Tableau_TARIFS_SOCODA[[#This Row],[Prix d''achat HT]]*Tableau_TARIFS_SOCODA[[#This Row],[Qté8]]</f>
        <v>0</v>
      </c>
      <c r="Y179" s="74">
        <f>Tableau_TARIFS_SOCODA[[#This Row],[Prix d''achat HT]]*Tableau_TARIFS_SOCODA[[#This Row],[Qté9]]</f>
        <v>0</v>
      </c>
      <c r="AA179" s="74">
        <f>Tableau_TARIFS_SOCODA[[#This Row],[Prix d''achat HT]]*Tableau_TARIFS_SOCODA[[#This Row],[Qté10]]</f>
        <v>0</v>
      </c>
      <c r="AC179" s="74">
        <f>Tableau_TARIFS_SOCODA[[#This Row],[Prix d''achat HT]]*Tableau_TARIFS_SOCODA[[#This Row],[Qté11]]</f>
        <v>0</v>
      </c>
      <c r="AE179" s="74">
        <f>Tableau_TARIFS_SOCODA[[#This Row],[Prix d''achat HT]]*Tableau_TARIFS_SOCODA[[#This Row],[Qté12]]</f>
        <v>0</v>
      </c>
      <c r="AG179" s="74">
        <f>Tableau_TARIFS_SOCODA[[#This Row],[Prix d''achat HT]]*Tableau_TARIFS_SOCODA[[#This Row],[Qté13]]</f>
        <v>0</v>
      </c>
      <c r="AI179" s="74">
        <f>Tableau_TARIFS_SOCODA[[#This Row],[Prix d''achat HT]]*Tableau_TARIFS_SOCODA[[#This Row],[Qté14]]</f>
        <v>0</v>
      </c>
      <c r="AK179" s="74">
        <f>Tableau_TARIFS_SOCODA[[#This Row],[Prix d''achat HT]]*Tableau_TARIFS_SOCODA[[#This Row],[Qté15]]</f>
        <v>0</v>
      </c>
      <c r="AM179" s="74">
        <f>Tableau_TARIFS_SOCODA[[#This Row],[Prix d''achat HT]]*Tableau_TARIFS_SOCODA[[#This Row],[Qté16]]</f>
        <v>0</v>
      </c>
      <c r="AO179" s="74">
        <f>Tableau_TARIFS_SOCODA[[#This Row],[Prix d''achat HT]]*Tableau_TARIFS_SOCODA[[#This Row],[Qté17]]</f>
        <v>0</v>
      </c>
      <c r="AQ179" s="74">
        <f>Tableau_TARIFS_SOCODA[[#This Row],[Prix d''achat HT]]*Tableau_TARIFS_SOCODA[[#This Row],[Qté18]]</f>
        <v>0</v>
      </c>
      <c r="AS179" s="74">
        <f>Tableau_TARIFS_SOCODA[[#This Row],[Prix d''achat HT]]*Tableau_TARIFS_SOCODA[[#This Row],[Qté19]]</f>
        <v>0</v>
      </c>
      <c r="AU179" s="74">
        <f>Tableau_TARIFS_SOCODA[[#This Row],[Prix d''achat HT]]*Tableau_TARIFS_SOCODA[[#This Row],[Qté20]]</f>
        <v>0</v>
      </c>
      <c r="AW179" s="74">
        <f>Tableau_TARIFS_SOCODA[[#This Row],[Prix d''achat HT]]*Tableau_TARIFS_SOCODA[[#This Row],[Qté21]]</f>
        <v>0</v>
      </c>
      <c r="AY179" s="74">
        <f>Tableau_TARIFS_SOCODA[[#This Row],[Prix d''achat HT]]*Tableau_TARIFS_SOCODA[[#This Row],[Qté22]]</f>
        <v>0</v>
      </c>
      <c r="BA179" s="74">
        <f>Tableau_TARIFS_SOCODA[[#This Row],[Prix d''achat HT]]*Tableau_TARIFS_SOCODA[[#This Row],[Qté23]]</f>
        <v>0</v>
      </c>
      <c r="BC179" s="74">
        <f>Tableau_TARIFS_SOCODA[[#This Row],[Prix d''achat HT]]*Tableau_TARIFS_SOCODA[[#This Row],[Qté24]]</f>
        <v>0</v>
      </c>
      <c r="BE179" s="74">
        <f>Tableau_TARIFS_SOCODA[[#This Row],[Prix d''achat HT]]*Tableau_TARIFS_SOCODA[[#This Row],[Qté25]]</f>
        <v>0</v>
      </c>
      <c r="BG179" s="74">
        <f>Tableau_TARIFS_SOCODA[[#This Row],[Prix d''achat HT]]*Tableau_TARIFS_SOCODA[[#This Row],[Qté26]]</f>
        <v>0</v>
      </c>
      <c r="BI179" s="74">
        <f>Tableau_TARIFS_SOCODA[[#This Row],[Prix d''achat HT]]*Tableau_TARIFS_SOCODA[[#This Row],[Qté27]]</f>
        <v>0</v>
      </c>
      <c r="BK179" s="74">
        <f>Tableau_TARIFS_SOCODA[[#This Row],[Prix d''achat HT]]*Tableau_TARIFS_SOCODA[[#This Row],[Qté28]]</f>
        <v>0</v>
      </c>
      <c r="BM179" s="74">
        <f>Tableau_TARIFS_SOCODA[[#This Row],[Prix d''achat HT]]*Tableau_TARIFS_SOCODA[[#This Row],[Qté29]]</f>
        <v>0</v>
      </c>
      <c r="BO179" s="74">
        <f>Tableau_TARIFS_SOCODA[[#This Row],[Prix d''achat HT]]*Tableau_TARIFS_SOCODA[[#This Row],[Qté30]]</f>
        <v>0</v>
      </c>
      <c r="BP179" s="75">
        <f>Tableau_TARIFS_SOCODA[[#This Row],[Longueur]]*Tableau_TARIFS_SOCODA[[#This Row],[Largeur]]</f>
        <v>3.6679999999999997</v>
      </c>
      <c r="BR179" s="74"/>
    </row>
    <row r="180" spans="1:70" x14ac:dyDescent="0.25">
      <c r="A180" t="s">
        <v>417</v>
      </c>
      <c r="B180" t="s">
        <v>383</v>
      </c>
      <c r="C180" t="s">
        <v>418</v>
      </c>
      <c r="D180">
        <v>2.8</v>
      </c>
      <c r="E180">
        <v>1.31</v>
      </c>
      <c r="F180" t="s">
        <v>61</v>
      </c>
      <c r="G180" s="74">
        <v>20.149999999999999</v>
      </c>
      <c r="I180" s="74">
        <f>Tableau_TARIFS_SOCODA[[#This Row],[Prix d''achat HT]]*Tableau_TARIFS_SOCODA[[#This Row],[Qté]]</f>
        <v>0</v>
      </c>
      <c r="K180" s="74">
        <f>Tableau_TARIFS_SOCODA[[#This Row],[Prix d''achat HT]]*Tableau_TARIFS_SOCODA[[#This Row],[Qté2]]</f>
        <v>0</v>
      </c>
      <c r="M180" s="74">
        <f>Tableau_TARIFS_SOCODA[[#This Row],[Prix d''achat HT]]*Tableau_TARIFS_SOCODA[[#This Row],[Qté3]]</f>
        <v>0</v>
      </c>
      <c r="O180" s="74">
        <f>Tableau_TARIFS_SOCODA[[#This Row],[Prix d''achat HT]]*Tableau_TARIFS_SOCODA[[#This Row],[Qté4]]</f>
        <v>0</v>
      </c>
      <c r="Q180" s="74">
        <f>Tableau_TARIFS_SOCODA[[#This Row],[Prix d''achat HT]]*Tableau_TARIFS_SOCODA[[#This Row],[Qté5]]</f>
        <v>0</v>
      </c>
      <c r="S180" s="74">
        <f>Tableau_TARIFS_SOCODA[[#This Row],[Prix d''achat HT]]*Tableau_TARIFS_SOCODA[[#This Row],[Qté6]]</f>
        <v>0</v>
      </c>
      <c r="U180" s="74">
        <f>Tableau_TARIFS_SOCODA[[#This Row],[Prix d''achat HT]]*Tableau_TARIFS_SOCODA[[#This Row],[Qté7]]</f>
        <v>0</v>
      </c>
      <c r="W180" s="74">
        <f>Tableau_TARIFS_SOCODA[[#This Row],[Prix d''achat HT]]*Tableau_TARIFS_SOCODA[[#This Row],[Qté8]]</f>
        <v>0</v>
      </c>
      <c r="Y180" s="74">
        <f>Tableau_TARIFS_SOCODA[[#This Row],[Prix d''achat HT]]*Tableau_TARIFS_SOCODA[[#This Row],[Qté9]]</f>
        <v>0</v>
      </c>
      <c r="AA180" s="74">
        <f>Tableau_TARIFS_SOCODA[[#This Row],[Prix d''achat HT]]*Tableau_TARIFS_SOCODA[[#This Row],[Qté10]]</f>
        <v>0</v>
      </c>
      <c r="AC180" s="74">
        <f>Tableau_TARIFS_SOCODA[[#This Row],[Prix d''achat HT]]*Tableau_TARIFS_SOCODA[[#This Row],[Qté11]]</f>
        <v>0</v>
      </c>
      <c r="AE180" s="74">
        <f>Tableau_TARIFS_SOCODA[[#This Row],[Prix d''achat HT]]*Tableau_TARIFS_SOCODA[[#This Row],[Qté12]]</f>
        <v>0</v>
      </c>
      <c r="AG180" s="74">
        <f>Tableau_TARIFS_SOCODA[[#This Row],[Prix d''achat HT]]*Tableau_TARIFS_SOCODA[[#This Row],[Qté13]]</f>
        <v>0</v>
      </c>
      <c r="AI180" s="74">
        <f>Tableau_TARIFS_SOCODA[[#This Row],[Prix d''achat HT]]*Tableau_TARIFS_SOCODA[[#This Row],[Qté14]]</f>
        <v>0</v>
      </c>
      <c r="AK180" s="74">
        <f>Tableau_TARIFS_SOCODA[[#This Row],[Prix d''achat HT]]*Tableau_TARIFS_SOCODA[[#This Row],[Qté15]]</f>
        <v>0</v>
      </c>
      <c r="AM180" s="74">
        <f>Tableau_TARIFS_SOCODA[[#This Row],[Prix d''achat HT]]*Tableau_TARIFS_SOCODA[[#This Row],[Qté16]]</f>
        <v>0</v>
      </c>
      <c r="AO180" s="74">
        <f>Tableau_TARIFS_SOCODA[[#This Row],[Prix d''achat HT]]*Tableau_TARIFS_SOCODA[[#This Row],[Qté17]]</f>
        <v>0</v>
      </c>
      <c r="AQ180" s="74">
        <f>Tableau_TARIFS_SOCODA[[#This Row],[Prix d''achat HT]]*Tableau_TARIFS_SOCODA[[#This Row],[Qté18]]</f>
        <v>0</v>
      </c>
      <c r="AS180" s="74">
        <f>Tableau_TARIFS_SOCODA[[#This Row],[Prix d''achat HT]]*Tableau_TARIFS_SOCODA[[#This Row],[Qté19]]</f>
        <v>0</v>
      </c>
      <c r="AU180" s="74">
        <f>Tableau_TARIFS_SOCODA[[#This Row],[Prix d''achat HT]]*Tableau_TARIFS_SOCODA[[#This Row],[Qté20]]</f>
        <v>0</v>
      </c>
      <c r="AW180" s="74">
        <f>Tableau_TARIFS_SOCODA[[#This Row],[Prix d''achat HT]]*Tableau_TARIFS_SOCODA[[#This Row],[Qté21]]</f>
        <v>0</v>
      </c>
      <c r="AY180" s="74">
        <f>Tableau_TARIFS_SOCODA[[#This Row],[Prix d''achat HT]]*Tableau_TARIFS_SOCODA[[#This Row],[Qté22]]</f>
        <v>0</v>
      </c>
      <c r="BA180" s="74">
        <f>Tableau_TARIFS_SOCODA[[#This Row],[Prix d''achat HT]]*Tableau_TARIFS_SOCODA[[#This Row],[Qté23]]</f>
        <v>0</v>
      </c>
      <c r="BC180" s="74">
        <f>Tableau_TARIFS_SOCODA[[#This Row],[Prix d''achat HT]]*Tableau_TARIFS_SOCODA[[#This Row],[Qté24]]</f>
        <v>0</v>
      </c>
      <c r="BE180" s="74">
        <f>Tableau_TARIFS_SOCODA[[#This Row],[Prix d''achat HT]]*Tableau_TARIFS_SOCODA[[#This Row],[Qté25]]</f>
        <v>0</v>
      </c>
      <c r="BG180" s="74">
        <f>Tableau_TARIFS_SOCODA[[#This Row],[Prix d''achat HT]]*Tableau_TARIFS_SOCODA[[#This Row],[Qté26]]</f>
        <v>0</v>
      </c>
      <c r="BI180" s="74">
        <f>Tableau_TARIFS_SOCODA[[#This Row],[Prix d''achat HT]]*Tableau_TARIFS_SOCODA[[#This Row],[Qté27]]</f>
        <v>0</v>
      </c>
      <c r="BK180" s="74">
        <f>Tableau_TARIFS_SOCODA[[#This Row],[Prix d''achat HT]]*Tableau_TARIFS_SOCODA[[#This Row],[Qté28]]</f>
        <v>0</v>
      </c>
      <c r="BM180" s="74">
        <f>Tableau_TARIFS_SOCODA[[#This Row],[Prix d''achat HT]]*Tableau_TARIFS_SOCODA[[#This Row],[Qté29]]</f>
        <v>0</v>
      </c>
      <c r="BO180" s="74">
        <f>Tableau_TARIFS_SOCODA[[#This Row],[Prix d''achat HT]]*Tableau_TARIFS_SOCODA[[#This Row],[Qté30]]</f>
        <v>0</v>
      </c>
      <c r="BP180" s="75">
        <f>Tableau_TARIFS_SOCODA[[#This Row],[Longueur]]*Tableau_TARIFS_SOCODA[[#This Row],[Largeur]]</f>
        <v>3.6679999999999997</v>
      </c>
      <c r="BR180" s="74"/>
    </row>
    <row r="181" spans="1:70" x14ac:dyDescent="0.25">
      <c r="A181" t="s">
        <v>419</v>
      </c>
      <c r="B181" t="s">
        <v>420</v>
      </c>
      <c r="C181" t="s">
        <v>421</v>
      </c>
      <c r="D181">
        <v>3.07</v>
      </c>
      <c r="E181">
        <v>1.32</v>
      </c>
      <c r="F181" t="s">
        <v>61</v>
      </c>
      <c r="G181" s="74">
        <v>1.35</v>
      </c>
      <c r="I181" s="74">
        <f>Tableau_TARIFS_SOCODA[[#This Row],[Prix d''achat HT]]*Tableau_TARIFS_SOCODA[[#This Row],[Qté]]</f>
        <v>0</v>
      </c>
      <c r="K181" s="74">
        <f>Tableau_TARIFS_SOCODA[[#This Row],[Prix d''achat HT]]*Tableau_TARIFS_SOCODA[[#This Row],[Qté2]]</f>
        <v>0</v>
      </c>
      <c r="M181" s="74">
        <f>Tableau_TARIFS_SOCODA[[#This Row],[Prix d''achat HT]]*Tableau_TARIFS_SOCODA[[#This Row],[Qté3]]</f>
        <v>0</v>
      </c>
      <c r="O181" s="74">
        <f>Tableau_TARIFS_SOCODA[[#This Row],[Prix d''achat HT]]*Tableau_TARIFS_SOCODA[[#This Row],[Qté4]]</f>
        <v>0</v>
      </c>
      <c r="Q181" s="74">
        <f>Tableau_TARIFS_SOCODA[[#This Row],[Prix d''achat HT]]*Tableau_TARIFS_SOCODA[[#This Row],[Qté5]]</f>
        <v>0</v>
      </c>
      <c r="S181" s="74">
        <f>Tableau_TARIFS_SOCODA[[#This Row],[Prix d''achat HT]]*Tableau_TARIFS_SOCODA[[#This Row],[Qté6]]</f>
        <v>0</v>
      </c>
      <c r="U181" s="74">
        <f>Tableau_TARIFS_SOCODA[[#This Row],[Prix d''achat HT]]*Tableau_TARIFS_SOCODA[[#This Row],[Qté7]]</f>
        <v>0</v>
      </c>
      <c r="W181" s="74">
        <f>Tableau_TARIFS_SOCODA[[#This Row],[Prix d''achat HT]]*Tableau_TARIFS_SOCODA[[#This Row],[Qté8]]</f>
        <v>0</v>
      </c>
      <c r="Y181" s="74">
        <f>Tableau_TARIFS_SOCODA[[#This Row],[Prix d''achat HT]]*Tableau_TARIFS_SOCODA[[#This Row],[Qté9]]</f>
        <v>0</v>
      </c>
      <c r="AA181" s="74">
        <f>Tableau_TARIFS_SOCODA[[#This Row],[Prix d''achat HT]]*Tableau_TARIFS_SOCODA[[#This Row],[Qté10]]</f>
        <v>0</v>
      </c>
      <c r="AC181" s="74">
        <f>Tableau_TARIFS_SOCODA[[#This Row],[Prix d''achat HT]]*Tableau_TARIFS_SOCODA[[#This Row],[Qté11]]</f>
        <v>0</v>
      </c>
      <c r="AE181" s="74">
        <f>Tableau_TARIFS_SOCODA[[#This Row],[Prix d''achat HT]]*Tableau_TARIFS_SOCODA[[#This Row],[Qté12]]</f>
        <v>0</v>
      </c>
      <c r="AG181" s="74">
        <f>Tableau_TARIFS_SOCODA[[#This Row],[Prix d''achat HT]]*Tableau_TARIFS_SOCODA[[#This Row],[Qté13]]</f>
        <v>0</v>
      </c>
      <c r="AI181" s="74">
        <f>Tableau_TARIFS_SOCODA[[#This Row],[Prix d''achat HT]]*Tableau_TARIFS_SOCODA[[#This Row],[Qté14]]</f>
        <v>0</v>
      </c>
      <c r="AK181" s="74">
        <f>Tableau_TARIFS_SOCODA[[#This Row],[Prix d''achat HT]]*Tableau_TARIFS_SOCODA[[#This Row],[Qté15]]</f>
        <v>0</v>
      </c>
      <c r="AM181" s="74">
        <f>Tableau_TARIFS_SOCODA[[#This Row],[Prix d''achat HT]]*Tableau_TARIFS_SOCODA[[#This Row],[Qté16]]</f>
        <v>0</v>
      </c>
      <c r="AO181" s="74">
        <f>Tableau_TARIFS_SOCODA[[#This Row],[Prix d''achat HT]]*Tableau_TARIFS_SOCODA[[#This Row],[Qté17]]</f>
        <v>0</v>
      </c>
      <c r="AQ181" s="74">
        <f>Tableau_TARIFS_SOCODA[[#This Row],[Prix d''achat HT]]*Tableau_TARIFS_SOCODA[[#This Row],[Qté18]]</f>
        <v>0</v>
      </c>
      <c r="AS181" s="74">
        <f>Tableau_TARIFS_SOCODA[[#This Row],[Prix d''achat HT]]*Tableau_TARIFS_SOCODA[[#This Row],[Qté19]]</f>
        <v>0</v>
      </c>
      <c r="AU181" s="74">
        <f>Tableau_TARIFS_SOCODA[[#This Row],[Prix d''achat HT]]*Tableau_TARIFS_SOCODA[[#This Row],[Qté20]]</f>
        <v>0</v>
      </c>
      <c r="AW181" s="74">
        <f>Tableau_TARIFS_SOCODA[[#This Row],[Prix d''achat HT]]*Tableau_TARIFS_SOCODA[[#This Row],[Qté21]]</f>
        <v>0</v>
      </c>
      <c r="AY181" s="74">
        <f>Tableau_TARIFS_SOCODA[[#This Row],[Prix d''achat HT]]*Tableau_TARIFS_SOCODA[[#This Row],[Qté22]]</f>
        <v>0</v>
      </c>
      <c r="BA181" s="74">
        <f>Tableau_TARIFS_SOCODA[[#This Row],[Prix d''achat HT]]*Tableau_TARIFS_SOCODA[[#This Row],[Qté23]]</f>
        <v>0</v>
      </c>
      <c r="BC181" s="74">
        <f>Tableau_TARIFS_SOCODA[[#This Row],[Prix d''achat HT]]*Tableau_TARIFS_SOCODA[[#This Row],[Qté24]]</f>
        <v>0</v>
      </c>
      <c r="BE181" s="74">
        <f>Tableau_TARIFS_SOCODA[[#This Row],[Prix d''achat HT]]*Tableau_TARIFS_SOCODA[[#This Row],[Qté25]]</f>
        <v>0</v>
      </c>
      <c r="BG181" s="74">
        <f>Tableau_TARIFS_SOCODA[[#This Row],[Prix d''achat HT]]*Tableau_TARIFS_SOCODA[[#This Row],[Qté26]]</f>
        <v>0</v>
      </c>
      <c r="BI181" s="74">
        <f>Tableau_TARIFS_SOCODA[[#This Row],[Prix d''achat HT]]*Tableau_TARIFS_SOCODA[[#This Row],[Qté27]]</f>
        <v>0</v>
      </c>
      <c r="BK181" s="74">
        <f>Tableau_TARIFS_SOCODA[[#This Row],[Prix d''achat HT]]*Tableau_TARIFS_SOCODA[[#This Row],[Qté28]]</f>
        <v>0</v>
      </c>
      <c r="BM181" s="74">
        <f>Tableau_TARIFS_SOCODA[[#This Row],[Prix d''achat HT]]*Tableau_TARIFS_SOCODA[[#This Row],[Qté29]]</f>
        <v>0</v>
      </c>
      <c r="BO181" s="74">
        <f>Tableau_TARIFS_SOCODA[[#This Row],[Prix d''achat HT]]*Tableau_TARIFS_SOCODA[[#This Row],[Qté30]]</f>
        <v>0</v>
      </c>
      <c r="BP181" s="75">
        <f>Tableau_TARIFS_SOCODA[[#This Row],[Longueur]]*Tableau_TARIFS_SOCODA[[#This Row],[Largeur]]</f>
        <v>4.0523999999999996</v>
      </c>
      <c r="BR181" s="74"/>
    </row>
    <row r="182" spans="1:70" x14ac:dyDescent="0.25">
      <c r="A182" t="s">
        <v>422</v>
      </c>
      <c r="B182" t="s">
        <v>420</v>
      </c>
      <c r="C182" t="s">
        <v>423</v>
      </c>
      <c r="D182">
        <v>3.05</v>
      </c>
      <c r="E182">
        <v>1.3</v>
      </c>
      <c r="F182" t="s">
        <v>61</v>
      </c>
      <c r="G182" s="74">
        <v>1.1100000000000001</v>
      </c>
      <c r="I182" s="74">
        <f>Tableau_TARIFS_SOCODA[[#This Row],[Prix d''achat HT]]*Tableau_TARIFS_SOCODA[[#This Row],[Qté]]</f>
        <v>0</v>
      </c>
      <c r="K182" s="74">
        <f>Tableau_TARIFS_SOCODA[[#This Row],[Prix d''achat HT]]*Tableau_TARIFS_SOCODA[[#This Row],[Qté2]]</f>
        <v>0</v>
      </c>
      <c r="M182" s="74">
        <f>Tableau_TARIFS_SOCODA[[#This Row],[Prix d''achat HT]]*Tableau_TARIFS_SOCODA[[#This Row],[Qté3]]</f>
        <v>0</v>
      </c>
      <c r="O182" s="74">
        <f>Tableau_TARIFS_SOCODA[[#This Row],[Prix d''achat HT]]*Tableau_TARIFS_SOCODA[[#This Row],[Qté4]]</f>
        <v>0</v>
      </c>
      <c r="Q182" s="74">
        <f>Tableau_TARIFS_SOCODA[[#This Row],[Prix d''achat HT]]*Tableau_TARIFS_SOCODA[[#This Row],[Qté5]]</f>
        <v>0</v>
      </c>
      <c r="S182" s="74">
        <f>Tableau_TARIFS_SOCODA[[#This Row],[Prix d''achat HT]]*Tableau_TARIFS_SOCODA[[#This Row],[Qté6]]</f>
        <v>0</v>
      </c>
      <c r="U182" s="74">
        <f>Tableau_TARIFS_SOCODA[[#This Row],[Prix d''achat HT]]*Tableau_TARIFS_SOCODA[[#This Row],[Qté7]]</f>
        <v>0</v>
      </c>
      <c r="W182" s="74">
        <f>Tableau_TARIFS_SOCODA[[#This Row],[Prix d''achat HT]]*Tableau_TARIFS_SOCODA[[#This Row],[Qté8]]</f>
        <v>0</v>
      </c>
      <c r="Y182" s="74">
        <f>Tableau_TARIFS_SOCODA[[#This Row],[Prix d''achat HT]]*Tableau_TARIFS_SOCODA[[#This Row],[Qté9]]</f>
        <v>0</v>
      </c>
      <c r="AA182" s="74">
        <f>Tableau_TARIFS_SOCODA[[#This Row],[Prix d''achat HT]]*Tableau_TARIFS_SOCODA[[#This Row],[Qté10]]</f>
        <v>0</v>
      </c>
      <c r="AC182" s="74">
        <f>Tableau_TARIFS_SOCODA[[#This Row],[Prix d''achat HT]]*Tableau_TARIFS_SOCODA[[#This Row],[Qté11]]</f>
        <v>0</v>
      </c>
      <c r="AE182" s="74">
        <f>Tableau_TARIFS_SOCODA[[#This Row],[Prix d''achat HT]]*Tableau_TARIFS_SOCODA[[#This Row],[Qté12]]</f>
        <v>0</v>
      </c>
      <c r="AG182" s="74">
        <f>Tableau_TARIFS_SOCODA[[#This Row],[Prix d''achat HT]]*Tableau_TARIFS_SOCODA[[#This Row],[Qté13]]</f>
        <v>0</v>
      </c>
      <c r="AI182" s="74">
        <f>Tableau_TARIFS_SOCODA[[#This Row],[Prix d''achat HT]]*Tableau_TARIFS_SOCODA[[#This Row],[Qté14]]</f>
        <v>0</v>
      </c>
      <c r="AK182" s="74">
        <f>Tableau_TARIFS_SOCODA[[#This Row],[Prix d''achat HT]]*Tableau_TARIFS_SOCODA[[#This Row],[Qté15]]</f>
        <v>0</v>
      </c>
      <c r="AM182" s="74">
        <f>Tableau_TARIFS_SOCODA[[#This Row],[Prix d''achat HT]]*Tableau_TARIFS_SOCODA[[#This Row],[Qté16]]</f>
        <v>0</v>
      </c>
      <c r="AO182" s="74">
        <f>Tableau_TARIFS_SOCODA[[#This Row],[Prix d''achat HT]]*Tableau_TARIFS_SOCODA[[#This Row],[Qté17]]</f>
        <v>0</v>
      </c>
      <c r="AQ182" s="74">
        <f>Tableau_TARIFS_SOCODA[[#This Row],[Prix d''achat HT]]*Tableau_TARIFS_SOCODA[[#This Row],[Qté18]]</f>
        <v>0</v>
      </c>
      <c r="AS182" s="74">
        <f>Tableau_TARIFS_SOCODA[[#This Row],[Prix d''achat HT]]*Tableau_TARIFS_SOCODA[[#This Row],[Qté19]]</f>
        <v>0</v>
      </c>
      <c r="AU182" s="74">
        <f>Tableau_TARIFS_SOCODA[[#This Row],[Prix d''achat HT]]*Tableau_TARIFS_SOCODA[[#This Row],[Qté20]]</f>
        <v>0</v>
      </c>
      <c r="AW182" s="74">
        <f>Tableau_TARIFS_SOCODA[[#This Row],[Prix d''achat HT]]*Tableau_TARIFS_SOCODA[[#This Row],[Qté21]]</f>
        <v>0</v>
      </c>
      <c r="AY182" s="74">
        <f>Tableau_TARIFS_SOCODA[[#This Row],[Prix d''achat HT]]*Tableau_TARIFS_SOCODA[[#This Row],[Qté22]]</f>
        <v>0</v>
      </c>
      <c r="BA182" s="74">
        <f>Tableau_TARIFS_SOCODA[[#This Row],[Prix d''achat HT]]*Tableau_TARIFS_SOCODA[[#This Row],[Qté23]]</f>
        <v>0</v>
      </c>
      <c r="BC182" s="74">
        <f>Tableau_TARIFS_SOCODA[[#This Row],[Prix d''achat HT]]*Tableau_TARIFS_SOCODA[[#This Row],[Qté24]]</f>
        <v>0</v>
      </c>
      <c r="BE182" s="74">
        <f>Tableau_TARIFS_SOCODA[[#This Row],[Prix d''achat HT]]*Tableau_TARIFS_SOCODA[[#This Row],[Qté25]]</f>
        <v>0</v>
      </c>
      <c r="BG182" s="74">
        <f>Tableau_TARIFS_SOCODA[[#This Row],[Prix d''achat HT]]*Tableau_TARIFS_SOCODA[[#This Row],[Qté26]]</f>
        <v>0</v>
      </c>
      <c r="BI182" s="74">
        <f>Tableau_TARIFS_SOCODA[[#This Row],[Prix d''achat HT]]*Tableau_TARIFS_SOCODA[[#This Row],[Qté27]]</f>
        <v>0</v>
      </c>
      <c r="BK182" s="74">
        <f>Tableau_TARIFS_SOCODA[[#This Row],[Prix d''achat HT]]*Tableau_TARIFS_SOCODA[[#This Row],[Qté28]]</f>
        <v>0</v>
      </c>
      <c r="BM182" s="74">
        <f>Tableau_TARIFS_SOCODA[[#This Row],[Prix d''achat HT]]*Tableau_TARIFS_SOCODA[[#This Row],[Qté29]]</f>
        <v>0</v>
      </c>
      <c r="BO182" s="74">
        <f>Tableau_TARIFS_SOCODA[[#This Row],[Prix d''achat HT]]*Tableau_TARIFS_SOCODA[[#This Row],[Qté30]]</f>
        <v>0</v>
      </c>
      <c r="BP182" s="75">
        <f>Tableau_TARIFS_SOCODA[[#This Row],[Longueur]]*Tableau_TARIFS_SOCODA[[#This Row],[Largeur]]</f>
        <v>3.9649999999999999</v>
      </c>
      <c r="BR182" s="74"/>
    </row>
    <row r="183" spans="1:70" x14ac:dyDescent="0.25">
      <c r="A183" t="s">
        <v>424</v>
      </c>
      <c r="B183" t="s">
        <v>420</v>
      </c>
      <c r="C183" t="s">
        <v>425</v>
      </c>
      <c r="D183">
        <v>2.8</v>
      </c>
      <c r="E183">
        <v>2.0699999999999998</v>
      </c>
      <c r="F183" t="s">
        <v>61</v>
      </c>
      <c r="G183" s="74">
        <v>0.8</v>
      </c>
      <c r="I183" s="74">
        <f>Tableau_TARIFS_SOCODA[[#This Row],[Prix d''achat HT]]*Tableau_TARIFS_SOCODA[[#This Row],[Qté]]</f>
        <v>0</v>
      </c>
      <c r="K183" s="74">
        <f>Tableau_TARIFS_SOCODA[[#This Row],[Prix d''achat HT]]*Tableau_TARIFS_SOCODA[[#This Row],[Qté2]]</f>
        <v>0</v>
      </c>
      <c r="M183" s="74">
        <f>Tableau_TARIFS_SOCODA[[#This Row],[Prix d''achat HT]]*Tableau_TARIFS_SOCODA[[#This Row],[Qté3]]</f>
        <v>0</v>
      </c>
      <c r="O183" s="74">
        <f>Tableau_TARIFS_SOCODA[[#This Row],[Prix d''achat HT]]*Tableau_TARIFS_SOCODA[[#This Row],[Qté4]]</f>
        <v>0</v>
      </c>
      <c r="Q183" s="74">
        <f>Tableau_TARIFS_SOCODA[[#This Row],[Prix d''achat HT]]*Tableau_TARIFS_SOCODA[[#This Row],[Qté5]]</f>
        <v>0</v>
      </c>
      <c r="S183" s="74">
        <f>Tableau_TARIFS_SOCODA[[#This Row],[Prix d''achat HT]]*Tableau_TARIFS_SOCODA[[#This Row],[Qté6]]</f>
        <v>0</v>
      </c>
      <c r="U183" s="74">
        <f>Tableau_TARIFS_SOCODA[[#This Row],[Prix d''achat HT]]*Tableau_TARIFS_SOCODA[[#This Row],[Qté7]]</f>
        <v>0</v>
      </c>
      <c r="W183" s="74">
        <f>Tableau_TARIFS_SOCODA[[#This Row],[Prix d''achat HT]]*Tableau_TARIFS_SOCODA[[#This Row],[Qté8]]</f>
        <v>0</v>
      </c>
      <c r="Y183" s="74">
        <f>Tableau_TARIFS_SOCODA[[#This Row],[Prix d''achat HT]]*Tableau_TARIFS_SOCODA[[#This Row],[Qté9]]</f>
        <v>0</v>
      </c>
      <c r="AA183" s="74">
        <f>Tableau_TARIFS_SOCODA[[#This Row],[Prix d''achat HT]]*Tableau_TARIFS_SOCODA[[#This Row],[Qté10]]</f>
        <v>0</v>
      </c>
      <c r="AC183" s="74">
        <f>Tableau_TARIFS_SOCODA[[#This Row],[Prix d''achat HT]]*Tableau_TARIFS_SOCODA[[#This Row],[Qté11]]</f>
        <v>0</v>
      </c>
      <c r="AE183" s="74">
        <f>Tableau_TARIFS_SOCODA[[#This Row],[Prix d''achat HT]]*Tableau_TARIFS_SOCODA[[#This Row],[Qté12]]</f>
        <v>0</v>
      </c>
      <c r="AG183" s="74">
        <f>Tableau_TARIFS_SOCODA[[#This Row],[Prix d''achat HT]]*Tableau_TARIFS_SOCODA[[#This Row],[Qté13]]</f>
        <v>0</v>
      </c>
      <c r="AI183" s="74">
        <f>Tableau_TARIFS_SOCODA[[#This Row],[Prix d''achat HT]]*Tableau_TARIFS_SOCODA[[#This Row],[Qté14]]</f>
        <v>0</v>
      </c>
      <c r="AK183" s="74">
        <f>Tableau_TARIFS_SOCODA[[#This Row],[Prix d''achat HT]]*Tableau_TARIFS_SOCODA[[#This Row],[Qté15]]</f>
        <v>0</v>
      </c>
      <c r="AM183" s="74">
        <f>Tableau_TARIFS_SOCODA[[#This Row],[Prix d''achat HT]]*Tableau_TARIFS_SOCODA[[#This Row],[Qté16]]</f>
        <v>0</v>
      </c>
      <c r="AO183" s="74">
        <f>Tableau_TARIFS_SOCODA[[#This Row],[Prix d''achat HT]]*Tableau_TARIFS_SOCODA[[#This Row],[Qté17]]</f>
        <v>0</v>
      </c>
      <c r="AQ183" s="74">
        <f>Tableau_TARIFS_SOCODA[[#This Row],[Prix d''achat HT]]*Tableau_TARIFS_SOCODA[[#This Row],[Qté18]]</f>
        <v>0</v>
      </c>
      <c r="AS183" s="74">
        <f>Tableau_TARIFS_SOCODA[[#This Row],[Prix d''achat HT]]*Tableau_TARIFS_SOCODA[[#This Row],[Qté19]]</f>
        <v>0</v>
      </c>
      <c r="AU183" s="74">
        <f>Tableau_TARIFS_SOCODA[[#This Row],[Prix d''achat HT]]*Tableau_TARIFS_SOCODA[[#This Row],[Qté20]]</f>
        <v>0</v>
      </c>
      <c r="AW183" s="74">
        <f>Tableau_TARIFS_SOCODA[[#This Row],[Prix d''achat HT]]*Tableau_TARIFS_SOCODA[[#This Row],[Qté21]]</f>
        <v>0</v>
      </c>
      <c r="AY183" s="74">
        <f>Tableau_TARIFS_SOCODA[[#This Row],[Prix d''achat HT]]*Tableau_TARIFS_SOCODA[[#This Row],[Qté22]]</f>
        <v>0</v>
      </c>
      <c r="BA183" s="74">
        <f>Tableau_TARIFS_SOCODA[[#This Row],[Prix d''achat HT]]*Tableau_TARIFS_SOCODA[[#This Row],[Qté23]]</f>
        <v>0</v>
      </c>
      <c r="BC183" s="74">
        <f>Tableau_TARIFS_SOCODA[[#This Row],[Prix d''achat HT]]*Tableau_TARIFS_SOCODA[[#This Row],[Qté24]]</f>
        <v>0</v>
      </c>
      <c r="BE183" s="74">
        <f>Tableau_TARIFS_SOCODA[[#This Row],[Prix d''achat HT]]*Tableau_TARIFS_SOCODA[[#This Row],[Qté25]]</f>
        <v>0</v>
      </c>
      <c r="BG183" s="74">
        <f>Tableau_TARIFS_SOCODA[[#This Row],[Prix d''achat HT]]*Tableau_TARIFS_SOCODA[[#This Row],[Qté26]]</f>
        <v>0</v>
      </c>
      <c r="BI183" s="74">
        <f>Tableau_TARIFS_SOCODA[[#This Row],[Prix d''achat HT]]*Tableau_TARIFS_SOCODA[[#This Row],[Qté27]]</f>
        <v>0</v>
      </c>
      <c r="BK183" s="74">
        <f>Tableau_TARIFS_SOCODA[[#This Row],[Prix d''achat HT]]*Tableau_TARIFS_SOCODA[[#This Row],[Qté28]]</f>
        <v>0</v>
      </c>
      <c r="BM183" s="74">
        <f>Tableau_TARIFS_SOCODA[[#This Row],[Prix d''achat HT]]*Tableau_TARIFS_SOCODA[[#This Row],[Qté29]]</f>
        <v>0</v>
      </c>
      <c r="BO183" s="74">
        <f>Tableau_TARIFS_SOCODA[[#This Row],[Prix d''achat HT]]*Tableau_TARIFS_SOCODA[[#This Row],[Qté30]]</f>
        <v>0</v>
      </c>
      <c r="BP183" s="75">
        <f>Tableau_TARIFS_SOCODA[[#This Row],[Longueur]]*Tableau_TARIFS_SOCODA[[#This Row],[Largeur]]</f>
        <v>5.7959999999999994</v>
      </c>
      <c r="BR183" s="74"/>
    </row>
    <row r="184" spans="1:70" x14ac:dyDescent="0.25">
      <c r="A184" t="s">
        <v>426</v>
      </c>
      <c r="B184" t="s">
        <v>420</v>
      </c>
      <c r="C184" t="s">
        <v>427</v>
      </c>
      <c r="D184">
        <v>2.8</v>
      </c>
      <c r="E184">
        <v>2.0699999999999998</v>
      </c>
      <c r="F184" t="s">
        <v>61</v>
      </c>
      <c r="G184" s="74">
        <v>1.59</v>
      </c>
      <c r="I184" s="74">
        <f>Tableau_TARIFS_SOCODA[[#This Row],[Prix d''achat HT]]*Tableau_TARIFS_SOCODA[[#This Row],[Qté]]</f>
        <v>0</v>
      </c>
      <c r="K184" s="74">
        <f>Tableau_TARIFS_SOCODA[[#This Row],[Prix d''achat HT]]*Tableau_TARIFS_SOCODA[[#This Row],[Qté2]]</f>
        <v>0</v>
      </c>
      <c r="M184" s="74">
        <f>Tableau_TARIFS_SOCODA[[#This Row],[Prix d''achat HT]]*Tableau_TARIFS_SOCODA[[#This Row],[Qté3]]</f>
        <v>0</v>
      </c>
      <c r="O184" s="74">
        <f>Tableau_TARIFS_SOCODA[[#This Row],[Prix d''achat HT]]*Tableau_TARIFS_SOCODA[[#This Row],[Qté4]]</f>
        <v>0</v>
      </c>
      <c r="Q184" s="74">
        <f>Tableau_TARIFS_SOCODA[[#This Row],[Prix d''achat HT]]*Tableau_TARIFS_SOCODA[[#This Row],[Qté5]]</f>
        <v>0</v>
      </c>
      <c r="S184" s="74">
        <f>Tableau_TARIFS_SOCODA[[#This Row],[Prix d''achat HT]]*Tableau_TARIFS_SOCODA[[#This Row],[Qté6]]</f>
        <v>0</v>
      </c>
      <c r="U184" s="74">
        <f>Tableau_TARIFS_SOCODA[[#This Row],[Prix d''achat HT]]*Tableau_TARIFS_SOCODA[[#This Row],[Qté7]]</f>
        <v>0</v>
      </c>
      <c r="W184" s="74">
        <f>Tableau_TARIFS_SOCODA[[#This Row],[Prix d''achat HT]]*Tableau_TARIFS_SOCODA[[#This Row],[Qté8]]</f>
        <v>0</v>
      </c>
      <c r="Y184" s="74">
        <f>Tableau_TARIFS_SOCODA[[#This Row],[Prix d''achat HT]]*Tableau_TARIFS_SOCODA[[#This Row],[Qté9]]</f>
        <v>0</v>
      </c>
      <c r="AA184" s="74">
        <f>Tableau_TARIFS_SOCODA[[#This Row],[Prix d''achat HT]]*Tableau_TARIFS_SOCODA[[#This Row],[Qté10]]</f>
        <v>0</v>
      </c>
      <c r="AC184" s="74">
        <f>Tableau_TARIFS_SOCODA[[#This Row],[Prix d''achat HT]]*Tableau_TARIFS_SOCODA[[#This Row],[Qté11]]</f>
        <v>0</v>
      </c>
      <c r="AE184" s="74">
        <f>Tableau_TARIFS_SOCODA[[#This Row],[Prix d''achat HT]]*Tableau_TARIFS_SOCODA[[#This Row],[Qté12]]</f>
        <v>0</v>
      </c>
      <c r="AG184" s="74">
        <f>Tableau_TARIFS_SOCODA[[#This Row],[Prix d''achat HT]]*Tableau_TARIFS_SOCODA[[#This Row],[Qté13]]</f>
        <v>0</v>
      </c>
      <c r="AI184" s="74">
        <f>Tableau_TARIFS_SOCODA[[#This Row],[Prix d''achat HT]]*Tableau_TARIFS_SOCODA[[#This Row],[Qté14]]</f>
        <v>0</v>
      </c>
      <c r="AK184" s="74">
        <f>Tableau_TARIFS_SOCODA[[#This Row],[Prix d''achat HT]]*Tableau_TARIFS_SOCODA[[#This Row],[Qté15]]</f>
        <v>0</v>
      </c>
      <c r="AM184" s="74">
        <f>Tableau_TARIFS_SOCODA[[#This Row],[Prix d''achat HT]]*Tableau_TARIFS_SOCODA[[#This Row],[Qté16]]</f>
        <v>0</v>
      </c>
      <c r="AO184" s="74">
        <f>Tableau_TARIFS_SOCODA[[#This Row],[Prix d''achat HT]]*Tableau_TARIFS_SOCODA[[#This Row],[Qté17]]</f>
        <v>0</v>
      </c>
      <c r="AQ184" s="74">
        <f>Tableau_TARIFS_SOCODA[[#This Row],[Prix d''achat HT]]*Tableau_TARIFS_SOCODA[[#This Row],[Qté18]]</f>
        <v>0</v>
      </c>
      <c r="AS184" s="74">
        <f>Tableau_TARIFS_SOCODA[[#This Row],[Prix d''achat HT]]*Tableau_TARIFS_SOCODA[[#This Row],[Qté19]]</f>
        <v>0</v>
      </c>
      <c r="AU184" s="74">
        <f>Tableau_TARIFS_SOCODA[[#This Row],[Prix d''achat HT]]*Tableau_TARIFS_SOCODA[[#This Row],[Qté20]]</f>
        <v>0</v>
      </c>
      <c r="AW184" s="74">
        <f>Tableau_TARIFS_SOCODA[[#This Row],[Prix d''achat HT]]*Tableau_TARIFS_SOCODA[[#This Row],[Qté21]]</f>
        <v>0</v>
      </c>
      <c r="AY184" s="74">
        <f>Tableau_TARIFS_SOCODA[[#This Row],[Prix d''achat HT]]*Tableau_TARIFS_SOCODA[[#This Row],[Qté22]]</f>
        <v>0</v>
      </c>
      <c r="BA184" s="74">
        <f>Tableau_TARIFS_SOCODA[[#This Row],[Prix d''achat HT]]*Tableau_TARIFS_SOCODA[[#This Row],[Qté23]]</f>
        <v>0</v>
      </c>
      <c r="BC184" s="74">
        <f>Tableau_TARIFS_SOCODA[[#This Row],[Prix d''achat HT]]*Tableau_TARIFS_SOCODA[[#This Row],[Qté24]]</f>
        <v>0</v>
      </c>
      <c r="BE184" s="74">
        <f>Tableau_TARIFS_SOCODA[[#This Row],[Prix d''achat HT]]*Tableau_TARIFS_SOCODA[[#This Row],[Qté25]]</f>
        <v>0</v>
      </c>
      <c r="BG184" s="74">
        <f>Tableau_TARIFS_SOCODA[[#This Row],[Prix d''achat HT]]*Tableau_TARIFS_SOCODA[[#This Row],[Qté26]]</f>
        <v>0</v>
      </c>
      <c r="BI184" s="74">
        <f>Tableau_TARIFS_SOCODA[[#This Row],[Prix d''achat HT]]*Tableau_TARIFS_SOCODA[[#This Row],[Qté27]]</f>
        <v>0</v>
      </c>
      <c r="BK184" s="74">
        <f>Tableau_TARIFS_SOCODA[[#This Row],[Prix d''achat HT]]*Tableau_TARIFS_SOCODA[[#This Row],[Qté28]]</f>
        <v>0</v>
      </c>
      <c r="BM184" s="74">
        <f>Tableau_TARIFS_SOCODA[[#This Row],[Prix d''achat HT]]*Tableau_TARIFS_SOCODA[[#This Row],[Qté29]]</f>
        <v>0</v>
      </c>
      <c r="BO184" s="74">
        <f>Tableau_TARIFS_SOCODA[[#This Row],[Prix d''achat HT]]*Tableau_TARIFS_SOCODA[[#This Row],[Qté30]]</f>
        <v>0</v>
      </c>
      <c r="BP184" s="75">
        <f>Tableau_TARIFS_SOCODA[[#This Row],[Longueur]]*Tableau_TARIFS_SOCODA[[#This Row],[Largeur]]</f>
        <v>5.7959999999999994</v>
      </c>
      <c r="BR184" s="74"/>
    </row>
    <row r="185" spans="1:70" x14ac:dyDescent="0.25">
      <c r="A185" t="s">
        <v>428</v>
      </c>
      <c r="B185" t="s">
        <v>420</v>
      </c>
      <c r="C185" t="s">
        <v>429</v>
      </c>
      <c r="D185">
        <v>2.8</v>
      </c>
      <c r="E185">
        <v>2.0699999999999998</v>
      </c>
      <c r="F185" t="s">
        <v>61</v>
      </c>
      <c r="G185" s="74">
        <v>1.1398999999999999</v>
      </c>
      <c r="I185" s="74">
        <f>Tableau_TARIFS_SOCODA[[#This Row],[Prix d''achat HT]]*Tableau_TARIFS_SOCODA[[#This Row],[Qté]]</f>
        <v>0</v>
      </c>
      <c r="K185" s="74">
        <f>Tableau_TARIFS_SOCODA[[#This Row],[Prix d''achat HT]]*Tableau_TARIFS_SOCODA[[#This Row],[Qté2]]</f>
        <v>0</v>
      </c>
      <c r="M185" s="74">
        <f>Tableau_TARIFS_SOCODA[[#This Row],[Prix d''achat HT]]*Tableau_TARIFS_SOCODA[[#This Row],[Qté3]]</f>
        <v>0</v>
      </c>
      <c r="O185" s="74">
        <f>Tableau_TARIFS_SOCODA[[#This Row],[Prix d''achat HT]]*Tableau_TARIFS_SOCODA[[#This Row],[Qté4]]</f>
        <v>0</v>
      </c>
      <c r="Q185" s="74">
        <f>Tableau_TARIFS_SOCODA[[#This Row],[Prix d''achat HT]]*Tableau_TARIFS_SOCODA[[#This Row],[Qté5]]</f>
        <v>0</v>
      </c>
      <c r="S185" s="74">
        <f>Tableau_TARIFS_SOCODA[[#This Row],[Prix d''achat HT]]*Tableau_TARIFS_SOCODA[[#This Row],[Qté6]]</f>
        <v>0</v>
      </c>
      <c r="U185" s="74">
        <f>Tableau_TARIFS_SOCODA[[#This Row],[Prix d''achat HT]]*Tableau_TARIFS_SOCODA[[#This Row],[Qté7]]</f>
        <v>0</v>
      </c>
      <c r="W185" s="74">
        <f>Tableau_TARIFS_SOCODA[[#This Row],[Prix d''achat HT]]*Tableau_TARIFS_SOCODA[[#This Row],[Qté8]]</f>
        <v>0</v>
      </c>
      <c r="Y185" s="74">
        <f>Tableau_TARIFS_SOCODA[[#This Row],[Prix d''achat HT]]*Tableau_TARIFS_SOCODA[[#This Row],[Qté9]]</f>
        <v>0</v>
      </c>
      <c r="AA185" s="74">
        <f>Tableau_TARIFS_SOCODA[[#This Row],[Prix d''achat HT]]*Tableau_TARIFS_SOCODA[[#This Row],[Qté10]]</f>
        <v>0</v>
      </c>
      <c r="AC185" s="74">
        <f>Tableau_TARIFS_SOCODA[[#This Row],[Prix d''achat HT]]*Tableau_TARIFS_SOCODA[[#This Row],[Qté11]]</f>
        <v>0</v>
      </c>
      <c r="AE185" s="74">
        <f>Tableau_TARIFS_SOCODA[[#This Row],[Prix d''achat HT]]*Tableau_TARIFS_SOCODA[[#This Row],[Qté12]]</f>
        <v>0</v>
      </c>
      <c r="AG185" s="74">
        <f>Tableau_TARIFS_SOCODA[[#This Row],[Prix d''achat HT]]*Tableau_TARIFS_SOCODA[[#This Row],[Qté13]]</f>
        <v>0</v>
      </c>
      <c r="AI185" s="74">
        <f>Tableau_TARIFS_SOCODA[[#This Row],[Prix d''achat HT]]*Tableau_TARIFS_SOCODA[[#This Row],[Qté14]]</f>
        <v>0</v>
      </c>
      <c r="AK185" s="74">
        <f>Tableau_TARIFS_SOCODA[[#This Row],[Prix d''achat HT]]*Tableau_TARIFS_SOCODA[[#This Row],[Qté15]]</f>
        <v>0</v>
      </c>
      <c r="AM185" s="74">
        <f>Tableau_TARIFS_SOCODA[[#This Row],[Prix d''achat HT]]*Tableau_TARIFS_SOCODA[[#This Row],[Qté16]]</f>
        <v>0</v>
      </c>
      <c r="AO185" s="74">
        <f>Tableau_TARIFS_SOCODA[[#This Row],[Prix d''achat HT]]*Tableau_TARIFS_SOCODA[[#This Row],[Qté17]]</f>
        <v>0</v>
      </c>
      <c r="AQ185" s="74">
        <f>Tableau_TARIFS_SOCODA[[#This Row],[Prix d''achat HT]]*Tableau_TARIFS_SOCODA[[#This Row],[Qté18]]</f>
        <v>0</v>
      </c>
      <c r="AS185" s="74">
        <f>Tableau_TARIFS_SOCODA[[#This Row],[Prix d''achat HT]]*Tableau_TARIFS_SOCODA[[#This Row],[Qté19]]</f>
        <v>0</v>
      </c>
      <c r="AU185" s="74">
        <f>Tableau_TARIFS_SOCODA[[#This Row],[Prix d''achat HT]]*Tableau_TARIFS_SOCODA[[#This Row],[Qté20]]</f>
        <v>0</v>
      </c>
      <c r="AW185" s="74">
        <f>Tableau_TARIFS_SOCODA[[#This Row],[Prix d''achat HT]]*Tableau_TARIFS_SOCODA[[#This Row],[Qté21]]</f>
        <v>0</v>
      </c>
      <c r="AY185" s="74">
        <f>Tableau_TARIFS_SOCODA[[#This Row],[Prix d''achat HT]]*Tableau_TARIFS_SOCODA[[#This Row],[Qté22]]</f>
        <v>0</v>
      </c>
      <c r="BA185" s="74">
        <f>Tableau_TARIFS_SOCODA[[#This Row],[Prix d''achat HT]]*Tableau_TARIFS_SOCODA[[#This Row],[Qté23]]</f>
        <v>0</v>
      </c>
      <c r="BC185" s="74">
        <f>Tableau_TARIFS_SOCODA[[#This Row],[Prix d''achat HT]]*Tableau_TARIFS_SOCODA[[#This Row],[Qté24]]</f>
        <v>0</v>
      </c>
      <c r="BE185" s="74">
        <f>Tableau_TARIFS_SOCODA[[#This Row],[Prix d''achat HT]]*Tableau_TARIFS_SOCODA[[#This Row],[Qté25]]</f>
        <v>0</v>
      </c>
      <c r="BG185" s="74">
        <f>Tableau_TARIFS_SOCODA[[#This Row],[Prix d''achat HT]]*Tableau_TARIFS_SOCODA[[#This Row],[Qté26]]</f>
        <v>0</v>
      </c>
      <c r="BI185" s="74">
        <f>Tableau_TARIFS_SOCODA[[#This Row],[Prix d''achat HT]]*Tableau_TARIFS_SOCODA[[#This Row],[Qté27]]</f>
        <v>0</v>
      </c>
      <c r="BK185" s="74">
        <f>Tableau_TARIFS_SOCODA[[#This Row],[Prix d''achat HT]]*Tableau_TARIFS_SOCODA[[#This Row],[Qté28]]</f>
        <v>0</v>
      </c>
      <c r="BM185" s="74">
        <f>Tableau_TARIFS_SOCODA[[#This Row],[Prix d''achat HT]]*Tableau_TARIFS_SOCODA[[#This Row],[Qté29]]</f>
        <v>0</v>
      </c>
      <c r="BO185" s="74">
        <f>Tableau_TARIFS_SOCODA[[#This Row],[Prix d''achat HT]]*Tableau_TARIFS_SOCODA[[#This Row],[Qté30]]</f>
        <v>0</v>
      </c>
      <c r="BP185" s="75">
        <f>Tableau_TARIFS_SOCODA[[#This Row],[Longueur]]*Tableau_TARIFS_SOCODA[[#This Row],[Largeur]]</f>
        <v>5.7959999999999994</v>
      </c>
      <c r="BR185" s="74"/>
    </row>
    <row r="186" spans="1:70" x14ac:dyDescent="0.25">
      <c r="A186" t="s">
        <v>430</v>
      </c>
      <c r="B186" t="s">
        <v>420</v>
      </c>
      <c r="C186" t="s">
        <v>431</v>
      </c>
      <c r="D186">
        <v>2.8</v>
      </c>
      <c r="E186">
        <v>2.0699999999999998</v>
      </c>
      <c r="F186" t="s">
        <v>61</v>
      </c>
      <c r="G186" s="74">
        <v>0.96</v>
      </c>
      <c r="I186" s="74">
        <f>Tableau_TARIFS_SOCODA[[#This Row],[Prix d''achat HT]]*Tableau_TARIFS_SOCODA[[#This Row],[Qté]]</f>
        <v>0</v>
      </c>
      <c r="K186" s="74">
        <f>Tableau_TARIFS_SOCODA[[#This Row],[Prix d''achat HT]]*Tableau_TARIFS_SOCODA[[#This Row],[Qté2]]</f>
        <v>0</v>
      </c>
      <c r="M186" s="74">
        <f>Tableau_TARIFS_SOCODA[[#This Row],[Prix d''achat HT]]*Tableau_TARIFS_SOCODA[[#This Row],[Qté3]]</f>
        <v>0</v>
      </c>
      <c r="O186" s="74">
        <f>Tableau_TARIFS_SOCODA[[#This Row],[Prix d''achat HT]]*Tableau_TARIFS_SOCODA[[#This Row],[Qté4]]</f>
        <v>0</v>
      </c>
      <c r="Q186" s="74">
        <f>Tableau_TARIFS_SOCODA[[#This Row],[Prix d''achat HT]]*Tableau_TARIFS_SOCODA[[#This Row],[Qté5]]</f>
        <v>0</v>
      </c>
      <c r="S186" s="74">
        <f>Tableau_TARIFS_SOCODA[[#This Row],[Prix d''achat HT]]*Tableau_TARIFS_SOCODA[[#This Row],[Qté6]]</f>
        <v>0</v>
      </c>
      <c r="U186" s="74">
        <f>Tableau_TARIFS_SOCODA[[#This Row],[Prix d''achat HT]]*Tableau_TARIFS_SOCODA[[#This Row],[Qté7]]</f>
        <v>0</v>
      </c>
      <c r="W186" s="74">
        <f>Tableau_TARIFS_SOCODA[[#This Row],[Prix d''achat HT]]*Tableau_TARIFS_SOCODA[[#This Row],[Qté8]]</f>
        <v>0</v>
      </c>
      <c r="Y186" s="74">
        <f>Tableau_TARIFS_SOCODA[[#This Row],[Prix d''achat HT]]*Tableau_TARIFS_SOCODA[[#This Row],[Qté9]]</f>
        <v>0</v>
      </c>
      <c r="AA186" s="74">
        <f>Tableau_TARIFS_SOCODA[[#This Row],[Prix d''achat HT]]*Tableau_TARIFS_SOCODA[[#This Row],[Qté10]]</f>
        <v>0</v>
      </c>
      <c r="AC186" s="74">
        <f>Tableau_TARIFS_SOCODA[[#This Row],[Prix d''achat HT]]*Tableau_TARIFS_SOCODA[[#This Row],[Qté11]]</f>
        <v>0</v>
      </c>
      <c r="AE186" s="74">
        <f>Tableau_TARIFS_SOCODA[[#This Row],[Prix d''achat HT]]*Tableau_TARIFS_SOCODA[[#This Row],[Qté12]]</f>
        <v>0</v>
      </c>
      <c r="AG186" s="74">
        <f>Tableau_TARIFS_SOCODA[[#This Row],[Prix d''achat HT]]*Tableau_TARIFS_SOCODA[[#This Row],[Qté13]]</f>
        <v>0</v>
      </c>
      <c r="AI186" s="74">
        <f>Tableau_TARIFS_SOCODA[[#This Row],[Prix d''achat HT]]*Tableau_TARIFS_SOCODA[[#This Row],[Qté14]]</f>
        <v>0</v>
      </c>
      <c r="AK186" s="74">
        <f>Tableau_TARIFS_SOCODA[[#This Row],[Prix d''achat HT]]*Tableau_TARIFS_SOCODA[[#This Row],[Qté15]]</f>
        <v>0</v>
      </c>
      <c r="AM186" s="74">
        <f>Tableau_TARIFS_SOCODA[[#This Row],[Prix d''achat HT]]*Tableau_TARIFS_SOCODA[[#This Row],[Qté16]]</f>
        <v>0</v>
      </c>
      <c r="AO186" s="74">
        <f>Tableau_TARIFS_SOCODA[[#This Row],[Prix d''achat HT]]*Tableau_TARIFS_SOCODA[[#This Row],[Qté17]]</f>
        <v>0</v>
      </c>
      <c r="AQ186" s="74">
        <f>Tableau_TARIFS_SOCODA[[#This Row],[Prix d''achat HT]]*Tableau_TARIFS_SOCODA[[#This Row],[Qté18]]</f>
        <v>0</v>
      </c>
      <c r="AS186" s="74">
        <f>Tableau_TARIFS_SOCODA[[#This Row],[Prix d''achat HT]]*Tableau_TARIFS_SOCODA[[#This Row],[Qté19]]</f>
        <v>0</v>
      </c>
      <c r="AU186" s="74">
        <f>Tableau_TARIFS_SOCODA[[#This Row],[Prix d''achat HT]]*Tableau_TARIFS_SOCODA[[#This Row],[Qté20]]</f>
        <v>0</v>
      </c>
      <c r="AW186" s="74">
        <f>Tableau_TARIFS_SOCODA[[#This Row],[Prix d''achat HT]]*Tableau_TARIFS_SOCODA[[#This Row],[Qté21]]</f>
        <v>0</v>
      </c>
      <c r="AY186" s="74">
        <f>Tableau_TARIFS_SOCODA[[#This Row],[Prix d''achat HT]]*Tableau_TARIFS_SOCODA[[#This Row],[Qté22]]</f>
        <v>0</v>
      </c>
      <c r="BA186" s="74">
        <f>Tableau_TARIFS_SOCODA[[#This Row],[Prix d''achat HT]]*Tableau_TARIFS_SOCODA[[#This Row],[Qté23]]</f>
        <v>0</v>
      </c>
      <c r="BC186" s="74">
        <f>Tableau_TARIFS_SOCODA[[#This Row],[Prix d''achat HT]]*Tableau_TARIFS_SOCODA[[#This Row],[Qté24]]</f>
        <v>0</v>
      </c>
      <c r="BE186" s="74">
        <f>Tableau_TARIFS_SOCODA[[#This Row],[Prix d''achat HT]]*Tableau_TARIFS_SOCODA[[#This Row],[Qté25]]</f>
        <v>0</v>
      </c>
      <c r="BG186" s="74">
        <f>Tableau_TARIFS_SOCODA[[#This Row],[Prix d''achat HT]]*Tableau_TARIFS_SOCODA[[#This Row],[Qté26]]</f>
        <v>0</v>
      </c>
      <c r="BI186" s="74">
        <f>Tableau_TARIFS_SOCODA[[#This Row],[Prix d''achat HT]]*Tableau_TARIFS_SOCODA[[#This Row],[Qté27]]</f>
        <v>0</v>
      </c>
      <c r="BK186" s="74">
        <f>Tableau_TARIFS_SOCODA[[#This Row],[Prix d''achat HT]]*Tableau_TARIFS_SOCODA[[#This Row],[Qté28]]</f>
        <v>0</v>
      </c>
      <c r="BM186" s="74">
        <f>Tableau_TARIFS_SOCODA[[#This Row],[Prix d''achat HT]]*Tableau_TARIFS_SOCODA[[#This Row],[Qté29]]</f>
        <v>0</v>
      </c>
      <c r="BO186" s="74">
        <f>Tableau_TARIFS_SOCODA[[#This Row],[Prix d''achat HT]]*Tableau_TARIFS_SOCODA[[#This Row],[Qté30]]</f>
        <v>0</v>
      </c>
      <c r="BP186" s="75">
        <f>Tableau_TARIFS_SOCODA[[#This Row],[Longueur]]*Tableau_TARIFS_SOCODA[[#This Row],[Largeur]]</f>
        <v>5.7959999999999994</v>
      </c>
      <c r="BR186" s="74"/>
    </row>
    <row r="187" spans="1:70" x14ac:dyDescent="0.25">
      <c r="A187" t="s">
        <v>432</v>
      </c>
      <c r="B187" t="s">
        <v>320</v>
      </c>
      <c r="C187" t="s">
        <v>433</v>
      </c>
      <c r="D187">
        <v>3.66</v>
      </c>
      <c r="E187">
        <v>2.1</v>
      </c>
      <c r="F187" t="s">
        <v>61</v>
      </c>
      <c r="G187" s="74">
        <v>8.69</v>
      </c>
      <c r="I187" s="74">
        <f>Tableau_TARIFS_SOCODA[[#This Row],[Prix d''achat HT]]*Tableau_TARIFS_SOCODA[[#This Row],[Qté]]</f>
        <v>0</v>
      </c>
      <c r="K187" s="74">
        <f>Tableau_TARIFS_SOCODA[[#This Row],[Prix d''achat HT]]*Tableau_TARIFS_SOCODA[[#This Row],[Qté2]]</f>
        <v>0</v>
      </c>
      <c r="M187" s="74">
        <f>Tableau_TARIFS_SOCODA[[#This Row],[Prix d''achat HT]]*Tableau_TARIFS_SOCODA[[#This Row],[Qté3]]</f>
        <v>0</v>
      </c>
      <c r="O187" s="74">
        <f>Tableau_TARIFS_SOCODA[[#This Row],[Prix d''achat HT]]*Tableau_TARIFS_SOCODA[[#This Row],[Qté4]]</f>
        <v>0</v>
      </c>
      <c r="Q187" s="74">
        <f>Tableau_TARIFS_SOCODA[[#This Row],[Prix d''achat HT]]*Tableau_TARIFS_SOCODA[[#This Row],[Qté5]]</f>
        <v>0</v>
      </c>
      <c r="S187" s="74">
        <f>Tableau_TARIFS_SOCODA[[#This Row],[Prix d''achat HT]]*Tableau_TARIFS_SOCODA[[#This Row],[Qté6]]</f>
        <v>0</v>
      </c>
      <c r="U187" s="74">
        <f>Tableau_TARIFS_SOCODA[[#This Row],[Prix d''achat HT]]*Tableau_TARIFS_SOCODA[[#This Row],[Qté7]]</f>
        <v>0</v>
      </c>
      <c r="W187" s="74">
        <f>Tableau_TARIFS_SOCODA[[#This Row],[Prix d''achat HT]]*Tableau_TARIFS_SOCODA[[#This Row],[Qté8]]</f>
        <v>0</v>
      </c>
      <c r="Y187" s="74">
        <f>Tableau_TARIFS_SOCODA[[#This Row],[Prix d''achat HT]]*Tableau_TARIFS_SOCODA[[#This Row],[Qté9]]</f>
        <v>0</v>
      </c>
      <c r="AA187" s="74">
        <f>Tableau_TARIFS_SOCODA[[#This Row],[Prix d''achat HT]]*Tableau_TARIFS_SOCODA[[#This Row],[Qté10]]</f>
        <v>0</v>
      </c>
      <c r="AC187" s="74">
        <f>Tableau_TARIFS_SOCODA[[#This Row],[Prix d''achat HT]]*Tableau_TARIFS_SOCODA[[#This Row],[Qté11]]</f>
        <v>0</v>
      </c>
      <c r="AE187" s="74">
        <f>Tableau_TARIFS_SOCODA[[#This Row],[Prix d''achat HT]]*Tableau_TARIFS_SOCODA[[#This Row],[Qté12]]</f>
        <v>0</v>
      </c>
      <c r="AG187" s="74">
        <f>Tableau_TARIFS_SOCODA[[#This Row],[Prix d''achat HT]]*Tableau_TARIFS_SOCODA[[#This Row],[Qté13]]</f>
        <v>0</v>
      </c>
      <c r="AI187" s="74">
        <f>Tableau_TARIFS_SOCODA[[#This Row],[Prix d''achat HT]]*Tableau_TARIFS_SOCODA[[#This Row],[Qté14]]</f>
        <v>0</v>
      </c>
      <c r="AK187" s="74">
        <f>Tableau_TARIFS_SOCODA[[#This Row],[Prix d''achat HT]]*Tableau_TARIFS_SOCODA[[#This Row],[Qté15]]</f>
        <v>0</v>
      </c>
      <c r="AM187" s="74">
        <f>Tableau_TARIFS_SOCODA[[#This Row],[Prix d''achat HT]]*Tableau_TARIFS_SOCODA[[#This Row],[Qté16]]</f>
        <v>0</v>
      </c>
      <c r="AO187" s="74">
        <f>Tableau_TARIFS_SOCODA[[#This Row],[Prix d''achat HT]]*Tableau_TARIFS_SOCODA[[#This Row],[Qté17]]</f>
        <v>0</v>
      </c>
      <c r="AQ187" s="74">
        <f>Tableau_TARIFS_SOCODA[[#This Row],[Prix d''achat HT]]*Tableau_TARIFS_SOCODA[[#This Row],[Qté18]]</f>
        <v>0</v>
      </c>
      <c r="AS187" s="74">
        <f>Tableau_TARIFS_SOCODA[[#This Row],[Prix d''achat HT]]*Tableau_TARIFS_SOCODA[[#This Row],[Qté19]]</f>
        <v>0</v>
      </c>
      <c r="AU187" s="74">
        <f>Tableau_TARIFS_SOCODA[[#This Row],[Prix d''achat HT]]*Tableau_TARIFS_SOCODA[[#This Row],[Qté20]]</f>
        <v>0</v>
      </c>
      <c r="AW187" s="74">
        <f>Tableau_TARIFS_SOCODA[[#This Row],[Prix d''achat HT]]*Tableau_TARIFS_SOCODA[[#This Row],[Qté21]]</f>
        <v>0</v>
      </c>
      <c r="AY187" s="74">
        <f>Tableau_TARIFS_SOCODA[[#This Row],[Prix d''achat HT]]*Tableau_TARIFS_SOCODA[[#This Row],[Qté22]]</f>
        <v>0</v>
      </c>
      <c r="BA187" s="74">
        <f>Tableau_TARIFS_SOCODA[[#This Row],[Prix d''achat HT]]*Tableau_TARIFS_SOCODA[[#This Row],[Qté23]]</f>
        <v>0</v>
      </c>
      <c r="BC187" s="74">
        <f>Tableau_TARIFS_SOCODA[[#This Row],[Prix d''achat HT]]*Tableau_TARIFS_SOCODA[[#This Row],[Qté24]]</f>
        <v>0</v>
      </c>
      <c r="BE187" s="74">
        <f>Tableau_TARIFS_SOCODA[[#This Row],[Prix d''achat HT]]*Tableau_TARIFS_SOCODA[[#This Row],[Qté25]]</f>
        <v>0</v>
      </c>
      <c r="BG187" s="74">
        <f>Tableau_TARIFS_SOCODA[[#This Row],[Prix d''achat HT]]*Tableau_TARIFS_SOCODA[[#This Row],[Qté26]]</f>
        <v>0</v>
      </c>
      <c r="BI187" s="74">
        <f>Tableau_TARIFS_SOCODA[[#This Row],[Prix d''achat HT]]*Tableau_TARIFS_SOCODA[[#This Row],[Qté27]]</f>
        <v>0</v>
      </c>
      <c r="BK187" s="74">
        <f>Tableau_TARIFS_SOCODA[[#This Row],[Prix d''achat HT]]*Tableau_TARIFS_SOCODA[[#This Row],[Qté28]]</f>
        <v>0</v>
      </c>
      <c r="BM187" s="74">
        <f>Tableau_TARIFS_SOCODA[[#This Row],[Prix d''achat HT]]*Tableau_TARIFS_SOCODA[[#This Row],[Qté29]]</f>
        <v>0</v>
      </c>
      <c r="BO187" s="74">
        <f>Tableau_TARIFS_SOCODA[[#This Row],[Prix d''achat HT]]*Tableau_TARIFS_SOCODA[[#This Row],[Qté30]]</f>
        <v>0</v>
      </c>
      <c r="BP187" s="75">
        <f>Tableau_TARIFS_SOCODA[[#This Row],[Longueur]]*Tableau_TARIFS_SOCODA[[#This Row],[Largeur]]</f>
        <v>7.6860000000000008</v>
      </c>
      <c r="BR187" s="74"/>
    </row>
    <row r="188" spans="1:70" x14ac:dyDescent="0.25">
      <c r="A188" t="s">
        <v>434</v>
      </c>
      <c r="B188" t="s">
        <v>320</v>
      </c>
      <c r="C188" t="s">
        <v>435</v>
      </c>
      <c r="D188">
        <v>3.66</v>
      </c>
      <c r="E188">
        <v>2.1</v>
      </c>
      <c r="F188" t="s">
        <v>61</v>
      </c>
      <c r="G188" s="74">
        <v>9.33</v>
      </c>
      <c r="I188" s="74">
        <f>Tableau_TARIFS_SOCODA[[#This Row],[Prix d''achat HT]]*Tableau_TARIFS_SOCODA[[#This Row],[Qté]]</f>
        <v>0</v>
      </c>
      <c r="K188" s="74">
        <f>Tableau_TARIFS_SOCODA[[#This Row],[Prix d''achat HT]]*Tableau_TARIFS_SOCODA[[#This Row],[Qté2]]</f>
        <v>0</v>
      </c>
      <c r="M188" s="74">
        <f>Tableau_TARIFS_SOCODA[[#This Row],[Prix d''achat HT]]*Tableau_TARIFS_SOCODA[[#This Row],[Qté3]]</f>
        <v>0</v>
      </c>
      <c r="O188" s="74">
        <f>Tableau_TARIFS_SOCODA[[#This Row],[Prix d''achat HT]]*Tableau_TARIFS_SOCODA[[#This Row],[Qté4]]</f>
        <v>0</v>
      </c>
      <c r="Q188" s="74">
        <f>Tableau_TARIFS_SOCODA[[#This Row],[Prix d''achat HT]]*Tableau_TARIFS_SOCODA[[#This Row],[Qté5]]</f>
        <v>0</v>
      </c>
      <c r="S188" s="74">
        <f>Tableau_TARIFS_SOCODA[[#This Row],[Prix d''achat HT]]*Tableau_TARIFS_SOCODA[[#This Row],[Qté6]]</f>
        <v>0</v>
      </c>
      <c r="U188" s="74">
        <f>Tableau_TARIFS_SOCODA[[#This Row],[Prix d''achat HT]]*Tableau_TARIFS_SOCODA[[#This Row],[Qté7]]</f>
        <v>0</v>
      </c>
      <c r="W188" s="74">
        <f>Tableau_TARIFS_SOCODA[[#This Row],[Prix d''achat HT]]*Tableau_TARIFS_SOCODA[[#This Row],[Qté8]]</f>
        <v>0</v>
      </c>
      <c r="Y188" s="74">
        <f>Tableau_TARIFS_SOCODA[[#This Row],[Prix d''achat HT]]*Tableau_TARIFS_SOCODA[[#This Row],[Qté9]]</f>
        <v>0</v>
      </c>
      <c r="AA188" s="74">
        <f>Tableau_TARIFS_SOCODA[[#This Row],[Prix d''achat HT]]*Tableau_TARIFS_SOCODA[[#This Row],[Qté10]]</f>
        <v>0</v>
      </c>
      <c r="AC188" s="74">
        <f>Tableau_TARIFS_SOCODA[[#This Row],[Prix d''achat HT]]*Tableau_TARIFS_SOCODA[[#This Row],[Qté11]]</f>
        <v>0</v>
      </c>
      <c r="AE188" s="74">
        <f>Tableau_TARIFS_SOCODA[[#This Row],[Prix d''achat HT]]*Tableau_TARIFS_SOCODA[[#This Row],[Qté12]]</f>
        <v>0</v>
      </c>
      <c r="AG188" s="74">
        <f>Tableau_TARIFS_SOCODA[[#This Row],[Prix d''achat HT]]*Tableau_TARIFS_SOCODA[[#This Row],[Qté13]]</f>
        <v>0</v>
      </c>
      <c r="AI188" s="74">
        <f>Tableau_TARIFS_SOCODA[[#This Row],[Prix d''achat HT]]*Tableau_TARIFS_SOCODA[[#This Row],[Qté14]]</f>
        <v>0</v>
      </c>
      <c r="AK188" s="74">
        <f>Tableau_TARIFS_SOCODA[[#This Row],[Prix d''achat HT]]*Tableau_TARIFS_SOCODA[[#This Row],[Qté15]]</f>
        <v>0</v>
      </c>
      <c r="AM188" s="74">
        <f>Tableau_TARIFS_SOCODA[[#This Row],[Prix d''achat HT]]*Tableau_TARIFS_SOCODA[[#This Row],[Qté16]]</f>
        <v>0</v>
      </c>
      <c r="AO188" s="74">
        <f>Tableau_TARIFS_SOCODA[[#This Row],[Prix d''achat HT]]*Tableau_TARIFS_SOCODA[[#This Row],[Qté17]]</f>
        <v>0</v>
      </c>
      <c r="AQ188" s="74">
        <f>Tableau_TARIFS_SOCODA[[#This Row],[Prix d''achat HT]]*Tableau_TARIFS_SOCODA[[#This Row],[Qté18]]</f>
        <v>0</v>
      </c>
      <c r="AS188" s="74">
        <f>Tableau_TARIFS_SOCODA[[#This Row],[Prix d''achat HT]]*Tableau_TARIFS_SOCODA[[#This Row],[Qté19]]</f>
        <v>0</v>
      </c>
      <c r="AU188" s="74">
        <f>Tableau_TARIFS_SOCODA[[#This Row],[Prix d''achat HT]]*Tableau_TARIFS_SOCODA[[#This Row],[Qté20]]</f>
        <v>0</v>
      </c>
      <c r="AW188" s="74">
        <f>Tableau_TARIFS_SOCODA[[#This Row],[Prix d''achat HT]]*Tableau_TARIFS_SOCODA[[#This Row],[Qté21]]</f>
        <v>0</v>
      </c>
      <c r="AY188" s="74">
        <f>Tableau_TARIFS_SOCODA[[#This Row],[Prix d''achat HT]]*Tableau_TARIFS_SOCODA[[#This Row],[Qté22]]</f>
        <v>0</v>
      </c>
      <c r="BA188" s="74">
        <f>Tableau_TARIFS_SOCODA[[#This Row],[Prix d''achat HT]]*Tableau_TARIFS_SOCODA[[#This Row],[Qté23]]</f>
        <v>0</v>
      </c>
      <c r="BC188" s="74">
        <f>Tableau_TARIFS_SOCODA[[#This Row],[Prix d''achat HT]]*Tableau_TARIFS_SOCODA[[#This Row],[Qté24]]</f>
        <v>0</v>
      </c>
      <c r="BE188" s="74">
        <f>Tableau_TARIFS_SOCODA[[#This Row],[Prix d''achat HT]]*Tableau_TARIFS_SOCODA[[#This Row],[Qté25]]</f>
        <v>0</v>
      </c>
      <c r="BG188" s="74">
        <f>Tableau_TARIFS_SOCODA[[#This Row],[Prix d''achat HT]]*Tableau_TARIFS_SOCODA[[#This Row],[Qté26]]</f>
        <v>0</v>
      </c>
      <c r="BI188" s="74">
        <f>Tableau_TARIFS_SOCODA[[#This Row],[Prix d''achat HT]]*Tableau_TARIFS_SOCODA[[#This Row],[Qté27]]</f>
        <v>0</v>
      </c>
      <c r="BK188" s="74">
        <f>Tableau_TARIFS_SOCODA[[#This Row],[Prix d''achat HT]]*Tableau_TARIFS_SOCODA[[#This Row],[Qté28]]</f>
        <v>0</v>
      </c>
      <c r="BM188" s="74">
        <f>Tableau_TARIFS_SOCODA[[#This Row],[Prix d''achat HT]]*Tableau_TARIFS_SOCODA[[#This Row],[Qté29]]</f>
        <v>0</v>
      </c>
      <c r="BO188" s="74">
        <f>Tableau_TARIFS_SOCODA[[#This Row],[Prix d''achat HT]]*Tableau_TARIFS_SOCODA[[#This Row],[Qté30]]</f>
        <v>0</v>
      </c>
      <c r="BP188" s="75">
        <f>Tableau_TARIFS_SOCODA[[#This Row],[Longueur]]*Tableau_TARIFS_SOCODA[[#This Row],[Largeur]]</f>
        <v>7.6860000000000008</v>
      </c>
      <c r="BR188" s="74"/>
    </row>
    <row r="189" spans="1:70" x14ac:dyDescent="0.25">
      <c r="A189" t="s">
        <v>436</v>
      </c>
      <c r="B189" t="s">
        <v>320</v>
      </c>
      <c r="C189" t="s">
        <v>437</v>
      </c>
      <c r="D189">
        <v>3.66</v>
      </c>
      <c r="E189">
        <v>2.1</v>
      </c>
      <c r="F189" t="s">
        <v>61</v>
      </c>
      <c r="G189" s="74">
        <v>11.41</v>
      </c>
      <c r="I189" s="74">
        <f>Tableau_TARIFS_SOCODA[[#This Row],[Prix d''achat HT]]*Tableau_TARIFS_SOCODA[[#This Row],[Qté]]</f>
        <v>0</v>
      </c>
      <c r="K189" s="74">
        <f>Tableau_TARIFS_SOCODA[[#This Row],[Prix d''achat HT]]*Tableau_TARIFS_SOCODA[[#This Row],[Qté2]]</f>
        <v>0</v>
      </c>
      <c r="M189" s="74">
        <f>Tableau_TARIFS_SOCODA[[#This Row],[Prix d''achat HT]]*Tableau_TARIFS_SOCODA[[#This Row],[Qté3]]</f>
        <v>0</v>
      </c>
      <c r="O189" s="74">
        <f>Tableau_TARIFS_SOCODA[[#This Row],[Prix d''achat HT]]*Tableau_TARIFS_SOCODA[[#This Row],[Qté4]]</f>
        <v>0</v>
      </c>
      <c r="Q189" s="74">
        <f>Tableau_TARIFS_SOCODA[[#This Row],[Prix d''achat HT]]*Tableau_TARIFS_SOCODA[[#This Row],[Qté5]]</f>
        <v>0</v>
      </c>
      <c r="S189" s="74">
        <f>Tableau_TARIFS_SOCODA[[#This Row],[Prix d''achat HT]]*Tableau_TARIFS_SOCODA[[#This Row],[Qté6]]</f>
        <v>0</v>
      </c>
      <c r="U189" s="74">
        <f>Tableau_TARIFS_SOCODA[[#This Row],[Prix d''achat HT]]*Tableau_TARIFS_SOCODA[[#This Row],[Qté7]]</f>
        <v>0</v>
      </c>
      <c r="W189" s="74">
        <f>Tableau_TARIFS_SOCODA[[#This Row],[Prix d''achat HT]]*Tableau_TARIFS_SOCODA[[#This Row],[Qté8]]</f>
        <v>0</v>
      </c>
      <c r="Y189" s="74">
        <f>Tableau_TARIFS_SOCODA[[#This Row],[Prix d''achat HT]]*Tableau_TARIFS_SOCODA[[#This Row],[Qté9]]</f>
        <v>0</v>
      </c>
      <c r="AA189" s="74">
        <f>Tableau_TARIFS_SOCODA[[#This Row],[Prix d''achat HT]]*Tableau_TARIFS_SOCODA[[#This Row],[Qté10]]</f>
        <v>0</v>
      </c>
      <c r="AC189" s="74">
        <f>Tableau_TARIFS_SOCODA[[#This Row],[Prix d''achat HT]]*Tableau_TARIFS_SOCODA[[#This Row],[Qté11]]</f>
        <v>0</v>
      </c>
      <c r="AE189" s="74">
        <f>Tableau_TARIFS_SOCODA[[#This Row],[Prix d''achat HT]]*Tableau_TARIFS_SOCODA[[#This Row],[Qté12]]</f>
        <v>0</v>
      </c>
      <c r="AG189" s="74">
        <f>Tableau_TARIFS_SOCODA[[#This Row],[Prix d''achat HT]]*Tableau_TARIFS_SOCODA[[#This Row],[Qté13]]</f>
        <v>0</v>
      </c>
      <c r="AI189" s="74">
        <f>Tableau_TARIFS_SOCODA[[#This Row],[Prix d''achat HT]]*Tableau_TARIFS_SOCODA[[#This Row],[Qté14]]</f>
        <v>0</v>
      </c>
      <c r="AK189" s="74">
        <f>Tableau_TARIFS_SOCODA[[#This Row],[Prix d''achat HT]]*Tableau_TARIFS_SOCODA[[#This Row],[Qté15]]</f>
        <v>0</v>
      </c>
      <c r="AM189" s="74">
        <f>Tableau_TARIFS_SOCODA[[#This Row],[Prix d''achat HT]]*Tableau_TARIFS_SOCODA[[#This Row],[Qté16]]</f>
        <v>0</v>
      </c>
      <c r="AO189" s="74">
        <f>Tableau_TARIFS_SOCODA[[#This Row],[Prix d''achat HT]]*Tableau_TARIFS_SOCODA[[#This Row],[Qté17]]</f>
        <v>0</v>
      </c>
      <c r="AQ189" s="74">
        <f>Tableau_TARIFS_SOCODA[[#This Row],[Prix d''achat HT]]*Tableau_TARIFS_SOCODA[[#This Row],[Qté18]]</f>
        <v>0</v>
      </c>
      <c r="AS189" s="74">
        <f>Tableau_TARIFS_SOCODA[[#This Row],[Prix d''achat HT]]*Tableau_TARIFS_SOCODA[[#This Row],[Qté19]]</f>
        <v>0</v>
      </c>
      <c r="AU189" s="74">
        <f>Tableau_TARIFS_SOCODA[[#This Row],[Prix d''achat HT]]*Tableau_TARIFS_SOCODA[[#This Row],[Qté20]]</f>
        <v>0</v>
      </c>
      <c r="AW189" s="74">
        <f>Tableau_TARIFS_SOCODA[[#This Row],[Prix d''achat HT]]*Tableau_TARIFS_SOCODA[[#This Row],[Qté21]]</f>
        <v>0</v>
      </c>
      <c r="AY189" s="74">
        <f>Tableau_TARIFS_SOCODA[[#This Row],[Prix d''achat HT]]*Tableau_TARIFS_SOCODA[[#This Row],[Qté22]]</f>
        <v>0</v>
      </c>
      <c r="BA189" s="74">
        <f>Tableau_TARIFS_SOCODA[[#This Row],[Prix d''achat HT]]*Tableau_TARIFS_SOCODA[[#This Row],[Qté23]]</f>
        <v>0</v>
      </c>
      <c r="BC189" s="74">
        <f>Tableau_TARIFS_SOCODA[[#This Row],[Prix d''achat HT]]*Tableau_TARIFS_SOCODA[[#This Row],[Qté24]]</f>
        <v>0</v>
      </c>
      <c r="BE189" s="74">
        <f>Tableau_TARIFS_SOCODA[[#This Row],[Prix d''achat HT]]*Tableau_TARIFS_SOCODA[[#This Row],[Qté25]]</f>
        <v>0</v>
      </c>
      <c r="BG189" s="74">
        <f>Tableau_TARIFS_SOCODA[[#This Row],[Prix d''achat HT]]*Tableau_TARIFS_SOCODA[[#This Row],[Qté26]]</f>
        <v>0</v>
      </c>
      <c r="BI189" s="74">
        <f>Tableau_TARIFS_SOCODA[[#This Row],[Prix d''achat HT]]*Tableau_TARIFS_SOCODA[[#This Row],[Qté27]]</f>
        <v>0</v>
      </c>
      <c r="BK189" s="74">
        <f>Tableau_TARIFS_SOCODA[[#This Row],[Prix d''achat HT]]*Tableau_TARIFS_SOCODA[[#This Row],[Qté28]]</f>
        <v>0</v>
      </c>
      <c r="BM189" s="74">
        <f>Tableau_TARIFS_SOCODA[[#This Row],[Prix d''achat HT]]*Tableau_TARIFS_SOCODA[[#This Row],[Qté29]]</f>
        <v>0</v>
      </c>
      <c r="BO189" s="74">
        <f>Tableau_TARIFS_SOCODA[[#This Row],[Prix d''achat HT]]*Tableau_TARIFS_SOCODA[[#This Row],[Qté30]]</f>
        <v>0</v>
      </c>
      <c r="BP189" s="75">
        <f>Tableau_TARIFS_SOCODA[[#This Row],[Longueur]]*Tableau_TARIFS_SOCODA[[#This Row],[Largeur]]</f>
        <v>7.6860000000000008</v>
      </c>
      <c r="BR189" s="74"/>
    </row>
    <row r="190" spans="1:70" x14ac:dyDescent="0.25">
      <c r="A190" t="s">
        <v>438</v>
      </c>
      <c r="B190" t="s">
        <v>320</v>
      </c>
      <c r="C190" t="s">
        <v>439</v>
      </c>
      <c r="D190">
        <v>2.8</v>
      </c>
      <c r="E190">
        <v>2.0699999999999998</v>
      </c>
      <c r="F190" t="s">
        <v>61</v>
      </c>
      <c r="G190" s="74">
        <v>12.42</v>
      </c>
      <c r="I190" s="74">
        <f>Tableau_TARIFS_SOCODA[[#This Row],[Prix d''achat HT]]*Tableau_TARIFS_SOCODA[[#This Row],[Qté]]</f>
        <v>0</v>
      </c>
      <c r="K190" s="74">
        <f>Tableau_TARIFS_SOCODA[[#This Row],[Prix d''achat HT]]*Tableau_TARIFS_SOCODA[[#This Row],[Qté2]]</f>
        <v>0</v>
      </c>
      <c r="M190" s="74">
        <f>Tableau_TARIFS_SOCODA[[#This Row],[Prix d''achat HT]]*Tableau_TARIFS_SOCODA[[#This Row],[Qté3]]</f>
        <v>0</v>
      </c>
      <c r="O190" s="74">
        <f>Tableau_TARIFS_SOCODA[[#This Row],[Prix d''achat HT]]*Tableau_TARIFS_SOCODA[[#This Row],[Qté4]]</f>
        <v>0</v>
      </c>
      <c r="Q190" s="74">
        <f>Tableau_TARIFS_SOCODA[[#This Row],[Prix d''achat HT]]*Tableau_TARIFS_SOCODA[[#This Row],[Qté5]]</f>
        <v>0</v>
      </c>
      <c r="S190" s="74">
        <f>Tableau_TARIFS_SOCODA[[#This Row],[Prix d''achat HT]]*Tableau_TARIFS_SOCODA[[#This Row],[Qté6]]</f>
        <v>0</v>
      </c>
      <c r="U190" s="74">
        <f>Tableau_TARIFS_SOCODA[[#This Row],[Prix d''achat HT]]*Tableau_TARIFS_SOCODA[[#This Row],[Qté7]]</f>
        <v>0</v>
      </c>
      <c r="W190" s="74">
        <f>Tableau_TARIFS_SOCODA[[#This Row],[Prix d''achat HT]]*Tableau_TARIFS_SOCODA[[#This Row],[Qté8]]</f>
        <v>0</v>
      </c>
      <c r="Y190" s="74">
        <f>Tableau_TARIFS_SOCODA[[#This Row],[Prix d''achat HT]]*Tableau_TARIFS_SOCODA[[#This Row],[Qté9]]</f>
        <v>0</v>
      </c>
      <c r="AA190" s="74">
        <f>Tableau_TARIFS_SOCODA[[#This Row],[Prix d''achat HT]]*Tableau_TARIFS_SOCODA[[#This Row],[Qté10]]</f>
        <v>0</v>
      </c>
      <c r="AC190" s="74">
        <f>Tableau_TARIFS_SOCODA[[#This Row],[Prix d''achat HT]]*Tableau_TARIFS_SOCODA[[#This Row],[Qté11]]</f>
        <v>0</v>
      </c>
      <c r="AE190" s="74">
        <f>Tableau_TARIFS_SOCODA[[#This Row],[Prix d''achat HT]]*Tableau_TARIFS_SOCODA[[#This Row],[Qté12]]</f>
        <v>0</v>
      </c>
      <c r="AG190" s="74">
        <f>Tableau_TARIFS_SOCODA[[#This Row],[Prix d''achat HT]]*Tableau_TARIFS_SOCODA[[#This Row],[Qté13]]</f>
        <v>0</v>
      </c>
      <c r="AI190" s="74">
        <f>Tableau_TARIFS_SOCODA[[#This Row],[Prix d''achat HT]]*Tableau_TARIFS_SOCODA[[#This Row],[Qté14]]</f>
        <v>0</v>
      </c>
      <c r="AK190" s="74">
        <f>Tableau_TARIFS_SOCODA[[#This Row],[Prix d''achat HT]]*Tableau_TARIFS_SOCODA[[#This Row],[Qté15]]</f>
        <v>0</v>
      </c>
      <c r="AM190" s="74">
        <f>Tableau_TARIFS_SOCODA[[#This Row],[Prix d''achat HT]]*Tableau_TARIFS_SOCODA[[#This Row],[Qté16]]</f>
        <v>0</v>
      </c>
      <c r="AO190" s="74">
        <f>Tableau_TARIFS_SOCODA[[#This Row],[Prix d''achat HT]]*Tableau_TARIFS_SOCODA[[#This Row],[Qté17]]</f>
        <v>0</v>
      </c>
      <c r="AQ190" s="74">
        <f>Tableau_TARIFS_SOCODA[[#This Row],[Prix d''achat HT]]*Tableau_TARIFS_SOCODA[[#This Row],[Qté18]]</f>
        <v>0</v>
      </c>
      <c r="AS190" s="74">
        <f>Tableau_TARIFS_SOCODA[[#This Row],[Prix d''achat HT]]*Tableau_TARIFS_SOCODA[[#This Row],[Qté19]]</f>
        <v>0</v>
      </c>
      <c r="AU190" s="74">
        <f>Tableau_TARIFS_SOCODA[[#This Row],[Prix d''achat HT]]*Tableau_TARIFS_SOCODA[[#This Row],[Qté20]]</f>
        <v>0</v>
      </c>
      <c r="AW190" s="74">
        <f>Tableau_TARIFS_SOCODA[[#This Row],[Prix d''achat HT]]*Tableau_TARIFS_SOCODA[[#This Row],[Qté21]]</f>
        <v>0</v>
      </c>
      <c r="AY190" s="74">
        <f>Tableau_TARIFS_SOCODA[[#This Row],[Prix d''achat HT]]*Tableau_TARIFS_SOCODA[[#This Row],[Qté22]]</f>
        <v>0</v>
      </c>
      <c r="BA190" s="74">
        <f>Tableau_TARIFS_SOCODA[[#This Row],[Prix d''achat HT]]*Tableau_TARIFS_SOCODA[[#This Row],[Qté23]]</f>
        <v>0</v>
      </c>
      <c r="BC190" s="74">
        <f>Tableau_TARIFS_SOCODA[[#This Row],[Prix d''achat HT]]*Tableau_TARIFS_SOCODA[[#This Row],[Qté24]]</f>
        <v>0</v>
      </c>
      <c r="BE190" s="74">
        <f>Tableau_TARIFS_SOCODA[[#This Row],[Prix d''achat HT]]*Tableau_TARIFS_SOCODA[[#This Row],[Qté25]]</f>
        <v>0</v>
      </c>
      <c r="BG190" s="74">
        <f>Tableau_TARIFS_SOCODA[[#This Row],[Prix d''achat HT]]*Tableau_TARIFS_SOCODA[[#This Row],[Qté26]]</f>
        <v>0</v>
      </c>
      <c r="BI190" s="74">
        <f>Tableau_TARIFS_SOCODA[[#This Row],[Prix d''achat HT]]*Tableau_TARIFS_SOCODA[[#This Row],[Qté27]]</f>
        <v>0</v>
      </c>
      <c r="BK190" s="74">
        <f>Tableau_TARIFS_SOCODA[[#This Row],[Prix d''achat HT]]*Tableau_TARIFS_SOCODA[[#This Row],[Qté28]]</f>
        <v>0</v>
      </c>
      <c r="BM190" s="74">
        <f>Tableau_TARIFS_SOCODA[[#This Row],[Prix d''achat HT]]*Tableau_TARIFS_SOCODA[[#This Row],[Qté29]]</f>
        <v>0</v>
      </c>
      <c r="BO190" s="74">
        <f>Tableau_TARIFS_SOCODA[[#This Row],[Prix d''achat HT]]*Tableau_TARIFS_SOCODA[[#This Row],[Qté30]]</f>
        <v>0</v>
      </c>
      <c r="BP190" s="75">
        <f>Tableau_TARIFS_SOCODA[[#This Row],[Longueur]]*Tableau_TARIFS_SOCODA[[#This Row],[Largeur]]</f>
        <v>5.7959999999999994</v>
      </c>
      <c r="BR190" s="74"/>
    </row>
    <row r="191" spans="1:70" x14ac:dyDescent="0.25">
      <c r="A191" t="s">
        <v>440</v>
      </c>
      <c r="B191" t="s">
        <v>320</v>
      </c>
      <c r="C191" t="s">
        <v>441</v>
      </c>
      <c r="D191">
        <v>2.85</v>
      </c>
      <c r="E191">
        <v>2.1</v>
      </c>
      <c r="F191" t="s">
        <v>61</v>
      </c>
      <c r="G191" s="74">
        <v>13.86</v>
      </c>
      <c r="I191" s="74">
        <f>Tableau_TARIFS_SOCODA[[#This Row],[Prix d''achat HT]]*Tableau_TARIFS_SOCODA[[#This Row],[Qté]]</f>
        <v>0</v>
      </c>
      <c r="K191" s="74">
        <f>Tableau_TARIFS_SOCODA[[#This Row],[Prix d''achat HT]]*Tableau_TARIFS_SOCODA[[#This Row],[Qté2]]</f>
        <v>0</v>
      </c>
      <c r="M191" s="74">
        <f>Tableau_TARIFS_SOCODA[[#This Row],[Prix d''achat HT]]*Tableau_TARIFS_SOCODA[[#This Row],[Qté3]]</f>
        <v>0</v>
      </c>
      <c r="O191" s="74">
        <f>Tableau_TARIFS_SOCODA[[#This Row],[Prix d''achat HT]]*Tableau_TARIFS_SOCODA[[#This Row],[Qté4]]</f>
        <v>0</v>
      </c>
      <c r="Q191" s="74">
        <f>Tableau_TARIFS_SOCODA[[#This Row],[Prix d''achat HT]]*Tableau_TARIFS_SOCODA[[#This Row],[Qté5]]</f>
        <v>0</v>
      </c>
      <c r="S191" s="74">
        <f>Tableau_TARIFS_SOCODA[[#This Row],[Prix d''achat HT]]*Tableau_TARIFS_SOCODA[[#This Row],[Qté6]]</f>
        <v>0</v>
      </c>
      <c r="U191" s="74">
        <f>Tableau_TARIFS_SOCODA[[#This Row],[Prix d''achat HT]]*Tableau_TARIFS_SOCODA[[#This Row],[Qté7]]</f>
        <v>0</v>
      </c>
      <c r="W191" s="74">
        <f>Tableau_TARIFS_SOCODA[[#This Row],[Prix d''achat HT]]*Tableau_TARIFS_SOCODA[[#This Row],[Qté8]]</f>
        <v>0</v>
      </c>
      <c r="Y191" s="74">
        <f>Tableau_TARIFS_SOCODA[[#This Row],[Prix d''achat HT]]*Tableau_TARIFS_SOCODA[[#This Row],[Qté9]]</f>
        <v>0</v>
      </c>
      <c r="AA191" s="74">
        <f>Tableau_TARIFS_SOCODA[[#This Row],[Prix d''achat HT]]*Tableau_TARIFS_SOCODA[[#This Row],[Qté10]]</f>
        <v>0</v>
      </c>
      <c r="AC191" s="74">
        <f>Tableau_TARIFS_SOCODA[[#This Row],[Prix d''achat HT]]*Tableau_TARIFS_SOCODA[[#This Row],[Qté11]]</f>
        <v>0</v>
      </c>
      <c r="AE191" s="74">
        <f>Tableau_TARIFS_SOCODA[[#This Row],[Prix d''achat HT]]*Tableau_TARIFS_SOCODA[[#This Row],[Qté12]]</f>
        <v>0</v>
      </c>
      <c r="AG191" s="74">
        <f>Tableau_TARIFS_SOCODA[[#This Row],[Prix d''achat HT]]*Tableau_TARIFS_SOCODA[[#This Row],[Qté13]]</f>
        <v>0</v>
      </c>
      <c r="AI191" s="74">
        <f>Tableau_TARIFS_SOCODA[[#This Row],[Prix d''achat HT]]*Tableau_TARIFS_SOCODA[[#This Row],[Qté14]]</f>
        <v>0</v>
      </c>
      <c r="AK191" s="74">
        <f>Tableau_TARIFS_SOCODA[[#This Row],[Prix d''achat HT]]*Tableau_TARIFS_SOCODA[[#This Row],[Qté15]]</f>
        <v>0</v>
      </c>
      <c r="AM191" s="74">
        <f>Tableau_TARIFS_SOCODA[[#This Row],[Prix d''achat HT]]*Tableau_TARIFS_SOCODA[[#This Row],[Qté16]]</f>
        <v>0</v>
      </c>
      <c r="AO191" s="74">
        <f>Tableau_TARIFS_SOCODA[[#This Row],[Prix d''achat HT]]*Tableau_TARIFS_SOCODA[[#This Row],[Qté17]]</f>
        <v>0</v>
      </c>
      <c r="AQ191" s="74">
        <f>Tableau_TARIFS_SOCODA[[#This Row],[Prix d''achat HT]]*Tableau_TARIFS_SOCODA[[#This Row],[Qté18]]</f>
        <v>0</v>
      </c>
      <c r="AS191" s="74">
        <f>Tableau_TARIFS_SOCODA[[#This Row],[Prix d''achat HT]]*Tableau_TARIFS_SOCODA[[#This Row],[Qté19]]</f>
        <v>0</v>
      </c>
      <c r="AU191" s="74">
        <f>Tableau_TARIFS_SOCODA[[#This Row],[Prix d''achat HT]]*Tableau_TARIFS_SOCODA[[#This Row],[Qté20]]</f>
        <v>0</v>
      </c>
      <c r="AW191" s="74">
        <f>Tableau_TARIFS_SOCODA[[#This Row],[Prix d''achat HT]]*Tableau_TARIFS_SOCODA[[#This Row],[Qté21]]</f>
        <v>0</v>
      </c>
      <c r="AY191" s="74">
        <f>Tableau_TARIFS_SOCODA[[#This Row],[Prix d''achat HT]]*Tableau_TARIFS_SOCODA[[#This Row],[Qté22]]</f>
        <v>0</v>
      </c>
      <c r="BA191" s="74">
        <f>Tableau_TARIFS_SOCODA[[#This Row],[Prix d''achat HT]]*Tableau_TARIFS_SOCODA[[#This Row],[Qté23]]</f>
        <v>0</v>
      </c>
      <c r="BC191" s="74">
        <f>Tableau_TARIFS_SOCODA[[#This Row],[Prix d''achat HT]]*Tableau_TARIFS_SOCODA[[#This Row],[Qté24]]</f>
        <v>0</v>
      </c>
      <c r="BE191" s="74">
        <f>Tableau_TARIFS_SOCODA[[#This Row],[Prix d''achat HT]]*Tableau_TARIFS_SOCODA[[#This Row],[Qté25]]</f>
        <v>0</v>
      </c>
      <c r="BG191" s="74">
        <f>Tableau_TARIFS_SOCODA[[#This Row],[Prix d''achat HT]]*Tableau_TARIFS_SOCODA[[#This Row],[Qté26]]</f>
        <v>0</v>
      </c>
      <c r="BI191" s="74">
        <f>Tableau_TARIFS_SOCODA[[#This Row],[Prix d''achat HT]]*Tableau_TARIFS_SOCODA[[#This Row],[Qté27]]</f>
        <v>0</v>
      </c>
      <c r="BK191" s="74">
        <f>Tableau_TARIFS_SOCODA[[#This Row],[Prix d''achat HT]]*Tableau_TARIFS_SOCODA[[#This Row],[Qté28]]</f>
        <v>0</v>
      </c>
      <c r="BM191" s="74">
        <f>Tableau_TARIFS_SOCODA[[#This Row],[Prix d''achat HT]]*Tableau_TARIFS_SOCODA[[#This Row],[Qté29]]</f>
        <v>0</v>
      </c>
      <c r="BO191" s="74">
        <f>Tableau_TARIFS_SOCODA[[#This Row],[Prix d''achat HT]]*Tableau_TARIFS_SOCODA[[#This Row],[Qté30]]</f>
        <v>0</v>
      </c>
      <c r="BP191" s="75">
        <f>Tableau_TARIFS_SOCODA[[#This Row],[Longueur]]*Tableau_TARIFS_SOCODA[[#This Row],[Largeur]]</f>
        <v>5.9850000000000003</v>
      </c>
      <c r="BR191" s="74"/>
    </row>
    <row r="192" spans="1:70" x14ac:dyDescent="0.25">
      <c r="A192" t="s">
        <v>442</v>
      </c>
      <c r="B192" t="s">
        <v>320</v>
      </c>
      <c r="C192" t="s">
        <v>443</v>
      </c>
      <c r="D192">
        <v>3.66</v>
      </c>
      <c r="E192">
        <v>2.1</v>
      </c>
      <c r="F192" t="s">
        <v>61</v>
      </c>
      <c r="G192" s="74">
        <v>8.7100000000000009</v>
      </c>
      <c r="I192" s="74">
        <f>Tableau_TARIFS_SOCODA[[#This Row],[Prix d''achat HT]]*Tableau_TARIFS_SOCODA[[#This Row],[Qté]]</f>
        <v>0</v>
      </c>
      <c r="K192" s="74">
        <f>Tableau_TARIFS_SOCODA[[#This Row],[Prix d''achat HT]]*Tableau_TARIFS_SOCODA[[#This Row],[Qté2]]</f>
        <v>0</v>
      </c>
      <c r="M192" s="74">
        <f>Tableau_TARIFS_SOCODA[[#This Row],[Prix d''achat HT]]*Tableau_TARIFS_SOCODA[[#This Row],[Qté3]]</f>
        <v>0</v>
      </c>
      <c r="O192" s="74">
        <f>Tableau_TARIFS_SOCODA[[#This Row],[Prix d''achat HT]]*Tableau_TARIFS_SOCODA[[#This Row],[Qté4]]</f>
        <v>0</v>
      </c>
      <c r="Q192" s="74">
        <f>Tableau_TARIFS_SOCODA[[#This Row],[Prix d''achat HT]]*Tableau_TARIFS_SOCODA[[#This Row],[Qté5]]</f>
        <v>0</v>
      </c>
      <c r="S192" s="74">
        <f>Tableau_TARIFS_SOCODA[[#This Row],[Prix d''achat HT]]*Tableau_TARIFS_SOCODA[[#This Row],[Qté6]]</f>
        <v>0</v>
      </c>
      <c r="U192" s="74">
        <f>Tableau_TARIFS_SOCODA[[#This Row],[Prix d''achat HT]]*Tableau_TARIFS_SOCODA[[#This Row],[Qté7]]</f>
        <v>0</v>
      </c>
      <c r="W192" s="74">
        <f>Tableau_TARIFS_SOCODA[[#This Row],[Prix d''achat HT]]*Tableau_TARIFS_SOCODA[[#This Row],[Qté8]]</f>
        <v>0</v>
      </c>
      <c r="Y192" s="74">
        <f>Tableau_TARIFS_SOCODA[[#This Row],[Prix d''achat HT]]*Tableau_TARIFS_SOCODA[[#This Row],[Qté9]]</f>
        <v>0</v>
      </c>
      <c r="AA192" s="74">
        <f>Tableau_TARIFS_SOCODA[[#This Row],[Prix d''achat HT]]*Tableau_TARIFS_SOCODA[[#This Row],[Qté10]]</f>
        <v>0</v>
      </c>
      <c r="AC192" s="74">
        <f>Tableau_TARIFS_SOCODA[[#This Row],[Prix d''achat HT]]*Tableau_TARIFS_SOCODA[[#This Row],[Qté11]]</f>
        <v>0</v>
      </c>
      <c r="AE192" s="74">
        <f>Tableau_TARIFS_SOCODA[[#This Row],[Prix d''achat HT]]*Tableau_TARIFS_SOCODA[[#This Row],[Qté12]]</f>
        <v>0</v>
      </c>
      <c r="AG192" s="74">
        <f>Tableau_TARIFS_SOCODA[[#This Row],[Prix d''achat HT]]*Tableau_TARIFS_SOCODA[[#This Row],[Qté13]]</f>
        <v>0</v>
      </c>
      <c r="AI192" s="74">
        <f>Tableau_TARIFS_SOCODA[[#This Row],[Prix d''achat HT]]*Tableau_TARIFS_SOCODA[[#This Row],[Qté14]]</f>
        <v>0</v>
      </c>
      <c r="AK192" s="74">
        <f>Tableau_TARIFS_SOCODA[[#This Row],[Prix d''achat HT]]*Tableau_TARIFS_SOCODA[[#This Row],[Qté15]]</f>
        <v>0</v>
      </c>
      <c r="AM192" s="74">
        <f>Tableau_TARIFS_SOCODA[[#This Row],[Prix d''achat HT]]*Tableau_TARIFS_SOCODA[[#This Row],[Qté16]]</f>
        <v>0</v>
      </c>
      <c r="AO192" s="74">
        <f>Tableau_TARIFS_SOCODA[[#This Row],[Prix d''achat HT]]*Tableau_TARIFS_SOCODA[[#This Row],[Qté17]]</f>
        <v>0</v>
      </c>
      <c r="AQ192" s="74">
        <f>Tableau_TARIFS_SOCODA[[#This Row],[Prix d''achat HT]]*Tableau_TARIFS_SOCODA[[#This Row],[Qté18]]</f>
        <v>0</v>
      </c>
      <c r="AS192" s="74">
        <f>Tableau_TARIFS_SOCODA[[#This Row],[Prix d''achat HT]]*Tableau_TARIFS_SOCODA[[#This Row],[Qté19]]</f>
        <v>0</v>
      </c>
      <c r="AU192" s="74">
        <f>Tableau_TARIFS_SOCODA[[#This Row],[Prix d''achat HT]]*Tableau_TARIFS_SOCODA[[#This Row],[Qté20]]</f>
        <v>0</v>
      </c>
      <c r="AW192" s="74">
        <f>Tableau_TARIFS_SOCODA[[#This Row],[Prix d''achat HT]]*Tableau_TARIFS_SOCODA[[#This Row],[Qté21]]</f>
        <v>0</v>
      </c>
      <c r="AY192" s="74">
        <f>Tableau_TARIFS_SOCODA[[#This Row],[Prix d''achat HT]]*Tableau_TARIFS_SOCODA[[#This Row],[Qté22]]</f>
        <v>0</v>
      </c>
      <c r="BA192" s="74">
        <f>Tableau_TARIFS_SOCODA[[#This Row],[Prix d''achat HT]]*Tableau_TARIFS_SOCODA[[#This Row],[Qté23]]</f>
        <v>0</v>
      </c>
      <c r="BC192" s="74">
        <f>Tableau_TARIFS_SOCODA[[#This Row],[Prix d''achat HT]]*Tableau_TARIFS_SOCODA[[#This Row],[Qté24]]</f>
        <v>0</v>
      </c>
      <c r="BE192" s="74">
        <f>Tableau_TARIFS_SOCODA[[#This Row],[Prix d''achat HT]]*Tableau_TARIFS_SOCODA[[#This Row],[Qté25]]</f>
        <v>0</v>
      </c>
      <c r="BG192" s="74">
        <f>Tableau_TARIFS_SOCODA[[#This Row],[Prix d''achat HT]]*Tableau_TARIFS_SOCODA[[#This Row],[Qté26]]</f>
        <v>0</v>
      </c>
      <c r="BI192" s="74">
        <f>Tableau_TARIFS_SOCODA[[#This Row],[Prix d''achat HT]]*Tableau_TARIFS_SOCODA[[#This Row],[Qté27]]</f>
        <v>0</v>
      </c>
      <c r="BK192" s="74">
        <f>Tableau_TARIFS_SOCODA[[#This Row],[Prix d''achat HT]]*Tableau_TARIFS_SOCODA[[#This Row],[Qté28]]</f>
        <v>0</v>
      </c>
      <c r="BM192" s="74">
        <f>Tableau_TARIFS_SOCODA[[#This Row],[Prix d''achat HT]]*Tableau_TARIFS_SOCODA[[#This Row],[Qté29]]</f>
        <v>0</v>
      </c>
      <c r="BO192" s="74">
        <f>Tableau_TARIFS_SOCODA[[#This Row],[Prix d''achat HT]]*Tableau_TARIFS_SOCODA[[#This Row],[Qté30]]</f>
        <v>0</v>
      </c>
      <c r="BP192" s="75">
        <f>Tableau_TARIFS_SOCODA[[#This Row],[Longueur]]*Tableau_TARIFS_SOCODA[[#This Row],[Largeur]]</f>
        <v>7.6860000000000008</v>
      </c>
      <c r="BR192" s="74"/>
    </row>
    <row r="193" spans="1:70" x14ac:dyDescent="0.25">
      <c r="A193" t="s">
        <v>444</v>
      </c>
      <c r="B193" t="s">
        <v>320</v>
      </c>
      <c r="C193" t="s">
        <v>445</v>
      </c>
      <c r="D193">
        <v>3.66</v>
      </c>
      <c r="E193">
        <v>2.1</v>
      </c>
      <c r="F193" t="s">
        <v>61</v>
      </c>
      <c r="G193" s="74">
        <v>8.84</v>
      </c>
      <c r="I193" s="74">
        <f>Tableau_TARIFS_SOCODA[[#This Row],[Prix d''achat HT]]*Tableau_TARIFS_SOCODA[[#This Row],[Qté]]</f>
        <v>0</v>
      </c>
      <c r="K193" s="74">
        <f>Tableau_TARIFS_SOCODA[[#This Row],[Prix d''achat HT]]*Tableau_TARIFS_SOCODA[[#This Row],[Qté2]]</f>
        <v>0</v>
      </c>
      <c r="M193" s="74">
        <f>Tableau_TARIFS_SOCODA[[#This Row],[Prix d''achat HT]]*Tableau_TARIFS_SOCODA[[#This Row],[Qté3]]</f>
        <v>0</v>
      </c>
      <c r="O193" s="74">
        <f>Tableau_TARIFS_SOCODA[[#This Row],[Prix d''achat HT]]*Tableau_TARIFS_SOCODA[[#This Row],[Qté4]]</f>
        <v>0</v>
      </c>
      <c r="Q193" s="74">
        <f>Tableau_TARIFS_SOCODA[[#This Row],[Prix d''achat HT]]*Tableau_TARIFS_SOCODA[[#This Row],[Qté5]]</f>
        <v>0</v>
      </c>
      <c r="S193" s="74">
        <f>Tableau_TARIFS_SOCODA[[#This Row],[Prix d''achat HT]]*Tableau_TARIFS_SOCODA[[#This Row],[Qté6]]</f>
        <v>0</v>
      </c>
      <c r="U193" s="74">
        <f>Tableau_TARIFS_SOCODA[[#This Row],[Prix d''achat HT]]*Tableau_TARIFS_SOCODA[[#This Row],[Qté7]]</f>
        <v>0</v>
      </c>
      <c r="W193" s="74">
        <f>Tableau_TARIFS_SOCODA[[#This Row],[Prix d''achat HT]]*Tableau_TARIFS_SOCODA[[#This Row],[Qté8]]</f>
        <v>0</v>
      </c>
      <c r="Y193" s="74">
        <f>Tableau_TARIFS_SOCODA[[#This Row],[Prix d''achat HT]]*Tableau_TARIFS_SOCODA[[#This Row],[Qté9]]</f>
        <v>0</v>
      </c>
      <c r="AA193" s="74">
        <f>Tableau_TARIFS_SOCODA[[#This Row],[Prix d''achat HT]]*Tableau_TARIFS_SOCODA[[#This Row],[Qté10]]</f>
        <v>0</v>
      </c>
      <c r="AC193" s="74">
        <f>Tableau_TARIFS_SOCODA[[#This Row],[Prix d''achat HT]]*Tableau_TARIFS_SOCODA[[#This Row],[Qté11]]</f>
        <v>0</v>
      </c>
      <c r="AE193" s="74">
        <f>Tableau_TARIFS_SOCODA[[#This Row],[Prix d''achat HT]]*Tableau_TARIFS_SOCODA[[#This Row],[Qté12]]</f>
        <v>0</v>
      </c>
      <c r="AG193" s="74">
        <f>Tableau_TARIFS_SOCODA[[#This Row],[Prix d''achat HT]]*Tableau_TARIFS_SOCODA[[#This Row],[Qté13]]</f>
        <v>0</v>
      </c>
      <c r="AI193" s="74">
        <f>Tableau_TARIFS_SOCODA[[#This Row],[Prix d''achat HT]]*Tableau_TARIFS_SOCODA[[#This Row],[Qté14]]</f>
        <v>0</v>
      </c>
      <c r="AK193" s="74">
        <f>Tableau_TARIFS_SOCODA[[#This Row],[Prix d''achat HT]]*Tableau_TARIFS_SOCODA[[#This Row],[Qté15]]</f>
        <v>0</v>
      </c>
      <c r="AM193" s="74">
        <f>Tableau_TARIFS_SOCODA[[#This Row],[Prix d''achat HT]]*Tableau_TARIFS_SOCODA[[#This Row],[Qté16]]</f>
        <v>0</v>
      </c>
      <c r="AO193" s="74">
        <f>Tableau_TARIFS_SOCODA[[#This Row],[Prix d''achat HT]]*Tableau_TARIFS_SOCODA[[#This Row],[Qté17]]</f>
        <v>0</v>
      </c>
      <c r="AQ193" s="74">
        <f>Tableau_TARIFS_SOCODA[[#This Row],[Prix d''achat HT]]*Tableau_TARIFS_SOCODA[[#This Row],[Qté18]]</f>
        <v>0</v>
      </c>
      <c r="AS193" s="74">
        <f>Tableau_TARIFS_SOCODA[[#This Row],[Prix d''achat HT]]*Tableau_TARIFS_SOCODA[[#This Row],[Qté19]]</f>
        <v>0</v>
      </c>
      <c r="AU193" s="74">
        <f>Tableau_TARIFS_SOCODA[[#This Row],[Prix d''achat HT]]*Tableau_TARIFS_SOCODA[[#This Row],[Qté20]]</f>
        <v>0</v>
      </c>
      <c r="AW193" s="74">
        <f>Tableau_TARIFS_SOCODA[[#This Row],[Prix d''achat HT]]*Tableau_TARIFS_SOCODA[[#This Row],[Qté21]]</f>
        <v>0</v>
      </c>
      <c r="AY193" s="74">
        <f>Tableau_TARIFS_SOCODA[[#This Row],[Prix d''achat HT]]*Tableau_TARIFS_SOCODA[[#This Row],[Qté22]]</f>
        <v>0</v>
      </c>
      <c r="BA193" s="74">
        <f>Tableau_TARIFS_SOCODA[[#This Row],[Prix d''achat HT]]*Tableau_TARIFS_SOCODA[[#This Row],[Qté23]]</f>
        <v>0</v>
      </c>
      <c r="BC193" s="74">
        <f>Tableau_TARIFS_SOCODA[[#This Row],[Prix d''achat HT]]*Tableau_TARIFS_SOCODA[[#This Row],[Qté24]]</f>
        <v>0</v>
      </c>
      <c r="BE193" s="74">
        <f>Tableau_TARIFS_SOCODA[[#This Row],[Prix d''achat HT]]*Tableau_TARIFS_SOCODA[[#This Row],[Qté25]]</f>
        <v>0</v>
      </c>
      <c r="BG193" s="74">
        <f>Tableau_TARIFS_SOCODA[[#This Row],[Prix d''achat HT]]*Tableau_TARIFS_SOCODA[[#This Row],[Qté26]]</f>
        <v>0</v>
      </c>
      <c r="BI193" s="74">
        <f>Tableau_TARIFS_SOCODA[[#This Row],[Prix d''achat HT]]*Tableau_TARIFS_SOCODA[[#This Row],[Qté27]]</f>
        <v>0</v>
      </c>
      <c r="BK193" s="74">
        <f>Tableau_TARIFS_SOCODA[[#This Row],[Prix d''achat HT]]*Tableau_TARIFS_SOCODA[[#This Row],[Qté28]]</f>
        <v>0</v>
      </c>
      <c r="BM193" s="74">
        <f>Tableau_TARIFS_SOCODA[[#This Row],[Prix d''achat HT]]*Tableau_TARIFS_SOCODA[[#This Row],[Qté29]]</f>
        <v>0</v>
      </c>
      <c r="BO193" s="74">
        <f>Tableau_TARIFS_SOCODA[[#This Row],[Prix d''achat HT]]*Tableau_TARIFS_SOCODA[[#This Row],[Qté30]]</f>
        <v>0</v>
      </c>
      <c r="BP193" s="75">
        <f>Tableau_TARIFS_SOCODA[[#This Row],[Longueur]]*Tableau_TARIFS_SOCODA[[#This Row],[Largeur]]</f>
        <v>7.6860000000000008</v>
      </c>
      <c r="BR193" s="74"/>
    </row>
    <row r="194" spans="1:70" x14ac:dyDescent="0.25">
      <c r="A194" t="s">
        <v>446</v>
      </c>
      <c r="B194" t="s">
        <v>320</v>
      </c>
      <c r="C194" t="s">
        <v>447</v>
      </c>
      <c r="D194">
        <v>2.85</v>
      </c>
      <c r="E194">
        <v>2.1</v>
      </c>
      <c r="F194" t="s">
        <v>61</v>
      </c>
      <c r="G194" s="74">
        <v>11.45</v>
      </c>
      <c r="I194" s="74">
        <f>Tableau_TARIFS_SOCODA[[#This Row],[Prix d''achat HT]]*Tableau_TARIFS_SOCODA[[#This Row],[Qté]]</f>
        <v>0</v>
      </c>
      <c r="K194" s="74">
        <f>Tableau_TARIFS_SOCODA[[#This Row],[Prix d''achat HT]]*Tableau_TARIFS_SOCODA[[#This Row],[Qté2]]</f>
        <v>0</v>
      </c>
      <c r="M194" s="74">
        <f>Tableau_TARIFS_SOCODA[[#This Row],[Prix d''achat HT]]*Tableau_TARIFS_SOCODA[[#This Row],[Qté3]]</f>
        <v>0</v>
      </c>
      <c r="O194" s="74">
        <f>Tableau_TARIFS_SOCODA[[#This Row],[Prix d''achat HT]]*Tableau_TARIFS_SOCODA[[#This Row],[Qté4]]</f>
        <v>0</v>
      </c>
      <c r="Q194" s="74">
        <f>Tableau_TARIFS_SOCODA[[#This Row],[Prix d''achat HT]]*Tableau_TARIFS_SOCODA[[#This Row],[Qté5]]</f>
        <v>0</v>
      </c>
      <c r="S194" s="74">
        <f>Tableau_TARIFS_SOCODA[[#This Row],[Prix d''achat HT]]*Tableau_TARIFS_SOCODA[[#This Row],[Qté6]]</f>
        <v>0</v>
      </c>
      <c r="U194" s="74">
        <f>Tableau_TARIFS_SOCODA[[#This Row],[Prix d''achat HT]]*Tableau_TARIFS_SOCODA[[#This Row],[Qté7]]</f>
        <v>0</v>
      </c>
      <c r="W194" s="74">
        <f>Tableau_TARIFS_SOCODA[[#This Row],[Prix d''achat HT]]*Tableau_TARIFS_SOCODA[[#This Row],[Qté8]]</f>
        <v>0</v>
      </c>
      <c r="Y194" s="74">
        <f>Tableau_TARIFS_SOCODA[[#This Row],[Prix d''achat HT]]*Tableau_TARIFS_SOCODA[[#This Row],[Qté9]]</f>
        <v>0</v>
      </c>
      <c r="AA194" s="74">
        <f>Tableau_TARIFS_SOCODA[[#This Row],[Prix d''achat HT]]*Tableau_TARIFS_SOCODA[[#This Row],[Qté10]]</f>
        <v>0</v>
      </c>
      <c r="AC194" s="74">
        <f>Tableau_TARIFS_SOCODA[[#This Row],[Prix d''achat HT]]*Tableau_TARIFS_SOCODA[[#This Row],[Qté11]]</f>
        <v>0</v>
      </c>
      <c r="AE194" s="74">
        <f>Tableau_TARIFS_SOCODA[[#This Row],[Prix d''achat HT]]*Tableau_TARIFS_SOCODA[[#This Row],[Qté12]]</f>
        <v>0</v>
      </c>
      <c r="AG194" s="74">
        <f>Tableau_TARIFS_SOCODA[[#This Row],[Prix d''achat HT]]*Tableau_TARIFS_SOCODA[[#This Row],[Qté13]]</f>
        <v>0</v>
      </c>
      <c r="AI194" s="74">
        <f>Tableau_TARIFS_SOCODA[[#This Row],[Prix d''achat HT]]*Tableau_TARIFS_SOCODA[[#This Row],[Qté14]]</f>
        <v>0</v>
      </c>
      <c r="AK194" s="74">
        <f>Tableau_TARIFS_SOCODA[[#This Row],[Prix d''achat HT]]*Tableau_TARIFS_SOCODA[[#This Row],[Qté15]]</f>
        <v>0</v>
      </c>
      <c r="AM194" s="74">
        <f>Tableau_TARIFS_SOCODA[[#This Row],[Prix d''achat HT]]*Tableau_TARIFS_SOCODA[[#This Row],[Qté16]]</f>
        <v>0</v>
      </c>
      <c r="AO194" s="74">
        <f>Tableau_TARIFS_SOCODA[[#This Row],[Prix d''achat HT]]*Tableau_TARIFS_SOCODA[[#This Row],[Qté17]]</f>
        <v>0</v>
      </c>
      <c r="AQ194" s="74">
        <f>Tableau_TARIFS_SOCODA[[#This Row],[Prix d''achat HT]]*Tableau_TARIFS_SOCODA[[#This Row],[Qté18]]</f>
        <v>0</v>
      </c>
      <c r="AS194" s="74">
        <f>Tableau_TARIFS_SOCODA[[#This Row],[Prix d''achat HT]]*Tableau_TARIFS_SOCODA[[#This Row],[Qté19]]</f>
        <v>0</v>
      </c>
      <c r="AU194" s="74">
        <f>Tableau_TARIFS_SOCODA[[#This Row],[Prix d''achat HT]]*Tableau_TARIFS_SOCODA[[#This Row],[Qté20]]</f>
        <v>0</v>
      </c>
      <c r="AW194" s="74">
        <f>Tableau_TARIFS_SOCODA[[#This Row],[Prix d''achat HT]]*Tableau_TARIFS_SOCODA[[#This Row],[Qté21]]</f>
        <v>0</v>
      </c>
      <c r="AY194" s="74">
        <f>Tableau_TARIFS_SOCODA[[#This Row],[Prix d''achat HT]]*Tableau_TARIFS_SOCODA[[#This Row],[Qté22]]</f>
        <v>0</v>
      </c>
      <c r="BA194" s="74">
        <f>Tableau_TARIFS_SOCODA[[#This Row],[Prix d''achat HT]]*Tableau_TARIFS_SOCODA[[#This Row],[Qté23]]</f>
        <v>0</v>
      </c>
      <c r="BC194" s="74">
        <f>Tableau_TARIFS_SOCODA[[#This Row],[Prix d''achat HT]]*Tableau_TARIFS_SOCODA[[#This Row],[Qté24]]</f>
        <v>0</v>
      </c>
      <c r="BE194" s="74">
        <f>Tableau_TARIFS_SOCODA[[#This Row],[Prix d''achat HT]]*Tableau_TARIFS_SOCODA[[#This Row],[Qté25]]</f>
        <v>0</v>
      </c>
      <c r="BG194" s="74">
        <f>Tableau_TARIFS_SOCODA[[#This Row],[Prix d''achat HT]]*Tableau_TARIFS_SOCODA[[#This Row],[Qté26]]</f>
        <v>0</v>
      </c>
      <c r="BI194" s="74">
        <f>Tableau_TARIFS_SOCODA[[#This Row],[Prix d''achat HT]]*Tableau_TARIFS_SOCODA[[#This Row],[Qté27]]</f>
        <v>0</v>
      </c>
      <c r="BK194" s="74">
        <f>Tableau_TARIFS_SOCODA[[#This Row],[Prix d''achat HT]]*Tableau_TARIFS_SOCODA[[#This Row],[Qté28]]</f>
        <v>0</v>
      </c>
      <c r="BM194" s="74">
        <f>Tableau_TARIFS_SOCODA[[#This Row],[Prix d''achat HT]]*Tableau_TARIFS_SOCODA[[#This Row],[Qté29]]</f>
        <v>0</v>
      </c>
      <c r="BO194" s="74">
        <f>Tableau_TARIFS_SOCODA[[#This Row],[Prix d''achat HT]]*Tableau_TARIFS_SOCODA[[#This Row],[Qté30]]</f>
        <v>0</v>
      </c>
      <c r="BP194" s="75">
        <f>Tableau_TARIFS_SOCODA[[#This Row],[Longueur]]*Tableau_TARIFS_SOCODA[[#This Row],[Largeur]]</f>
        <v>5.9850000000000003</v>
      </c>
      <c r="BR194" s="74"/>
    </row>
    <row r="195" spans="1:70" x14ac:dyDescent="0.25">
      <c r="A195" t="s">
        <v>448</v>
      </c>
      <c r="B195" t="s">
        <v>320</v>
      </c>
      <c r="C195" t="s">
        <v>449</v>
      </c>
      <c r="D195">
        <v>2.8</v>
      </c>
      <c r="E195">
        <v>2.0699999999999998</v>
      </c>
      <c r="F195" t="s">
        <v>61</v>
      </c>
      <c r="G195" s="74">
        <v>10.23</v>
      </c>
      <c r="I195" s="74">
        <f>Tableau_TARIFS_SOCODA[[#This Row],[Prix d''achat HT]]*Tableau_TARIFS_SOCODA[[#This Row],[Qté]]</f>
        <v>0</v>
      </c>
      <c r="K195" s="74">
        <f>Tableau_TARIFS_SOCODA[[#This Row],[Prix d''achat HT]]*Tableau_TARIFS_SOCODA[[#This Row],[Qté2]]</f>
        <v>0</v>
      </c>
      <c r="M195" s="74">
        <f>Tableau_TARIFS_SOCODA[[#This Row],[Prix d''achat HT]]*Tableau_TARIFS_SOCODA[[#This Row],[Qté3]]</f>
        <v>0</v>
      </c>
      <c r="O195" s="74">
        <f>Tableau_TARIFS_SOCODA[[#This Row],[Prix d''achat HT]]*Tableau_TARIFS_SOCODA[[#This Row],[Qté4]]</f>
        <v>0</v>
      </c>
      <c r="Q195" s="74">
        <f>Tableau_TARIFS_SOCODA[[#This Row],[Prix d''achat HT]]*Tableau_TARIFS_SOCODA[[#This Row],[Qté5]]</f>
        <v>0</v>
      </c>
      <c r="S195" s="74">
        <f>Tableau_TARIFS_SOCODA[[#This Row],[Prix d''achat HT]]*Tableau_TARIFS_SOCODA[[#This Row],[Qté6]]</f>
        <v>0</v>
      </c>
      <c r="U195" s="74">
        <f>Tableau_TARIFS_SOCODA[[#This Row],[Prix d''achat HT]]*Tableau_TARIFS_SOCODA[[#This Row],[Qté7]]</f>
        <v>0</v>
      </c>
      <c r="W195" s="74">
        <f>Tableau_TARIFS_SOCODA[[#This Row],[Prix d''achat HT]]*Tableau_TARIFS_SOCODA[[#This Row],[Qté8]]</f>
        <v>0</v>
      </c>
      <c r="Y195" s="74">
        <f>Tableau_TARIFS_SOCODA[[#This Row],[Prix d''achat HT]]*Tableau_TARIFS_SOCODA[[#This Row],[Qté9]]</f>
        <v>0</v>
      </c>
      <c r="AA195" s="74">
        <f>Tableau_TARIFS_SOCODA[[#This Row],[Prix d''achat HT]]*Tableau_TARIFS_SOCODA[[#This Row],[Qté10]]</f>
        <v>0</v>
      </c>
      <c r="AC195" s="74">
        <f>Tableau_TARIFS_SOCODA[[#This Row],[Prix d''achat HT]]*Tableau_TARIFS_SOCODA[[#This Row],[Qté11]]</f>
        <v>0</v>
      </c>
      <c r="AE195" s="74">
        <f>Tableau_TARIFS_SOCODA[[#This Row],[Prix d''achat HT]]*Tableau_TARIFS_SOCODA[[#This Row],[Qté12]]</f>
        <v>0</v>
      </c>
      <c r="AG195" s="74">
        <f>Tableau_TARIFS_SOCODA[[#This Row],[Prix d''achat HT]]*Tableau_TARIFS_SOCODA[[#This Row],[Qté13]]</f>
        <v>0</v>
      </c>
      <c r="AI195" s="74">
        <f>Tableau_TARIFS_SOCODA[[#This Row],[Prix d''achat HT]]*Tableau_TARIFS_SOCODA[[#This Row],[Qté14]]</f>
        <v>0</v>
      </c>
      <c r="AK195" s="74">
        <f>Tableau_TARIFS_SOCODA[[#This Row],[Prix d''achat HT]]*Tableau_TARIFS_SOCODA[[#This Row],[Qté15]]</f>
        <v>0</v>
      </c>
      <c r="AM195" s="74">
        <f>Tableau_TARIFS_SOCODA[[#This Row],[Prix d''achat HT]]*Tableau_TARIFS_SOCODA[[#This Row],[Qté16]]</f>
        <v>0</v>
      </c>
      <c r="AO195" s="74">
        <f>Tableau_TARIFS_SOCODA[[#This Row],[Prix d''achat HT]]*Tableau_TARIFS_SOCODA[[#This Row],[Qté17]]</f>
        <v>0</v>
      </c>
      <c r="AQ195" s="74">
        <f>Tableau_TARIFS_SOCODA[[#This Row],[Prix d''achat HT]]*Tableau_TARIFS_SOCODA[[#This Row],[Qté18]]</f>
        <v>0</v>
      </c>
      <c r="AS195" s="74">
        <f>Tableau_TARIFS_SOCODA[[#This Row],[Prix d''achat HT]]*Tableau_TARIFS_SOCODA[[#This Row],[Qté19]]</f>
        <v>0</v>
      </c>
      <c r="AU195" s="74">
        <f>Tableau_TARIFS_SOCODA[[#This Row],[Prix d''achat HT]]*Tableau_TARIFS_SOCODA[[#This Row],[Qté20]]</f>
        <v>0</v>
      </c>
      <c r="AW195" s="74">
        <f>Tableau_TARIFS_SOCODA[[#This Row],[Prix d''achat HT]]*Tableau_TARIFS_SOCODA[[#This Row],[Qté21]]</f>
        <v>0</v>
      </c>
      <c r="AY195" s="74">
        <f>Tableau_TARIFS_SOCODA[[#This Row],[Prix d''achat HT]]*Tableau_TARIFS_SOCODA[[#This Row],[Qté22]]</f>
        <v>0</v>
      </c>
      <c r="BA195" s="74">
        <f>Tableau_TARIFS_SOCODA[[#This Row],[Prix d''achat HT]]*Tableau_TARIFS_SOCODA[[#This Row],[Qté23]]</f>
        <v>0</v>
      </c>
      <c r="BC195" s="74">
        <f>Tableau_TARIFS_SOCODA[[#This Row],[Prix d''achat HT]]*Tableau_TARIFS_SOCODA[[#This Row],[Qté24]]</f>
        <v>0</v>
      </c>
      <c r="BE195" s="74">
        <f>Tableau_TARIFS_SOCODA[[#This Row],[Prix d''achat HT]]*Tableau_TARIFS_SOCODA[[#This Row],[Qté25]]</f>
        <v>0</v>
      </c>
      <c r="BG195" s="74">
        <f>Tableau_TARIFS_SOCODA[[#This Row],[Prix d''achat HT]]*Tableau_TARIFS_SOCODA[[#This Row],[Qté26]]</f>
        <v>0</v>
      </c>
      <c r="BI195" s="74">
        <f>Tableau_TARIFS_SOCODA[[#This Row],[Prix d''achat HT]]*Tableau_TARIFS_SOCODA[[#This Row],[Qté27]]</f>
        <v>0</v>
      </c>
      <c r="BK195" s="74">
        <f>Tableau_TARIFS_SOCODA[[#This Row],[Prix d''achat HT]]*Tableau_TARIFS_SOCODA[[#This Row],[Qté28]]</f>
        <v>0</v>
      </c>
      <c r="BM195" s="74">
        <f>Tableau_TARIFS_SOCODA[[#This Row],[Prix d''achat HT]]*Tableau_TARIFS_SOCODA[[#This Row],[Qté29]]</f>
        <v>0</v>
      </c>
      <c r="BO195" s="74">
        <f>Tableau_TARIFS_SOCODA[[#This Row],[Prix d''achat HT]]*Tableau_TARIFS_SOCODA[[#This Row],[Qté30]]</f>
        <v>0</v>
      </c>
      <c r="BP195" s="75">
        <f>Tableau_TARIFS_SOCODA[[#This Row],[Longueur]]*Tableau_TARIFS_SOCODA[[#This Row],[Largeur]]</f>
        <v>5.7959999999999994</v>
      </c>
      <c r="BR195" s="74"/>
    </row>
    <row r="196" spans="1:70" x14ac:dyDescent="0.25">
      <c r="A196" t="s">
        <v>450</v>
      </c>
      <c r="B196" t="s">
        <v>320</v>
      </c>
      <c r="C196" t="s">
        <v>451</v>
      </c>
      <c r="D196">
        <v>2.8</v>
      </c>
      <c r="E196">
        <v>2.0699999999999998</v>
      </c>
      <c r="F196" t="s">
        <v>61</v>
      </c>
      <c r="G196" s="74">
        <v>10.71</v>
      </c>
      <c r="I196" s="74">
        <f>Tableau_TARIFS_SOCODA[[#This Row],[Prix d''achat HT]]*Tableau_TARIFS_SOCODA[[#This Row],[Qté]]</f>
        <v>0</v>
      </c>
      <c r="K196" s="74">
        <f>Tableau_TARIFS_SOCODA[[#This Row],[Prix d''achat HT]]*Tableau_TARIFS_SOCODA[[#This Row],[Qté2]]</f>
        <v>0</v>
      </c>
      <c r="M196" s="74">
        <f>Tableau_TARIFS_SOCODA[[#This Row],[Prix d''achat HT]]*Tableau_TARIFS_SOCODA[[#This Row],[Qté3]]</f>
        <v>0</v>
      </c>
      <c r="O196" s="74">
        <f>Tableau_TARIFS_SOCODA[[#This Row],[Prix d''achat HT]]*Tableau_TARIFS_SOCODA[[#This Row],[Qté4]]</f>
        <v>0</v>
      </c>
      <c r="Q196" s="74">
        <f>Tableau_TARIFS_SOCODA[[#This Row],[Prix d''achat HT]]*Tableau_TARIFS_SOCODA[[#This Row],[Qté5]]</f>
        <v>0</v>
      </c>
      <c r="S196" s="74">
        <f>Tableau_TARIFS_SOCODA[[#This Row],[Prix d''achat HT]]*Tableau_TARIFS_SOCODA[[#This Row],[Qté6]]</f>
        <v>0</v>
      </c>
      <c r="U196" s="74">
        <f>Tableau_TARIFS_SOCODA[[#This Row],[Prix d''achat HT]]*Tableau_TARIFS_SOCODA[[#This Row],[Qté7]]</f>
        <v>0</v>
      </c>
      <c r="W196" s="74">
        <f>Tableau_TARIFS_SOCODA[[#This Row],[Prix d''achat HT]]*Tableau_TARIFS_SOCODA[[#This Row],[Qté8]]</f>
        <v>0</v>
      </c>
      <c r="Y196" s="74">
        <f>Tableau_TARIFS_SOCODA[[#This Row],[Prix d''achat HT]]*Tableau_TARIFS_SOCODA[[#This Row],[Qté9]]</f>
        <v>0</v>
      </c>
      <c r="AA196" s="74">
        <f>Tableau_TARIFS_SOCODA[[#This Row],[Prix d''achat HT]]*Tableau_TARIFS_SOCODA[[#This Row],[Qté10]]</f>
        <v>0</v>
      </c>
      <c r="AC196" s="74">
        <f>Tableau_TARIFS_SOCODA[[#This Row],[Prix d''achat HT]]*Tableau_TARIFS_SOCODA[[#This Row],[Qté11]]</f>
        <v>0</v>
      </c>
      <c r="AE196" s="74">
        <f>Tableau_TARIFS_SOCODA[[#This Row],[Prix d''achat HT]]*Tableau_TARIFS_SOCODA[[#This Row],[Qté12]]</f>
        <v>0</v>
      </c>
      <c r="AG196" s="74">
        <f>Tableau_TARIFS_SOCODA[[#This Row],[Prix d''achat HT]]*Tableau_TARIFS_SOCODA[[#This Row],[Qté13]]</f>
        <v>0</v>
      </c>
      <c r="AI196" s="74">
        <f>Tableau_TARIFS_SOCODA[[#This Row],[Prix d''achat HT]]*Tableau_TARIFS_SOCODA[[#This Row],[Qté14]]</f>
        <v>0</v>
      </c>
      <c r="AK196" s="74">
        <f>Tableau_TARIFS_SOCODA[[#This Row],[Prix d''achat HT]]*Tableau_TARIFS_SOCODA[[#This Row],[Qté15]]</f>
        <v>0</v>
      </c>
      <c r="AM196" s="74">
        <f>Tableau_TARIFS_SOCODA[[#This Row],[Prix d''achat HT]]*Tableau_TARIFS_SOCODA[[#This Row],[Qté16]]</f>
        <v>0</v>
      </c>
      <c r="AO196" s="74">
        <f>Tableau_TARIFS_SOCODA[[#This Row],[Prix d''achat HT]]*Tableau_TARIFS_SOCODA[[#This Row],[Qté17]]</f>
        <v>0</v>
      </c>
      <c r="AQ196" s="74">
        <f>Tableau_TARIFS_SOCODA[[#This Row],[Prix d''achat HT]]*Tableau_TARIFS_SOCODA[[#This Row],[Qté18]]</f>
        <v>0</v>
      </c>
      <c r="AS196" s="74">
        <f>Tableau_TARIFS_SOCODA[[#This Row],[Prix d''achat HT]]*Tableau_TARIFS_SOCODA[[#This Row],[Qté19]]</f>
        <v>0</v>
      </c>
      <c r="AU196" s="74">
        <f>Tableau_TARIFS_SOCODA[[#This Row],[Prix d''achat HT]]*Tableau_TARIFS_SOCODA[[#This Row],[Qté20]]</f>
        <v>0</v>
      </c>
      <c r="AW196" s="74">
        <f>Tableau_TARIFS_SOCODA[[#This Row],[Prix d''achat HT]]*Tableau_TARIFS_SOCODA[[#This Row],[Qté21]]</f>
        <v>0</v>
      </c>
      <c r="AY196" s="74">
        <f>Tableau_TARIFS_SOCODA[[#This Row],[Prix d''achat HT]]*Tableau_TARIFS_SOCODA[[#This Row],[Qté22]]</f>
        <v>0</v>
      </c>
      <c r="BA196" s="74">
        <f>Tableau_TARIFS_SOCODA[[#This Row],[Prix d''achat HT]]*Tableau_TARIFS_SOCODA[[#This Row],[Qté23]]</f>
        <v>0</v>
      </c>
      <c r="BC196" s="74">
        <f>Tableau_TARIFS_SOCODA[[#This Row],[Prix d''achat HT]]*Tableau_TARIFS_SOCODA[[#This Row],[Qté24]]</f>
        <v>0</v>
      </c>
      <c r="BE196" s="74">
        <f>Tableau_TARIFS_SOCODA[[#This Row],[Prix d''achat HT]]*Tableau_TARIFS_SOCODA[[#This Row],[Qté25]]</f>
        <v>0</v>
      </c>
      <c r="BG196" s="74">
        <f>Tableau_TARIFS_SOCODA[[#This Row],[Prix d''achat HT]]*Tableau_TARIFS_SOCODA[[#This Row],[Qté26]]</f>
        <v>0</v>
      </c>
      <c r="BI196" s="74">
        <f>Tableau_TARIFS_SOCODA[[#This Row],[Prix d''achat HT]]*Tableau_TARIFS_SOCODA[[#This Row],[Qté27]]</f>
        <v>0</v>
      </c>
      <c r="BK196" s="74">
        <f>Tableau_TARIFS_SOCODA[[#This Row],[Prix d''achat HT]]*Tableau_TARIFS_SOCODA[[#This Row],[Qté28]]</f>
        <v>0</v>
      </c>
      <c r="BM196" s="74">
        <f>Tableau_TARIFS_SOCODA[[#This Row],[Prix d''achat HT]]*Tableau_TARIFS_SOCODA[[#This Row],[Qté29]]</f>
        <v>0</v>
      </c>
      <c r="BO196" s="74">
        <f>Tableau_TARIFS_SOCODA[[#This Row],[Prix d''achat HT]]*Tableau_TARIFS_SOCODA[[#This Row],[Qté30]]</f>
        <v>0</v>
      </c>
      <c r="BP196" s="75">
        <f>Tableau_TARIFS_SOCODA[[#This Row],[Longueur]]*Tableau_TARIFS_SOCODA[[#This Row],[Largeur]]</f>
        <v>5.7959999999999994</v>
      </c>
      <c r="BR196" s="74"/>
    </row>
    <row r="197" spans="1:70" x14ac:dyDescent="0.25">
      <c r="A197" t="s">
        <v>452</v>
      </c>
      <c r="B197" t="s">
        <v>320</v>
      </c>
      <c r="C197" t="s">
        <v>453</v>
      </c>
      <c r="D197">
        <v>2.8</v>
      </c>
      <c r="E197">
        <v>2.0699999999999998</v>
      </c>
      <c r="F197" t="s">
        <v>61</v>
      </c>
      <c r="G197" s="74">
        <v>10.71</v>
      </c>
      <c r="I197" s="74">
        <f>Tableau_TARIFS_SOCODA[[#This Row],[Prix d''achat HT]]*Tableau_TARIFS_SOCODA[[#This Row],[Qté]]</f>
        <v>0</v>
      </c>
      <c r="K197" s="74">
        <f>Tableau_TARIFS_SOCODA[[#This Row],[Prix d''achat HT]]*Tableau_TARIFS_SOCODA[[#This Row],[Qté2]]</f>
        <v>0</v>
      </c>
      <c r="M197" s="74">
        <f>Tableau_TARIFS_SOCODA[[#This Row],[Prix d''achat HT]]*Tableau_TARIFS_SOCODA[[#This Row],[Qté3]]</f>
        <v>0</v>
      </c>
      <c r="O197" s="74">
        <f>Tableau_TARIFS_SOCODA[[#This Row],[Prix d''achat HT]]*Tableau_TARIFS_SOCODA[[#This Row],[Qté4]]</f>
        <v>0</v>
      </c>
      <c r="Q197" s="74">
        <f>Tableau_TARIFS_SOCODA[[#This Row],[Prix d''achat HT]]*Tableau_TARIFS_SOCODA[[#This Row],[Qté5]]</f>
        <v>0</v>
      </c>
      <c r="S197" s="74">
        <f>Tableau_TARIFS_SOCODA[[#This Row],[Prix d''achat HT]]*Tableau_TARIFS_SOCODA[[#This Row],[Qté6]]</f>
        <v>0</v>
      </c>
      <c r="U197" s="74">
        <f>Tableau_TARIFS_SOCODA[[#This Row],[Prix d''achat HT]]*Tableau_TARIFS_SOCODA[[#This Row],[Qté7]]</f>
        <v>0</v>
      </c>
      <c r="W197" s="74">
        <f>Tableau_TARIFS_SOCODA[[#This Row],[Prix d''achat HT]]*Tableau_TARIFS_SOCODA[[#This Row],[Qté8]]</f>
        <v>0</v>
      </c>
      <c r="Y197" s="74">
        <f>Tableau_TARIFS_SOCODA[[#This Row],[Prix d''achat HT]]*Tableau_TARIFS_SOCODA[[#This Row],[Qté9]]</f>
        <v>0</v>
      </c>
      <c r="AA197" s="74">
        <f>Tableau_TARIFS_SOCODA[[#This Row],[Prix d''achat HT]]*Tableau_TARIFS_SOCODA[[#This Row],[Qté10]]</f>
        <v>0</v>
      </c>
      <c r="AC197" s="74">
        <f>Tableau_TARIFS_SOCODA[[#This Row],[Prix d''achat HT]]*Tableau_TARIFS_SOCODA[[#This Row],[Qté11]]</f>
        <v>0</v>
      </c>
      <c r="AE197" s="74">
        <f>Tableau_TARIFS_SOCODA[[#This Row],[Prix d''achat HT]]*Tableau_TARIFS_SOCODA[[#This Row],[Qté12]]</f>
        <v>0</v>
      </c>
      <c r="AG197" s="74">
        <f>Tableau_TARIFS_SOCODA[[#This Row],[Prix d''achat HT]]*Tableau_TARIFS_SOCODA[[#This Row],[Qté13]]</f>
        <v>0</v>
      </c>
      <c r="AI197" s="74">
        <f>Tableau_TARIFS_SOCODA[[#This Row],[Prix d''achat HT]]*Tableau_TARIFS_SOCODA[[#This Row],[Qté14]]</f>
        <v>0</v>
      </c>
      <c r="AK197" s="74">
        <f>Tableau_TARIFS_SOCODA[[#This Row],[Prix d''achat HT]]*Tableau_TARIFS_SOCODA[[#This Row],[Qté15]]</f>
        <v>0</v>
      </c>
      <c r="AM197" s="74">
        <f>Tableau_TARIFS_SOCODA[[#This Row],[Prix d''achat HT]]*Tableau_TARIFS_SOCODA[[#This Row],[Qté16]]</f>
        <v>0</v>
      </c>
      <c r="AO197" s="74">
        <f>Tableau_TARIFS_SOCODA[[#This Row],[Prix d''achat HT]]*Tableau_TARIFS_SOCODA[[#This Row],[Qté17]]</f>
        <v>0</v>
      </c>
      <c r="AQ197" s="74">
        <f>Tableau_TARIFS_SOCODA[[#This Row],[Prix d''achat HT]]*Tableau_TARIFS_SOCODA[[#This Row],[Qté18]]</f>
        <v>0</v>
      </c>
      <c r="AS197" s="74">
        <f>Tableau_TARIFS_SOCODA[[#This Row],[Prix d''achat HT]]*Tableau_TARIFS_SOCODA[[#This Row],[Qté19]]</f>
        <v>0</v>
      </c>
      <c r="AU197" s="74">
        <f>Tableau_TARIFS_SOCODA[[#This Row],[Prix d''achat HT]]*Tableau_TARIFS_SOCODA[[#This Row],[Qté20]]</f>
        <v>0</v>
      </c>
      <c r="AW197" s="74">
        <f>Tableau_TARIFS_SOCODA[[#This Row],[Prix d''achat HT]]*Tableau_TARIFS_SOCODA[[#This Row],[Qté21]]</f>
        <v>0</v>
      </c>
      <c r="AY197" s="74">
        <f>Tableau_TARIFS_SOCODA[[#This Row],[Prix d''achat HT]]*Tableau_TARIFS_SOCODA[[#This Row],[Qté22]]</f>
        <v>0</v>
      </c>
      <c r="BA197" s="74">
        <f>Tableau_TARIFS_SOCODA[[#This Row],[Prix d''achat HT]]*Tableau_TARIFS_SOCODA[[#This Row],[Qté23]]</f>
        <v>0</v>
      </c>
      <c r="BC197" s="74">
        <f>Tableau_TARIFS_SOCODA[[#This Row],[Prix d''achat HT]]*Tableau_TARIFS_SOCODA[[#This Row],[Qté24]]</f>
        <v>0</v>
      </c>
      <c r="BE197" s="74">
        <f>Tableau_TARIFS_SOCODA[[#This Row],[Prix d''achat HT]]*Tableau_TARIFS_SOCODA[[#This Row],[Qté25]]</f>
        <v>0</v>
      </c>
      <c r="BG197" s="74">
        <f>Tableau_TARIFS_SOCODA[[#This Row],[Prix d''achat HT]]*Tableau_TARIFS_SOCODA[[#This Row],[Qté26]]</f>
        <v>0</v>
      </c>
      <c r="BI197" s="74">
        <f>Tableau_TARIFS_SOCODA[[#This Row],[Prix d''achat HT]]*Tableau_TARIFS_SOCODA[[#This Row],[Qté27]]</f>
        <v>0</v>
      </c>
      <c r="BK197" s="74">
        <f>Tableau_TARIFS_SOCODA[[#This Row],[Prix d''achat HT]]*Tableau_TARIFS_SOCODA[[#This Row],[Qté28]]</f>
        <v>0</v>
      </c>
      <c r="BM197" s="74">
        <f>Tableau_TARIFS_SOCODA[[#This Row],[Prix d''achat HT]]*Tableau_TARIFS_SOCODA[[#This Row],[Qté29]]</f>
        <v>0</v>
      </c>
      <c r="BO197" s="74">
        <f>Tableau_TARIFS_SOCODA[[#This Row],[Prix d''achat HT]]*Tableau_TARIFS_SOCODA[[#This Row],[Qté30]]</f>
        <v>0</v>
      </c>
      <c r="BP197" s="75">
        <f>Tableau_TARIFS_SOCODA[[#This Row],[Longueur]]*Tableau_TARIFS_SOCODA[[#This Row],[Largeur]]</f>
        <v>5.7959999999999994</v>
      </c>
      <c r="BR197" s="74"/>
    </row>
    <row r="198" spans="1:70" x14ac:dyDescent="0.25">
      <c r="A198" t="s">
        <v>454</v>
      </c>
      <c r="B198" t="s">
        <v>320</v>
      </c>
      <c r="C198" t="s">
        <v>455</v>
      </c>
      <c r="D198">
        <v>2.8</v>
      </c>
      <c r="E198">
        <v>2.0699999999999998</v>
      </c>
      <c r="F198" t="s">
        <v>61</v>
      </c>
      <c r="G198" s="74">
        <v>10.71</v>
      </c>
      <c r="I198" s="74">
        <f>Tableau_TARIFS_SOCODA[[#This Row],[Prix d''achat HT]]*Tableau_TARIFS_SOCODA[[#This Row],[Qté]]</f>
        <v>0</v>
      </c>
      <c r="K198" s="74">
        <f>Tableau_TARIFS_SOCODA[[#This Row],[Prix d''achat HT]]*Tableau_TARIFS_SOCODA[[#This Row],[Qté2]]</f>
        <v>0</v>
      </c>
      <c r="M198" s="74">
        <f>Tableau_TARIFS_SOCODA[[#This Row],[Prix d''achat HT]]*Tableau_TARIFS_SOCODA[[#This Row],[Qté3]]</f>
        <v>0</v>
      </c>
      <c r="O198" s="74">
        <f>Tableau_TARIFS_SOCODA[[#This Row],[Prix d''achat HT]]*Tableau_TARIFS_SOCODA[[#This Row],[Qté4]]</f>
        <v>0</v>
      </c>
      <c r="Q198" s="74">
        <f>Tableau_TARIFS_SOCODA[[#This Row],[Prix d''achat HT]]*Tableau_TARIFS_SOCODA[[#This Row],[Qté5]]</f>
        <v>0</v>
      </c>
      <c r="S198" s="74">
        <f>Tableau_TARIFS_SOCODA[[#This Row],[Prix d''achat HT]]*Tableau_TARIFS_SOCODA[[#This Row],[Qté6]]</f>
        <v>0</v>
      </c>
      <c r="U198" s="74">
        <f>Tableau_TARIFS_SOCODA[[#This Row],[Prix d''achat HT]]*Tableau_TARIFS_SOCODA[[#This Row],[Qté7]]</f>
        <v>0</v>
      </c>
      <c r="W198" s="74">
        <f>Tableau_TARIFS_SOCODA[[#This Row],[Prix d''achat HT]]*Tableau_TARIFS_SOCODA[[#This Row],[Qté8]]</f>
        <v>0</v>
      </c>
      <c r="Y198" s="74">
        <f>Tableau_TARIFS_SOCODA[[#This Row],[Prix d''achat HT]]*Tableau_TARIFS_SOCODA[[#This Row],[Qté9]]</f>
        <v>0</v>
      </c>
      <c r="AA198" s="74">
        <f>Tableau_TARIFS_SOCODA[[#This Row],[Prix d''achat HT]]*Tableau_TARIFS_SOCODA[[#This Row],[Qté10]]</f>
        <v>0</v>
      </c>
      <c r="AC198" s="74">
        <f>Tableau_TARIFS_SOCODA[[#This Row],[Prix d''achat HT]]*Tableau_TARIFS_SOCODA[[#This Row],[Qté11]]</f>
        <v>0</v>
      </c>
      <c r="AE198" s="74">
        <f>Tableau_TARIFS_SOCODA[[#This Row],[Prix d''achat HT]]*Tableau_TARIFS_SOCODA[[#This Row],[Qté12]]</f>
        <v>0</v>
      </c>
      <c r="AG198" s="74">
        <f>Tableau_TARIFS_SOCODA[[#This Row],[Prix d''achat HT]]*Tableau_TARIFS_SOCODA[[#This Row],[Qté13]]</f>
        <v>0</v>
      </c>
      <c r="AI198" s="74">
        <f>Tableau_TARIFS_SOCODA[[#This Row],[Prix d''achat HT]]*Tableau_TARIFS_SOCODA[[#This Row],[Qté14]]</f>
        <v>0</v>
      </c>
      <c r="AK198" s="74">
        <f>Tableau_TARIFS_SOCODA[[#This Row],[Prix d''achat HT]]*Tableau_TARIFS_SOCODA[[#This Row],[Qté15]]</f>
        <v>0</v>
      </c>
      <c r="AM198" s="74">
        <f>Tableau_TARIFS_SOCODA[[#This Row],[Prix d''achat HT]]*Tableau_TARIFS_SOCODA[[#This Row],[Qté16]]</f>
        <v>0</v>
      </c>
      <c r="AO198" s="74">
        <f>Tableau_TARIFS_SOCODA[[#This Row],[Prix d''achat HT]]*Tableau_TARIFS_SOCODA[[#This Row],[Qté17]]</f>
        <v>0</v>
      </c>
      <c r="AQ198" s="74">
        <f>Tableau_TARIFS_SOCODA[[#This Row],[Prix d''achat HT]]*Tableau_TARIFS_SOCODA[[#This Row],[Qté18]]</f>
        <v>0</v>
      </c>
      <c r="AS198" s="74">
        <f>Tableau_TARIFS_SOCODA[[#This Row],[Prix d''achat HT]]*Tableau_TARIFS_SOCODA[[#This Row],[Qté19]]</f>
        <v>0</v>
      </c>
      <c r="AU198" s="74">
        <f>Tableau_TARIFS_SOCODA[[#This Row],[Prix d''achat HT]]*Tableau_TARIFS_SOCODA[[#This Row],[Qté20]]</f>
        <v>0</v>
      </c>
      <c r="AW198" s="74">
        <f>Tableau_TARIFS_SOCODA[[#This Row],[Prix d''achat HT]]*Tableau_TARIFS_SOCODA[[#This Row],[Qté21]]</f>
        <v>0</v>
      </c>
      <c r="AY198" s="74">
        <f>Tableau_TARIFS_SOCODA[[#This Row],[Prix d''achat HT]]*Tableau_TARIFS_SOCODA[[#This Row],[Qté22]]</f>
        <v>0</v>
      </c>
      <c r="BA198" s="74">
        <f>Tableau_TARIFS_SOCODA[[#This Row],[Prix d''achat HT]]*Tableau_TARIFS_SOCODA[[#This Row],[Qté23]]</f>
        <v>0</v>
      </c>
      <c r="BC198" s="74">
        <f>Tableau_TARIFS_SOCODA[[#This Row],[Prix d''achat HT]]*Tableau_TARIFS_SOCODA[[#This Row],[Qté24]]</f>
        <v>0</v>
      </c>
      <c r="BE198" s="74">
        <f>Tableau_TARIFS_SOCODA[[#This Row],[Prix d''achat HT]]*Tableau_TARIFS_SOCODA[[#This Row],[Qté25]]</f>
        <v>0</v>
      </c>
      <c r="BG198" s="74">
        <f>Tableau_TARIFS_SOCODA[[#This Row],[Prix d''achat HT]]*Tableau_TARIFS_SOCODA[[#This Row],[Qté26]]</f>
        <v>0</v>
      </c>
      <c r="BI198" s="74">
        <f>Tableau_TARIFS_SOCODA[[#This Row],[Prix d''achat HT]]*Tableau_TARIFS_SOCODA[[#This Row],[Qté27]]</f>
        <v>0</v>
      </c>
      <c r="BK198" s="74">
        <f>Tableau_TARIFS_SOCODA[[#This Row],[Prix d''achat HT]]*Tableau_TARIFS_SOCODA[[#This Row],[Qté28]]</f>
        <v>0</v>
      </c>
      <c r="BM198" s="74">
        <f>Tableau_TARIFS_SOCODA[[#This Row],[Prix d''achat HT]]*Tableau_TARIFS_SOCODA[[#This Row],[Qté29]]</f>
        <v>0</v>
      </c>
      <c r="BO198" s="74">
        <f>Tableau_TARIFS_SOCODA[[#This Row],[Prix d''achat HT]]*Tableau_TARIFS_SOCODA[[#This Row],[Qté30]]</f>
        <v>0</v>
      </c>
      <c r="BP198" s="75">
        <f>Tableau_TARIFS_SOCODA[[#This Row],[Longueur]]*Tableau_TARIFS_SOCODA[[#This Row],[Largeur]]</f>
        <v>5.7959999999999994</v>
      </c>
      <c r="BR198" s="74"/>
    </row>
    <row r="199" spans="1:70" x14ac:dyDescent="0.25">
      <c r="A199" t="s">
        <v>456</v>
      </c>
      <c r="B199" t="s">
        <v>320</v>
      </c>
      <c r="C199" t="s">
        <v>457</v>
      </c>
      <c r="D199">
        <v>2.8</v>
      </c>
      <c r="E199">
        <v>2.0699999999999998</v>
      </c>
      <c r="F199" t="s">
        <v>61</v>
      </c>
      <c r="G199" s="74">
        <v>10.71</v>
      </c>
      <c r="I199" s="74">
        <f>Tableau_TARIFS_SOCODA[[#This Row],[Prix d''achat HT]]*Tableau_TARIFS_SOCODA[[#This Row],[Qté]]</f>
        <v>0</v>
      </c>
      <c r="K199" s="74">
        <f>Tableau_TARIFS_SOCODA[[#This Row],[Prix d''achat HT]]*Tableau_TARIFS_SOCODA[[#This Row],[Qté2]]</f>
        <v>0</v>
      </c>
      <c r="M199" s="74">
        <f>Tableau_TARIFS_SOCODA[[#This Row],[Prix d''achat HT]]*Tableau_TARIFS_SOCODA[[#This Row],[Qté3]]</f>
        <v>0</v>
      </c>
      <c r="O199" s="74">
        <f>Tableau_TARIFS_SOCODA[[#This Row],[Prix d''achat HT]]*Tableau_TARIFS_SOCODA[[#This Row],[Qté4]]</f>
        <v>0</v>
      </c>
      <c r="Q199" s="74">
        <f>Tableau_TARIFS_SOCODA[[#This Row],[Prix d''achat HT]]*Tableau_TARIFS_SOCODA[[#This Row],[Qté5]]</f>
        <v>0</v>
      </c>
      <c r="S199" s="74">
        <f>Tableau_TARIFS_SOCODA[[#This Row],[Prix d''achat HT]]*Tableau_TARIFS_SOCODA[[#This Row],[Qté6]]</f>
        <v>0</v>
      </c>
      <c r="U199" s="74">
        <f>Tableau_TARIFS_SOCODA[[#This Row],[Prix d''achat HT]]*Tableau_TARIFS_SOCODA[[#This Row],[Qté7]]</f>
        <v>0</v>
      </c>
      <c r="W199" s="74">
        <f>Tableau_TARIFS_SOCODA[[#This Row],[Prix d''achat HT]]*Tableau_TARIFS_SOCODA[[#This Row],[Qté8]]</f>
        <v>0</v>
      </c>
      <c r="Y199" s="74">
        <f>Tableau_TARIFS_SOCODA[[#This Row],[Prix d''achat HT]]*Tableau_TARIFS_SOCODA[[#This Row],[Qté9]]</f>
        <v>0</v>
      </c>
      <c r="AA199" s="74">
        <f>Tableau_TARIFS_SOCODA[[#This Row],[Prix d''achat HT]]*Tableau_TARIFS_SOCODA[[#This Row],[Qté10]]</f>
        <v>0</v>
      </c>
      <c r="AC199" s="74">
        <f>Tableau_TARIFS_SOCODA[[#This Row],[Prix d''achat HT]]*Tableau_TARIFS_SOCODA[[#This Row],[Qté11]]</f>
        <v>0</v>
      </c>
      <c r="AE199" s="74">
        <f>Tableau_TARIFS_SOCODA[[#This Row],[Prix d''achat HT]]*Tableau_TARIFS_SOCODA[[#This Row],[Qté12]]</f>
        <v>0</v>
      </c>
      <c r="AG199" s="74">
        <f>Tableau_TARIFS_SOCODA[[#This Row],[Prix d''achat HT]]*Tableau_TARIFS_SOCODA[[#This Row],[Qté13]]</f>
        <v>0</v>
      </c>
      <c r="AI199" s="74">
        <f>Tableau_TARIFS_SOCODA[[#This Row],[Prix d''achat HT]]*Tableau_TARIFS_SOCODA[[#This Row],[Qté14]]</f>
        <v>0</v>
      </c>
      <c r="AK199" s="74">
        <f>Tableau_TARIFS_SOCODA[[#This Row],[Prix d''achat HT]]*Tableau_TARIFS_SOCODA[[#This Row],[Qté15]]</f>
        <v>0</v>
      </c>
      <c r="AM199" s="74">
        <f>Tableau_TARIFS_SOCODA[[#This Row],[Prix d''achat HT]]*Tableau_TARIFS_SOCODA[[#This Row],[Qté16]]</f>
        <v>0</v>
      </c>
      <c r="AO199" s="74">
        <f>Tableau_TARIFS_SOCODA[[#This Row],[Prix d''achat HT]]*Tableau_TARIFS_SOCODA[[#This Row],[Qté17]]</f>
        <v>0</v>
      </c>
      <c r="AQ199" s="74">
        <f>Tableau_TARIFS_SOCODA[[#This Row],[Prix d''achat HT]]*Tableau_TARIFS_SOCODA[[#This Row],[Qté18]]</f>
        <v>0</v>
      </c>
      <c r="AS199" s="74">
        <f>Tableau_TARIFS_SOCODA[[#This Row],[Prix d''achat HT]]*Tableau_TARIFS_SOCODA[[#This Row],[Qté19]]</f>
        <v>0</v>
      </c>
      <c r="AU199" s="74">
        <f>Tableau_TARIFS_SOCODA[[#This Row],[Prix d''achat HT]]*Tableau_TARIFS_SOCODA[[#This Row],[Qté20]]</f>
        <v>0</v>
      </c>
      <c r="AW199" s="74">
        <f>Tableau_TARIFS_SOCODA[[#This Row],[Prix d''achat HT]]*Tableau_TARIFS_SOCODA[[#This Row],[Qté21]]</f>
        <v>0</v>
      </c>
      <c r="AY199" s="74">
        <f>Tableau_TARIFS_SOCODA[[#This Row],[Prix d''achat HT]]*Tableau_TARIFS_SOCODA[[#This Row],[Qté22]]</f>
        <v>0</v>
      </c>
      <c r="BA199" s="74">
        <f>Tableau_TARIFS_SOCODA[[#This Row],[Prix d''achat HT]]*Tableau_TARIFS_SOCODA[[#This Row],[Qté23]]</f>
        <v>0</v>
      </c>
      <c r="BC199" s="74">
        <f>Tableau_TARIFS_SOCODA[[#This Row],[Prix d''achat HT]]*Tableau_TARIFS_SOCODA[[#This Row],[Qté24]]</f>
        <v>0</v>
      </c>
      <c r="BE199" s="74">
        <f>Tableau_TARIFS_SOCODA[[#This Row],[Prix d''achat HT]]*Tableau_TARIFS_SOCODA[[#This Row],[Qté25]]</f>
        <v>0</v>
      </c>
      <c r="BG199" s="74">
        <f>Tableau_TARIFS_SOCODA[[#This Row],[Prix d''achat HT]]*Tableau_TARIFS_SOCODA[[#This Row],[Qté26]]</f>
        <v>0</v>
      </c>
      <c r="BI199" s="74">
        <f>Tableau_TARIFS_SOCODA[[#This Row],[Prix d''achat HT]]*Tableau_TARIFS_SOCODA[[#This Row],[Qté27]]</f>
        <v>0</v>
      </c>
      <c r="BK199" s="74">
        <f>Tableau_TARIFS_SOCODA[[#This Row],[Prix d''achat HT]]*Tableau_TARIFS_SOCODA[[#This Row],[Qté28]]</f>
        <v>0</v>
      </c>
      <c r="BM199" s="74">
        <f>Tableau_TARIFS_SOCODA[[#This Row],[Prix d''achat HT]]*Tableau_TARIFS_SOCODA[[#This Row],[Qté29]]</f>
        <v>0</v>
      </c>
      <c r="BO199" s="74">
        <f>Tableau_TARIFS_SOCODA[[#This Row],[Prix d''achat HT]]*Tableau_TARIFS_SOCODA[[#This Row],[Qté30]]</f>
        <v>0</v>
      </c>
      <c r="BP199" s="75">
        <f>Tableau_TARIFS_SOCODA[[#This Row],[Longueur]]*Tableau_TARIFS_SOCODA[[#This Row],[Largeur]]</f>
        <v>5.7959999999999994</v>
      </c>
      <c r="BR199" s="74"/>
    </row>
    <row r="200" spans="1:70" x14ac:dyDescent="0.25">
      <c r="A200" t="s">
        <v>458</v>
      </c>
      <c r="B200" t="s">
        <v>320</v>
      </c>
      <c r="C200" t="s">
        <v>459</v>
      </c>
      <c r="D200">
        <v>2.8</v>
      </c>
      <c r="E200">
        <v>2.0699999999999998</v>
      </c>
      <c r="F200" t="s">
        <v>61</v>
      </c>
      <c r="G200" s="74">
        <v>10.71</v>
      </c>
      <c r="I200" s="74">
        <f>Tableau_TARIFS_SOCODA[[#This Row],[Prix d''achat HT]]*Tableau_TARIFS_SOCODA[[#This Row],[Qté]]</f>
        <v>0</v>
      </c>
      <c r="K200" s="74">
        <f>Tableau_TARIFS_SOCODA[[#This Row],[Prix d''achat HT]]*Tableau_TARIFS_SOCODA[[#This Row],[Qté2]]</f>
        <v>0</v>
      </c>
      <c r="M200" s="74">
        <f>Tableau_TARIFS_SOCODA[[#This Row],[Prix d''achat HT]]*Tableau_TARIFS_SOCODA[[#This Row],[Qté3]]</f>
        <v>0</v>
      </c>
      <c r="O200" s="74">
        <f>Tableau_TARIFS_SOCODA[[#This Row],[Prix d''achat HT]]*Tableau_TARIFS_SOCODA[[#This Row],[Qté4]]</f>
        <v>0</v>
      </c>
      <c r="Q200" s="74">
        <f>Tableau_TARIFS_SOCODA[[#This Row],[Prix d''achat HT]]*Tableau_TARIFS_SOCODA[[#This Row],[Qté5]]</f>
        <v>0</v>
      </c>
      <c r="S200" s="74">
        <f>Tableau_TARIFS_SOCODA[[#This Row],[Prix d''achat HT]]*Tableau_TARIFS_SOCODA[[#This Row],[Qté6]]</f>
        <v>0</v>
      </c>
      <c r="U200" s="74">
        <f>Tableau_TARIFS_SOCODA[[#This Row],[Prix d''achat HT]]*Tableau_TARIFS_SOCODA[[#This Row],[Qté7]]</f>
        <v>0</v>
      </c>
      <c r="W200" s="74">
        <f>Tableau_TARIFS_SOCODA[[#This Row],[Prix d''achat HT]]*Tableau_TARIFS_SOCODA[[#This Row],[Qté8]]</f>
        <v>0</v>
      </c>
      <c r="Y200" s="74">
        <f>Tableau_TARIFS_SOCODA[[#This Row],[Prix d''achat HT]]*Tableau_TARIFS_SOCODA[[#This Row],[Qté9]]</f>
        <v>0</v>
      </c>
      <c r="AA200" s="74">
        <f>Tableau_TARIFS_SOCODA[[#This Row],[Prix d''achat HT]]*Tableau_TARIFS_SOCODA[[#This Row],[Qté10]]</f>
        <v>0</v>
      </c>
      <c r="AC200" s="74">
        <f>Tableau_TARIFS_SOCODA[[#This Row],[Prix d''achat HT]]*Tableau_TARIFS_SOCODA[[#This Row],[Qté11]]</f>
        <v>0</v>
      </c>
      <c r="AE200" s="74">
        <f>Tableau_TARIFS_SOCODA[[#This Row],[Prix d''achat HT]]*Tableau_TARIFS_SOCODA[[#This Row],[Qté12]]</f>
        <v>0</v>
      </c>
      <c r="AG200" s="74">
        <f>Tableau_TARIFS_SOCODA[[#This Row],[Prix d''achat HT]]*Tableau_TARIFS_SOCODA[[#This Row],[Qté13]]</f>
        <v>0</v>
      </c>
      <c r="AI200" s="74">
        <f>Tableau_TARIFS_SOCODA[[#This Row],[Prix d''achat HT]]*Tableau_TARIFS_SOCODA[[#This Row],[Qté14]]</f>
        <v>0</v>
      </c>
      <c r="AK200" s="74">
        <f>Tableau_TARIFS_SOCODA[[#This Row],[Prix d''achat HT]]*Tableau_TARIFS_SOCODA[[#This Row],[Qté15]]</f>
        <v>0</v>
      </c>
      <c r="AM200" s="74">
        <f>Tableau_TARIFS_SOCODA[[#This Row],[Prix d''achat HT]]*Tableau_TARIFS_SOCODA[[#This Row],[Qté16]]</f>
        <v>0</v>
      </c>
      <c r="AO200" s="74">
        <f>Tableau_TARIFS_SOCODA[[#This Row],[Prix d''achat HT]]*Tableau_TARIFS_SOCODA[[#This Row],[Qté17]]</f>
        <v>0</v>
      </c>
      <c r="AQ200" s="74">
        <f>Tableau_TARIFS_SOCODA[[#This Row],[Prix d''achat HT]]*Tableau_TARIFS_SOCODA[[#This Row],[Qté18]]</f>
        <v>0</v>
      </c>
      <c r="AS200" s="74">
        <f>Tableau_TARIFS_SOCODA[[#This Row],[Prix d''achat HT]]*Tableau_TARIFS_SOCODA[[#This Row],[Qté19]]</f>
        <v>0</v>
      </c>
      <c r="AU200" s="74">
        <f>Tableau_TARIFS_SOCODA[[#This Row],[Prix d''achat HT]]*Tableau_TARIFS_SOCODA[[#This Row],[Qté20]]</f>
        <v>0</v>
      </c>
      <c r="AW200" s="74">
        <f>Tableau_TARIFS_SOCODA[[#This Row],[Prix d''achat HT]]*Tableau_TARIFS_SOCODA[[#This Row],[Qté21]]</f>
        <v>0</v>
      </c>
      <c r="AY200" s="74">
        <f>Tableau_TARIFS_SOCODA[[#This Row],[Prix d''achat HT]]*Tableau_TARIFS_SOCODA[[#This Row],[Qté22]]</f>
        <v>0</v>
      </c>
      <c r="BA200" s="74">
        <f>Tableau_TARIFS_SOCODA[[#This Row],[Prix d''achat HT]]*Tableau_TARIFS_SOCODA[[#This Row],[Qté23]]</f>
        <v>0</v>
      </c>
      <c r="BC200" s="74">
        <f>Tableau_TARIFS_SOCODA[[#This Row],[Prix d''achat HT]]*Tableau_TARIFS_SOCODA[[#This Row],[Qté24]]</f>
        <v>0</v>
      </c>
      <c r="BE200" s="74">
        <f>Tableau_TARIFS_SOCODA[[#This Row],[Prix d''achat HT]]*Tableau_TARIFS_SOCODA[[#This Row],[Qté25]]</f>
        <v>0</v>
      </c>
      <c r="BG200" s="74">
        <f>Tableau_TARIFS_SOCODA[[#This Row],[Prix d''achat HT]]*Tableau_TARIFS_SOCODA[[#This Row],[Qté26]]</f>
        <v>0</v>
      </c>
      <c r="BI200" s="74">
        <f>Tableau_TARIFS_SOCODA[[#This Row],[Prix d''achat HT]]*Tableau_TARIFS_SOCODA[[#This Row],[Qté27]]</f>
        <v>0</v>
      </c>
      <c r="BK200" s="74">
        <f>Tableau_TARIFS_SOCODA[[#This Row],[Prix d''achat HT]]*Tableau_TARIFS_SOCODA[[#This Row],[Qté28]]</f>
        <v>0</v>
      </c>
      <c r="BM200" s="74">
        <f>Tableau_TARIFS_SOCODA[[#This Row],[Prix d''achat HT]]*Tableau_TARIFS_SOCODA[[#This Row],[Qté29]]</f>
        <v>0</v>
      </c>
      <c r="BO200" s="74">
        <f>Tableau_TARIFS_SOCODA[[#This Row],[Prix d''achat HT]]*Tableau_TARIFS_SOCODA[[#This Row],[Qté30]]</f>
        <v>0</v>
      </c>
      <c r="BP200" s="75">
        <f>Tableau_TARIFS_SOCODA[[#This Row],[Longueur]]*Tableau_TARIFS_SOCODA[[#This Row],[Largeur]]</f>
        <v>5.7959999999999994</v>
      </c>
      <c r="BR200" s="74"/>
    </row>
    <row r="201" spans="1:70" x14ac:dyDescent="0.25">
      <c r="A201" t="s">
        <v>460</v>
      </c>
      <c r="B201" t="s">
        <v>320</v>
      </c>
      <c r="C201" t="s">
        <v>461</v>
      </c>
      <c r="D201">
        <v>2.8</v>
      </c>
      <c r="E201">
        <v>2.0699999999999998</v>
      </c>
      <c r="F201" t="s">
        <v>61</v>
      </c>
      <c r="G201" s="74">
        <v>10.71</v>
      </c>
      <c r="I201" s="74">
        <f>Tableau_TARIFS_SOCODA[[#This Row],[Prix d''achat HT]]*Tableau_TARIFS_SOCODA[[#This Row],[Qté]]</f>
        <v>0</v>
      </c>
      <c r="K201" s="74">
        <f>Tableau_TARIFS_SOCODA[[#This Row],[Prix d''achat HT]]*Tableau_TARIFS_SOCODA[[#This Row],[Qté2]]</f>
        <v>0</v>
      </c>
      <c r="M201" s="74">
        <f>Tableau_TARIFS_SOCODA[[#This Row],[Prix d''achat HT]]*Tableau_TARIFS_SOCODA[[#This Row],[Qté3]]</f>
        <v>0</v>
      </c>
      <c r="O201" s="74">
        <f>Tableau_TARIFS_SOCODA[[#This Row],[Prix d''achat HT]]*Tableau_TARIFS_SOCODA[[#This Row],[Qté4]]</f>
        <v>0</v>
      </c>
      <c r="Q201" s="74">
        <f>Tableau_TARIFS_SOCODA[[#This Row],[Prix d''achat HT]]*Tableau_TARIFS_SOCODA[[#This Row],[Qté5]]</f>
        <v>0</v>
      </c>
      <c r="S201" s="74">
        <f>Tableau_TARIFS_SOCODA[[#This Row],[Prix d''achat HT]]*Tableau_TARIFS_SOCODA[[#This Row],[Qté6]]</f>
        <v>0</v>
      </c>
      <c r="U201" s="74">
        <f>Tableau_TARIFS_SOCODA[[#This Row],[Prix d''achat HT]]*Tableau_TARIFS_SOCODA[[#This Row],[Qté7]]</f>
        <v>0</v>
      </c>
      <c r="W201" s="74">
        <f>Tableau_TARIFS_SOCODA[[#This Row],[Prix d''achat HT]]*Tableau_TARIFS_SOCODA[[#This Row],[Qté8]]</f>
        <v>0</v>
      </c>
      <c r="Y201" s="74">
        <f>Tableau_TARIFS_SOCODA[[#This Row],[Prix d''achat HT]]*Tableau_TARIFS_SOCODA[[#This Row],[Qté9]]</f>
        <v>0</v>
      </c>
      <c r="AA201" s="74">
        <f>Tableau_TARIFS_SOCODA[[#This Row],[Prix d''achat HT]]*Tableau_TARIFS_SOCODA[[#This Row],[Qté10]]</f>
        <v>0</v>
      </c>
      <c r="AC201" s="74">
        <f>Tableau_TARIFS_SOCODA[[#This Row],[Prix d''achat HT]]*Tableau_TARIFS_SOCODA[[#This Row],[Qté11]]</f>
        <v>0</v>
      </c>
      <c r="AE201" s="74">
        <f>Tableau_TARIFS_SOCODA[[#This Row],[Prix d''achat HT]]*Tableau_TARIFS_SOCODA[[#This Row],[Qté12]]</f>
        <v>0</v>
      </c>
      <c r="AG201" s="74">
        <f>Tableau_TARIFS_SOCODA[[#This Row],[Prix d''achat HT]]*Tableau_TARIFS_SOCODA[[#This Row],[Qté13]]</f>
        <v>0</v>
      </c>
      <c r="AI201" s="74">
        <f>Tableau_TARIFS_SOCODA[[#This Row],[Prix d''achat HT]]*Tableau_TARIFS_SOCODA[[#This Row],[Qté14]]</f>
        <v>0</v>
      </c>
      <c r="AK201" s="74">
        <f>Tableau_TARIFS_SOCODA[[#This Row],[Prix d''achat HT]]*Tableau_TARIFS_SOCODA[[#This Row],[Qté15]]</f>
        <v>0</v>
      </c>
      <c r="AM201" s="74">
        <f>Tableau_TARIFS_SOCODA[[#This Row],[Prix d''achat HT]]*Tableau_TARIFS_SOCODA[[#This Row],[Qté16]]</f>
        <v>0</v>
      </c>
      <c r="AO201" s="74">
        <f>Tableau_TARIFS_SOCODA[[#This Row],[Prix d''achat HT]]*Tableau_TARIFS_SOCODA[[#This Row],[Qté17]]</f>
        <v>0</v>
      </c>
      <c r="AQ201" s="74">
        <f>Tableau_TARIFS_SOCODA[[#This Row],[Prix d''achat HT]]*Tableau_TARIFS_SOCODA[[#This Row],[Qté18]]</f>
        <v>0</v>
      </c>
      <c r="AS201" s="74">
        <f>Tableau_TARIFS_SOCODA[[#This Row],[Prix d''achat HT]]*Tableau_TARIFS_SOCODA[[#This Row],[Qté19]]</f>
        <v>0</v>
      </c>
      <c r="AU201" s="74">
        <f>Tableau_TARIFS_SOCODA[[#This Row],[Prix d''achat HT]]*Tableau_TARIFS_SOCODA[[#This Row],[Qté20]]</f>
        <v>0</v>
      </c>
      <c r="AW201" s="74">
        <f>Tableau_TARIFS_SOCODA[[#This Row],[Prix d''achat HT]]*Tableau_TARIFS_SOCODA[[#This Row],[Qté21]]</f>
        <v>0</v>
      </c>
      <c r="AY201" s="74">
        <f>Tableau_TARIFS_SOCODA[[#This Row],[Prix d''achat HT]]*Tableau_TARIFS_SOCODA[[#This Row],[Qté22]]</f>
        <v>0</v>
      </c>
      <c r="BA201" s="74">
        <f>Tableau_TARIFS_SOCODA[[#This Row],[Prix d''achat HT]]*Tableau_TARIFS_SOCODA[[#This Row],[Qté23]]</f>
        <v>0</v>
      </c>
      <c r="BC201" s="74">
        <f>Tableau_TARIFS_SOCODA[[#This Row],[Prix d''achat HT]]*Tableau_TARIFS_SOCODA[[#This Row],[Qté24]]</f>
        <v>0</v>
      </c>
      <c r="BE201" s="74">
        <f>Tableau_TARIFS_SOCODA[[#This Row],[Prix d''achat HT]]*Tableau_TARIFS_SOCODA[[#This Row],[Qté25]]</f>
        <v>0</v>
      </c>
      <c r="BG201" s="74">
        <f>Tableau_TARIFS_SOCODA[[#This Row],[Prix d''achat HT]]*Tableau_TARIFS_SOCODA[[#This Row],[Qté26]]</f>
        <v>0</v>
      </c>
      <c r="BI201" s="74">
        <f>Tableau_TARIFS_SOCODA[[#This Row],[Prix d''achat HT]]*Tableau_TARIFS_SOCODA[[#This Row],[Qté27]]</f>
        <v>0</v>
      </c>
      <c r="BK201" s="74">
        <f>Tableau_TARIFS_SOCODA[[#This Row],[Prix d''achat HT]]*Tableau_TARIFS_SOCODA[[#This Row],[Qté28]]</f>
        <v>0</v>
      </c>
      <c r="BM201" s="74">
        <f>Tableau_TARIFS_SOCODA[[#This Row],[Prix d''achat HT]]*Tableau_TARIFS_SOCODA[[#This Row],[Qté29]]</f>
        <v>0</v>
      </c>
      <c r="BO201" s="74">
        <f>Tableau_TARIFS_SOCODA[[#This Row],[Prix d''achat HT]]*Tableau_TARIFS_SOCODA[[#This Row],[Qté30]]</f>
        <v>0</v>
      </c>
      <c r="BP201" s="75">
        <f>Tableau_TARIFS_SOCODA[[#This Row],[Longueur]]*Tableau_TARIFS_SOCODA[[#This Row],[Largeur]]</f>
        <v>5.7959999999999994</v>
      </c>
      <c r="BR201" s="74"/>
    </row>
    <row r="202" spans="1:70" x14ac:dyDescent="0.25">
      <c r="A202" t="s">
        <v>462</v>
      </c>
      <c r="B202" t="s">
        <v>320</v>
      </c>
      <c r="C202" t="s">
        <v>463</v>
      </c>
      <c r="D202">
        <v>2.8</v>
      </c>
      <c r="E202">
        <v>2.0699999999999998</v>
      </c>
      <c r="F202" t="s">
        <v>61</v>
      </c>
      <c r="G202" s="74">
        <v>10.23</v>
      </c>
      <c r="I202" s="74">
        <f>Tableau_TARIFS_SOCODA[[#This Row],[Prix d''achat HT]]*Tableau_TARIFS_SOCODA[[#This Row],[Qté]]</f>
        <v>0</v>
      </c>
      <c r="K202" s="74">
        <f>Tableau_TARIFS_SOCODA[[#This Row],[Prix d''achat HT]]*Tableau_TARIFS_SOCODA[[#This Row],[Qté2]]</f>
        <v>0</v>
      </c>
      <c r="M202" s="74">
        <f>Tableau_TARIFS_SOCODA[[#This Row],[Prix d''achat HT]]*Tableau_TARIFS_SOCODA[[#This Row],[Qté3]]</f>
        <v>0</v>
      </c>
      <c r="O202" s="74">
        <f>Tableau_TARIFS_SOCODA[[#This Row],[Prix d''achat HT]]*Tableau_TARIFS_SOCODA[[#This Row],[Qté4]]</f>
        <v>0</v>
      </c>
      <c r="Q202" s="74">
        <f>Tableau_TARIFS_SOCODA[[#This Row],[Prix d''achat HT]]*Tableau_TARIFS_SOCODA[[#This Row],[Qté5]]</f>
        <v>0</v>
      </c>
      <c r="S202" s="74">
        <f>Tableau_TARIFS_SOCODA[[#This Row],[Prix d''achat HT]]*Tableau_TARIFS_SOCODA[[#This Row],[Qté6]]</f>
        <v>0</v>
      </c>
      <c r="U202" s="74">
        <f>Tableau_TARIFS_SOCODA[[#This Row],[Prix d''achat HT]]*Tableau_TARIFS_SOCODA[[#This Row],[Qté7]]</f>
        <v>0</v>
      </c>
      <c r="W202" s="74">
        <f>Tableau_TARIFS_SOCODA[[#This Row],[Prix d''achat HT]]*Tableau_TARIFS_SOCODA[[#This Row],[Qté8]]</f>
        <v>0</v>
      </c>
      <c r="Y202" s="74">
        <f>Tableau_TARIFS_SOCODA[[#This Row],[Prix d''achat HT]]*Tableau_TARIFS_SOCODA[[#This Row],[Qté9]]</f>
        <v>0</v>
      </c>
      <c r="AA202" s="74">
        <f>Tableau_TARIFS_SOCODA[[#This Row],[Prix d''achat HT]]*Tableau_TARIFS_SOCODA[[#This Row],[Qté10]]</f>
        <v>0</v>
      </c>
      <c r="AC202" s="74">
        <f>Tableau_TARIFS_SOCODA[[#This Row],[Prix d''achat HT]]*Tableau_TARIFS_SOCODA[[#This Row],[Qté11]]</f>
        <v>0</v>
      </c>
      <c r="AE202" s="74">
        <f>Tableau_TARIFS_SOCODA[[#This Row],[Prix d''achat HT]]*Tableau_TARIFS_SOCODA[[#This Row],[Qté12]]</f>
        <v>0</v>
      </c>
      <c r="AG202" s="74">
        <f>Tableau_TARIFS_SOCODA[[#This Row],[Prix d''achat HT]]*Tableau_TARIFS_SOCODA[[#This Row],[Qté13]]</f>
        <v>0</v>
      </c>
      <c r="AI202" s="74">
        <f>Tableau_TARIFS_SOCODA[[#This Row],[Prix d''achat HT]]*Tableau_TARIFS_SOCODA[[#This Row],[Qté14]]</f>
        <v>0</v>
      </c>
      <c r="AK202" s="74">
        <f>Tableau_TARIFS_SOCODA[[#This Row],[Prix d''achat HT]]*Tableau_TARIFS_SOCODA[[#This Row],[Qté15]]</f>
        <v>0</v>
      </c>
      <c r="AM202" s="74">
        <f>Tableau_TARIFS_SOCODA[[#This Row],[Prix d''achat HT]]*Tableau_TARIFS_SOCODA[[#This Row],[Qté16]]</f>
        <v>0</v>
      </c>
      <c r="AO202" s="74">
        <f>Tableau_TARIFS_SOCODA[[#This Row],[Prix d''achat HT]]*Tableau_TARIFS_SOCODA[[#This Row],[Qté17]]</f>
        <v>0</v>
      </c>
      <c r="AQ202" s="74">
        <f>Tableau_TARIFS_SOCODA[[#This Row],[Prix d''achat HT]]*Tableau_TARIFS_SOCODA[[#This Row],[Qté18]]</f>
        <v>0</v>
      </c>
      <c r="AS202" s="74">
        <f>Tableau_TARIFS_SOCODA[[#This Row],[Prix d''achat HT]]*Tableau_TARIFS_SOCODA[[#This Row],[Qté19]]</f>
        <v>0</v>
      </c>
      <c r="AU202" s="74">
        <f>Tableau_TARIFS_SOCODA[[#This Row],[Prix d''achat HT]]*Tableau_TARIFS_SOCODA[[#This Row],[Qté20]]</f>
        <v>0</v>
      </c>
      <c r="AW202" s="74">
        <f>Tableau_TARIFS_SOCODA[[#This Row],[Prix d''achat HT]]*Tableau_TARIFS_SOCODA[[#This Row],[Qté21]]</f>
        <v>0</v>
      </c>
      <c r="AY202" s="74">
        <f>Tableau_TARIFS_SOCODA[[#This Row],[Prix d''achat HT]]*Tableau_TARIFS_SOCODA[[#This Row],[Qté22]]</f>
        <v>0</v>
      </c>
      <c r="BA202" s="74">
        <f>Tableau_TARIFS_SOCODA[[#This Row],[Prix d''achat HT]]*Tableau_TARIFS_SOCODA[[#This Row],[Qté23]]</f>
        <v>0</v>
      </c>
      <c r="BC202" s="74">
        <f>Tableau_TARIFS_SOCODA[[#This Row],[Prix d''achat HT]]*Tableau_TARIFS_SOCODA[[#This Row],[Qté24]]</f>
        <v>0</v>
      </c>
      <c r="BE202" s="74">
        <f>Tableau_TARIFS_SOCODA[[#This Row],[Prix d''achat HT]]*Tableau_TARIFS_SOCODA[[#This Row],[Qté25]]</f>
        <v>0</v>
      </c>
      <c r="BG202" s="74">
        <f>Tableau_TARIFS_SOCODA[[#This Row],[Prix d''achat HT]]*Tableau_TARIFS_SOCODA[[#This Row],[Qté26]]</f>
        <v>0</v>
      </c>
      <c r="BI202" s="74">
        <f>Tableau_TARIFS_SOCODA[[#This Row],[Prix d''achat HT]]*Tableau_TARIFS_SOCODA[[#This Row],[Qté27]]</f>
        <v>0</v>
      </c>
      <c r="BK202" s="74">
        <f>Tableau_TARIFS_SOCODA[[#This Row],[Prix d''achat HT]]*Tableau_TARIFS_SOCODA[[#This Row],[Qté28]]</f>
        <v>0</v>
      </c>
      <c r="BM202" s="74">
        <f>Tableau_TARIFS_SOCODA[[#This Row],[Prix d''achat HT]]*Tableau_TARIFS_SOCODA[[#This Row],[Qté29]]</f>
        <v>0</v>
      </c>
      <c r="BO202" s="74">
        <f>Tableau_TARIFS_SOCODA[[#This Row],[Prix d''achat HT]]*Tableau_TARIFS_SOCODA[[#This Row],[Qté30]]</f>
        <v>0</v>
      </c>
      <c r="BP202" s="75">
        <f>Tableau_TARIFS_SOCODA[[#This Row],[Longueur]]*Tableau_TARIFS_SOCODA[[#This Row],[Largeur]]</f>
        <v>5.7959999999999994</v>
      </c>
      <c r="BR202" s="74"/>
    </row>
    <row r="203" spans="1:70" x14ac:dyDescent="0.25">
      <c r="A203" t="s">
        <v>464</v>
      </c>
      <c r="B203" t="s">
        <v>320</v>
      </c>
      <c r="C203" t="s">
        <v>465</v>
      </c>
      <c r="D203">
        <v>2.8</v>
      </c>
      <c r="E203">
        <v>2.0699999999999998</v>
      </c>
      <c r="F203" t="s">
        <v>61</v>
      </c>
      <c r="G203" s="74">
        <v>14.21</v>
      </c>
      <c r="I203" s="74">
        <f>Tableau_TARIFS_SOCODA[[#This Row],[Prix d''achat HT]]*Tableau_TARIFS_SOCODA[[#This Row],[Qté]]</f>
        <v>0</v>
      </c>
      <c r="K203" s="74">
        <f>Tableau_TARIFS_SOCODA[[#This Row],[Prix d''achat HT]]*Tableau_TARIFS_SOCODA[[#This Row],[Qté2]]</f>
        <v>0</v>
      </c>
      <c r="M203" s="74">
        <f>Tableau_TARIFS_SOCODA[[#This Row],[Prix d''achat HT]]*Tableau_TARIFS_SOCODA[[#This Row],[Qté3]]</f>
        <v>0</v>
      </c>
      <c r="O203" s="74">
        <f>Tableau_TARIFS_SOCODA[[#This Row],[Prix d''achat HT]]*Tableau_TARIFS_SOCODA[[#This Row],[Qté4]]</f>
        <v>0</v>
      </c>
      <c r="Q203" s="74">
        <f>Tableau_TARIFS_SOCODA[[#This Row],[Prix d''achat HT]]*Tableau_TARIFS_SOCODA[[#This Row],[Qté5]]</f>
        <v>0</v>
      </c>
      <c r="S203" s="74">
        <f>Tableau_TARIFS_SOCODA[[#This Row],[Prix d''achat HT]]*Tableau_TARIFS_SOCODA[[#This Row],[Qté6]]</f>
        <v>0</v>
      </c>
      <c r="U203" s="74">
        <f>Tableau_TARIFS_SOCODA[[#This Row],[Prix d''achat HT]]*Tableau_TARIFS_SOCODA[[#This Row],[Qté7]]</f>
        <v>0</v>
      </c>
      <c r="W203" s="74">
        <f>Tableau_TARIFS_SOCODA[[#This Row],[Prix d''achat HT]]*Tableau_TARIFS_SOCODA[[#This Row],[Qté8]]</f>
        <v>0</v>
      </c>
      <c r="Y203" s="74">
        <f>Tableau_TARIFS_SOCODA[[#This Row],[Prix d''achat HT]]*Tableau_TARIFS_SOCODA[[#This Row],[Qté9]]</f>
        <v>0</v>
      </c>
      <c r="AA203" s="74">
        <f>Tableau_TARIFS_SOCODA[[#This Row],[Prix d''achat HT]]*Tableau_TARIFS_SOCODA[[#This Row],[Qté10]]</f>
        <v>0</v>
      </c>
      <c r="AC203" s="74">
        <f>Tableau_TARIFS_SOCODA[[#This Row],[Prix d''achat HT]]*Tableau_TARIFS_SOCODA[[#This Row],[Qté11]]</f>
        <v>0</v>
      </c>
      <c r="AE203" s="74">
        <f>Tableau_TARIFS_SOCODA[[#This Row],[Prix d''achat HT]]*Tableau_TARIFS_SOCODA[[#This Row],[Qté12]]</f>
        <v>0</v>
      </c>
      <c r="AG203" s="74">
        <f>Tableau_TARIFS_SOCODA[[#This Row],[Prix d''achat HT]]*Tableau_TARIFS_SOCODA[[#This Row],[Qté13]]</f>
        <v>0</v>
      </c>
      <c r="AI203" s="74">
        <f>Tableau_TARIFS_SOCODA[[#This Row],[Prix d''achat HT]]*Tableau_TARIFS_SOCODA[[#This Row],[Qté14]]</f>
        <v>0</v>
      </c>
      <c r="AK203" s="74">
        <f>Tableau_TARIFS_SOCODA[[#This Row],[Prix d''achat HT]]*Tableau_TARIFS_SOCODA[[#This Row],[Qté15]]</f>
        <v>0</v>
      </c>
      <c r="AM203" s="74">
        <f>Tableau_TARIFS_SOCODA[[#This Row],[Prix d''achat HT]]*Tableau_TARIFS_SOCODA[[#This Row],[Qté16]]</f>
        <v>0</v>
      </c>
      <c r="AO203" s="74">
        <f>Tableau_TARIFS_SOCODA[[#This Row],[Prix d''achat HT]]*Tableau_TARIFS_SOCODA[[#This Row],[Qté17]]</f>
        <v>0</v>
      </c>
      <c r="AQ203" s="74">
        <f>Tableau_TARIFS_SOCODA[[#This Row],[Prix d''achat HT]]*Tableau_TARIFS_SOCODA[[#This Row],[Qté18]]</f>
        <v>0</v>
      </c>
      <c r="AS203" s="74">
        <f>Tableau_TARIFS_SOCODA[[#This Row],[Prix d''achat HT]]*Tableau_TARIFS_SOCODA[[#This Row],[Qté19]]</f>
        <v>0</v>
      </c>
      <c r="AU203" s="74">
        <f>Tableau_TARIFS_SOCODA[[#This Row],[Prix d''achat HT]]*Tableau_TARIFS_SOCODA[[#This Row],[Qté20]]</f>
        <v>0</v>
      </c>
      <c r="AW203" s="74">
        <f>Tableau_TARIFS_SOCODA[[#This Row],[Prix d''achat HT]]*Tableau_TARIFS_SOCODA[[#This Row],[Qté21]]</f>
        <v>0</v>
      </c>
      <c r="AY203" s="74">
        <f>Tableau_TARIFS_SOCODA[[#This Row],[Prix d''achat HT]]*Tableau_TARIFS_SOCODA[[#This Row],[Qté22]]</f>
        <v>0</v>
      </c>
      <c r="BA203" s="74">
        <f>Tableau_TARIFS_SOCODA[[#This Row],[Prix d''achat HT]]*Tableau_TARIFS_SOCODA[[#This Row],[Qté23]]</f>
        <v>0</v>
      </c>
      <c r="BC203" s="74">
        <f>Tableau_TARIFS_SOCODA[[#This Row],[Prix d''achat HT]]*Tableau_TARIFS_SOCODA[[#This Row],[Qté24]]</f>
        <v>0</v>
      </c>
      <c r="BE203" s="74">
        <f>Tableau_TARIFS_SOCODA[[#This Row],[Prix d''achat HT]]*Tableau_TARIFS_SOCODA[[#This Row],[Qté25]]</f>
        <v>0</v>
      </c>
      <c r="BG203" s="74">
        <f>Tableau_TARIFS_SOCODA[[#This Row],[Prix d''achat HT]]*Tableau_TARIFS_SOCODA[[#This Row],[Qté26]]</f>
        <v>0</v>
      </c>
      <c r="BI203" s="74">
        <f>Tableau_TARIFS_SOCODA[[#This Row],[Prix d''achat HT]]*Tableau_TARIFS_SOCODA[[#This Row],[Qté27]]</f>
        <v>0</v>
      </c>
      <c r="BK203" s="74">
        <f>Tableau_TARIFS_SOCODA[[#This Row],[Prix d''achat HT]]*Tableau_TARIFS_SOCODA[[#This Row],[Qté28]]</f>
        <v>0</v>
      </c>
      <c r="BM203" s="74">
        <f>Tableau_TARIFS_SOCODA[[#This Row],[Prix d''achat HT]]*Tableau_TARIFS_SOCODA[[#This Row],[Qté29]]</f>
        <v>0</v>
      </c>
      <c r="BO203" s="74">
        <f>Tableau_TARIFS_SOCODA[[#This Row],[Prix d''achat HT]]*Tableau_TARIFS_SOCODA[[#This Row],[Qté30]]</f>
        <v>0</v>
      </c>
      <c r="BP203" s="75">
        <f>Tableau_TARIFS_SOCODA[[#This Row],[Longueur]]*Tableau_TARIFS_SOCODA[[#This Row],[Largeur]]</f>
        <v>5.7959999999999994</v>
      </c>
      <c r="BR203" s="74"/>
    </row>
    <row r="204" spans="1:70" x14ac:dyDescent="0.25">
      <c r="A204" t="s">
        <v>466</v>
      </c>
      <c r="B204" t="s">
        <v>320</v>
      </c>
      <c r="C204" t="s">
        <v>467</v>
      </c>
      <c r="D204">
        <v>2.8</v>
      </c>
      <c r="E204">
        <v>2.0699999999999998</v>
      </c>
      <c r="F204" t="s">
        <v>61</v>
      </c>
      <c r="G204" s="74">
        <v>14.52</v>
      </c>
      <c r="I204" s="74">
        <f>Tableau_TARIFS_SOCODA[[#This Row],[Prix d''achat HT]]*Tableau_TARIFS_SOCODA[[#This Row],[Qté]]</f>
        <v>0</v>
      </c>
      <c r="K204" s="74">
        <f>Tableau_TARIFS_SOCODA[[#This Row],[Prix d''achat HT]]*Tableau_TARIFS_SOCODA[[#This Row],[Qté2]]</f>
        <v>0</v>
      </c>
      <c r="M204" s="74">
        <f>Tableau_TARIFS_SOCODA[[#This Row],[Prix d''achat HT]]*Tableau_TARIFS_SOCODA[[#This Row],[Qté3]]</f>
        <v>0</v>
      </c>
      <c r="O204" s="74">
        <f>Tableau_TARIFS_SOCODA[[#This Row],[Prix d''achat HT]]*Tableau_TARIFS_SOCODA[[#This Row],[Qté4]]</f>
        <v>0</v>
      </c>
      <c r="Q204" s="74">
        <f>Tableau_TARIFS_SOCODA[[#This Row],[Prix d''achat HT]]*Tableau_TARIFS_SOCODA[[#This Row],[Qté5]]</f>
        <v>0</v>
      </c>
      <c r="S204" s="74">
        <f>Tableau_TARIFS_SOCODA[[#This Row],[Prix d''achat HT]]*Tableau_TARIFS_SOCODA[[#This Row],[Qté6]]</f>
        <v>0</v>
      </c>
      <c r="U204" s="74">
        <f>Tableau_TARIFS_SOCODA[[#This Row],[Prix d''achat HT]]*Tableau_TARIFS_SOCODA[[#This Row],[Qté7]]</f>
        <v>0</v>
      </c>
      <c r="W204" s="74">
        <f>Tableau_TARIFS_SOCODA[[#This Row],[Prix d''achat HT]]*Tableau_TARIFS_SOCODA[[#This Row],[Qté8]]</f>
        <v>0</v>
      </c>
      <c r="Y204" s="74">
        <f>Tableau_TARIFS_SOCODA[[#This Row],[Prix d''achat HT]]*Tableau_TARIFS_SOCODA[[#This Row],[Qté9]]</f>
        <v>0</v>
      </c>
      <c r="AA204" s="74">
        <f>Tableau_TARIFS_SOCODA[[#This Row],[Prix d''achat HT]]*Tableau_TARIFS_SOCODA[[#This Row],[Qté10]]</f>
        <v>0</v>
      </c>
      <c r="AC204" s="74">
        <f>Tableau_TARIFS_SOCODA[[#This Row],[Prix d''achat HT]]*Tableau_TARIFS_SOCODA[[#This Row],[Qté11]]</f>
        <v>0</v>
      </c>
      <c r="AE204" s="74">
        <f>Tableau_TARIFS_SOCODA[[#This Row],[Prix d''achat HT]]*Tableau_TARIFS_SOCODA[[#This Row],[Qté12]]</f>
        <v>0</v>
      </c>
      <c r="AG204" s="74">
        <f>Tableau_TARIFS_SOCODA[[#This Row],[Prix d''achat HT]]*Tableau_TARIFS_SOCODA[[#This Row],[Qté13]]</f>
        <v>0</v>
      </c>
      <c r="AI204" s="74">
        <f>Tableau_TARIFS_SOCODA[[#This Row],[Prix d''achat HT]]*Tableau_TARIFS_SOCODA[[#This Row],[Qté14]]</f>
        <v>0</v>
      </c>
      <c r="AK204" s="74">
        <f>Tableau_TARIFS_SOCODA[[#This Row],[Prix d''achat HT]]*Tableau_TARIFS_SOCODA[[#This Row],[Qté15]]</f>
        <v>0</v>
      </c>
      <c r="AM204" s="74">
        <f>Tableau_TARIFS_SOCODA[[#This Row],[Prix d''achat HT]]*Tableau_TARIFS_SOCODA[[#This Row],[Qté16]]</f>
        <v>0</v>
      </c>
      <c r="AO204" s="74">
        <f>Tableau_TARIFS_SOCODA[[#This Row],[Prix d''achat HT]]*Tableau_TARIFS_SOCODA[[#This Row],[Qté17]]</f>
        <v>0</v>
      </c>
      <c r="AQ204" s="74">
        <f>Tableau_TARIFS_SOCODA[[#This Row],[Prix d''achat HT]]*Tableau_TARIFS_SOCODA[[#This Row],[Qté18]]</f>
        <v>0</v>
      </c>
      <c r="AS204" s="74">
        <f>Tableau_TARIFS_SOCODA[[#This Row],[Prix d''achat HT]]*Tableau_TARIFS_SOCODA[[#This Row],[Qté19]]</f>
        <v>0</v>
      </c>
      <c r="AU204" s="74">
        <f>Tableau_TARIFS_SOCODA[[#This Row],[Prix d''achat HT]]*Tableau_TARIFS_SOCODA[[#This Row],[Qté20]]</f>
        <v>0</v>
      </c>
      <c r="AW204" s="74">
        <f>Tableau_TARIFS_SOCODA[[#This Row],[Prix d''achat HT]]*Tableau_TARIFS_SOCODA[[#This Row],[Qté21]]</f>
        <v>0</v>
      </c>
      <c r="AY204" s="74">
        <f>Tableau_TARIFS_SOCODA[[#This Row],[Prix d''achat HT]]*Tableau_TARIFS_SOCODA[[#This Row],[Qté22]]</f>
        <v>0</v>
      </c>
      <c r="BA204" s="74">
        <f>Tableau_TARIFS_SOCODA[[#This Row],[Prix d''achat HT]]*Tableau_TARIFS_SOCODA[[#This Row],[Qté23]]</f>
        <v>0</v>
      </c>
      <c r="BC204" s="74">
        <f>Tableau_TARIFS_SOCODA[[#This Row],[Prix d''achat HT]]*Tableau_TARIFS_SOCODA[[#This Row],[Qté24]]</f>
        <v>0</v>
      </c>
      <c r="BE204" s="74">
        <f>Tableau_TARIFS_SOCODA[[#This Row],[Prix d''achat HT]]*Tableau_TARIFS_SOCODA[[#This Row],[Qté25]]</f>
        <v>0</v>
      </c>
      <c r="BG204" s="74">
        <f>Tableau_TARIFS_SOCODA[[#This Row],[Prix d''achat HT]]*Tableau_TARIFS_SOCODA[[#This Row],[Qté26]]</f>
        <v>0</v>
      </c>
      <c r="BI204" s="74">
        <f>Tableau_TARIFS_SOCODA[[#This Row],[Prix d''achat HT]]*Tableau_TARIFS_SOCODA[[#This Row],[Qté27]]</f>
        <v>0</v>
      </c>
      <c r="BK204" s="74">
        <f>Tableau_TARIFS_SOCODA[[#This Row],[Prix d''achat HT]]*Tableau_TARIFS_SOCODA[[#This Row],[Qté28]]</f>
        <v>0</v>
      </c>
      <c r="BM204" s="74">
        <f>Tableau_TARIFS_SOCODA[[#This Row],[Prix d''achat HT]]*Tableau_TARIFS_SOCODA[[#This Row],[Qté29]]</f>
        <v>0</v>
      </c>
      <c r="BO204" s="74">
        <f>Tableau_TARIFS_SOCODA[[#This Row],[Prix d''achat HT]]*Tableau_TARIFS_SOCODA[[#This Row],[Qté30]]</f>
        <v>0</v>
      </c>
      <c r="BP204" s="75">
        <f>Tableau_TARIFS_SOCODA[[#This Row],[Longueur]]*Tableau_TARIFS_SOCODA[[#This Row],[Largeur]]</f>
        <v>5.7959999999999994</v>
      </c>
      <c r="BR204" s="74"/>
    </row>
    <row r="205" spans="1:70" x14ac:dyDescent="0.25">
      <c r="A205" t="s">
        <v>468</v>
      </c>
      <c r="B205" t="s">
        <v>320</v>
      </c>
      <c r="C205" t="s">
        <v>469</v>
      </c>
      <c r="D205">
        <v>2.8</v>
      </c>
      <c r="E205">
        <v>2.0699999999999998</v>
      </c>
      <c r="F205" t="s">
        <v>61</v>
      </c>
      <c r="G205" s="74">
        <v>15.26</v>
      </c>
      <c r="I205" s="74">
        <f>Tableau_TARIFS_SOCODA[[#This Row],[Prix d''achat HT]]*Tableau_TARIFS_SOCODA[[#This Row],[Qté]]</f>
        <v>0</v>
      </c>
      <c r="K205" s="74">
        <f>Tableau_TARIFS_SOCODA[[#This Row],[Prix d''achat HT]]*Tableau_TARIFS_SOCODA[[#This Row],[Qté2]]</f>
        <v>0</v>
      </c>
      <c r="M205" s="74">
        <f>Tableau_TARIFS_SOCODA[[#This Row],[Prix d''achat HT]]*Tableau_TARIFS_SOCODA[[#This Row],[Qté3]]</f>
        <v>0</v>
      </c>
      <c r="O205" s="74">
        <f>Tableau_TARIFS_SOCODA[[#This Row],[Prix d''achat HT]]*Tableau_TARIFS_SOCODA[[#This Row],[Qté4]]</f>
        <v>0</v>
      </c>
      <c r="Q205" s="74">
        <f>Tableau_TARIFS_SOCODA[[#This Row],[Prix d''achat HT]]*Tableau_TARIFS_SOCODA[[#This Row],[Qté5]]</f>
        <v>0</v>
      </c>
      <c r="S205" s="74">
        <f>Tableau_TARIFS_SOCODA[[#This Row],[Prix d''achat HT]]*Tableau_TARIFS_SOCODA[[#This Row],[Qté6]]</f>
        <v>0</v>
      </c>
      <c r="U205" s="74">
        <f>Tableau_TARIFS_SOCODA[[#This Row],[Prix d''achat HT]]*Tableau_TARIFS_SOCODA[[#This Row],[Qté7]]</f>
        <v>0</v>
      </c>
      <c r="W205" s="74">
        <f>Tableau_TARIFS_SOCODA[[#This Row],[Prix d''achat HT]]*Tableau_TARIFS_SOCODA[[#This Row],[Qté8]]</f>
        <v>0</v>
      </c>
      <c r="Y205" s="74">
        <f>Tableau_TARIFS_SOCODA[[#This Row],[Prix d''achat HT]]*Tableau_TARIFS_SOCODA[[#This Row],[Qté9]]</f>
        <v>0</v>
      </c>
      <c r="AA205" s="74">
        <f>Tableau_TARIFS_SOCODA[[#This Row],[Prix d''achat HT]]*Tableau_TARIFS_SOCODA[[#This Row],[Qté10]]</f>
        <v>0</v>
      </c>
      <c r="AC205" s="74">
        <f>Tableau_TARIFS_SOCODA[[#This Row],[Prix d''achat HT]]*Tableau_TARIFS_SOCODA[[#This Row],[Qté11]]</f>
        <v>0</v>
      </c>
      <c r="AE205" s="74">
        <f>Tableau_TARIFS_SOCODA[[#This Row],[Prix d''achat HT]]*Tableau_TARIFS_SOCODA[[#This Row],[Qté12]]</f>
        <v>0</v>
      </c>
      <c r="AG205" s="74">
        <f>Tableau_TARIFS_SOCODA[[#This Row],[Prix d''achat HT]]*Tableau_TARIFS_SOCODA[[#This Row],[Qté13]]</f>
        <v>0</v>
      </c>
      <c r="AI205" s="74">
        <f>Tableau_TARIFS_SOCODA[[#This Row],[Prix d''achat HT]]*Tableau_TARIFS_SOCODA[[#This Row],[Qté14]]</f>
        <v>0</v>
      </c>
      <c r="AK205" s="74">
        <f>Tableau_TARIFS_SOCODA[[#This Row],[Prix d''achat HT]]*Tableau_TARIFS_SOCODA[[#This Row],[Qté15]]</f>
        <v>0</v>
      </c>
      <c r="AM205" s="74">
        <f>Tableau_TARIFS_SOCODA[[#This Row],[Prix d''achat HT]]*Tableau_TARIFS_SOCODA[[#This Row],[Qté16]]</f>
        <v>0</v>
      </c>
      <c r="AO205" s="74">
        <f>Tableau_TARIFS_SOCODA[[#This Row],[Prix d''achat HT]]*Tableau_TARIFS_SOCODA[[#This Row],[Qté17]]</f>
        <v>0</v>
      </c>
      <c r="AQ205" s="74">
        <f>Tableau_TARIFS_SOCODA[[#This Row],[Prix d''achat HT]]*Tableau_TARIFS_SOCODA[[#This Row],[Qté18]]</f>
        <v>0</v>
      </c>
      <c r="AS205" s="74">
        <f>Tableau_TARIFS_SOCODA[[#This Row],[Prix d''achat HT]]*Tableau_TARIFS_SOCODA[[#This Row],[Qté19]]</f>
        <v>0</v>
      </c>
      <c r="AU205" s="74">
        <f>Tableau_TARIFS_SOCODA[[#This Row],[Prix d''achat HT]]*Tableau_TARIFS_SOCODA[[#This Row],[Qté20]]</f>
        <v>0</v>
      </c>
      <c r="AW205" s="74">
        <f>Tableau_TARIFS_SOCODA[[#This Row],[Prix d''achat HT]]*Tableau_TARIFS_SOCODA[[#This Row],[Qté21]]</f>
        <v>0</v>
      </c>
      <c r="AY205" s="74">
        <f>Tableau_TARIFS_SOCODA[[#This Row],[Prix d''achat HT]]*Tableau_TARIFS_SOCODA[[#This Row],[Qté22]]</f>
        <v>0</v>
      </c>
      <c r="BA205" s="74">
        <f>Tableau_TARIFS_SOCODA[[#This Row],[Prix d''achat HT]]*Tableau_TARIFS_SOCODA[[#This Row],[Qté23]]</f>
        <v>0</v>
      </c>
      <c r="BC205" s="74">
        <f>Tableau_TARIFS_SOCODA[[#This Row],[Prix d''achat HT]]*Tableau_TARIFS_SOCODA[[#This Row],[Qté24]]</f>
        <v>0</v>
      </c>
      <c r="BE205" s="74">
        <f>Tableau_TARIFS_SOCODA[[#This Row],[Prix d''achat HT]]*Tableau_TARIFS_SOCODA[[#This Row],[Qté25]]</f>
        <v>0</v>
      </c>
      <c r="BG205" s="74">
        <f>Tableau_TARIFS_SOCODA[[#This Row],[Prix d''achat HT]]*Tableau_TARIFS_SOCODA[[#This Row],[Qté26]]</f>
        <v>0</v>
      </c>
      <c r="BI205" s="74">
        <f>Tableau_TARIFS_SOCODA[[#This Row],[Prix d''achat HT]]*Tableau_TARIFS_SOCODA[[#This Row],[Qté27]]</f>
        <v>0</v>
      </c>
      <c r="BK205" s="74">
        <f>Tableau_TARIFS_SOCODA[[#This Row],[Prix d''achat HT]]*Tableau_TARIFS_SOCODA[[#This Row],[Qté28]]</f>
        <v>0</v>
      </c>
      <c r="BM205" s="74">
        <f>Tableau_TARIFS_SOCODA[[#This Row],[Prix d''achat HT]]*Tableau_TARIFS_SOCODA[[#This Row],[Qté29]]</f>
        <v>0</v>
      </c>
      <c r="BO205" s="74">
        <f>Tableau_TARIFS_SOCODA[[#This Row],[Prix d''achat HT]]*Tableau_TARIFS_SOCODA[[#This Row],[Qté30]]</f>
        <v>0</v>
      </c>
      <c r="BP205" s="75">
        <f>Tableau_TARIFS_SOCODA[[#This Row],[Longueur]]*Tableau_TARIFS_SOCODA[[#This Row],[Largeur]]</f>
        <v>5.7959999999999994</v>
      </c>
      <c r="BR205" s="74"/>
    </row>
    <row r="206" spans="1:70" x14ac:dyDescent="0.25">
      <c r="A206" t="s">
        <v>470</v>
      </c>
      <c r="B206" t="s">
        <v>320</v>
      </c>
      <c r="C206" t="s">
        <v>471</v>
      </c>
      <c r="D206">
        <v>2.8</v>
      </c>
      <c r="E206">
        <v>2.0699999999999998</v>
      </c>
      <c r="F206" t="s">
        <v>61</v>
      </c>
      <c r="G206" s="74">
        <v>16.440000000000001</v>
      </c>
      <c r="I206" s="74">
        <f>Tableau_TARIFS_SOCODA[[#This Row],[Prix d''achat HT]]*Tableau_TARIFS_SOCODA[[#This Row],[Qté]]</f>
        <v>0</v>
      </c>
      <c r="K206" s="74">
        <f>Tableau_TARIFS_SOCODA[[#This Row],[Prix d''achat HT]]*Tableau_TARIFS_SOCODA[[#This Row],[Qté2]]</f>
        <v>0</v>
      </c>
      <c r="M206" s="74">
        <f>Tableau_TARIFS_SOCODA[[#This Row],[Prix d''achat HT]]*Tableau_TARIFS_SOCODA[[#This Row],[Qté3]]</f>
        <v>0</v>
      </c>
      <c r="O206" s="74">
        <f>Tableau_TARIFS_SOCODA[[#This Row],[Prix d''achat HT]]*Tableau_TARIFS_SOCODA[[#This Row],[Qté4]]</f>
        <v>0</v>
      </c>
      <c r="Q206" s="74">
        <f>Tableau_TARIFS_SOCODA[[#This Row],[Prix d''achat HT]]*Tableau_TARIFS_SOCODA[[#This Row],[Qté5]]</f>
        <v>0</v>
      </c>
      <c r="S206" s="74">
        <f>Tableau_TARIFS_SOCODA[[#This Row],[Prix d''achat HT]]*Tableau_TARIFS_SOCODA[[#This Row],[Qté6]]</f>
        <v>0</v>
      </c>
      <c r="U206" s="74">
        <f>Tableau_TARIFS_SOCODA[[#This Row],[Prix d''achat HT]]*Tableau_TARIFS_SOCODA[[#This Row],[Qté7]]</f>
        <v>0</v>
      </c>
      <c r="W206" s="74">
        <f>Tableau_TARIFS_SOCODA[[#This Row],[Prix d''achat HT]]*Tableau_TARIFS_SOCODA[[#This Row],[Qté8]]</f>
        <v>0</v>
      </c>
      <c r="Y206" s="74">
        <f>Tableau_TARIFS_SOCODA[[#This Row],[Prix d''achat HT]]*Tableau_TARIFS_SOCODA[[#This Row],[Qté9]]</f>
        <v>0</v>
      </c>
      <c r="AA206" s="74">
        <f>Tableau_TARIFS_SOCODA[[#This Row],[Prix d''achat HT]]*Tableau_TARIFS_SOCODA[[#This Row],[Qté10]]</f>
        <v>0</v>
      </c>
      <c r="AC206" s="74">
        <f>Tableau_TARIFS_SOCODA[[#This Row],[Prix d''achat HT]]*Tableau_TARIFS_SOCODA[[#This Row],[Qté11]]</f>
        <v>0</v>
      </c>
      <c r="AE206" s="74">
        <f>Tableau_TARIFS_SOCODA[[#This Row],[Prix d''achat HT]]*Tableau_TARIFS_SOCODA[[#This Row],[Qté12]]</f>
        <v>0</v>
      </c>
      <c r="AG206" s="74">
        <f>Tableau_TARIFS_SOCODA[[#This Row],[Prix d''achat HT]]*Tableau_TARIFS_SOCODA[[#This Row],[Qté13]]</f>
        <v>0</v>
      </c>
      <c r="AI206" s="74">
        <f>Tableau_TARIFS_SOCODA[[#This Row],[Prix d''achat HT]]*Tableau_TARIFS_SOCODA[[#This Row],[Qté14]]</f>
        <v>0</v>
      </c>
      <c r="AK206" s="74">
        <f>Tableau_TARIFS_SOCODA[[#This Row],[Prix d''achat HT]]*Tableau_TARIFS_SOCODA[[#This Row],[Qté15]]</f>
        <v>0</v>
      </c>
      <c r="AM206" s="74">
        <f>Tableau_TARIFS_SOCODA[[#This Row],[Prix d''achat HT]]*Tableau_TARIFS_SOCODA[[#This Row],[Qté16]]</f>
        <v>0</v>
      </c>
      <c r="AO206" s="74">
        <f>Tableau_TARIFS_SOCODA[[#This Row],[Prix d''achat HT]]*Tableau_TARIFS_SOCODA[[#This Row],[Qté17]]</f>
        <v>0</v>
      </c>
      <c r="AQ206" s="74">
        <f>Tableau_TARIFS_SOCODA[[#This Row],[Prix d''achat HT]]*Tableau_TARIFS_SOCODA[[#This Row],[Qté18]]</f>
        <v>0</v>
      </c>
      <c r="AS206" s="74">
        <f>Tableau_TARIFS_SOCODA[[#This Row],[Prix d''achat HT]]*Tableau_TARIFS_SOCODA[[#This Row],[Qté19]]</f>
        <v>0</v>
      </c>
      <c r="AU206" s="74">
        <f>Tableau_TARIFS_SOCODA[[#This Row],[Prix d''achat HT]]*Tableau_TARIFS_SOCODA[[#This Row],[Qté20]]</f>
        <v>0</v>
      </c>
      <c r="AW206" s="74">
        <f>Tableau_TARIFS_SOCODA[[#This Row],[Prix d''achat HT]]*Tableau_TARIFS_SOCODA[[#This Row],[Qté21]]</f>
        <v>0</v>
      </c>
      <c r="AY206" s="74">
        <f>Tableau_TARIFS_SOCODA[[#This Row],[Prix d''achat HT]]*Tableau_TARIFS_SOCODA[[#This Row],[Qté22]]</f>
        <v>0</v>
      </c>
      <c r="BA206" s="74">
        <f>Tableau_TARIFS_SOCODA[[#This Row],[Prix d''achat HT]]*Tableau_TARIFS_SOCODA[[#This Row],[Qté23]]</f>
        <v>0</v>
      </c>
      <c r="BC206" s="74">
        <f>Tableau_TARIFS_SOCODA[[#This Row],[Prix d''achat HT]]*Tableau_TARIFS_SOCODA[[#This Row],[Qté24]]</f>
        <v>0</v>
      </c>
      <c r="BE206" s="74">
        <f>Tableau_TARIFS_SOCODA[[#This Row],[Prix d''achat HT]]*Tableau_TARIFS_SOCODA[[#This Row],[Qté25]]</f>
        <v>0</v>
      </c>
      <c r="BG206" s="74">
        <f>Tableau_TARIFS_SOCODA[[#This Row],[Prix d''achat HT]]*Tableau_TARIFS_SOCODA[[#This Row],[Qté26]]</f>
        <v>0</v>
      </c>
      <c r="BI206" s="74">
        <f>Tableau_TARIFS_SOCODA[[#This Row],[Prix d''achat HT]]*Tableau_TARIFS_SOCODA[[#This Row],[Qté27]]</f>
        <v>0</v>
      </c>
      <c r="BK206" s="74">
        <f>Tableau_TARIFS_SOCODA[[#This Row],[Prix d''achat HT]]*Tableau_TARIFS_SOCODA[[#This Row],[Qté28]]</f>
        <v>0</v>
      </c>
      <c r="BM206" s="74">
        <f>Tableau_TARIFS_SOCODA[[#This Row],[Prix d''achat HT]]*Tableau_TARIFS_SOCODA[[#This Row],[Qté29]]</f>
        <v>0</v>
      </c>
      <c r="BO206" s="74">
        <f>Tableau_TARIFS_SOCODA[[#This Row],[Prix d''achat HT]]*Tableau_TARIFS_SOCODA[[#This Row],[Qté30]]</f>
        <v>0</v>
      </c>
      <c r="BP206" s="75">
        <f>Tableau_TARIFS_SOCODA[[#This Row],[Longueur]]*Tableau_TARIFS_SOCODA[[#This Row],[Largeur]]</f>
        <v>5.7959999999999994</v>
      </c>
      <c r="BR206" s="74"/>
    </row>
    <row r="207" spans="1:70" x14ac:dyDescent="0.25">
      <c r="A207" t="s">
        <v>472</v>
      </c>
      <c r="B207" t="s">
        <v>320</v>
      </c>
      <c r="C207" t="s">
        <v>473</v>
      </c>
      <c r="D207">
        <v>2.8</v>
      </c>
      <c r="E207">
        <v>2.0699999999999998</v>
      </c>
      <c r="F207" t="s">
        <v>61</v>
      </c>
      <c r="G207" s="74">
        <v>17.600000000000001</v>
      </c>
      <c r="I207" s="74">
        <f>Tableau_TARIFS_SOCODA[[#This Row],[Prix d''achat HT]]*Tableau_TARIFS_SOCODA[[#This Row],[Qté]]</f>
        <v>0</v>
      </c>
      <c r="K207" s="74">
        <f>Tableau_TARIFS_SOCODA[[#This Row],[Prix d''achat HT]]*Tableau_TARIFS_SOCODA[[#This Row],[Qté2]]</f>
        <v>0</v>
      </c>
      <c r="M207" s="74">
        <f>Tableau_TARIFS_SOCODA[[#This Row],[Prix d''achat HT]]*Tableau_TARIFS_SOCODA[[#This Row],[Qté3]]</f>
        <v>0</v>
      </c>
      <c r="O207" s="74">
        <f>Tableau_TARIFS_SOCODA[[#This Row],[Prix d''achat HT]]*Tableau_TARIFS_SOCODA[[#This Row],[Qté4]]</f>
        <v>0</v>
      </c>
      <c r="Q207" s="74">
        <f>Tableau_TARIFS_SOCODA[[#This Row],[Prix d''achat HT]]*Tableau_TARIFS_SOCODA[[#This Row],[Qté5]]</f>
        <v>0</v>
      </c>
      <c r="S207" s="74">
        <f>Tableau_TARIFS_SOCODA[[#This Row],[Prix d''achat HT]]*Tableau_TARIFS_SOCODA[[#This Row],[Qté6]]</f>
        <v>0</v>
      </c>
      <c r="U207" s="74">
        <f>Tableau_TARIFS_SOCODA[[#This Row],[Prix d''achat HT]]*Tableau_TARIFS_SOCODA[[#This Row],[Qté7]]</f>
        <v>0</v>
      </c>
      <c r="W207" s="74">
        <f>Tableau_TARIFS_SOCODA[[#This Row],[Prix d''achat HT]]*Tableau_TARIFS_SOCODA[[#This Row],[Qté8]]</f>
        <v>0</v>
      </c>
      <c r="Y207" s="74">
        <f>Tableau_TARIFS_SOCODA[[#This Row],[Prix d''achat HT]]*Tableau_TARIFS_SOCODA[[#This Row],[Qté9]]</f>
        <v>0</v>
      </c>
      <c r="AA207" s="74">
        <f>Tableau_TARIFS_SOCODA[[#This Row],[Prix d''achat HT]]*Tableau_TARIFS_SOCODA[[#This Row],[Qté10]]</f>
        <v>0</v>
      </c>
      <c r="AC207" s="74">
        <f>Tableau_TARIFS_SOCODA[[#This Row],[Prix d''achat HT]]*Tableau_TARIFS_SOCODA[[#This Row],[Qté11]]</f>
        <v>0</v>
      </c>
      <c r="AE207" s="74">
        <f>Tableau_TARIFS_SOCODA[[#This Row],[Prix d''achat HT]]*Tableau_TARIFS_SOCODA[[#This Row],[Qté12]]</f>
        <v>0</v>
      </c>
      <c r="AG207" s="74">
        <f>Tableau_TARIFS_SOCODA[[#This Row],[Prix d''achat HT]]*Tableau_TARIFS_SOCODA[[#This Row],[Qté13]]</f>
        <v>0</v>
      </c>
      <c r="AI207" s="74">
        <f>Tableau_TARIFS_SOCODA[[#This Row],[Prix d''achat HT]]*Tableau_TARIFS_SOCODA[[#This Row],[Qté14]]</f>
        <v>0</v>
      </c>
      <c r="AK207" s="74">
        <f>Tableau_TARIFS_SOCODA[[#This Row],[Prix d''achat HT]]*Tableau_TARIFS_SOCODA[[#This Row],[Qté15]]</f>
        <v>0</v>
      </c>
      <c r="AM207" s="74">
        <f>Tableau_TARIFS_SOCODA[[#This Row],[Prix d''achat HT]]*Tableau_TARIFS_SOCODA[[#This Row],[Qté16]]</f>
        <v>0</v>
      </c>
      <c r="AO207" s="74">
        <f>Tableau_TARIFS_SOCODA[[#This Row],[Prix d''achat HT]]*Tableau_TARIFS_SOCODA[[#This Row],[Qté17]]</f>
        <v>0</v>
      </c>
      <c r="AQ207" s="74">
        <f>Tableau_TARIFS_SOCODA[[#This Row],[Prix d''achat HT]]*Tableau_TARIFS_SOCODA[[#This Row],[Qté18]]</f>
        <v>0</v>
      </c>
      <c r="AS207" s="74">
        <f>Tableau_TARIFS_SOCODA[[#This Row],[Prix d''achat HT]]*Tableau_TARIFS_SOCODA[[#This Row],[Qté19]]</f>
        <v>0</v>
      </c>
      <c r="AU207" s="74">
        <f>Tableau_TARIFS_SOCODA[[#This Row],[Prix d''achat HT]]*Tableau_TARIFS_SOCODA[[#This Row],[Qté20]]</f>
        <v>0</v>
      </c>
      <c r="AW207" s="74">
        <f>Tableau_TARIFS_SOCODA[[#This Row],[Prix d''achat HT]]*Tableau_TARIFS_SOCODA[[#This Row],[Qté21]]</f>
        <v>0</v>
      </c>
      <c r="AY207" s="74">
        <f>Tableau_TARIFS_SOCODA[[#This Row],[Prix d''achat HT]]*Tableau_TARIFS_SOCODA[[#This Row],[Qté22]]</f>
        <v>0</v>
      </c>
      <c r="BA207" s="74">
        <f>Tableau_TARIFS_SOCODA[[#This Row],[Prix d''achat HT]]*Tableau_TARIFS_SOCODA[[#This Row],[Qté23]]</f>
        <v>0</v>
      </c>
      <c r="BC207" s="74">
        <f>Tableau_TARIFS_SOCODA[[#This Row],[Prix d''achat HT]]*Tableau_TARIFS_SOCODA[[#This Row],[Qté24]]</f>
        <v>0</v>
      </c>
      <c r="BE207" s="74">
        <f>Tableau_TARIFS_SOCODA[[#This Row],[Prix d''achat HT]]*Tableau_TARIFS_SOCODA[[#This Row],[Qté25]]</f>
        <v>0</v>
      </c>
      <c r="BG207" s="74">
        <f>Tableau_TARIFS_SOCODA[[#This Row],[Prix d''achat HT]]*Tableau_TARIFS_SOCODA[[#This Row],[Qté26]]</f>
        <v>0</v>
      </c>
      <c r="BI207" s="74">
        <f>Tableau_TARIFS_SOCODA[[#This Row],[Prix d''achat HT]]*Tableau_TARIFS_SOCODA[[#This Row],[Qté27]]</f>
        <v>0</v>
      </c>
      <c r="BK207" s="74">
        <f>Tableau_TARIFS_SOCODA[[#This Row],[Prix d''achat HT]]*Tableau_TARIFS_SOCODA[[#This Row],[Qté28]]</f>
        <v>0</v>
      </c>
      <c r="BM207" s="74">
        <f>Tableau_TARIFS_SOCODA[[#This Row],[Prix d''achat HT]]*Tableau_TARIFS_SOCODA[[#This Row],[Qté29]]</f>
        <v>0</v>
      </c>
      <c r="BO207" s="74">
        <f>Tableau_TARIFS_SOCODA[[#This Row],[Prix d''achat HT]]*Tableau_TARIFS_SOCODA[[#This Row],[Qté30]]</f>
        <v>0</v>
      </c>
      <c r="BP207" s="75">
        <f>Tableau_TARIFS_SOCODA[[#This Row],[Longueur]]*Tableau_TARIFS_SOCODA[[#This Row],[Largeur]]</f>
        <v>5.7959999999999994</v>
      </c>
      <c r="BR207" s="74"/>
    </row>
    <row r="208" spans="1:70" x14ac:dyDescent="0.25">
      <c r="A208" t="s">
        <v>474</v>
      </c>
      <c r="B208" t="s">
        <v>320</v>
      </c>
      <c r="C208" t="s">
        <v>475</v>
      </c>
      <c r="D208">
        <v>2.8</v>
      </c>
      <c r="E208">
        <v>2.0699999999999998</v>
      </c>
      <c r="F208" t="s">
        <v>61</v>
      </c>
      <c r="G208" s="74">
        <v>16.46</v>
      </c>
      <c r="I208" s="74">
        <f>Tableau_TARIFS_SOCODA[[#This Row],[Prix d''achat HT]]*Tableau_TARIFS_SOCODA[[#This Row],[Qté]]</f>
        <v>0</v>
      </c>
      <c r="K208" s="74">
        <f>Tableau_TARIFS_SOCODA[[#This Row],[Prix d''achat HT]]*Tableau_TARIFS_SOCODA[[#This Row],[Qté2]]</f>
        <v>0</v>
      </c>
      <c r="M208" s="74">
        <f>Tableau_TARIFS_SOCODA[[#This Row],[Prix d''achat HT]]*Tableau_TARIFS_SOCODA[[#This Row],[Qté3]]</f>
        <v>0</v>
      </c>
      <c r="O208" s="74">
        <f>Tableau_TARIFS_SOCODA[[#This Row],[Prix d''achat HT]]*Tableau_TARIFS_SOCODA[[#This Row],[Qté4]]</f>
        <v>0</v>
      </c>
      <c r="Q208" s="74">
        <f>Tableau_TARIFS_SOCODA[[#This Row],[Prix d''achat HT]]*Tableau_TARIFS_SOCODA[[#This Row],[Qté5]]</f>
        <v>0</v>
      </c>
      <c r="S208" s="74">
        <f>Tableau_TARIFS_SOCODA[[#This Row],[Prix d''achat HT]]*Tableau_TARIFS_SOCODA[[#This Row],[Qté6]]</f>
        <v>0</v>
      </c>
      <c r="U208" s="74">
        <f>Tableau_TARIFS_SOCODA[[#This Row],[Prix d''achat HT]]*Tableau_TARIFS_SOCODA[[#This Row],[Qté7]]</f>
        <v>0</v>
      </c>
      <c r="W208" s="74">
        <f>Tableau_TARIFS_SOCODA[[#This Row],[Prix d''achat HT]]*Tableau_TARIFS_SOCODA[[#This Row],[Qté8]]</f>
        <v>0</v>
      </c>
      <c r="Y208" s="74">
        <f>Tableau_TARIFS_SOCODA[[#This Row],[Prix d''achat HT]]*Tableau_TARIFS_SOCODA[[#This Row],[Qté9]]</f>
        <v>0</v>
      </c>
      <c r="AA208" s="74">
        <f>Tableau_TARIFS_SOCODA[[#This Row],[Prix d''achat HT]]*Tableau_TARIFS_SOCODA[[#This Row],[Qté10]]</f>
        <v>0</v>
      </c>
      <c r="AC208" s="74">
        <f>Tableau_TARIFS_SOCODA[[#This Row],[Prix d''achat HT]]*Tableau_TARIFS_SOCODA[[#This Row],[Qté11]]</f>
        <v>0</v>
      </c>
      <c r="AE208" s="74">
        <f>Tableau_TARIFS_SOCODA[[#This Row],[Prix d''achat HT]]*Tableau_TARIFS_SOCODA[[#This Row],[Qté12]]</f>
        <v>0</v>
      </c>
      <c r="AG208" s="74">
        <f>Tableau_TARIFS_SOCODA[[#This Row],[Prix d''achat HT]]*Tableau_TARIFS_SOCODA[[#This Row],[Qté13]]</f>
        <v>0</v>
      </c>
      <c r="AI208" s="74">
        <f>Tableau_TARIFS_SOCODA[[#This Row],[Prix d''achat HT]]*Tableau_TARIFS_SOCODA[[#This Row],[Qté14]]</f>
        <v>0</v>
      </c>
      <c r="AK208" s="74">
        <f>Tableau_TARIFS_SOCODA[[#This Row],[Prix d''achat HT]]*Tableau_TARIFS_SOCODA[[#This Row],[Qté15]]</f>
        <v>0</v>
      </c>
      <c r="AM208" s="74">
        <f>Tableau_TARIFS_SOCODA[[#This Row],[Prix d''achat HT]]*Tableau_TARIFS_SOCODA[[#This Row],[Qté16]]</f>
        <v>0</v>
      </c>
      <c r="AO208" s="74">
        <f>Tableau_TARIFS_SOCODA[[#This Row],[Prix d''achat HT]]*Tableau_TARIFS_SOCODA[[#This Row],[Qté17]]</f>
        <v>0</v>
      </c>
      <c r="AQ208" s="74">
        <f>Tableau_TARIFS_SOCODA[[#This Row],[Prix d''achat HT]]*Tableau_TARIFS_SOCODA[[#This Row],[Qté18]]</f>
        <v>0</v>
      </c>
      <c r="AS208" s="74">
        <f>Tableau_TARIFS_SOCODA[[#This Row],[Prix d''achat HT]]*Tableau_TARIFS_SOCODA[[#This Row],[Qté19]]</f>
        <v>0</v>
      </c>
      <c r="AU208" s="74">
        <f>Tableau_TARIFS_SOCODA[[#This Row],[Prix d''achat HT]]*Tableau_TARIFS_SOCODA[[#This Row],[Qté20]]</f>
        <v>0</v>
      </c>
      <c r="AW208" s="74">
        <f>Tableau_TARIFS_SOCODA[[#This Row],[Prix d''achat HT]]*Tableau_TARIFS_SOCODA[[#This Row],[Qté21]]</f>
        <v>0</v>
      </c>
      <c r="AY208" s="74">
        <f>Tableau_TARIFS_SOCODA[[#This Row],[Prix d''achat HT]]*Tableau_TARIFS_SOCODA[[#This Row],[Qté22]]</f>
        <v>0</v>
      </c>
      <c r="BA208" s="74">
        <f>Tableau_TARIFS_SOCODA[[#This Row],[Prix d''achat HT]]*Tableau_TARIFS_SOCODA[[#This Row],[Qté23]]</f>
        <v>0</v>
      </c>
      <c r="BC208" s="74">
        <f>Tableau_TARIFS_SOCODA[[#This Row],[Prix d''achat HT]]*Tableau_TARIFS_SOCODA[[#This Row],[Qté24]]</f>
        <v>0</v>
      </c>
      <c r="BE208" s="74">
        <f>Tableau_TARIFS_SOCODA[[#This Row],[Prix d''achat HT]]*Tableau_TARIFS_SOCODA[[#This Row],[Qté25]]</f>
        <v>0</v>
      </c>
      <c r="BG208" s="74">
        <f>Tableau_TARIFS_SOCODA[[#This Row],[Prix d''achat HT]]*Tableau_TARIFS_SOCODA[[#This Row],[Qté26]]</f>
        <v>0</v>
      </c>
      <c r="BI208" s="74">
        <f>Tableau_TARIFS_SOCODA[[#This Row],[Prix d''achat HT]]*Tableau_TARIFS_SOCODA[[#This Row],[Qté27]]</f>
        <v>0</v>
      </c>
      <c r="BK208" s="74">
        <f>Tableau_TARIFS_SOCODA[[#This Row],[Prix d''achat HT]]*Tableau_TARIFS_SOCODA[[#This Row],[Qté28]]</f>
        <v>0</v>
      </c>
      <c r="BM208" s="74">
        <f>Tableau_TARIFS_SOCODA[[#This Row],[Prix d''achat HT]]*Tableau_TARIFS_SOCODA[[#This Row],[Qté29]]</f>
        <v>0</v>
      </c>
      <c r="BO208" s="74">
        <f>Tableau_TARIFS_SOCODA[[#This Row],[Prix d''achat HT]]*Tableau_TARIFS_SOCODA[[#This Row],[Qté30]]</f>
        <v>0</v>
      </c>
      <c r="BP208" s="75">
        <f>Tableau_TARIFS_SOCODA[[#This Row],[Longueur]]*Tableau_TARIFS_SOCODA[[#This Row],[Largeur]]</f>
        <v>5.7959999999999994</v>
      </c>
      <c r="BR208" s="74"/>
    </row>
    <row r="209" spans="1:70" x14ac:dyDescent="0.25">
      <c r="A209" t="s">
        <v>476</v>
      </c>
      <c r="B209" t="s">
        <v>320</v>
      </c>
      <c r="C209" t="s">
        <v>477</v>
      </c>
      <c r="D209">
        <v>2.8</v>
      </c>
      <c r="E209">
        <v>2.0699999999999998</v>
      </c>
      <c r="F209" t="s">
        <v>61</v>
      </c>
      <c r="G209" s="74">
        <v>17.66</v>
      </c>
      <c r="I209" s="74">
        <f>Tableau_TARIFS_SOCODA[[#This Row],[Prix d''achat HT]]*Tableau_TARIFS_SOCODA[[#This Row],[Qté]]</f>
        <v>0</v>
      </c>
      <c r="K209" s="74">
        <f>Tableau_TARIFS_SOCODA[[#This Row],[Prix d''achat HT]]*Tableau_TARIFS_SOCODA[[#This Row],[Qté2]]</f>
        <v>0</v>
      </c>
      <c r="M209" s="74">
        <f>Tableau_TARIFS_SOCODA[[#This Row],[Prix d''achat HT]]*Tableau_TARIFS_SOCODA[[#This Row],[Qté3]]</f>
        <v>0</v>
      </c>
      <c r="O209" s="74">
        <f>Tableau_TARIFS_SOCODA[[#This Row],[Prix d''achat HT]]*Tableau_TARIFS_SOCODA[[#This Row],[Qté4]]</f>
        <v>0</v>
      </c>
      <c r="Q209" s="74">
        <f>Tableau_TARIFS_SOCODA[[#This Row],[Prix d''achat HT]]*Tableau_TARIFS_SOCODA[[#This Row],[Qté5]]</f>
        <v>0</v>
      </c>
      <c r="S209" s="74">
        <f>Tableau_TARIFS_SOCODA[[#This Row],[Prix d''achat HT]]*Tableau_TARIFS_SOCODA[[#This Row],[Qté6]]</f>
        <v>0</v>
      </c>
      <c r="U209" s="74">
        <f>Tableau_TARIFS_SOCODA[[#This Row],[Prix d''achat HT]]*Tableau_TARIFS_SOCODA[[#This Row],[Qté7]]</f>
        <v>0</v>
      </c>
      <c r="W209" s="74">
        <f>Tableau_TARIFS_SOCODA[[#This Row],[Prix d''achat HT]]*Tableau_TARIFS_SOCODA[[#This Row],[Qté8]]</f>
        <v>0</v>
      </c>
      <c r="Y209" s="74">
        <f>Tableau_TARIFS_SOCODA[[#This Row],[Prix d''achat HT]]*Tableau_TARIFS_SOCODA[[#This Row],[Qté9]]</f>
        <v>0</v>
      </c>
      <c r="AA209" s="74">
        <f>Tableau_TARIFS_SOCODA[[#This Row],[Prix d''achat HT]]*Tableau_TARIFS_SOCODA[[#This Row],[Qté10]]</f>
        <v>0</v>
      </c>
      <c r="AC209" s="74">
        <f>Tableau_TARIFS_SOCODA[[#This Row],[Prix d''achat HT]]*Tableau_TARIFS_SOCODA[[#This Row],[Qté11]]</f>
        <v>0</v>
      </c>
      <c r="AE209" s="74">
        <f>Tableau_TARIFS_SOCODA[[#This Row],[Prix d''achat HT]]*Tableau_TARIFS_SOCODA[[#This Row],[Qté12]]</f>
        <v>0</v>
      </c>
      <c r="AG209" s="74">
        <f>Tableau_TARIFS_SOCODA[[#This Row],[Prix d''achat HT]]*Tableau_TARIFS_SOCODA[[#This Row],[Qté13]]</f>
        <v>0</v>
      </c>
      <c r="AI209" s="74">
        <f>Tableau_TARIFS_SOCODA[[#This Row],[Prix d''achat HT]]*Tableau_TARIFS_SOCODA[[#This Row],[Qté14]]</f>
        <v>0</v>
      </c>
      <c r="AK209" s="74">
        <f>Tableau_TARIFS_SOCODA[[#This Row],[Prix d''achat HT]]*Tableau_TARIFS_SOCODA[[#This Row],[Qté15]]</f>
        <v>0</v>
      </c>
      <c r="AM209" s="74">
        <f>Tableau_TARIFS_SOCODA[[#This Row],[Prix d''achat HT]]*Tableau_TARIFS_SOCODA[[#This Row],[Qté16]]</f>
        <v>0</v>
      </c>
      <c r="AO209" s="74">
        <f>Tableau_TARIFS_SOCODA[[#This Row],[Prix d''achat HT]]*Tableau_TARIFS_SOCODA[[#This Row],[Qté17]]</f>
        <v>0</v>
      </c>
      <c r="AQ209" s="74">
        <f>Tableau_TARIFS_SOCODA[[#This Row],[Prix d''achat HT]]*Tableau_TARIFS_SOCODA[[#This Row],[Qté18]]</f>
        <v>0</v>
      </c>
      <c r="AS209" s="74">
        <f>Tableau_TARIFS_SOCODA[[#This Row],[Prix d''achat HT]]*Tableau_TARIFS_SOCODA[[#This Row],[Qté19]]</f>
        <v>0</v>
      </c>
      <c r="AU209" s="74">
        <f>Tableau_TARIFS_SOCODA[[#This Row],[Prix d''achat HT]]*Tableau_TARIFS_SOCODA[[#This Row],[Qté20]]</f>
        <v>0</v>
      </c>
      <c r="AW209" s="74">
        <f>Tableau_TARIFS_SOCODA[[#This Row],[Prix d''achat HT]]*Tableau_TARIFS_SOCODA[[#This Row],[Qté21]]</f>
        <v>0</v>
      </c>
      <c r="AY209" s="74">
        <f>Tableau_TARIFS_SOCODA[[#This Row],[Prix d''achat HT]]*Tableau_TARIFS_SOCODA[[#This Row],[Qté22]]</f>
        <v>0</v>
      </c>
      <c r="BA209" s="74">
        <f>Tableau_TARIFS_SOCODA[[#This Row],[Prix d''achat HT]]*Tableau_TARIFS_SOCODA[[#This Row],[Qté23]]</f>
        <v>0</v>
      </c>
      <c r="BC209" s="74">
        <f>Tableau_TARIFS_SOCODA[[#This Row],[Prix d''achat HT]]*Tableau_TARIFS_SOCODA[[#This Row],[Qté24]]</f>
        <v>0</v>
      </c>
      <c r="BE209" s="74">
        <f>Tableau_TARIFS_SOCODA[[#This Row],[Prix d''achat HT]]*Tableau_TARIFS_SOCODA[[#This Row],[Qté25]]</f>
        <v>0</v>
      </c>
      <c r="BG209" s="74">
        <f>Tableau_TARIFS_SOCODA[[#This Row],[Prix d''achat HT]]*Tableau_TARIFS_SOCODA[[#This Row],[Qté26]]</f>
        <v>0</v>
      </c>
      <c r="BI209" s="74">
        <f>Tableau_TARIFS_SOCODA[[#This Row],[Prix d''achat HT]]*Tableau_TARIFS_SOCODA[[#This Row],[Qté27]]</f>
        <v>0</v>
      </c>
      <c r="BK209" s="74">
        <f>Tableau_TARIFS_SOCODA[[#This Row],[Prix d''achat HT]]*Tableau_TARIFS_SOCODA[[#This Row],[Qté28]]</f>
        <v>0</v>
      </c>
      <c r="BM209" s="74">
        <f>Tableau_TARIFS_SOCODA[[#This Row],[Prix d''achat HT]]*Tableau_TARIFS_SOCODA[[#This Row],[Qté29]]</f>
        <v>0</v>
      </c>
      <c r="BO209" s="74">
        <f>Tableau_TARIFS_SOCODA[[#This Row],[Prix d''achat HT]]*Tableau_TARIFS_SOCODA[[#This Row],[Qté30]]</f>
        <v>0</v>
      </c>
      <c r="BP209" s="75">
        <f>Tableau_TARIFS_SOCODA[[#This Row],[Longueur]]*Tableau_TARIFS_SOCODA[[#This Row],[Largeur]]</f>
        <v>5.7959999999999994</v>
      </c>
      <c r="BR209" s="74"/>
    </row>
    <row r="210" spans="1:70" x14ac:dyDescent="0.25">
      <c r="A210" t="s">
        <v>478</v>
      </c>
      <c r="B210" t="s">
        <v>320</v>
      </c>
      <c r="C210" t="s">
        <v>479</v>
      </c>
      <c r="D210">
        <v>2.8</v>
      </c>
      <c r="E210">
        <v>2.0699999999999998</v>
      </c>
      <c r="F210" t="s">
        <v>61</v>
      </c>
      <c r="G210" s="74">
        <v>16.46</v>
      </c>
      <c r="I210" s="74">
        <f>Tableau_TARIFS_SOCODA[[#This Row],[Prix d''achat HT]]*Tableau_TARIFS_SOCODA[[#This Row],[Qté]]</f>
        <v>0</v>
      </c>
      <c r="K210" s="74">
        <f>Tableau_TARIFS_SOCODA[[#This Row],[Prix d''achat HT]]*Tableau_TARIFS_SOCODA[[#This Row],[Qté2]]</f>
        <v>0</v>
      </c>
      <c r="M210" s="74">
        <f>Tableau_TARIFS_SOCODA[[#This Row],[Prix d''achat HT]]*Tableau_TARIFS_SOCODA[[#This Row],[Qté3]]</f>
        <v>0</v>
      </c>
      <c r="O210" s="74">
        <f>Tableau_TARIFS_SOCODA[[#This Row],[Prix d''achat HT]]*Tableau_TARIFS_SOCODA[[#This Row],[Qté4]]</f>
        <v>0</v>
      </c>
      <c r="Q210" s="74">
        <f>Tableau_TARIFS_SOCODA[[#This Row],[Prix d''achat HT]]*Tableau_TARIFS_SOCODA[[#This Row],[Qté5]]</f>
        <v>0</v>
      </c>
      <c r="S210" s="74">
        <f>Tableau_TARIFS_SOCODA[[#This Row],[Prix d''achat HT]]*Tableau_TARIFS_SOCODA[[#This Row],[Qté6]]</f>
        <v>0</v>
      </c>
      <c r="U210" s="74">
        <f>Tableau_TARIFS_SOCODA[[#This Row],[Prix d''achat HT]]*Tableau_TARIFS_SOCODA[[#This Row],[Qté7]]</f>
        <v>0</v>
      </c>
      <c r="W210" s="74">
        <f>Tableau_TARIFS_SOCODA[[#This Row],[Prix d''achat HT]]*Tableau_TARIFS_SOCODA[[#This Row],[Qté8]]</f>
        <v>0</v>
      </c>
      <c r="Y210" s="74">
        <f>Tableau_TARIFS_SOCODA[[#This Row],[Prix d''achat HT]]*Tableau_TARIFS_SOCODA[[#This Row],[Qté9]]</f>
        <v>0</v>
      </c>
      <c r="AA210" s="74">
        <f>Tableau_TARIFS_SOCODA[[#This Row],[Prix d''achat HT]]*Tableau_TARIFS_SOCODA[[#This Row],[Qté10]]</f>
        <v>0</v>
      </c>
      <c r="AC210" s="74">
        <f>Tableau_TARIFS_SOCODA[[#This Row],[Prix d''achat HT]]*Tableau_TARIFS_SOCODA[[#This Row],[Qté11]]</f>
        <v>0</v>
      </c>
      <c r="AE210" s="74">
        <f>Tableau_TARIFS_SOCODA[[#This Row],[Prix d''achat HT]]*Tableau_TARIFS_SOCODA[[#This Row],[Qté12]]</f>
        <v>0</v>
      </c>
      <c r="AG210" s="74">
        <f>Tableau_TARIFS_SOCODA[[#This Row],[Prix d''achat HT]]*Tableau_TARIFS_SOCODA[[#This Row],[Qté13]]</f>
        <v>0</v>
      </c>
      <c r="AI210" s="74">
        <f>Tableau_TARIFS_SOCODA[[#This Row],[Prix d''achat HT]]*Tableau_TARIFS_SOCODA[[#This Row],[Qté14]]</f>
        <v>0</v>
      </c>
      <c r="AK210" s="74">
        <f>Tableau_TARIFS_SOCODA[[#This Row],[Prix d''achat HT]]*Tableau_TARIFS_SOCODA[[#This Row],[Qté15]]</f>
        <v>0</v>
      </c>
      <c r="AM210" s="74">
        <f>Tableau_TARIFS_SOCODA[[#This Row],[Prix d''achat HT]]*Tableau_TARIFS_SOCODA[[#This Row],[Qté16]]</f>
        <v>0</v>
      </c>
      <c r="AO210" s="74">
        <f>Tableau_TARIFS_SOCODA[[#This Row],[Prix d''achat HT]]*Tableau_TARIFS_SOCODA[[#This Row],[Qté17]]</f>
        <v>0</v>
      </c>
      <c r="AQ210" s="74">
        <f>Tableau_TARIFS_SOCODA[[#This Row],[Prix d''achat HT]]*Tableau_TARIFS_SOCODA[[#This Row],[Qté18]]</f>
        <v>0</v>
      </c>
      <c r="AS210" s="74">
        <f>Tableau_TARIFS_SOCODA[[#This Row],[Prix d''achat HT]]*Tableau_TARIFS_SOCODA[[#This Row],[Qté19]]</f>
        <v>0</v>
      </c>
      <c r="AU210" s="74">
        <f>Tableau_TARIFS_SOCODA[[#This Row],[Prix d''achat HT]]*Tableau_TARIFS_SOCODA[[#This Row],[Qté20]]</f>
        <v>0</v>
      </c>
      <c r="AW210" s="74">
        <f>Tableau_TARIFS_SOCODA[[#This Row],[Prix d''achat HT]]*Tableau_TARIFS_SOCODA[[#This Row],[Qté21]]</f>
        <v>0</v>
      </c>
      <c r="AY210" s="74">
        <f>Tableau_TARIFS_SOCODA[[#This Row],[Prix d''achat HT]]*Tableau_TARIFS_SOCODA[[#This Row],[Qté22]]</f>
        <v>0</v>
      </c>
      <c r="BA210" s="74">
        <f>Tableau_TARIFS_SOCODA[[#This Row],[Prix d''achat HT]]*Tableau_TARIFS_SOCODA[[#This Row],[Qté23]]</f>
        <v>0</v>
      </c>
      <c r="BC210" s="74">
        <f>Tableau_TARIFS_SOCODA[[#This Row],[Prix d''achat HT]]*Tableau_TARIFS_SOCODA[[#This Row],[Qté24]]</f>
        <v>0</v>
      </c>
      <c r="BE210" s="74">
        <f>Tableau_TARIFS_SOCODA[[#This Row],[Prix d''achat HT]]*Tableau_TARIFS_SOCODA[[#This Row],[Qté25]]</f>
        <v>0</v>
      </c>
      <c r="BG210" s="74">
        <f>Tableau_TARIFS_SOCODA[[#This Row],[Prix d''achat HT]]*Tableau_TARIFS_SOCODA[[#This Row],[Qté26]]</f>
        <v>0</v>
      </c>
      <c r="BI210" s="74">
        <f>Tableau_TARIFS_SOCODA[[#This Row],[Prix d''achat HT]]*Tableau_TARIFS_SOCODA[[#This Row],[Qté27]]</f>
        <v>0</v>
      </c>
      <c r="BK210" s="74">
        <f>Tableau_TARIFS_SOCODA[[#This Row],[Prix d''achat HT]]*Tableau_TARIFS_SOCODA[[#This Row],[Qté28]]</f>
        <v>0</v>
      </c>
      <c r="BM210" s="74">
        <f>Tableau_TARIFS_SOCODA[[#This Row],[Prix d''achat HT]]*Tableau_TARIFS_SOCODA[[#This Row],[Qté29]]</f>
        <v>0</v>
      </c>
      <c r="BO210" s="74">
        <f>Tableau_TARIFS_SOCODA[[#This Row],[Prix d''achat HT]]*Tableau_TARIFS_SOCODA[[#This Row],[Qté30]]</f>
        <v>0</v>
      </c>
      <c r="BP210" s="75">
        <f>Tableau_TARIFS_SOCODA[[#This Row],[Longueur]]*Tableau_TARIFS_SOCODA[[#This Row],[Largeur]]</f>
        <v>5.7959999999999994</v>
      </c>
      <c r="BR210" s="74"/>
    </row>
    <row r="211" spans="1:70" x14ac:dyDescent="0.25">
      <c r="A211" t="s">
        <v>480</v>
      </c>
      <c r="B211" t="s">
        <v>320</v>
      </c>
      <c r="C211" t="s">
        <v>481</v>
      </c>
      <c r="D211">
        <v>2.8</v>
      </c>
      <c r="E211">
        <v>2.0699999999999998</v>
      </c>
      <c r="F211" t="s">
        <v>61</v>
      </c>
      <c r="G211" s="74">
        <v>17.66</v>
      </c>
      <c r="I211" s="74">
        <f>Tableau_TARIFS_SOCODA[[#This Row],[Prix d''achat HT]]*Tableau_TARIFS_SOCODA[[#This Row],[Qté]]</f>
        <v>0</v>
      </c>
      <c r="K211" s="74">
        <f>Tableau_TARIFS_SOCODA[[#This Row],[Prix d''achat HT]]*Tableau_TARIFS_SOCODA[[#This Row],[Qté2]]</f>
        <v>0</v>
      </c>
      <c r="M211" s="74">
        <f>Tableau_TARIFS_SOCODA[[#This Row],[Prix d''achat HT]]*Tableau_TARIFS_SOCODA[[#This Row],[Qté3]]</f>
        <v>0</v>
      </c>
      <c r="O211" s="74">
        <f>Tableau_TARIFS_SOCODA[[#This Row],[Prix d''achat HT]]*Tableau_TARIFS_SOCODA[[#This Row],[Qté4]]</f>
        <v>0</v>
      </c>
      <c r="Q211" s="74">
        <f>Tableau_TARIFS_SOCODA[[#This Row],[Prix d''achat HT]]*Tableau_TARIFS_SOCODA[[#This Row],[Qté5]]</f>
        <v>0</v>
      </c>
      <c r="S211" s="74">
        <f>Tableau_TARIFS_SOCODA[[#This Row],[Prix d''achat HT]]*Tableau_TARIFS_SOCODA[[#This Row],[Qté6]]</f>
        <v>0</v>
      </c>
      <c r="U211" s="74">
        <f>Tableau_TARIFS_SOCODA[[#This Row],[Prix d''achat HT]]*Tableau_TARIFS_SOCODA[[#This Row],[Qté7]]</f>
        <v>0</v>
      </c>
      <c r="W211" s="74">
        <f>Tableau_TARIFS_SOCODA[[#This Row],[Prix d''achat HT]]*Tableau_TARIFS_SOCODA[[#This Row],[Qté8]]</f>
        <v>0</v>
      </c>
      <c r="Y211" s="74">
        <f>Tableau_TARIFS_SOCODA[[#This Row],[Prix d''achat HT]]*Tableau_TARIFS_SOCODA[[#This Row],[Qté9]]</f>
        <v>0</v>
      </c>
      <c r="AA211" s="74">
        <f>Tableau_TARIFS_SOCODA[[#This Row],[Prix d''achat HT]]*Tableau_TARIFS_SOCODA[[#This Row],[Qté10]]</f>
        <v>0</v>
      </c>
      <c r="AC211" s="74">
        <f>Tableau_TARIFS_SOCODA[[#This Row],[Prix d''achat HT]]*Tableau_TARIFS_SOCODA[[#This Row],[Qté11]]</f>
        <v>0</v>
      </c>
      <c r="AE211" s="74">
        <f>Tableau_TARIFS_SOCODA[[#This Row],[Prix d''achat HT]]*Tableau_TARIFS_SOCODA[[#This Row],[Qté12]]</f>
        <v>0</v>
      </c>
      <c r="AG211" s="74">
        <f>Tableau_TARIFS_SOCODA[[#This Row],[Prix d''achat HT]]*Tableau_TARIFS_SOCODA[[#This Row],[Qté13]]</f>
        <v>0</v>
      </c>
      <c r="AI211" s="74">
        <f>Tableau_TARIFS_SOCODA[[#This Row],[Prix d''achat HT]]*Tableau_TARIFS_SOCODA[[#This Row],[Qté14]]</f>
        <v>0</v>
      </c>
      <c r="AK211" s="74">
        <f>Tableau_TARIFS_SOCODA[[#This Row],[Prix d''achat HT]]*Tableau_TARIFS_SOCODA[[#This Row],[Qté15]]</f>
        <v>0</v>
      </c>
      <c r="AM211" s="74">
        <f>Tableau_TARIFS_SOCODA[[#This Row],[Prix d''achat HT]]*Tableau_TARIFS_SOCODA[[#This Row],[Qté16]]</f>
        <v>0</v>
      </c>
      <c r="AO211" s="74">
        <f>Tableau_TARIFS_SOCODA[[#This Row],[Prix d''achat HT]]*Tableau_TARIFS_SOCODA[[#This Row],[Qté17]]</f>
        <v>0</v>
      </c>
      <c r="AQ211" s="74">
        <f>Tableau_TARIFS_SOCODA[[#This Row],[Prix d''achat HT]]*Tableau_TARIFS_SOCODA[[#This Row],[Qté18]]</f>
        <v>0</v>
      </c>
      <c r="AS211" s="74">
        <f>Tableau_TARIFS_SOCODA[[#This Row],[Prix d''achat HT]]*Tableau_TARIFS_SOCODA[[#This Row],[Qté19]]</f>
        <v>0</v>
      </c>
      <c r="AU211" s="74">
        <f>Tableau_TARIFS_SOCODA[[#This Row],[Prix d''achat HT]]*Tableau_TARIFS_SOCODA[[#This Row],[Qté20]]</f>
        <v>0</v>
      </c>
      <c r="AW211" s="74">
        <f>Tableau_TARIFS_SOCODA[[#This Row],[Prix d''achat HT]]*Tableau_TARIFS_SOCODA[[#This Row],[Qté21]]</f>
        <v>0</v>
      </c>
      <c r="AY211" s="74">
        <f>Tableau_TARIFS_SOCODA[[#This Row],[Prix d''achat HT]]*Tableau_TARIFS_SOCODA[[#This Row],[Qté22]]</f>
        <v>0</v>
      </c>
      <c r="BA211" s="74">
        <f>Tableau_TARIFS_SOCODA[[#This Row],[Prix d''achat HT]]*Tableau_TARIFS_SOCODA[[#This Row],[Qté23]]</f>
        <v>0</v>
      </c>
      <c r="BC211" s="74">
        <f>Tableau_TARIFS_SOCODA[[#This Row],[Prix d''achat HT]]*Tableau_TARIFS_SOCODA[[#This Row],[Qté24]]</f>
        <v>0</v>
      </c>
      <c r="BE211" s="74">
        <f>Tableau_TARIFS_SOCODA[[#This Row],[Prix d''achat HT]]*Tableau_TARIFS_SOCODA[[#This Row],[Qté25]]</f>
        <v>0</v>
      </c>
      <c r="BG211" s="74">
        <f>Tableau_TARIFS_SOCODA[[#This Row],[Prix d''achat HT]]*Tableau_TARIFS_SOCODA[[#This Row],[Qté26]]</f>
        <v>0</v>
      </c>
      <c r="BI211" s="74">
        <f>Tableau_TARIFS_SOCODA[[#This Row],[Prix d''achat HT]]*Tableau_TARIFS_SOCODA[[#This Row],[Qté27]]</f>
        <v>0</v>
      </c>
      <c r="BK211" s="74">
        <f>Tableau_TARIFS_SOCODA[[#This Row],[Prix d''achat HT]]*Tableau_TARIFS_SOCODA[[#This Row],[Qté28]]</f>
        <v>0</v>
      </c>
      <c r="BM211" s="74">
        <f>Tableau_TARIFS_SOCODA[[#This Row],[Prix d''achat HT]]*Tableau_TARIFS_SOCODA[[#This Row],[Qté29]]</f>
        <v>0</v>
      </c>
      <c r="BO211" s="74">
        <f>Tableau_TARIFS_SOCODA[[#This Row],[Prix d''achat HT]]*Tableau_TARIFS_SOCODA[[#This Row],[Qté30]]</f>
        <v>0</v>
      </c>
      <c r="BP211" s="75">
        <f>Tableau_TARIFS_SOCODA[[#This Row],[Longueur]]*Tableau_TARIFS_SOCODA[[#This Row],[Largeur]]</f>
        <v>5.7959999999999994</v>
      </c>
      <c r="BR211" s="74"/>
    </row>
    <row r="212" spans="1:70" x14ac:dyDescent="0.25">
      <c r="A212" t="s">
        <v>482</v>
      </c>
      <c r="B212" t="s">
        <v>320</v>
      </c>
      <c r="C212" t="s">
        <v>483</v>
      </c>
      <c r="D212">
        <v>2.8</v>
      </c>
      <c r="E212">
        <v>2.0699999999999998</v>
      </c>
      <c r="F212" t="s">
        <v>61</v>
      </c>
      <c r="G212" s="74">
        <v>18.7</v>
      </c>
      <c r="I212" s="74">
        <f>Tableau_TARIFS_SOCODA[[#This Row],[Prix d''achat HT]]*Tableau_TARIFS_SOCODA[[#This Row],[Qté]]</f>
        <v>0</v>
      </c>
      <c r="K212" s="74">
        <f>Tableau_TARIFS_SOCODA[[#This Row],[Prix d''achat HT]]*Tableau_TARIFS_SOCODA[[#This Row],[Qté2]]</f>
        <v>0</v>
      </c>
      <c r="M212" s="74">
        <f>Tableau_TARIFS_SOCODA[[#This Row],[Prix d''achat HT]]*Tableau_TARIFS_SOCODA[[#This Row],[Qté3]]</f>
        <v>0</v>
      </c>
      <c r="O212" s="74">
        <f>Tableau_TARIFS_SOCODA[[#This Row],[Prix d''achat HT]]*Tableau_TARIFS_SOCODA[[#This Row],[Qté4]]</f>
        <v>0</v>
      </c>
      <c r="Q212" s="74">
        <f>Tableau_TARIFS_SOCODA[[#This Row],[Prix d''achat HT]]*Tableau_TARIFS_SOCODA[[#This Row],[Qté5]]</f>
        <v>0</v>
      </c>
      <c r="S212" s="74">
        <f>Tableau_TARIFS_SOCODA[[#This Row],[Prix d''achat HT]]*Tableau_TARIFS_SOCODA[[#This Row],[Qté6]]</f>
        <v>0</v>
      </c>
      <c r="U212" s="74">
        <f>Tableau_TARIFS_SOCODA[[#This Row],[Prix d''achat HT]]*Tableau_TARIFS_SOCODA[[#This Row],[Qté7]]</f>
        <v>0</v>
      </c>
      <c r="W212" s="74">
        <f>Tableau_TARIFS_SOCODA[[#This Row],[Prix d''achat HT]]*Tableau_TARIFS_SOCODA[[#This Row],[Qté8]]</f>
        <v>0</v>
      </c>
      <c r="Y212" s="74">
        <f>Tableau_TARIFS_SOCODA[[#This Row],[Prix d''achat HT]]*Tableau_TARIFS_SOCODA[[#This Row],[Qté9]]</f>
        <v>0</v>
      </c>
      <c r="AA212" s="74">
        <f>Tableau_TARIFS_SOCODA[[#This Row],[Prix d''achat HT]]*Tableau_TARIFS_SOCODA[[#This Row],[Qté10]]</f>
        <v>0</v>
      </c>
      <c r="AC212" s="74">
        <f>Tableau_TARIFS_SOCODA[[#This Row],[Prix d''achat HT]]*Tableau_TARIFS_SOCODA[[#This Row],[Qté11]]</f>
        <v>0</v>
      </c>
      <c r="AE212" s="74">
        <f>Tableau_TARIFS_SOCODA[[#This Row],[Prix d''achat HT]]*Tableau_TARIFS_SOCODA[[#This Row],[Qté12]]</f>
        <v>0</v>
      </c>
      <c r="AG212" s="74">
        <f>Tableau_TARIFS_SOCODA[[#This Row],[Prix d''achat HT]]*Tableau_TARIFS_SOCODA[[#This Row],[Qté13]]</f>
        <v>0</v>
      </c>
      <c r="AI212" s="74">
        <f>Tableau_TARIFS_SOCODA[[#This Row],[Prix d''achat HT]]*Tableau_TARIFS_SOCODA[[#This Row],[Qté14]]</f>
        <v>0</v>
      </c>
      <c r="AK212" s="74">
        <f>Tableau_TARIFS_SOCODA[[#This Row],[Prix d''achat HT]]*Tableau_TARIFS_SOCODA[[#This Row],[Qté15]]</f>
        <v>0</v>
      </c>
      <c r="AM212" s="74">
        <f>Tableau_TARIFS_SOCODA[[#This Row],[Prix d''achat HT]]*Tableau_TARIFS_SOCODA[[#This Row],[Qté16]]</f>
        <v>0</v>
      </c>
      <c r="AO212" s="74">
        <f>Tableau_TARIFS_SOCODA[[#This Row],[Prix d''achat HT]]*Tableau_TARIFS_SOCODA[[#This Row],[Qté17]]</f>
        <v>0</v>
      </c>
      <c r="AQ212" s="74">
        <f>Tableau_TARIFS_SOCODA[[#This Row],[Prix d''achat HT]]*Tableau_TARIFS_SOCODA[[#This Row],[Qté18]]</f>
        <v>0</v>
      </c>
      <c r="AS212" s="74">
        <f>Tableau_TARIFS_SOCODA[[#This Row],[Prix d''achat HT]]*Tableau_TARIFS_SOCODA[[#This Row],[Qté19]]</f>
        <v>0</v>
      </c>
      <c r="AU212" s="74">
        <f>Tableau_TARIFS_SOCODA[[#This Row],[Prix d''achat HT]]*Tableau_TARIFS_SOCODA[[#This Row],[Qté20]]</f>
        <v>0</v>
      </c>
      <c r="AW212" s="74">
        <f>Tableau_TARIFS_SOCODA[[#This Row],[Prix d''achat HT]]*Tableau_TARIFS_SOCODA[[#This Row],[Qté21]]</f>
        <v>0</v>
      </c>
      <c r="AY212" s="74">
        <f>Tableau_TARIFS_SOCODA[[#This Row],[Prix d''achat HT]]*Tableau_TARIFS_SOCODA[[#This Row],[Qté22]]</f>
        <v>0</v>
      </c>
      <c r="BA212" s="74">
        <f>Tableau_TARIFS_SOCODA[[#This Row],[Prix d''achat HT]]*Tableau_TARIFS_SOCODA[[#This Row],[Qté23]]</f>
        <v>0</v>
      </c>
      <c r="BC212" s="74">
        <f>Tableau_TARIFS_SOCODA[[#This Row],[Prix d''achat HT]]*Tableau_TARIFS_SOCODA[[#This Row],[Qté24]]</f>
        <v>0</v>
      </c>
      <c r="BE212" s="74">
        <f>Tableau_TARIFS_SOCODA[[#This Row],[Prix d''achat HT]]*Tableau_TARIFS_SOCODA[[#This Row],[Qté25]]</f>
        <v>0</v>
      </c>
      <c r="BG212" s="74">
        <f>Tableau_TARIFS_SOCODA[[#This Row],[Prix d''achat HT]]*Tableau_TARIFS_SOCODA[[#This Row],[Qté26]]</f>
        <v>0</v>
      </c>
      <c r="BI212" s="74">
        <f>Tableau_TARIFS_SOCODA[[#This Row],[Prix d''achat HT]]*Tableau_TARIFS_SOCODA[[#This Row],[Qté27]]</f>
        <v>0</v>
      </c>
      <c r="BK212" s="74">
        <f>Tableau_TARIFS_SOCODA[[#This Row],[Prix d''achat HT]]*Tableau_TARIFS_SOCODA[[#This Row],[Qté28]]</f>
        <v>0</v>
      </c>
      <c r="BM212" s="74">
        <f>Tableau_TARIFS_SOCODA[[#This Row],[Prix d''achat HT]]*Tableau_TARIFS_SOCODA[[#This Row],[Qté29]]</f>
        <v>0</v>
      </c>
      <c r="BO212" s="74">
        <f>Tableau_TARIFS_SOCODA[[#This Row],[Prix d''achat HT]]*Tableau_TARIFS_SOCODA[[#This Row],[Qté30]]</f>
        <v>0</v>
      </c>
      <c r="BP212" s="75">
        <f>Tableau_TARIFS_SOCODA[[#This Row],[Longueur]]*Tableau_TARIFS_SOCODA[[#This Row],[Largeur]]</f>
        <v>5.7959999999999994</v>
      </c>
      <c r="BR212" s="74"/>
    </row>
    <row r="213" spans="1:70" x14ac:dyDescent="0.25">
      <c r="A213" t="s">
        <v>484</v>
      </c>
      <c r="B213" t="s">
        <v>320</v>
      </c>
      <c r="C213" t="s">
        <v>485</v>
      </c>
      <c r="D213">
        <v>2.8</v>
      </c>
      <c r="E213">
        <v>2.0699999999999998</v>
      </c>
      <c r="F213" t="s">
        <v>61</v>
      </c>
      <c r="G213" s="74">
        <v>20</v>
      </c>
      <c r="I213" s="74">
        <f>Tableau_TARIFS_SOCODA[[#This Row],[Prix d''achat HT]]*Tableau_TARIFS_SOCODA[[#This Row],[Qté]]</f>
        <v>0</v>
      </c>
      <c r="K213" s="74">
        <f>Tableau_TARIFS_SOCODA[[#This Row],[Prix d''achat HT]]*Tableau_TARIFS_SOCODA[[#This Row],[Qté2]]</f>
        <v>0</v>
      </c>
      <c r="M213" s="74">
        <f>Tableau_TARIFS_SOCODA[[#This Row],[Prix d''achat HT]]*Tableau_TARIFS_SOCODA[[#This Row],[Qté3]]</f>
        <v>0</v>
      </c>
      <c r="O213" s="74">
        <f>Tableau_TARIFS_SOCODA[[#This Row],[Prix d''achat HT]]*Tableau_TARIFS_SOCODA[[#This Row],[Qté4]]</f>
        <v>0</v>
      </c>
      <c r="Q213" s="74">
        <f>Tableau_TARIFS_SOCODA[[#This Row],[Prix d''achat HT]]*Tableau_TARIFS_SOCODA[[#This Row],[Qté5]]</f>
        <v>0</v>
      </c>
      <c r="S213" s="74">
        <f>Tableau_TARIFS_SOCODA[[#This Row],[Prix d''achat HT]]*Tableau_TARIFS_SOCODA[[#This Row],[Qté6]]</f>
        <v>0</v>
      </c>
      <c r="U213" s="74">
        <f>Tableau_TARIFS_SOCODA[[#This Row],[Prix d''achat HT]]*Tableau_TARIFS_SOCODA[[#This Row],[Qté7]]</f>
        <v>0</v>
      </c>
      <c r="W213" s="74">
        <f>Tableau_TARIFS_SOCODA[[#This Row],[Prix d''achat HT]]*Tableau_TARIFS_SOCODA[[#This Row],[Qté8]]</f>
        <v>0</v>
      </c>
      <c r="Y213" s="74">
        <f>Tableau_TARIFS_SOCODA[[#This Row],[Prix d''achat HT]]*Tableau_TARIFS_SOCODA[[#This Row],[Qté9]]</f>
        <v>0</v>
      </c>
      <c r="AA213" s="74">
        <f>Tableau_TARIFS_SOCODA[[#This Row],[Prix d''achat HT]]*Tableau_TARIFS_SOCODA[[#This Row],[Qté10]]</f>
        <v>0</v>
      </c>
      <c r="AC213" s="74">
        <f>Tableau_TARIFS_SOCODA[[#This Row],[Prix d''achat HT]]*Tableau_TARIFS_SOCODA[[#This Row],[Qté11]]</f>
        <v>0</v>
      </c>
      <c r="AE213" s="74">
        <f>Tableau_TARIFS_SOCODA[[#This Row],[Prix d''achat HT]]*Tableau_TARIFS_SOCODA[[#This Row],[Qté12]]</f>
        <v>0</v>
      </c>
      <c r="AG213" s="74">
        <f>Tableau_TARIFS_SOCODA[[#This Row],[Prix d''achat HT]]*Tableau_TARIFS_SOCODA[[#This Row],[Qté13]]</f>
        <v>0</v>
      </c>
      <c r="AI213" s="74">
        <f>Tableau_TARIFS_SOCODA[[#This Row],[Prix d''achat HT]]*Tableau_TARIFS_SOCODA[[#This Row],[Qté14]]</f>
        <v>0</v>
      </c>
      <c r="AK213" s="74">
        <f>Tableau_TARIFS_SOCODA[[#This Row],[Prix d''achat HT]]*Tableau_TARIFS_SOCODA[[#This Row],[Qté15]]</f>
        <v>0</v>
      </c>
      <c r="AM213" s="74">
        <f>Tableau_TARIFS_SOCODA[[#This Row],[Prix d''achat HT]]*Tableau_TARIFS_SOCODA[[#This Row],[Qté16]]</f>
        <v>0</v>
      </c>
      <c r="AO213" s="74">
        <f>Tableau_TARIFS_SOCODA[[#This Row],[Prix d''achat HT]]*Tableau_TARIFS_SOCODA[[#This Row],[Qté17]]</f>
        <v>0</v>
      </c>
      <c r="AQ213" s="74">
        <f>Tableau_TARIFS_SOCODA[[#This Row],[Prix d''achat HT]]*Tableau_TARIFS_SOCODA[[#This Row],[Qté18]]</f>
        <v>0</v>
      </c>
      <c r="AS213" s="74">
        <f>Tableau_TARIFS_SOCODA[[#This Row],[Prix d''achat HT]]*Tableau_TARIFS_SOCODA[[#This Row],[Qté19]]</f>
        <v>0</v>
      </c>
      <c r="AU213" s="74">
        <f>Tableau_TARIFS_SOCODA[[#This Row],[Prix d''achat HT]]*Tableau_TARIFS_SOCODA[[#This Row],[Qté20]]</f>
        <v>0</v>
      </c>
      <c r="AW213" s="74">
        <f>Tableau_TARIFS_SOCODA[[#This Row],[Prix d''achat HT]]*Tableau_TARIFS_SOCODA[[#This Row],[Qté21]]</f>
        <v>0</v>
      </c>
      <c r="AY213" s="74">
        <f>Tableau_TARIFS_SOCODA[[#This Row],[Prix d''achat HT]]*Tableau_TARIFS_SOCODA[[#This Row],[Qté22]]</f>
        <v>0</v>
      </c>
      <c r="BA213" s="74">
        <f>Tableau_TARIFS_SOCODA[[#This Row],[Prix d''achat HT]]*Tableau_TARIFS_SOCODA[[#This Row],[Qté23]]</f>
        <v>0</v>
      </c>
      <c r="BC213" s="74">
        <f>Tableau_TARIFS_SOCODA[[#This Row],[Prix d''achat HT]]*Tableau_TARIFS_SOCODA[[#This Row],[Qté24]]</f>
        <v>0</v>
      </c>
      <c r="BE213" s="74">
        <f>Tableau_TARIFS_SOCODA[[#This Row],[Prix d''achat HT]]*Tableau_TARIFS_SOCODA[[#This Row],[Qté25]]</f>
        <v>0</v>
      </c>
      <c r="BG213" s="74">
        <f>Tableau_TARIFS_SOCODA[[#This Row],[Prix d''achat HT]]*Tableau_TARIFS_SOCODA[[#This Row],[Qté26]]</f>
        <v>0</v>
      </c>
      <c r="BI213" s="74">
        <f>Tableau_TARIFS_SOCODA[[#This Row],[Prix d''achat HT]]*Tableau_TARIFS_SOCODA[[#This Row],[Qté27]]</f>
        <v>0</v>
      </c>
      <c r="BK213" s="74">
        <f>Tableau_TARIFS_SOCODA[[#This Row],[Prix d''achat HT]]*Tableau_TARIFS_SOCODA[[#This Row],[Qté28]]</f>
        <v>0</v>
      </c>
      <c r="BM213" s="74">
        <f>Tableau_TARIFS_SOCODA[[#This Row],[Prix d''achat HT]]*Tableau_TARIFS_SOCODA[[#This Row],[Qté29]]</f>
        <v>0</v>
      </c>
      <c r="BO213" s="74">
        <f>Tableau_TARIFS_SOCODA[[#This Row],[Prix d''achat HT]]*Tableau_TARIFS_SOCODA[[#This Row],[Qté30]]</f>
        <v>0</v>
      </c>
      <c r="BP213" s="75">
        <f>Tableau_TARIFS_SOCODA[[#This Row],[Longueur]]*Tableau_TARIFS_SOCODA[[#This Row],[Largeur]]</f>
        <v>5.7959999999999994</v>
      </c>
      <c r="BR213" s="74"/>
    </row>
    <row r="214" spans="1:70" x14ac:dyDescent="0.25">
      <c r="A214" t="s">
        <v>486</v>
      </c>
      <c r="B214" t="s">
        <v>383</v>
      </c>
      <c r="C214" t="s">
        <v>487</v>
      </c>
      <c r="D214">
        <v>3.07</v>
      </c>
      <c r="E214">
        <v>1.32</v>
      </c>
      <c r="F214" t="s">
        <v>61</v>
      </c>
      <c r="G214" s="74">
        <v>33.42</v>
      </c>
      <c r="I214" s="74">
        <f>Tableau_TARIFS_SOCODA[[#This Row],[Prix d''achat HT]]*Tableau_TARIFS_SOCODA[[#This Row],[Qté]]</f>
        <v>0</v>
      </c>
      <c r="K214" s="74">
        <f>Tableau_TARIFS_SOCODA[[#This Row],[Prix d''achat HT]]*Tableau_TARIFS_SOCODA[[#This Row],[Qté2]]</f>
        <v>0</v>
      </c>
      <c r="M214" s="74">
        <f>Tableau_TARIFS_SOCODA[[#This Row],[Prix d''achat HT]]*Tableau_TARIFS_SOCODA[[#This Row],[Qté3]]</f>
        <v>0</v>
      </c>
      <c r="O214" s="74">
        <f>Tableau_TARIFS_SOCODA[[#This Row],[Prix d''achat HT]]*Tableau_TARIFS_SOCODA[[#This Row],[Qté4]]</f>
        <v>0</v>
      </c>
      <c r="Q214" s="74">
        <f>Tableau_TARIFS_SOCODA[[#This Row],[Prix d''achat HT]]*Tableau_TARIFS_SOCODA[[#This Row],[Qté5]]</f>
        <v>0</v>
      </c>
      <c r="S214" s="74">
        <f>Tableau_TARIFS_SOCODA[[#This Row],[Prix d''achat HT]]*Tableau_TARIFS_SOCODA[[#This Row],[Qté6]]</f>
        <v>0</v>
      </c>
      <c r="U214" s="74">
        <f>Tableau_TARIFS_SOCODA[[#This Row],[Prix d''achat HT]]*Tableau_TARIFS_SOCODA[[#This Row],[Qté7]]</f>
        <v>0</v>
      </c>
      <c r="W214" s="74">
        <f>Tableau_TARIFS_SOCODA[[#This Row],[Prix d''achat HT]]*Tableau_TARIFS_SOCODA[[#This Row],[Qté8]]</f>
        <v>0</v>
      </c>
      <c r="Y214" s="74">
        <f>Tableau_TARIFS_SOCODA[[#This Row],[Prix d''achat HT]]*Tableau_TARIFS_SOCODA[[#This Row],[Qté9]]</f>
        <v>0</v>
      </c>
      <c r="AA214" s="74">
        <f>Tableau_TARIFS_SOCODA[[#This Row],[Prix d''achat HT]]*Tableau_TARIFS_SOCODA[[#This Row],[Qté10]]</f>
        <v>0</v>
      </c>
      <c r="AC214" s="74">
        <f>Tableau_TARIFS_SOCODA[[#This Row],[Prix d''achat HT]]*Tableau_TARIFS_SOCODA[[#This Row],[Qté11]]</f>
        <v>0</v>
      </c>
      <c r="AE214" s="74">
        <f>Tableau_TARIFS_SOCODA[[#This Row],[Prix d''achat HT]]*Tableau_TARIFS_SOCODA[[#This Row],[Qté12]]</f>
        <v>0</v>
      </c>
      <c r="AG214" s="74">
        <f>Tableau_TARIFS_SOCODA[[#This Row],[Prix d''achat HT]]*Tableau_TARIFS_SOCODA[[#This Row],[Qté13]]</f>
        <v>0</v>
      </c>
      <c r="AI214" s="74">
        <f>Tableau_TARIFS_SOCODA[[#This Row],[Prix d''achat HT]]*Tableau_TARIFS_SOCODA[[#This Row],[Qté14]]</f>
        <v>0</v>
      </c>
      <c r="AK214" s="74">
        <f>Tableau_TARIFS_SOCODA[[#This Row],[Prix d''achat HT]]*Tableau_TARIFS_SOCODA[[#This Row],[Qté15]]</f>
        <v>0</v>
      </c>
      <c r="AM214" s="74">
        <f>Tableau_TARIFS_SOCODA[[#This Row],[Prix d''achat HT]]*Tableau_TARIFS_SOCODA[[#This Row],[Qté16]]</f>
        <v>0</v>
      </c>
      <c r="AO214" s="74">
        <f>Tableau_TARIFS_SOCODA[[#This Row],[Prix d''achat HT]]*Tableau_TARIFS_SOCODA[[#This Row],[Qté17]]</f>
        <v>0</v>
      </c>
      <c r="AQ214" s="74">
        <f>Tableau_TARIFS_SOCODA[[#This Row],[Prix d''achat HT]]*Tableau_TARIFS_SOCODA[[#This Row],[Qté18]]</f>
        <v>0</v>
      </c>
      <c r="AS214" s="74">
        <f>Tableau_TARIFS_SOCODA[[#This Row],[Prix d''achat HT]]*Tableau_TARIFS_SOCODA[[#This Row],[Qté19]]</f>
        <v>0</v>
      </c>
      <c r="AU214" s="74">
        <f>Tableau_TARIFS_SOCODA[[#This Row],[Prix d''achat HT]]*Tableau_TARIFS_SOCODA[[#This Row],[Qté20]]</f>
        <v>0</v>
      </c>
      <c r="AW214" s="74">
        <f>Tableau_TARIFS_SOCODA[[#This Row],[Prix d''achat HT]]*Tableau_TARIFS_SOCODA[[#This Row],[Qté21]]</f>
        <v>0</v>
      </c>
      <c r="AY214" s="74">
        <f>Tableau_TARIFS_SOCODA[[#This Row],[Prix d''achat HT]]*Tableau_TARIFS_SOCODA[[#This Row],[Qté22]]</f>
        <v>0</v>
      </c>
      <c r="BA214" s="74">
        <f>Tableau_TARIFS_SOCODA[[#This Row],[Prix d''achat HT]]*Tableau_TARIFS_SOCODA[[#This Row],[Qté23]]</f>
        <v>0</v>
      </c>
      <c r="BC214" s="74">
        <f>Tableau_TARIFS_SOCODA[[#This Row],[Prix d''achat HT]]*Tableau_TARIFS_SOCODA[[#This Row],[Qté24]]</f>
        <v>0</v>
      </c>
      <c r="BE214" s="74">
        <f>Tableau_TARIFS_SOCODA[[#This Row],[Prix d''achat HT]]*Tableau_TARIFS_SOCODA[[#This Row],[Qté25]]</f>
        <v>0</v>
      </c>
      <c r="BG214" s="74">
        <f>Tableau_TARIFS_SOCODA[[#This Row],[Prix d''achat HT]]*Tableau_TARIFS_SOCODA[[#This Row],[Qté26]]</f>
        <v>0</v>
      </c>
      <c r="BI214" s="74">
        <f>Tableau_TARIFS_SOCODA[[#This Row],[Prix d''achat HT]]*Tableau_TARIFS_SOCODA[[#This Row],[Qté27]]</f>
        <v>0</v>
      </c>
      <c r="BK214" s="74">
        <f>Tableau_TARIFS_SOCODA[[#This Row],[Prix d''achat HT]]*Tableau_TARIFS_SOCODA[[#This Row],[Qté28]]</f>
        <v>0</v>
      </c>
      <c r="BM214" s="74">
        <f>Tableau_TARIFS_SOCODA[[#This Row],[Prix d''achat HT]]*Tableau_TARIFS_SOCODA[[#This Row],[Qté29]]</f>
        <v>0</v>
      </c>
      <c r="BO214" s="74">
        <f>Tableau_TARIFS_SOCODA[[#This Row],[Prix d''achat HT]]*Tableau_TARIFS_SOCODA[[#This Row],[Qté30]]</f>
        <v>0</v>
      </c>
      <c r="BP214" s="75">
        <f>Tableau_TARIFS_SOCODA[[#This Row],[Longueur]]*Tableau_TARIFS_SOCODA[[#This Row],[Largeur]]</f>
        <v>4.0523999999999996</v>
      </c>
      <c r="BR214" s="74"/>
    </row>
    <row r="215" spans="1:70" x14ac:dyDescent="0.25">
      <c r="A215" t="s">
        <v>488</v>
      </c>
      <c r="B215" t="s">
        <v>383</v>
      </c>
      <c r="C215" t="s">
        <v>489</v>
      </c>
      <c r="D215">
        <v>3.07</v>
      </c>
      <c r="E215">
        <v>1.32</v>
      </c>
      <c r="F215" t="s">
        <v>61</v>
      </c>
      <c r="G215" s="74">
        <v>36.619999999999997</v>
      </c>
      <c r="I215" s="74">
        <f>Tableau_TARIFS_SOCODA[[#This Row],[Prix d''achat HT]]*Tableau_TARIFS_SOCODA[[#This Row],[Qté]]</f>
        <v>0</v>
      </c>
      <c r="K215" s="74">
        <f>Tableau_TARIFS_SOCODA[[#This Row],[Prix d''achat HT]]*Tableau_TARIFS_SOCODA[[#This Row],[Qté2]]</f>
        <v>0</v>
      </c>
      <c r="M215" s="74">
        <f>Tableau_TARIFS_SOCODA[[#This Row],[Prix d''achat HT]]*Tableau_TARIFS_SOCODA[[#This Row],[Qté3]]</f>
        <v>0</v>
      </c>
      <c r="O215" s="74">
        <f>Tableau_TARIFS_SOCODA[[#This Row],[Prix d''achat HT]]*Tableau_TARIFS_SOCODA[[#This Row],[Qté4]]</f>
        <v>0</v>
      </c>
      <c r="Q215" s="74">
        <f>Tableau_TARIFS_SOCODA[[#This Row],[Prix d''achat HT]]*Tableau_TARIFS_SOCODA[[#This Row],[Qté5]]</f>
        <v>0</v>
      </c>
      <c r="S215" s="74">
        <f>Tableau_TARIFS_SOCODA[[#This Row],[Prix d''achat HT]]*Tableau_TARIFS_SOCODA[[#This Row],[Qté6]]</f>
        <v>0</v>
      </c>
      <c r="U215" s="74">
        <f>Tableau_TARIFS_SOCODA[[#This Row],[Prix d''achat HT]]*Tableau_TARIFS_SOCODA[[#This Row],[Qté7]]</f>
        <v>0</v>
      </c>
      <c r="W215" s="74">
        <f>Tableau_TARIFS_SOCODA[[#This Row],[Prix d''achat HT]]*Tableau_TARIFS_SOCODA[[#This Row],[Qté8]]</f>
        <v>0</v>
      </c>
      <c r="Y215" s="74">
        <f>Tableau_TARIFS_SOCODA[[#This Row],[Prix d''achat HT]]*Tableau_TARIFS_SOCODA[[#This Row],[Qté9]]</f>
        <v>0</v>
      </c>
      <c r="AA215" s="74">
        <f>Tableau_TARIFS_SOCODA[[#This Row],[Prix d''achat HT]]*Tableau_TARIFS_SOCODA[[#This Row],[Qté10]]</f>
        <v>0</v>
      </c>
      <c r="AC215" s="74">
        <f>Tableau_TARIFS_SOCODA[[#This Row],[Prix d''achat HT]]*Tableau_TARIFS_SOCODA[[#This Row],[Qté11]]</f>
        <v>0</v>
      </c>
      <c r="AE215" s="74">
        <f>Tableau_TARIFS_SOCODA[[#This Row],[Prix d''achat HT]]*Tableau_TARIFS_SOCODA[[#This Row],[Qté12]]</f>
        <v>0</v>
      </c>
      <c r="AG215" s="74">
        <f>Tableau_TARIFS_SOCODA[[#This Row],[Prix d''achat HT]]*Tableau_TARIFS_SOCODA[[#This Row],[Qté13]]</f>
        <v>0</v>
      </c>
      <c r="AI215" s="74">
        <f>Tableau_TARIFS_SOCODA[[#This Row],[Prix d''achat HT]]*Tableau_TARIFS_SOCODA[[#This Row],[Qté14]]</f>
        <v>0</v>
      </c>
      <c r="AK215" s="74">
        <f>Tableau_TARIFS_SOCODA[[#This Row],[Prix d''achat HT]]*Tableau_TARIFS_SOCODA[[#This Row],[Qté15]]</f>
        <v>0</v>
      </c>
      <c r="AM215" s="74">
        <f>Tableau_TARIFS_SOCODA[[#This Row],[Prix d''achat HT]]*Tableau_TARIFS_SOCODA[[#This Row],[Qté16]]</f>
        <v>0</v>
      </c>
      <c r="AO215" s="74">
        <f>Tableau_TARIFS_SOCODA[[#This Row],[Prix d''achat HT]]*Tableau_TARIFS_SOCODA[[#This Row],[Qté17]]</f>
        <v>0</v>
      </c>
      <c r="AQ215" s="74">
        <f>Tableau_TARIFS_SOCODA[[#This Row],[Prix d''achat HT]]*Tableau_TARIFS_SOCODA[[#This Row],[Qté18]]</f>
        <v>0</v>
      </c>
      <c r="AS215" s="74">
        <f>Tableau_TARIFS_SOCODA[[#This Row],[Prix d''achat HT]]*Tableau_TARIFS_SOCODA[[#This Row],[Qté19]]</f>
        <v>0</v>
      </c>
      <c r="AU215" s="74">
        <f>Tableau_TARIFS_SOCODA[[#This Row],[Prix d''achat HT]]*Tableau_TARIFS_SOCODA[[#This Row],[Qté20]]</f>
        <v>0</v>
      </c>
      <c r="AW215" s="74">
        <f>Tableau_TARIFS_SOCODA[[#This Row],[Prix d''achat HT]]*Tableau_TARIFS_SOCODA[[#This Row],[Qté21]]</f>
        <v>0</v>
      </c>
      <c r="AY215" s="74">
        <f>Tableau_TARIFS_SOCODA[[#This Row],[Prix d''achat HT]]*Tableau_TARIFS_SOCODA[[#This Row],[Qté22]]</f>
        <v>0</v>
      </c>
      <c r="BA215" s="74">
        <f>Tableau_TARIFS_SOCODA[[#This Row],[Prix d''achat HT]]*Tableau_TARIFS_SOCODA[[#This Row],[Qté23]]</f>
        <v>0</v>
      </c>
      <c r="BC215" s="74">
        <f>Tableau_TARIFS_SOCODA[[#This Row],[Prix d''achat HT]]*Tableau_TARIFS_SOCODA[[#This Row],[Qté24]]</f>
        <v>0</v>
      </c>
      <c r="BE215" s="74">
        <f>Tableau_TARIFS_SOCODA[[#This Row],[Prix d''achat HT]]*Tableau_TARIFS_SOCODA[[#This Row],[Qté25]]</f>
        <v>0</v>
      </c>
      <c r="BG215" s="74">
        <f>Tableau_TARIFS_SOCODA[[#This Row],[Prix d''achat HT]]*Tableau_TARIFS_SOCODA[[#This Row],[Qté26]]</f>
        <v>0</v>
      </c>
      <c r="BI215" s="74">
        <f>Tableau_TARIFS_SOCODA[[#This Row],[Prix d''achat HT]]*Tableau_TARIFS_SOCODA[[#This Row],[Qté27]]</f>
        <v>0</v>
      </c>
      <c r="BK215" s="74">
        <f>Tableau_TARIFS_SOCODA[[#This Row],[Prix d''achat HT]]*Tableau_TARIFS_SOCODA[[#This Row],[Qté28]]</f>
        <v>0</v>
      </c>
      <c r="BM215" s="74">
        <f>Tableau_TARIFS_SOCODA[[#This Row],[Prix d''achat HT]]*Tableau_TARIFS_SOCODA[[#This Row],[Qté29]]</f>
        <v>0</v>
      </c>
      <c r="BO215" s="74">
        <f>Tableau_TARIFS_SOCODA[[#This Row],[Prix d''achat HT]]*Tableau_TARIFS_SOCODA[[#This Row],[Qté30]]</f>
        <v>0</v>
      </c>
      <c r="BP215" s="75">
        <f>Tableau_TARIFS_SOCODA[[#This Row],[Longueur]]*Tableau_TARIFS_SOCODA[[#This Row],[Largeur]]</f>
        <v>4.0523999999999996</v>
      </c>
      <c r="BR215" s="74"/>
    </row>
    <row r="216" spans="1:70" x14ac:dyDescent="0.25">
      <c r="A216" t="s">
        <v>490</v>
      </c>
      <c r="B216" t="s">
        <v>383</v>
      </c>
      <c r="C216" t="s">
        <v>491</v>
      </c>
      <c r="D216">
        <v>3.07</v>
      </c>
      <c r="E216">
        <v>1.32</v>
      </c>
      <c r="F216" t="s">
        <v>61</v>
      </c>
      <c r="G216" s="74">
        <v>41.1</v>
      </c>
      <c r="I216" s="74">
        <f>Tableau_TARIFS_SOCODA[[#This Row],[Prix d''achat HT]]*Tableau_TARIFS_SOCODA[[#This Row],[Qté]]</f>
        <v>0</v>
      </c>
      <c r="K216" s="74">
        <f>Tableau_TARIFS_SOCODA[[#This Row],[Prix d''achat HT]]*Tableau_TARIFS_SOCODA[[#This Row],[Qté2]]</f>
        <v>0</v>
      </c>
      <c r="M216" s="74">
        <f>Tableau_TARIFS_SOCODA[[#This Row],[Prix d''achat HT]]*Tableau_TARIFS_SOCODA[[#This Row],[Qté3]]</f>
        <v>0</v>
      </c>
      <c r="O216" s="74">
        <f>Tableau_TARIFS_SOCODA[[#This Row],[Prix d''achat HT]]*Tableau_TARIFS_SOCODA[[#This Row],[Qté4]]</f>
        <v>0</v>
      </c>
      <c r="Q216" s="74">
        <f>Tableau_TARIFS_SOCODA[[#This Row],[Prix d''achat HT]]*Tableau_TARIFS_SOCODA[[#This Row],[Qté5]]</f>
        <v>0</v>
      </c>
      <c r="S216" s="74">
        <f>Tableau_TARIFS_SOCODA[[#This Row],[Prix d''achat HT]]*Tableau_TARIFS_SOCODA[[#This Row],[Qté6]]</f>
        <v>0</v>
      </c>
      <c r="U216" s="74">
        <f>Tableau_TARIFS_SOCODA[[#This Row],[Prix d''achat HT]]*Tableau_TARIFS_SOCODA[[#This Row],[Qté7]]</f>
        <v>0</v>
      </c>
      <c r="W216" s="74">
        <f>Tableau_TARIFS_SOCODA[[#This Row],[Prix d''achat HT]]*Tableau_TARIFS_SOCODA[[#This Row],[Qté8]]</f>
        <v>0</v>
      </c>
      <c r="Y216" s="74">
        <f>Tableau_TARIFS_SOCODA[[#This Row],[Prix d''achat HT]]*Tableau_TARIFS_SOCODA[[#This Row],[Qté9]]</f>
        <v>0</v>
      </c>
      <c r="AA216" s="74">
        <f>Tableau_TARIFS_SOCODA[[#This Row],[Prix d''achat HT]]*Tableau_TARIFS_SOCODA[[#This Row],[Qté10]]</f>
        <v>0</v>
      </c>
      <c r="AC216" s="74">
        <f>Tableau_TARIFS_SOCODA[[#This Row],[Prix d''achat HT]]*Tableau_TARIFS_SOCODA[[#This Row],[Qté11]]</f>
        <v>0</v>
      </c>
      <c r="AE216" s="74">
        <f>Tableau_TARIFS_SOCODA[[#This Row],[Prix d''achat HT]]*Tableau_TARIFS_SOCODA[[#This Row],[Qté12]]</f>
        <v>0</v>
      </c>
      <c r="AG216" s="74">
        <f>Tableau_TARIFS_SOCODA[[#This Row],[Prix d''achat HT]]*Tableau_TARIFS_SOCODA[[#This Row],[Qté13]]</f>
        <v>0</v>
      </c>
      <c r="AI216" s="74">
        <f>Tableau_TARIFS_SOCODA[[#This Row],[Prix d''achat HT]]*Tableau_TARIFS_SOCODA[[#This Row],[Qté14]]</f>
        <v>0</v>
      </c>
      <c r="AK216" s="74">
        <f>Tableau_TARIFS_SOCODA[[#This Row],[Prix d''achat HT]]*Tableau_TARIFS_SOCODA[[#This Row],[Qté15]]</f>
        <v>0</v>
      </c>
      <c r="AM216" s="74">
        <f>Tableau_TARIFS_SOCODA[[#This Row],[Prix d''achat HT]]*Tableau_TARIFS_SOCODA[[#This Row],[Qté16]]</f>
        <v>0</v>
      </c>
      <c r="AO216" s="74">
        <f>Tableau_TARIFS_SOCODA[[#This Row],[Prix d''achat HT]]*Tableau_TARIFS_SOCODA[[#This Row],[Qté17]]</f>
        <v>0</v>
      </c>
      <c r="AQ216" s="74">
        <f>Tableau_TARIFS_SOCODA[[#This Row],[Prix d''achat HT]]*Tableau_TARIFS_SOCODA[[#This Row],[Qté18]]</f>
        <v>0</v>
      </c>
      <c r="AS216" s="74">
        <f>Tableau_TARIFS_SOCODA[[#This Row],[Prix d''achat HT]]*Tableau_TARIFS_SOCODA[[#This Row],[Qté19]]</f>
        <v>0</v>
      </c>
      <c r="AU216" s="74">
        <f>Tableau_TARIFS_SOCODA[[#This Row],[Prix d''achat HT]]*Tableau_TARIFS_SOCODA[[#This Row],[Qté20]]</f>
        <v>0</v>
      </c>
      <c r="AW216" s="74">
        <f>Tableau_TARIFS_SOCODA[[#This Row],[Prix d''achat HT]]*Tableau_TARIFS_SOCODA[[#This Row],[Qté21]]</f>
        <v>0</v>
      </c>
      <c r="AY216" s="74">
        <f>Tableau_TARIFS_SOCODA[[#This Row],[Prix d''achat HT]]*Tableau_TARIFS_SOCODA[[#This Row],[Qté22]]</f>
        <v>0</v>
      </c>
      <c r="BA216" s="74">
        <f>Tableau_TARIFS_SOCODA[[#This Row],[Prix d''achat HT]]*Tableau_TARIFS_SOCODA[[#This Row],[Qté23]]</f>
        <v>0</v>
      </c>
      <c r="BC216" s="74">
        <f>Tableau_TARIFS_SOCODA[[#This Row],[Prix d''achat HT]]*Tableau_TARIFS_SOCODA[[#This Row],[Qté24]]</f>
        <v>0</v>
      </c>
      <c r="BE216" s="74">
        <f>Tableau_TARIFS_SOCODA[[#This Row],[Prix d''achat HT]]*Tableau_TARIFS_SOCODA[[#This Row],[Qté25]]</f>
        <v>0</v>
      </c>
      <c r="BG216" s="74">
        <f>Tableau_TARIFS_SOCODA[[#This Row],[Prix d''achat HT]]*Tableau_TARIFS_SOCODA[[#This Row],[Qté26]]</f>
        <v>0</v>
      </c>
      <c r="BI216" s="74">
        <f>Tableau_TARIFS_SOCODA[[#This Row],[Prix d''achat HT]]*Tableau_TARIFS_SOCODA[[#This Row],[Qté27]]</f>
        <v>0</v>
      </c>
      <c r="BK216" s="74">
        <f>Tableau_TARIFS_SOCODA[[#This Row],[Prix d''achat HT]]*Tableau_TARIFS_SOCODA[[#This Row],[Qté28]]</f>
        <v>0</v>
      </c>
      <c r="BM216" s="74">
        <f>Tableau_TARIFS_SOCODA[[#This Row],[Prix d''achat HT]]*Tableau_TARIFS_SOCODA[[#This Row],[Qté29]]</f>
        <v>0</v>
      </c>
      <c r="BO216" s="74">
        <f>Tableau_TARIFS_SOCODA[[#This Row],[Prix d''achat HT]]*Tableau_TARIFS_SOCODA[[#This Row],[Qté30]]</f>
        <v>0</v>
      </c>
      <c r="BP216" s="75">
        <f>Tableau_TARIFS_SOCODA[[#This Row],[Longueur]]*Tableau_TARIFS_SOCODA[[#This Row],[Largeur]]</f>
        <v>4.0523999999999996</v>
      </c>
      <c r="BR216" s="74"/>
    </row>
    <row r="217" spans="1:70" x14ac:dyDescent="0.25">
      <c r="A217" t="s">
        <v>492</v>
      </c>
      <c r="B217" t="s">
        <v>383</v>
      </c>
      <c r="C217" t="s">
        <v>493</v>
      </c>
      <c r="D217">
        <v>3.07</v>
      </c>
      <c r="E217">
        <v>1.24</v>
      </c>
      <c r="F217" t="s">
        <v>61</v>
      </c>
      <c r="G217" s="74">
        <v>16.09</v>
      </c>
      <c r="I217" s="74">
        <f>Tableau_TARIFS_SOCODA[[#This Row],[Prix d''achat HT]]*Tableau_TARIFS_SOCODA[[#This Row],[Qté]]</f>
        <v>0</v>
      </c>
      <c r="K217" s="74">
        <f>Tableau_TARIFS_SOCODA[[#This Row],[Prix d''achat HT]]*Tableau_TARIFS_SOCODA[[#This Row],[Qté2]]</f>
        <v>0</v>
      </c>
      <c r="M217" s="74">
        <f>Tableau_TARIFS_SOCODA[[#This Row],[Prix d''achat HT]]*Tableau_TARIFS_SOCODA[[#This Row],[Qté3]]</f>
        <v>0</v>
      </c>
      <c r="O217" s="74">
        <f>Tableau_TARIFS_SOCODA[[#This Row],[Prix d''achat HT]]*Tableau_TARIFS_SOCODA[[#This Row],[Qté4]]</f>
        <v>0</v>
      </c>
      <c r="Q217" s="74">
        <f>Tableau_TARIFS_SOCODA[[#This Row],[Prix d''achat HT]]*Tableau_TARIFS_SOCODA[[#This Row],[Qté5]]</f>
        <v>0</v>
      </c>
      <c r="S217" s="74">
        <f>Tableau_TARIFS_SOCODA[[#This Row],[Prix d''achat HT]]*Tableau_TARIFS_SOCODA[[#This Row],[Qté6]]</f>
        <v>0</v>
      </c>
      <c r="U217" s="74">
        <f>Tableau_TARIFS_SOCODA[[#This Row],[Prix d''achat HT]]*Tableau_TARIFS_SOCODA[[#This Row],[Qté7]]</f>
        <v>0</v>
      </c>
      <c r="W217" s="74">
        <f>Tableau_TARIFS_SOCODA[[#This Row],[Prix d''achat HT]]*Tableau_TARIFS_SOCODA[[#This Row],[Qté8]]</f>
        <v>0</v>
      </c>
      <c r="Y217" s="74">
        <f>Tableau_TARIFS_SOCODA[[#This Row],[Prix d''achat HT]]*Tableau_TARIFS_SOCODA[[#This Row],[Qté9]]</f>
        <v>0</v>
      </c>
      <c r="AA217" s="74">
        <f>Tableau_TARIFS_SOCODA[[#This Row],[Prix d''achat HT]]*Tableau_TARIFS_SOCODA[[#This Row],[Qté10]]</f>
        <v>0</v>
      </c>
      <c r="AC217" s="74">
        <f>Tableau_TARIFS_SOCODA[[#This Row],[Prix d''achat HT]]*Tableau_TARIFS_SOCODA[[#This Row],[Qté11]]</f>
        <v>0</v>
      </c>
      <c r="AE217" s="74">
        <f>Tableau_TARIFS_SOCODA[[#This Row],[Prix d''achat HT]]*Tableau_TARIFS_SOCODA[[#This Row],[Qté12]]</f>
        <v>0</v>
      </c>
      <c r="AG217" s="74">
        <f>Tableau_TARIFS_SOCODA[[#This Row],[Prix d''achat HT]]*Tableau_TARIFS_SOCODA[[#This Row],[Qté13]]</f>
        <v>0</v>
      </c>
      <c r="AI217" s="74">
        <f>Tableau_TARIFS_SOCODA[[#This Row],[Prix d''achat HT]]*Tableau_TARIFS_SOCODA[[#This Row],[Qté14]]</f>
        <v>0</v>
      </c>
      <c r="AK217" s="74">
        <f>Tableau_TARIFS_SOCODA[[#This Row],[Prix d''achat HT]]*Tableau_TARIFS_SOCODA[[#This Row],[Qté15]]</f>
        <v>0</v>
      </c>
      <c r="AM217" s="74">
        <f>Tableau_TARIFS_SOCODA[[#This Row],[Prix d''achat HT]]*Tableau_TARIFS_SOCODA[[#This Row],[Qté16]]</f>
        <v>0</v>
      </c>
      <c r="AO217" s="74">
        <f>Tableau_TARIFS_SOCODA[[#This Row],[Prix d''achat HT]]*Tableau_TARIFS_SOCODA[[#This Row],[Qté17]]</f>
        <v>0</v>
      </c>
      <c r="AQ217" s="74">
        <f>Tableau_TARIFS_SOCODA[[#This Row],[Prix d''achat HT]]*Tableau_TARIFS_SOCODA[[#This Row],[Qté18]]</f>
        <v>0</v>
      </c>
      <c r="AS217" s="74">
        <f>Tableau_TARIFS_SOCODA[[#This Row],[Prix d''achat HT]]*Tableau_TARIFS_SOCODA[[#This Row],[Qté19]]</f>
        <v>0</v>
      </c>
      <c r="AU217" s="74">
        <f>Tableau_TARIFS_SOCODA[[#This Row],[Prix d''achat HT]]*Tableau_TARIFS_SOCODA[[#This Row],[Qté20]]</f>
        <v>0</v>
      </c>
      <c r="AW217" s="74">
        <f>Tableau_TARIFS_SOCODA[[#This Row],[Prix d''achat HT]]*Tableau_TARIFS_SOCODA[[#This Row],[Qté21]]</f>
        <v>0</v>
      </c>
      <c r="AY217" s="74">
        <f>Tableau_TARIFS_SOCODA[[#This Row],[Prix d''achat HT]]*Tableau_TARIFS_SOCODA[[#This Row],[Qté22]]</f>
        <v>0</v>
      </c>
      <c r="BA217" s="74">
        <f>Tableau_TARIFS_SOCODA[[#This Row],[Prix d''achat HT]]*Tableau_TARIFS_SOCODA[[#This Row],[Qté23]]</f>
        <v>0</v>
      </c>
      <c r="BC217" s="74">
        <f>Tableau_TARIFS_SOCODA[[#This Row],[Prix d''achat HT]]*Tableau_TARIFS_SOCODA[[#This Row],[Qté24]]</f>
        <v>0</v>
      </c>
      <c r="BE217" s="74">
        <f>Tableau_TARIFS_SOCODA[[#This Row],[Prix d''achat HT]]*Tableau_TARIFS_SOCODA[[#This Row],[Qté25]]</f>
        <v>0</v>
      </c>
      <c r="BG217" s="74">
        <f>Tableau_TARIFS_SOCODA[[#This Row],[Prix d''achat HT]]*Tableau_TARIFS_SOCODA[[#This Row],[Qté26]]</f>
        <v>0</v>
      </c>
      <c r="BI217" s="74">
        <f>Tableau_TARIFS_SOCODA[[#This Row],[Prix d''achat HT]]*Tableau_TARIFS_SOCODA[[#This Row],[Qté27]]</f>
        <v>0</v>
      </c>
      <c r="BK217" s="74">
        <f>Tableau_TARIFS_SOCODA[[#This Row],[Prix d''achat HT]]*Tableau_TARIFS_SOCODA[[#This Row],[Qté28]]</f>
        <v>0</v>
      </c>
      <c r="BM217" s="74">
        <f>Tableau_TARIFS_SOCODA[[#This Row],[Prix d''achat HT]]*Tableau_TARIFS_SOCODA[[#This Row],[Qté29]]</f>
        <v>0</v>
      </c>
      <c r="BO217" s="74">
        <f>Tableau_TARIFS_SOCODA[[#This Row],[Prix d''achat HT]]*Tableau_TARIFS_SOCODA[[#This Row],[Qté30]]</f>
        <v>0</v>
      </c>
      <c r="BP217" s="75">
        <f>Tableau_TARIFS_SOCODA[[#This Row],[Longueur]]*Tableau_TARIFS_SOCODA[[#This Row],[Largeur]]</f>
        <v>3.8068</v>
      </c>
      <c r="BR217" s="74"/>
    </row>
    <row r="218" spans="1:70" x14ac:dyDescent="0.25">
      <c r="A218" t="s">
        <v>494</v>
      </c>
      <c r="B218" t="s">
        <v>383</v>
      </c>
      <c r="C218" t="s">
        <v>495</v>
      </c>
      <c r="D218">
        <v>3.07</v>
      </c>
      <c r="E218">
        <v>1.32</v>
      </c>
      <c r="F218" t="s">
        <v>61</v>
      </c>
      <c r="G218" s="74">
        <v>19.47</v>
      </c>
      <c r="I218" s="74">
        <f>Tableau_TARIFS_SOCODA[[#This Row],[Prix d''achat HT]]*Tableau_TARIFS_SOCODA[[#This Row],[Qté]]</f>
        <v>0</v>
      </c>
      <c r="K218" s="74">
        <f>Tableau_TARIFS_SOCODA[[#This Row],[Prix d''achat HT]]*Tableau_TARIFS_SOCODA[[#This Row],[Qté2]]</f>
        <v>0</v>
      </c>
      <c r="M218" s="74">
        <f>Tableau_TARIFS_SOCODA[[#This Row],[Prix d''achat HT]]*Tableau_TARIFS_SOCODA[[#This Row],[Qté3]]</f>
        <v>0</v>
      </c>
      <c r="O218" s="74">
        <f>Tableau_TARIFS_SOCODA[[#This Row],[Prix d''achat HT]]*Tableau_TARIFS_SOCODA[[#This Row],[Qté4]]</f>
        <v>0</v>
      </c>
      <c r="Q218" s="74">
        <f>Tableau_TARIFS_SOCODA[[#This Row],[Prix d''achat HT]]*Tableau_TARIFS_SOCODA[[#This Row],[Qté5]]</f>
        <v>0</v>
      </c>
      <c r="S218" s="74">
        <f>Tableau_TARIFS_SOCODA[[#This Row],[Prix d''achat HT]]*Tableau_TARIFS_SOCODA[[#This Row],[Qté6]]</f>
        <v>0</v>
      </c>
      <c r="U218" s="74">
        <f>Tableau_TARIFS_SOCODA[[#This Row],[Prix d''achat HT]]*Tableau_TARIFS_SOCODA[[#This Row],[Qté7]]</f>
        <v>0</v>
      </c>
      <c r="W218" s="74">
        <f>Tableau_TARIFS_SOCODA[[#This Row],[Prix d''achat HT]]*Tableau_TARIFS_SOCODA[[#This Row],[Qté8]]</f>
        <v>0</v>
      </c>
      <c r="Y218" s="74">
        <f>Tableau_TARIFS_SOCODA[[#This Row],[Prix d''achat HT]]*Tableau_TARIFS_SOCODA[[#This Row],[Qté9]]</f>
        <v>0</v>
      </c>
      <c r="AA218" s="74">
        <f>Tableau_TARIFS_SOCODA[[#This Row],[Prix d''achat HT]]*Tableau_TARIFS_SOCODA[[#This Row],[Qté10]]</f>
        <v>0</v>
      </c>
      <c r="AC218" s="74">
        <f>Tableau_TARIFS_SOCODA[[#This Row],[Prix d''achat HT]]*Tableau_TARIFS_SOCODA[[#This Row],[Qté11]]</f>
        <v>0</v>
      </c>
      <c r="AE218" s="74">
        <f>Tableau_TARIFS_SOCODA[[#This Row],[Prix d''achat HT]]*Tableau_TARIFS_SOCODA[[#This Row],[Qté12]]</f>
        <v>0</v>
      </c>
      <c r="AG218" s="74">
        <f>Tableau_TARIFS_SOCODA[[#This Row],[Prix d''achat HT]]*Tableau_TARIFS_SOCODA[[#This Row],[Qté13]]</f>
        <v>0</v>
      </c>
      <c r="AI218" s="74">
        <f>Tableau_TARIFS_SOCODA[[#This Row],[Prix d''achat HT]]*Tableau_TARIFS_SOCODA[[#This Row],[Qté14]]</f>
        <v>0</v>
      </c>
      <c r="AK218" s="74">
        <f>Tableau_TARIFS_SOCODA[[#This Row],[Prix d''achat HT]]*Tableau_TARIFS_SOCODA[[#This Row],[Qté15]]</f>
        <v>0</v>
      </c>
      <c r="AM218" s="74">
        <f>Tableau_TARIFS_SOCODA[[#This Row],[Prix d''achat HT]]*Tableau_TARIFS_SOCODA[[#This Row],[Qté16]]</f>
        <v>0</v>
      </c>
      <c r="AO218" s="74">
        <f>Tableau_TARIFS_SOCODA[[#This Row],[Prix d''achat HT]]*Tableau_TARIFS_SOCODA[[#This Row],[Qté17]]</f>
        <v>0</v>
      </c>
      <c r="AQ218" s="74">
        <f>Tableau_TARIFS_SOCODA[[#This Row],[Prix d''achat HT]]*Tableau_TARIFS_SOCODA[[#This Row],[Qté18]]</f>
        <v>0</v>
      </c>
      <c r="AS218" s="74">
        <f>Tableau_TARIFS_SOCODA[[#This Row],[Prix d''achat HT]]*Tableau_TARIFS_SOCODA[[#This Row],[Qté19]]</f>
        <v>0</v>
      </c>
      <c r="AU218" s="74">
        <f>Tableau_TARIFS_SOCODA[[#This Row],[Prix d''achat HT]]*Tableau_TARIFS_SOCODA[[#This Row],[Qté20]]</f>
        <v>0</v>
      </c>
      <c r="AW218" s="74">
        <f>Tableau_TARIFS_SOCODA[[#This Row],[Prix d''achat HT]]*Tableau_TARIFS_SOCODA[[#This Row],[Qté21]]</f>
        <v>0</v>
      </c>
      <c r="AY218" s="74">
        <f>Tableau_TARIFS_SOCODA[[#This Row],[Prix d''achat HT]]*Tableau_TARIFS_SOCODA[[#This Row],[Qté22]]</f>
        <v>0</v>
      </c>
      <c r="BA218" s="74">
        <f>Tableau_TARIFS_SOCODA[[#This Row],[Prix d''achat HT]]*Tableau_TARIFS_SOCODA[[#This Row],[Qté23]]</f>
        <v>0</v>
      </c>
      <c r="BC218" s="74">
        <f>Tableau_TARIFS_SOCODA[[#This Row],[Prix d''achat HT]]*Tableau_TARIFS_SOCODA[[#This Row],[Qté24]]</f>
        <v>0</v>
      </c>
      <c r="BE218" s="74">
        <f>Tableau_TARIFS_SOCODA[[#This Row],[Prix d''achat HT]]*Tableau_TARIFS_SOCODA[[#This Row],[Qté25]]</f>
        <v>0</v>
      </c>
      <c r="BG218" s="74">
        <f>Tableau_TARIFS_SOCODA[[#This Row],[Prix d''achat HT]]*Tableau_TARIFS_SOCODA[[#This Row],[Qté26]]</f>
        <v>0</v>
      </c>
      <c r="BI218" s="74">
        <f>Tableau_TARIFS_SOCODA[[#This Row],[Prix d''achat HT]]*Tableau_TARIFS_SOCODA[[#This Row],[Qté27]]</f>
        <v>0</v>
      </c>
      <c r="BK218" s="74">
        <f>Tableau_TARIFS_SOCODA[[#This Row],[Prix d''achat HT]]*Tableau_TARIFS_SOCODA[[#This Row],[Qté28]]</f>
        <v>0</v>
      </c>
      <c r="BM218" s="74">
        <f>Tableau_TARIFS_SOCODA[[#This Row],[Prix d''achat HT]]*Tableau_TARIFS_SOCODA[[#This Row],[Qté29]]</f>
        <v>0</v>
      </c>
      <c r="BO218" s="74">
        <f>Tableau_TARIFS_SOCODA[[#This Row],[Prix d''achat HT]]*Tableau_TARIFS_SOCODA[[#This Row],[Qté30]]</f>
        <v>0</v>
      </c>
      <c r="BP218" s="75">
        <f>Tableau_TARIFS_SOCODA[[#This Row],[Longueur]]*Tableau_TARIFS_SOCODA[[#This Row],[Largeur]]</f>
        <v>4.0523999999999996</v>
      </c>
      <c r="BR218" s="74"/>
    </row>
    <row r="219" spans="1:70" x14ac:dyDescent="0.25">
      <c r="A219" t="s">
        <v>496</v>
      </c>
      <c r="B219" t="s">
        <v>383</v>
      </c>
      <c r="C219" t="s">
        <v>497</v>
      </c>
      <c r="D219">
        <v>3.07</v>
      </c>
      <c r="E219">
        <v>1.32</v>
      </c>
      <c r="F219" t="s">
        <v>61</v>
      </c>
      <c r="G219" s="74">
        <v>20.53</v>
      </c>
      <c r="I219" s="74">
        <f>Tableau_TARIFS_SOCODA[[#This Row],[Prix d''achat HT]]*Tableau_TARIFS_SOCODA[[#This Row],[Qté]]</f>
        <v>0</v>
      </c>
      <c r="K219" s="74">
        <f>Tableau_TARIFS_SOCODA[[#This Row],[Prix d''achat HT]]*Tableau_TARIFS_SOCODA[[#This Row],[Qté2]]</f>
        <v>0</v>
      </c>
      <c r="M219" s="74">
        <f>Tableau_TARIFS_SOCODA[[#This Row],[Prix d''achat HT]]*Tableau_TARIFS_SOCODA[[#This Row],[Qté3]]</f>
        <v>0</v>
      </c>
      <c r="O219" s="74">
        <f>Tableau_TARIFS_SOCODA[[#This Row],[Prix d''achat HT]]*Tableau_TARIFS_SOCODA[[#This Row],[Qté4]]</f>
        <v>0</v>
      </c>
      <c r="Q219" s="74">
        <f>Tableau_TARIFS_SOCODA[[#This Row],[Prix d''achat HT]]*Tableau_TARIFS_SOCODA[[#This Row],[Qté5]]</f>
        <v>0</v>
      </c>
      <c r="S219" s="74">
        <f>Tableau_TARIFS_SOCODA[[#This Row],[Prix d''achat HT]]*Tableau_TARIFS_SOCODA[[#This Row],[Qté6]]</f>
        <v>0</v>
      </c>
      <c r="U219" s="74">
        <f>Tableau_TARIFS_SOCODA[[#This Row],[Prix d''achat HT]]*Tableau_TARIFS_SOCODA[[#This Row],[Qté7]]</f>
        <v>0</v>
      </c>
      <c r="W219" s="74">
        <f>Tableau_TARIFS_SOCODA[[#This Row],[Prix d''achat HT]]*Tableau_TARIFS_SOCODA[[#This Row],[Qté8]]</f>
        <v>0</v>
      </c>
      <c r="Y219" s="74">
        <f>Tableau_TARIFS_SOCODA[[#This Row],[Prix d''achat HT]]*Tableau_TARIFS_SOCODA[[#This Row],[Qté9]]</f>
        <v>0</v>
      </c>
      <c r="AA219" s="74">
        <f>Tableau_TARIFS_SOCODA[[#This Row],[Prix d''achat HT]]*Tableau_TARIFS_SOCODA[[#This Row],[Qté10]]</f>
        <v>0</v>
      </c>
      <c r="AC219" s="74">
        <f>Tableau_TARIFS_SOCODA[[#This Row],[Prix d''achat HT]]*Tableau_TARIFS_SOCODA[[#This Row],[Qté11]]</f>
        <v>0</v>
      </c>
      <c r="AE219" s="74">
        <f>Tableau_TARIFS_SOCODA[[#This Row],[Prix d''achat HT]]*Tableau_TARIFS_SOCODA[[#This Row],[Qté12]]</f>
        <v>0</v>
      </c>
      <c r="AG219" s="74">
        <f>Tableau_TARIFS_SOCODA[[#This Row],[Prix d''achat HT]]*Tableau_TARIFS_SOCODA[[#This Row],[Qté13]]</f>
        <v>0</v>
      </c>
      <c r="AI219" s="74">
        <f>Tableau_TARIFS_SOCODA[[#This Row],[Prix d''achat HT]]*Tableau_TARIFS_SOCODA[[#This Row],[Qté14]]</f>
        <v>0</v>
      </c>
      <c r="AK219" s="74">
        <f>Tableau_TARIFS_SOCODA[[#This Row],[Prix d''achat HT]]*Tableau_TARIFS_SOCODA[[#This Row],[Qté15]]</f>
        <v>0</v>
      </c>
      <c r="AM219" s="74">
        <f>Tableau_TARIFS_SOCODA[[#This Row],[Prix d''achat HT]]*Tableau_TARIFS_SOCODA[[#This Row],[Qté16]]</f>
        <v>0</v>
      </c>
      <c r="AO219" s="74">
        <f>Tableau_TARIFS_SOCODA[[#This Row],[Prix d''achat HT]]*Tableau_TARIFS_SOCODA[[#This Row],[Qté17]]</f>
        <v>0</v>
      </c>
      <c r="AQ219" s="74">
        <f>Tableau_TARIFS_SOCODA[[#This Row],[Prix d''achat HT]]*Tableau_TARIFS_SOCODA[[#This Row],[Qté18]]</f>
        <v>0</v>
      </c>
      <c r="AS219" s="74">
        <f>Tableau_TARIFS_SOCODA[[#This Row],[Prix d''achat HT]]*Tableau_TARIFS_SOCODA[[#This Row],[Qté19]]</f>
        <v>0</v>
      </c>
      <c r="AU219" s="74">
        <f>Tableau_TARIFS_SOCODA[[#This Row],[Prix d''achat HT]]*Tableau_TARIFS_SOCODA[[#This Row],[Qté20]]</f>
        <v>0</v>
      </c>
      <c r="AW219" s="74">
        <f>Tableau_TARIFS_SOCODA[[#This Row],[Prix d''achat HT]]*Tableau_TARIFS_SOCODA[[#This Row],[Qté21]]</f>
        <v>0</v>
      </c>
      <c r="AY219" s="74">
        <f>Tableau_TARIFS_SOCODA[[#This Row],[Prix d''achat HT]]*Tableau_TARIFS_SOCODA[[#This Row],[Qté22]]</f>
        <v>0</v>
      </c>
      <c r="BA219" s="74">
        <f>Tableau_TARIFS_SOCODA[[#This Row],[Prix d''achat HT]]*Tableau_TARIFS_SOCODA[[#This Row],[Qté23]]</f>
        <v>0</v>
      </c>
      <c r="BC219" s="74">
        <f>Tableau_TARIFS_SOCODA[[#This Row],[Prix d''achat HT]]*Tableau_TARIFS_SOCODA[[#This Row],[Qté24]]</f>
        <v>0</v>
      </c>
      <c r="BE219" s="74">
        <f>Tableau_TARIFS_SOCODA[[#This Row],[Prix d''achat HT]]*Tableau_TARIFS_SOCODA[[#This Row],[Qté25]]</f>
        <v>0</v>
      </c>
      <c r="BG219" s="74">
        <f>Tableau_TARIFS_SOCODA[[#This Row],[Prix d''achat HT]]*Tableau_TARIFS_SOCODA[[#This Row],[Qté26]]</f>
        <v>0</v>
      </c>
      <c r="BI219" s="74">
        <f>Tableau_TARIFS_SOCODA[[#This Row],[Prix d''achat HT]]*Tableau_TARIFS_SOCODA[[#This Row],[Qté27]]</f>
        <v>0</v>
      </c>
      <c r="BK219" s="74">
        <f>Tableau_TARIFS_SOCODA[[#This Row],[Prix d''achat HT]]*Tableau_TARIFS_SOCODA[[#This Row],[Qté28]]</f>
        <v>0</v>
      </c>
      <c r="BM219" s="74">
        <f>Tableau_TARIFS_SOCODA[[#This Row],[Prix d''achat HT]]*Tableau_TARIFS_SOCODA[[#This Row],[Qté29]]</f>
        <v>0</v>
      </c>
      <c r="BO219" s="74">
        <f>Tableau_TARIFS_SOCODA[[#This Row],[Prix d''achat HT]]*Tableau_TARIFS_SOCODA[[#This Row],[Qté30]]</f>
        <v>0</v>
      </c>
      <c r="BP219" s="75">
        <f>Tableau_TARIFS_SOCODA[[#This Row],[Longueur]]*Tableau_TARIFS_SOCODA[[#This Row],[Largeur]]</f>
        <v>4.0523999999999996</v>
      </c>
      <c r="BR219" s="74"/>
    </row>
    <row r="220" spans="1:70" x14ac:dyDescent="0.25">
      <c r="A220" t="s">
        <v>498</v>
      </c>
      <c r="B220" t="s">
        <v>383</v>
      </c>
      <c r="C220" t="s">
        <v>499</v>
      </c>
      <c r="D220">
        <v>3.07</v>
      </c>
      <c r="E220">
        <v>1.32</v>
      </c>
      <c r="F220" t="s">
        <v>61</v>
      </c>
      <c r="G220" s="74">
        <v>20.53</v>
      </c>
      <c r="I220" s="74">
        <f>Tableau_TARIFS_SOCODA[[#This Row],[Prix d''achat HT]]*Tableau_TARIFS_SOCODA[[#This Row],[Qté]]</f>
        <v>0</v>
      </c>
      <c r="K220" s="74">
        <f>Tableau_TARIFS_SOCODA[[#This Row],[Prix d''achat HT]]*Tableau_TARIFS_SOCODA[[#This Row],[Qté2]]</f>
        <v>0</v>
      </c>
      <c r="M220" s="74">
        <f>Tableau_TARIFS_SOCODA[[#This Row],[Prix d''achat HT]]*Tableau_TARIFS_SOCODA[[#This Row],[Qté3]]</f>
        <v>0</v>
      </c>
      <c r="O220" s="74">
        <f>Tableau_TARIFS_SOCODA[[#This Row],[Prix d''achat HT]]*Tableau_TARIFS_SOCODA[[#This Row],[Qté4]]</f>
        <v>0</v>
      </c>
      <c r="Q220" s="74">
        <f>Tableau_TARIFS_SOCODA[[#This Row],[Prix d''achat HT]]*Tableau_TARIFS_SOCODA[[#This Row],[Qté5]]</f>
        <v>0</v>
      </c>
      <c r="S220" s="74">
        <f>Tableau_TARIFS_SOCODA[[#This Row],[Prix d''achat HT]]*Tableau_TARIFS_SOCODA[[#This Row],[Qté6]]</f>
        <v>0</v>
      </c>
      <c r="U220" s="74">
        <f>Tableau_TARIFS_SOCODA[[#This Row],[Prix d''achat HT]]*Tableau_TARIFS_SOCODA[[#This Row],[Qté7]]</f>
        <v>0</v>
      </c>
      <c r="W220" s="74">
        <f>Tableau_TARIFS_SOCODA[[#This Row],[Prix d''achat HT]]*Tableau_TARIFS_SOCODA[[#This Row],[Qté8]]</f>
        <v>0</v>
      </c>
      <c r="Y220" s="74">
        <f>Tableau_TARIFS_SOCODA[[#This Row],[Prix d''achat HT]]*Tableau_TARIFS_SOCODA[[#This Row],[Qté9]]</f>
        <v>0</v>
      </c>
      <c r="AA220" s="74">
        <f>Tableau_TARIFS_SOCODA[[#This Row],[Prix d''achat HT]]*Tableau_TARIFS_SOCODA[[#This Row],[Qté10]]</f>
        <v>0</v>
      </c>
      <c r="AC220" s="74">
        <f>Tableau_TARIFS_SOCODA[[#This Row],[Prix d''achat HT]]*Tableau_TARIFS_SOCODA[[#This Row],[Qté11]]</f>
        <v>0</v>
      </c>
      <c r="AE220" s="74">
        <f>Tableau_TARIFS_SOCODA[[#This Row],[Prix d''achat HT]]*Tableau_TARIFS_SOCODA[[#This Row],[Qté12]]</f>
        <v>0</v>
      </c>
      <c r="AG220" s="74">
        <f>Tableau_TARIFS_SOCODA[[#This Row],[Prix d''achat HT]]*Tableau_TARIFS_SOCODA[[#This Row],[Qté13]]</f>
        <v>0</v>
      </c>
      <c r="AI220" s="74">
        <f>Tableau_TARIFS_SOCODA[[#This Row],[Prix d''achat HT]]*Tableau_TARIFS_SOCODA[[#This Row],[Qté14]]</f>
        <v>0</v>
      </c>
      <c r="AK220" s="74">
        <f>Tableau_TARIFS_SOCODA[[#This Row],[Prix d''achat HT]]*Tableau_TARIFS_SOCODA[[#This Row],[Qté15]]</f>
        <v>0</v>
      </c>
      <c r="AM220" s="74">
        <f>Tableau_TARIFS_SOCODA[[#This Row],[Prix d''achat HT]]*Tableau_TARIFS_SOCODA[[#This Row],[Qté16]]</f>
        <v>0</v>
      </c>
      <c r="AO220" s="74">
        <f>Tableau_TARIFS_SOCODA[[#This Row],[Prix d''achat HT]]*Tableau_TARIFS_SOCODA[[#This Row],[Qté17]]</f>
        <v>0</v>
      </c>
      <c r="AQ220" s="74">
        <f>Tableau_TARIFS_SOCODA[[#This Row],[Prix d''achat HT]]*Tableau_TARIFS_SOCODA[[#This Row],[Qté18]]</f>
        <v>0</v>
      </c>
      <c r="AS220" s="74">
        <f>Tableau_TARIFS_SOCODA[[#This Row],[Prix d''achat HT]]*Tableau_TARIFS_SOCODA[[#This Row],[Qté19]]</f>
        <v>0</v>
      </c>
      <c r="AU220" s="74">
        <f>Tableau_TARIFS_SOCODA[[#This Row],[Prix d''achat HT]]*Tableau_TARIFS_SOCODA[[#This Row],[Qté20]]</f>
        <v>0</v>
      </c>
      <c r="AW220" s="74">
        <f>Tableau_TARIFS_SOCODA[[#This Row],[Prix d''achat HT]]*Tableau_TARIFS_SOCODA[[#This Row],[Qté21]]</f>
        <v>0</v>
      </c>
      <c r="AY220" s="74">
        <f>Tableau_TARIFS_SOCODA[[#This Row],[Prix d''achat HT]]*Tableau_TARIFS_SOCODA[[#This Row],[Qté22]]</f>
        <v>0</v>
      </c>
      <c r="BA220" s="74">
        <f>Tableau_TARIFS_SOCODA[[#This Row],[Prix d''achat HT]]*Tableau_TARIFS_SOCODA[[#This Row],[Qté23]]</f>
        <v>0</v>
      </c>
      <c r="BC220" s="74">
        <f>Tableau_TARIFS_SOCODA[[#This Row],[Prix d''achat HT]]*Tableau_TARIFS_SOCODA[[#This Row],[Qté24]]</f>
        <v>0</v>
      </c>
      <c r="BE220" s="74">
        <f>Tableau_TARIFS_SOCODA[[#This Row],[Prix d''achat HT]]*Tableau_TARIFS_SOCODA[[#This Row],[Qté25]]</f>
        <v>0</v>
      </c>
      <c r="BG220" s="74">
        <f>Tableau_TARIFS_SOCODA[[#This Row],[Prix d''achat HT]]*Tableau_TARIFS_SOCODA[[#This Row],[Qté26]]</f>
        <v>0</v>
      </c>
      <c r="BI220" s="74">
        <f>Tableau_TARIFS_SOCODA[[#This Row],[Prix d''achat HT]]*Tableau_TARIFS_SOCODA[[#This Row],[Qté27]]</f>
        <v>0</v>
      </c>
      <c r="BK220" s="74">
        <f>Tableau_TARIFS_SOCODA[[#This Row],[Prix d''achat HT]]*Tableau_TARIFS_SOCODA[[#This Row],[Qté28]]</f>
        <v>0</v>
      </c>
      <c r="BM220" s="74">
        <f>Tableau_TARIFS_SOCODA[[#This Row],[Prix d''achat HT]]*Tableau_TARIFS_SOCODA[[#This Row],[Qté29]]</f>
        <v>0</v>
      </c>
      <c r="BO220" s="74">
        <f>Tableau_TARIFS_SOCODA[[#This Row],[Prix d''achat HT]]*Tableau_TARIFS_SOCODA[[#This Row],[Qté30]]</f>
        <v>0</v>
      </c>
      <c r="BP220" s="75">
        <f>Tableau_TARIFS_SOCODA[[#This Row],[Longueur]]*Tableau_TARIFS_SOCODA[[#This Row],[Largeur]]</f>
        <v>4.0523999999999996</v>
      </c>
      <c r="BR220" s="74"/>
    </row>
    <row r="221" spans="1:70" x14ac:dyDescent="0.25">
      <c r="A221" t="s">
        <v>500</v>
      </c>
      <c r="B221" t="s">
        <v>383</v>
      </c>
      <c r="C221" t="s">
        <v>501</v>
      </c>
      <c r="D221">
        <v>3.07</v>
      </c>
      <c r="E221">
        <v>1.32</v>
      </c>
      <c r="F221" t="s">
        <v>61</v>
      </c>
      <c r="G221" s="74">
        <v>19.47</v>
      </c>
      <c r="I221" s="74">
        <f>Tableau_TARIFS_SOCODA[[#This Row],[Prix d''achat HT]]*Tableau_TARIFS_SOCODA[[#This Row],[Qté]]</f>
        <v>0</v>
      </c>
      <c r="K221" s="74">
        <f>Tableau_TARIFS_SOCODA[[#This Row],[Prix d''achat HT]]*Tableau_TARIFS_SOCODA[[#This Row],[Qté2]]</f>
        <v>0</v>
      </c>
      <c r="M221" s="74">
        <f>Tableau_TARIFS_SOCODA[[#This Row],[Prix d''achat HT]]*Tableau_TARIFS_SOCODA[[#This Row],[Qté3]]</f>
        <v>0</v>
      </c>
      <c r="O221" s="74">
        <f>Tableau_TARIFS_SOCODA[[#This Row],[Prix d''achat HT]]*Tableau_TARIFS_SOCODA[[#This Row],[Qté4]]</f>
        <v>0</v>
      </c>
      <c r="Q221" s="74">
        <f>Tableau_TARIFS_SOCODA[[#This Row],[Prix d''achat HT]]*Tableau_TARIFS_SOCODA[[#This Row],[Qté5]]</f>
        <v>0</v>
      </c>
      <c r="S221" s="74">
        <f>Tableau_TARIFS_SOCODA[[#This Row],[Prix d''achat HT]]*Tableau_TARIFS_SOCODA[[#This Row],[Qté6]]</f>
        <v>0</v>
      </c>
      <c r="U221" s="74">
        <f>Tableau_TARIFS_SOCODA[[#This Row],[Prix d''achat HT]]*Tableau_TARIFS_SOCODA[[#This Row],[Qté7]]</f>
        <v>0</v>
      </c>
      <c r="W221" s="74">
        <f>Tableau_TARIFS_SOCODA[[#This Row],[Prix d''achat HT]]*Tableau_TARIFS_SOCODA[[#This Row],[Qté8]]</f>
        <v>0</v>
      </c>
      <c r="Y221" s="74">
        <f>Tableau_TARIFS_SOCODA[[#This Row],[Prix d''achat HT]]*Tableau_TARIFS_SOCODA[[#This Row],[Qté9]]</f>
        <v>0</v>
      </c>
      <c r="AA221" s="74">
        <f>Tableau_TARIFS_SOCODA[[#This Row],[Prix d''achat HT]]*Tableau_TARIFS_SOCODA[[#This Row],[Qté10]]</f>
        <v>0</v>
      </c>
      <c r="AC221" s="74">
        <f>Tableau_TARIFS_SOCODA[[#This Row],[Prix d''achat HT]]*Tableau_TARIFS_SOCODA[[#This Row],[Qté11]]</f>
        <v>0</v>
      </c>
      <c r="AE221" s="74">
        <f>Tableau_TARIFS_SOCODA[[#This Row],[Prix d''achat HT]]*Tableau_TARIFS_SOCODA[[#This Row],[Qté12]]</f>
        <v>0</v>
      </c>
      <c r="AG221" s="74">
        <f>Tableau_TARIFS_SOCODA[[#This Row],[Prix d''achat HT]]*Tableau_TARIFS_SOCODA[[#This Row],[Qté13]]</f>
        <v>0</v>
      </c>
      <c r="AI221" s="74">
        <f>Tableau_TARIFS_SOCODA[[#This Row],[Prix d''achat HT]]*Tableau_TARIFS_SOCODA[[#This Row],[Qté14]]</f>
        <v>0</v>
      </c>
      <c r="AK221" s="74">
        <f>Tableau_TARIFS_SOCODA[[#This Row],[Prix d''achat HT]]*Tableau_TARIFS_SOCODA[[#This Row],[Qté15]]</f>
        <v>0</v>
      </c>
      <c r="AM221" s="74">
        <f>Tableau_TARIFS_SOCODA[[#This Row],[Prix d''achat HT]]*Tableau_TARIFS_SOCODA[[#This Row],[Qté16]]</f>
        <v>0</v>
      </c>
      <c r="AO221" s="74">
        <f>Tableau_TARIFS_SOCODA[[#This Row],[Prix d''achat HT]]*Tableau_TARIFS_SOCODA[[#This Row],[Qté17]]</f>
        <v>0</v>
      </c>
      <c r="AQ221" s="74">
        <f>Tableau_TARIFS_SOCODA[[#This Row],[Prix d''achat HT]]*Tableau_TARIFS_SOCODA[[#This Row],[Qté18]]</f>
        <v>0</v>
      </c>
      <c r="AS221" s="74">
        <f>Tableau_TARIFS_SOCODA[[#This Row],[Prix d''achat HT]]*Tableau_TARIFS_SOCODA[[#This Row],[Qté19]]</f>
        <v>0</v>
      </c>
      <c r="AU221" s="74">
        <f>Tableau_TARIFS_SOCODA[[#This Row],[Prix d''achat HT]]*Tableau_TARIFS_SOCODA[[#This Row],[Qté20]]</f>
        <v>0</v>
      </c>
      <c r="AW221" s="74">
        <f>Tableau_TARIFS_SOCODA[[#This Row],[Prix d''achat HT]]*Tableau_TARIFS_SOCODA[[#This Row],[Qté21]]</f>
        <v>0</v>
      </c>
      <c r="AY221" s="74">
        <f>Tableau_TARIFS_SOCODA[[#This Row],[Prix d''achat HT]]*Tableau_TARIFS_SOCODA[[#This Row],[Qté22]]</f>
        <v>0</v>
      </c>
      <c r="BA221" s="74">
        <f>Tableau_TARIFS_SOCODA[[#This Row],[Prix d''achat HT]]*Tableau_TARIFS_SOCODA[[#This Row],[Qté23]]</f>
        <v>0</v>
      </c>
      <c r="BC221" s="74">
        <f>Tableau_TARIFS_SOCODA[[#This Row],[Prix d''achat HT]]*Tableau_TARIFS_SOCODA[[#This Row],[Qté24]]</f>
        <v>0</v>
      </c>
      <c r="BE221" s="74">
        <f>Tableau_TARIFS_SOCODA[[#This Row],[Prix d''achat HT]]*Tableau_TARIFS_SOCODA[[#This Row],[Qté25]]</f>
        <v>0</v>
      </c>
      <c r="BG221" s="74">
        <f>Tableau_TARIFS_SOCODA[[#This Row],[Prix d''achat HT]]*Tableau_TARIFS_SOCODA[[#This Row],[Qté26]]</f>
        <v>0</v>
      </c>
      <c r="BI221" s="74">
        <f>Tableau_TARIFS_SOCODA[[#This Row],[Prix d''achat HT]]*Tableau_TARIFS_SOCODA[[#This Row],[Qté27]]</f>
        <v>0</v>
      </c>
      <c r="BK221" s="74">
        <f>Tableau_TARIFS_SOCODA[[#This Row],[Prix d''achat HT]]*Tableau_TARIFS_SOCODA[[#This Row],[Qté28]]</f>
        <v>0</v>
      </c>
      <c r="BM221" s="74">
        <f>Tableau_TARIFS_SOCODA[[#This Row],[Prix d''achat HT]]*Tableau_TARIFS_SOCODA[[#This Row],[Qté29]]</f>
        <v>0</v>
      </c>
      <c r="BO221" s="74">
        <f>Tableau_TARIFS_SOCODA[[#This Row],[Prix d''achat HT]]*Tableau_TARIFS_SOCODA[[#This Row],[Qté30]]</f>
        <v>0</v>
      </c>
      <c r="BP221" s="75">
        <f>Tableau_TARIFS_SOCODA[[#This Row],[Longueur]]*Tableau_TARIFS_SOCODA[[#This Row],[Largeur]]</f>
        <v>4.0523999999999996</v>
      </c>
      <c r="BR221" s="74"/>
    </row>
    <row r="222" spans="1:70" x14ac:dyDescent="0.25">
      <c r="A222" t="s">
        <v>502</v>
      </c>
      <c r="B222" t="s">
        <v>383</v>
      </c>
      <c r="C222" t="s">
        <v>503</v>
      </c>
      <c r="D222">
        <v>3.07</v>
      </c>
      <c r="E222">
        <v>1.32</v>
      </c>
      <c r="F222" t="s">
        <v>61</v>
      </c>
      <c r="G222" s="74">
        <v>20.53</v>
      </c>
      <c r="I222" s="74">
        <f>Tableau_TARIFS_SOCODA[[#This Row],[Prix d''achat HT]]*Tableau_TARIFS_SOCODA[[#This Row],[Qté]]</f>
        <v>0</v>
      </c>
      <c r="K222" s="74">
        <f>Tableau_TARIFS_SOCODA[[#This Row],[Prix d''achat HT]]*Tableau_TARIFS_SOCODA[[#This Row],[Qté2]]</f>
        <v>0</v>
      </c>
      <c r="M222" s="74">
        <f>Tableau_TARIFS_SOCODA[[#This Row],[Prix d''achat HT]]*Tableau_TARIFS_SOCODA[[#This Row],[Qté3]]</f>
        <v>0</v>
      </c>
      <c r="O222" s="74">
        <f>Tableau_TARIFS_SOCODA[[#This Row],[Prix d''achat HT]]*Tableau_TARIFS_SOCODA[[#This Row],[Qté4]]</f>
        <v>0</v>
      </c>
      <c r="Q222" s="74">
        <f>Tableau_TARIFS_SOCODA[[#This Row],[Prix d''achat HT]]*Tableau_TARIFS_SOCODA[[#This Row],[Qté5]]</f>
        <v>0</v>
      </c>
      <c r="S222" s="74">
        <f>Tableau_TARIFS_SOCODA[[#This Row],[Prix d''achat HT]]*Tableau_TARIFS_SOCODA[[#This Row],[Qté6]]</f>
        <v>0</v>
      </c>
      <c r="U222" s="74">
        <f>Tableau_TARIFS_SOCODA[[#This Row],[Prix d''achat HT]]*Tableau_TARIFS_SOCODA[[#This Row],[Qté7]]</f>
        <v>0</v>
      </c>
      <c r="W222" s="74">
        <f>Tableau_TARIFS_SOCODA[[#This Row],[Prix d''achat HT]]*Tableau_TARIFS_SOCODA[[#This Row],[Qté8]]</f>
        <v>0</v>
      </c>
      <c r="Y222" s="74">
        <f>Tableau_TARIFS_SOCODA[[#This Row],[Prix d''achat HT]]*Tableau_TARIFS_SOCODA[[#This Row],[Qté9]]</f>
        <v>0</v>
      </c>
      <c r="AA222" s="74">
        <f>Tableau_TARIFS_SOCODA[[#This Row],[Prix d''achat HT]]*Tableau_TARIFS_SOCODA[[#This Row],[Qté10]]</f>
        <v>0</v>
      </c>
      <c r="AC222" s="74">
        <f>Tableau_TARIFS_SOCODA[[#This Row],[Prix d''achat HT]]*Tableau_TARIFS_SOCODA[[#This Row],[Qté11]]</f>
        <v>0</v>
      </c>
      <c r="AE222" s="74">
        <f>Tableau_TARIFS_SOCODA[[#This Row],[Prix d''achat HT]]*Tableau_TARIFS_SOCODA[[#This Row],[Qté12]]</f>
        <v>0</v>
      </c>
      <c r="AG222" s="74">
        <f>Tableau_TARIFS_SOCODA[[#This Row],[Prix d''achat HT]]*Tableau_TARIFS_SOCODA[[#This Row],[Qté13]]</f>
        <v>0</v>
      </c>
      <c r="AI222" s="74">
        <f>Tableau_TARIFS_SOCODA[[#This Row],[Prix d''achat HT]]*Tableau_TARIFS_SOCODA[[#This Row],[Qté14]]</f>
        <v>0</v>
      </c>
      <c r="AK222" s="74">
        <f>Tableau_TARIFS_SOCODA[[#This Row],[Prix d''achat HT]]*Tableau_TARIFS_SOCODA[[#This Row],[Qté15]]</f>
        <v>0</v>
      </c>
      <c r="AM222" s="74">
        <f>Tableau_TARIFS_SOCODA[[#This Row],[Prix d''achat HT]]*Tableau_TARIFS_SOCODA[[#This Row],[Qté16]]</f>
        <v>0</v>
      </c>
      <c r="AO222" s="74">
        <f>Tableau_TARIFS_SOCODA[[#This Row],[Prix d''achat HT]]*Tableau_TARIFS_SOCODA[[#This Row],[Qté17]]</f>
        <v>0</v>
      </c>
      <c r="AQ222" s="74">
        <f>Tableau_TARIFS_SOCODA[[#This Row],[Prix d''achat HT]]*Tableau_TARIFS_SOCODA[[#This Row],[Qté18]]</f>
        <v>0</v>
      </c>
      <c r="AS222" s="74">
        <f>Tableau_TARIFS_SOCODA[[#This Row],[Prix d''achat HT]]*Tableau_TARIFS_SOCODA[[#This Row],[Qté19]]</f>
        <v>0</v>
      </c>
      <c r="AU222" s="74">
        <f>Tableau_TARIFS_SOCODA[[#This Row],[Prix d''achat HT]]*Tableau_TARIFS_SOCODA[[#This Row],[Qté20]]</f>
        <v>0</v>
      </c>
      <c r="AW222" s="74">
        <f>Tableau_TARIFS_SOCODA[[#This Row],[Prix d''achat HT]]*Tableau_TARIFS_SOCODA[[#This Row],[Qté21]]</f>
        <v>0</v>
      </c>
      <c r="AY222" s="74">
        <f>Tableau_TARIFS_SOCODA[[#This Row],[Prix d''achat HT]]*Tableau_TARIFS_SOCODA[[#This Row],[Qté22]]</f>
        <v>0</v>
      </c>
      <c r="BA222" s="74">
        <f>Tableau_TARIFS_SOCODA[[#This Row],[Prix d''achat HT]]*Tableau_TARIFS_SOCODA[[#This Row],[Qté23]]</f>
        <v>0</v>
      </c>
      <c r="BC222" s="74">
        <f>Tableau_TARIFS_SOCODA[[#This Row],[Prix d''achat HT]]*Tableau_TARIFS_SOCODA[[#This Row],[Qté24]]</f>
        <v>0</v>
      </c>
      <c r="BE222" s="74">
        <f>Tableau_TARIFS_SOCODA[[#This Row],[Prix d''achat HT]]*Tableau_TARIFS_SOCODA[[#This Row],[Qté25]]</f>
        <v>0</v>
      </c>
      <c r="BG222" s="74">
        <f>Tableau_TARIFS_SOCODA[[#This Row],[Prix d''achat HT]]*Tableau_TARIFS_SOCODA[[#This Row],[Qté26]]</f>
        <v>0</v>
      </c>
      <c r="BI222" s="74">
        <f>Tableau_TARIFS_SOCODA[[#This Row],[Prix d''achat HT]]*Tableau_TARIFS_SOCODA[[#This Row],[Qté27]]</f>
        <v>0</v>
      </c>
      <c r="BK222" s="74">
        <f>Tableau_TARIFS_SOCODA[[#This Row],[Prix d''achat HT]]*Tableau_TARIFS_SOCODA[[#This Row],[Qté28]]</f>
        <v>0</v>
      </c>
      <c r="BM222" s="74">
        <f>Tableau_TARIFS_SOCODA[[#This Row],[Prix d''achat HT]]*Tableau_TARIFS_SOCODA[[#This Row],[Qté29]]</f>
        <v>0</v>
      </c>
      <c r="BO222" s="74">
        <f>Tableau_TARIFS_SOCODA[[#This Row],[Prix d''achat HT]]*Tableau_TARIFS_SOCODA[[#This Row],[Qté30]]</f>
        <v>0</v>
      </c>
      <c r="BP222" s="75">
        <f>Tableau_TARIFS_SOCODA[[#This Row],[Longueur]]*Tableau_TARIFS_SOCODA[[#This Row],[Largeur]]</f>
        <v>4.0523999999999996</v>
      </c>
      <c r="BR222" s="74"/>
    </row>
    <row r="223" spans="1:70" x14ac:dyDescent="0.25">
      <c r="A223" t="s">
        <v>504</v>
      </c>
      <c r="B223" t="s">
        <v>383</v>
      </c>
      <c r="C223" t="s">
        <v>505</v>
      </c>
      <c r="D223">
        <v>3.07</v>
      </c>
      <c r="E223">
        <v>1.32</v>
      </c>
      <c r="F223" t="s">
        <v>61</v>
      </c>
      <c r="G223" s="74">
        <v>20.53</v>
      </c>
      <c r="I223" s="74">
        <f>Tableau_TARIFS_SOCODA[[#This Row],[Prix d''achat HT]]*Tableau_TARIFS_SOCODA[[#This Row],[Qté]]</f>
        <v>0</v>
      </c>
      <c r="K223" s="74">
        <f>Tableau_TARIFS_SOCODA[[#This Row],[Prix d''achat HT]]*Tableau_TARIFS_SOCODA[[#This Row],[Qté2]]</f>
        <v>0</v>
      </c>
      <c r="M223" s="74">
        <f>Tableau_TARIFS_SOCODA[[#This Row],[Prix d''achat HT]]*Tableau_TARIFS_SOCODA[[#This Row],[Qté3]]</f>
        <v>0</v>
      </c>
      <c r="O223" s="74">
        <f>Tableau_TARIFS_SOCODA[[#This Row],[Prix d''achat HT]]*Tableau_TARIFS_SOCODA[[#This Row],[Qté4]]</f>
        <v>0</v>
      </c>
      <c r="Q223" s="74">
        <f>Tableau_TARIFS_SOCODA[[#This Row],[Prix d''achat HT]]*Tableau_TARIFS_SOCODA[[#This Row],[Qté5]]</f>
        <v>0</v>
      </c>
      <c r="S223" s="74">
        <f>Tableau_TARIFS_SOCODA[[#This Row],[Prix d''achat HT]]*Tableau_TARIFS_SOCODA[[#This Row],[Qté6]]</f>
        <v>0</v>
      </c>
      <c r="U223" s="74">
        <f>Tableau_TARIFS_SOCODA[[#This Row],[Prix d''achat HT]]*Tableau_TARIFS_SOCODA[[#This Row],[Qté7]]</f>
        <v>0</v>
      </c>
      <c r="W223" s="74">
        <f>Tableau_TARIFS_SOCODA[[#This Row],[Prix d''achat HT]]*Tableau_TARIFS_SOCODA[[#This Row],[Qté8]]</f>
        <v>0</v>
      </c>
      <c r="Y223" s="74">
        <f>Tableau_TARIFS_SOCODA[[#This Row],[Prix d''achat HT]]*Tableau_TARIFS_SOCODA[[#This Row],[Qté9]]</f>
        <v>0</v>
      </c>
      <c r="AA223" s="74">
        <f>Tableau_TARIFS_SOCODA[[#This Row],[Prix d''achat HT]]*Tableau_TARIFS_SOCODA[[#This Row],[Qté10]]</f>
        <v>0</v>
      </c>
      <c r="AC223" s="74">
        <f>Tableau_TARIFS_SOCODA[[#This Row],[Prix d''achat HT]]*Tableau_TARIFS_SOCODA[[#This Row],[Qté11]]</f>
        <v>0</v>
      </c>
      <c r="AE223" s="74">
        <f>Tableau_TARIFS_SOCODA[[#This Row],[Prix d''achat HT]]*Tableau_TARIFS_SOCODA[[#This Row],[Qté12]]</f>
        <v>0</v>
      </c>
      <c r="AG223" s="74">
        <f>Tableau_TARIFS_SOCODA[[#This Row],[Prix d''achat HT]]*Tableau_TARIFS_SOCODA[[#This Row],[Qté13]]</f>
        <v>0</v>
      </c>
      <c r="AI223" s="74">
        <f>Tableau_TARIFS_SOCODA[[#This Row],[Prix d''achat HT]]*Tableau_TARIFS_SOCODA[[#This Row],[Qté14]]</f>
        <v>0</v>
      </c>
      <c r="AK223" s="74">
        <f>Tableau_TARIFS_SOCODA[[#This Row],[Prix d''achat HT]]*Tableau_TARIFS_SOCODA[[#This Row],[Qté15]]</f>
        <v>0</v>
      </c>
      <c r="AM223" s="74">
        <f>Tableau_TARIFS_SOCODA[[#This Row],[Prix d''achat HT]]*Tableau_TARIFS_SOCODA[[#This Row],[Qté16]]</f>
        <v>0</v>
      </c>
      <c r="AO223" s="74">
        <f>Tableau_TARIFS_SOCODA[[#This Row],[Prix d''achat HT]]*Tableau_TARIFS_SOCODA[[#This Row],[Qté17]]</f>
        <v>0</v>
      </c>
      <c r="AQ223" s="74">
        <f>Tableau_TARIFS_SOCODA[[#This Row],[Prix d''achat HT]]*Tableau_TARIFS_SOCODA[[#This Row],[Qté18]]</f>
        <v>0</v>
      </c>
      <c r="AS223" s="74">
        <f>Tableau_TARIFS_SOCODA[[#This Row],[Prix d''achat HT]]*Tableau_TARIFS_SOCODA[[#This Row],[Qté19]]</f>
        <v>0</v>
      </c>
      <c r="AU223" s="74">
        <f>Tableau_TARIFS_SOCODA[[#This Row],[Prix d''achat HT]]*Tableau_TARIFS_SOCODA[[#This Row],[Qté20]]</f>
        <v>0</v>
      </c>
      <c r="AW223" s="74">
        <f>Tableau_TARIFS_SOCODA[[#This Row],[Prix d''achat HT]]*Tableau_TARIFS_SOCODA[[#This Row],[Qté21]]</f>
        <v>0</v>
      </c>
      <c r="AY223" s="74">
        <f>Tableau_TARIFS_SOCODA[[#This Row],[Prix d''achat HT]]*Tableau_TARIFS_SOCODA[[#This Row],[Qté22]]</f>
        <v>0</v>
      </c>
      <c r="BA223" s="74">
        <f>Tableau_TARIFS_SOCODA[[#This Row],[Prix d''achat HT]]*Tableau_TARIFS_SOCODA[[#This Row],[Qté23]]</f>
        <v>0</v>
      </c>
      <c r="BC223" s="74">
        <f>Tableau_TARIFS_SOCODA[[#This Row],[Prix d''achat HT]]*Tableau_TARIFS_SOCODA[[#This Row],[Qté24]]</f>
        <v>0</v>
      </c>
      <c r="BE223" s="74">
        <f>Tableau_TARIFS_SOCODA[[#This Row],[Prix d''achat HT]]*Tableau_TARIFS_SOCODA[[#This Row],[Qté25]]</f>
        <v>0</v>
      </c>
      <c r="BG223" s="74">
        <f>Tableau_TARIFS_SOCODA[[#This Row],[Prix d''achat HT]]*Tableau_TARIFS_SOCODA[[#This Row],[Qté26]]</f>
        <v>0</v>
      </c>
      <c r="BI223" s="74">
        <f>Tableau_TARIFS_SOCODA[[#This Row],[Prix d''achat HT]]*Tableau_TARIFS_SOCODA[[#This Row],[Qté27]]</f>
        <v>0</v>
      </c>
      <c r="BK223" s="74">
        <f>Tableau_TARIFS_SOCODA[[#This Row],[Prix d''achat HT]]*Tableau_TARIFS_SOCODA[[#This Row],[Qté28]]</f>
        <v>0</v>
      </c>
      <c r="BM223" s="74">
        <f>Tableau_TARIFS_SOCODA[[#This Row],[Prix d''achat HT]]*Tableau_TARIFS_SOCODA[[#This Row],[Qté29]]</f>
        <v>0</v>
      </c>
      <c r="BO223" s="74">
        <f>Tableau_TARIFS_SOCODA[[#This Row],[Prix d''achat HT]]*Tableau_TARIFS_SOCODA[[#This Row],[Qté30]]</f>
        <v>0</v>
      </c>
      <c r="BP223" s="75">
        <f>Tableau_TARIFS_SOCODA[[#This Row],[Longueur]]*Tableau_TARIFS_SOCODA[[#This Row],[Largeur]]</f>
        <v>4.0523999999999996</v>
      </c>
      <c r="BR223" s="74"/>
    </row>
    <row r="224" spans="1:70" x14ac:dyDescent="0.25">
      <c r="A224" t="s">
        <v>506</v>
      </c>
      <c r="B224" t="s">
        <v>383</v>
      </c>
      <c r="C224" t="s">
        <v>507</v>
      </c>
      <c r="D224">
        <v>3.07</v>
      </c>
      <c r="E224">
        <v>1.24</v>
      </c>
      <c r="F224" t="s">
        <v>61</v>
      </c>
      <c r="G224" s="74">
        <v>18.21</v>
      </c>
      <c r="I224" s="74">
        <f>Tableau_TARIFS_SOCODA[[#This Row],[Prix d''achat HT]]*Tableau_TARIFS_SOCODA[[#This Row],[Qté]]</f>
        <v>0</v>
      </c>
      <c r="K224" s="74">
        <f>Tableau_TARIFS_SOCODA[[#This Row],[Prix d''achat HT]]*Tableau_TARIFS_SOCODA[[#This Row],[Qté2]]</f>
        <v>0</v>
      </c>
      <c r="M224" s="74">
        <f>Tableau_TARIFS_SOCODA[[#This Row],[Prix d''achat HT]]*Tableau_TARIFS_SOCODA[[#This Row],[Qté3]]</f>
        <v>0</v>
      </c>
      <c r="O224" s="74">
        <f>Tableau_TARIFS_SOCODA[[#This Row],[Prix d''achat HT]]*Tableau_TARIFS_SOCODA[[#This Row],[Qté4]]</f>
        <v>0</v>
      </c>
      <c r="Q224" s="74">
        <f>Tableau_TARIFS_SOCODA[[#This Row],[Prix d''achat HT]]*Tableau_TARIFS_SOCODA[[#This Row],[Qté5]]</f>
        <v>0</v>
      </c>
      <c r="S224" s="74">
        <f>Tableau_TARIFS_SOCODA[[#This Row],[Prix d''achat HT]]*Tableau_TARIFS_SOCODA[[#This Row],[Qté6]]</f>
        <v>0</v>
      </c>
      <c r="U224" s="74">
        <f>Tableau_TARIFS_SOCODA[[#This Row],[Prix d''achat HT]]*Tableau_TARIFS_SOCODA[[#This Row],[Qté7]]</f>
        <v>0</v>
      </c>
      <c r="W224" s="74">
        <f>Tableau_TARIFS_SOCODA[[#This Row],[Prix d''achat HT]]*Tableau_TARIFS_SOCODA[[#This Row],[Qté8]]</f>
        <v>0</v>
      </c>
      <c r="Y224" s="74">
        <f>Tableau_TARIFS_SOCODA[[#This Row],[Prix d''achat HT]]*Tableau_TARIFS_SOCODA[[#This Row],[Qté9]]</f>
        <v>0</v>
      </c>
      <c r="AA224" s="74">
        <f>Tableau_TARIFS_SOCODA[[#This Row],[Prix d''achat HT]]*Tableau_TARIFS_SOCODA[[#This Row],[Qté10]]</f>
        <v>0</v>
      </c>
      <c r="AC224" s="74">
        <f>Tableau_TARIFS_SOCODA[[#This Row],[Prix d''achat HT]]*Tableau_TARIFS_SOCODA[[#This Row],[Qté11]]</f>
        <v>0</v>
      </c>
      <c r="AE224" s="74">
        <f>Tableau_TARIFS_SOCODA[[#This Row],[Prix d''achat HT]]*Tableau_TARIFS_SOCODA[[#This Row],[Qté12]]</f>
        <v>0</v>
      </c>
      <c r="AG224" s="74">
        <f>Tableau_TARIFS_SOCODA[[#This Row],[Prix d''achat HT]]*Tableau_TARIFS_SOCODA[[#This Row],[Qté13]]</f>
        <v>0</v>
      </c>
      <c r="AI224" s="74">
        <f>Tableau_TARIFS_SOCODA[[#This Row],[Prix d''achat HT]]*Tableau_TARIFS_SOCODA[[#This Row],[Qté14]]</f>
        <v>0</v>
      </c>
      <c r="AK224" s="74">
        <f>Tableau_TARIFS_SOCODA[[#This Row],[Prix d''achat HT]]*Tableau_TARIFS_SOCODA[[#This Row],[Qté15]]</f>
        <v>0</v>
      </c>
      <c r="AM224" s="74">
        <f>Tableau_TARIFS_SOCODA[[#This Row],[Prix d''achat HT]]*Tableau_TARIFS_SOCODA[[#This Row],[Qté16]]</f>
        <v>0</v>
      </c>
      <c r="AO224" s="74">
        <f>Tableau_TARIFS_SOCODA[[#This Row],[Prix d''achat HT]]*Tableau_TARIFS_SOCODA[[#This Row],[Qté17]]</f>
        <v>0</v>
      </c>
      <c r="AQ224" s="74">
        <f>Tableau_TARIFS_SOCODA[[#This Row],[Prix d''achat HT]]*Tableau_TARIFS_SOCODA[[#This Row],[Qté18]]</f>
        <v>0</v>
      </c>
      <c r="AS224" s="74">
        <f>Tableau_TARIFS_SOCODA[[#This Row],[Prix d''achat HT]]*Tableau_TARIFS_SOCODA[[#This Row],[Qté19]]</f>
        <v>0</v>
      </c>
      <c r="AU224" s="74">
        <f>Tableau_TARIFS_SOCODA[[#This Row],[Prix d''achat HT]]*Tableau_TARIFS_SOCODA[[#This Row],[Qté20]]</f>
        <v>0</v>
      </c>
      <c r="AW224" s="74">
        <f>Tableau_TARIFS_SOCODA[[#This Row],[Prix d''achat HT]]*Tableau_TARIFS_SOCODA[[#This Row],[Qté21]]</f>
        <v>0</v>
      </c>
      <c r="AY224" s="74">
        <f>Tableau_TARIFS_SOCODA[[#This Row],[Prix d''achat HT]]*Tableau_TARIFS_SOCODA[[#This Row],[Qté22]]</f>
        <v>0</v>
      </c>
      <c r="BA224" s="74">
        <f>Tableau_TARIFS_SOCODA[[#This Row],[Prix d''achat HT]]*Tableau_TARIFS_SOCODA[[#This Row],[Qté23]]</f>
        <v>0</v>
      </c>
      <c r="BC224" s="74">
        <f>Tableau_TARIFS_SOCODA[[#This Row],[Prix d''achat HT]]*Tableau_TARIFS_SOCODA[[#This Row],[Qté24]]</f>
        <v>0</v>
      </c>
      <c r="BE224" s="74">
        <f>Tableau_TARIFS_SOCODA[[#This Row],[Prix d''achat HT]]*Tableau_TARIFS_SOCODA[[#This Row],[Qté25]]</f>
        <v>0</v>
      </c>
      <c r="BG224" s="74">
        <f>Tableau_TARIFS_SOCODA[[#This Row],[Prix d''achat HT]]*Tableau_TARIFS_SOCODA[[#This Row],[Qté26]]</f>
        <v>0</v>
      </c>
      <c r="BI224" s="74">
        <f>Tableau_TARIFS_SOCODA[[#This Row],[Prix d''achat HT]]*Tableau_TARIFS_SOCODA[[#This Row],[Qté27]]</f>
        <v>0</v>
      </c>
      <c r="BK224" s="74">
        <f>Tableau_TARIFS_SOCODA[[#This Row],[Prix d''achat HT]]*Tableau_TARIFS_SOCODA[[#This Row],[Qté28]]</f>
        <v>0</v>
      </c>
      <c r="BM224" s="74">
        <f>Tableau_TARIFS_SOCODA[[#This Row],[Prix d''achat HT]]*Tableau_TARIFS_SOCODA[[#This Row],[Qté29]]</f>
        <v>0</v>
      </c>
      <c r="BO224" s="74">
        <f>Tableau_TARIFS_SOCODA[[#This Row],[Prix d''achat HT]]*Tableau_TARIFS_SOCODA[[#This Row],[Qté30]]</f>
        <v>0</v>
      </c>
      <c r="BP224" s="75">
        <f>Tableau_TARIFS_SOCODA[[#This Row],[Longueur]]*Tableau_TARIFS_SOCODA[[#This Row],[Largeur]]</f>
        <v>3.8068</v>
      </c>
      <c r="BR224" s="74"/>
    </row>
    <row r="225" spans="1:70" x14ac:dyDescent="0.25">
      <c r="A225" t="s">
        <v>508</v>
      </c>
      <c r="B225" t="s">
        <v>383</v>
      </c>
      <c r="C225" t="s">
        <v>509</v>
      </c>
      <c r="D225">
        <v>3.07</v>
      </c>
      <c r="E225">
        <v>1.32</v>
      </c>
      <c r="F225" t="s">
        <v>61</v>
      </c>
      <c r="G225" s="74">
        <v>16.79</v>
      </c>
      <c r="I225" s="74">
        <f>Tableau_TARIFS_SOCODA[[#This Row],[Prix d''achat HT]]*Tableau_TARIFS_SOCODA[[#This Row],[Qté]]</f>
        <v>0</v>
      </c>
      <c r="K225" s="74">
        <f>Tableau_TARIFS_SOCODA[[#This Row],[Prix d''achat HT]]*Tableau_TARIFS_SOCODA[[#This Row],[Qté2]]</f>
        <v>0</v>
      </c>
      <c r="M225" s="74">
        <f>Tableau_TARIFS_SOCODA[[#This Row],[Prix d''achat HT]]*Tableau_TARIFS_SOCODA[[#This Row],[Qté3]]</f>
        <v>0</v>
      </c>
      <c r="O225" s="74">
        <f>Tableau_TARIFS_SOCODA[[#This Row],[Prix d''achat HT]]*Tableau_TARIFS_SOCODA[[#This Row],[Qté4]]</f>
        <v>0</v>
      </c>
      <c r="Q225" s="74">
        <f>Tableau_TARIFS_SOCODA[[#This Row],[Prix d''achat HT]]*Tableau_TARIFS_SOCODA[[#This Row],[Qté5]]</f>
        <v>0</v>
      </c>
      <c r="S225" s="74">
        <f>Tableau_TARIFS_SOCODA[[#This Row],[Prix d''achat HT]]*Tableau_TARIFS_SOCODA[[#This Row],[Qté6]]</f>
        <v>0</v>
      </c>
      <c r="U225" s="74">
        <f>Tableau_TARIFS_SOCODA[[#This Row],[Prix d''achat HT]]*Tableau_TARIFS_SOCODA[[#This Row],[Qté7]]</f>
        <v>0</v>
      </c>
      <c r="W225" s="74">
        <f>Tableau_TARIFS_SOCODA[[#This Row],[Prix d''achat HT]]*Tableau_TARIFS_SOCODA[[#This Row],[Qté8]]</f>
        <v>0</v>
      </c>
      <c r="Y225" s="74">
        <f>Tableau_TARIFS_SOCODA[[#This Row],[Prix d''achat HT]]*Tableau_TARIFS_SOCODA[[#This Row],[Qté9]]</f>
        <v>0</v>
      </c>
      <c r="AA225" s="74">
        <f>Tableau_TARIFS_SOCODA[[#This Row],[Prix d''achat HT]]*Tableau_TARIFS_SOCODA[[#This Row],[Qté10]]</f>
        <v>0</v>
      </c>
      <c r="AC225" s="74">
        <f>Tableau_TARIFS_SOCODA[[#This Row],[Prix d''achat HT]]*Tableau_TARIFS_SOCODA[[#This Row],[Qté11]]</f>
        <v>0</v>
      </c>
      <c r="AE225" s="74">
        <f>Tableau_TARIFS_SOCODA[[#This Row],[Prix d''achat HT]]*Tableau_TARIFS_SOCODA[[#This Row],[Qté12]]</f>
        <v>0</v>
      </c>
      <c r="AG225" s="74">
        <f>Tableau_TARIFS_SOCODA[[#This Row],[Prix d''achat HT]]*Tableau_TARIFS_SOCODA[[#This Row],[Qté13]]</f>
        <v>0</v>
      </c>
      <c r="AI225" s="74">
        <f>Tableau_TARIFS_SOCODA[[#This Row],[Prix d''achat HT]]*Tableau_TARIFS_SOCODA[[#This Row],[Qté14]]</f>
        <v>0</v>
      </c>
      <c r="AK225" s="74">
        <f>Tableau_TARIFS_SOCODA[[#This Row],[Prix d''achat HT]]*Tableau_TARIFS_SOCODA[[#This Row],[Qté15]]</f>
        <v>0</v>
      </c>
      <c r="AM225" s="74">
        <f>Tableau_TARIFS_SOCODA[[#This Row],[Prix d''achat HT]]*Tableau_TARIFS_SOCODA[[#This Row],[Qté16]]</f>
        <v>0</v>
      </c>
      <c r="AO225" s="74">
        <f>Tableau_TARIFS_SOCODA[[#This Row],[Prix d''achat HT]]*Tableau_TARIFS_SOCODA[[#This Row],[Qté17]]</f>
        <v>0</v>
      </c>
      <c r="AQ225" s="74">
        <f>Tableau_TARIFS_SOCODA[[#This Row],[Prix d''achat HT]]*Tableau_TARIFS_SOCODA[[#This Row],[Qté18]]</f>
        <v>0</v>
      </c>
      <c r="AS225" s="74">
        <f>Tableau_TARIFS_SOCODA[[#This Row],[Prix d''achat HT]]*Tableau_TARIFS_SOCODA[[#This Row],[Qté19]]</f>
        <v>0</v>
      </c>
      <c r="AU225" s="74">
        <f>Tableau_TARIFS_SOCODA[[#This Row],[Prix d''achat HT]]*Tableau_TARIFS_SOCODA[[#This Row],[Qté20]]</f>
        <v>0</v>
      </c>
      <c r="AW225" s="74">
        <f>Tableau_TARIFS_SOCODA[[#This Row],[Prix d''achat HT]]*Tableau_TARIFS_SOCODA[[#This Row],[Qté21]]</f>
        <v>0</v>
      </c>
      <c r="AY225" s="74">
        <f>Tableau_TARIFS_SOCODA[[#This Row],[Prix d''achat HT]]*Tableau_TARIFS_SOCODA[[#This Row],[Qté22]]</f>
        <v>0</v>
      </c>
      <c r="BA225" s="74">
        <f>Tableau_TARIFS_SOCODA[[#This Row],[Prix d''achat HT]]*Tableau_TARIFS_SOCODA[[#This Row],[Qté23]]</f>
        <v>0</v>
      </c>
      <c r="BC225" s="74">
        <f>Tableau_TARIFS_SOCODA[[#This Row],[Prix d''achat HT]]*Tableau_TARIFS_SOCODA[[#This Row],[Qté24]]</f>
        <v>0</v>
      </c>
      <c r="BE225" s="74">
        <f>Tableau_TARIFS_SOCODA[[#This Row],[Prix d''achat HT]]*Tableau_TARIFS_SOCODA[[#This Row],[Qté25]]</f>
        <v>0</v>
      </c>
      <c r="BG225" s="74">
        <f>Tableau_TARIFS_SOCODA[[#This Row],[Prix d''achat HT]]*Tableau_TARIFS_SOCODA[[#This Row],[Qté26]]</f>
        <v>0</v>
      </c>
      <c r="BI225" s="74">
        <f>Tableau_TARIFS_SOCODA[[#This Row],[Prix d''achat HT]]*Tableau_TARIFS_SOCODA[[#This Row],[Qté27]]</f>
        <v>0</v>
      </c>
      <c r="BK225" s="74">
        <f>Tableau_TARIFS_SOCODA[[#This Row],[Prix d''achat HT]]*Tableau_TARIFS_SOCODA[[#This Row],[Qté28]]</f>
        <v>0</v>
      </c>
      <c r="BM225" s="74">
        <f>Tableau_TARIFS_SOCODA[[#This Row],[Prix d''achat HT]]*Tableau_TARIFS_SOCODA[[#This Row],[Qté29]]</f>
        <v>0</v>
      </c>
      <c r="BO225" s="74">
        <f>Tableau_TARIFS_SOCODA[[#This Row],[Prix d''achat HT]]*Tableau_TARIFS_SOCODA[[#This Row],[Qté30]]</f>
        <v>0</v>
      </c>
      <c r="BP225" s="75">
        <f>Tableau_TARIFS_SOCODA[[#This Row],[Longueur]]*Tableau_TARIFS_SOCODA[[#This Row],[Largeur]]</f>
        <v>4.0523999999999996</v>
      </c>
      <c r="BR225" s="74"/>
    </row>
    <row r="226" spans="1:70" x14ac:dyDescent="0.25">
      <c r="A226" t="s">
        <v>510</v>
      </c>
      <c r="B226" t="s">
        <v>383</v>
      </c>
      <c r="C226" t="s">
        <v>511</v>
      </c>
      <c r="D226">
        <v>3.07</v>
      </c>
      <c r="E226">
        <v>1.24</v>
      </c>
      <c r="F226" t="s">
        <v>61</v>
      </c>
      <c r="G226" s="74">
        <v>19.25</v>
      </c>
      <c r="I226" s="74">
        <f>Tableau_TARIFS_SOCODA[[#This Row],[Prix d''achat HT]]*Tableau_TARIFS_SOCODA[[#This Row],[Qté]]</f>
        <v>0</v>
      </c>
      <c r="K226" s="74">
        <f>Tableau_TARIFS_SOCODA[[#This Row],[Prix d''achat HT]]*Tableau_TARIFS_SOCODA[[#This Row],[Qté2]]</f>
        <v>0</v>
      </c>
      <c r="M226" s="74">
        <f>Tableau_TARIFS_SOCODA[[#This Row],[Prix d''achat HT]]*Tableau_TARIFS_SOCODA[[#This Row],[Qté3]]</f>
        <v>0</v>
      </c>
      <c r="O226" s="74">
        <f>Tableau_TARIFS_SOCODA[[#This Row],[Prix d''achat HT]]*Tableau_TARIFS_SOCODA[[#This Row],[Qté4]]</f>
        <v>0</v>
      </c>
      <c r="Q226" s="74">
        <f>Tableau_TARIFS_SOCODA[[#This Row],[Prix d''achat HT]]*Tableau_TARIFS_SOCODA[[#This Row],[Qté5]]</f>
        <v>0</v>
      </c>
      <c r="S226" s="74">
        <f>Tableau_TARIFS_SOCODA[[#This Row],[Prix d''achat HT]]*Tableau_TARIFS_SOCODA[[#This Row],[Qté6]]</f>
        <v>0</v>
      </c>
      <c r="U226" s="74">
        <f>Tableau_TARIFS_SOCODA[[#This Row],[Prix d''achat HT]]*Tableau_TARIFS_SOCODA[[#This Row],[Qté7]]</f>
        <v>0</v>
      </c>
      <c r="W226" s="74">
        <f>Tableau_TARIFS_SOCODA[[#This Row],[Prix d''achat HT]]*Tableau_TARIFS_SOCODA[[#This Row],[Qté8]]</f>
        <v>0</v>
      </c>
      <c r="Y226" s="74">
        <f>Tableau_TARIFS_SOCODA[[#This Row],[Prix d''achat HT]]*Tableau_TARIFS_SOCODA[[#This Row],[Qté9]]</f>
        <v>0</v>
      </c>
      <c r="AA226" s="74">
        <f>Tableau_TARIFS_SOCODA[[#This Row],[Prix d''achat HT]]*Tableau_TARIFS_SOCODA[[#This Row],[Qté10]]</f>
        <v>0</v>
      </c>
      <c r="AC226" s="74">
        <f>Tableau_TARIFS_SOCODA[[#This Row],[Prix d''achat HT]]*Tableau_TARIFS_SOCODA[[#This Row],[Qté11]]</f>
        <v>0</v>
      </c>
      <c r="AE226" s="74">
        <f>Tableau_TARIFS_SOCODA[[#This Row],[Prix d''achat HT]]*Tableau_TARIFS_SOCODA[[#This Row],[Qté12]]</f>
        <v>0</v>
      </c>
      <c r="AG226" s="74">
        <f>Tableau_TARIFS_SOCODA[[#This Row],[Prix d''achat HT]]*Tableau_TARIFS_SOCODA[[#This Row],[Qté13]]</f>
        <v>0</v>
      </c>
      <c r="AI226" s="74">
        <f>Tableau_TARIFS_SOCODA[[#This Row],[Prix d''achat HT]]*Tableau_TARIFS_SOCODA[[#This Row],[Qté14]]</f>
        <v>0</v>
      </c>
      <c r="AK226" s="74">
        <f>Tableau_TARIFS_SOCODA[[#This Row],[Prix d''achat HT]]*Tableau_TARIFS_SOCODA[[#This Row],[Qté15]]</f>
        <v>0</v>
      </c>
      <c r="AM226" s="74">
        <f>Tableau_TARIFS_SOCODA[[#This Row],[Prix d''achat HT]]*Tableau_TARIFS_SOCODA[[#This Row],[Qté16]]</f>
        <v>0</v>
      </c>
      <c r="AO226" s="74">
        <f>Tableau_TARIFS_SOCODA[[#This Row],[Prix d''achat HT]]*Tableau_TARIFS_SOCODA[[#This Row],[Qté17]]</f>
        <v>0</v>
      </c>
      <c r="AQ226" s="74">
        <f>Tableau_TARIFS_SOCODA[[#This Row],[Prix d''achat HT]]*Tableau_TARIFS_SOCODA[[#This Row],[Qté18]]</f>
        <v>0</v>
      </c>
      <c r="AS226" s="74">
        <f>Tableau_TARIFS_SOCODA[[#This Row],[Prix d''achat HT]]*Tableau_TARIFS_SOCODA[[#This Row],[Qté19]]</f>
        <v>0</v>
      </c>
      <c r="AU226" s="74">
        <f>Tableau_TARIFS_SOCODA[[#This Row],[Prix d''achat HT]]*Tableau_TARIFS_SOCODA[[#This Row],[Qté20]]</f>
        <v>0</v>
      </c>
      <c r="AW226" s="74">
        <f>Tableau_TARIFS_SOCODA[[#This Row],[Prix d''achat HT]]*Tableau_TARIFS_SOCODA[[#This Row],[Qté21]]</f>
        <v>0</v>
      </c>
      <c r="AY226" s="74">
        <f>Tableau_TARIFS_SOCODA[[#This Row],[Prix d''achat HT]]*Tableau_TARIFS_SOCODA[[#This Row],[Qté22]]</f>
        <v>0</v>
      </c>
      <c r="BA226" s="74">
        <f>Tableau_TARIFS_SOCODA[[#This Row],[Prix d''achat HT]]*Tableau_TARIFS_SOCODA[[#This Row],[Qté23]]</f>
        <v>0</v>
      </c>
      <c r="BC226" s="74">
        <f>Tableau_TARIFS_SOCODA[[#This Row],[Prix d''achat HT]]*Tableau_TARIFS_SOCODA[[#This Row],[Qté24]]</f>
        <v>0</v>
      </c>
      <c r="BE226" s="74">
        <f>Tableau_TARIFS_SOCODA[[#This Row],[Prix d''achat HT]]*Tableau_TARIFS_SOCODA[[#This Row],[Qté25]]</f>
        <v>0</v>
      </c>
      <c r="BG226" s="74">
        <f>Tableau_TARIFS_SOCODA[[#This Row],[Prix d''achat HT]]*Tableau_TARIFS_SOCODA[[#This Row],[Qté26]]</f>
        <v>0</v>
      </c>
      <c r="BI226" s="74">
        <f>Tableau_TARIFS_SOCODA[[#This Row],[Prix d''achat HT]]*Tableau_TARIFS_SOCODA[[#This Row],[Qté27]]</f>
        <v>0</v>
      </c>
      <c r="BK226" s="74">
        <f>Tableau_TARIFS_SOCODA[[#This Row],[Prix d''achat HT]]*Tableau_TARIFS_SOCODA[[#This Row],[Qté28]]</f>
        <v>0</v>
      </c>
      <c r="BM226" s="74">
        <f>Tableau_TARIFS_SOCODA[[#This Row],[Prix d''achat HT]]*Tableau_TARIFS_SOCODA[[#This Row],[Qté29]]</f>
        <v>0</v>
      </c>
      <c r="BO226" s="74">
        <f>Tableau_TARIFS_SOCODA[[#This Row],[Prix d''achat HT]]*Tableau_TARIFS_SOCODA[[#This Row],[Qté30]]</f>
        <v>0</v>
      </c>
      <c r="BP226" s="75">
        <f>Tableau_TARIFS_SOCODA[[#This Row],[Longueur]]*Tableau_TARIFS_SOCODA[[#This Row],[Largeur]]</f>
        <v>3.8068</v>
      </c>
      <c r="BR226" s="74"/>
    </row>
    <row r="227" spans="1:70" x14ac:dyDescent="0.25">
      <c r="A227" t="s">
        <v>512</v>
      </c>
      <c r="B227" t="s">
        <v>383</v>
      </c>
      <c r="C227" t="s">
        <v>513</v>
      </c>
      <c r="D227">
        <v>3.07</v>
      </c>
      <c r="E227">
        <v>1.24</v>
      </c>
      <c r="F227" t="s">
        <v>61</v>
      </c>
      <c r="G227" s="74">
        <v>19.25</v>
      </c>
      <c r="I227" s="74">
        <f>Tableau_TARIFS_SOCODA[[#This Row],[Prix d''achat HT]]*Tableau_TARIFS_SOCODA[[#This Row],[Qté]]</f>
        <v>0</v>
      </c>
      <c r="K227" s="74">
        <f>Tableau_TARIFS_SOCODA[[#This Row],[Prix d''achat HT]]*Tableau_TARIFS_SOCODA[[#This Row],[Qté2]]</f>
        <v>0</v>
      </c>
      <c r="M227" s="74">
        <f>Tableau_TARIFS_SOCODA[[#This Row],[Prix d''achat HT]]*Tableau_TARIFS_SOCODA[[#This Row],[Qté3]]</f>
        <v>0</v>
      </c>
      <c r="O227" s="74">
        <f>Tableau_TARIFS_SOCODA[[#This Row],[Prix d''achat HT]]*Tableau_TARIFS_SOCODA[[#This Row],[Qté4]]</f>
        <v>0</v>
      </c>
      <c r="Q227" s="74">
        <f>Tableau_TARIFS_SOCODA[[#This Row],[Prix d''achat HT]]*Tableau_TARIFS_SOCODA[[#This Row],[Qté5]]</f>
        <v>0</v>
      </c>
      <c r="S227" s="74">
        <f>Tableau_TARIFS_SOCODA[[#This Row],[Prix d''achat HT]]*Tableau_TARIFS_SOCODA[[#This Row],[Qté6]]</f>
        <v>0</v>
      </c>
      <c r="U227" s="74">
        <f>Tableau_TARIFS_SOCODA[[#This Row],[Prix d''achat HT]]*Tableau_TARIFS_SOCODA[[#This Row],[Qté7]]</f>
        <v>0</v>
      </c>
      <c r="W227" s="74">
        <f>Tableau_TARIFS_SOCODA[[#This Row],[Prix d''achat HT]]*Tableau_TARIFS_SOCODA[[#This Row],[Qté8]]</f>
        <v>0</v>
      </c>
      <c r="Y227" s="74">
        <f>Tableau_TARIFS_SOCODA[[#This Row],[Prix d''achat HT]]*Tableau_TARIFS_SOCODA[[#This Row],[Qté9]]</f>
        <v>0</v>
      </c>
      <c r="AA227" s="74">
        <f>Tableau_TARIFS_SOCODA[[#This Row],[Prix d''achat HT]]*Tableau_TARIFS_SOCODA[[#This Row],[Qté10]]</f>
        <v>0</v>
      </c>
      <c r="AC227" s="74">
        <f>Tableau_TARIFS_SOCODA[[#This Row],[Prix d''achat HT]]*Tableau_TARIFS_SOCODA[[#This Row],[Qté11]]</f>
        <v>0</v>
      </c>
      <c r="AE227" s="74">
        <f>Tableau_TARIFS_SOCODA[[#This Row],[Prix d''achat HT]]*Tableau_TARIFS_SOCODA[[#This Row],[Qté12]]</f>
        <v>0</v>
      </c>
      <c r="AG227" s="74">
        <f>Tableau_TARIFS_SOCODA[[#This Row],[Prix d''achat HT]]*Tableau_TARIFS_SOCODA[[#This Row],[Qté13]]</f>
        <v>0</v>
      </c>
      <c r="AI227" s="74">
        <f>Tableau_TARIFS_SOCODA[[#This Row],[Prix d''achat HT]]*Tableau_TARIFS_SOCODA[[#This Row],[Qté14]]</f>
        <v>0</v>
      </c>
      <c r="AK227" s="74">
        <f>Tableau_TARIFS_SOCODA[[#This Row],[Prix d''achat HT]]*Tableau_TARIFS_SOCODA[[#This Row],[Qté15]]</f>
        <v>0</v>
      </c>
      <c r="AM227" s="74">
        <f>Tableau_TARIFS_SOCODA[[#This Row],[Prix d''achat HT]]*Tableau_TARIFS_SOCODA[[#This Row],[Qté16]]</f>
        <v>0</v>
      </c>
      <c r="AO227" s="74">
        <f>Tableau_TARIFS_SOCODA[[#This Row],[Prix d''achat HT]]*Tableau_TARIFS_SOCODA[[#This Row],[Qté17]]</f>
        <v>0</v>
      </c>
      <c r="AQ227" s="74">
        <f>Tableau_TARIFS_SOCODA[[#This Row],[Prix d''achat HT]]*Tableau_TARIFS_SOCODA[[#This Row],[Qté18]]</f>
        <v>0</v>
      </c>
      <c r="AS227" s="74">
        <f>Tableau_TARIFS_SOCODA[[#This Row],[Prix d''achat HT]]*Tableau_TARIFS_SOCODA[[#This Row],[Qté19]]</f>
        <v>0</v>
      </c>
      <c r="AU227" s="74">
        <f>Tableau_TARIFS_SOCODA[[#This Row],[Prix d''achat HT]]*Tableau_TARIFS_SOCODA[[#This Row],[Qté20]]</f>
        <v>0</v>
      </c>
      <c r="AW227" s="74">
        <f>Tableau_TARIFS_SOCODA[[#This Row],[Prix d''achat HT]]*Tableau_TARIFS_SOCODA[[#This Row],[Qté21]]</f>
        <v>0</v>
      </c>
      <c r="AY227" s="74">
        <f>Tableau_TARIFS_SOCODA[[#This Row],[Prix d''achat HT]]*Tableau_TARIFS_SOCODA[[#This Row],[Qté22]]</f>
        <v>0</v>
      </c>
      <c r="BA227" s="74">
        <f>Tableau_TARIFS_SOCODA[[#This Row],[Prix d''achat HT]]*Tableau_TARIFS_SOCODA[[#This Row],[Qté23]]</f>
        <v>0</v>
      </c>
      <c r="BC227" s="74">
        <f>Tableau_TARIFS_SOCODA[[#This Row],[Prix d''achat HT]]*Tableau_TARIFS_SOCODA[[#This Row],[Qté24]]</f>
        <v>0</v>
      </c>
      <c r="BE227" s="74">
        <f>Tableau_TARIFS_SOCODA[[#This Row],[Prix d''achat HT]]*Tableau_TARIFS_SOCODA[[#This Row],[Qté25]]</f>
        <v>0</v>
      </c>
      <c r="BG227" s="74">
        <f>Tableau_TARIFS_SOCODA[[#This Row],[Prix d''achat HT]]*Tableau_TARIFS_SOCODA[[#This Row],[Qté26]]</f>
        <v>0</v>
      </c>
      <c r="BI227" s="74">
        <f>Tableau_TARIFS_SOCODA[[#This Row],[Prix d''achat HT]]*Tableau_TARIFS_SOCODA[[#This Row],[Qté27]]</f>
        <v>0</v>
      </c>
      <c r="BK227" s="74">
        <f>Tableau_TARIFS_SOCODA[[#This Row],[Prix d''achat HT]]*Tableau_TARIFS_SOCODA[[#This Row],[Qté28]]</f>
        <v>0</v>
      </c>
      <c r="BM227" s="74">
        <f>Tableau_TARIFS_SOCODA[[#This Row],[Prix d''achat HT]]*Tableau_TARIFS_SOCODA[[#This Row],[Qté29]]</f>
        <v>0</v>
      </c>
      <c r="BO227" s="74">
        <f>Tableau_TARIFS_SOCODA[[#This Row],[Prix d''achat HT]]*Tableau_TARIFS_SOCODA[[#This Row],[Qté30]]</f>
        <v>0</v>
      </c>
      <c r="BP227" s="75">
        <f>Tableau_TARIFS_SOCODA[[#This Row],[Longueur]]*Tableau_TARIFS_SOCODA[[#This Row],[Largeur]]</f>
        <v>3.8068</v>
      </c>
      <c r="BR227" s="74"/>
    </row>
    <row r="228" spans="1:70" x14ac:dyDescent="0.25">
      <c r="A228" t="s">
        <v>514</v>
      </c>
      <c r="B228" t="s">
        <v>383</v>
      </c>
      <c r="C228" t="s">
        <v>515</v>
      </c>
      <c r="D228">
        <v>3.05</v>
      </c>
      <c r="E228">
        <v>1.32</v>
      </c>
      <c r="F228" t="s">
        <v>61</v>
      </c>
      <c r="G228" s="74">
        <v>23.14</v>
      </c>
      <c r="I228" s="74">
        <f>Tableau_TARIFS_SOCODA[[#This Row],[Prix d''achat HT]]*Tableau_TARIFS_SOCODA[[#This Row],[Qté]]</f>
        <v>0</v>
      </c>
      <c r="K228" s="74">
        <f>Tableau_TARIFS_SOCODA[[#This Row],[Prix d''achat HT]]*Tableau_TARIFS_SOCODA[[#This Row],[Qté2]]</f>
        <v>0</v>
      </c>
      <c r="M228" s="74">
        <f>Tableau_TARIFS_SOCODA[[#This Row],[Prix d''achat HT]]*Tableau_TARIFS_SOCODA[[#This Row],[Qté3]]</f>
        <v>0</v>
      </c>
      <c r="O228" s="74">
        <f>Tableau_TARIFS_SOCODA[[#This Row],[Prix d''achat HT]]*Tableau_TARIFS_SOCODA[[#This Row],[Qté4]]</f>
        <v>0</v>
      </c>
      <c r="Q228" s="74">
        <f>Tableau_TARIFS_SOCODA[[#This Row],[Prix d''achat HT]]*Tableau_TARIFS_SOCODA[[#This Row],[Qté5]]</f>
        <v>0</v>
      </c>
      <c r="S228" s="74">
        <f>Tableau_TARIFS_SOCODA[[#This Row],[Prix d''achat HT]]*Tableau_TARIFS_SOCODA[[#This Row],[Qté6]]</f>
        <v>0</v>
      </c>
      <c r="U228" s="74">
        <f>Tableau_TARIFS_SOCODA[[#This Row],[Prix d''achat HT]]*Tableau_TARIFS_SOCODA[[#This Row],[Qté7]]</f>
        <v>0</v>
      </c>
      <c r="W228" s="74">
        <f>Tableau_TARIFS_SOCODA[[#This Row],[Prix d''achat HT]]*Tableau_TARIFS_SOCODA[[#This Row],[Qté8]]</f>
        <v>0</v>
      </c>
      <c r="Y228" s="74">
        <f>Tableau_TARIFS_SOCODA[[#This Row],[Prix d''achat HT]]*Tableau_TARIFS_SOCODA[[#This Row],[Qté9]]</f>
        <v>0</v>
      </c>
      <c r="AA228" s="74">
        <f>Tableau_TARIFS_SOCODA[[#This Row],[Prix d''achat HT]]*Tableau_TARIFS_SOCODA[[#This Row],[Qté10]]</f>
        <v>0</v>
      </c>
      <c r="AC228" s="74">
        <f>Tableau_TARIFS_SOCODA[[#This Row],[Prix d''achat HT]]*Tableau_TARIFS_SOCODA[[#This Row],[Qté11]]</f>
        <v>0</v>
      </c>
      <c r="AE228" s="74">
        <f>Tableau_TARIFS_SOCODA[[#This Row],[Prix d''achat HT]]*Tableau_TARIFS_SOCODA[[#This Row],[Qté12]]</f>
        <v>0</v>
      </c>
      <c r="AG228" s="74">
        <f>Tableau_TARIFS_SOCODA[[#This Row],[Prix d''achat HT]]*Tableau_TARIFS_SOCODA[[#This Row],[Qté13]]</f>
        <v>0</v>
      </c>
      <c r="AI228" s="74">
        <f>Tableau_TARIFS_SOCODA[[#This Row],[Prix d''achat HT]]*Tableau_TARIFS_SOCODA[[#This Row],[Qté14]]</f>
        <v>0</v>
      </c>
      <c r="AK228" s="74">
        <f>Tableau_TARIFS_SOCODA[[#This Row],[Prix d''achat HT]]*Tableau_TARIFS_SOCODA[[#This Row],[Qté15]]</f>
        <v>0</v>
      </c>
      <c r="AM228" s="74">
        <f>Tableau_TARIFS_SOCODA[[#This Row],[Prix d''achat HT]]*Tableau_TARIFS_SOCODA[[#This Row],[Qté16]]</f>
        <v>0</v>
      </c>
      <c r="AO228" s="74">
        <f>Tableau_TARIFS_SOCODA[[#This Row],[Prix d''achat HT]]*Tableau_TARIFS_SOCODA[[#This Row],[Qté17]]</f>
        <v>0</v>
      </c>
      <c r="AQ228" s="74">
        <f>Tableau_TARIFS_SOCODA[[#This Row],[Prix d''achat HT]]*Tableau_TARIFS_SOCODA[[#This Row],[Qté18]]</f>
        <v>0</v>
      </c>
      <c r="AS228" s="74">
        <f>Tableau_TARIFS_SOCODA[[#This Row],[Prix d''achat HT]]*Tableau_TARIFS_SOCODA[[#This Row],[Qté19]]</f>
        <v>0</v>
      </c>
      <c r="AU228" s="74">
        <f>Tableau_TARIFS_SOCODA[[#This Row],[Prix d''achat HT]]*Tableau_TARIFS_SOCODA[[#This Row],[Qté20]]</f>
        <v>0</v>
      </c>
      <c r="AW228" s="74">
        <f>Tableau_TARIFS_SOCODA[[#This Row],[Prix d''achat HT]]*Tableau_TARIFS_SOCODA[[#This Row],[Qté21]]</f>
        <v>0</v>
      </c>
      <c r="AY228" s="74">
        <f>Tableau_TARIFS_SOCODA[[#This Row],[Prix d''achat HT]]*Tableau_TARIFS_SOCODA[[#This Row],[Qté22]]</f>
        <v>0</v>
      </c>
      <c r="BA228" s="74">
        <f>Tableau_TARIFS_SOCODA[[#This Row],[Prix d''achat HT]]*Tableau_TARIFS_SOCODA[[#This Row],[Qté23]]</f>
        <v>0</v>
      </c>
      <c r="BC228" s="74">
        <f>Tableau_TARIFS_SOCODA[[#This Row],[Prix d''achat HT]]*Tableau_TARIFS_SOCODA[[#This Row],[Qté24]]</f>
        <v>0</v>
      </c>
      <c r="BE228" s="74">
        <f>Tableau_TARIFS_SOCODA[[#This Row],[Prix d''achat HT]]*Tableau_TARIFS_SOCODA[[#This Row],[Qté25]]</f>
        <v>0</v>
      </c>
      <c r="BG228" s="74">
        <f>Tableau_TARIFS_SOCODA[[#This Row],[Prix d''achat HT]]*Tableau_TARIFS_SOCODA[[#This Row],[Qté26]]</f>
        <v>0</v>
      </c>
      <c r="BI228" s="74">
        <f>Tableau_TARIFS_SOCODA[[#This Row],[Prix d''achat HT]]*Tableau_TARIFS_SOCODA[[#This Row],[Qté27]]</f>
        <v>0</v>
      </c>
      <c r="BK228" s="74">
        <f>Tableau_TARIFS_SOCODA[[#This Row],[Prix d''achat HT]]*Tableau_TARIFS_SOCODA[[#This Row],[Qté28]]</f>
        <v>0</v>
      </c>
      <c r="BM228" s="74">
        <f>Tableau_TARIFS_SOCODA[[#This Row],[Prix d''achat HT]]*Tableau_TARIFS_SOCODA[[#This Row],[Qté29]]</f>
        <v>0</v>
      </c>
      <c r="BO228" s="74">
        <f>Tableau_TARIFS_SOCODA[[#This Row],[Prix d''achat HT]]*Tableau_TARIFS_SOCODA[[#This Row],[Qté30]]</f>
        <v>0</v>
      </c>
      <c r="BP228" s="75">
        <f>Tableau_TARIFS_SOCODA[[#This Row],[Longueur]]*Tableau_TARIFS_SOCODA[[#This Row],[Largeur]]</f>
        <v>4.0259999999999998</v>
      </c>
      <c r="BR228" s="74"/>
    </row>
    <row r="229" spans="1:70" x14ac:dyDescent="0.25">
      <c r="A229" t="s">
        <v>516</v>
      </c>
      <c r="B229" t="s">
        <v>383</v>
      </c>
      <c r="C229" t="s">
        <v>517</v>
      </c>
      <c r="D229">
        <v>3.05</v>
      </c>
      <c r="E229">
        <v>1.32</v>
      </c>
      <c r="F229" t="s">
        <v>61</v>
      </c>
      <c r="G229" s="74">
        <v>31.77</v>
      </c>
      <c r="I229" s="74">
        <f>Tableau_TARIFS_SOCODA[[#This Row],[Prix d''achat HT]]*Tableau_TARIFS_SOCODA[[#This Row],[Qté]]</f>
        <v>0</v>
      </c>
      <c r="K229" s="74">
        <f>Tableau_TARIFS_SOCODA[[#This Row],[Prix d''achat HT]]*Tableau_TARIFS_SOCODA[[#This Row],[Qté2]]</f>
        <v>0</v>
      </c>
      <c r="M229" s="74">
        <f>Tableau_TARIFS_SOCODA[[#This Row],[Prix d''achat HT]]*Tableau_TARIFS_SOCODA[[#This Row],[Qté3]]</f>
        <v>0</v>
      </c>
      <c r="O229" s="74">
        <f>Tableau_TARIFS_SOCODA[[#This Row],[Prix d''achat HT]]*Tableau_TARIFS_SOCODA[[#This Row],[Qté4]]</f>
        <v>0</v>
      </c>
      <c r="Q229" s="74">
        <f>Tableau_TARIFS_SOCODA[[#This Row],[Prix d''achat HT]]*Tableau_TARIFS_SOCODA[[#This Row],[Qté5]]</f>
        <v>0</v>
      </c>
      <c r="S229" s="74">
        <f>Tableau_TARIFS_SOCODA[[#This Row],[Prix d''achat HT]]*Tableau_TARIFS_SOCODA[[#This Row],[Qté6]]</f>
        <v>0</v>
      </c>
      <c r="U229" s="74">
        <f>Tableau_TARIFS_SOCODA[[#This Row],[Prix d''achat HT]]*Tableau_TARIFS_SOCODA[[#This Row],[Qté7]]</f>
        <v>0</v>
      </c>
      <c r="W229" s="74">
        <f>Tableau_TARIFS_SOCODA[[#This Row],[Prix d''achat HT]]*Tableau_TARIFS_SOCODA[[#This Row],[Qté8]]</f>
        <v>0</v>
      </c>
      <c r="Y229" s="74">
        <f>Tableau_TARIFS_SOCODA[[#This Row],[Prix d''achat HT]]*Tableau_TARIFS_SOCODA[[#This Row],[Qté9]]</f>
        <v>0</v>
      </c>
      <c r="AA229" s="74">
        <f>Tableau_TARIFS_SOCODA[[#This Row],[Prix d''achat HT]]*Tableau_TARIFS_SOCODA[[#This Row],[Qté10]]</f>
        <v>0</v>
      </c>
      <c r="AC229" s="74">
        <f>Tableau_TARIFS_SOCODA[[#This Row],[Prix d''achat HT]]*Tableau_TARIFS_SOCODA[[#This Row],[Qté11]]</f>
        <v>0</v>
      </c>
      <c r="AE229" s="74">
        <f>Tableau_TARIFS_SOCODA[[#This Row],[Prix d''achat HT]]*Tableau_TARIFS_SOCODA[[#This Row],[Qté12]]</f>
        <v>0</v>
      </c>
      <c r="AG229" s="74">
        <f>Tableau_TARIFS_SOCODA[[#This Row],[Prix d''achat HT]]*Tableau_TARIFS_SOCODA[[#This Row],[Qté13]]</f>
        <v>0</v>
      </c>
      <c r="AI229" s="74">
        <f>Tableau_TARIFS_SOCODA[[#This Row],[Prix d''achat HT]]*Tableau_TARIFS_SOCODA[[#This Row],[Qté14]]</f>
        <v>0</v>
      </c>
      <c r="AK229" s="74">
        <f>Tableau_TARIFS_SOCODA[[#This Row],[Prix d''achat HT]]*Tableau_TARIFS_SOCODA[[#This Row],[Qté15]]</f>
        <v>0</v>
      </c>
      <c r="AM229" s="74">
        <f>Tableau_TARIFS_SOCODA[[#This Row],[Prix d''achat HT]]*Tableau_TARIFS_SOCODA[[#This Row],[Qté16]]</f>
        <v>0</v>
      </c>
      <c r="AO229" s="74">
        <f>Tableau_TARIFS_SOCODA[[#This Row],[Prix d''achat HT]]*Tableau_TARIFS_SOCODA[[#This Row],[Qté17]]</f>
        <v>0</v>
      </c>
      <c r="AQ229" s="74">
        <f>Tableau_TARIFS_SOCODA[[#This Row],[Prix d''achat HT]]*Tableau_TARIFS_SOCODA[[#This Row],[Qté18]]</f>
        <v>0</v>
      </c>
      <c r="AS229" s="74">
        <f>Tableau_TARIFS_SOCODA[[#This Row],[Prix d''achat HT]]*Tableau_TARIFS_SOCODA[[#This Row],[Qté19]]</f>
        <v>0</v>
      </c>
      <c r="AU229" s="74">
        <f>Tableau_TARIFS_SOCODA[[#This Row],[Prix d''achat HT]]*Tableau_TARIFS_SOCODA[[#This Row],[Qté20]]</f>
        <v>0</v>
      </c>
      <c r="AW229" s="74">
        <f>Tableau_TARIFS_SOCODA[[#This Row],[Prix d''achat HT]]*Tableau_TARIFS_SOCODA[[#This Row],[Qté21]]</f>
        <v>0</v>
      </c>
      <c r="AY229" s="74">
        <f>Tableau_TARIFS_SOCODA[[#This Row],[Prix d''achat HT]]*Tableau_TARIFS_SOCODA[[#This Row],[Qté22]]</f>
        <v>0</v>
      </c>
      <c r="BA229" s="74">
        <f>Tableau_TARIFS_SOCODA[[#This Row],[Prix d''achat HT]]*Tableau_TARIFS_SOCODA[[#This Row],[Qté23]]</f>
        <v>0</v>
      </c>
      <c r="BC229" s="74">
        <f>Tableau_TARIFS_SOCODA[[#This Row],[Prix d''achat HT]]*Tableau_TARIFS_SOCODA[[#This Row],[Qté24]]</f>
        <v>0</v>
      </c>
      <c r="BE229" s="74">
        <f>Tableau_TARIFS_SOCODA[[#This Row],[Prix d''achat HT]]*Tableau_TARIFS_SOCODA[[#This Row],[Qté25]]</f>
        <v>0</v>
      </c>
      <c r="BG229" s="74">
        <f>Tableau_TARIFS_SOCODA[[#This Row],[Prix d''achat HT]]*Tableau_TARIFS_SOCODA[[#This Row],[Qté26]]</f>
        <v>0</v>
      </c>
      <c r="BI229" s="74">
        <f>Tableau_TARIFS_SOCODA[[#This Row],[Prix d''achat HT]]*Tableau_TARIFS_SOCODA[[#This Row],[Qté27]]</f>
        <v>0</v>
      </c>
      <c r="BK229" s="74">
        <f>Tableau_TARIFS_SOCODA[[#This Row],[Prix d''achat HT]]*Tableau_TARIFS_SOCODA[[#This Row],[Qté28]]</f>
        <v>0</v>
      </c>
      <c r="BM229" s="74">
        <f>Tableau_TARIFS_SOCODA[[#This Row],[Prix d''achat HT]]*Tableau_TARIFS_SOCODA[[#This Row],[Qté29]]</f>
        <v>0</v>
      </c>
      <c r="BO229" s="74">
        <f>Tableau_TARIFS_SOCODA[[#This Row],[Prix d''achat HT]]*Tableau_TARIFS_SOCODA[[#This Row],[Qté30]]</f>
        <v>0</v>
      </c>
      <c r="BP229" s="75">
        <f>Tableau_TARIFS_SOCODA[[#This Row],[Longueur]]*Tableau_TARIFS_SOCODA[[#This Row],[Largeur]]</f>
        <v>4.0259999999999998</v>
      </c>
      <c r="BR229" s="74"/>
    </row>
    <row r="230" spans="1:70" x14ac:dyDescent="0.25">
      <c r="A230" t="s">
        <v>518</v>
      </c>
      <c r="B230" t="s">
        <v>519</v>
      </c>
      <c r="C230" t="s">
        <v>520</v>
      </c>
      <c r="F230" t="s">
        <v>55</v>
      </c>
      <c r="G230" s="74">
        <v>13</v>
      </c>
      <c r="I230" s="74">
        <f>Tableau_TARIFS_SOCODA[[#This Row],[Prix d''achat HT]]*Tableau_TARIFS_SOCODA[[#This Row],[Qté]]</f>
        <v>0</v>
      </c>
      <c r="K230" s="74">
        <f>Tableau_TARIFS_SOCODA[[#This Row],[Prix d''achat HT]]*Tableau_TARIFS_SOCODA[[#This Row],[Qté2]]</f>
        <v>0</v>
      </c>
      <c r="M230" s="74">
        <f>Tableau_TARIFS_SOCODA[[#This Row],[Prix d''achat HT]]*Tableau_TARIFS_SOCODA[[#This Row],[Qté3]]</f>
        <v>0</v>
      </c>
      <c r="O230" s="74">
        <f>Tableau_TARIFS_SOCODA[[#This Row],[Prix d''achat HT]]*Tableau_TARIFS_SOCODA[[#This Row],[Qté4]]</f>
        <v>0</v>
      </c>
      <c r="Q230" s="74">
        <f>Tableau_TARIFS_SOCODA[[#This Row],[Prix d''achat HT]]*Tableau_TARIFS_SOCODA[[#This Row],[Qté5]]</f>
        <v>0</v>
      </c>
      <c r="S230" s="74">
        <f>Tableau_TARIFS_SOCODA[[#This Row],[Prix d''achat HT]]*Tableau_TARIFS_SOCODA[[#This Row],[Qté6]]</f>
        <v>0</v>
      </c>
      <c r="U230" s="74">
        <f>Tableau_TARIFS_SOCODA[[#This Row],[Prix d''achat HT]]*Tableau_TARIFS_SOCODA[[#This Row],[Qté7]]</f>
        <v>0</v>
      </c>
      <c r="W230" s="74">
        <f>Tableau_TARIFS_SOCODA[[#This Row],[Prix d''achat HT]]*Tableau_TARIFS_SOCODA[[#This Row],[Qté8]]</f>
        <v>0</v>
      </c>
      <c r="Y230" s="74">
        <f>Tableau_TARIFS_SOCODA[[#This Row],[Prix d''achat HT]]*Tableau_TARIFS_SOCODA[[#This Row],[Qté9]]</f>
        <v>0</v>
      </c>
      <c r="AA230" s="74">
        <f>Tableau_TARIFS_SOCODA[[#This Row],[Prix d''achat HT]]*Tableau_TARIFS_SOCODA[[#This Row],[Qté10]]</f>
        <v>0</v>
      </c>
      <c r="AC230" s="74">
        <f>Tableau_TARIFS_SOCODA[[#This Row],[Prix d''achat HT]]*Tableau_TARIFS_SOCODA[[#This Row],[Qté11]]</f>
        <v>0</v>
      </c>
      <c r="AE230" s="74">
        <f>Tableau_TARIFS_SOCODA[[#This Row],[Prix d''achat HT]]*Tableau_TARIFS_SOCODA[[#This Row],[Qté12]]</f>
        <v>0</v>
      </c>
      <c r="AG230" s="74">
        <f>Tableau_TARIFS_SOCODA[[#This Row],[Prix d''achat HT]]*Tableau_TARIFS_SOCODA[[#This Row],[Qté13]]</f>
        <v>0</v>
      </c>
      <c r="AI230" s="74">
        <f>Tableau_TARIFS_SOCODA[[#This Row],[Prix d''achat HT]]*Tableau_TARIFS_SOCODA[[#This Row],[Qté14]]</f>
        <v>0</v>
      </c>
      <c r="AK230" s="74">
        <f>Tableau_TARIFS_SOCODA[[#This Row],[Prix d''achat HT]]*Tableau_TARIFS_SOCODA[[#This Row],[Qté15]]</f>
        <v>0</v>
      </c>
      <c r="AM230" s="74">
        <f>Tableau_TARIFS_SOCODA[[#This Row],[Prix d''achat HT]]*Tableau_TARIFS_SOCODA[[#This Row],[Qté16]]</f>
        <v>0</v>
      </c>
      <c r="AO230" s="74">
        <f>Tableau_TARIFS_SOCODA[[#This Row],[Prix d''achat HT]]*Tableau_TARIFS_SOCODA[[#This Row],[Qté17]]</f>
        <v>0</v>
      </c>
      <c r="AQ230" s="74">
        <f>Tableau_TARIFS_SOCODA[[#This Row],[Prix d''achat HT]]*Tableau_TARIFS_SOCODA[[#This Row],[Qté18]]</f>
        <v>0</v>
      </c>
      <c r="AS230" s="74">
        <f>Tableau_TARIFS_SOCODA[[#This Row],[Prix d''achat HT]]*Tableau_TARIFS_SOCODA[[#This Row],[Qté19]]</f>
        <v>0</v>
      </c>
      <c r="AU230" s="74">
        <f>Tableau_TARIFS_SOCODA[[#This Row],[Prix d''achat HT]]*Tableau_TARIFS_SOCODA[[#This Row],[Qté20]]</f>
        <v>0</v>
      </c>
      <c r="AW230" s="74">
        <f>Tableau_TARIFS_SOCODA[[#This Row],[Prix d''achat HT]]*Tableau_TARIFS_SOCODA[[#This Row],[Qté21]]</f>
        <v>0</v>
      </c>
      <c r="AY230" s="74">
        <f>Tableau_TARIFS_SOCODA[[#This Row],[Prix d''achat HT]]*Tableau_TARIFS_SOCODA[[#This Row],[Qté22]]</f>
        <v>0</v>
      </c>
      <c r="BA230" s="74">
        <f>Tableau_TARIFS_SOCODA[[#This Row],[Prix d''achat HT]]*Tableau_TARIFS_SOCODA[[#This Row],[Qté23]]</f>
        <v>0</v>
      </c>
      <c r="BC230" s="74">
        <f>Tableau_TARIFS_SOCODA[[#This Row],[Prix d''achat HT]]*Tableau_TARIFS_SOCODA[[#This Row],[Qté24]]</f>
        <v>0</v>
      </c>
      <c r="BE230" s="74">
        <f>Tableau_TARIFS_SOCODA[[#This Row],[Prix d''achat HT]]*Tableau_TARIFS_SOCODA[[#This Row],[Qté25]]</f>
        <v>0</v>
      </c>
      <c r="BG230" s="74">
        <f>Tableau_TARIFS_SOCODA[[#This Row],[Prix d''achat HT]]*Tableau_TARIFS_SOCODA[[#This Row],[Qté26]]</f>
        <v>0</v>
      </c>
      <c r="BI230" s="74">
        <f>Tableau_TARIFS_SOCODA[[#This Row],[Prix d''achat HT]]*Tableau_TARIFS_SOCODA[[#This Row],[Qté27]]</f>
        <v>0</v>
      </c>
      <c r="BK230" s="74">
        <f>Tableau_TARIFS_SOCODA[[#This Row],[Prix d''achat HT]]*Tableau_TARIFS_SOCODA[[#This Row],[Qté28]]</f>
        <v>0</v>
      </c>
      <c r="BM230" s="74">
        <f>Tableau_TARIFS_SOCODA[[#This Row],[Prix d''achat HT]]*Tableau_TARIFS_SOCODA[[#This Row],[Qté29]]</f>
        <v>0</v>
      </c>
      <c r="BO230" s="74">
        <f>Tableau_TARIFS_SOCODA[[#This Row],[Prix d''achat HT]]*Tableau_TARIFS_SOCODA[[#This Row],[Qté30]]</f>
        <v>0</v>
      </c>
      <c r="BP230" s="75">
        <f>Tableau_TARIFS_SOCODA[[#This Row],[Longueur]]*Tableau_TARIFS_SOCODA[[#This Row],[Largeur]]</f>
        <v>0</v>
      </c>
      <c r="BR230" s="74"/>
    </row>
    <row r="231" spans="1:70" x14ac:dyDescent="0.25">
      <c r="A231" t="s">
        <v>645</v>
      </c>
      <c r="G231"/>
      <c r="H231"/>
      <c r="I231" s="76">
        <f>SUBTOTAL(109,Tableau_TARIFS_SOCODA[Prix de vente HT])</f>
        <v>0</v>
      </c>
      <c r="K231" s="76">
        <f>SUBTOTAL(109,Tableau_TARIFS_SOCODA[Prix de vente HT2])</f>
        <v>0</v>
      </c>
      <c r="M231" s="76">
        <f>SUBTOTAL(109,Tableau_TARIFS_SOCODA[Prix de vente HT4])</f>
        <v>0</v>
      </c>
      <c r="O231" s="76">
        <f>SUBTOTAL(109,Tableau_TARIFS_SOCODA[Prix de vente HT5])</f>
        <v>0</v>
      </c>
      <c r="Q231" s="76">
        <f>SUBTOTAL(109,Tableau_TARIFS_SOCODA[Prix de vente HT6])</f>
        <v>0</v>
      </c>
      <c r="S231" s="76">
        <f>SUBTOTAL(109,Tableau_TARIFS_SOCODA[Prix de vente HT7])</f>
        <v>0</v>
      </c>
      <c r="U231" s="76">
        <f>SUBTOTAL(109,Tableau_TARIFS_SOCODA[Prix de vente HT8])</f>
        <v>0</v>
      </c>
      <c r="W231" s="76">
        <f>SUBTOTAL(109,Tableau_TARIFS_SOCODA[Prix de vente HT9])</f>
        <v>0</v>
      </c>
      <c r="Y231" s="76">
        <f>SUBTOTAL(109,Tableau_TARIFS_SOCODA[Prix de vente HT10])</f>
        <v>0</v>
      </c>
      <c r="AA231" s="76">
        <f>SUBTOTAL(109,Tableau_TARIFS_SOCODA[Prix de vente HT11])</f>
        <v>0</v>
      </c>
      <c r="AC231" s="76">
        <f>SUBTOTAL(109,Tableau_TARIFS_SOCODA[Prix de vente HT12])</f>
        <v>0</v>
      </c>
      <c r="AE231" s="76">
        <f>SUBTOTAL(109,Tableau_TARIFS_SOCODA[Prix de vente HT13])</f>
        <v>0</v>
      </c>
      <c r="AG231" s="76">
        <f>SUBTOTAL(109,Tableau_TARIFS_SOCODA[Prix de vente HT14])</f>
        <v>0</v>
      </c>
      <c r="AI231" s="76">
        <f>SUBTOTAL(109,Tableau_TARIFS_SOCODA[Prix de vente HT15])</f>
        <v>0</v>
      </c>
      <c r="AK231" s="76">
        <f>SUBTOTAL(109,Tableau_TARIFS_SOCODA[Prix de vente HT16])</f>
        <v>0</v>
      </c>
      <c r="AM231" s="76">
        <f>SUBTOTAL(109,Tableau_TARIFS_SOCODA[Prix de vente HT17])</f>
        <v>0</v>
      </c>
      <c r="AO231" s="76">
        <f>SUBTOTAL(105,Tableau_TARIFS_SOCODA[Prix de vente HT18])</f>
        <v>0</v>
      </c>
      <c r="AQ231" s="76">
        <f>SUBTOTAL(109,Tableau_TARIFS_SOCODA[Prix de vente HT19])</f>
        <v>0</v>
      </c>
      <c r="AS231" s="76">
        <f>SUBTOTAL(109,Tableau_TARIFS_SOCODA[Prix de vente HT20])</f>
        <v>0</v>
      </c>
      <c r="AU231" s="76">
        <f>SUBTOTAL(109,Tableau_TARIFS_SOCODA[Prix de vente HT21])</f>
        <v>0</v>
      </c>
      <c r="AW231" s="76">
        <f>SUBTOTAL(109,Tableau_TARIFS_SOCODA[Prix de vente HT22])</f>
        <v>0</v>
      </c>
      <c r="AY231" s="76">
        <f>SUBTOTAL(109,Tableau_TARIFS_SOCODA[Prix de vente HT23])</f>
        <v>0</v>
      </c>
      <c r="BA231" s="76">
        <f>SUBTOTAL(109,Tableau_TARIFS_SOCODA[Prix de vente HT24])</f>
        <v>0</v>
      </c>
      <c r="BC231" s="76">
        <f>SUBTOTAL(109,Tableau_TARIFS_SOCODA[Prix de vente HT25])</f>
        <v>0</v>
      </c>
      <c r="BE231" s="76">
        <f>SUBTOTAL(109,Tableau_TARIFS_SOCODA[Prix de vente HT26])</f>
        <v>0</v>
      </c>
      <c r="BG231" s="76">
        <f>SUBTOTAL(109,Tableau_TARIFS_SOCODA[Prix de vente HT27])</f>
        <v>0</v>
      </c>
      <c r="BI231" s="76">
        <f>SUBTOTAL(109,Tableau_TARIFS_SOCODA[Prix de vente HT28])</f>
        <v>0</v>
      </c>
      <c r="BK231" s="76">
        <f>SUBTOTAL(109,Tableau_TARIFS_SOCODA[Prix de vente HT29])</f>
        <v>0</v>
      </c>
      <c r="BM231" s="76">
        <f>SUBTOTAL(109,Tableau_TARIFS_SOCODA[Prix de vente HT30])</f>
        <v>0</v>
      </c>
      <c r="BO231" s="76">
        <f>SUBTOTAL(109,Tableau_TARIFS_SOCODA[Prix de vente HT31])</f>
        <v>0</v>
      </c>
      <c r="BQ231"/>
    </row>
    <row r="234" spans="1:70" x14ac:dyDescent="0.25">
      <c r="A234" t="s">
        <v>593</v>
      </c>
      <c r="B234" t="s">
        <v>56</v>
      </c>
      <c r="C234" t="s">
        <v>53</v>
      </c>
      <c r="D234" t="s">
        <v>594</v>
      </c>
      <c r="E234" t="s">
        <v>595</v>
      </c>
      <c r="F234" t="s">
        <v>54</v>
      </c>
      <c r="G234" s="74" t="s">
        <v>51</v>
      </c>
      <c r="H234" s="74" t="s">
        <v>2</v>
      </c>
      <c r="I234" s="74" t="s">
        <v>52</v>
      </c>
      <c r="J234" t="s">
        <v>534</v>
      </c>
      <c r="K234" s="74" t="s">
        <v>646</v>
      </c>
      <c r="L234" s="74" t="s">
        <v>535</v>
      </c>
      <c r="M234" s="74" t="s">
        <v>536</v>
      </c>
      <c r="N234" s="74" t="s">
        <v>537</v>
      </c>
      <c r="O234" s="74" t="s">
        <v>538</v>
      </c>
      <c r="P234" s="74" t="s">
        <v>539</v>
      </c>
      <c r="Q234" s="74" t="s">
        <v>540</v>
      </c>
      <c r="R234" s="74" t="s">
        <v>541</v>
      </c>
      <c r="S234" s="74" t="s">
        <v>542</v>
      </c>
      <c r="T234" s="74" t="s">
        <v>543</v>
      </c>
      <c r="U234" s="74" t="s">
        <v>544</v>
      </c>
      <c r="V234" s="74" t="s">
        <v>545</v>
      </c>
      <c r="W234" s="74" t="s">
        <v>546</v>
      </c>
      <c r="X234" s="74" t="s">
        <v>547</v>
      </c>
      <c r="Y234" s="74" t="s">
        <v>548</v>
      </c>
      <c r="Z234" s="74" t="s">
        <v>549</v>
      </c>
      <c r="AA234" s="74" t="s">
        <v>550</v>
      </c>
      <c r="AB234" s="74" t="s">
        <v>551</v>
      </c>
      <c r="AC234" s="74" t="s">
        <v>552</v>
      </c>
      <c r="AD234" s="74" t="s">
        <v>553</v>
      </c>
      <c r="AE234" s="74" t="s">
        <v>554</v>
      </c>
      <c r="AF234" s="74" t="s">
        <v>555</v>
      </c>
      <c r="AG234" s="74" t="s">
        <v>556</v>
      </c>
      <c r="AH234" s="74" t="s">
        <v>557</v>
      </c>
      <c r="AI234" s="74" t="s">
        <v>558</v>
      </c>
      <c r="AJ234" s="74" t="s">
        <v>559</v>
      </c>
      <c r="AK234" s="74" t="s">
        <v>560</v>
      </c>
      <c r="AL234" s="74" t="s">
        <v>561</v>
      </c>
      <c r="AM234" s="74" t="s">
        <v>562</v>
      </c>
      <c r="AN234" s="74" t="s">
        <v>563</v>
      </c>
      <c r="AO234" s="74" t="s">
        <v>564</v>
      </c>
      <c r="AP234" s="74" t="s">
        <v>565</v>
      </c>
      <c r="AQ234" s="74" t="s">
        <v>566</v>
      </c>
      <c r="AR234" s="74" t="s">
        <v>567</v>
      </c>
      <c r="AS234" s="74" t="s">
        <v>568</v>
      </c>
      <c r="AT234" s="74" t="s">
        <v>569</v>
      </c>
      <c r="AU234" s="74" t="s">
        <v>570</v>
      </c>
      <c r="AV234" s="74" t="s">
        <v>571</v>
      </c>
      <c r="AW234" s="74" t="s">
        <v>572</v>
      </c>
      <c r="AX234" s="74" t="s">
        <v>573</v>
      </c>
      <c r="AY234" s="74" t="s">
        <v>574</v>
      </c>
      <c r="AZ234" s="74" t="s">
        <v>575</v>
      </c>
      <c r="BA234" s="74" t="s">
        <v>576</v>
      </c>
      <c r="BB234" s="74" t="s">
        <v>577</v>
      </c>
      <c r="BC234" s="74" t="s">
        <v>578</v>
      </c>
      <c r="BD234" s="74" t="s">
        <v>579</v>
      </c>
      <c r="BE234" s="74" t="s">
        <v>580</v>
      </c>
      <c r="BF234" s="74" t="s">
        <v>581</v>
      </c>
      <c r="BG234" s="74" t="s">
        <v>582</v>
      </c>
      <c r="BH234" s="74" t="s">
        <v>583</v>
      </c>
      <c r="BI234" s="74" t="s">
        <v>584</v>
      </c>
      <c r="BJ234" s="74" t="s">
        <v>585</v>
      </c>
      <c r="BK234" s="74" t="s">
        <v>586</v>
      </c>
      <c r="BL234" s="74" t="s">
        <v>587</v>
      </c>
      <c r="BM234" s="74" t="s">
        <v>588</v>
      </c>
      <c r="BN234" s="74" t="s">
        <v>589</v>
      </c>
      <c r="BO234" s="74" t="s">
        <v>590</v>
      </c>
      <c r="BP234" s="74"/>
    </row>
    <row r="235" spans="1:70" x14ac:dyDescent="0.25">
      <c r="A235" t="s">
        <v>596</v>
      </c>
      <c r="B235" t="s">
        <v>597</v>
      </c>
      <c r="C235" t="s">
        <v>598</v>
      </c>
      <c r="D235" t="s">
        <v>599</v>
      </c>
      <c r="E235" t="s">
        <v>600</v>
      </c>
      <c r="F235" t="s">
        <v>601</v>
      </c>
      <c r="G235" s="74">
        <v>0.1754</v>
      </c>
      <c r="I235" s="74">
        <f>Tableau_TARIFS_HRANIPEX[[#This Row],[Prix d''achat HT]]*Tableau_TARIFS_HRANIPEX[[#This Row],[Qté]]</f>
        <v>0</v>
      </c>
      <c r="K235" s="74">
        <f>Tableau_TARIFS_HRANIPEX[[#This Row],[Prix d''achat HT]]*Tableau_TARIFS_HRANIPEX[[#This Row],[Qté2]]</f>
        <v>0</v>
      </c>
      <c r="M235" s="74">
        <f>Tableau_TARIFS_HRANIPEX[[#This Row],[Prix d''achat HT]]*Tableau_TARIFS_HRANIPEX[[#This Row],[Qté3]]</f>
        <v>0</v>
      </c>
      <c r="O235" s="74">
        <f>Tableau_TARIFS_HRANIPEX[[#This Row],[Prix d''achat HT]]*Tableau_TARIFS_HRANIPEX[[#This Row],[Qté4]]</f>
        <v>0</v>
      </c>
      <c r="Q235" s="74">
        <f>Tableau_TARIFS_HRANIPEX[[#This Row],[Prix d''achat HT]]*Tableau_TARIFS_HRANIPEX[[#This Row],[Qté5]]</f>
        <v>0</v>
      </c>
      <c r="S235" s="74">
        <f>Tableau_TARIFS_HRANIPEX[[#This Row],[Prix d''achat HT]]*Tableau_TARIFS_HRANIPEX[[#This Row],[Qté6]]</f>
        <v>0</v>
      </c>
      <c r="U235" s="74">
        <f>Tableau_TARIFS_HRANIPEX[[#This Row],[Prix d''achat HT]]*Tableau_TARIFS_HRANIPEX[[#This Row],[Qté7]]</f>
        <v>0</v>
      </c>
      <c r="W235" s="74">
        <f>Tableau_TARIFS_HRANIPEX[[#This Row],[Prix d''achat HT]]*Tableau_TARIFS_HRANIPEX[[#This Row],[Qté8]]</f>
        <v>0</v>
      </c>
      <c r="Y235" s="74">
        <f>Tableau_TARIFS_HRANIPEX[[#This Row],[Prix d''achat HT]]*Tableau_TARIFS_HRANIPEX[[#This Row],[Qté9]]</f>
        <v>0</v>
      </c>
      <c r="AA235" s="74">
        <f>Tableau_TARIFS_HRANIPEX[[#This Row],[Prix d''achat HT]]*Tableau_TARIFS_HRANIPEX[[#This Row],[Qté10]]</f>
        <v>0</v>
      </c>
      <c r="AC235" s="74">
        <f>Tableau_TARIFS_HRANIPEX[[#This Row],[Prix d''achat HT]]*Tableau_TARIFS_HRANIPEX[[#This Row],[Qté11]]</f>
        <v>0</v>
      </c>
      <c r="AE235" s="74">
        <f>Tableau_TARIFS_HRANIPEX[[#This Row],[Prix d''achat HT]]*Tableau_TARIFS_HRANIPEX[[#This Row],[Qté12]]</f>
        <v>0</v>
      </c>
      <c r="AG235" s="74">
        <f>Tableau_TARIFS_HRANIPEX[[#This Row],[Prix d''achat HT]]*Tableau_TARIFS_HRANIPEX[[#This Row],[Qté13]]</f>
        <v>0</v>
      </c>
      <c r="AI235" s="74">
        <f>Tableau_TARIFS_HRANIPEX[[#This Row],[Prix d''achat HT]]*Tableau_TARIFS_HRANIPEX[[#This Row],[Qté14]]</f>
        <v>0</v>
      </c>
      <c r="AK235" s="74">
        <f>Tableau_TARIFS_HRANIPEX[[#This Row],[Prix d''achat HT]]*Tableau_TARIFS_HRANIPEX[[#This Row],[Qté15]]</f>
        <v>0</v>
      </c>
      <c r="AM235" s="74">
        <f>Tableau_TARIFS_HRANIPEX[[#This Row],[Prix d''achat HT]]*Tableau_TARIFS_HRANIPEX[[#This Row],[Qté16]]</f>
        <v>0</v>
      </c>
      <c r="AO235" s="74">
        <f>Tableau_TARIFS_HRANIPEX[[#This Row],[Prix d''achat HT]]*Tableau_TARIFS_HRANIPEX[[#This Row],[Qté17]]</f>
        <v>0</v>
      </c>
      <c r="AQ235" s="74">
        <f>Tableau_TARIFS_HRANIPEX[[#This Row],[Prix d''achat HT]]*Tableau_TARIFS_HRANIPEX[[#This Row],[Qté18]]</f>
        <v>0</v>
      </c>
      <c r="AS235" s="74">
        <f>Tableau_TARIFS_HRANIPEX[[#This Row],[Prix d''achat HT]]*Tableau_TARIFS_HRANIPEX[[#This Row],[Qté19]]</f>
        <v>0</v>
      </c>
      <c r="AU235" s="74">
        <f>Tableau_TARIFS_HRANIPEX[[#This Row],[Prix d''achat HT]]*Tableau_TARIFS_HRANIPEX[[#This Row],[Qté20]]</f>
        <v>0</v>
      </c>
      <c r="AW235" s="74">
        <f>Tableau_TARIFS_HRANIPEX[[#This Row],[Prix d''achat HT]]*Tableau_TARIFS_HRANIPEX[[#This Row],[Qté21]]</f>
        <v>0</v>
      </c>
      <c r="AY235" s="74">
        <f>Tableau_TARIFS_HRANIPEX[[#This Row],[Prix d''achat HT]]*Tableau_TARIFS_HRANIPEX[[#This Row],[Qté22]]</f>
        <v>0</v>
      </c>
      <c r="BA235" s="74">
        <f>Tableau_TARIFS_HRANIPEX[[#This Row],[Prix d''achat HT]]*Tableau_TARIFS_HRANIPEX[[#This Row],[Qté23]]</f>
        <v>0</v>
      </c>
      <c r="BC235" s="74">
        <f>Tableau_TARIFS_HRANIPEX[[#This Row],[Prix d''achat HT]]*Tableau_TARIFS_HRANIPEX[[#This Row],[Qté24]]</f>
        <v>0</v>
      </c>
      <c r="BE235" s="74">
        <f>Tableau_TARIFS_HRANIPEX[[#This Row],[Prix d''achat HT]]*Tableau_TARIFS_HRANIPEX[[#This Row],[Qté25]]</f>
        <v>0</v>
      </c>
      <c r="BG235" s="74">
        <f>Tableau_TARIFS_HRANIPEX[[#This Row],[Prix d''achat HT]]*Tableau_TARIFS_HRANIPEX[[#This Row],[Qté26]]</f>
        <v>0</v>
      </c>
      <c r="BI235" s="74">
        <f>Tableau_TARIFS_HRANIPEX[[#This Row],[Prix d''achat HT]]*Tableau_TARIFS_HRANIPEX[[#This Row],[Qté27]]</f>
        <v>0</v>
      </c>
      <c r="BK235" s="74">
        <f>Tableau_TARIFS_HRANIPEX[[#This Row],[Prix d''achat HT]]*Tableau_TARIFS_HRANIPEX[[#This Row],[Qté28]]</f>
        <v>0</v>
      </c>
      <c r="BM235" s="74">
        <f>Tableau_TARIFS_HRANIPEX[[#This Row],[Prix d''achat HT]]*Tableau_TARIFS_HRANIPEX[[#This Row],[Qté29]]</f>
        <v>0</v>
      </c>
      <c r="BO235" s="74">
        <f>Tableau_TARIFS_HRANIPEX[[#This Row],[Prix d''achat HT]]*Tableau_TARIFS_HRANIPEX[[#This Row],[Qté30]]</f>
        <v>0</v>
      </c>
      <c r="BP235" s="74"/>
    </row>
    <row r="236" spans="1:70" x14ac:dyDescent="0.25">
      <c r="A236" t="s">
        <v>602</v>
      </c>
      <c r="B236" t="s">
        <v>597</v>
      </c>
      <c r="C236" t="s">
        <v>598</v>
      </c>
      <c r="D236" t="s">
        <v>603</v>
      </c>
      <c r="E236" t="s">
        <v>600</v>
      </c>
      <c r="F236" t="s">
        <v>601</v>
      </c>
      <c r="G236" s="74">
        <v>0.18479999999999999</v>
      </c>
      <c r="I236" s="74">
        <f>Tableau_TARIFS_HRANIPEX[[#This Row],[Prix d''achat HT]]*Tableau_TARIFS_HRANIPEX[[#This Row],[Qté]]</f>
        <v>0</v>
      </c>
      <c r="K236" s="74">
        <f>Tableau_TARIFS_HRANIPEX[[#This Row],[Prix d''achat HT]]*Tableau_TARIFS_HRANIPEX[[#This Row],[Qté2]]</f>
        <v>0</v>
      </c>
      <c r="M236" s="74">
        <f>Tableau_TARIFS_HRANIPEX[[#This Row],[Prix d''achat HT]]*Tableau_TARIFS_HRANIPEX[[#This Row],[Qté3]]</f>
        <v>0</v>
      </c>
      <c r="O236" s="74">
        <f>Tableau_TARIFS_HRANIPEX[[#This Row],[Prix d''achat HT]]*Tableau_TARIFS_HRANIPEX[[#This Row],[Qté4]]</f>
        <v>0</v>
      </c>
      <c r="Q236" s="74">
        <f>Tableau_TARIFS_HRANIPEX[[#This Row],[Prix d''achat HT]]*Tableau_TARIFS_HRANIPEX[[#This Row],[Qté5]]</f>
        <v>0</v>
      </c>
      <c r="S236" s="74">
        <f>Tableau_TARIFS_HRANIPEX[[#This Row],[Prix d''achat HT]]*Tableau_TARIFS_HRANIPEX[[#This Row],[Qté6]]</f>
        <v>0</v>
      </c>
      <c r="U236" s="74">
        <f>Tableau_TARIFS_HRANIPEX[[#This Row],[Prix d''achat HT]]*Tableau_TARIFS_HRANIPEX[[#This Row],[Qté7]]</f>
        <v>0</v>
      </c>
      <c r="W236" s="74">
        <f>Tableau_TARIFS_HRANIPEX[[#This Row],[Prix d''achat HT]]*Tableau_TARIFS_HRANIPEX[[#This Row],[Qté8]]</f>
        <v>0</v>
      </c>
      <c r="Y236" s="74">
        <f>Tableau_TARIFS_HRANIPEX[[#This Row],[Prix d''achat HT]]*Tableau_TARIFS_HRANIPEX[[#This Row],[Qté9]]</f>
        <v>0</v>
      </c>
      <c r="AA236" s="74">
        <f>Tableau_TARIFS_HRANIPEX[[#This Row],[Prix d''achat HT]]*Tableau_TARIFS_HRANIPEX[[#This Row],[Qté10]]</f>
        <v>0</v>
      </c>
      <c r="AC236" s="74">
        <f>Tableau_TARIFS_HRANIPEX[[#This Row],[Prix d''achat HT]]*Tableau_TARIFS_HRANIPEX[[#This Row],[Qté11]]</f>
        <v>0</v>
      </c>
      <c r="AE236" s="74">
        <f>Tableau_TARIFS_HRANIPEX[[#This Row],[Prix d''achat HT]]*Tableau_TARIFS_HRANIPEX[[#This Row],[Qté12]]</f>
        <v>0</v>
      </c>
      <c r="AG236" s="74">
        <f>Tableau_TARIFS_HRANIPEX[[#This Row],[Prix d''achat HT]]*Tableau_TARIFS_HRANIPEX[[#This Row],[Qté13]]</f>
        <v>0</v>
      </c>
      <c r="AI236" s="74">
        <f>Tableau_TARIFS_HRANIPEX[[#This Row],[Prix d''achat HT]]*Tableau_TARIFS_HRANIPEX[[#This Row],[Qté14]]</f>
        <v>0</v>
      </c>
      <c r="AK236" s="74">
        <f>Tableau_TARIFS_HRANIPEX[[#This Row],[Prix d''achat HT]]*Tableau_TARIFS_HRANIPEX[[#This Row],[Qté15]]</f>
        <v>0</v>
      </c>
      <c r="AM236" s="74">
        <f>Tableau_TARIFS_HRANIPEX[[#This Row],[Prix d''achat HT]]*Tableau_TARIFS_HRANIPEX[[#This Row],[Qté16]]</f>
        <v>0</v>
      </c>
      <c r="AO236" s="74">
        <f>Tableau_TARIFS_HRANIPEX[[#This Row],[Prix d''achat HT]]*Tableau_TARIFS_HRANIPEX[[#This Row],[Qté17]]</f>
        <v>0</v>
      </c>
      <c r="AQ236" s="74">
        <f>Tableau_TARIFS_HRANIPEX[[#This Row],[Prix d''achat HT]]*Tableau_TARIFS_HRANIPEX[[#This Row],[Qté18]]</f>
        <v>0</v>
      </c>
      <c r="AS236" s="74">
        <f>Tableau_TARIFS_HRANIPEX[[#This Row],[Prix d''achat HT]]*Tableau_TARIFS_HRANIPEX[[#This Row],[Qté19]]</f>
        <v>0</v>
      </c>
      <c r="AU236" s="74">
        <f>Tableau_TARIFS_HRANIPEX[[#This Row],[Prix d''achat HT]]*Tableau_TARIFS_HRANIPEX[[#This Row],[Qté20]]</f>
        <v>0</v>
      </c>
      <c r="AW236" s="74">
        <f>Tableau_TARIFS_HRANIPEX[[#This Row],[Prix d''achat HT]]*Tableau_TARIFS_HRANIPEX[[#This Row],[Qté21]]</f>
        <v>0</v>
      </c>
      <c r="AY236" s="74">
        <f>Tableau_TARIFS_HRANIPEX[[#This Row],[Prix d''achat HT]]*Tableau_TARIFS_HRANIPEX[[#This Row],[Qté22]]</f>
        <v>0</v>
      </c>
      <c r="BA236" s="74">
        <f>Tableau_TARIFS_HRANIPEX[[#This Row],[Prix d''achat HT]]*Tableau_TARIFS_HRANIPEX[[#This Row],[Qté23]]</f>
        <v>0</v>
      </c>
      <c r="BC236" s="74">
        <f>Tableau_TARIFS_HRANIPEX[[#This Row],[Prix d''achat HT]]*Tableau_TARIFS_HRANIPEX[[#This Row],[Qté24]]</f>
        <v>0</v>
      </c>
      <c r="BE236" s="74">
        <f>Tableau_TARIFS_HRANIPEX[[#This Row],[Prix d''achat HT]]*Tableau_TARIFS_HRANIPEX[[#This Row],[Qté25]]</f>
        <v>0</v>
      </c>
      <c r="BG236" s="74">
        <f>Tableau_TARIFS_HRANIPEX[[#This Row],[Prix d''achat HT]]*Tableau_TARIFS_HRANIPEX[[#This Row],[Qté26]]</f>
        <v>0</v>
      </c>
      <c r="BI236" s="74">
        <f>Tableau_TARIFS_HRANIPEX[[#This Row],[Prix d''achat HT]]*Tableau_TARIFS_HRANIPEX[[#This Row],[Qté27]]</f>
        <v>0</v>
      </c>
      <c r="BK236" s="74">
        <f>Tableau_TARIFS_HRANIPEX[[#This Row],[Prix d''achat HT]]*Tableau_TARIFS_HRANIPEX[[#This Row],[Qté28]]</f>
        <v>0</v>
      </c>
      <c r="BM236" s="74">
        <f>Tableau_TARIFS_HRANIPEX[[#This Row],[Prix d''achat HT]]*Tableau_TARIFS_HRANIPEX[[#This Row],[Qté29]]</f>
        <v>0</v>
      </c>
      <c r="BO236" s="74">
        <f>Tableau_TARIFS_HRANIPEX[[#This Row],[Prix d''achat HT]]*Tableau_TARIFS_HRANIPEX[[#This Row],[Qté30]]</f>
        <v>0</v>
      </c>
      <c r="BP236" s="74"/>
    </row>
    <row r="237" spans="1:70" x14ac:dyDescent="0.25">
      <c r="A237" t="s">
        <v>604</v>
      </c>
      <c r="B237" t="s">
        <v>597</v>
      </c>
      <c r="C237" t="s">
        <v>605</v>
      </c>
      <c r="D237" t="s">
        <v>599</v>
      </c>
      <c r="E237" t="s">
        <v>606</v>
      </c>
      <c r="F237" t="s">
        <v>601</v>
      </c>
      <c r="G237" s="74">
        <v>0.21579999999999999</v>
      </c>
      <c r="I237" s="74">
        <f>Tableau_TARIFS_HRANIPEX[[#This Row],[Prix d''achat HT]]*Tableau_TARIFS_HRANIPEX[[#This Row],[Qté]]</f>
        <v>0</v>
      </c>
      <c r="K237" s="74">
        <f>Tableau_TARIFS_HRANIPEX[[#This Row],[Prix d''achat HT]]*Tableau_TARIFS_HRANIPEX[[#This Row],[Qté2]]</f>
        <v>0</v>
      </c>
      <c r="M237" s="74">
        <f>Tableau_TARIFS_HRANIPEX[[#This Row],[Prix d''achat HT]]*Tableau_TARIFS_HRANIPEX[[#This Row],[Qté3]]</f>
        <v>0</v>
      </c>
      <c r="O237" s="74">
        <f>Tableau_TARIFS_HRANIPEX[[#This Row],[Prix d''achat HT]]*Tableau_TARIFS_HRANIPEX[[#This Row],[Qté4]]</f>
        <v>0</v>
      </c>
      <c r="Q237" s="74">
        <f>Tableau_TARIFS_HRANIPEX[[#This Row],[Prix d''achat HT]]*Tableau_TARIFS_HRANIPEX[[#This Row],[Qté5]]</f>
        <v>0</v>
      </c>
      <c r="S237" s="74">
        <f>Tableau_TARIFS_HRANIPEX[[#This Row],[Prix d''achat HT]]*Tableau_TARIFS_HRANIPEX[[#This Row],[Qté6]]</f>
        <v>0</v>
      </c>
      <c r="U237" s="74">
        <f>Tableau_TARIFS_HRANIPEX[[#This Row],[Prix d''achat HT]]*Tableau_TARIFS_HRANIPEX[[#This Row],[Qté7]]</f>
        <v>0</v>
      </c>
      <c r="W237" s="74">
        <f>Tableau_TARIFS_HRANIPEX[[#This Row],[Prix d''achat HT]]*Tableau_TARIFS_HRANIPEX[[#This Row],[Qté8]]</f>
        <v>0</v>
      </c>
      <c r="Y237" s="74">
        <f>Tableau_TARIFS_HRANIPEX[[#This Row],[Prix d''achat HT]]*Tableau_TARIFS_HRANIPEX[[#This Row],[Qté9]]</f>
        <v>0</v>
      </c>
      <c r="AA237" s="74">
        <f>Tableau_TARIFS_HRANIPEX[[#This Row],[Prix d''achat HT]]*Tableau_TARIFS_HRANIPEX[[#This Row],[Qté10]]</f>
        <v>0</v>
      </c>
      <c r="AC237" s="74">
        <f>Tableau_TARIFS_HRANIPEX[[#This Row],[Prix d''achat HT]]*Tableau_TARIFS_HRANIPEX[[#This Row],[Qté11]]</f>
        <v>0</v>
      </c>
      <c r="AE237" s="74">
        <f>Tableau_TARIFS_HRANIPEX[[#This Row],[Prix d''achat HT]]*Tableau_TARIFS_HRANIPEX[[#This Row],[Qté12]]</f>
        <v>0</v>
      </c>
      <c r="AG237" s="74">
        <f>Tableau_TARIFS_HRANIPEX[[#This Row],[Prix d''achat HT]]*Tableau_TARIFS_HRANIPEX[[#This Row],[Qté13]]</f>
        <v>0</v>
      </c>
      <c r="AI237" s="74">
        <f>Tableau_TARIFS_HRANIPEX[[#This Row],[Prix d''achat HT]]*Tableau_TARIFS_HRANIPEX[[#This Row],[Qté14]]</f>
        <v>0</v>
      </c>
      <c r="AK237" s="74">
        <f>Tableau_TARIFS_HRANIPEX[[#This Row],[Prix d''achat HT]]*Tableau_TARIFS_HRANIPEX[[#This Row],[Qté15]]</f>
        <v>0</v>
      </c>
      <c r="AM237" s="74">
        <f>Tableau_TARIFS_HRANIPEX[[#This Row],[Prix d''achat HT]]*Tableau_TARIFS_HRANIPEX[[#This Row],[Qté16]]</f>
        <v>0</v>
      </c>
      <c r="AO237" s="74">
        <f>Tableau_TARIFS_HRANIPEX[[#This Row],[Prix d''achat HT]]*Tableau_TARIFS_HRANIPEX[[#This Row],[Qté17]]</f>
        <v>0</v>
      </c>
      <c r="AQ237" s="74">
        <f>Tableau_TARIFS_HRANIPEX[[#This Row],[Prix d''achat HT]]*Tableau_TARIFS_HRANIPEX[[#This Row],[Qté18]]</f>
        <v>0</v>
      </c>
      <c r="AS237" s="74">
        <f>Tableau_TARIFS_HRANIPEX[[#This Row],[Prix d''achat HT]]*Tableau_TARIFS_HRANIPEX[[#This Row],[Qté19]]</f>
        <v>0</v>
      </c>
      <c r="AU237" s="74">
        <f>Tableau_TARIFS_HRANIPEX[[#This Row],[Prix d''achat HT]]*Tableau_TARIFS_HRANIPEX[[#This Row],[Qté20]]</f>
        <v>0</v>
      </c>
      <c r="AW237" s="74">
        <f>Tableau_TARIFS_HRANIPEX[[#This Row],[Prix d''achat HT]]*Tableau_TARIFS_HRANIPEX[[#This Row],[Qté21]]</f>
        <v>0</v>
      </c>
      <c r="AY237" s="74">
        <f>Tableau_TARIFS_HRANIPEX[[#This Row],[Prix d''achat HT]]*Tableau_TARIFS_HRANIPEX[[#This Row],[Qté22]]</f>
        <v>0</v>
      </c>
      <c r="BA237" s="74">
        <f>Tableau_TARIFS_HRANIPEX[[#This Row],[Prix d''achat HT]]*Tableau_TARIFS_HRANIPEX[[#This Row],[Qté23]]</f>
        <v>0</v>
      </c>
      <c r="BC237" s="74">
        <f>Tableau_TARIFS_HRANIPEX[[#This Row],[Prix d''achat HT]]*Tableau_TARIFS_HRANIPEX[[#This Row],[Qté24]]</f>
        <v>0</v>
      </c>
      <c r="BE237" s="74">
        <f>Tableau_TARIFS_HRANIPEX[[#This Row],[Prix d''achat HT]]*Tableau_TARIFS_HRANIPEX[[#This Row],[Qté25]]</f>
        <v>0</v>
      </c>
      <c r="BG237" s="74">
        <f>Tableau_TARIFS_HRANIPEX[[#This Row],[Prix d''achat HT]]*Tableau_TARIFS_HRANIPEX[[#This Row],[Qté26]]</f>
        <v>0</v>
      </c>
      <c r="BI237" s="74">
        <f>Tableau_TARIFS_HRANIPEX[[#This Row],[Prix d''achat HT]]*Tableau_TARIFS_HRANIPEX[[#This Row],[Qté27]]</f>
        <v>0</v>
      </c>
      <c r="BK237" s="74">
        <f>Tableau_TARIFS_HRANIPEX[[#This Row],[Prix d''achat HT]]*Tableau_TARIFS_HRANIPEX[[#This Row],[Qté28]]</f>
        <v>0</v>
      </c>
      <c r="BM237" s="74">
        <f>Tableau_TARIFS_HRANIPEX[[#This Row],[Prix d''achat HT]]*Tableau_TARIFS_HRANIPEX[[#This Row],[Qté29]]</f>
        <v>0</v>
      </c>
      <c r="BO237" s="74">
        <f>Tableau_TARIFS_HRANIPEX[[#This Row],[Prix d''achat HT]]*Tableau_TARIFS_HRANIPEX[[#This Row],[Qté30]]</f>
        <v>0</v>
      </c>
      <c r="BP237" s="74"/>
    </row>
    <row r="238" spans="1:70" x14ac:dyDescent="0.25">
      <c r="A238" t="s">
        <v>607</v>
      </c>
      <c r="B238" t="s">
        <v>597</v>
      </c>
      <c r="C238" t="s">
        <v>605</v>
      </c>
      <c r="D238" t="s">
        <v>599</v>
      </c>
      <c r="E238" t="s">
        <v>608</v>
      </c>
      <c r="F238" t="s">
        <v>601</v>
      </c>
      <c r="G238" s="74">
        <v>0.2263</v>
      </c>
      <c r="I238" s="74">
        <f>Tableau_TARIFS_HRANIPEX[[#This Row],[Prix d''achat HT]]*Tableau_TARIFS_HRANIPEX[[#This Row],[Qté]]</f>
        <v>0</v>
      </c>
      <c r="K238" s="74">
        <f>Tableau_TARIFS_HRANIPEX[[#This Row],[Prix d''achat HT]]*Tableau_TARIFS_HRANIPEX[[#This Row],[Qté2]]</f>
        <v>0</v>
      </c>
      <c r="M238" s="74">
        <f>Tableau_TARIFS_HRANIPEX[[#This Row],[Prix d''achat HT]]*Tableau_TARIFS_HRANIPEX[[#This Row],[Qté3]]</f>
        <v>0</v>
      </c>
      <c r="O238" s="74">
        <f>Tableau_TARIFS_HRANIPEX[[#This Row],[Prix d''achat HT]]*Tableau_TARIFS_HRANIPEX[[#This Row],[Qté4]]</f>
        <v>0</v>
      </c>
      <c r="Q238" s="74">
        <f>Tableau_TARIFS_HRANIPEX[[#This Row],[Prix d''achat HT]]*Tableau_TARIFS_HRANIPEX[[#This Row],[Qté5]]</f>
        <v>0</v>
      </c>
      <c r="S238" s="74">
        <f>Tableau_TARIFS_HRANIPEX[[#This Row],[Prix d''achat HT]]*Tableau_TARIFS_HRANIPEX[[#This Row],[Qté6]]</f>
        <v>0</v>
      </c>
      <c r="U238" s="74">
        <f>Tableau_TARIFS_HRANIPEX[[#This Row],[Prix d''achat HT]]*Tableau_TARIFS_HRANIPEX[[#This Row],[Qté7]]</f>
        <v>0</v>
      </c>
      <c r="W238" s="74">
        <f>Tableau_TARIFS_HRANIPEX[[#This Row],[Prix d''achat HT]]*Tableau_TARIFS_HRANIPEX[[#This Row],[Qté8]]</f>
        <v>0</v>
      </c>
      <c r="Y238" s="74">
        <f>Tableau_TARIFS_HRANIPEX[[#This Row],[Prix d''achat HT]]*Tableau_TARIFS_HRANIPEX[[#This Row],[Qté9]]</f>
        <v>0</v>
      </c>
      <c r="AA238" s="74">
        <f>Tableau_TARIFS_HRANIPEX[[#This Row],[Prix d''achat HT]]*Tableau_TARIFS_HRANIPEX[[#This Row],[Qté10]]</f>
        <v>0</v>
      </c>
      <c r="AC238" s="74">
        <f>Tableau_TARIFS_HRANIPEX[[#This Row],[Prix d''achat HT]]*Tableau_TARIFS_HRANIPEX[[#This Row],[Qté11]]</f>
        <v>0</v>
      </c>
      <c r="AE238" s="74">
        <f>Tableau_TARIFS_HRANIPEX[[#This Row],[Prix d''achat HT]]*Tableau_TARIFS_HRANIPEX[[#This Row],[Qté12]]</f>
        <v>0</v>
      </c>
      <c r="AG238" s="74">
        <f>Tableau_TARIFS_HRANIPEX[[#This Row],[Prix d''achat HT]]*Tableau_TARIFS_HRANIPEX[[#This Row],[Qté13]]</f>
        <v>0</v>
      </c>
      <c r="AI238" s="74">
        <f>Tableau_TARIFS_HRANIPEX[[#This Row],[Prix d''achat HT]]*Tableau_TARIFS_HRANIPEX[[#This Row],[Qté14]]</f>
        <v>0</v>
      </c>
      <c r="AK238" s="74">
        <f>Tableau_TARIFS_HRANIPEX[[#This Row],[Prix d''achat HT]]*Tableau_TARIFS_HRANIPEX[[#This Row],[Qté15]]</f>
        <v>0</v>
      </c>
      <c r="AM238" s="74">
        <f>Tableau_TARIFS_HRANIPEX[[#This Row],[Prix d''achat HT]]*Tableau_TARIFS_HRANIPEX[[#This Row],[Qté16]]</f>
        <v>0</v>
      </c>
      <c r="AO238" s="74">
        <f>Tableau_TARIFS_HRANIPEX[[#This Row],[Prix d''achat HT]]*Tableau_TARIFS_HRANIPEX[[#This Row],[Qté17]]</f>
        <v>0</v>
      </c>
      <c r="AQ238" s="74">
        <f>Tableau_TARIFS_HRANIPEX[[#This Row],[Prix d''achat HT]]*Tableau_TARIFS_HRANIPEX[[#This Row],[Qté18]]</f>
        <v>0</v>
      </c>
      <c r="AS238" s="74">
        <f>Tableau_TARIFS_HRANIPEX[[#This Row],[Prix d''achat HT]]*Tableau_TARIFS_HRANIPEX[[#This Row],[Qté19]]</f>
        <v>0</v>
      </c>
      <c r="AU238" s="74">
        <f>Tableau_TARIFS_HRANIPEX[[#This Row],[Prix d''achat HT]]*Tableau_TARIFS_HRANIPEX[[#This Row],[Qté20]]</f>
        <v>0</v>
      </c>
      <c r="AW238" s="74">
        <f>Tableau_TARIFS_HRANIPEX[[#This Row],[Prix d''achat HT]]*Tableau_TARIFS_HRANIPEX[[#This Row],[Qté21]]</f>
        <v>0</v>
      </c>
      <c r="AY238" s="74">
        <f>Tableau_TARIFS_HRANIPEX[[#This Row],[Prix d''achat HT]]*Tableau_TARIFS_HRANIPEX[[#This Row],[Qté22]]</f>
        <v>0</v>
      </c>
      <c r="BA238" s="74">
        <f>Tableau_TARIFS_HRANIPEX[[#This Row],[Prix d''achat HT]]*Tableau_TARIFS_HRANIPEX[[#This Row],[Qté23]]</f>
        <v>0</v>
      </c>
      <c r="BC238" s="74">
        <f>Tableau_TARIFS_HRANIPEX[[#This Row],[Prix d''achat HT]]*Tableau_TARIFS_HRANIPEX[[#This Row],[Qté24]]</f>
        <v>0</v>
      </c>
      <c r="BE238" s="74">
        <f>Tableau_TARIFS_HRANIPEX[[#This Row],[Prix d''achat HT]]*Tableau_TARIFS_HRANIPEX[[#This Row],[Qté25]]</f>
        <v>0</v>
      </c>
      <c r="BG238" s="74">
        <f>Tableau_TARIFS_HRANIPEX[[#This Row],[Prix d''achat HT]]*Tableau_TARIFS_HRANIPEX[[#This Row],[Qté26]]</f>
        <v>0</v>
      </c>
      <c r="BI238" s="74">
        <f>Tableau_TARIFS_HRANIPEX[[#This Row],[Prix d''achat HT]]*Tableau_TARIFS_HRANIPEX[[#This Row],[Qté27]]</f>
        <v>0</v>
      </c>
      <c r="BK238" s="74">
        <f>Tableau_TARIFS_HRANIPEX[[#This Row],[Prix d''achat HT]]*Tableau_TARIFS_HRANIPEX[[#This Row],[Qté28]]</f>
        <v>0</v>
      </c>
      <c r="BM238" s="74">
        <f>Tableau_TARIFS_HRANIPEX[[#This Row],[Prix d''achat HT]]*Tableau_TARIFS_HRANIPEX[[#This Row],[Qté29]]</f>
        <v>0</v>
      </c>
      <c r="BO238" s="74">
        <f>Tableau_TARIFS_HRANIPEX[[#This Row],[Prix d''achat HT]]*Tableau_TARIFS_HRANIPEX[[#This Row],[Qté30]]</f>
        <v>0</v>
      </c>
      <c r="BP238" s="74"/>
    </row>
    <row r="239" spans="1:70" x14ac:dyDescent="0.25">
      <c r="A239" t="s">
        <v>609</v>
      </c>
      <c r="B239" t="s">
        <v>597</v>
      </c>
      <c r="C239" t="s">
        <v>605</v>
      </c>
      <c r="D239" t="s">
        <v>599</v>
      </c>
      <c r="E239" t="s">
        <v>610</v>
      </c>
      <c r="F239" t="s">
        <v>601</v>
      </c>
      <c r="G239" s="74">
        <v>0.2366</v>
      </c>
      <c r="I239" s="74">
        <f>Tableau_TARIFS_HRANIPEX[[#This Row],[Prix d''achat HT]]*Tableau_TARIFS_HRANIPEX[[#This Row],[Qté]]</f>
        <v>0</v>
      </c>
      <c r="K239" s="74">
        <f>Tableau_TARIFS_HRANIPEX[[#This Row],[Prix d''achat HT]]*Tableau_TARIFS_HRANIPEX[[#This Row],[Qté2]]</f>
        <v>0</v>
      </c>
      <c r="M239" s="74">
        <f>Tableau_TARIFS_HRANIPEX[[#This Row],[Prix d''achat HT]]*Tableau_TARIFS_HRANIPEX[[#This Row],[Qté3]]</f>
        <v>0</v>
      </c>
      <c r="O239" s="74">
        <f>Tableau_TARIFS_HRANIPEX[[#This Row],[Prix d''achat HT]]*Tableau_TARIFS_HRANIPEX[[#This Row],[Qté4]]</f>
        <v>0</v>
      </c>
      <c r="Q239" s="74">
        <f>Tableau_TARIFS_HRANIPEX[[#This Row],[Prix d''achat HT]]*Tableau_TARIFS_HRANIPEX[[#This Row],[Qté5]]</f>
        <v>0</v>
      </c>
      <c r="S239" s="74">
        <f>Tableau_TARIFS_HRANIPEX[[#This Row],[Prix d''achat HT]]*Tableau_TARIFS_HRANIPEX[[#This Row],[Qté6]]</f>
        <v>0</v>
      </c>
      <c r="U239" s="74">
        <f>Tableau_TARIFS_HRANIPEX[[#This Row],[Prix d''achat HT]]*Tableau_TARIFS_HRANIPEX[[#This Row],[Qté7]]</f>
        <v>0</v>
      </c>
      <c r="W239" s="74">
        <f>Tableau_TARIFS_HRANIPEX[[#This Row],[Prix d''achat HT]]*Tableau_TARIFS_HRANIPEX[[#This Row],[Qté8]]</f>
        <v>0</v>
      </c>
      <c r="Y239" s="74">
        <f>Tableau_TARIFS_HRANIPEX[[#This Row],[Prix d''achat HT]]*Tableau_TARIFS_HRANIPEX[[#This Row],[Qté9]]</f>
        <v>0</v>
      </c>
      <c r="AA239" s="74">
        <f>Tableau_TARIFS_HRANIPEX[[#This Row],[Prix d''achat HT]]*Tableau_TARIFS_HRANIPEX[[#This Row],[Qté10]]</f>
        <v>0</v>
      </c>
      <c r="AC239" s="74">
        <f>Tableau_TARIFS_HRANIPEX[[#This Row],[Prix d''achat HT]]*Tableau_TARIFS_HRANIPEX[[#This Row],[Qté11]]</f>
        <v>0</v>
      </c>
      <c r="AE239" s="74">
        <f>Tableau_TARIFS_HRANIPEX[[#This Row],[Prix d''achat HT]]*Tableau_TARIFS_HRANIPEX[[#This Row],[Qté12]]</f>
        <v>0</v>
      </c>
      <c r="AG239" s="74">
        <f>Tableau_TARIFS_HRANIPEX[[#This Row],[Prix d''achat HT]]*Tableau_TARIFS_HRANIPEX[[#This Row],[Qté13]]</f>
        <v>0</v>
      </c>
      <c r="AI239" s="74">
        <f>Tableau_TARIFS_HRANIPEX[[#This Row],[Prix d''achat HT]]*Tableau_TARIFS_HRANIPEX[[#This Row],[Qté14]]</f>
        <v>0</v>
      </c>
      <c r="AK239" s="74">
        <f>Tableau_TARIFS_HRANIPEX[[#This Row],[Prix d''achat HT]]*Tableau_TARIFS_HRANIPEX[[#This Row],[Qté15]]</f>
        <v>0</v>
      </c>
      <c r="AM239" s="74">
        <f>Tableau_TARIFS_HRANIPEX[[#This Row],[Prix d''achat HT]]*Tableau_TARIFS_HRANIPEX[[#This Row],[Qté16]]</f>
        <v>0</v>
      </c>
      <c r="AO239" s="74">
        <f>Tableau_TARIFS_HRANIPEX[[#This Row],[Prix d''achat HT]]*Tableau_TARIFS_HRANIPEX[[#This Row],[Qté17]]</f>
        <v>0</v>
      </c>
      <c r="AQ239" s="74">
        <f>Tableau_TARIFS_HRANIPEX[[#This Row],[Prix d''achat HT]]*Tableau_TARIFS_HRANIPEX[[#This Row],[Qté18]]</f>
        <v>0</v>
      </c>
      <c r="AS239" s="74">
        <f>Tableau_TARIFS_HRANIPEX[[#This Row],[Prix d''achat HT]]*Tableau_TARIFS_HRANIPEX[[#This Row],[Qté19]]</f>
        <v>0</v>
      </c>
      <c r="AU239" s="74">
        <f>Tableau_TARIFS_HRANIPEX[[#This Row],[Prix d''achat HT]]*Tableau_TARIFS_HRANIPEX[[#This Row],[Qté20]]</f>
        <v>0</v>
      </c>
      <c r="AW239" s="74">
        <f>Tableau_TARIFS_HRANIPEX[[#This Row],[Prix d''achat HT]]*Tableau_TARIFS_HRANIPEX[[#This Row],[Qté21]]</f>
        <v>0</v>
      </c>
      <c r="AY239" s="74">
        <f>Tableau_TARIFS_HRANIPEX[[#This Row],[Prix d''achat HT]]*Tableau_TARIFS_HRANIPEX[[#This Row],[Qté22]]</f>
        <v>0</v>
      </c>
      <c r="BA239" s="74">
        <f>Tableau_TARIFS_HRANIPEX[[#This Row],[Prix d''achat HT]]*Tableau_TARIFS_HRANIPEX[[#This Row],[Qté23]]</f>
        <v>0</v>
      </c>
      <c r="BC239" s="74">
        <f>Tableau_TARIFS_HRANIPEX[[#This Row],[Prix d''achat HT]]*Tableau_TARIFS_HRANIPEX[[#This Row],[Qté24]]</f>
        <v>0</v>
      </c>
      <c r="BE239" s="74">
        <f>Tableau_TARIFS_HRANIPEX[[#This Row],[Prix d''achat HT]]*Tableau_TARIFS_HRANIPEX[[#This Row],[Qté25]]</f>
        <v>0</v>
      </c>
      <c r="BG239" s="74">
        <f>Tableau_TARIFS_HRANIPEX[[#This Row],[Prix d''achat HT]]*Tableau_TARIFS_HRANIPEX[[#This Row],[Qté26]]</f>
        <v>0</v>
      </c>
      <c r="BI239" s="74">
        <f>Tableau_TARIFS_HRANIPEX[[#This Row],[Prix d''achat HT]]*Tableau_TARIFS_HRANIPEX[[#This Row],[Qté27]]</f>
        <v>0</v>
      </c>
      <c r="BK239" s="74">
        <f>Tableau_TARIFS_HRANIPEX[[#This Row],[Prix d''achat HT]]*Tableau_TARIFS_HRANIPEX[[#This Row],[Qté28]]</f>
        <v>0</v>
      </c>
      <c r="BM239" s="74">
        <f>Tableau_TARIFS_HRANIPEX[[#This Row],[Prix d''achat HT]]*Tableau_TARIFS_HRANIPEX[[#This Row],[Qté29]]</f>
        <v>0</v>
      </c>
      <c r="BO239" s="74">
        <f>Tableau_TARIFS_HRANIPEX[[#This Row],[Prix d''achat HT]]*Tableau_TARIFS_HRANIPEX[[#This Row],[Qté30]]</f>
        <v>0</v>
      </c>
      <c r="BP239" s="74"/>
    </row>
    <row r="240" spans="1:70" x14ac:dyDescent="0.25">
      <c r="A240" t="s">
        <v>611</v>
      </c>
      <c r="B240" t="s">
        <v>597</v>
      </c>
      <c r="C240" t="s">
        <v>605</v>
      </c>
      <c r="D240" t="s">
        <v>603</v>
      </c>
      <c r="E240" t="s">
        <v>606</v>
      </c>
      <c r="F240" t="s">
        <v>601</v>
      </c>
      <c r="G240" s="74">
        <v>0.27229999999999999</v>
      </c>
      <c r="I240" s="74">
        <f>Tableau_TARIFS_HRANIPEX[[#This Row],[Prix d''achat HT]]*Tableau_TARIFS_HRANIPEX[[#This Row],[Qté]]</f>
        <v>0</v>
      </c>
      <c r="K240" s="74">
        <f>Tableau_TARIFS_HRANIPEX[[#This Row],[Prix d''achat HT]]*Tableau_TARIFS_HRANIPEX[[#This Row],[Qté2]]</f>
        <v>0</v>
      </c>
      <c r="M240" s="74">
        <f>Tableau_TARIFS_HRANIPEX[[#This Row],[Prix d''achat HT]]*Tableau_TARIFS_HRANIPEX[[#This Row],[Qté3]]</f>
        <v>0</v>
      </c>
      <c r="O240" s="74">
        <f>Tableau_TARIFS_HRANIPEX[[#This Row],[Prix d''achat HT]]*Tableau_TARIFS_HRANIPEX[[#This Row],[Qté4]]</f>
        <v>0</v>
      </c>
      <c r="Q240" s="74">
        <f>Tableau_TARIFS_HRANIPEX[[#This Row],[Prix d''achat HT]]*Tableau_TARIFS_HRANIPEX[[#This Row],[Qté5]]</f>
        <v>0</v>
      </c>
      <c r="S240" s="74">
        <f>Tableau_TARIFS_HRANIPEX[[#This Row],[Prix d''achat HT]]*Tableau_TARIFS_HRANIPEX[[#This Row],[Qté6]]</f>
        <v>0</v>
      </c>
      <c r="U240" s="74">
        <f>Tableau_TARIFS_HRANIPEX[[#This Row],[Prix d''achat HT]]*Tableau_TARIFS_HRANIPEX[[#This Row],[Qté7]]</f>
        <v>0</v>
      </c>
      <c r="W240" s="74">
        <f>Tableau_TARIFS_HRANIPEX[[#This Row],[Prix d''achat HT]]*Tableau_TARIFS_HRANIPEX[[#This Row],[Qté8]]</f>
        <v>0</v>
      </c>
      <c r="Y240" s="74">
        <f>Tableau_TARIFS_HRANIPEX[[#This Row],[Prix d''achat HT]]*Tableau_TARIFS_HRANIPEX[[#This Row],[Qté9]]</f>
        <v>0</v>
      </c>
      <c r="AA240" s="74">
        <f>Tableau_TARIFS_HRANIPEX[[#This Row],[Prix d''achat HT]]*Tableau_TARIFS_HRANIPEX[[#This Row],[Qté10]]</f>
        <v>0</v>
      </c>
      <c r="AC240" s="74">
        <f>Tableau_TARIFS_HRANIPEX[[#This Row],[Prix d''achat HT]]*Tableau_TARIFS_HRANIPEX[[#This Row],[Qté11]]</f>
        <v>0</v>
      </c>
      <c r="AE240" s="74">
        <f>Tableau_TARIFS_HRANIPEX[[#This Row],[Prix d''achat HT]]*Tableau_TARIFS_HRANIPEX[[#This Row],[Qté12]]</f>
        <v>0</v>
      </c>
      <c r="AG240" s="74">
        <f>Tableau_TARIFS_HRANIPEX[[#This Row],[Prix d''achat HT]]*Tableau_TARIFS_HRANIPEX[[#This Row],[Qté13]]</f>
        <v>0</v>
      </c>
      <c r="AI240" s="74">
        <f>Tableau_TARIFS_HRANIPEX[[#This Row],[Prix d''achat HT]]*Tableau_TARIFS_HRANIPEX[[#This Row],[Qté14]]</f>
        <v>0</v>
      </c>
      <c r="AK240" s="74">
        <f>Tableau_TARIFS_HRANIPEX[[#This Row],[Prix d''achat HT]]*Tableau_TARIFS_HRANIPEX[[#This Row],[Qté15]]</f>
        <v>0</v>
      </c>
      <c r="AM240" s="74">
        <f>Tableau_TARIFS_HRANIPEX[[#This Row],[Prix d''achat HT]]*Tableau_TARIFS_HRANIPEX[[#This Row],[Qté16]]</f>
        <v>0</v>
      </c>
      <c r="AO240" s="74">
        <f>Tableau_TARIFS_HRANIPEX[[#This Row],[Prix d''achat HT]]*Tableau_TARIFS_HRANIPEX[[#This Row],[Qté17]]</f>
        <v>0</v>
      </c>
      <c r="AQ240" s="74">
        <f>Tableau_TARIFS_HRANIPEX[[#This Row],[Prix d''achat HT]]*Tableau_TARIFS_HRANIPEX[[#This Row],[Qté18]]</f>
        <v>0</v>
      </c>
      <c r="AS240" s="74">
        <f>Tableau_TARIFS_HRANIPEX[[#This Row],[Prix d''achat HT]]*Tableau_TARIFS_HRANIPEX[[#This Row],[Qté19]]</f>
        <v>0</v>
      </c>
      <c r="AU240" s="74">
        <f>Tableau_TARIFS_HRANIPEX[[#This Row],[Prix d''achat HT]]*Tableau_TARIFS_HRANIPEX[[#This Row],[Qté20]]</f>
        <v>0</v>
      </c>
      <c r="AW240" s="74">
        <f>Tableau_TARIFS_HRANIPEX[[#This Row],[Prix d''achat HT]]*Tableau_TARIFS_HRANIPEX[[#This Row],[Qté21]]</f>
        <v>0</v>
      </c>
      <c r="AY240" s="74">
        <f>Tableau_TARIFS_HRANIPEX[[#This Row],[Prix d''achat HT]]*Tableau_TARIFS_HRANIPEX[[#This Row],[Qté22]]</f>
        <v>0</v>
      </c>
      <c r="BA240" s="74">
        <f>Tableau_TARIFS_HRANIPEX[[#This Row],[Prix d''achat HT]]*Tableau_TARIFS_HRANIPEX[[#This Row],[Qté23]]</f>
        <v>0</v>
      </c>
      <c r="BC240" s="74">
        <f>Tableau_TARIFS_HRANIPEX[[#This Row],[Prix d''achat HT]]*Tableau_TARIFS_HRANIPEX[[#This Row],[Qté24]]</f>
        <v>0</v>
      </c>
      <c r="BE240" s="74">
        <f>Tableau_TARIFS_HRANIPEX[[#This Row],[Prix d''achat HT]]*Tableau_TARIFS_HRANIPEX[[#This Row],[Qté25]]</f>
        <v>0</v>
      </c>
      <c r="BG240" s="74">
        <f>Tableau_TARIFS_HRANIPEX[[#This Row],[Prix d''achat HT]]*Tableau_TARIFS_HRANIPEX[[#This Row],[Qté26]]</f>
        <v>0</v>
      </c>
      <c r="BI240" s="74">
        <f>Tableau_TARIFS_HRANIPEX[[#This Row],[Prix d''achat HT]]*Tableau_TARIFS_HRANIPEX[[#This Row],[Qté27]]</f>
        <v>0</v>
      </c>
      <c r="BK240" s="74">
        <f>Tableau_TARIFS_HRANIPEX[[#This Row],[Prix d''achat HT]]*Tableau_TARIFS_HRANIPEX[[#This Row],[Qté28]]</f>
        <v>0</v>
      </c>
      <c r="BM240" s="74">
        <f>Tableau_TARIFS_HRANIPEX[[#This Row],[Prix d''achat HT]]*Tableau_TARIFS_HRANIPEX[[#This Row],[Qté29]]</f>
        <v>0</v>
      </c>
      <c r="BO240" s="74">
        <f>Tableau_TARIFS_HRANIPEX[[#This Row],[Prix d''achat HT]]*Tableau_TARIFS_HRANIPEX[[#This Row],[Qté30]]</f>
        <v>0</v>
      </c>
      <c r="BP240" s="74"/>
    </row>
    <row r="241" spans="1:68" x14ac:dyDescent="0.25">
      <c r="A241" t="s">
        <v>612</v>
      </c>
      <c r="B241" t="s">
        <v>597</v>
      </c>
      <c r="C241" t="s">
        <v>605</v>
      </c>
      <c r="D241" t="s">
        <v>603</v>
      </c>
      <c r="E241" t="s">
        <v>608</v>
      </c>
      <c r="F241" t="s">
        <v>601</v>
      </c>
      <c r="G241" s="74">
        <v>0.29670000000000002</v>
      </c>
      <c r="I241" s="74">
        <f>Tableau_TARIFS_HRANIPEX[[#This Row],[Prix d''achat HT]]*Tableau_TARIFS_HRANIPEX[[#This Row],[Qté]]</f>
        <v>0</v>
      </c>
      <c r="K241" s="74">
        <f>Tableau_TARIFS_HRANIPEX[[#This Row],[Prix d''achat HT]]*Tableau_TARIFS_HRANIPEX[[#This Row],[Qté2]]</f>
        <v>0</v>
      </c>
      <c r="M241" s="74">
        <f>Tableau_TARIFS_HRANIPEX[[#This Row],[Prix d''achat HT]]*Tableau_TARIFS_HRANIPEX[[#This Row],[Qté3]]</f>
        <v>0</v>
      </c>
      <c r="O241" s="74">
        <f>Tableau_TARIFS_HRANIPEX[[#This Row],[Prix d''achat HT]]*Tableau_TARIFS_HRANIPEX[[#This Row],[Qté4]]</f>
        <v>0</v>
      </c>
      <c r="Q241" s="74">
        <f>Tableau_TARIFS_HRANIPEX[[#This Row],[Prix d''achat HT]]*Tableau_TARIFS_HRANIPEX[[#This Row],[Qté5]]</f>
        <v>0</v>
      </c>
      <c r="S241" s="74">
        <f>Tableau_TARIFS_HRANIPEX[[#This Row],[Prix d''achat HT]]*Tableau_TARIFS_HRANIPEX[[#This Row],[Qté6]]</f>
        <v>0</v>
      </c>
      <c r="U241" s="74">
        <f>Tableau_TARIFS_HRANIPEX[[#This Row],[Prix d''achat HT]]*Tableau_TARIFS_HRANIPEX[[#This Row],[Qté7]]</f>
        <v>0</v>
      </c>
      <c r="W241" s="74">
        <f>Tableau_TARIFS_HRANIPEX[[#This Row],[Prix d''achat HT]]*Tableau_TARIFS_HRANIPEX[[#This Row],[Qté8]]</f>
        <v>0</v>
      </c>
      <c r="Y241" s="74">
        <f>Tableau_TARIFS_HRANIPEX[[#This Row],[Prix d''achat HT]]*Tableau_TARIFS_HRANIPEX[[#This Row],[Qté9]]</f>
        <v>0</v>
      </c>
      <c r="AA241" s="74">
        <f>Tableau_TARIFS_HRANIPEX[[#This Row],[Prix d''achat HT]]*Tableau_TARIFS_HRANIPEX[[#This Row],[Qté10]]</f>
        <v>0</v>
      </c>
      <c r="AC241" s="74">
        <f>Tableau_TARIFS_HRANIPEX[[#This Row],[Prix d''achat HT]]*Tableau_TARIFS_HRANIPEX[[#This Row],[Qté11]]</f>
        <v>0</v>
      </c>
      <c r="AE241" s="74">
        <f>Tableau_TARIFS_HRANIPEX[[#This Row],[Prix d''achat HT]]*Tableau_TARIFS_HRANIPEX[[#This Row],[Qté12]]</f>
        <v>0</v>
      </c>
      <c r="AG241" s="74">
        <f>Tableau_TARIFS_HRANIPEX[[#This Row],[Prix d''achat HT]]*Tableau_TARIFS_HRANIPEX[[#This Row],[Qté13]]</f>
        <v>0</v>
      </c>
      <c r="AI241" s="74">
        <f>Tableau_TARIFS_HRANIPEX[[#This Row],[Prix d''achat HT]]*Tableau_TARIFS_HRANIPEX[[#This Row],[Qté14]]</f>
        <v>0</v>
      </c>
      <c r="AK241" s="74">
        <f>Tableau_TARIFS_HRANIPEX[[#This Row],[Prix d''achat HT]]*Tableau_TARIFS_HRANIPEX[[#This Row],[Qté15]]</f>
        <v>0</v>
      </c>
      <c r="AM241" s="74">
        <f>Tableau_TARIFS_HRANIPEX[[#This Row],[Prix d''achat HT]]*Tableau_TARIFS_HRANIPEX[[#This Row],[Qté16]]</f>
        <v>0</v>
      </c>
      <c r="AO241" s="74">
        <f>Tableau_TARIFS_HRANIPEX[[#This Row],[Prix d''achat HT]]*Tableau_TARIFS_HRANIPEX[[#This Row],[Qté17]]</f>
        <v>0</v>
      </c>
      <c r="AQ241" s="74">
        <f>Tableau_TARIFS_HRANIPEX[[#This Row],[Prix d''achat HT]]*Tableau_TARIFS_HRANIPEX[[#This Row],[Qté18]]</f>
        <v>0</v>
      </c>
      <c r="AS241" s="74">
        <f>Tableau_TARIFS_HRANIPEX[[#This Row],[Prix d''achat HT]]*Tableau_TARIFS_HRANIPEX[[#This Row],[Qté19]]</f>
        <v>0</v>
      </c>
      <c r="AU241" s="74">
        <f>Tableau_TARIFS_HRANIPEX[[#This Row],[Prix d''achat HT]]*Tableau_TARIFS_HRANIPEX[[#This Row],[Qté20]]</f>
        <v>0</v>
      </c>
      <c r="AW241" s="74">
        <f>Tableau_TARIFS_HRANIPEX[[#This Row],[Prix d''achat HT]]*Tableau_TARIFS_HRANIPEX[[#This Row],[Qté21]]</f>
        <v>0</v>
      </c>
      <c r="AY241" s="74">
        <f>Tableau_TARIFS_HRANIPEX[[#This Row],[Prix d''achat HT]]*Tableau_TARIFS_HRANIPEX[[#This Row],[Qté22]]</f>
        <v>0</v>
      </c>
      <c r="BA241" s="74">
        <f>Tableau_TARIFS_HRANIPEX[[#This Row],[Prix d''achat HT]]*Tableau_TARIFS_HRANIPEX[[#This Row],[Qté23]]</f>
        <v>0</v>
      </c>
      <c r="BC241" s="74">
        <f>Tableau_TARIFS_HRANIPEX[[#This Row],[Prix d''achat HT]]*Tableau_TARIFS_HRANIPEX[[#This Row],[Qté24]]</f>
        <v>0</v>
      </c>
      <c r="BE241" s="74">
        <f>Tableau_TARIFS_HRANIPEX[[#This Row],[Prix d''achat HT]]*Tableau_TARIFS_HRANIPEX[[#This Row],[Qté25]]</f>
        <v>0</v>
      </c>
      <c r="BG241" s="74">
        <f>Tableau_TARIFS_HRANIPEX[[#This Row],[Prix d''achat HT]]*Tableau_TARIFS_HRANIPEX[[#This Row],[Qté26]]</f>
        <v>0</v>
      </c>
      <c r="BI241" s="74">
        <f>Tableau_TARIFS_HRANIPEX[[#This Row],[Prix d''achat HT]]*Tableau_TARIFS_HRANIPEX[[#This Row],[Qté27]]</f>
        <v>0</v>
      </c>
      <c r="BK241" s="74">
        <f>Tableau_TARIFS_HRANIPEX[[#This Row],[Prix d''achat HT]]*Tableau_TARIFS_HRANIPEX[[#This Row],[Qté28]]</f>
        <v>0</v>
      </c>
      <c r="BM241" s="74">
        <f>Tableau_TARIFS_HRANIPEX[[#This Row],[Prix d''achat HT]]*Tableau_TARIFS_HRANIPEX[[#This Row],[Qté29]]</f>
        <v>0</v>
      </c>
      <c r="BO241" s="74">
        <f>Tableau_TARIFS_HRANIPEX[[#This Row],[Prix d''achat HT]]*Tableau_TARIFS_HRANIPEX[[#This Row],[Qté30]]</f>
        <v>0</v>
      </c>
      <c r="BP241" s="74"/>
    </row>
    <row r="242" spans="1:68" x14ac:dyDescent="0.25">
      <c r="A242" t="s">
        <v>613</v>
      </c>
      <c r="B242" t="s">
        <v>597</v>
      </c>
      <c r="C242" t="s">
        <v>605</v>
      </c>
      <c r="D242" t="s">
        <v>603</v>
      </c>
      <c r="E242" t="s">
        <v>610</v>
      </c>
      <c r="F242" t="s">
        <v>601</v>
      </c>
      <c r="G242" s="74">
        <v>0.31009999999999999</v>
      </c>
      <c r="I242" s="74">
        <f>Tableau_TARIFS_HRANIPEX[[#This Row],[Prix d''achat HT]]*Tableau_TARIFS_HRANIPEX[[#This Row],[Qté]]</f>
        <v>0</v>
      </c>
      <c r="K242" s="74">
        <f>Tableau_TARIFS_HRANIPEX[[#This Row],[Prix d''achat HT]]*Tableau_TARIFS_HRANIPEX[[#This Row],[Qté2]]</f>
        <v>0</v>
      </c>
      <c r="M242" s="74">
        <f>Tableau_TARIFS_HRANIPEX[[#This Row],[Prix d''achat HT]]*Tableau_TARIFS_HRANIPEX[[#This Row],[Qté3]]</f>
        <v>0</v>
      </c>
      <c r="O242" s="74">
        <f>Tableau_TARIFS_HRANIPEX[[#This Row],[Prix d''achat HT]]*Tableau_TARIFS_HRANIPEX[[#This Row],[Qté4]]</f>
        <v>0</v>
      </c>
      <c r="Q242" s="74">
        <f>Tableau_TARIFS_HRANIPEX[[#This Row],[Prix d''achat HT]]*Tableau_TARIFS_HRANIPEX[[#This Row],[Qté5]]</f>
        <v>0</v>
      </c>
      <c r="S242" s="74">
        <f>Tableau_TARIFS_HRANIPEX[[#This Row],[Prix d''achat HT]]*Tableau_TARIFS_HRANIPEX[[#This Row],[Qté6]]</f>
        <v>0</v>
      </c>
      <c r="U242" s="74">
        <f>Tableau_TARIFS_HRANIPEX[[#This Row],[Prix d''achat HT]]*Tableau_TARIFS_HRANIPEX[[#This Row],[Qté7]]</f>
        <v>0</v>
      </c>
      <c r="W242" s="74">
        <f>Tableau_TARIFS_HRANIPEX[[#This Row],[Prix d''achat HT]]*Tableau_TARIFS_HRANIPEX[[#This Row],[Qté8]]</f>
        <v>0</v>
      </c>
      <c r="Y242" s="74">
        <f>Tableau_TARIFS_HRANIPEX[[#This Row],[Prix d''achat HT]]*Tableau_TARIFS_HRANIPEX[[#This Row],[Qté9]]</f>
        <v>0</v>
      </c>
      <c r="AA242" s="74">
        <f>Tableau_TARIFS_HRANIPEX[[#This Row],[Prix d''achat HT]]*Tableau_TARIFS_HRANIPEX[[#This Row],[Qté10]]</f>
        <v>0</v>
      </c>
      <c r="AC242" s="74">
        <f>Tableau_TARIFS_HRANIPEX[[#This Row],[Prix d''achat HT]]*Tableau_TARIFS_HRANIPEX[[#This Row],[Qté11]]</f>
        <v>0</v>
      </c>
      <c r="AE242" s="74">
        <f>Tableau_TARIFS_HRANIPEX[[#This Row],[Prix d''achat HT]]*Tableau_TARIFS_HRANIPEX[[#This Row],[Qté12]]</f>
        <v>0</v>
      </c>
      <c r="AG242" s="74">
        <f>Tableau_TARIFS_HRANIPEX[[#This Row],[Prix d''achat HT]]*Tableau_TARIFS_HRANIPEX[[#This Row],[Qté13]]</f>
        <v>0</v>
      </c>
      <c r="AI242" s="74">
        <f>Tableau_TARIFS_HRANIPEX[[#This Row],[Prix d''achat HT]]*Tableau_TARIFS_HRANIPEX[[#This Row],[Qté14]]</f>
        <v>0</v>
      </c>
      <c r="AK242" s="74">
        <f>Tableau_TARIFS_HRANIPEX[[#This Row],[Prix d''achat HT]]*Tableau_TARIFS_HRANIPEX[[#This Row],[Qté15]]</f>
        <v>0</v>
      </c>
      <c r="AM242" s="74">
        <f>Tableau_TARIFS_HRANIPEX[[#This Row],[Prix d''achat HT]]*Tableau_TARIFS_HRANIPEX[[#This Row],[Qté16]]</f>
        <v>0</v>
      </c>
      <c r="AO242" s="74">
        <f>Tableau_TARIFS_HRANIPEX[[#This Row],[Prix d''achat HT]]*Tableau_TARIFS_HRANIPEX[[#This Row],[Qté17]]</f>
        <v>0</v>
      </c>
      <c r="AQ242" s="74">
        <f>Tableau_TARIFS_HRANIPEX[[#This Row],[Prix d''achat HT]]*Tableau_TARIFS_HRANIPEX[[#This Row],[Qté18]]</f>
        <v>0</v>
      </c>
      <c r="AS242" s="74">
        <f>Tableau_TARIFS_HRANIPEX[[#This Row],[Prix d''achat HT]]*Tableau_TARIFS_HRANIPEX[[#This Row],[Qté19]]</f>
        <v>0</v>
      </c>
      <c r="AU242" s="74">
        <f>Tableau_TARIFS_HRANIPEX[[#This Row],[Prix d''achat HT]]*Tableau_TARIFS_HRANIPEX[[#This Row],[Qté20]]</f>
        <v>0</v>
      </c>
      <c r="AW242" s="74">
        <f>Tableau_TARIFS_HRANIPEX[[#This Row],[Prix d''achat HT]]*Tableau_TARIFS_HRANIPEX[[#This Row],[Qté21]]</f>
        <v>0</v>
      </c>
      <c r="AY242" s="74">
        <f>Tableau_TARIFS_HRANIPEX[[#This Row],[Prix d''achat HT]]*Tableau_TARIFS_HRANIPEX[[#This Row],[Qté22]]</f>
        <v>0</v>
      </c>
      <c r="BA242" s="74">
        <f>Tableau_TARIFS_HRANIPEX[[#This Row],[Prix d''achat HT]]*Tableau_TARIFS_HRANIPEX[[#This Row],[Qté23]]</f>
        <v>0</v>
      </c>
      <c r="BC242" s="74">
        <f>Tableau_TARIFS_HRANIPEX[[#This Row],[Prix d''achat HT]]*Tableau_TARIFS_HRANIPEX[[#This Row],[Qté24]]</f>
        <v>0</v>
      </c>
      <c r="BE242" s="74">
        <f>Tableau_TARIFS_HRANIPEX[[#This Row],[Prix d''achat HT]]*Tableau_TARIFS_HRANIPEX[[#This Row],[Qté25]]</f>
        <v>0</v>
      </c>
      <c r="BG242" s="74">
        <f>Tableau_TARIFS_HRANIPEX[[#This Row],[Prix d''achat HT]]*Tableau_TARIFS_HRANIPEX[[#This Row],[Qté26]]</f>
        <v>0</v>
      </c>
      <c r="BI242" s="74">
        <f>Tableau_TARIFS_HRANIPEX[[#This Row],[Prix d''achat HT]]*Tableau_TARIFS_HRANIPEX[[#This Row],[Qté27]]</f>
        <v>0</v>
      </c>
      <c r="BK242" s="74">
        <f>Tableau_TARIFS_HRANIPEX[[#This Row],[Prix d''achat HT]]*Tableau_TARIFS_HRANIPEX[[#This Row],[Qté28]]</f>
        <v>0</v>
      </c>
      <c r="BM242" s="74">
        <f>Tableau_TARIFS_HRANIPEX[[#This Row],[Prix d''achat HT]]*Tableau_TARIFS_HRANIPEX[[#This Row],[Qté29]]</f>
        <v>0</v>
      </c>
      <c r="BO242" s="74">
        <f>Tableau_TARIFS_HRANIPEX[[#This Row],[Prix d''achat HT]]*Tableau_TARIFS_HRANIPEX[[#This Row],[Qté30]]</f>
        <v>0</v>
      </c>
      <c r="BP242" s="74"/>
    </row>
    <row r="243" spans="1:68" x14ac:dyDescent="0.25">
      <c r="A243" t="s">
        <v>614</v>
      </c>
      <c r="B243" t="s">
        <v>597</v>
      </c>
      <c r="C243" t="s">
        <v>605</v>
      </c>
      <c r="D243" t="s">
        <v>599</v>
      </c>
      <c r="E243" t="s">
        <v>615</v>
      </c>
      <c r="F243" t="s">
        <v>601</v>
      </c>
      <c r="G243" s="74">
        <v>0.31680000000000003</v>
      </c>
      <c r="I243" s="74">
        <f>Tableau_TARIFS_HRANIPEX[[#This Row],[Prix d''achat HT]]*Tableau_TARIFS_HRANIPEX[[#This Row],[Qté]]</f>
        <v>0</v>
      </c>
      <c r="K243" s="74">
        <f>Tableau_TARIFS_HRANIPEX[[#This Row],[Prix d''achat HT]]*Tableau_TARIFS_HRANIPEX[[#This Row],[Qté2]]</f>
        <v>0</v>
      </c>
      <c r="M243" s="74">
        <f>Tableau_TARIFS_HRANIPEX[[#This Row],[Prix d''achat HT]]*Tableau_TARIFS_HRANIPEX[[#This Row],[Qté3]]</f>
        <v>0</v>
      </c>
      <c r="O243" s="74">
        <f>Tableau_TARIFS_HRANIPEX[[#This Row],[Prix d''achat HT]]*Tableau_TARIFS_HRANIPEX[[#This Row],[Qté4]]</f>
        <v>0</v>
      </c>
      <c r="Q243" s="74">
        <f>Tableau_TARIFS_HRANIPEX[[#This Row],[Prix d''achat HT]]*Tableau_TARIFS_HRANIPEX[[#This Row],[Qté5]]</f>
        <v>0</v>
      </c>
      <c r="S243" s="74">
        <f>Tableau_TARIFS_HRANIPEX[[#This Row],[Prix d''achat HT]]*Tableau_TARIFS_HRANIPEX[[#This Row],[Qté6]]</f>
        <v>0</v>
      </c>
      <c r="U243" s="74">
        <f>Tableau_TARIFS_HRANIPEX[[#This Row],[Prix d''achat HT]]*Tableau_TARIFS_HRANIPEX[[#This Row],[Qté7]]</f>
        <v>0</v>
      </c>
      <c r="W243" s="74">
        <f>Tableau_TARIFS_HRANIPEX[[#This Row],[Prix d''achat HT]]*Tableau_TARIFS_HRANIPEX[[#This Row],[Qté8]]</f>
        <v>0</v>
      </c>
      <c r="Y243" s="74">
        <f>Tableau_TARIFS_HRANIPEX[[#This Row],[Prix d''achat HT]]*Tableau_TARIFS_HRANIPEX[[#This Row],[Qté9]]</f>
        <v>0</v>
      </c>
      <c r="AA243" s="74">
        <f>Tableau_TARIFS_HRANIPEX[[#This Row],[Prix d''achat HT]]*Tableau_TARIFS_HRANIPEX[[#This Row],[Qté10]]</f>
        <v>0</v>
      </c>
      <c r="AC243" s="74">
        <f>Tableau_TARIFS_HRANIPEX[[#This Row],[Prix d''achat HT]]*Tableau_TARIFS_HRANIPEX[[#This Row],[Qté11]]</f>
        <v>0</v>
      </c>
      <c r="AE243" s="74">
        <f>Tableau_TARIFS_HRANIPEX[[#This Row],[Prix d''achat HT]]*Tableau_TARIFS_HRANIPEX[[#This Row],[Qté12]]</f>
        <v>0</v>
      </c>
      <c r="AG243" s="74">
        <f>Tableau_TARIFS_HRANIPEX[[#This Row],[Prix d''achat HT]]*Tableau_TARIFS_HRANIPEX[[#This Row],[Qté13]]</f>
        <v>0</v>
      </c>
      <c r="AI243" s="74">
        <f>Tableau_TARIFS_HRANIPEX[[#This Row],[Prix d''achat HT]]*Tableau_TARIFS_HRANIPEX[[#This Row],[Qté14]]</f>
        <v>0</v>
      </c>
      <c r="AK243" s="74">
        <f>Tableau_TARIFS_HRANIPEX[[#This Row],[Prix d''achat HT]]*Tableau_TARIFS_HRANIPEX[[#This Row],[Qté15]]</f>
        <v>0</v>
      </c>
      <c r="AM243" s="74">
        <f>Tableau_TARIFS_HRANIPEX[[#This Row],[Prix d''achat HT]]*Tableau_TARIFS_HRANIPEX[[#This Row],[Qté16]]</f>
        <v>0</v>
      </c>
      <c r="AO243" s="74">
        <f>Tableau_TARIFS_HRANIPEX[[#This Row],[Prix d''achat HT]]*Tableau_TARIFS_HRANIPEX[[#This Row],[Qté17]]</f>
        <v>0</v>
      </c>
      <c r="AQ243" s="74">
        <f>Tableau_TARIFS_HRANIPEX[[#This Row],[Prix d''achat HT]]*Tableau_TARIFS_HRANIPEX[[#This Row],[Qté18]]</f>
        <v>0</v>
      </c>
      <c r="AS243" s="74">
        <f>Tableau_TARIFS_HRANIPEX[[#This Row],[Prix d''achat HT]]*Tableau_TARIFS_HRANIPEX[[#This Row],[Qté19]]</f>
        <v>0</v>
      </c>
      <c r="AU243" s="74">
        <f>Tableau_TARIFS_HRANIPEX[[#This Row],[Prix d''achat HT]]*Tableau_TARIFS_HRANIPEX[[#This Row],[Qté20]]</f>
        <v>0</v>
      </c>
      <c r="AW243" s="74">
        <f>Tableau_TARIFS_HRANIPEX[[#This Row],[Prix d''achat HT]]*Tableau_TARIFS_HRANIPEX[[#This Row],[Qté21]]</f>
        <v>0</v>
      </c>
      <c r="AY243" s="74">
        <f>Tableau_TARIFS_HRANIPEX[[#This Row],[Prix d''achat HT]]*Tableau_TARIFS_HRANIPEX[[#This Row],[Qté22]]</f>
        <v>0</v>
      </c>
      <c r="BA243" s="74">
        <f>Tableau_TARIFS_HRANIPEX[[#This Row],[Prix d''achat HT]]*Tableau_TARIFS_HRANIPEX[[#This Row],[Qté23]]</f>
        <v>0</v>
      </c>
      <c r="BC243" s="74">
        <f>Tableau_TARIFS_HRANIPEX[[#This Row],[Prix d''achat HT]]*Tableau_TARIFS_HRANIPEX[[#This Row],[Qté24]]</f>
        <v>0</v>
      </c>
      <c r="BE243" s="74">
        <f>Tableau_TARIFS_HRANIPEX[[#This Row],[Prix d''achat HT]]*Tableau_TARIFS_HRANIPEX[[#This Row],[Qté25]]</f>
        <v>0</v>
      </c>
      <c r="BG243" s="74">
        <f>Tableau_TARIFS_HRANIPEX[[#This Row],[Prix d''achat HT]]*Tableau_TARIFS_HRANIPEX[[#This Row],[Qté26]]</f>
        <v>0</v>
      </c>
      <c r="BI243" s="74">
        <f>Tableau_TARIFS_HRANIPEX[[#This Row],[Prix d''achat HT]]*Tableau_TARIFS_HRANIPEX[[#This Row],[Qté27]]</f>
        <v>0</v>
      </c>
      <c r="BK243" s="74">
        <f>Tableau_TARIFS_HRANIPEX[[#This Row],[Prix d''achat HT]]*Tableau_TARIFS_HRANIPEX[[#This Row],[Qté28]]</f>
        <v>0</v>
      </c>
      <c r="BM243" s="74">
        <f>Tableau_TARIFS_HRANIPEX[[#This Row],[Prix d''achat HT]]*Tableau_TARIFS_HRANIPEX[[#This Row],[Qté29]]</f>
        <v>0</v>
      </c>
      <c r="BO243" s="74">
        <f>Tableau_TARIFS_HRANIPEX[[#This Row],[Prix d''achat HT]]*Tableau_TARIFS_HRANIPEX[[#This Row],[Qté30]]</f>
        <v>0</v>
      </c>
      <c r="BP243" s="74"/>
    </row>
    <row r="244" spans="1:68" x14ac:dyDescent="0.25">
      <c r="A244" t="s">
        <v>616</v>
      </c>
      <c r="B244" t="s">
        <v>597</v>
      </c>
      <c r="C244" t="s">
        <v>605</v>
      </c>
      <c r="D244" t="s">
        <v>599</v>
      </c>
      <c r="E244" t="s">
        <v>617</v>
      </c>
      <c r="F244" t="s">
        <v>601</v>
      </c>
      <c r="G244" s="74">
        <v>0.32569999999999999</v>
      </c>
      <c r="I244" s="74">
        <f>Tableau_TARIFS_HRANIPEX[[#This Row],[Prix d''achat HT]]*Tableau_TARIFS_HRANIPEX[[#This Row],[Qté]]</f>
        <v>0</v>
      </c>
      <c r="K244" s="74">
        <f>Tableau_TARIFS_HRANIPEX[[#This Row],[Prix d''achat HT]]*Tableau_TARIFS_HRANIPEX[[#This Row],[Qté2]]</f>
        <v>0</v>
      </c>
      <c r="M244" s="74">
        <f>Tableau_TARIFS_HRANIPEX[[#This Row],[Prix d''achat HT]]*Tableau_TARIFS_HRANIPEX[[#This Row],[Qté3]]</f>
        <v>0</v>
      </c>
      <c r="O244" s="74">
        <f>Tableau_TARIFS_HRANIPEX[[#This Row],[Prix d''achat HT]]*Tableau_TARIFS_HRANIPEX[[#This Row],[Qté4]]</f>
        <v>0</v>
      </c>
      <c r="Q244" s="74">
        <f>Tableau_TARIFS_HRANIPEX[[#This Row],[Prix d''achat HT]]*Tableau_TARIFS_HRANIPEX[[#This Row],[Qté5]]</f>
        <v>0</v>
      </c>
      <c r="S244" s="74">
        <f>Tableau_TARIFS_HRANIPEX[[#This Row],[Prix d''achat HT]]*Tableau_TARIFS_HRANIPEX[[#This Row],[Qté6]]</f>
        <v>0</v>
      </c>
      <c r="U244" s="74">
        <f>Tableau_TARIFS_HRANIPEX[[#This Row],[Prix d''achat HT]]*Tableau_TARIFS_HRANIPEX[[#This Row],[Qté7]]</f>
        <v>0</v>
      </c>
      <c r="W244" s="74">
        <f>Tableau_TARIFS_HRANIPEX[[#This Row],[Prix d''achat HT]]*Tableau_TARIFS_HRANIPEX[[#This Row],[Qté8]]</f>
        <v>0</v>
      </c>
      <c r="Y244" s="74">
        <f>Tableau_TARIFS_HRANIPEX[[#This Row],[Prix d''achat HT]]*Tableau_TARIFS_HRANIPEX[[#This Row],[Qté9]]</f>
        <v>0</v>
      </c>
      <c r="AA244" s="74">
        <f>Tableau_TARIFS_HRANIPEX[[#This Row],[Prix d''achat HT]]*Tableau_TARIFS_HRANIPEX[[#This Row],[Qté10]]</f>
        <v>0</v>
      </c>
      <c r="AC244" s="74">
        <f>Tableau_TARIFS_HRANIPEX[[#This Row],[Prix d''achat HT]]*Tableau_TARIFS_HRANIPEX[[#This Row],[Qté11]]</f>
        <v>0</v>
      </c>
      <c r="AE244" s="74">
        <f>Tableau_TARIFS_HRANIPEX[[#This Row],[Prix d''achat HT]]*Tableau_TARIFS_HRANIPEX[[#This Row],[Qté12]]</f>
        <v>0</v>
      </c>
      <c r="AG244" s="74">
        <f>Tableau_TARIFS_HRANIPEX[[#This Row],[Prix d''achat HT]]*Tableau_TARIFS_HRANIPEX[[#This Row],[Qté13]]</f>
        <v>0</v>
      </c>
      <c r="AI244" s="74">
        <f>Tableau_TARIFS_HRANIPEX[[#This Row],[Prix d''achat HT]]*Tableau_TARIFS_HRANIPEX[[#This Row],[Qté14]]</f>
        <v>0</v>
      </c>
      <c r="AK244" s="74">
        <f>Tableau_TARIFS_HRANIPEX[[#This Row],[Prix d''achat HT]]*Tableau_TARIFS_HRANIPEX[[#This Row],[Qté15]]</f>
        <v>0</v>
      </c>
      <c r="AM244" s="74">
        <f>Tableau_TARIFS_HRANIPEX[[#This Row],[Prix d''achat HT]]*Tableau_TARIFS_HRANIPEX[[#This Row],[Qté16]]</f>
        <v>0</v>
      </c>
      <c r="AO244" s="74">
        <f>Tableau_TARIFS_HRANIPEX[[#This Row],[Prix d''achat HT]]*Tableau_TARIFS_HRANIPEX[[#This Row],[Qté17]]</f>
        <v>0</v>
      </c>
      <c r="AQ244" s="74">
        <f>Tableau_TARIFS_HRANIPEX[[#This Row],[Prix d''achat HT]]*Tableau_TARIFS_HRANIPEX[[#This Row],[Qté18]]</f>
        <v>0</v>
      </c>
      <c r="AS244" s="74">
        <f>Tableau_TARIFS_HRANIPEX[[#This Row],[Prix d''achat HT]]*Tableau_TARIFS_HRANIPEX[[#This Row],[Qté19]]</f>
        <v>0</v>
      </c>
      <c r="AU244" s="74">
        <f>Tableau_TARIFS_HRANIPEX[[#This Row],[Prix d''achat HT]]*Tableau_TARIFS_HRANIPEX[[#This Row],[Qté20]]</f>
        <v>0</v>
      </c>
      <c r="AW244" s="74">
        <f>Tableau_TARIFS_HRANIPEX[[#This Row],[Prix d''achat HT]]*Tableau_TARIFS_HRANIPEX[[#This Row],[Qté21]]</f>
        <v>0</v>
      </c>
      <c r="AY244" s="74">
        <f>Tableau_TARIFS_HRANIPEX[[#This Row],[Prix d''achat HT]]*Tableau_TARIFS_HRANIPEX[[#This Row],[Qté22]]</f>
        <v>0</v>
      </c>
      <c r="BA244" s="74">
        <f>Tableau_TARIFS_HRANIPEX[[#This Row],[Prix d''achat HT]]*Tableau_TARIFS_HRANIPEX[[#This Row],[Qté23]]</f>
        <v>0</v>
      </c>
      <c r="BC244" s="74">
        <f>Tableau_TARIFS_HRANIPEX[[#This Row],[Prix d''achat HT]]*Tableau_TARIFS_HRANIPEX[[#This Row],[Qté24]]</f>
        <v>0</v>
      </c>
      <c r="BE244" s="74">
        <f>Tableau_TARIFS_HRANIPEX[[#This Row],[Prix d''achat HT]]*Tableau_TARIFS_HRANIPEX[[#This Row],[Qté25]]</f>
        <v>0</v>
      </c>
      <c r="BG244" s="74">
        <f>Tableau_TARIFS_HRANIPEX[[#This Row],[Prix d''achat HT]]*Tableau_TARIFS_HRANIPEX[[#This Row],[Qté26]]</f>
        <v>0</v>
      </c>
      <c r="BI244" s="74">
        <f>Tableau_TARIFS_HRANIPEX[[#This Row],[Prix d''achat HT]]*Tableau_TARIFS_HRANIPEX[[#This Row],[Qté27]]</f>
        <v>0</v>
      </c>
      <c r="BK244" s="74">
        <f>Tableau_TARIFS_HRANIPEX[[#This Row],[Prix d''achat HT]]*Tableau_TARIFS_HRANIPEX[[#This Row],[Qté28]]</f>
        <v>0</v>
      </c>
      <c r="BM244" s="74">
        <f>Tableau_TARIFS_HRANIPEX[[#This Row],[Prix d''achat HT]]*Tableau_TARIFS_HRANIPEX[[#This Row],[Qté29]]</f>
        <v>0</v>
      </c>
      <c r="BO244" s="74">
        <f>Tableau_TARIFS_HRANIPEX[[#This Row],[Prix d''achat HT]]*Tableau_TARIFS_HRANIPEX[[#This Row],[Qté30]]</f>
        <v>0</v>
      </c>
      <c r="BP244" s="74"/>
    </row>
    <row r="245" spans="1:68" x14ac:dyDescent="0.25">
      <c r="A245" t="s">
        <v>618</v>
      </c>
      <c r="B245" t="s">
        <v>597</v>
      </c>
      <c r="C245" t="s">
        <v>605</v>
      </c>
      <c r="D245" t="s">
        <v>599</v>
      </c>
      <c r="E245" t="s">
        <v>619</v>
      </c>
      <c r="F245" t="s">
        <v>601</v>
      </c>
      <c r="G245" s="74">
        <v>0.34050000000000002</v>
      </c>
      <c r="I245" s="74">
        <f>Tableau_TARIFS_HRANIPEX[[#This Row],[Prix d''achat HT]]*Tableau_TARIFS_HRANIPEX[[#This Row],[Qté]]</f>
        <v>0</v>
      </c>
      <c r="K245" s="74">
        <f>Tableau_TARIFS_HRANIPEX[[#This Row],[Prix d''achat HT]]*Tableau_TARIFS_HRANIPEX[[#This Row],[Qté2]]</f>
        <v>0</v>
      </c>
      <c r="M245" s="74">
        <f>Tableau_TARIFS_HRANIPEX[[#This Row],[Prix d''achat HT]]*Tableau_TARIFS_HRANIPEX[[#This Row],[Qté3]]</f>
        <v>0</v>
      </c>
      <c r="O245" s="74">
        <f>Tableau_TARIFS_HRANIPEX[[#This Row],[Prix d''achat HT]]*Tableau_TARIFS_HRANIPEX[[#This Row],[Qté4]]</f>
        <v>0</v>
      </c>
      <c r="Q245" s="74">
        <f>Tableau_TARIFS_HRANIPEX[[#This Row],[Prix d''achat HT]]*Tableau_TARIFS_HRANIPEX[[#This Row],[Qté5]]</f>
        <v>0</v>
      </c>
      <c r="S245" s="74">
        <f>Tableau_TARIFS_HRANIPEX[[#This Row],[Prix d''achat HT]]*Tableau_TARIFS_HRANIPEX[[#This Row],[Qté6]]</f>
        <v>0</v>
      </c>
      <c r="U245" s="74">
        <f>Tableau_TARIFS_HRANIPEX[[#This Row],[Prix d''achat HT]]*Tableau_TARIFS_HRANIPEX[[#This Row],[Qté7]]</f>
        <v>0</v>
      </c>
      <c r="W245" s="74">
        <f>Tableau_TARIFS_HRANIPEX[[#This Row],[Prix d''achat HT]]*Tableau_TARIFS_HRANIPEX[[#This Row],[Qté8]]</f>
        <v>0</v>
      </c>
      <c r="Y245" s="74">
        <f>Tableau_TARIFS_HRANIPEX[[#This Row],[Prix d''achat HT]]*Tableau_TARIFS_HRANIPEX[[#This Row],[Qté9]]</f>
        <v>0</v>
      </c>
      <c r="AA245" s="74">
        <f>Tableau_TARIFS_HRANIPEX[[#This Row],[Prix d''achat HT]]*Tableau_TARIFS_HRANIPEX[[#This Row],[Qté10]]</f>
        <v>0</v>
      </c>
      <c r="AC245" s="74">
        <f>Tableau_TARIFS_HRANIPEX[[#This Row],[Prix d''achat HT]]*Tableau_TARIFS_HRANIPEX[[#This Row],[Qté11]]</f>
        <v>0</v>
      </c>
      <c r="AE245" s="74">
        <f>Tableau_TARIFS_HRANIPEX[[#This Row],[Prix d''achat HT]]*Tableau_TARIFS_HRANIPEX[[#This Row],[Qté12]]</f>
        <v>0</v>
      </c>
      <c r="AG245" s="74">
        <f>Tableau_TARIFS_HRANIPEX[[#This Row],[Prix d''achat HT]]*Tableau_TARIFS_HRANIPEX[[#This Row],[Qté13]]</f>
        <v>0</v>
      </c>
      <c r="AI245" s="74">
        <f>Tableau_TARIFS_HRANIPEX[[#This Row],[Prix d''achat HT]]*Tableau_TARIFS_HRANIPEX[[#This Row],[Qté14]]</f>
        <v>0</v>
      </c>
      <c r="AK245" s="74">
        <f>Tableau_TARIFS_HRANIPEX[[#This Row],[Prix d''achat HT]]*Tableau_TARIFS_HRANIPEX[[#This Row],[Qté15]]</f>
        <v>0</v>
      </c>
      <c r="AM245" s="74">
        <f>Tableau_TARIFS_HRANIPEX[[#This Row],[Prix d''achat HT]]*Tableau_TARIFS_HRANIPEX[[#This Row],[Qté16]]</f>
        <v>0</v>
      </c>
      <c r="AO245" s="74">
        <f>Tableau_TARIFS_HRANIPEX[[#This Row],[Prix d''achat HT]]*Tableau_TARIFS_HRANIPEX[[#This Row],[Qté17]]</f>
        <v>0</v>
      </c>
      <c r="AQ245" s="74">
        <f>Tableau_TARIFS_HRANIPEX[[#This Row],[Prix d''achat HT]]*Tableau_TARIFS_HRANIPEX[[#This Row],[Qté18]]</f>
        <v>0</v>
      </c>
      <c r="AS245" s="74">
        <f>Tableau_TARIFS_HRANIPEX[[#This Row],[Prix d''achat HT]]*Tableau_TARIFS_HRANIPEX[[#This Row],[Qté19]]</f>
        <v>0</v>
      </c>
      <c r="AU245" s="74">
        <f>Tableau_TARIFS_HRANIPEX[[#This Row],[Prix d''achat HT]]*Tableau_TARIFS_HRANIPEX[[#This Row],[Qté20]]</f>
        <v>0</v>
      </c>
      <c r="AW245" s="74">
        <f>Tableau_TARIFS_HRANIPEX[[#This Row],[Prix d''achat HT]]*Tableau_TARIFS_HRANIPEX[[#This Row],[Qté21]]</f>
        <v>0</v>
      </c>
      <c r="AY245" s="74">
        <f>Tableau_TARIFS_HRANIPEX[[#This Row],[Prix d''achat HT]]*Tableau_TARIFS_HRANIPEX[[#This Row],[Qté22]]</f>
        <v>0</v>
      </c>
      <c r="BA245" s="74">
        <f>Tableau_TARIFS_HRANIPEX[[#This Row],[Prix d''achat HT]]*Tableau_TARIFS_HRANIPEX[[#This Row],[Qté23]]</f>
        <v>0</v>
      </c>
      <c r="BC245" s="74">
        <f>Tableau_TARIFS_HRANIPEX[[#This Row],[Prix d''achat HT]]*Tableau_TARIFS_HRANIPEX[[#This Row],[Qté24]]</f>
        <v>0</v>
      </c>
      <c r="BE245" s="74">
        <f>Tableau_TARIFS_HRANIPEX[[#This Row],[Prix d''achat HT]]*Tableau_TARIFS_HRANIPEX[[#This Row],[Qté25]]</f>
        <v>0</v>
      </c>
      <c r="BG245" s="74">
        <f>Tableau_TARIFS_HRANIPEX[[#This Row],[Prix d''achat HT]]*Tableau_TARIFS_HRANIPEX[[#This Row],[Qté26]]</f>
        <v>0</v>
      </c>
      <c r="BI245" s="74">
        <f>Tableau_TARIFS_HRANIPEX[[#This Row],[Prix d''achat HT]]*Tableau_TARIFS_HRANIPEX[[#This Row],[Qté27]]</f>
        <v>0</v>
      </c>
      <c r="BK245" s="74">
        <f>Tableau_TARIFS_HRANIPEX[[#This Row],[Prix d''achat HT]]*Tableau_TARIFS_HRANIPEX[[#This Row],[Qté28]]</f>
        <v>0</v>
      </c>
      <c r="BM245" s="74">
        <f>Tableau_TARIFS_HRANIPEX[[#This Row],[Prix d''achat HT]]*Tableau_TARIFS_HRANIPEX[[#This Row],[Qté29]]</f>
        <v>0</v>
      </c>
      <c r="BO245" s="74">
        <f>Tableau_TARIFS_HRANIPEX[[#This Row],[Prix d''achat HT]]*Tableau_TARIFS_HRANIPEX[[#This Row],[Qté30]]</f>
        <v>0</v>
      </c>
      <c r="BP245" s="74"/>
    </row>
    <row r="246" spans="1:68" x14ac:dyDescent="0.25">
      <c r="A246" t="s">
        <v>620</v>
      </c>
      <c r="B246" t="s">
        <v>597</v>
      </c>
      <c r="C246" t="s">
        <v>605</v>
      </c>
      <c r="D246" t="s">
        <v>599</v>
      </c>
      <c r="E246" t="s">
        <v>621</v>
      </c>
      <c r="F246" t="s">
        <v>601</v>
      </c>
      <c r="G246" s="74">
        <v>0.36199999999999999</v>
      </c>
      <c r="I246" s="74">
        <f>Tableau_TARIFS_HRANIPEX[[#This Row],[Prix d''achat HT]]*Tableau_TARIFS_HRANIPEX[[#This Row],[Qté]]</f>
        <v>0</v>
      </c>
      <c r="K246" s="74">
        <f>Tableau_TARIFS_HRANIPEX[[#This Row],[Prix d''achat HT]]*Tableau_TARIFS_HRANIPEX[[#This Row],[Qté2]]</f>
        <v>0</v>
      </c>
      <c r="M246" s="74">
        <f>Tableau_TARIFS_HRANIPEX[[#This Row],[Prix d''achat HT]]*Tableau_TARIFS_HRANIPEX[[#This Row],[Qté3]]</f>
        <v>0</v>
      </c>
      <c r="O246" s="74">
        <f>Tableau_TARIFS_HRANIPEX[[#This Row],[Prix d''achat HT]]*Tableau_TARIFS_HRANIPEX[[#This Row],[Qté4]]</f>
        <v>0</v>
      </c>
      <c r="Q246" s="74">
        <f>Tableau_TARIFS_HRANIPEX[[#This Row],[Prix d''achat HT]]*Tableau_TARIFS_HRANIPEX[[#This Row],[Qté5]]</f>
        <v>0</v>
      </c>
      <c r="S246" s="74">
        <f>Tableau_TARIFS_HRANIPEX[[#This Row],[Prix d''achat HT]]*Tableau_TARIFS_HRANIPEX[[#This Row],[Qté6]]</f>
        <v>0</v>
      </c>
      <c r="U246" s="74">
        <f>Tableau_TARIFS_HRANIPEX[[#This Row],[Prix d''achat HT]]*Tableau_TARIFS_HRANIPEX[[#This Row],[Qté7]]</f>
        <v>0</v>
      </c>
      <c r="W246" s="74">
        <f>Tableau_TARIFS_HRANIPEX[[#This Row],[Prix d''achat HT]]*Tableau_TARIFS_HRANIPEX[[#This Row],[Qté8]]</f>
        <v>0</v>
      </c>
      <c r="Y246" s="74">
        <f>Tableau_TARIFS_HRANIPEX[[#This Row],[Prix d''achat HT]]*Tableau_TARIFS_HRANIPEX[[#This Row],[Qté9]]</f>
        <v>0</v>
      </c>
      <c r="AA246" s="74">
        <f>Tableau_TARIFS_HRANIPEX[[#This Row],[Prix d''achat HT]]*Tableau_TARIFS_HRANIPEX[[#This Row],[Qté10]]</f>
        <v>0</v>
      </c>
      <c r="AC246" s="74">
        <f>Tableau_TARIFS_HRANIPEX[[#This Row],[Prix d''achat HT]]*Tableau_TARIFS_HRANIPEX[[#This Row],[Qté11]]</f>
        <v>0</v>
      </c>
      <c r="AE246" s="74">
        <f>Tableau_TARIFS_HRANIPEX[[#This Row],[Prix d''achat HT]]*Tableau_TARIFS_HRANIPEX[[#This Row],[Qté12]]</f>
        <v>0</v>
      </c>
      <c r="AG246" s="74">
        <f>Tableau_TARIFS_HRANIPEX[[#This Row],[Prix d''achat HT]]*Tableau_TARIFS_HRANIPEX[[#This Row],[Qté13]]</f>
        <v>0</v>
      </c>
      <c r="AI246" s="74">
        <f>Tableau_TARIFS_HRANIPEX[[#This Row],[Prix d''achat HT]]*Tableau_TARIFS_HRANIPEX[[#This Row],[Qté14]]</f>
        <v>0</v>
      </c>
      <c r="AK246" s="74">
        <f>Tableau_TARIFS_HRANIPEX[[#This Row],[Prix d''achat HT]]*Tableau_TARIFS_HRANIPEX[[#This Row],[Qté15]]</f>
        <v>0</v>
      </c>
      <c r="AM246" s="74">
        <f>Tableau_TARIFS_HRANIPEX[[#This Row],[Prix d''achat HT]]*Tableau_TARIFS_HRANIPEX[[#This Row],[Qté16]]</f>
        <v>0</v>
      </c>
      <c r="AO246" s="74">
        <f>Tableau_TARIFS_HRANIPEX[[#This Row],[Prix d''achat HT]]*Tableau_TARIFS_HRANIPEX[[#This Row],[Qté17]]</f>
        <v>0</v>
      </c>
      <c r="AQ246" s="74">
        <f>Tableau_TARIFS_HRANIPEX[[#This Row],[Prix d''achat HT]]*Tableau_TARIFS_HRANIPEX[[#This Row],[Qté18]]</f>
        <v>0</v>
      </c>
      <c r="AS246" s="74">
        <f>Tableau_TARIFS_HRANIPEX[[#This Row],[Prix d''achat HT]]*Tableau_TARIFS_HRANIPEX[[#This Row],[Qté19]]</f>
        <v>0</v>
      </c>
      <c r="AU246" s="74">
        <f>Tableau_TARIFS_HRANIPEX[[#This Row],[Prix d''achat HT]]*Tableau_TARIFS_HRANIPEX[[#This Row],[Qté20]]</f>
        <v>0</v>
      </c>
      <c r="AW246" s="74">
        <f>Tableau_TARIFS_HRANIPEX[[#This Row],[Prix d''achat HT]]*Tableau_TARIFS_HRANIPEX[[#This Row],[Qté21]]</f>
        <v>0</v>
      </c>
      <c r="AY246" s="74">
        <f>Tableau_TARIFS_HRANIPEX[[#This Row],[Prix d''achat HT]]*Tableau_TARIFS_HRANIPEX[[#This Row],[Qté22]]</f>
        <v>0</v>
      </c>
      <c r="BA246" s="74">
        <f>Tableau_TARIFS_HRANIPEX[[#This Row],[Prix d''achat HT]]*Tableau_TARIFS_HRANIPEX[[#This Row],[Qté23]]</f>
        <v>0</v>
      </c>
      <c r="BC246" s="74">
        <f>Tableau_TARIFS_HRANIPEX[[#This Row],[Prix d''achat HT]]*Tableau_TARIFS_HRANIPEX[[#This Row],[Qté24]]</f>
        <v>0</v>
      </c>
      <c r="BE246" s="74">
        <f>Tableau_TARIFS_HRANIPEX[[#This Row],[Prix d''achat HT]]*Tableau_TARIFS_HRANIPEX[[#This Row],[Qté25]]</f>
        <v>0</v>
      </c>
      <c r="BG246" s="74">
        <f>Tableau_TARIFS_HRANIPEX[[#This Row],[Prix d''achat HT]]*Tableau_TARIFS_HRANIPEX[[#This Row],[Qté26]]</f>
        <v>0</v>
      </c>
      <c r="BI246" s="74">
        <f>Tableau_TARIFS_HRANIPEX[[#This Row],[Prix d''achat HT]]*Tableau_TARIFS_HRANIPEX[[#This Row],[Qté27]]</f>
        <v>0</v>
      </c>
      <c r="BK246" s="74">
        <f>Tableau_TARIFS_HRANIPEX[[#This Row],[Prix d''achat HT]]*Tableau_TARIFS_HRANIPEX[[#This Row],[Qté28]]</f>
        <v>0</v>
      </c>
      <c r="BM246" s="74">
        <f>Tableau_TARIFS_HRANIPEX[[#This Row],[Prix d''achat HT]]*Tableau_TARIFS_HRANIPEX[[#This Row],[Qté29]]</f>
        <v>0</v>
      </c>
      <c r="BO246" s="74">
        <f>Tableau_TARIFS_HRANIPEX[[#This Row],[Prix d''achat HT]]*Tableau_TARIFS_HRANIPEX[[#This Row],[Qté30]]</f>
        <v>0</v>
      </c>
      <c r="BP246" s="74"/>
    </row>
    <row r="247" spans="1:68" x14ac:dyDescent="0.25">
      <c r="A247" t="s">
        <v>622</v>
      </c>
      <c r="B247" t="s">
        <v>597</v>
      </c>
      <c r="C247" t="s">
        <v>605</v>
      </c>
      <c r="D247" t="s">
        <v>603</v>
      </c>
      <c r="E247" t="s">
        <v>615</v>
      </c>
      <c r="F247" t="s">
        <v>601</v>
      </c>
      <c r="G247" s="74">
        <v>0.41539999999999999</v>
      </c>
      <c r="I247" s="74">
        <f>Tableau_TARIFS_HRANIPEX[[#This Row],[Prix d''achat HT]]*Tableau_TARIFS_HRANIPEX[[#This Row],[Qté]]</f>
        <v>0</v>
      </c>
      <c r="K247" s="74">
        <f>Tableau_TARIFS_HRANIPEX[[#This Row],[Prix d''achat HT]]*Tableau_TARIFS_HRANIPEX[[#This Row],[Qté2]]</f>
        <v>0</v>
      </c>
      <c r="M247" s="74">
        <f>Tableau_TARIFS_HRANIPEX[[#This Row],[Prix d''achat HT]]*Tableau_TARIFS_HRANIPEX[[#This Row],[Qté3]]</f>
        <v>0</v>
      </c>
      <c r="O247" s="74">
        <f>Tableau_TARIFS_HRANIPEX[[#This Row],[Prix d''achat HT]]*Tableau_TARIFS_HRANIPEX[[#This Row],[Qté4]]</f>
        <v>0</v>
      </c>
      <c r="Q247" s="74">
        <f>Tableau_TARIFS_HRANIPEX[[#This Row],[Prix d''achat HT]]*Tableau_TARIFS_HRANIPEX[[#This Row],[Qté5]]</f>
        <v>0</v>
      </c>
      <c r="S247" s="74">
        <f>Tableau_TARIFS_HRANIPEX[[#This Row],[Prix d''achat HT]]*Tableau_TARIFS_HRANIPEX[[#This Row],[Qté6]]</f>
        <v>0</v>
      </c>
      <c r="U247" s="74">
        <f>Tableau_TARIFS_HRANIPEX[[#This Row],[Prix d''achat HT]]*Tableau_TARIFS_HRANIPEX[[#This Row],[Qté7]]</f>
        <v>0</v>
      </c>
      <c r="W247" s="74">
        <f>Tableau_TARIFS_HRANIPEX[[#This Row],[Prix d''achat HT]]*Tableau_TARIFS_HRANIPEX[[#This Row],[Qté8]]</f>
        <v>0</v>
      </c>
      <c r="Y247" s="74">
        <f>Tableau_TARIFS_HRANIPEX[[#This Row],[Prix d''achat HT]]*Tableau_TARIFS_HRANIPEX[[#This Row],[Qté9]]</f>
        <v>0</v>
      </c>
      <c r="AA247" s="74">
        <f>Tableau_TARIFS_HRANIPEX[[#This Row],[Prix d''achat HT]]*Tableau_TARIFS_HRANIPEX[[#This Row],[Qté10]]</f>
        <v>0</v>
      </c>
      <c r="AC247" s="74">
        <f>Tableau_TARIFS_HRANIPEX[[#This Row],[Prix d''achat HT]]*Tableau_TARIFS_HRANIPEX[[#This Row],[Qté11]]</f>
        <v>0</v>
      </c>
      <c r="AE247" s="74">
        <f>Tableau_TARIFS_HRANIPEX[[#This Row],[Prix d''achat HT]]*Tableau_TARIFS_HRANIPEX[[#This Row],[Qté12]]</f>
        <v>0</v>
      </c>
      <c r="AG247" s="74">
        <f>Tableau_TARIFS_HRANIPEX[[#This Row],[Prix d''achat HT]]*Tableau_TARIFS_HRANIPEX[[#This Row],[Qté13]]</f>
        <v>0</v>
      </c>
      <c r="AI247" s="74">
        <f>Tableau_TARIFS_HRANIPEX[[#This Row],[Prix d''achat HT]]*Tableau_TARIFS_HRANIPEX[[#This Row],[Qté14]]</f>
        <v>0</v>
      </c>
      <c r="AK247" s="74">
        <f>Tableau_TARIFS_HRANIPEX[[#This Row],[Prix d''achat HT]]*Tableau_TARIFS_HRANIPEX[[#This Row],[Qté15]]</f>
        <v>0</v>
      </c>
      <c r="AM247" s="74">
        <f>Tableau_TARIFS_HRANIPEX[[#This Row],[Prix d''achat HT]]*Tableau_TARIFS_HRANIPEX[[#This Row],[Qté16]]</f>
        <v>0</v>
      </c>
      <c r="AO247" s="74">
        <f>Tableau_TARIFS_HRANIPEX[[#This Row],[Prix d''achat HT]]*Tableau_TARIFS_HRANIPEX[[#This Row],[Qté17]]</f>
        <v>0</v>
      </c>
      <c r="AQ247" s="74">
        <f>Tableau_TARIFS_HRANIPEX[[#This Row],[Prix d''achat HT]]*Tableau_TARIFS_HRANIPEX[[#This Row],[Qté18]]</f>
        <v>0</v>
      </c>
      <c r="AS247" s="74">
        <f>Tableau_TARIFS_HRANIPEX[[#This Row],[Prix d''achat HT]]*Tableau_TARIFS_HRANIPEX[[#This Row],[Qté19]]</f>
        <v>0</v>
      </c>
      <c r="AU247" s="74">
        <f>Tableau_TARIFS_HRANIPEX[[#This Row],[Prix d''achat HT]]*Tableau_TARIFS_HRANIPEX[[#This Row],[Qté20]]</f>
        <v>0</v>
      </c>
      <c r="AW247" s="74">
        <f>Tableau_TARIFS_HRANIPEX[[#This Row],[Prix d''achat HT]]*Tableau_TARIFS_HRANIPEX[[#This Row],[Qté21]]</f>
        <v>0</v>
      </c>
      <c r="AY247" s="74">
        <f>Tableau_TARIFS_HRANIPEX[[#This Row],[Prix d''achat HT]]*Tableau_TARIFS_HRANIPEX[[#This Row],[Qté22]]</f>
        <v>0</v>
      </c>
      <c r="BA247" s="74">
        <f>Tableau_TARIFS_HRANIPEX[[#This Row],[Prix d''achat HT]]*Tableau_TARIFS_HRANIPEX[[#This Row],[Qté23]]</f>
        <v>0</v>
      </c>
      <c r="BC247" s="74">
        <f>Tableau_TARIFS_HRANIPEX[[#This Row],[Prix d''achat HT]]*Tableau_TARIFS_HRANIPEX[[#This Row],[Qté24]]</f>
        <v>0</v>
      </c>
      <c r="BE247" s="74">
        <f>Tableau_TARIFS_HRANIPEX[[#This Row],[Prix d''achat HT]]*Tableau_TARIFS_HRANIPEX[[#This Row],[Qté25]]</f>
        <v>0</v>
      </c>
      <c r="BG247" s="74">
        <f>Tableau_TARIFS_HRANIPEX[[#This Row],[Prix d''achat HT]]*Tableau_TARIFS_HRANIPEX[[#This Row],[Qté26]]</f>
        <v>0</v>
      </c>
      <c r="BI247" s="74">
        <f>Tableau_TARIFS_HRANIPEX[[#This Row],[Prix d''achat HT]]*Tableau_TARIFS_HRANIPEX[[#This Row],[Qté27]]</f>
        <v>0</v>
      </c>
      <c r="BK247" s="74">
        <f>Tableau_TARIFS_HRANIPEX[[#This Row],[Prix d''achat HT]]*Tableau_TARIFS_HRANIPEX[[#This Row],[Qté28]]</f>
        <v>0</v>
      </c>
      <c r="BM247" s="74">
        <f>Tableau_TARIFS_HRANIPEX[[#This Row],[Prix d''achat HT]]*Tableau_TARIFS_HRANIPEX[[#This Row],[Qté29]]</f>
        <v>0</v>
      </c>
      <c r="BO247" s="74">
        <f>Tableau_TARIFS_HRANIPEX[[#This Row],[Prix d''achat HT]]*Tableau_TARIFS_HRANIPEX[[#This Row],[Qté30]]</f>
        <v>0</v>
      </c>
      <c r="BP247" s="74"/>
    </row>
    <row r="248" spans="1:68" x14ac:dyDescent="0.25">
      <c r="A248" t="s">
        <v>623</v>
      </c>
      <c r="B248" t="s">
        <v>597</v>
      </c>
      <c r="C248" t="s">
        <v>605</v>
      </c>
      <c r="D248" t="s">
        <v>599</v>
      </c>
      <c r="E248" t="s">
        <v>624</v>
      </c>
      <c r="F248" t="s">
        <v>601</v>
      </c>
      <c r="G248" s="74">
        <v>0.45600000000000002</v>
      </c>
      <c r="I248" s="74">
        <f>Tableau_TARIFS_HRANIPEX[[#This Row],[Prix d''achat HT]]*Tableau_TARIFS_HRANIPEX[[#This Row],[Qté]]</f>
        <v>0</v>
      </c>
      <c r="K248" s="74">
        <f>Tableau_TARIFS_HRANIPEX[[#This Row],[Prix d''achat HT]]*Tableau_TARIFS_HRANIPEX[[#This Row],[Qté2]]</f>
        <v>0</v>
      </c>
      <c r="M248" s="74">
        <f>Tableau_TARIFS_HRANIPEX[[#This Row],[Prix d''achat HT]]*Tableau_TARIFS_HRANIPEX[[#This Row],[Qté3]]</f>
        <v>0</v>
      </c>
      <c r="O248" s="74">
        <f>Tableau_TARIFS_HRANIPEX[[#This Row],[Prix d''achat HT]]*Tableau_TARIFS_HRANIPEX[[#This Row],[Qté4]]</f>
        <v>0</v>
      </c>
      <c r="Q248" s="74">
        <f>Tableau_TARIFS_HRANIPEX[[#This Row],[Prix d''achat HT]]*Tableau_TARIFS_HRANIPEX[[#This Row],[Qté5]]</f>
        <v>0</v>
      </c>
      <c r="S248" s="74">
        <f>Tableau_TARIFS_HRANIPEX[[#This Row],[Prix d''achat HT]]*Tableau_TARIFS_HRANIPEX[[#This Row],[Qté6]]</f>
        <v>0</v>
      </c>
      <c r="U248" s="74">
        <f>Tableau_TARIFS_HRANIPEX[[#This Row],[Prix d''achat HT]]*Tableau_TARIFS_HRANIPEX[[#This Row],[Qté7]]</f>
        <v>0</v>
      </c>
      <c r="W248" s="74">
        <f>Tableau_TARIFS_HRANIPEX[[#This Row],[Prix d''achat HT]]*Tableau_TARIFS_HRANIPEX[[#This Row],[Qté8]]</f>
        <v>0</v>
      </c>
      <c r="Y248" s="74">
        <f>Tableau_TARIFS_HRANIPEX[[#This Row],[Prix d''achat HT]]*Tableau_TARIFS_HRANIPEX[[#This Row],[Qté9]]</f>
        <v>0</v>
      </c>
      <c r="AA248" s="74">
        <f>Tableau_TARIFS_HRANIPEX[[#This Row],[Prix d''achat HT]]*Tableau_TARIFS_HRANIPEX[[#This Row],[Qté10]]</f>
        <v>0</v>
      </c>
      <c r="AC248" s="74">
        <f>Tableau_TARIFS_HRANIPEX[[#This Row],[Prix d''achat HT]]*Tableau_TARIFS_HRANIPEX[[#This Row],[Qté11]]</f>
        <v>0</v>
      </c>
      <c r="AE248" s="74">
        <f>Tableau_TARIFS_HRANIPEX[[#This Row],[Prix d''achat HT]]*Tableau_TARIFS_HRANIPEX[[#This Row],[Qté12]]</f>
        <v>0</v>
      </c>
      <c r="AG248" s="74">
        <f>Tableau_TARIFS_HRANIPEX[[#This Row],[Prix d''achat HT]]*Tableau_TARIFS_HRANIPEX[[#This Row],[Qté13]]</f>
        <v>0</v>
      </c>
      <c r="AI248" s="74">
        <f>Tableau_TARIFS_HRANIPEX[[#This Row],[Prix d''achat HT]]*Tableau_TARIFS_HRANIPEX[[#This Row],[Qté14]]</f>
        <v>0</v>
      </c>
      <c r="AK248" s="74">
        <f>Tableau_TARIFS_HRANIPEX[[#This Row],[Prix d''achat HT]]*Tableau_TARIFS_HRANIPEX[[#This Row],[Qté15]]</f>
        <v>0</v>
      </c>
      <c r="AM248" s="74">
        <f>Tableau_TARIFS_HRANIPEX[[#This Row],[Prix d''achat HT]]*Tableau_TARIFS_HRANIPEX[[#This Row],[Qté16]]</f>
        <v>0</v>
      </c>
      <c r="AO248" s="74">
        <f>Tableau_TARIFS_HRANIPEX[[#This Row],[Prix d''achat HT]]*Tableau_TARIFS_HRANIPEX[[#This Row],[Qté17]]</f>
        <v>0</v>
      </c>
      <c r="AQ248" s="74">
        <f>Tableau_TARIFS_HRANIPEX[[#This Row],[Prix d''achat HT]]*Tableau_TARIFS_HRANIPEX[[#This Row],[Qté18]]</f>
        <v>0</v>
      </c>
      <c r="AS248" s="74">
        <f>Tableau_TARIFS_HRANIPEX[[#This Row],[Prix d''achat HT]]*Tableau_TARIFS_HRANIPEX[[#This Row],[Qté19]]</f>
        <v>0</v>
      </c>
      <c r="AU248" s="74">
        <f>Tableau_TARIFS_HRANIPEX[[#This Row],[Prix d''achat HT]]*Tableau_TARIFS_HRANIPEX[[#This Row],[Qté20]]</f>
        <v>0</v>
      </c>
      <c r="AW248" s="74">
        <f>Tableau_TARIFS_HRANIPEX[[#This Row],[Prix d''achat HT]]*Tableau_TARIFS_HRANIPEX[[#This Row],[Qté21]]</f>
        <v>0</v>
      </c>
      <c r="AY248" s="74">
        <f>Tableau_TARIFS_HRANIPEX[[#This Row],[Prix d''achat HT]]*Tableau_TARIFS_HRANIPEX[[#This Row],[Qté22]]</f>
        <v>0</v>
      </c>
      <c r="BA248" s="74">
        <f>Tableau_TARIFS_HRANIPEX[[#This Row],[Prix d''achat HT]]*Tableau_TARIFS_HRANIPEX[[#This Row],[Qté23]]</f>
        <v>0</v>
      </c>
      <c r="BC248" s="74">
        <f>Tableau_TARIFS_HRANIPEX[[#This Row],[Prix d''achat HT]]*Tableau_TARIFS_HRANIPEX[[#This Row],[Qté24]]</f>
        <v>0</v>
      </c>
      <c r="BE248" s="74">
        <f>Tableau_TARIFS_HRANIPEX[[#This Row],[Prix d''achat HT]]*Tableau_TARIFS_HRANIPEX[[#This Row],[Qté25]]</f>
        <v>0</v>
      </c>
      <c r="BG248" s="74">
        <f>Tableau_TARIFS_HRANIPEX[[#This Row],[Prix d''achat HT]]*Tableau_TARIFS_HRANIPEX[[#This Row],[Qté26]]</f>
        <v>0</v>
      </c>
      <c r="BI248" s="74">
        <f>Tableau_TARIFS_HRANIPEX[[#This Row],[Prix d''achat HT]]*Tableau_TARIFS_HRANIPEX[[#This Row],[Qté27]]</f>
        <v>0</v>
      </c>
      <c r="BK248" s="74">
        <f>Tableau_TARIFS_HRANIPEX[[#This Row],[Prix d''achat HT]]*Tableau_TARIFS_HRANIPEX[[#This Row],[Qté28]]</f>
        <v>0</v>
      </c>
      <c r="BM248" s="74">
        <f>Tableau_TARIFS_HRANIPEX[[#This Row],[Prix d''achat HT]]*Tableau_TARIFS_HRANIPEX[[#This Row],[Qté29]]</f>
        <v>0</v>
      </c>
      <c r="BO248" s="74">
        <f>Tableau_TARIFS_HRANIPEX[[#This Row],[Prix d''achat HT]]*Tableau_TARIFS_HRANIPEX[[#This Row],[Qté30]]</f>
        <v>0</v>
      </c>
      <c r="BP248" s="74"/>
    </row>
    <row r="249" spans="1:68" x14ac:dyDescent="0.25">
      <c r="A249" t="s">
        <v>625</v>
      </c>
      <c r="B249" t="s">
        <v>597</v>
      </c>
      <c r="C249" t="s">
        <v>605</v>
      </c>
      <c r="D249" t="s">
        <v>603</v>
      </c>
      <c r="E249" t="s">
        <v>617</v>
      </c>
      <c r="F249" t="s">
        <v>601</v>
      </c>
      <c r="G249" s="74">
        <v>0.46189999999999998</v>
      </c>
      <c r="I249" s="74">
        <f>Tableau_TARIFS_HRANIPEX[[#This Row],[Prix d''achat HT]]*Tableau_TARIFS_HRANIPEX[[#This Row],[Qté]]</f>
        <v>0</v>
      </c>
      <c r="K249" s="74">
        <f>Tableau_TARIFS_HRANIPEX[[#This Row],[Prix d''achat HT]]*Tableau_TARIFS_HRANIPEX[[#This Row],[Qté2]]</f>
        <v>0</v>
      </c>
      <c r="M249" s="74">
        <f>Tableau_TARIFS_HRANIPEX[[#This Row],[Prix d''achat HT]]*Tableau_TARIFS_HRANIPEX[[#This Row],[Qté3]]</f>
        <v>0</v>
      </c>
      <c r="O249" s="74">
        <f>Tableau_TARIFS_HRANIPEX[[#This Row],[Prix d''achat HT]]*Tableau_TARIFS_HRANIPEX[[#This Row],[Qté4]]</f>
        <v>0</v>
      </c>
      <c r="Q249" s="74">
        <f>Tableau_TARIFS_HRANIPEX[[#This Row],[Prix d''achat HT]]*Tableau_TARIFS_HRANIPEX[[#This Row],[Qté5]]</f>
        <v>0</v>
      </c>
      <c r="S249" s="74">
        <f>Tableau_TARIFS_HRANIPEX[[#This Row],[Prix d''achat HT]]*Tableau_TARIFS_HRANIPEX[[#This Row],[Qté6]]</f>
        <v>0</v>
      </c>
      <c r="U249" s="74">
        <f>Tableau_TARIFS_HRANIPEX[[#This Row],[Prix d''achat HT]]*Tableau_TARIFS_HRANIPEX[[#This Row],[Qté7]]</f>
        <v>0</v>
      </c>
      <c r="W249" s="74">
        <f>Tableau_TARIFS_HRANIPEX[[#This Row],[Prix d''achat HT]]*Tableau_TARIFS_HRANIPEX[[#This Row],[Qté8]]</f>
        <v>0</v>
      </c>
      <c r="Y249" s="74">
        <f>Tableau_TARIFS_HRANIPEX[[#This Row],[Prix d''achat HT]]*Tableau_TARIFS_HRANIPEX[[#This Row],[Qté9]]</f>
        <v>0</v>
      </c>
      <c r="AA249" s="74">
        <f>Tableau_TARIFS_HRANIPEX[[#This Row],[Prix d''achat HT]]*Tableau_TARIFS_HRANIPEX[[#This Row],[Qté10]]</f>
        <v>0</v>
      </c>
      <c r="AC249" s="74">
        <f>Tableau_TARIFS_HRANIPEX[[#This Row],[Prix d''achat HT]]*Tableau_TARIFS_HRANIPEX[[#This Row],[Qté11]]</f>
        <v>0</v>
      </c>
      <c r="AE249" s="74">
        <f>Tableau_TARIFS_HRANIPEX[[#This Row],[Prix d''achat HT]]*Tableau_TARIFS_HRANIPEX[[#This Row],[Qté12]]</f>
        <v>0</v>
      </c>
      <c r="AG249" s="74">
        <f>Tableau_TARIFS_HRANIPEX[[#This Row],[Prix d''achat HT]]*Tableau_TARIFS_HRANIPEX[[#This Row],[Qté13]]</f>
        <v>0</v>
      </c>
      <c r="AI249" s="74">
        <f>Tableau_TARIFS_HRANIPEX[[#This Row],[Prix d''achat HT]]*Tableau_TARIFS_HRANIPEX[[#This Row],[Qté14]]</f>
        <v>0</v>
      </c>
      <c r="AK249" s="74">
        <f>Tableau_TARIFS_HRANIPEX[[#This Row],[Prix d''achat HT]]*Tableau_TARIFS_HRANIPEX[[#This Row],[Qté15]]</f>
        <v>0</v>
      </c>
      <c r="AM249" s="74">
        <f>Tableau_TARIFS_HRANIPEX[[#This Row],[Prix d''achat HT]]*Tableau_TARIFS_HRANIPEX[[#This Row],[Qté16]]</f>
        <v>0</v>
      </c>
      <c r="AO249" s="74">
        <f>Tableau_TARIFS_HRANIPEX[[#This Row],[Prix d''achat HT]]*Tableau_TARIFS_HRANIPEX[[#This Row],[Qté17]]</f>
        <v>0</v>
      </c>
      <c r="AQ249" s="74">
        <f>Tableau_TARIFS_HRANIPEX[[#This Row],[Prix d''achat HT]]*Tableau_TARIFS_HRANIPEX[[#This Row],[Qté18]]</f>
        <v>0</v>
      </c>
      <c r="AS249" s="74">
        <f>Tableau_TARIFS_HRANIPEX[[#This Row],[Prix d''achat HT]]*Tableau_TARIFS_HRANIPEX[[#This Row],[Qté19]]</f>
        <v>0</v>
      </c>
      <c r="AU249" s="74">
        <f>Tableau_TARIFS_HRANIPEX[[#This Row],[Prix d''achat HT]]*Tableau_TARIFS_HRANIPEX[[#This Row],[Qté20]]</f>
        <v>0</v>
      </c>
      <c r="AW249" s="74">
        <f>Tableau_TARIFS_HRANIPEX[[#This Row],[Prix d''achat HT]]*Tableau_TARIFS_HRANIPEX[[#This Row],[Qté21]]</f>
        <v>0</v>
      </c>
      <c r="AY249" s="74">
        <f>Tableau_TARIFS_HRANIPEX[[#This Row],[Prix d''achat HT]]*Tableau_TARIFS_HRANIPEX[[#This Row],[Qté22]]</f>
        <v>0</v>
      </c>
      <c r="BA249" s="74">
        <f>Tableau_TARIFS_HRANIPEX[[#This Row],[Prix d''achat HT]]*Tableau_TARIFS_HRANIPEX[[#This Row],[Qté23]]</f>
        <v>0</v>
      </c>
      <c r="BC249" s="74">
        <f>Tableau_TARIFS_HRANIPEX[[#This Row],[Prix d''achat HT]]*Tableau_TARIFS_HRANIPEX[[#This Row],[Qté24]]</f>
        <v>0</v>
      </c>
      <c r="BE249" s="74">
        <f>Tableau_TARIFS_HRANIPEX[[#This Row],[Prix d''achat HT]]*Tableau_TARIFS_HRANIPEX[[#This Row],[Qté25]]</f>
        <v>0</v>
      </c>
      <c r="BG249" s="74">
        <f>Tableau_TARIFS_HRANIPEX[[#This Row],[Prix d''achat HT]]*Tableau_TARIFS_HRANIPEX[[#This Row],[Qté26]]</f>
        <v>0</v>
      </c>
      <c r="BI249" s="74">
        <f>Tableau_TARIFS_HRANIPEX[[#This Row],[Prix d''achat HT]]*Tableau_TARIFS_HRANIPEX[[#This Row],[Qté27]]</f>
        <v>0</v>
      </c>
      <c r="BK249" s="74">
        <f>Tableau_TARIFS_HRANIPEX[[#This Row],[Prix d''achat HT]]*Tableau_TARIFS_HRANIPEX[[#This Row],[Qté28]]</f>
        <v>0</v>
      </c>
      <c r="BM249" s="74">
        <f>Tableau_TARIFS_HRANIPEX[[#This Row],[Prix d''achat HT]]*Tableau_TARIFS_HRANIPEX[[#This Row],[Qté29]]</f>
        <v>0</v>
      </c>
      <c r="BO249" s="74">
        <f>Tableau_TARIFS_HRANIPEX[[#This Row],[Prix d''achat HT]]*Tableau_TARIFS_HRANIPEX[[#This Row],[Qté30]]</f>
        <v>0</v>
      </c>
      <c r="BP249" s="74"/>
    </row>
    <row r="250" spans="1:68" x14ac:dyDescent="0.25">
      <c r="A250" t="s">
        <v>626</v>
      </c>
      <c r="B250" t="s">
        <v>597</v>
      </c>
      <c r="C250" t="s">
        <v>605</v>
      </c>
      <c r="D250" t="s">
        <v>603</v>
      </c>
      <c r="E250" t="s">
        <v>621</v>
      </c>
      <c r="F250" t="s">
        <v>601</v>
      </c>
      <c r="G250" s="74">
        <v>0.4748</v>
      </c>
      <c r="I250" s="74">
        <f>Tableau_TARIFS_HRANIPEX[[#This Row],[Prix d''achat HT]]*Tableau_TARIFS_HRANIPEX[[#This Row],[Qté]]</f>
        <v>0</v>
      </c>
      <c r="K250" s="74">
        <f>Tableau_TARIFS_HRANIPEX[[#This Row],[Prix d''achat HT]]*Tableau_TARIFS_HRANIPEX[[#This Row],[Qté2]]</f>
        <v>0</v>
      </c>
      <c r="M250" s="74">
        <f>Tableau_TARIFS_HRANIPEX[[#This Row],[Prix d''achat HT]]*Tableau_TARIFS_HRANIPEX[[#This Row],[Qté3]]</f>
        <v>0</v>
      </c>
      <c r="O250" s="74">
        <f>Tableau_TARIFS_HRANIPEX[[#This Row],[Prix d''achat HT]]*Tableau_TARIFS_HRANIPEX[[#This Row],[Qté4]]</f>
        <v>0</v>
      </c>
      <c r="Q250" s="74">
        <f>Tableau_TARIFS_HRANIPEX[[#This Row],[Prix d''achat HT]]*Tableau_TARIFS_HRANIPEX[[#This Row],[Qté5]]</f>
        <v>0</v>
      </c>
      <c r="S250" s="74">
        <f>Tableau_TARIFS_HRANIPEX[[#This Row],[Prix d''achat HT]]*Tableau_TARIFS_HRANIPEX[[#This Row],[Qté6]]</f>
        <v>0</v>
      </c>
      <c r="U250" s="74">
        <f>Tableau_TARIFS_HRANIPEX[[#This Row],[Prix d''achat HT]]*Tableau_TARIFS_HRANIPEX[[#This Row],[Qté7]]</f>
        <v>0</v>
      </c>
      <c r="W250" s="74">
        <f>Tableau_TARIFS_HRANIPEX[[#This Row],[Prix d''achat HT]]*Tableau_TARIFS_HRANIPEX[[#This Row],[Qté8]]</f>
        <v>0</v>
      </c>
      <c r="Y250" s="74">
        <f>Tableau_TARIFS_HRANIPEX[[#This Row],[Prix d''achat HT]]*Tableau_TARIFS_HRANIPEX[[#This Row],[Qté9]]</f>
        <v>0</v>
      </c>
      <c r="AA250" s="74">
        <f>Tableau_TARIFS_HRANIPEX[[#This Row],[Prix d''achat HT]]*Tableau_TARIFS_HRANIPEX[[#This Row],[Qté10]]</f>
        <v>0</v>
      </c>
      <c r="AC250" s="74">
        <f>Tableau_TARIFS_HRANIPEX[[#This Row],[Prix d''achat HT]]*Tableau_TARIFS_HRANIPEX[[#This Row],[Qté11]]</f>
        <v>0</v>
      </c>
      <c r="AE250" s="74">
        <f>Tableau_TARIFS_HRANIPEX[[#This Row],[Prix d''achat HT]]*Tableau_TARIFS_HRANIPEX[[#This Row],[Qté12]]</f>
        <v>0</v>
      </c>
      <c r="AG250" s="74">
        <f>Tableau_TARIFS_HRANIPEX[[#This Row],[Prix d''achat HT]]*Tableau_TARIFS_HRANIPEX[[#This Row],[Qté13]]</f>
        <v>0</v>
      </c>
      <c r="AI250" s="74">
        <f>Tableau_TARIFS_HRANIPEX[[#This Row],[Prix d''achat HT]]*Tableau_TARIFS_HRANIPEX[[#This Row],[Qté14]]</f>
        <v>0</v>
      </c>
      <c r="AK250" s="74">
        <f>Tableau_TARIFS_HRANIPEX[[#This Row],[Prix d''achat HT]]*Tableau_TARIFS_HRANIPEX[[#This Row],[Qté15]]</f>
        <v>0</v>
      </c>
      <c r="AM250" s="74">
        <f>Tableau_TARIFS_HRANIPEX[[#This Row],[Prix d''achat HT]]*Tableau_TARIFS_HRANIPEX[[#This Row],[Qté16]]</f>
        <v>0</v>
      </c>
      <c r="AO250" s="74">
        <f>Tableau_TARIFS_HRANIPEX[[#This Row],[Prix d''achat HT]]*Tableau_TARIFS_HRANIPEX[[#This Row],[Qté17]]</f>
        <v>0</v>
      </c>
      <c r="AQ250" s="74">
        <f>Tableau_TARIFS_HRANIPEX[[#This Row],[Prix d''achat HT]]*Tableau_TARIFS_HRANIPEX[[#This Row],[Qté18]]</f>
        <v>0</v>
      </c>
      <c r="AS250" s="74">
        <f>Tableau_TARIFS_HRANIPEX[[#This Row],[Prix d''achat HT]]*Tableau_TARIFS_HRANIPEX[[#This Row],[Qté19]]</f>
        <v>0</v>
      </c>
      <c r="AU250" s="74">
        <f>Tableau_TARIFS_HRANIPEX[[#This Row],[Prix d''achat HT]]*Tableau_TARIFS_HRANIPEX[[#This Row],[Qté20]]</f>
        <v>0</v>
      </c>
      <c r="AW250" s="74">
        <f>Tableau_TARIFS_HRANIPEX[[#This Row],[Prix d''achat HT]]*Tableau_TARIFS_HRANIPEX[[#This Row],[Qté21]]</f>
        <v>0</v>
      </c>
      <c r="AY250" s="74">
        <f>Tableau_TARIFS_HRANIPEX[[#This Row],[Prix d''achat HT]]*Tableau_TARIFS_HRANIPEX[[#This Row],[Qté22]]</f>
        <v>0</v>
      </c>
      <c r="BA250" s="74">
        <f>Tableau_TARIFS_HRANIPEX[[#This Row],[Prix d''achat HT]]*Tableau_TARIFS_HRANIPEX[[#This Row],[Qté23]]</f>
        <v>0</v>
      </c>
      <c r="BC250" s="74">
        <f>Tableau_TARIFS_HRANIPEX[[#This Row],[Prix d''achat HT]]*Tableau_TARIFS_HRANIPEX[[#This Row],[Qté24]]</f>
        <v>0</v>
      </c>
      <c r="BE250" s="74">
        <f>Tableau_TARIFS_HRANIPEX[[#This Row],[Prix d''achat HT]]*Tableau_TARIFS_HRANIPEX[[#This Row],[Qté25]]</f>
        <v>0</v>
      </c>
      <c r="BG250" s="74">
        <f>Tableau_TARIFS_HRANIPEX[[#This Row],[Prix d''achat HT]]*Tableau_TARIFS_HRANIPEX[[#This Row],[Qté26]]</f>
        <v>0</v>
      </c>
      <c r="BI250" s="74">
        <f>Tableau_TARIFS_HRANIPEX[[#This Row],[Prix d''achat HT]]*Tableau_TARIFS_HRANIPEX[[#This Row],[Qté27]]</f>
        <v>0</v>
      </c>
      <c r="BK250" s="74">
        <f>Tableau_TARIFS_HRANIPEX[[#This Row],[Prix d''achat HT]]*Tableau_TARIFS_HRANIPEX[[#This Row],[Qté28]]</f>
        <v>0</v>
      </c>
      <c r="BM250" s="74">
        <f>Tableau_TARIFS_HRANIPEX[[#This Row],[Prix d''achat HT]]*Tableau_TARIFS_HRANIPEX[[#This Row],[Qté29]]</f>
        <v>0</v>
      </c>
      <c r="BO250" s="74">
        <f>Tableau_TARIFS_HRANIPEX[[#This Row],[Prix d''achat HT]]*Tableau_TARIFS_HRANIPEX[[#This Row],[Qté30]]</f>
        <v>0</v>
      </c>
      <c r="BP250" s="74"/>
    </row>
    <row r="251" spans="1:68" x14ac:dyDescent="0.25">
      <c r="A251" t="s">
        <v>627</v>
      </c>
      <c r="B251" t="s">
        <v>597</v>
      </c>
      <c r="C251" t="s">
        <v>605</v>
      </c>
      <c r="D251" t="s">
        <v>599</v>
      </c>
      <c r="E251" t="s">
        <v>628</v>
      </c>
      <c r="F251" t="s">
        <v>601</v>
      </c>
      <c r="G251" s="74">
        <v>0.47520000000000001</v>
      </c>
      <c r="I251" s="74">
        <f>Tableau_TARIFS_HRANIPEX[[#This Row],[Prix d''achat HT]]*Tableau_TARIFS_HRANIPEX[[#This Row],[Qté]]</f>
        <v>0</v>
      </c>
      <c r="K251" s="74">
        <f>Tableau_TARIFS_HRANIPEX[[#This Row],[Prix d''achat HT]]*Tableau_TARIFS_HRANIPEX[[#This Row],[Qté2]]</f>
        <v>0</v>
      </c>
      <c r="M251" s="74">
        <f>Tableau_TARIFS_HRANIPEX[[#This Row],[Prix d''achat HT]]*Tableau_TARIFS_HRANIPEX[[#This Row],[Qté3]]</f>
        <v>0</v>
      </c>
      <c r="O251" s="74">
        <f>Tableau_TARIFS_HRANIPEX[[#This Row],[Prix d''achat HT]]*Tableau_TARIFS_HRANIPEX[[#This Row],[Qté4]]</f>
        <v>0</v>
      </c>
      <c r="Q251" s="74">
        <f>Tableau_TARIFS_HRANIPEX[[#This Row],[Prix d''achat HT]]*Tableau_TARIFS_HRANIPEX[[#This Row],[Qté5]]</f>
        <v>0</v>
      </c>
      <c r="S251" s="74">
        <f>Tableau_TARIFS_HRANIPEX[[#This Row],[Prix d''achat HT]]*Tableau_TARIFS_HRANIPEX[[#This Row],[Qté6]]</f>
        <v>0</v>
      </c>
      <c r="U251" s="74">
        <f>Tableau_TARIFS_HRANIPEX[[#This Row],[Prix d''achat HT]]*Tableau_TARIFS_HRANIPEX[[#This Row],[Qté7]]</f>
        <v>0</v>
      </c>
      <c r="W251" s="74">
        <f>Tableau_TARIFS_HRANIPEX[[#This Row],[Prix d''achat HT]]*Tableau_TARIFS_HRANIPEX[[#This Row],[Qté8]]</f>
        <v>0</v>
      </c>
      <c r="Y251" s="74">
        <f>Tableau_TARIFS_HRANIPEX[[#This Row],[Prix d''achat HT]]*Tableau_TARIFS_HRANIPEX[[#This Row],[Qté9]]</f>
        <v>0</v>
      </c>
      <c r="AA251" s="74">
        <f>Tableau_TARIFS_HRANIPEX[[#This Row],[Prix d''achat HT]]*Tableau_TARIFS_HRANIPEX[[#This Row],[Qté10]]</f>
        <v>0</v>
      </c>
      <c r="AC251" s="74">
        <f>Tableau_TARIFS_HRANIPEX[[#This Row],[Prix d''achat HT]]*Tableau_TARIFS_HRANIPEX[[#This Row],[Qté11]]</f>
        <v>0</v>
      </c>
      <c r="AE251" s="74">
        <f>Tableau_TARIFS_HRANIPEX[[#This Row],[Prix d''achat HT]]*Tableau_TARIFS_HRANIPEX[[#This Row],[Qté12]]</f>
        <v>0</v>
      </c>
      <c r="AG251" s="74">
        <f>Tableau_TARIFS_HRANIPEX[[#This Row],[Prix d''achat HT]]*Tableau_TARIFS_HRANIPEX[[#This Row],[Qté13]]</f>
        <v>0</v>
      </c>
      <c r="AI251" s="74">
        <f>Tableau_TARIFS_HRANIPEX[[#This Row],[Prix d''achat HT]]*Tableau_TARIFS_HRANIPEX[[#This Row],[Qté14]]</f>
        <v>0</v>
      </c>
      <c r="AK251" s="74">
        <f>Tableau_TARIFS_HRANIPEX[[#This Row],[Prix d''achat HT]]*Tableau_TARIFS_HRANIPEX[[#This Row],[Qté15]]</f>
        <v>0</v>
      </c>
      <c r="AM251" s="74">
        <f>Tableau_TARIFS_HRANIPEX[[#This Row],[Prix d''achat HT]]*Tableau_TARIFS_HRANIPEX[[#This Row],[Qté16]]</f>
        <v>0</v>
      </c>
      <c r="AO251" s="74">
        <f>Tableau_TARIFS_HRANIPEX[[#This Row],[Prix d''achat HT]]*Tableau_TARIFS_HRANIPEX[[#This Row],[Qté17]]</f>
        <v>0</v>
      </c>
      <c r="AQ251" s="74">
        <f>Tableau_TARIFS_HRANIPEX[[#This Row],[Prix d''achat HT]]*Tableau_TARIFS_HRANIPEX[[#This Row],[Qté18]]</f>
        <v>0</v>
      </c>
      <c r="AS251" s="74">
        <f>Tableau_TARIFS_HRANIPEX[[#This Row],[Prix d''achat HT]]*Tableau_TARIFS_HRANIPEX[[#This Row],[Qté19]]</f>
        <v>0</v>
      </c>
      <c r="AU251" s="74">
        <f>Tableau_TARIFS_HRANIPEX[[#This Row],[Prix d''achat HT]]*Tableau_TARIFS_HRANIPEX[[#This Row],[Qté20]]</f>
        <v>0</v>
      </c>
      <c r="AW251" s="74">
        <f>Tableau_TARIFS_HRANIPEX[[#This Row],[Prix d''achat HT]]*Tableau_TARIFS_HRANIPEX[[#This Row],[Qté21]]</f>
        <v>0</v>
      </c>
      <c r="AY251" s="74">
        <f>Tableau_TARIFS_HRANIPEX[[#This Row],[Prix d''achat HT]]*Tableau_TARIFS_HRANIPEX[[#This Row],[Qté22]]</f>
        <v>0</v>
      </c>
      <c r="BA251" s="74">
        <f>Tableau_TARIFS_HRANIPEX[[#This Row],[Prix d''achat HT]]*Tableau_TARIFS_HRANIPEX[[#This Row],[Qté23]]</f>
        <v>0</v>
      </c>
      <c r="BC251" s="74">
        <f>Tableau_TARIFS_HRANIPEX[[#This Row],[Prix d''achat HT]]*Tableau_TARIFS_HRANIPEX[[#This Row],[Qté24]]</f>
        <v>0</v>
      </c>
      <c r="BE251" s="74">
        <f>Tableau_TARIFS_HRANIPEX[[#This Row],[Prix d''achat HT]]*Tableau_TARIFS_HRANIPEX[[#This Row],[Qté25]]</f>
        <v>0</v>
      </c>
      <c r="BG251" s="74">
        <f>Tableau_TARIFS_HRANIPEX[[#This Row],[Prix d''achat HT]]*Tableau_TARIFS_HRANIPEX[[#This Row],[Qté26]]</f>
        <v>0</v>
      </c>
      <c r="BI251" s="74">
        <f>Tableau_TARIFS_HRANIPEX[[#This Row],[Prix d''achat HT]]*Tableau_TARIFS_HRANIPEX[[#This Row],[Qté27]]</f>
        <v>0</v>
      </c>
      <c r="BK251" s="74">
        <f>Tableau_TARIFS_HRANIPEX[[#This Row],[Prix d''achat HT]]*Tableau_TARIFS_HRANIPEX[[#This Row],[Qté28]]</f>
        <v>0</v>
      </c>
      <c r="BM251" s="74">
        <f>Tableau_TARIFS_HRANIPEX[[#This Row],[Prix d''achat HT]]*Tableau_TARIFS_HRANIPEX[[#This Row],[Qté29]]</f>
        <v>0</v>
      </c>
      <c r="BO251" s="74">
        <f>Tableau_TARIFS_HRANIPEX[[#This Row],[Prix d''achat HT]]*Tableau_TARIFS_HRANIPEX[[#This Row],[Qté30]]</f>
        <v>0</v>
      </c>
      <c r="BP251" s="74"/>
    </row>
    <row r="252" spans="1:68" x14ac:dyDescent="0.25">
      <c r="A252" t="s">
        <v>629</v>
      </c>
      <c r="B252" t="s">
        <v>597</v>
      </c>
      <c r="C252" t="s">
        <v>605</v>
      </c>
      <c r="D252" t="s">
        <v>603</v>
      </c>
      <c r="E252" t="s">
        <v>619</v>
      </c>
      <c r="F252" t="s">
        <v>601</v>
      </c>
      <c r="G252" s="74">
        <v>0.4829</v>
      </c>
      <c r="I252" s="74">
        <f>Tableau_TARIFS_HRANIPEX[[#This Row],[Prix d''achat HT]]*Tableau_TARIFS_HRANIPEX[[#This Row],[Qté]]</f>
        <v>0</v>
      </c>
      <c r="K252" s="74">
        <f>Tableau_TARIFS_HRANIPEX[[#This Row],[Prix d''achat HT]]*Tableau_TARIFS_HRANIPEX[[#This Row],[Qté2]]</f>
        <v>0</v>
      </c>
      <c r="M252" s="74">
        <f>Tableau_TARIFS_HRANIPEX[[#This Row],[Prix d''achat HT]]*Tableau_TARIFS_HRANIPEX[[#This Row],[Qté3]]</f>
        <v>0</v>
      </c>
      <c r="O252" s="74">
        <f>Tableau_TARIFS_HRANIPEX[[#This Row],[Prix d''achat HT]]*Tableau_TARIFS_HRANIPEX[[#This Row],[Qté4]]</f>
        <v>0</v>
      </c>
      <c r="Q252" s="74">
        <f>Tableau_TARIFS_HRANIPEX[[#This Row],[Prix d''achat HT]]*Tableau_TARIFS_HRANIPEX[[#This Row],[Qté5]]</f>
        <v>0</v>
      </c>
      <c r="S252" s="74">
        <f>Tableau_TARIFS_HRANIPEX[[#This Row],[Prix d''achat HT]]*Tableau_TARIFS_HRANIPEX[[#This Row],[Qté6]]</f>
        <v>0</v>
      </c>
      <c r="U252" s="74">
        <f>Tableau_TARIFS_HRANIPEX[[#This Row],[Prix d''achat HT]]*Tableau_TARIFS_HRANIPEX[[#This Row],[Qté7]]</f>
        <v>0</v>
      </c>
      <c r="W252" s="74">
        <f>Tableau_TARIFS_HRANIPEX[[#This Row],[Prix d''achat HT]]*Tableau_TARIFS_HRANIPEX[[#This Row],[Qté8]]</f>
        <v>0</v>
      </c>
      <c r="Y252" s="74">
        <f>Tableau_TARIFS_HRANIPEX[[#This Row],[Prix d''achat HT]]*Tableau_TARIFS_HRANIPEX[[#This Row],[Qté9]]</f>
        <v>0</v>
      </c>
      <c r="AA252" s="74">
        <f>Tableau_TARIFS_HRANIPEX[[#This Row],[Prix d''achat HT]]*Tableau_TARIFS_HRANIPEX[[#This Row],[Qté10]]</f>
        <v>0</v>
      </c>
      <c r="AC252" s="74">
        <f>Tableau_TARIFS_HRANIPEX[[#This Row],[Prix d''achat HT]]*Tableau_TARIFS_HRANIPEX[[#This Row],[Qté11]]</f>
        <v>0</v>
      </c>
      <c r="AE252" s="74">
        <f>Tableau_TARIFS_HRANIPEX[[#This Row],[Prix d''achat HT]]*Tableau_TARIFS_HRANIPEX[[#This Row],[Qté12]]</f>
        <v>0</v>
      </c>
      <c r="AG252" s="74">
        <f>Tableau_TARIFS_HRANIPEX[[#This Row],[Prix d''achat HT]]*Tableau_TARIFS_HRANIPEX[[#This Row],[Qté13]]</f>
        <v>0</v>
      </c>
      <c r="AI252" s="74">
        <f>Tableau_TARIFS_HRANIPEX[[#This Row],[Prix d''achat HT]]*Tableau_TARIFS_HRANIPEX[[#This Row],[Qté14]]</f>
        <v>0</v>
      </c>
      <c r="AK252" s="74">
        <f>Tableau_TARIFS_HRANIPEX[[#This Row],[Prix d''achat HT]]*Tableau_TARIFS_HRANIPEX[[#This Row],[Qté15]]</f>
        <v>0</v>
      </c>
      <c r="AM252" s="74">
        <f>Tableau_TARIFS_HRANIPEX[[#This Row],[Prix d''achat HT]]*Tableau_TARIFS_HRANIPEX[[#This Row],[Qté16]]</f>
        <v>0</v>
      </c>
      <c r="AO252" s="74">
        <f>Tableau_TARIFS_HRANIPEX[[#This Row],[Prix d''achat HT]]*Tableau_TARIFS_HRANIPEX[[#This Row],[Qté17]]</f>
        <v>0</v>
      </c>
      <c r="AQ252" s="74">
        <f>Tableau_TARIFS_HRANIPEX[[#This Row],[Prix d''achat HT]]*Tableau_TARIFS_HRANIPEX[[#This Row],[Qté18]]</f>
        <v>0</v>
      </c>
      <c r="AS252" s="74">
        <f>Tableau_TARIFS_HRANIPEX[[#This Row],[Prix d''achat HT]]*Tableau_TARIFS_HRANIPEX[[#This Row],[Qté19]]</f>
        <v>0</v>
      </c>
      <c r="AU252" s="74">
        <f>Tableau_TARIFS_HRANIPEX[[#This Row],[Prix d''achat HT]]*Tableau_TARIFS_HRANIPEX[[#This Row],[Qté20]]</f>
        <v>0</v>
      </c>
      <c r="AW252" s="74">
        <f>Tableau_TARIFS_HRANIPEX[[#This Row],[Prix d''achat HT]]*Tableau_TARIFS_HRANIPEX[[#This Row],[Qté21]]</f>
        <v>0</v>
      </c>
      <c r="AY252" s="74">
        <f>Tableau_TARIFS_HRANIPEX[[#This Row],[Prix d''achat HT]]*Tableau_TARIFS_HRANIPEX[[#This Row],[Qté22]]</f>
        <v>0</v>
      </c>
      <c r="BA252" s="74">
        <f>Tableau_TARIFS_HRANIPEX[[#This Row],[Prix d''achat HT]]*Tableau_TARIFS_HRANIPEX[[#This Row],[Qté23]]</f>
        <v>0</v>
      </c>
      <c r="BC252" s="74">
        <f>Tableau_TARIFS_HRANIPEX[[#This Row],[Prix d''achat HT]]*Tableau_TARIFS_HRANIPEX[[#This Row],[Qté24]]</f>
        <v>0</v>
      </c>
      <c r="BE252" s="74">
        <f>Tableau_TARIFS_HRANIPEX[[#This Row],[Prix d''achat HT]]*Tableau_TARIFS_HRANIPEX[[#This Row],[Qté25]]</f>
        <v>0</v>
      </c>
      <c r="BG252" s="74">
        <f>Tableau_TARIFS_HRANIPEX[[#This Row],[Prix d''achat HT]]*Tableau_TARIFS_HRANIPEX[[#This Row],[Qté26]]</f>
        <v>0</v>
      </c>
      <c r="BI252" s="74">
        <f>Tableau_TARIFS_HRANIPEX[[#This Row],[Prix d''achat HT]]*Tableau_TARIFS_HRANIPEX[[#This Row],[Qté27]]</f>
        <v>0</v>
      </c>
      <c r="BK252" s="74">
        <f>Tableau_TARIFS_HRANIPEX[[#This Row],[Prix d''achat HT]]*Tableau_TARIFS_HRANIPEX[[#This Row],[Qté28]]</f>
        <v>0</v>
      </c>
      <c r="BM252" s="74">
        <f>Tableau_TARIFS_HRANIPEX[[#This Row],[Prix d''achat HT]]*Tableau_TARIFS_HRANIPEX[[#This Row],[Qté29]]</f>
        <v>0</v>
      </c>
      <c r="BO252" s="74">
        <f>Tableau_TARIFS_HRANIPEX[[#This Row],[Prix d''achat HT]]*Tableau_TARIFS_HRANIPEX[[#This Row],[Qté30]]</f>
        <v>0</v>
      </c>
      <c r="BP252" s="74"/>
    </row>
    <row r="253" spans="1:68" x14ac:dyDescent="0.25">
      <c r="A253" t="s">
        <v>630</v>
      </c>
      <c r="B253" t="s">
        <v>597</v>
      </c>
      <c r="C253" t="s">
        <v>605</v>
      </c>
      <c r="D253" t="s">
        <v>599</v>
      </c>
      <c r="E253" t="s">
        <v>631</v>
      </c>
      <c r="F253" t="s">
        <v>601</v>
      </c>
      <c r="G253" s="74">
        <v>0.5212</v>
      </c>
      <c r="I253" s="74">
        <f>Tableau_TARIFS_HRANIPEX[[#This Row],[Prix d''achat HT]]*Tableau_TARIFS_HRANIPEX[[#This Row],[Qté]]</f>
        <v>0</v>
      </c>
      <c r="K253" s="74">
        <f>Tableau_TARIFS_HRANIPEX[[#This Row],[Prix d''achat HT]]*Tableau_TARIFS_HRANIPEX[[#This Row],[Qté2]]</f>
        <v>0</v>
      </c>
      <c r="M253" s="74">
        <f>Tableau_TARIFS_HRANIPEX[[#This Row],[Prix d''achat HT]]*Tableau_TARIFS_HRANIPEX[[#This Row],[Qté3]]</f>
        <v>0</v>
      </c>
      <c r="O253" s="74">
        <f>Tableau_TARIFS_HRANIPEX[[#This Row],[Prix d''achat HT]]*Tableau_TARIFS_HRANIPEX[[#This Row],[Qté4]]</f>
        <v>0</v>
      </c>
      <c r="Q253" s="74">
        <f>Tableau_TARIFS_HRANIPEX[[#This Row],[Prix d''achat HT]]*Tableau_TARIFS_HRANIPEX[[#This Row],[Qté5]]</f>
        <v>0</v>
      </c>
      <c r="S253" s="74">
        <f>Tableau_TARIFS_HRANIPEX[[#This Row],[Prix d''achat HT]]*Tableau_TARIFS_HRANIPEX[[#This Row],[Qté6]]</f>
        <v>0</v>
      </c>
      <c r="U253" s="74">
        <f>Tableau_TARIFS_HRANIPEX[[#This Row],[Prix d''achat HT]]*Tableau_TARIFS_HRANIPEX[[#This Row],[Qté7]]</f>
        <v>0</v>
      </c>
      <c r="W253" s="74">
        <f>Tableau_TARIFS_HRANIPEX[[#This Row],[Prix d''achat HT]]*Tableau_TARIFS_HRANIPEX[[#This Row],[Qté8]]</f>
        <v>0</v>
      </c>
      <c r="Y253" s="74">
        <f>Tableau_TARIFS_HRANIPEX[[#This Row],[Prix d''achat HT]]*Tableau_TARIFS_HRANIPEX[[#This Row],[Qté9]]</f>
        <v>0</v>
      </c>
      <c r="AA253" s="74">
        <f>Tableau_TARIFS_HRANIPEX[[#This Row],[Prix d''achat HT]]*Tableau_TARIFS_HRANIPEX[[#This Row],[Qté10]]</f>
        <v>0</v>
      </c>
      <c r="AC253" s="74">
        <f>Tableau_TARIFS_HRANIPEX[[#This Row],[Prix d''achat HT]]*Tableau_TARIFS_HRANIPEX[[#This Row],[Qté11]]</f>
        <v>0</v>
      </c>
      <c r="AE253" s="74">
        <f>Tableau_TARIFS_HRANIPEX[[#This Row],[Prix d''achat HT]]*Tableau_TARIFS_HRANIPEX[[#This Row],[Qté12]]</f>
        <v>0</v>
      </c>
      <c r="AG253" s="74">
        <f>Tableau_TARIFS_HRANIPEX[[#This Row],[Prix d''achat HT]]*Tableau_TARIFS_HRANIPEX[[#This Row],[Qté13]]</f>
        <v>0</v>
      </c>
      <c r="AI253" s="74">
        <f>Tableau_TARIFS_HRANIPEX[[#This Row],[Prix d''achat HT]]*Tableau_TARIFS_HRANIPEX[[#This Row],[Qté14]]</f>
        <v>0</v>
      </c>
      <c r="AK253" s="74">
        <f>Tableau_TARIFS_HRANIPEX[[#This Row],[Prix d''achat HT]]*Tableau_TARIFS_HRANIPEX[[#This Row],[Qté15]]</f>
        <v>0</v>
      </c>
      <c r="AM253" s="74">
        <f>Tableau_TARIFS_HRANIPEX[[#This Row],[Prix d''achat HT]]*Tableau_TARIFS_HRANIPEX[[#This Row],[Qté16]]</f>
        <v>0</v>
      </c>
      <c r="AO253" s="74">
        <f>Tableau_TARIFS_HRANIPEX[[#This Row],[Prix d''achat HT]]*Tableau_TARIFS_HRANIPEX[[#This Row],[Qté17]]</f>
        <v>0</v>
      </c>
      <c r="AQ253" s="74">
        <f>Tableau_TARIFS_HRANIPEX[[#This Row],[Prix d''achat HT]]*Tableau_TARIFS_HRANIPEX[[#This Row],[Qté18]]</f>
        <v>0</v>
      </c>
      <c r="AS253" s="74">
        <f>Tableau_TARIFS_HRANIPEX[[#This Row],[Prix d''achat HT]]*Tableau_TARIFS_HRANIPEX[[#This Row],[Qté19]]</f>
        <v>0</v>
      </c>
      <c r="AU253" s="74">
        <f>Tableau_TARIFS_HRANIPEX[[#This Row],[Prix d''achat HT]]*Tableau_TARIFS_HRANIPEX[[#This Row],[Qté20]]</f>
        <v>0</v>
      </c>
      <c r="AW253" s="74">
        <f>Tableau_TARIFS_HRANIPEX[[#This Row],[Prix d''achat HT]]*Tableau_TARIFS_HRANIPEX[[#This Row],[Qté21]]</f>
        <v>0</v>
      </c>
      <c r="AY253" s="74">
        <f>Tableau_TARIFS_HRANIPEX[[#This Row],[Prix d''achat HT]]*Tableau_TARIFS_HRANIPEX[[#This Row],[Qté22]]</f>
        <v>0</v>
      </c>
      <c r="BA253" s="74">
        <f>Tableau_TARIFS_HRANIPEX[[#This Row],[Prix d''achat HT]]*Tableau_TARIFS_HRANIPEX[[#This Row],[Qté23]]</f>
        <v>0</v>
      </c>
      <c r="BC253" s="74">
        <f>Tableau_TARIFS_HRANIPEX[[#This Row],[Prix d''achat HT]]*Tableau_TARIFS_HRANIPEX[[#This Row],[Qté24]]</f>
        <v>0</v>
      </c>
      <c r="BE253" s="74">
        <f>Tableau_TARIFS_HRANIPEX[[#This Row],[Prix d''achat HT]]*Tableau_TARIFS_HRANIPEX[[#This Row],[Qté25]]</f>
        <v>0</v>
      </c>
      <c r="BG253" s="74">
        <f>Tableau_TARIFS_HRANIPEX[[#This Row],[Prix d''achat HT]]*Tableau_TARIFS_HRANIPEX[[#This Row],[Qté26]]</f>
        <v>0</v>
      </c>
      <c r="BI253" s="74">
        <f>Tableau_TARIFS_HRANIPEX[[#This Row],[Prix d''achat HT]]*Tableau_TARIFS_HRANIPEX[[#This Row],[Qté27]]</f>
        <v>0</v>
      </c>
      <c r="BK253" s="74">
        <f>Tableau_TARIFS_HRANIPEX[[#This Row],[Prix d''achat HT]]*Tableau_TARIFS_HRANIPEX[[#This Row],[Qté28]]</f>
        <v>0</v>
      </c>
      <c r="BM253" s="74">
        <f>Tableau_TARIFS_HRANIPEX[[#This Row],[Prix d''achat HT]]*Tableau_TARIFS_HRANIPEX[[#This Row],[Qté29]]</f>
        <v>0</v>
      </c>
      <c r="BO253" s="74">
        <f>Tableau_TARIFS_HRANIPEX[[#This Row],[Prix d''achat HT]]*Tableau_TARIFS_HRANIPEX[[#This Row],[Qté30]]</f>
        <v>0</v>
      </c>
      <c r="BP253" s="74"/>
    </row>
    <row r="254" spans="1:68" x14ac:dyDescent="0.25">
      <c r="A254" t="s">
        <v>632</v>
      </c>
      <c r="B254" t="s">
        <v>597</v>
      </c>
      <c r="C254" t="s">
        <v>605</v>
      </c>
      <c r="D254" t="s">
        <v>603</v>
      </c>
      <c r="E254" t="s">
        <v>628</v>
      </c>
      <c r="F254" t="s">
        <v>601</v>
      </c>
      <c r="G254" s="74">
        <v>0.62319999999999998</v>
      </c>
      <c r="I254" s="74">
        <f>Tableau_TARIFS_HRANIPEX[[#This Row],[Prix d''achat HT]]*Tableau_TARIFS_HRANIPEX[[#This Row],[Qté]]</f>
        <v>0</v>
      </c>
      <c r="K254" s="74">
        <f>Tableau_TARIFS_HRANIPEX[[#This Row],[Prix d''achat HT]]*Tableau_TARIFS_HRANIPEX[[#This Row],[Qté2]]</f>
        <v>0</v>
      </c>
      <c r="M254" s="74">
        <f>Tableau_TARIFS_HRANIPEX[[#This Row],[Prix d''achat HT]]*Tableau_TARIFS_HRANIPEX[[#This Row],[Qté3]]</f>
        <v>0</v>
      </c>
      <c r="O254" s="74">
        <f>Tableau_TARIFS_HRANIPEX[[#This Row],[Prix d''achat HT]]*Tableau_TARIFS_HRANIPEX[[#This Row],[Qté4]]</f>
        <v>0</v>
      </c>
      <c r="Q254" s="74">
        <f>Tableau_TARIFS_HRANIPEX[[#This Row],[Prix d''achat HT]]*Tableau_TARIFS_HRANIPEX[[#This Row],[Qté5]]</f>
        <v>0</v>
      </c>
      <c r="S254" s="74">
        <f>Tableau_TARIFS_HRANIPEX[[#This Row],[Prix d''achat HT]]*Tableau_TARIFS_HRANIPEX[[#This Row],[Qté6]]</f>
        <v>0</v>
      </c>
      <c r="U254" s="74">
        <f>Tableau_TARIFS_HRANIPEX[[#This Row],[Prix d''achat HT]]*Tableau_TARIFS_HRANIPEX[[#This Row],[Qté7]]</f>
        <v>0</v>
      </c>
      <c r="W254" s="74">
        <f>Tableau_TARIFS_HRANIPEX[[#This Row],[Prix d''achat HT]]*Tableau_TARIFS_HRANIPEX[[#This Row],[Qté8]]</f>
        <v>0</v>
      </c>
      <c r="Y254" s="74">
        <f>Tableau_TARIFS_HRANIPEX[[#This Row],[Prix d''achat HT]]*Tableau_TARIFS_HRANIPEX[[#This Row],[Qté9]]</f>
        <v>0</v>
      </c>
      <c r="AA254" s="74">
        <f>Tableau_TARIFS_HRANIPEX[[#This Row],[Prix d''achat HT]]*Tableau_TARIFS_HRANIPEX[[#This Row],[Qté10]]</f>
        <v>0</v>
      </c>
      <c r="AC254" s="74">
        <f>Tableau_TARIFS_HRANIPEX[[#This Row],[Prix d''achat HT]]*Tableau_TARIFS_HRANIPEX[[#This Row],[Qté11]]</f>
        <v>0</v>
      </c>
      <c r="AE254" s="74">
        <f>Tableau_TARIFS_HRANIPEX[[#This Row],[Prix d''achat HT]]*Tableau_TARIFS_HRANIPEX[[#This Row],[Qté12]]</f>
        <v>0</v>
      </c>
      <c r="AG254" s="74">
        <f>Tableau_TARIFS_HRANIPEX[[#This Row],[Prix d''achat HT]]*Tableau_TARIFS_HRANIPEX[[#This Row],[Qté13]]</f>
        <v>0</v>
      </c>
      <c r="AI254" s="74">
        <f>Tableau_TARIFS_HRANIPEX[[#This Row],[Prix d''achat HT]]*Tableau_TARIFS_HRANIPEX[[#This Row],[Qté14]]</f>
        <v>0</v>
      </c>
      <c r="AK254" s="74">
        <f>Tableau_TARIFS_HRANIPEX[[#This Row],[Prix d''achat HT]]*Tableau_TARIFS_HRANIPEX[[#This Row],[Qté15]]</f>
        <v>0</v>
      </c>
      <c r="AM254" s="74">
        <f>Tableau_TARIFS_HRANIPEX[[#This Row],[Prix d''achat HT]]*Tableau_TARIFS_HRANIPEX[[#This Row],[Qté16]]</f>
        <v>0</v>
      </c>
      <c r="AO254" s="74">
        <f>Tableau_TARIFS_HRANIPEX[[#This Row],[Prix d''achat HT]]*Tableau_TARIFS_HRANIPEX[[#This Row],[Qté17]]</f>
        <v>0</v>
      </c>
      <c r="AQ254" s="74">
        <f>Tableau_TARIFS_HRANIPEX[[#This Row],[Prix d''achat HT]]*Tableau_TARIFS_HRANIPEX[[#This Row],[Qté18]]</f>
        <v>0</v>
      </c>
      <c r="AS254" s="74">
        <f>Tableau_TARIFS_HRANIPEX[[#This Row],[Prix d''achat HT]]*Tableau_TARIFS_HRANIPEX[[#This Row],[Qté19]]</f>
        <v>0</v>
      </c>
      <c r="AU254" s="74">
        <f>Tableau_TARIFS_HRANIPEX[[#This Row],[Prix d''achat HT]]*Tableau_TARIFS_HRANIPEX[[#This Row],[Qté20]]</f>
        <v>0</v>
      </c>
      <c r="AW254" s="74">
        <f>Tableau_TARIFS_HRANIPEX[[#This Row],[Prix d''achat HT]]*Tableau_TARIFS_HRANIPEX[[#This Row],[Qté21]]</f>
        <v>0</v>
      </c>
      <c r="AY254" s="74">
        <f>Tableau_TARIFS_HRANIPEX[[#This Row],[Prix d''achat HT]]*Tableau_TARIFS_HRANIPEX[[#This Row],[Qté22]]</f>
        <v>0</v>
      </c>
      <c r="BA254" s="74">
        <f>Tableau_TARIFS_HRANIPEX[[#This Row],[Prix d''achat HT]]*Tableau_TARIFS_HRANIPEX[[#This Row],[Qté23]]</f>
        <v>0</v>
      </c>
      <c r="BC254" s="74">
        <f>Tableau_TARIFS_HRANIPEX[[#This Row],[Prix d''achat HT]]*Tableau_TARIFS_HRANIPEX[[#This Row],[Qté24]]</f>
        <v>0</v>
      </c>
      <c r="BE254" s="74">
        <f>Tableau_TARIFS_HRANIPEX[[#This Row],[Prix d''achat HT]]*Tableau_TARIFS_HRANIPEX[[#This Row],[Qté25]]</f>
        <v>0</v>
      </c>
      <c r="BG254" s="74">
        <f>Tableau_TARIFS_HRANIPEX[[#This Row],[Prix d''achat HT]]*Tableau_TARIFS_HRANIPEX[[#This Row],[Qté26]]</f>
        <v>0</v>
      </c>
      <c r="BI254" s="74">
        <f>Tableau_TARIFS_HRANIPEX[[#This Row],[Prix d''achat HT]]*Tableau_TARIFS_HRANIPEX[[#This Row],[Qté27]]</f>
        <v>0</v>
      </c>
      <c r="BK254" s="74">
        <f>Tableau_TARIFS_HRANIPEX[[#This Row],[Prix d''achat HT]]*Tableau_TARIFS_HRANIPEX[[#This Row],[Qté28]]</f>
        <v>0</v>
      </c>
      <c r="BM254" s="74">
        <f>Tableau_TARIFS_HRANIPEX[[#This Row],[Prix d''achat HT]]*Tableau_TARIFS_HRANIPEX[[#This Row],[Qté29]]</f>
        <v>0</v>
      </c>
      <c r="BO254" s="74">
        <f>Tableau_TARIFS_HRANIPEX[[#This Row],[Prix d''achat HT]]*Tableau_TARIFS_HRANIPEX[[#This Row],[Qté30]]</f>
        <v>0</v>
      </c>
      <c r="BP254" s="74"/>
    </row>
    <row r="255" spans="1:68" x14ac:dyDescent="0.25">
      <c r="A255" t="s">
        <v>633</v>
      </c>
      <c r="B255" t="s">
        <v>597</v>
      </c>
      <c r="C255" t="s">
        <v>605</v>
      </c>
      <c r="D255" t="s">
        <v>603</v>
      </c>
      <c r="E255" t="s">
        <v>624</v>
      </c>
      <c r="F255" t="s">
        <v>601</v>
      </c>
      <c r="G255" s="74">
        <v>0.64670000000000005</v>
      </c>
      <c r="I255" s="74">
        <f>Tableau_TARIFS_HRANIPEX[[#This Row],[Prix d''achat HT]]*Tableau_TARIFS_HRANIPEX[[#This Row],[Qté]]</f>
        <v>0</v>
      </c>
      <c r="K255" s="74">
        <f>Tableau_TARIFS_HRANIPEX[[#This Row],[Prix d''achat HT]]*Tableau_TARIFS_HRANIPEX[[#This Row],[Qté2]]</f>
        <v>0</v>
      </c>
      <c r="M255" s="74">
        <f>Tableau_TARIFS_HRANIPEX[[#This Row],[Prix d''achat HT]]*Tableau_TARIFS_HRANIPEX[[#This Row],[Qté3]]</f>
        <v>0</v>
      </c>
      <c r="O255" s="74">
        <f>Tableau_TARIFS_HRANIPEX[[#This Row],[Prix d''achat HT]]*Tableau_TARIFS_HRANIPEX[[#This Row],[Qté4]]</f>
        <v>0</v>
      </c>
      <c r="Q255" s="74">
        <f>Tableau_TARIFS_HRANIPEX[[#This Row],[Prix d''achat HT]]*Tableau_TARIFS_HRANIPEX[[#This Row],[Qté5]]</f>
        <v>0</v>
      </c>
      <c r="S255" s="74">
        <f>Tableau_TARIFS_HRANIPEX[[#This Row],[Prix d''achat HT]]*Tableau_TARIFS_HRANIPEX[[#This Row],[Qté6]]</f>
        <v>0</v>
      </c>
      <c r="U255" s="74">
        <f>Tableau_TARIFS_HRANIPEX[[#This Row],[Prix d''achat HT]]*Tableau_TARIFS_HRANIPEX[[#This Row],[Qté7]]</f>
        <v>0</v>
      </c>
      <c r="W255" s="74">
        <f>Tableau_TARIFS_HRANIPEX[[#This Row],[Prix d''achat HT]]*Tableau_TARIFS_HRANIPEX[[#This Row],[Qté8]]</f>
        <v>0</v>
      </c>
      <c r="Y255" s="74">
        <f>Tableau_TARIFS_HRANIPEX[[#This Row],[Prix d''achat HT]]*Tableau_TARIFS_HRANIPEX[[#This Row],[Qté9]]</f>
        <v>0</v>
      </c>
      <c r="AA255" s="74">
        <f>Tableau_TARIFS_HRANIPEX[[#This Row],[Prix d''achat HT]]*Tableau_TARIFS_HRANIPEX[[#This Row],[Qté10]]</f>
        <v>0</v>
      </c>
      <c r="AC255" s="74">
        <f>Tableau_TARIFS_HRANIPEX[[#This Row],[Prix d''achat HT]]*Tableau_TARIFS_HRANIPEX[[#This Row],[Qté11]]</f>
        <v>0</v>
      </c>
      <c r="AE255" s="74">
        <f>Tableau_TARIFS_HRANIPEX[[#This Row],[Prix d''achat HT]]*Tableau_TARIFS_HRANIPEX[[#This Row],[Qté12]]</f>
        <v>0</v>
      </c>
      <c r="AG255" s="74">
        <f>Tableau_TARIFS_HRANIPEX[[#This Row],[Prix d''achat HT]]*Tableau_TARIFS_HRANIPEX[[#This Row],[Qté13]]</f>
        <v>0</v>
      </c>
      <c r="AI255" s="74">
        <f>Tableau_TARIFS_HRANIPEX[[#This Row],[Prix d''achat HT]]*Tableau_TARIFS_HRANIPEX[[#This Row],[Qté14]]</f>
        <v>0</v>
      </c>
      <c r="AK255" s="74">
        <f>Tableau_TARIFS_HRANIPEX[[#This Row],[Prix d''achat HT]]*Tableau_TARIFS_HRANIPEX[[#This Row],[Qté15]]</f>
        <v>0</v>
      </c>
      <c r="AM255" s="74">
        <f>Tableau_TARIFS_HRANIPEX[[#This Row],[Prix d''achat HT]]*Tableau_TARIFS_HRANIPEX[[#This Row],[Qté16]]</f>
        <v>0</v>
      </c>
      <c r="AO255" s="74">
        <f>Tableau_TARIFS_HRANIPEX[[#This Row],[Prix d''achat HT]]*Tableau_TARIFS_HRANIPEX[[#This Row],[Qté17]]</f>
        <v>0</v>
      </c>
      <c r="AQ255" s="74">
        <f>Tableau_TARIFS_HRANIPEX[[#This Row],[Prix d''achat HT]]*Tableau_TARIFS_HRANIPEX[[#This Row],[Qté18]]</f>
        <v>0</v>
      </c>
      <c r="AS255" s="74">
        <f>Tableau_TARIFS_HRANIPEX[[#This Row],[Prix d''achat HT]]*Tableau_TARIFS_HRANIPEX[[#This Row],[Qté19]]</f>
        <v>0</v>
      </c>
      <c r="AU255" s="74">
        <f>Tableau_TARIFS_HRANIPEX[[#This Row],[Prix d''achat HT]]*Tableau_TARIFS_HRANIPEX[[#This Row],[Qté20]]</f>
        <v>0</v>
      </c>
      <c r="AW255" s="74">
        <f>Tableau_TARIFS_HRANIPEX[[#This Row],[Prix d''achat HT]]*Tableau_TARIFS_HRANIPEX[[#This Row],[Qté21]]</f>
        <v>0</v>
      </c>
      <c r="AY255" s="74">
        <f>Tableau_TARIFS_HRANIPEX[[#This Row],[Prix d''achat HT]]*Tableau_TARIFS_HRANIPEX[[#This Row],[Qté22]]</f>
        <v>0</v>
      </c>
      <c r="BA255" s="74">
        <f>Tableau_TARIFS_HRANIPEX[[#This Row],[Prix d''achat HT]]*Tableau_TARIFS_HRANIPEX[[#This Row],[Qté23]]</f>
        <v>0</v>
      </c>
      <c r="BC255" s="74">
        <f>Tableau_TARIFS_HRANIPEX[[#This Row],[Prix d''achat HT]]*Tableau_TARIFS_HRANIPEX[[#This Row],[Qté24]]</f>
        <v>0</v>
      </c>
      <c r="BE255" s="74">
        <f>Tableau_TARIFS_HRANIPEX[[#This Row],[Prix d''achat HT]]*Tableau_TARIFS_HRANIPEX[[#This Row],[Qté25]]</f>
        <v>0</v>
      </c>
      <c r="BG255" s="74">
        <f>Tableau_TARIFS_HRANIPEX[[#This Row],[Prix d''achat HT]]*Tableau_TARIFS_HRANIPEX[[#This Row],[Qté26]]</f>
        <v>0</v>
      </c>
      <c r="BI255" s="74">
        <f>Tableau_TARIFS_HRANIPEX[[#This Row],[Prix d''achat HT]]*Tableau_TARIFS_HRANIPEX[[#This Row],[Qté27]]</f>
        <v>0</v>
      </c>
      <c r="BK255" s="74">
        <f>Tableau_TARIFS_HRANIPEX[[#This Row],[Prix d''achat HT]]*Tableau_TARIFS_HRANIPEX[[#This Row],[Qté28]]</f>
        <v>0</v>
      </c>
      <c r="BM255" s="74">
        <f>Tableau_TARIFS_HRANIPEX[[#This Row],[Prix d''achat HT]]*Tableau_TARIFS_HRANIPEX[[#This Row],[Qté29]]</f>
        <v>0</v>
      </c>
      <c r="BO255" s="74">
        <f>Tableau_TARIFS_HRANIPEX[[#This Row],[Prix d''achat HT]]*Tableau_TARIFS_HRANIPEX[[#This Row],[Qté30]]</f>
        <v>0</v>
      </c>
      <c r="BP255" s="74"/>
    </row>
    <row r="256" spans="1:68" x14ac:dyDescent="0.25">
      <c r="A256" t="s">
        <v>634</v>
      </c>
      <c r="B256" t="s">
        <v>597</v>
      </c>
      <c r="C256" t="s">
        <v>605</v>
      </c>
      <c r="D256" t="s">
        <v>599</v>
      </c>
      <c r="E256" t="s">
        <v>635</v>
      </c>
      <c r="F256" t="s">
        <v>601</v>
      </c>
      <c r="G256" s="74">
        <v>0.68400000000000005</v>
      </c>
      <c r="I256" s="74">
        <f>Tableau_TARIFS_HRANIPEX[[#This Row],[Prix d''achat HT]]*Tableau_TARIFS_HRANIPEX[[#This Row],[Qté]]</f>
        <v>0</v>
      </c>
      <c r="K256" s="74">
        <f>Tableau_TARIFS_HRANIPEX[[#This Row],[Prix d''achat HT]]*Tableau_TARIFS_HRANIPEX[[#This Row],[Qté2]]</f>
        <v>0</v>
      </c>
      <c r="M256" s="74">
        <f>Tableau_TARIFS_HRANIPEX[[#This Row],[Prix d''achat HT]]*Tableau_TARIFS_HRANIPEX[[#This Row],[Qté3]]</f>
        <v>0</v>
      </c>
      <c r="O256" s="74">
        <f>Tableau_TARIFS_HRANIPEX[[#This Row],[Prix d''achat HT]]*Tableau_TARIFS_HRANIPEX[[#This Row],[Qté4]]</f>
        <v>0</v>
      </c>
      <c r="Q256" s="74">
        <f>Tableau_TARIFS_HRANIPEX[[#This Row],[Prix d''achat HT]]*Tableau_TARIFS_HRANIPEX[[#This Row],[Qté5]]</f>
        <v>0</v>
      </c>
      <c r="S256" s="74">
        <f>Tableau_TARIFS_HRANIPEX[[#This Row],[Prix d''achat HT]]*Tableau_TARIFS_HRANIPEX[[#This Row],[Qté6]]</f>
        <v>0</v>
      </c>
      <c r="U256" s="74">
        <f>Tableau_TARIFS_HRANIPEX[[#This Row],[Prix d''achat HT]]*Tableau_TARIFS_HRANIPEX[[#This Row],[Qté7]]</f>
        <v>0</v>
      </c>
      <c r="W256" s="74">
        <f>Tableau_TARIFS_HRANIPEX[[#This Row],[Prix d''achat HT]]*Tableau_TARIFS_HRANIPEX[[#This Row],[Qté8]]</f>
        <v>0</v>
      </c>
      <c r="Y256" s="74">
        <f>Tableau_TARIFS_HRANIPEX[[#This Row],[Prix d''achat HT]]*Tableau_TARIFS_HRANIPEX[[#This Row],[Qté9]]</f>
        <v>0</v>
      </c>
      <c r="AA256" s="74">
        <f>Tableau_TARIFS_HRANIPEX[[#This Row],[Prix d''achat HT]]*Tableau_TARIFS_HRANIPEX[[#This Row],[Qté10]]</f>
        <v>0</v>
      </c>
      <c r="AC256" s="74">
        <f>Tableau_TARIFS_HRANIPEX[[#This Row],[Prix d''achat HT]]*Tableau_TARIFS_HRANIPEX[[#This Row],[Qté11]]</f>
        <v>0</v>
      </c>
      <c r="AE256" s="74">
        <f>Tableau_TARIFS_HRANIPEX[[#This Row],[Prix d''achat HT]]*Tableau_TARIFS_HRANIPEX[[#This Row],[Qté12]]</f>
        <v>0</v>
      </c>
      <c r="AG256" s="74">
        <f>Tableau_TARIFS_HRANIPEX[[#This Row],[Prix d''achat HT]]*Tableau_TARIFS_HRANIPEX[[#This Row],[Qté13]]</f>
        <v>0</v>
      </c>
      <c r="AI256" s="74">
        <f>Tableau_TARIFS_HRANIPEX[[#This Row],[Prix d''achat HT]]*Tableau_TARIFS_HRANIPEX[[#This Row],[Qté14]]</f>
        <v>0</v>
      </c>
      <c r="AK256" s="74">
        <f>Tableau_TARIFS_HRANIPEX[[#This Row],[Prix d''achat HT]]*Tableau_TARIFS_HRANIPEX[[#This Row],[Qté15]]</f>
        <v>0</v>
      </c>
      <c r="AM256" s="74">
        <f>Tableau_TARIFS_HRANIPEX[[#This Row],[Prix d''achat HT]]*Tableau_TARIFS_HRANIPEX[[#This Row],[Qté16]]</f>
        <v>0</v>
      </c>
      <c r="AO256" s="74">
        <f>Tableau_TARIFS_HRANIPEX[[#This Row],[Prix d''achat HT]]*Tableau_TARIFS_HRANIPEX[[#This Row],[Qté17]]</f>
        <v>0</v>
      </c>
      <c r="AQ256" s="74">
        <f>Tableau_TARIFS_HRANIPEX[[#This Row],[Prix d''achat HT]]*Tableau_TARIFS_HRANIPEX[[#This Row],[Qté18]]</f>
        <v>0</v>
      </c>
      <c r="AS256" s="74">
        <f>Tableau_TARIFS_HRANIPEX[[#This Row],[Prix d''achat HT]]*Tableau_TARIFS_HRANIPEX[[#This Row],[Qté19]]</f>
        <v>0</v>
      </c>
      <c r="AU256" s="74">
        <f>Tableau_TARIFS_HRANIPEX[[#This Row],[Prix d''achat HT]]*Tableau_TARIFS_HRANIPEX[[#This Row],[Qté20]]</f>
        <v>0</v>
      </c>
      <c r="AW256" s="74">
        <f>Tableau_TARIFS_HRANIPEX[[#This Row],[Prix d''achat HT]]*Tableau_TARIFS_HRANIPEX[[#This Row],[Qté21]]</f>
        <v>0</v>
      </c>
      <c r="AY256" s="74">
        <f>Tableau_TARIFS_HRANIPEX[[#This Row],[Prix d''achat HT]]*Tableau_TARIFS_HRANIPEX[[#This Row],[Qté22]]</f>
        <v>0</v>
      </c>
      <c r="BA256" s="74">
        <f>Tableau_TARIFS_HRANIPEX[[#This Row],[Prix d''achat HT]]*Tableau_TARIFS_HRANIPEX[[#This Row],[Qté23]]</f>
        <v>0</v>
      </c>
      <c r="BC256" s="74">
        <f>Tableau_TARIFS_HRANIPEX[[#This Row],[Prix d''achat HT]]*Tableau_TARIFS_HRANIPEX[[#This Row],[Qté24]]</f>
        <v>0</v>
      </c>
      <c r="BE256" s="74">
        <f>Tableau_TARIFS_HRANIPEX[[#This Row],[Prix d''achat HT]]*Tableau_TARIFS_HRANIPEX[[#This Row],[Qté25]]</f>
        <v>0</v>
      </c>
      <c r="BG256" s="74">
        <f>Tableau_TARIFS_HRANIPEX[[#This Row],[Prix d''achat HT]]*Tableau_TARIFS_HRANIPEX[[#This Row],[Qté26]]</f>
        <v>0</v>
      </c>
      <c r="BI256" s="74">
        <f>Tableau_TARIFS_HRANIPEX[[#This Row],[Prix d''achat HT]]*Tableau_TARIFS_HRANIPEX[[#This Row],[Qté27]]</f>
        <v>0</v>
      </c>
      <c r="BK256" s="74">
        <f>Tableau_TARIFS_HRANIPEX[[#This Row],[Prix d''achat HT]]*Tableau_TARIFS_HRANIPEX[[#This Row],[Qté28]]</f>
        <v>0</v>
      </c>
      <c r="BM256" s="74">
        <f>Tableau_TARIFS_HRANIPEX[[#This Row],[Prix d''achat HT]]*Tableau_TARIFS_HRANIPEX[[#This Row],[Qté29]]</f>
        <v>0</v>
      </c>
      <c r="BO256" s="74">
        <f>Tableau_TARIFS_HRANIPEX[[#This Row],[Prix d''achat HT]]*Tableau_TARIFS_HRANIPEX[[#This Row],[Qté30]]</f>
        <v>0</v>
      </c>
      <c r="BP256" s="74"/>
    </row>
    <row r="257" spans="1:68" x14ac:dyDescent="0.25">
      <c r="A257" t="s">
        <v>636</v>
      </c>
      <c r="B257" t="s">
        <v>597</v>
      </c>
      <c r="C257" t="s">
        <v>605</v>
      </c>
      <c r="D257" t="s">
        <v>603</v>
      </c>
      <c r="E257" t="s">
        <v>631</v>
      </c>
      <c r="F257" t="s">
        <v>601</v>
      </c>
      <c r="G257" s="74">
        <v>0.73899999999999999</v>
      </c>
      <c r="I257" s="74">
        <f>Tableau_TARIFS_HRANIPEX[[#This Row],[Prix d''achat HT]]*Tableau_TARIFS_HRANIPEX[[#This Row],[Qté]]</f>
        <v>0</v>
      </c>
      <c r="K257" s="74">
        <f>Tableau_TARIFS_HRANIPEX[[#This Row],[Prix d''achat HT]]*Tableau_TARIFS_HRANIPEX[[#This Row],[Qté2]]</f>
        <v>0</v>
      </c>
      <c r="M257" s="74">
        <f>Tableau_TARIFS_HRANIPEX[[#This Row],[Prix d''achat HT]]*Tableau_TARIFS_HRANIPEX[[#This Row],[Qté3]]</f>
        <v>0</v>
      </c>
      <c r="O257" s="74">
        <f>Tableau_TARIFS_HRANIPEX[[#This Row],[Prix d''achat HT]]*Tableau_TARIFS_HRANIPEX[[#This Row],[Qté4]]</f>
        <v>0</v>
      </c>
      <c r="Q257" s="74">
        <f>Tableau_TARIFS_HRANIPEX[[#This Row],[Prix d''achat HT]]*Tableau_TARIFS_HRANIPEX[[#This Row],[Qté5]]</f>
        <v>0</v>
      </c>
      <c r="S257" s="74">
        <f>Tableau_TARIFS_HRANIPEX[[#This Row],[Prix d''achat HT]]*Tableau_TARIFS_HRANIPEX[[#This Row],[Qté6]]</f>
        <v>0</v>
      </c>
      <c r="U257" s="74">
        <f>Tableau_TARIFS_HRANIPEX[[#This Row],[Prix d''achat HT]]*Tableau_TARIFS_HRANIPEX[[#This Row],[Qté7]]</f>
        <v>0</v>
      </c>
      <c r="W257" s="74">
        <f>Tableau_TARIFS_HRANIPEX[[#This Row],[Prix d''achat HT]]*Tableau_TARIFS_HRANIPEX[[#This Row],[Qté8]]</f>
        <v>0</v>
      </c>
      <c r="Y257" s="74">
        <f>Tableau_TARIFS_HRANIPEX[[#This Row],[Prix d''achat HT]]*Tableau_TARIFS_HRANIPEX[[#This Row],[Qté9]]</f>
        <v>0</v>
      </c>
      <c r="AA257" s="74">
        <f>Tableau_TARIFS_HRANIPEX[[#This Row],[Prix d''achat HT]]*Tableau_TARIFS_HRANIPEX[[#This Row],[Qté10]]</f>
        <v>0</v>
      </c>
      <c r="AC257" s="74">
        <f>Tableau_TARIFS_HRANIPEX[[#This Row],[Prix d''achat HT]]*Tableau_TARIFS_HRANIPEX[[#This Row],[Qté11]]</f>
        <v>0</v>
      </c>
      <c r="AE257" s="74">
        <f>Tableau_TARIFS_HRANIPEX[[#This Row],[Prix d''achat HT]]*Tableau_TARIFS_HRANIPEX[[#This Row],[Qté12]]</f>
        <v>0</v>
      </c>
      <c r="AG257" s="74">
        <f>Tableau_TARIFS_HRANIPEX[[#This Row],[Prix d''achat HT]]*Tableau_TARIFS_HRANIPEX[[#This Row],[Qté13]]</f>
        <v>0</v>
      </c>
      <c r="AI257" s="74">
        <f>Tableau_TARIFS_HRANIPEX[[#This Row],[Prix d''achat HT]]*Tableau_TARIFS_HRANIPEX[[#This Row],[Qté14]]</f>
        <v>0</v>
      </c>
      <c r="AK257" s="74">
        <f>Tableau_TARIFS_HRANIPEX[[#This Row],[Prix d''achat HT]]*Tableau_TARIFS_HRANIPEX[[#This Row],[Qté15]]</f>
        <v>0</v>
      </c>
      <c r="AM257" s="74">
        <f>Tableau_TARIFS_HRANIPEX[[#This Row],[Prix d''achat HT]]*Tableau_TARIFS_HRANIPEX[[#This Row],[Qté16]]</f>
        <v>0</v>
      </c>
      <c r="AO257" s="74">
        <f>Tableau_TARIFS_HRANIPEX[[#This Row],[Prix d''achat HT]]*Tableau_TARIFS_HRANIPEX[[#This Row],[Qté17]]</f>
        <v>0</v>
      </c>
      <c r="AQ257" s="74">
        <f>Tableau_TARIFS_HRANIPEX[[#This Row],[Prix d''achat HT]]*Tableau_TARIFS_HRANIPEX[[#This Row],[Qté18]]</f>
        <v>0</v>
      </c>
      <c r="AS257" s="74">
        <f>Tableau_TARIFS_HRANIPEX[[#This Row],[Prix d''achat HT]]*Tableau_TARIFS_HRANIPEX[[#This Row],[Qté19]]</f>
        <v>0</v>
      </c>
      <c r="AU257" s="74">
        <f>Tableau_TARIFS_HRANIPEX[[#This Row],[Prix d''achat HT]]*Tableau_TARIFS_HRANIPEX[[#This Row],[Qté20]]</f>
        <v>0</v>
      </c>
      <c r="AW257" s="74">
        <f>Tableau_TARIFS_HRANIPEX[[#This Row],[Prix d''achat HT]]*Tableau_TARIFS_HRANIPEX[[#This Row],[Qté21]]</f>
        <v>0</v>
      </c>
      <c r="AY257" s="74">
        <f>Tableau_TARIFS_HRANIPEX[[#This Row],[Prix d''achat HT]]*Tableau_TARIFS_HRANIPEX[[#This Row],[Qté22]]</f>
        <v>0</v>
      </c>
      <c r="BA257" s="74">
        <f>Tableau_TARIFS_HRANIPEX[[#This Row],[Prix d''achat HT]]*Tableau_TARIFS_HRANIPEX[[#This Row],[Qté23]]</f>
        <v>0</v>
      </c>
      <c r="BC257" s="74">
        <f>Tableau_TARIFS_HRANIPEX[[#This Row],[Prix d''achat HT]]*Tableau_TARIFS_HRANIPEX[[#This Row],[Qté24]]</f>
        <v>0</v>
      </c>
      <c r="BE257" s="74">
        <f>Tableau_TARIFS_HRANIPEX[[#This Row],[Prix d''achat HT]]*Tableau_TARIFS_HRANIPEX[[#This Row],[Qté25]]</f>
        <v>0</v>
      </c>
      <c r="BG257" s="74">
        <f>Tableau_TARIFS_HRANIPEX[[#This Row],[Prix d''achat HT]]*Tableau_TARIFS_HRANIPEX[[#This Row],[Qté26]]</f>
        <v>0</v>
      </c>
      <c r="BI257" s="74">
        <f>Tableau_TARIFS_HRANIPEX[[#This Row],[Prix d''achat HT]]*Tableau_TARIFS_HRANIPEX[[#This Row],[Qté27]]</f>
        <v>0</v>
      </c>
      <c r="BK257" s="74">
        <f>Tableau_TARIFS_HRANIPEX[[#This Row],[Prix d''achat HT]]*Tableau_TARIFS_HRANIPEX[[#This Row],[Qté28]]</f>
        <v>0</v>
      </c>
      <c r="BM257" s="74">
        <f>Tableau_TARIFS_HRANIPEX[[#This Row],[Prix d''achat HT]]*Tableau_TARIFS_HRANIPEX[[#This Row],[Qté29]]</f>
        <v>0</v>
      </c>
      <c r="BO257" s="74">
        <f>Tableau_TARIFS_HRANIPEX[[#This Row],[Prix d''achat HT]]*Tableau_TARIFS_HRANIPEX[[#This Row],[Qté30]]</f>
        <v>0</v>
      </c>
      <c r="BP257" s="74"/>
    </row>
    <row r="258" spans="1:68" x14ac:dyDescent="0.25">
      <c r="A258" t="s">
        <v>637</v>
      </c>
      <c r="B258" t="s">
        <v>597</v>
      </c>
      <c r="C258" t="s">
        <v>605</v>
      </c>
      <c r="D258" t="s">
        <v>599</v>
      </c>
      <c r="E258" t="s">
        <v>638</v>
      </c>
      <c r="F258" t="s">
        <v>601</v>
      </c>
      <c r="G258" s="74">
        <v>0.87949999999999995</v>
      </c>
      <c r="I258" s="74">
        <f>Tableau_TARIFS_HRANIPEX[[#This Row],[Prix d''achat HT]]*Tableau_TARIFS_HRANIPEX[[#This Row],[Qté]]</f>
        <v>0</v>
      </c>
      <c r="K258" s="74">
        <f>Tableau_TARIFS_HRANIPEX[[#This Row],[Prix d''achat HT]]*Tableau_TARIFS_HRANIPEX[[#This Row],[Qté2]]</f>
        <v>0</v>
      </c>
      <c r="M258" s="74">
        <f>Tableau_TARIFS_HRANIPEX[[#This Row],[Prix d''achat HT]]*Tableau_TARIFS_HRANIPEX[[#This Row],[Qté3]]</f>
        <v>0</v>
      </c>
      <c r="O258" s="74">
        <f>Tableau_TARIFS_HRANIPEX[[#This Row],[Prix d''achat HT]]*Tableau_TARIFS_HRANIPEX[[#This Row],[Qté4]]</f>
        <v>0</v>
      </c>
      <c r="Q258" s="74">
        <f>Tableau_TARIFS_HRANIPEX[[#This Row],[Prix d''achat HT]]*Tableau_TARIFS_HRANIPEX[[#This Row],[Qté5]]</f>
        <v>0</v>
      </c>
      <c r="S258" s="74">
        <f>Tableau_TARIFS_HRANIPEX[[#This Row],[Prix d''achat HT]]*Tableau_TARIFS_HRANIPEX[[#This Row],[Qté6]]</f>
        <v>0</v>
      </c>
      <c r="U258" s="74">
        <f>Tableau_TARIFS_HRANIPEX[[#This Row],[Prix d''achat HT]]*Tableau_TARIFS_HRANIPEX[[#This Row],[Qté7]]</f>
        <v>0</v>
      </c>
      <c r="W258" s="74">
        <f>Tableau_TARIFS_HRANIPEX[[#This Row],[Prix d''achat HT]]*Tableau_TARIFS_HRANIPEX[[#This Row],[Qté8]]</f>
        <v>0</v>
      </c>
      <c r="Y258" s="74">
        <f>Tableau_TARIFS_HRANIPEX[[#This Row],[Prix d''achat HT]]*Tableau_TARIFS_HRANIPEX[[#This Row],[Qté9]]</f>
        <v>0</v>
      </c>
      <c r="AA258" s="74">
        <f>Tableau_TARIFS_HRANIPEX[[#This Row],[Prix d''achat HT]]*Tableau_TARIFS_HRANIPEX[[#This Row],[Qté10]]</f>
        <v>0</v>
      </c>
      <c r="AC258" s="74">
        <f>Tableau_TARIFS_HRANIPEX[[#This Row],[Prix d''achat HT]]*Tableau_TARIFS_HRANIPEX[[#This Row],[Qté11]]</f>
        <v>0</v>
      </c>
      <c r="AE258" s="74">
        <f>Tableau_TARIFS_HRANIPEX[[#This Row],[Prix d''achat HT]]*Tableau_TARIFS_HRANIPEX[[#This Row],[Qté12]]</f>
        <v>0</v>
      </c>
      <c r="AG258" s="74">
        <f>Tableau_TARIFS_HRANIPEX[[#This Row],[Prix d''achat HT]]*Tableau_TARIFS_HRANIPEX[[#This Row],[Qté13]]</f>
        <v>0</v>
      </c>
      <c r="AI258" s="74">
        <f>Tableau_TARIFS_HRANIPEX[[#This Row],[Prix d''achat HT]]*Tableau_TARIFS_HRANIPEX[[#This Row],[Qté14]]</f>
        <v>0</v>
      </c>
      <c r="AK258" s="74">
        <f>Tableau_TARIFS_HRANIPEX[[#This Row],[Prix d''achat HT]]*Tableau_TARIFS_HRANIPEX[[#This Row],[Qté15]]</f>
        <v>0</v>
      </c>
      <c r="AM258" s="74">
        <f>Tableau_TARIFS_HRANIPEX[[#This Row],[Prix d''achat HT]]*Tableau_TARIFS_HRANIPEX[[#This Row],[Qté16]]</f>
        <v>0</v>
      </c>
      <c r="AO258" s="74">
        <f>Tableau_TARIFS_HRANIPEX[[#This Row],[Prix d''achat HT]]*Tableau_TARIFS_HRANIPEX[[#This Row],[Qté17]]</f>
        <v>0</v>
      </c>
      <c r="AQ258" s="74">
        <f>Tableau_TARIFS_HRANIPEX[[#This Row],[Prix d''achat HT]]*Tableau_TARIFS_HRANIPEX[[#This Row],[Qté18]]</f>
        <v>0</v>
      </c>
      <c r="AS258" s="74">
        <f>Tableau_TARIFS_HRANIPEX[[#This Row],[Prix d''achat HT]]*Tableau_TARIFS_HRANIPEX[[#This Row],[Qté19]]</f>
        <v>0</v>
      </c>
      <c r="AU258" s="74">
        <f>Tableau_TARIFS_HRANIPEX[[#This Row],[Prix d''achat HT]]*Tableau_TARIFS_HRANIPEX[[#This Row],[Qté20]]</f>
        <v>0</v>
      </c>
      <c r="AW258" s="74">
        <f>Tableau_TARIFS_HRANIPEX[[#This Row],[Prix d''achat HT]]*Tableau_TARIFS_HRANIPEX[[#This Row],[Qté21]]</f>
        <v>0</v>
      </c>
      <c r="AY258" s="74">
        <f>Tableau_TARIFS_HRANIPEX[[#This Row],[Prix d''achat HT]]*Tableau_TARIFS_HRANIPEX[[#This Row],[Qté22]]</f>
        <v>0</v>
      </c>
      <c r="BA258" s="74">
        <f>Tableau_TARIFS_HRANIPEX[[#This Row],[Prix d''achat HT]]*Tableau_TARIFS_HRANIPEX[[#This Row],[Qté23]]</f>
        <v>0</v>
      </c>
      <c r="BC258" s="74">
        <f>Tableau_TARIFS_HRANIPEX[[#This Row],[Prix d''achat HT]]*Tableau_TARIFS_HRANIPEX[[#This Row],[Qté24]]</f>
        <v>0</v>
      </c>
      <c r="BE258" s="74">
        <f>Tableau_TARIFS_HRANIPEX[[#This Row],[Prix d''achat HT]]*Tableau_TARIFS_HRANIPEX[[#This Row],[Qté25]]</f>
        <v>0</v>
      </c>
      <c r="BG258" s="74">
        <f>Tableau_TARIFS_HRANIPEX[[#This Row],[Prix d''achat HT]]*Tableau_TARIFS_HRANIPEX[[#This Row],[Qté26]]</f>
        <v>0</v>
      </c>
      <c r="BI258" s="74">
        <f>Tableau_TARIFS_HRANIPEX[[#This Row],[Prix d''achat HT]]*Tableau_TARIFS_HRANIPEX[[#This Row],[Qté27]]</f>
        <v>0</v>
      </c>
      <c r="BK258" s="74">
        <f>Tableau_TARIFS_HRANIPEX[[#This Row],[Prix d''achat HT]]*Tableau_TARIFS_HRANIPEX[[#This Row],[Qté28]]</f>
        <v>0</v>
      </c>
      <c r="BM258" s="74">
        <f>Tableau_TARIFS_HRANIPEX[[#This Row],[Prix d''achat HT]]*Tableau_TARIFS_HRANIPEX[[#This Row],[Qté29]]</f>
        <v>0</v>
      </c>
      <c r="BO258" s="74">
        <f>Tableau_TARIFS_HRANIPEX[[#This Row],[Prix d''achat HT]]*Tableau_TARIFS_HRANIPEX[[#This Row],[Qté30]]</f>
        <v>0</v>
      </c>
      <c r="BP258" s="74"/>
    </row>
    <row r="259" spans="1:68" x14ac:dyDescent="0.25">
      <c r="A259" t="s">
        <v>639</v>
      </c>
      <c r="B259" t="s">
        <v>597</v>
      </c>
      <c r="C259" t="s">
        <v>605</v>
      </c>
      <c r="D259" t="s">
        <v>603</v>
      </c>
      <c r="E259" t="s">
        <v>635</v>
      </c>
      <c r="F259" t="s">
        <v>601</v>
      </c>
      <c r="G259" s="74">
        <v>0.97</v>
      </c>
      <c r="I259" s="74">
        <f>Tableau_TARIFS_HRANIPEX[[#This Row],[Prix d''achat HT]]*Tableau_TARIFS_HRANIPEX[[#This Row],[Qté]]</f>
        <v>0</v>
      </c>
      <c r="K259" s="74">
        <f>Tableau_TARIFS_HRANIPEX[[#This Row],[Prix d''achat HT]]*Tableau_TARIFS_HRANIPEX[[#This Row],[Qté2]]</f>
        <v>0</v>
      </c>
      <c r="M259" s="74">
        <f>Tableau_TARIFS_HRANIPEX[[#This Row],[Prix d''achat HT]]*Tableau_TARIFS_HRANIPEX[[#This Row],[Qté3]]</f>
        <v>0</v>
      </c>
      <c r="O259" s="74">
        <f>Tableau_TARIFS_HRANIPEX[[#This Row],[Prix d''achat HT]]*Tableau_TARIFS_HRANIPEX[[#This Row],[Qté4]]</f>
        <v>0</v>
      </c>
      <c r="Q259" s="74">
        <f>Tableau_TARIFS_HRANIPEX[[#This Row],[Prix d''achat HT]]*Tableau_TARIFS_HRANIPEX[[#This Row],[Qté5]]</f>
        <v>0</v>
      </c>
      <c r="S259" s="74">
        <f>Tableau_TARIFS_HRANIPEX[[#This Row],[Prix d''achat HT]]*Tableau_TARIFS_HRANIPEX[[#This Row],[Qté6]]</f>
        <v>0</v>
      </c>
      <c r="U259" s="74">
        <f>Tableau_TARIFS_HRANIPEX[[#This Row],[Prix d''achat HT]]*Tableau_TARIFS_HRANIPEX[[#This Row],[Qté7]]</f>
        <v>0</v>
      </c>
      <c r="W259" s="74">
        <f>Tableau_TARIFS_HRANIPEX[[#This Row],[Prix d''achat HT]]*Tableau_TARIFS_HRANIPEX[[#This Row],[Qté8]]</f>
        <v>0</v>
      </c>
      <c r="Y259" s="74">
        <f>Tableau_TARIFS_HRANIPEX[[#This Row],[Prix d''achat HT]]*Tableau_TARIFS_HRANIPEX[[#This Row],[Qté9]]</f>
        <v>0</v>
      </c>
      <c r="AA259" s="74">
        <f>Tableau_TARIFS_HRANIPEX[[#This Row],[Prix d''achat HT]]*Tableau_TARIFS_HRANIPEX[[#This Row],[Qté10]]</f>
        <v>0</v>
      </c>
      <c r="AC259" s="74">
        <f>Tableau_TARIFS_HRANIPEX[[#This Row],[Prix d''achat HT]]*Tableau_TARIFS_HRANIPEX[[#This Row],[Qté11]]</f>
        <v>0</v>
      </c>
      <c r="AE259" s="74">
        <f>Tableau_TARIFS_HRANIPEX[[#This Row],[Prix d''achat HT]]*Tableau_TARIFS_HRANIPEX[[#This Row],[Qté12]]</f>
        <v>0</v>
      </c>
      <c r="AG259" s="74">
        <f>Tableau_TARIFS_HRANIPEX[[#This Row],[Prix d''achat HT]]*Tableau_TARIFS_HRANIPEX[[#This Row],[Qté13]]</f>
        <v>0</v>
      </c>
      <c r="AI259" s="74">
        <f>Tableau_TARIFS_HRANIPEX[[#This Row],[Prix d''achat HT]]*Tableau_TARIFS_HRANIPEX[[#This Row],[Qté14]]</f>
        <v>0</v>
      </c>
      <c r="AK259" s="74">
        <f>Tableau_TARIFS_HRANIPEX[[#This Row],[Prix d''achat HT]]*Tableau_TARIFS_HRANIPEX[[#This Row],[Qté15]]</f>
        <v>0</v>
      </c>
      <c r="AM259" s="74">
        <f>Tableau_TARIFS_HRANIPEX[[#This Row],[Prix d''achat HT]]*Tableau_TARIFS_HRANIPEX[[#This Row],[Qté16]]</f>
        <v>0</v>
      </c>
      <c r="AO259" s="74">
        <f>Tableau_TARIFS_HRANIPEX[[#This Row],[Prix d''achat HT]]*Tableau_TARIFS_HRANIPEX[[#This Row],[Qté17]]</f>
        <v>0</v>
      </c>
      <c r="AQ259" s="74">
        <f>Tableau_TARIFS_HRANIPEX[[#This Row],[Prix d''achat HT]]*Tableau_TARIFS_HRANIPEX[[#This Row],[Qté18]]</f>
        <v>0</v>
      </c>
      <c r="AS259" s="74">
        <f>Tableau_TARIFS_HRANIPEX[[#This Row],[Prix d''achat HT]]*Tableau_TARIFS_HRANIPEX[[#This Row],[Qté19]]</f>
        <v>0</v>
      </c>
      <c r="AU259" s="74">
        <f>Tableau_TARIFS_HRANIPEX[[#This Row],[Prix d''achat HT]]*Tableau_TARIFS_HRANIPEX[[#This Row],[Qté20]]</f>
        <v>0</v>
      </c>
      <c r="AW259" s="74">
        <f>Tableau_TARIFS_HRANIPEX[[#This Row],[Prix d''achat HT]]*Tableau_TARIFS_HRANIPEX[[#This Row],[Qté21]]</f>
        <v>0</v>
      </c>
      <c r="AY259" s="74">
        <f>Tableau_TARIFS_HRANIPEX[[#This Row],[Prix d''achat HT]]*Tableau_TARIFS_HRANIPEX[[#This Row],[Qté22]]</f>
        <v>0</v>
      </c>
      <c r="BA259" s="74">
        <f>Tableau_TARIFS_HRANIPEX[[#This Row],[Prix d''achat HT]]*Tableau_TARIFS_HRANIPEX[[#This Row],[Qté23]]</f>
        <v>0</v>
      </c>
      <c r="BC259" s="74">
        <f>Tableau_TARIFS_HRANIPEX[[#This Row],[Prix d''achat HT]]*Tableau_TARIFS_HRANIPEX[[#This Row],[Qté24]]</f>
        <v>0</v>
      </c>
      <c r="BE259" s="74">
        <f>Tableau_TARIFS_HRANIPEX[[#This Row],[Prix d''achat HT]]*Tableau_TARIFS_HRANIPEX[[#This Row],[Qté25]]</f>
        <v>0</v>
      </c>
      <c r="BG259" s="74">
        <f>Tableau_TARIFS_HRANIPEX[[#This Row],[Prix d''achat HT]]*Tableau_TARIFS_HRANIPEX[[#This Row],[Qté26]]</f>
        <v>0</v>
      </c>
      <c r="BI259" s="74">
        <f>Tableau_TARIFS_HRANIPEX[[#This Row],[Prix d''achat HT]]*Tableau_TARIFS_HRANIPEX[[#This Row],[Qté27]]</f>
        <v>0</v>
      </c>
      <c r="BK259" s="74">
        <f>Tableau_TARIFS_HRANIPEX[[#This Row],[Prix d''achat HT]]*Tableau_TARIFS_HRANIPEX[[#This Row],[Qté28]]</f>
        <v>0</v>
      </c>
      <c r="BM259" s="74">
        <f>Tableau_TARIFS_HRANIPEX[[#This Row],[Prix d''achat HT]]*Tableau_TARIFS_HRANIPEX[[#This Row],[Qté29]]</f>
        <v>0</v>
      </c>
      <c r="BO259" s="74">
        <f>Tableau_TARIFS_HRANIPEX[[#This Row],[Prix d''achat HT]]*Tableau_TARIFS_HRANIPEX[[#This Row],[Qté30]]</f>
        <v>0</v>
      </c>
      <c r="BP259" s="74"/>
    </row>
    <row r="260" spans="1:68" x14ac:dyDescent="0.25">
      <c r="A260" t="s">
        <v>640</v>
      </c>
      <c r="B260" t="s">
        <v>597</v>
      </c>
      <c r="C260" t="s">
        <v>605</v>
      </c>
      <c r="D260" t="s">
        <v>603</v>
      </c>
      <c r="E260" t="s">
        <v>638</v>
      </c>
      <c r="F260" t="s">
        <v>601</v>
      </c>
      <c r="G260" s="74">
        <v>1.0306999999999999</v>
      </c>
      <c r="I260" s="74">
        <f>Tableau_TARIFS_HRANIPEX[[#This Row],[Prix d''achat HT]]*Tableau_TARIFS_HRANIPEX[[#This Row],[Qté]]</f>
        <v>0</v>
      </c>
      <c r="K260" s="74">
        <f>Tableau_TARIFS_HRANIPEX[[#This Row],[Prix d''achat HT]]*Tableau_TARIFS_HRANIPEX[[#This Row],[Qté2]]</f>
        <v>0</v>
      </c>
      <c r="M260" s="74">
        <f>Tableau_TARIFS_HRANIPEX[[#This Row],[Prix d''achat HT]]*Tableau_TARIFS_HRANIPEX[[#This Row],[Qté3]]</f>
        <v>0</v>
      </c>
      <c r="O260" s="74">
        <f>Tableau_TARIFS_HRANIPEX[[#This Row],[Prix d''achat HT]]*Tableau_TARIFS_HRANIPEX[[#This Row],[Qté4]]</f>
        <v>0</v>
      </c>
      <c r="Q260" s="74">
        <f>Tableau_TARIFS_HRANIPEX[[#This Row],[Prix d''achat HT]]*Tableau_TARIFS_HRANIPEX[[#This Row],[Qté5]]</f>
        <v>0</v>
      </c>
      <c r="S260" s="74">
        <f>Tableau_TARIFS_HRANIPEX[[#This Row],[Prix d''achat HT]]*Tableau_TARIFS_HRANIPEX[[#This Row],[Qté6]]</f>
        <v>0</v>
      </c>
      <c r="U260" s="74">
        <f>Tableau_TARIFS_HRANIPEX[[#This Row],[Prix d''achat HT]]*Tableau_TARIFS_HRANIPEX[[#This Row],[Qté7]]</f>
        <v>0</v>
      </c>
      <c r="W260" s="74">
        <f>Tableau_TARIFS_HRANIPEX[[#This Row],[Prix d''achat HT]]*Tableau_TARIFS_HRANIPEX[[#This Row],[Qté8]]</f>
        <v>0</v>
      </c>
      <c r="Y260" s="74">
        <f>Tableau_TARIFS_HRANIPEX[[#This Row],[Prix d''achat HT]]*Tableau_TARIFS_HRANIPEX[[#This Row],[Qté9]]</f>
        <v>0</v>
      </c>
      <c r="AA260" s="74">
        <f>Tableau_TARIFS_HRANIPEX[[#This Row],[Prix d''achat HT]]*Tableau_TARIFS_HRANIPEX[[#This Row],[Qté10]]</f>
        <v>0</v>
      </c>
      <c r="AC260" s="74">
        <f>Tableau_TARIFS_HRANIPEX[[#This Row],[Prix d''achat HT]]*Tableau_TARIFS_HRANIPEX[[#This Row],[Qté11]]</f>
        <v>0</v>
      </c>
      <c r="AE260" s="74">
        <f>Tableau_TARIFS_HRANIPEX[[#This Row],[Prix d''achat HT]]*Tableau_TARIFS_HRANIPEX[[#This Row],[Qté12]]</f>
        <v>0</v>
      </c>
      <c r="AG260" s="74">
        <f>Tableau_TARIFS_HRANIPEX[[#This Row],[Prix d''achat HT]]*Tableau_TARIFS_HRANIPEX[[#This Row],[Qté13]]</f>
        <v>0</v>
      </c>
      <c r="AI260" s="74">
        <f>Tableau_TARIFS_HRANIPEX[[#This Row],[Prix d''achat HT]]*Tableau_TARIFS_HRANIPEX[[#This Row],[Qté14]]</f>
        <v>0</v>
      </c>
      <c r="AK260" s="74">
        <f>Tableau_TARIFS_HRANIPEX[[#This Row],[Prix d''achat HT]]*Tableau_TARIFS_HRANIPEX[[#This Row],[Qté15]]</f>
        <v>0</v>
      </c>
      <c r="AM260" s="74">
        <f>Tableau_TARIFS_HRANIPEX[[#This Row],[Prix d''achat HT]]*Tableau_TARIFS_HRANIPEX[[#This Row],[Qté16]]</f>
        <v>0</v>
      </c>
      <c r="AO260" s="74">
        <f>Tableau_TARIFS_HRANIPEX[[#This Row],[Prix d''achat HT]]*Tableau_TARIFS_HRANIPEX[[#This Row],[Qté17]]</f>
        <v>0</v>
      </c>
      <c r="AQ260" s="74">
        <f>Tableau_TARIFS_HRANIPEX[[#This Row],[Prix d''achat HT]]*Tableau_TARIFS_HRANIPEX[[#This Row],[Qté18]]</f>
        <v>0</v>
      </c>
      <c r="AS260" s="74">
        <f>Tableau_TARIFS_HRANIPEX[[#This Row],[Prix d''achat HT]]*Tableau_TARIFS_HRANIPEX[[#This Row],[Qté19]]</f>
        <v>0</v>
      </c>
      <c r="AU260" s="74">
        <f>Tableau_TARIFS_HRANIPEX[[#This Row],[Prix d''achat HT]]*Tableau_TARIFS_HRANIPEX[[#This Row],[Qté20]]</f>
        <v>0</v>
      </c>
      <c r="AW260" s="74">
        <f>Tableau_TARIFS_HRANIPEX[[#This Row],[Prix d''achat HT]]*Tableau_TARIFS_HRANIPEX[[#This Row],[Qté21]]</f>
        <v>0</v>
      </c>
      <c r="AY260" s="74">
        <f>Tableau_TARIFS_HRANIPEX[[#This Row],[Prix d''achat HT]]*Tableau_TARIFS_HRANIPEX[[#This Row],[Qté22]]</f>
        <v>0</v>
      </c>
      <c r="BA260" s="74">
        <f>Tableau_TARIFS_HRANIPEX[[#This Row],[Prix d''achat HT]]*Tableau_TARIFS_HRANIPEX[[#This Row],[Qté23]]</f>
        <v>0</v>
      </c>
      <c r="BC260" s="74">
        <f>Tableau_TARIFS_HRANIPEX[[#This Row],[Prix d''achat HT]]*Tableau_TARIFS_HRANIPEX[[#This Row],[Qté24]]</f>
        <v>0</v>
      </c>
      <c r="BE260" s="74">
        <f>Tableau_TARIFS_HRANIPEX[[#This Row],[Prix d''achat HT]]*Tableau_TARIFS_HRANIPEX[[#This Row],[Qté25]]</f>
        <v>0</v>
      </c>
      <c r="BG260" s="74">
        <f>Tableau_TARIFS_HRANIPEX[[#This Row],[Prix d''achat HT]]*Tableau_TARIFS_HRANIPEX[[#This Row],[Qté26]]</f>
        <v>0</v>
      </c>
      <c r="BI260" s="74">
        <f>Tableau_TARIFS_HRANIPEX[[#This Row],[Prix d''achat HT]]*Tableau_TARIFS_HRANIPEX[[#This Row],[Qté27]]</f>
        <v>0</v>
      </c>
      <c r="BK260" s="74">
        <f>Tableau_TARIFS_HRANIPEX[[#This Row],[Prix d''achat HT]]*Tableau_TARIFS_HRANIPEX[[#This Row],[Qté28]]</f>
        <v>0</v>
      </c>
      <c r="BM260" s="74">
        <f>Tableau_TARIFS_HRANIPEX[[#This Row],[Prix d''achat HT]]*Tableau_TARIFS_HRANIPEX[[#This Row],[Qté29]]</f>
        <v>0</v>
      </c>
      <c r="BO260" s="74">
        <f>Tableau_TARIFS_HRANIPEX[[#This Row],[Prix d''achat HT]]*Tableau_TARIFS_HRANIPEX[[#This Row],[Qté30]]</f>
        <v>0</v>
      </c>
      <c r="BP260" s="74"/>
    </row>
    <row r="261" spans="1:68" x14ac:dyDescent="0.25">
      <c r="A261" t="s">
        <v>641</v>
      </c>
      <c r="B261" t="s">
        <v>519</v>
      </c>
      <c r="C261" t="s">
        <v>642</v>
      </c>
      <c r="F261" t="s">
        <v>55</v>
      </c>
      <c r="G261" s="74">
        <v>3.9</v>
      </c>
      <c r="I261" s="74">
        <f>Tableau_TARIFS_HRANIPEX[[#This Row],[Prix d''achat HT]]*Tableau_TARIFS_HRANIPEX[[#This Row],[Qté]]</f>
        <v>0</v>
      </c>
      <c r="K261" s="74">
        <f>Tableau_TARIFS_HRANIPEX[[#This Row],[Prix d''achat HT]]*Tableau_TARIFS_HRANIPEX[[#This Row],[Qté2]]</f>
        <v>0</v>
      </c>
      <c r="M261" s="74">
        <f>Tableau_TARIFS_HRANIPEX[[#This Row],[Prix d''achat HT]]*Tableau_TARIFS_HRANIPEX[[#This Row],[Qté3]]</f>
        <v>0</v>
      </c>
      <c r="O261" s="74">
        <f>Tableau_TARIFS_HRANIPEX[[#This Row],[Prix d''achat HT]]*Tableau_TARIFS_HRANIPEX[[#This Row],[Qté4]]</f>
        <v>0</v>
      </c>
      <c r="Q261" s="74">
        <f>Tableau_TARIFS_HRANIPEX[[#This Row],[Prix d''achat HT]]*Tableau_TARIFS_HRANIPEX[[#This Row],[Qté5]]</f>
        <v>0</v>
      </c>
      <c r="S261" s="74">
        <f>Tableau_TARIFS_HRANIPEX[[#This Row],[Prix d''achat HT]]*Tableau_TARIFS_HRANIPEX[[#This Row],[Qté6]]</f>
        <v>0</v>
      </c>
      <c r="U261" s="74">
        <f>Tableau_TARIFS_HRANIPEX[[#This Row],[Prix d''achat HT]]*Tableau_TARIFS_HRANIPEX[[#This Row],[Qté7]]</f>
        <v>0</v>
      </c>
      <c r="W261" s="74">
        <f>Tableau_TARIFS_HRANIPEX[[#This Row],[Prix d''achat HT]]*Tableau_TARIFS_HRANIPEX[[#This Row],[Qté8]]</f>
        <v>0</v>
      </c>
      <c r="Y261" s="74">
        <f>Tableau_TARIFS_HRANIPEX[[#This Row],[Prix d''achat HT]]*Tableau_TARIFS_HRANIPEX[[#This Row],[Qté9]]</f>
        <v>0</v>
      </c>
      <c r="AA261" s="74">
        <f>Tableau_TARIFS_HRANIPEX[[#This Row],[Prix d''achat HT]]*Tableau_TARIFS_HRANIPEX[[#This Row],[Qté10]]</f>
        <v>0</v>
      </c>
      <c r="AC261" s="74">
        <f>Tableau_TARIFS_HRANIPEX[[#This Row],[Prix d''achat HT]]*Tableau_TARIFS_HRANIPEX[[#This Row],[Qté11]]</f>
        <v>0</v>
      </c>
      <c r="AE261" s="74">
        <f>Tableau_TARIFS_HRANIPEX[[#This Row],[Prix d''achat HT]]*Tableau_TARIFS_HRANIPEX[[#This Row],[Qté12]]</f>
        <v>0</v>
      </c>
      <c r="AG261" s="74">
        <f>Tableau_TARIFS_HRANIPEX[[#This Row],[Prix d''achat HT]]*Tableau_TARIFS_HRANIPEX[[#This Row],[Qté13]]</f>
        <v>0</v>
      </c>
      <c r="AI261" s="74">
        <f>Tableau_TARIFS_HRANIPEX[[#This Row],[Prix d''achat HT]]*Tableau_TARIFS_HRANIPEX[[#This Row],[Qté14]]</f>
        <v>0</v>
      </c>
      <c r="AK261" s="74">
        <f>Tableau_TARIFS_HRANIPEX[[#This Row],[Prix d''achat HT]]*Tableau_TARIFS_HRANIPEX[[#This Row],[Qté15]]</f>
        <v>0</v>
      </c>
      <c r="AM261" s="74">
        <f>Tableau_TARIFS_HRANIPEX[[#This Row],[Prix d''achat HT]]*Tableau_TARIFS_HRANIPEX[[#This Row],[Qté16]]</f>
        <v>0</v>
      </c>
      <c r="AO261" s="74">
        <f>Tableau_TARIFS_HRANIPEX[[#This Row],[Prix d''achat HT]]*Tableau_TARIFS_HRANIPEX[[#This Row],[Qté17]]</f>
        <v>0</v>
      </c>
      <c r="AQ261" s="74">
        <f>Tableau_TARIFS_HRANIPEX[[#This Row],[Prix d''achat HT]]*Tableau_TARIFS_HRANIPEX[[#This Row],[Qté18]]</f>
        <v>0</v>
      </c>
      <c r="AS261" s="74">
        <f>Tableau_TARIFS_HRANIPEX[[#This Row],[Prix d''achat HT]]*Tableau_TARIFS_HRANIPEX[[#This Row],[Qté19]]</f>
        <v>0</v>
      </c>
      <c r="AU261" s="74">
        <f>Tableau_TARIFS_HRANIPEX[[#This Row],[Prix d''achat HT]]*Tableau_TARIFS_HRANIPEX[[#This Row],[Qté20]]</f>
        <v>0</v>
      </c>
      <c r="AW261" s="74">
        <f>Tableau_TARIFS_HRANIPEX[[#This Row],[Prix d''achat HT]]*Tableau_TARIFS_HRANIPEX[[#This Row],[Qté21]]</f>
        <v>0</v>
      </c>
      <c r="AY261" s="74">
        <f>Tableau_TARIFS_HRANIPEX[[#This Row],[Prix d''achat HT]]*Tableau_TARIFS_HRANIPEX[[#This Row],[Qté22]]</f>
        <v>0</v>
      </c>
      <c r="BA261" s="74">
        <f>Tableau_TARIFS_HRANIPEX[[#This Row],[Prix d''achat HT]]*Tableau_TARIFS_HRANIPEX[[#This Row],[Qté23]]</f>
        <v>0</v>
      </c>
      <c r="BC261" s="74">
        <f>Tableau_TARIFS_HRANIPEX[[#This Row],[Prix d''achat HT]]*Tableau_TARIFS_HRANIPEX[[#This Row],[Qté24]]</f>
        <v>0</v>
      </c>
      <c r="BE261" s="74">
        <f>Tableau_TARIFS_HRANIPEX[[#This Row],[Prix d''achat HT]]*Tableau_TARIFS_HRANIPEX[[#This Row],[Qté25]]</f>
        <v>0</v>
      </c>
      <c r="BG261" s="74">
        <f>Tableau_TARIFS_HRANIPEX[[#This Row],[Prix d''achat HT]]*Tableau_TARIFS_HRANIPEX[[#This Row],[Qté26]]</f>
        <v>0</v>
      </c>
      <c r="BI261" s="74">
        <f>Tableau_TARIFS_HRANIPEX[[#This Row],[Prix d''achat HT]]*Tableau_TARIFS_HRANIPEX[[#This Row],[Qté27]]</f>
        <v>0</v>
      </c>
      <c r="BK261" s="74">
        <f>Tableau_TARIFS_HRANIPEX[[#This Row],[Prix d''achat HT]]*Tableau_TARIFS_HRANIPEX[[#This Row],[Qté28]]</f>
        <v>0</v>
      </c>
      <c r="BM261" s="74">
        <f>Tableau_TARIFS_HRANIPEX[[#This Row],[Prix d''achat HT]]*Tableau_TARIFS_HRANIPEX[[#This Row],[Qté29]]</f>
        <v>0</v>
      </c>
      <c r="BO261" s="74">
        <f>Tableau_TARIFS_HRANIPEX[[#This Row],[Prix d''achat HT]]*Tableau_TARIFS_HRANIPEX[[#This Row],[Qté30]]</f>
        <v>0</v>
      </c>
      <c r="BP261" s="74"/>
    </row>
    <row r="262" spans="1:68" x14ac:dyDescent="0.25">
      <c r="A262" t="s">
        <v>643</v>
      </c>
      <c r="B262" t="s">
        <v>519</v>
      </c>
      <c r="C262" t="s">
        <v>644</v>
      </c>
      <c r="F262" t="s">
        <v>55</v>
      </c>
      <c r="G262" s="74">
        <v>7</v>
      </c>
      <c r="I262" s="74">
        <f>Tableau_TARIFS_HRANIPEX[[#This Row],[Prix d''achat HT]]*Tableau_TARIFS_HRANIPEX[[#This Row],[Qté]]</f>
        <v>0</v>
      </c>
      <c r="K262" s="74">
        <f>Tableau_TARIFS_HRANIPEX[[#This Row],[Prix d''achat HT]]*Tableau_TARIFS_HRANIPEX[[#This Row],[Qté2]]</f>
        <v>0</v>
      </c>
      <c r="M262" s="74">
        <f>Tableau_TARIFS_HRANIPEX[[#This Row],[Prix d''achat HT]]*Tableau_TARIFS_HRANIPEX[[#This Row],[Qté3]]</f>
        <v>0</v>
      </c>
      <c r="O262" s="74">
        <f>Tableau_TARIFS_HRANIPEX[[#This Row],[Prix d''achat HT]]*Tableau_TARIFS_HRANIPEX[[#This Row],[Qté4]]</f>
        <v>0</v>
      </c>
      <c r="Q262" s="74">
        <f>Tableau_TARIFS_HRANIPEX[[#This Row],[Prix d''achat HT]]*Tableau_TARIFS_HRANIPEX[[#This Row],[Qté5]]</f>
        <v>0</v>
      </c>
      <c r="S262" s="74">
        <f>Tableau_TARIFS_HRANIPEX[[#This Row],[Prix d''achat HT]]*Tableau_TARIFS_HRANIPEX[[#This Row],[Qté6]]</f>
        <v>0</v>
      </c>
      <c r="U262" s="74">
        <f>Tableau_TARIFS_HRANIPEX[[#This Row],[Prix d''achat HT]]*Tableau_TARIFS_HRANIPEX[[#This Row],[Qté7]]</f>
        <v>0</v>
      </c>
      <c r="W262" s="74">
        <f>Tableau_TARIFS_HRANIPEX[[#This Row],[Prix d''achat HT]]*Tableau_TARIFS_HRANIPEX[[#This Row],[Qté8]]</f>
        <v>0</v>
      </c>
      <c r="Y262" s="74">
        <f>Tableau_TARIFS_HRANIPEX[[#This Row],[Prix d''achat HT]]*Tableau_TARIFS_HRANIPEX[[#This Row],[Qté9]]</f>
        <v>0</v>
      </c>
      <c r="AA262" s="74">
        <f>Tableau_TARIFS_HRANIPEX[[#This Row],[Prix d''achat HT]]*Tableau_TARIFS_HRANIPEX[[#This Row],[Qté10]]</f>
        <v>0</v>
      </c>
      <c r="AC262" s="74">
        <f>Tableau_TARIFS_HRANIPEX[[#This Row],[Prix d''achat HT]]*Tableau_TARIFS_HRANIPEX[[#This Row],[Qté11]]</f>
        <v>0</v>
      </c>
      <c r="AE262" s="74">
        <f>Tableau_TARIFS_HRANIPEX[[#This Row],[Prix d''achat HT]]*Tableau_TARIFS_HRANIPEX[[#This Row],[Qté12]]</f>
        <v>0</v>
      </c>
      <c r="AG262" s="74">
        <f>Tableau_TARIFS_HRANIPEX[[#This Row],[Prix d''achat HT]]*Tableau_TARIFS_HRANIPEX[[#This Row],[Qté13]]</f>
        <v>0</v>
      </c>
      <c r="AI262" s="74">
        <f>Tableau_TARIFS_HRANIPEX[[#This Row],[Prix d''achat HT]]*Tableau_TARIFS_HRANIPEX[[#This Row],[Qté14]]</f>
        <v>0</v>
      </c>
      <c r="AK262" s="74">
        <f>Tableau_TARIFS_HRANIPEX[[#This Row],[Prix d''achat HT]]*Tableau_TARIFS_HRANIPEX[[#This Row],[Qté15]]</f>
        <v>0</v>
      </c>
      <c r="AM262" s="74">
        <f>Tableau_TARIFS_HRANIPEX[[#This Row],[Prix d''achat HT]]*Tableau_TARIFS_HRANIPEX[[#This Row],[Qté16]]</f>
        <v>0</v>
      </c>
      <c r="AO262" s="74">
        <f>Tableau_TARIFS_HRANIPEX[[#This Row],[Prix d''achat HT]]*Tableau_TARIFS_HRANIPEX[[#This Row],[Qté17]]</f>
        <v>0</v>
      </c>
      <c r="AQ262" s="74">
        <f>Tableau_TARIFS_HRANIPEX[[#This Row],[Prix d''achat HT]]*Tableau_TARIFS_HRANIPEX[[#This Row],[Qté18]]</f>
        <v>0</v>
      </c>
      <c r="AS262" s="74">
        <f>Tableau_TARIFS_HRANIPEX[[#This Row],[Prix d''achat HT]]*Tableau_TARIFS_HRANIPEX[[#This Row],[Qté19]]</f>
        <v>0</v>
      </c>
      <c r="AU262" s="74">
        <f>Tableau_TARIFS_HRANIPEX[[#This Row],[Prix d''achat HT]]*Tableau_TARIFS_HRANIPEX[[#This Row],[Qté20]]</f>
        <v>0</v>
      </c>
      <c r="AW262" s="74">
        <f>Tableau_TARIFS_HRANIPEX[[#This Row],[Prix d''achat HT]]*Tableau_TARIFS_HRANIPEX[[#This Row],[Qté21]]</f>
        <v>0</v>
      </c>
      <c r="AY262" s="74">
        <f>Tableau_TARIFS_HRANIPEX[[#This Row],[Prix d''achat HT]]*Tableau_TARIFS_HRANIPEX[[#This Row],[Qté22]]</f>
        <v>0</v>
      </c>
      <c r="BA262" s="74">
        <f>Tableau_TARIFS_HRANIPEX[[#This Row],[Prix d''achat HT]]*Tableau_TARIFS_HRANIPEX[[#This Row],[Qté23]]</f>
        <v>0</v>
      </c>
      <c r="BC262" s="74">
        <f>Tableau_TARIFS_HRANIPEX[[#This Row],[Prix d''achat HT]]*Tableau_TARIFS_HRANIPEX[[#This Row],[Qté24]]</f>
        <v>0</v>
      </c>
      <c r="BE262" s="74">
        <f>Tableau_TARIFS_HRANIPEX[[#This Row],[Prix d''achat HT]]*Tableau_TARIFS_HRANIPEX[[#This Row],[Qté25]]</f>
        <v>0</v>
      </c>
      <c r="BG262" s="74">
        <f>Tableau_TARIFS_HRANIPEX[[#This Row],[Prix d''achat HT]]*Tableau_TARIFS_HRANIPEX[[#This Row],[Qté26]]</f>
        <v>0</v>
      </c>
      <c r="BI262" s="74">
        <f>Tableau_TARIFS_HRANIPEX[[#This Row],[Prix d''achat HT]]*Tableau_TARIFS_HRANIPEX[[#This Row],[Qté27]]</f>
        <v>0</v>
      </c>
      <c r="BK262" s="74">
        <f>Tableau_TARIFS_HRANIPEX[[#This Row],[Prix d''achat HT]]*Tableau_TARIFS_HRANIPEX[[#This Row],[Qté28]]</f>
        <v>0</v>
      </c>
      <c r="BM262" s="74">
        <f>Tableau_TARIFS_HRANIPEX[[#This Row],[Prix d''achat HT]]*Tableau_TARIFS_HRANIPEX[[#This Row],[Qté29]]</f>
        <v>0</v>
      </c>
      <c r="BO262" s="74">
        <f>Tableau_TARIFS_HRANIPEX[[#This Row],[Prix d''achat HT]]*Tableau_TARIFS_HRANIPEX[[#This Row],[Qté30]]</f>
        <v>0</v>
      </c>
      <c r="BP262" s="74"/>
    </row>
    <row r="263" spans="1:68" x14ac:dyDescent="0.25">
      <c r="A263" t="s">
        <v>645</v>
      </c>
      <c r="G263"/>
      <c r="H263" s="77"/>
      <c r="I263" s="76">
        <f>SUBTOTAL(109,Tableau_TARIFS_HRANIPEX[Prix de vente HT])</f>
        <v>0</v>
      </c>
      <c r="K263" s="76">
        <f>SUBTOTAL(109,Tableau_TARIFS_HRANIPEX[Prix de vente HT2])</f>
        <v>0</v>
      </c>
      <c r="M263" s="76">
        <f>SUBTOTAL(109,Tableau_TARIFS_HRANIPEX[Prix de vente HT4])</f>
        <v>0</v>
      </c>
      <c r="O263" s="76">
        <f>SUBTOTAL(109,Tableau_TARIFS_HRANIPEX[Prix de vente HT5])</f>
        <v>0</v>
      </c>
      <c r="Q263" s="76">
        <f>SUBTOTAL(109,Tableau_TARIFS_HRANIPEX[Prix de vente HT6])</f>
        <v>0</v>
      </c>
      <c r="S263" s="76">
        <f>SUBTOTAL(109,Tableau_TARIFS_HRANIPEX[Prix de vente HT7])</f>
        <v>0</v>
      </c>
      <c r="U263" s="76">
        <f>SUBTOTAL(109,Tableau_TARIFS_HRANIPEX[Prix de vente HT8])</f>
        <v>0</v>
      </c>
      <c r="W263" s="76">
        <f>SUBTOTAL(109,Tableau_TARIFS_HRANIPEX[Prix de vente HT9])</f>
        <v>0</v>
      </c>
      <c r="Y263" s="76">
        <f>SUBTOTAL(109,Tableau_TARIFS_HRANIPEX[Prix de vente HT10])</f>
        <v>0</v>
      </c>
      <c r="AA263" s="76">
        <f>SUBTOTAL(109,Tableau_TARIFS_HRANIPEX[Prix de vente HT11])</f>
        <v>0</v>
      </c>
      <c r="AC263" s="76">
        <f>SUBTOTAL(109,Tableau_TARIFS_HRANIPEX[Prix de vente HT12])</f>
        <v>0</v>
      </c>
      <c r="AE263" s="76">
        <f>SUBTOTAL(109,Tableau_TARIFS_HRANIPEX[Prix de vente HT13])</f>
        <v>0</v>
      </c>
      <c r="AG263" s="76">
        <f>SUBTOTAL(109,Tableau_TARIFS_HRANIPEX[Prix de vente HT14])</f>
        <v>0</v>
      </c>
      <c r="AI263" s="76">
        <f>SUBTOTAL(109,Tableau_TARIFS_HRANIPEX[Prix de vente HT15])</f>
        <v>0</v>
      </c>
      <c r="AK263" s="76">
        <f>SUBTOTAL(109,Tableau_TARIFS_HRANIPEX[Prix de vente HT16])</f>
        <v>0</v>
      </c>
      <c r="AM263" s="76">
        <f>SUBTOTAL(109,Tableau_TARIFS_HRANIPEX[Prix de vente HT17])</f>
        <v>0</v>
      </c>
      <c r="AO263" s="76">
        <f>SUBTOTAL(109,Tableau_TARIFS_HRANIPEX[Prix de vente HT18])</f>
        <v>0</v>
      </c>
      <c r="AQ263" s="76">
        <f>SUBTOTAL(109,Tableau_TARIFS_HRANIPEX[Prix de vente HT19])</f>
        <v>0</v>
      </c>
      <c r="AS263" s="76">
        <f>SUBTOTAL(109,Tableau_TARIFS_HRANIPEX[Prix de vente HT20])</f>
        <v>0</v>
      </c>
      <c r="AU263" s="76">
        <f>SUBTOTAL(109,Tableau_TARIFS_HRANIPEX[Prix de vente HT21])</f>
        <v>0</v>
      </c>
      <c r="AW263" s="76">
        <f>SUBTOTAL(109,Tableau_TARIFS_HRANIPEX[Prix de vente HT22])</f>
        <v>0</v>
      </c>
      <c r="AY263" s="76">
        <f>SUBTOTAL(109,Tableau_TARIFS_HRANIPEX[Prix de vente HT23])</f>
        <v>0</v>
      </c>
      <c r="BA263" s="76">
        <f>SUBTOTAL(109,Tableau_TARIFS_HRANIPEX[Prix de vente HT24])</f>
        <v>0</v>
      </c>
      <c r="BC263" s="76">
        <f>SUBTOTAL(109,Tableau_TARIFS_HRANIPEX[Prix de vente HT25])</f>
        <v>0</v>
      </c>
      <c r="BE263" s="76">
        <f>SUBTOTAL(109,Tableau_TARIFS_HRANIPEX[Prix de vente HT26])</f>
        <v>0</v>
      </c>
      <c r="BG263" s="76">
        <f>SUBTOTAL(109,Tableau_TARIFS_HRANIPEX[Prix de vente HT27])</f>
        <v>0</v>
      </c>
      <c r="BI263" s="76">
        <f>SUBTOTAL(109,Tableau_TARIFS_HRANIPEX[Prix de vente HT28])</f>
        <v>0</v>
      </c>
      <c r="BK263" s="76">
        <f>SUBTOTAL(105,Tableau_TARIFS_HRANIPEX[Prix de vente HT29])</f>
        <v>0</v>
      </c>
      <c r="BM263" s="76">
        <f>SUBTOTAL(109,Tableau_TARIFS_HRANIPEX[Prix de vente HT30])</f>
        <v>0</v>
      </c>
      <c r="BO263" s="76">
        <f>SUBTOTAL(109,Tableau_TARIFS_HRANIPEX[Prix de vente HT31])</f>
        <v>0</v>
      </c>
    </row>
  </sheetData>
  <dataValidations count="2">
    <dataValidation type="list" allowBlank="1" showInputMessage="1" showErrorMessage="1" errorTitle="Saisie incorrecte" error="Sélectionner l'ouvrage dans la liste déroulante" promptTitle="Ouvrage" prompt="Sélectionner l'ouvrage dans la liste déroulante" sqref="C1" xr:uid="{00000000-0002-0000-0200-000000000000}">
      <formula1>OUVRAGES</formula1>
    </dataValidation>
    <dataValidation type="list" allowBlank="1" showInputMessage="1" showErrorMessage="1" errorTitle="Saisie incorrecte" error="Sélectionner une catégorie dans la liste déroulante" promptTitle="Catégories" prompt="Sélectionner une catégorie dans la liste déroulante" sqref="C2" xr:uid="{00000000-0002-0000-0200-000001000000}">
      <formula1>MATERIAUX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OUVRAGES</vt:lpstr>
      <vt:lpstr>DEVIS</vt:lpstr>
      <vt:lpstr>MATERIAUX</vt:lpstr>
      <vt:lpstr>MATERIAUX</vt:lpstr>
      <vt:lpstr>OUVRAGES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ollivaux</dc:creator>
  <cp:lastModifiedBy>baptiste ollivaux</cp:lastModifiedBy>
  <dcterms:created xsi:type="dcterms:W3CDTF">2018-12-20T20:54:21Z</dcterms:created>
  <dcterms:modified xsi:type="dcterms:W3CDTF">2019-04-03T17:25:43Z</dcterms:modified>
</cp:coreProperties>
</file>