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 activeTab="1"/>
  </bookViews>
  <sheets>
    <sheet name="Synthèse" sheetId="1" r:id="rId1"/>
    <sheet name="Global" sheetId="2" r:id="rId2"/>
  </sheets>
  <calcPr calcId="145621"/>
</workbook>
</file>

<file path=xl/calcChain.xml><?xml version="1.0" encoding="utf-8"?>
<calcChain xmlns="http://schemas.openxmlformats.org/spreadsheetml/2006/main">
  <c r="D23" i="1" l="1"/>
  <c r="C5" i="1" l="1"/>
  <c r="C22" i="1" l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23" i="1" l="1"/>
</calcChain>
</file>

<file path=xl/sharedStrings.xml><?xml version="1.0" encoding="utf-8"?>
<sst xmlns="http://schemas.openxmlformats.org/spreadsheetml/2006/main" count="68" uniqueCount="56">
  <si>
    <t>TOTAL</t>
  </si>
  <si>
    <t>Synthèse</t>
  </si>
  <si>
    <t>Récapitulatif</t>
  </si>
  <si>
    <t>Nb  &gt; 3 mois</t>
  </si>
  <si>
    <t>Type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</si>
  <si>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</si>
  <si>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</si>
  <si>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</si>
  <si>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</si>
  <si>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</si>
  <si>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</si>
  <si>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</si>
  <si>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</si>
  <si>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</si>
  <si>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</si>
  <si>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</si>
  <si>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</si>
  <si>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</si>
  <si>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</si>
  <si>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</si>
  <si>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</si>
  <si>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</si>
  <si>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</si>
  <si>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</si>
  <si>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</si>
  <si>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</si>
  <si>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</si>
  <si>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</si>
  <si>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</si>
  <si>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</si>
  <si>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</si>
  <si>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</si>
  <si>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</si>
  <si>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</si>
  <si>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Date</t>
  </si>
  <si>
    <t>Catégorie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</si>
  <si>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</si>
  <si>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</si>
  <si>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</si>
  <si>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</si>
  <si>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</si>
  <si>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</si>
  <si>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</si>
  <si>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</si>
  <si>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</si>
  <si>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</si>
  <si>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</si>
  <si>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</si>
  <si>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</si>
  <si>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</si>
  <si>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</si>
  <si>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</si>
  <si>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Catégorie 17</t>
  </si>
  <si>
    <t>Catégorie 18</t>
  </si>
  <si>
    <t>Formule</t>
  </si>
  <si>
    <t>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</si>
</sst>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workbookViewId="0">
      <selection activeCell="C25" sqref="C25"/>
    </sheetView>
  </sheetViews>
  <sheetFormatPr baseColWidth="10" defaultRowHeight="15" x14ac:dyDescent="0.25"/>
  <cols>
    <col min="1" max="1" width="22.42578125" bestFit="1" customWidth="1"/>
    <col min="2" max="2" width="33.7109375" bestFit="1" customWidth="1"/>
    <col min="3" max="3" width="11.5703125" bestFit="1" customWidth="1"/>
  </cols>
  <sheetData>
    <row r="1" spans="1:4" x14ac:dyDescent="0.25">
      <c r="A1" t="s">
        <v>1</v>
      </c>
    </row>
    <row r="3" spans="1:4" x14ac:dyDescent="0.25">
      <c r="A3" t="s">
        <v>2</v>
      </c>
      <c r="C3" s="3" t="s">
        <v>3</v>
      </c>
      <c r="D3" s="3" t="s">
        <v>3</v>
      </c>
    </row>
    <row r="4" spans="1:4" x14ac:dyDescent="0.25">
      <c r="A4" s="3" t="s">
        <v>4</v>
      </c>
      <c r="B4" s="3" t="s">
        <v>35</v>
      </c>
      <c r="C4" t="s">
        <v>54</v>
      </c>
      <c r="D4" t="s">
        <v>55</v>
      </c>
    </row>
    <row r="5" spans="1:4" x14ac:dyDescent="0.25">
      <c r="A5" t="s">
        <v>6</v>
      </c>
      <c r="B5" t="s">
        <v>36</v>
      </c>
      <c r="C5" s="4">
        <f ca="1">COUNTIFS(Global!B:B,"A",Global!C:C,"&lt;"&amp;TODAY()-90)</f>
        <v>1</v>
      </c>
      <c r="D5">
        <v>1</v>
      </c>
    </row>
    <row r="6" spans="1:4" x14ac:dyDescent="0.25">
      <c r="A6" t="s">
        <v>7</v>
      </c>
      <c r="B6" t="s">
        <v>37</v>
      </c>
      <c r="C6" s="4">
        <f ca="1">COUNTIFS(Global!B:B,"B",Global!C:C,"&lt;"&amp;TODAY()-90)</f>
        <v>1</v>
      </c>
      <c r="D6">
        <v>1</v>
      </c>
    </row>
    <row r="7" spans="1:4" x14ac:dyDescent="0.25">
      <c r="A7" t="s">
        <v>8</v>
      </c>
      <c r="B7" t="s">
        <v>38</v>
      </c>
      <c r="C7" s="4">
        <f ca="1">COUNTIFS(Global!B:B,"C",Global!C:C,"&lt;"&amp;TODAY()-90)</f>
        <v>2</v>
      </c>
      <c r="D7">
        <v>2</v>
      </c>
    </row>
    <row r="8" spans="1:4" x14ac:dyDescent="0.25">
      <c r="A8" t="s">
        <v>9</v>
      </c>
      <c r="B8" t="s">
        <v>39</v>
      </c>
      <c r="C8" s="4">
        <f ca="1">COUNTIFS(Global!B:B,"D",Global!C:C,"&lt;"&amp;TODAY()-90)</f>
        <v>0</v>
      </c>
      <c r="D8">
        <v>0</v>
      </c>
    </row>
    <row r="9" spans="1:4" x14ac:dyDescent="0.25">
      <c r="A9" t="s">
        <v>10</v>
      </c>
      <c r="B9" t="s">
        <v>40</v>
      </c>
      <c r="C9" s="4">
        <f ca="1">COUNTIFS(Global!B:B,"E",Global!C:C,"&lt;"&amp;TODAY()-90)</f>
        <v>0</v>
      </c>
      <c r="D9">
        <v>0</v>
      </c>
    </row>
    <row r="10" spans="1:4" x14ac:dyDescent="0.25">
      <c r="A10" t="s">
        <v>11</v>
      </c>
      <c r="B10" t="s">
        <v>41</v>
      </c>
      <c r="C10" s="4">
        <f ca="1">COUNTIFS(Global!B:B,"F",Global!C:C,"&lt;"&amp;TODAY()-90)</f>
        <v>1</v>
      </c>
      <c r="D10">
        <v>1</v>
      </c>
    </row>
    <row r="11" spans="1:4" x14ac:dyDescent="0.25">
      <c r="A11" t="s">
        <v>12</v>
      </c>
      <c r="B11" t="s">
        <v>42</v>
      </c>
      <c r="C11" s="4">
        <f ca="1">COUNTIFS(Global!B:B,"G",Global!C:C,"&lt;"&amp;TODAY()-90)</f>
        <v>0</v>
      </c>
      <c r="D11">
        <v>0</v>
      </c>
    </row>
    <row r="12" spans="1:4" x14ac:dyDescent="0.25">
      <c r="A12" t="s">
        <v>13</v>
      </c>
      <c r="B12" t="s">
        <v>43</v>
      </c>
      <c r="C12" s="4">
        <f ca="1">COUNTIFS(Global!B:B,"H",Global!C:C,"&lt;"&amp;TODAY()-90)</f>
        <v>0</v>
      </c>
      <c r="D12">
        <v>0</v>
      </c>
    </row>
    <row r="13" spans="1:4" x14ac:dyDescent="0.25">
      <c r="A13" t="s">
        <v>14</v>
      </c>
      <c r="B13" t="s">
        <v>44</v>
      </c>
      <c r="C13" s="4">
        <f ca="1">COUNTIFS(Global!B:B,"I",Global!C:C,"&lt;"&amp;TODAY()-90)</f>
        <v>0</v>
      </c>
      <c r="D13">
        <v>0</v>
      </c>
    </row>
    <row r="14" spans="1:4" x14ac:dyDescent="0.25">
      <c r="A14" t="s">
        <v>15</v>
      </c>
      <c r="B14" t="s">
        <v>45</v>
      </c>
      <c r="C14" s="4">
        <f ca="1">COUNTIFS(Global!B:B,"J",Global!C:C,"&lt;"&amp;TODAY()-90)</f>
        <v>1</v>
      </c>
      <c r="D14">
        <v>0</v>
      </c>
    </row>
    <row r="15" spans="1:4" x14ac:dyDescent="0.25">
      <c r="A15" t="s">
        <v>16</v>
      </c>
      <c r="B15" t="s">
        <v>46</v>
      </c>
      <c r="C15" s="4">
        <f ca="1">COUNTIFS(Global!B:B,"K",Global!C:C,"&lt;"&amp;TODAY()-90)</f>
        <v>0</v>
      </c>
      <c r="D15">
        <v>0</v>
      </c>
    </row>
    <row r="16" spans="1:4" x14ac:dyDescent="0.25">
      <c r="A16" t="s">
        <v>17</v>
      </c>
      <c r="B16" t="s">
        <v>47</v>
      </c>
      <c r="C16" s="4">
        <f ca="1">COUNTIFS(Global!B:B,"L",Global!C:C,"&lt;"&amp;TODAY()-90)</f>
        <v>0</v>
      </c>
      <c r="D16">
        <v>0</v>
      </c>
    </row>
    <row r="17" spans="1:4" x14ac:dyDescent="0.25">
      <c r="A17" t="s">
        <v>18</v>
      </c>
      <c r="B17" t="s">
        <v>48</v>
      </c>
      <c r="C17" s="4">
        <f ca="1">COUNTIFS(Global!B:B,"M",Global!C:C,"&lt;"&amp;TODAY()-90)</f>
        <v>0</v>
      </c>
      <c r="D17">
        <v>0</v>
      </c>
    </row>
    <row r="18" spans="1:4" x14ac:dyDescent="0.25">
      <c r="A18" t="s">
        <v>19</v>
      </c>
      <c r="B18" t="s">
        <v>49</v>
      </c>
      <c r="C18" s="4">
        <f ca="1">COUNTIFS(Global!B:B,"N",Global!C:C,"&lt;"&amp;TODAY()-90)</f>
        <v>0</v>
      </c>
      <c r="D18">
        <v>0</v>
      </c>
    </row>
    <row r="19" spans="1:4" x14ac:dyDescent="0.25">
      <c r="A19" t="s">
        <v>20</v>
      </c>
      <c r="B19" t="s">
        <v>50</v>
      </c>
      <c r="C19" s="4">
        <f ca="1">COUNTIFS(Global!B:B,"O",Global!C:C,"&lt;"&amp;TODAY()-90)</f>
        <v>0</v>
      </c>
      <c r="D19">
        <v>0</v>
      </c>
    </row>
    <row r="20" spans="1:4" x14ac:dyDescent="0.25">
      <c r="A20" t="s">
        <v>21</v>
      </c>
      <c r="B20" t="s">
        <v>51</v>
      </c>
      <c r="C20" s="4">
        <f ca="1">COUNTIFS(Global!B:B,"P",Global!C:C,"&lt;"&amp;TODAY()-90)</f>
        <v>0</v>
      </c>
      <c r="D20">
        <v>0</v>
      </c>
    </row>
    <row r="21" spans="1:4" x14ac:dyDescent="0.25">
      <c r="A21" t="s">
        <v>22</v>
      </c>
      <c r="B21" t="s">
        <v>52</v>
      </c>
      <c r="C21" s="4">
        <f ca="1">COUNTIFS(Global!B:B,"Q",Global!C:C,"&lt;"&amp;TODAY()-90)</f>
        <v>0</v>
      </c>
      <c r="D21">
        <v>0</v>
      </c>
    </row>
    <row r="22" spans="1:4" x14ac:dyDescent="0.25">
      <c r="A22" t="s">
        <v>23</v>
      </c>
      <c r="B22" t="s">
        <v>53</v>
      </c>
      <c r="C22" s="4">
        <f ca="1">COUNTIFS(Global!B:B,"R",Global!C:C,"&lt;"&amp;TODAY()-90)</f>
        <v>0</v>
      </c>
      <c r="D22">
        <v>0</v>
      </c>
    </row>
    <row r="23" spans="1:4" x14ac:dyDescent="0.25">
      <c r="A23" s="2" t="s">
        <v>0</v>
      </c>
      <c r="B23" s="2"/>
      <c r="C23" s="2">
        <f ca="1">SUM(C5:C22)</f>
        <v>6</v>
      </c>
      <c r="D23" s="2">
        <f>SUM(D5:D22)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tabSelected="1" workbookViewId="0">
      <selection activeCell="C15" sqref="C15"/>
    </sheetView>
  </sheetViews>
  <sheetFormatPr baseColWidth="10" defaultRowHeight="15" x14ac:dyDescent="0.25"/>
  <cols>
    <col min="1" max="1" width="27.85546875" bestFit="1" customWidth="1"/>
    <col min="2" max="2" width="7.85546875" bestFit="1" customWidth="1"/>
    <col min="3" max="3" width="22.140625" customWidth="1"/>
  </cols>
  <sheetData>
    <row r="1" spans="1:3" x14ac:dyDescent="0.25">
      <c r="A1" s="3" t="s">
        <v>5</v>
      </c>
      <c r="B1" s="3" t="s">
        <v>4</v>
      </c>
      <c r="C1" s="3" t="s">
        <v>34</v>
      </c>
    </row>
    <row r="2" spans="1:3" x14ac:dyDescent="0.25">
      <c r="A2" t="s">
        <v>24</v>
      </c>
      <c r="B2" t="s">
        <v>6</v>
      </c>
      <c r="C2" s="1">
        <v>43101</v>
      </c>
    </row>
    <row r="3" spans="1:3" x14ac:dyDescent="0.25">
      <c r="A3" t="s">
        <v>25</v>
      </c>
      <c r="B3" t="s">
        <v>7</v>
      </c>
      <c r="C3" s="1">
        <v>43466</v>
      </c>
    </row>
    <row r="4" spans="1:3" x14ac:dyDescent="0.25">
      <c r="A4" t="s">
        <v>26</v>
      </c>
      <c r="B4" t="s">
        <v>11</v>
      </c>
      <c r="C4" s="1">
        <v>43160</v>
      </c>
    </row>
    <row r="5" spans="1:3" x14ac:dyDescent="0.25">
      <c r="A5" t="s">
        <v>27</v>
      </c>
      <c r="B5" t="s">
        <v>9</v>
      </c>
      <c r="C5" s="1">
        <v>43497</v>
      </c>
    </row>
    <row r="6" spans="1:3" x14ac:dyDescent="0.25">
      <c r="A6" t="s">
        <v>28</v>
      </c>
      <c r="B6" t="s">
        <v>8</v>
      </c>
      <c r="C6" s="1">
        <v>43191</v>
      </c>
    </row>
    <row r="7" spans="1:3" x14ac:dyDescent="0.25">
      <c r="A7" t="s">
        <v>29</v>
      </c>
      <c r="B7" t="s">
        <v>8</v>
      </c>
      <c r="C7" s="1">
        <v>43221</v>
      </c>
    </row>
    <row r="8" spans="1:3" x14ac:dyDescent="0.25">
      <c r="A8" t="s">
        <v>30</v>
      </c>
      <c r="B8" t="s">
        <v>7</v>
      </c>
      <c r="C8" s="1">
        <v>43132</v>
      </c>
    </row>
    <row r="9" spans="1:3" x14ac:dyDescent="0.25">
      <c r="A9" t="s">
        <v>31</v>
      </c>
      <c r="B9" t="s">
        <v>15</v>
      </c>
      <c r="C9" s="1">
        <v>43232</v>
      </c>
    </row>
    <row r="10" spans="1:3" x14ac:dyDescent="0.25">
      <c r="A10" t="s">
        <v>32</v>
      </c>
      <c r="B10" t="s">
        <v>14</v>
      </c>
      <c r="C10" s="1">
        <v>43508</v>
      </c>
    </row>
    <row r="11" spans="1:3" x14ac:dyDescent="0.25">
      <c r="A11" t="s">
        <v>33</v>
      </c>
      <c r="B11" t="s">
        <v>10</v>
      </c>
      <c r="C11" s="1">
        <v>43485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Global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TEXIER ERIC</dc:creator>
  <cp:lastModifiedBy>TEXIER ERIC</cp:lastModifiedBy>
  <dcterms:created xsi:type="dcterms:W3CDTF">2019-02-25T07:00:26Z</dcterms:created>
  <dcterms:modified xsi:type="dcterms:W3CDTF">2019-03-05T10:51:54Z</dcterms:modified>
</cp:coreProperties>
</file>