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1180"/>
  </bookViews>
  <sheets>
    <sheet name="TOP 3 TABLEAUX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09" i="1" l="1"/>
  <c r="B309" i="1"/>
  <c r="D308" i="1"/>
  <c r="B308" i="1"/>
  <c r="F303" i="1"/>
  <c r="E303" i="1"/>
  <c r="D303" i="1"/>
  <c r="C303" i="1"/>
  <c r="B303" i="1"/>
  <c r="E302" i="1"/>
  <c r="D302" i="1"/>
  <c r="C302" i="1"/>
  <c r="B302" i="1"/>
  <c r="D298" i="1"/>
  <c r="B298" i="1"/>
  <c r="D297" i="1"/>
  <c r="B297" i="1"/>
  <c r="D294" i="1"/>
  <c r="B294" i="1"/>
  <c r="E292" i="1"/>
  <c r="D292" i="1"/>
  <c r="C292" i="1"/>
  <c r="B292" i="1"/>
  <c r="E291" i="1"/>
  <c r="D291" i="1"/>
  <c r="C291" i="1"/>
  <c r="B291" i="1"/>
  <c r="E288" i="1"/>
  <c r="D288" i="1"/>
  <c r="C288" i="1"/>
  <c r="B288" i="1"/>
  <c r="D283" i="1"/>
  <c r="D296" i="1" s="1"/>
  <c r="B283" i="1"/>
  <c r="B296" i="1" s="1"/>
  <c r="D282" i="1"/>
  <c r="D295" i="1" s="1"/>
  <c r="B282" i="1"/>
  <c r="B295" i="1" s="1"/>
  <c r="E277" i="1"/>
  <c r="E290" i="1" s="1"/>
  <c r="D277" i="1"/>
  <c r="D290" i="1" s="1"/>
  <c r="C277" i="1"/>
  <c r="C290" i="1" s="1"/>
  <c r="B277" i="1"/>
  <c r="B290" i="1" s="1"/>
  <c r="E276" i="1"/>
  <c r="E289" i="1" s="1"/>
  <c r="D276" i="1"/>
  <c r="D289" i="1" s="1"/>
  <c r="C276" i="1"/>
  <c r="C289" i="1" s="1"/>
  <c r="B276" i="1"/>
  <c r="B289" i="1" s="1"/>
  <c r="D272" i="1"/>
  <c r="B272" i="1"/>
  <c r="D271" i="1"/>
  <c r="B271" i="1"/>
  <c r="D268" i="1"/>
  <c r="B268" i="1"/>
  <c r="E266" i="1"/>
  <c r="D266" i="1"/>
  <c r="C266" i="1"/>
  <c r="B266" i="1"/>
  <c r="E265" i="1"/>
  <c r="D265" i="1"/>
  <c r="C265" i="1"/>
  <c r="B265" i="1"/>
  <c r="E262" i="1"/>
  <c r="D262" i="1"/>
  <c r="C262" i="1"/>
  <c r="B262" i="1"/>
  <c r="D257" i="1"/>
  <c r="D270" i="1" s="1"/>
  <c r="B257" i="1"/>
  <c r="B270" i="1" s="1"/>
  <c r="D256" i="1"/>
  <c r="D269" i="1" s="1"/>
  <c r="B256" i="1"/>
  <c r="B269" i="1" s="1"/>
  <c r="E264" i="1"/>
  <c r="D264" i="1"/>
  <c r="C251" i="1"/>
  <c r="C264" i="1" s="1"/>
  <c r="B251" i="1"/>
  <c r="B264" i="1" s="1"/>
  <c r="E250" i="1"/>
  <c r="E263" i="1" s="1"/>
  <c r="D250" i="1"/>
  <c r="D263" i="1" s="1"/>
  <c r="C250" i="1"/>
  <c r="C263" i="1" s="1"/>
  <c r="B250" i="1"/>
  <c r="B263" i="1" s="1"/>
  <c r="D247" i="1"/>
  <c r="B247" i="1"/>
  <c r="D246" i="1"/>
  <c r="B246" i="1"/>
  <c r="D245" i="1"/>
  <c r="B245" i="1"/>
  <c r="B244" i="1"/>
  <c r="D243" i="1"/>
  <c r="D242" i="1"/>
  <c r="B242" i="1"/>
  <c r="E241" i="1"/>
  <c r="D241" i="1"/>
  <c r="C241" i="1"/>
  <c r="B241" i="1"/>
  <c r="E240" i="1"/>
  <c r="D240" i="1"/>
  <c r="C240" i="1"/>
  <c r="B240" i="1"/>
  <c r="E239" i="1"/>
  <c r="D239" i="1"/>
  <c r="C239" i="1"/>
  <c r="B239" i="1"/>
  <c r="E236" i="1"/>
  <c r="D236" i="1"/>
  <c r="C236" i="1"/>
  <c r="B236" i="1"/>
  <c r="D231" i="1"/>
  <c r="D244" i="1" s="1"/>
  <c r="B231" i="1"/>
  <c r="D230" i="1"/>
  <c r="B230" i="1"/>
  <c r="B243" i="1" s="1"/>
  <c r="E238" i="1"/>
  <c r="D238" i="1"/>
  <c r="C225" i="1"/>
  <c r="C238" i="1" s="1"/>
  <c r="B225" i="1"/>
  <c r="B238" i="1" s="1"/>
  <c r="E224" i="1"/>
  <c r="E237" i="1" s="1"/>
  <c r="D224" i="1"/>
  <c r="D237" i="1" s="1"/>
  <c r="C224" i="1"/>
  <c r="C237" i="1" s="1"/>
  <c r="B224" i="1"/>
  <c r="B237" i="1" s="1"/>
  <c r="B221" i="1"/>
  <c r="D220" i="1"/>
  <c r="B220" i="1"/>
  <c r="D219" i="1"/>
  <c r="B219" i="1"/>
  <c r="D217" i="1"/>
  <c r="D216" i="1"/>
  <c r="B216" i="1"/>
  <c r="E215" i="1"/>
  <c r="D215" i="1"/>
  <c r="C215" i="1"/>
  <c r="B215" i="1"/>
  <c r="E214" i="1"/>
  <c r="D214" i="1"/>
  <c r="C214" i="1"/>
  <c r="B214" i="1"/>
  <c r="E213" i="1"/>
  <c r="D213" i="1"/>
  <c r="C213" i="1"/>
  <c r="B213" i="1"/>
  <c r="E210" i="1"/>
  <c r="D210" i="1"/>
  <c r="C210" i="1"/>
  <c r="B210" i="1"/>
  <c r="D205" i="1"/>
  <c r="D218" i="1" s="1"/>
  <c r="B205" i="1"/>
  <c r="B218" i="1" s="1"/>
  <c r="D204" i="1"/>
  <c r="B204" i="1"/>
  <c r="B217" i="1" s="1"/>
  <c r="E212" i="1"/>
  <c r="D212" i="1"/>
  <c r="C199" i="1"/>
  <c r="C212" i="1" s="1"/>
  <c r="B199" i="1"/>
  <c r="B212" i="1" s="1"/>
  <c r="E198" i="1"/>
  <c r="E211" i="1" s="1"/>
  <c r="D198" i="1"/>
  <c r="D211" i="1" s="1"/>
  <c r="C198" i="1"/>
  <c r="C211" i="1" s="1"/>
  <c r="B198" i="1"/>
  <c r="B211" i="1" s="1"/>
  <c r="D179" i="1"/>
  <c r="B179" i="1"/>
  <c r="D178" i="1"/>
  <c r="B178" i="1"/>
  <c r="C173" i="1"/>
  <c r="B173" i="1"/>
  <c r="E172" i="1"/>
  <c r="D172" i="1"/>
  <c r="C172" i="1"/>
  <c r="B172" i="1"/>
  <c r="D153" i="1"/>
  <c r="B153" i="1"/>
  <c r="D152" i="1"/>
  <c r="B152" i="1"/>
  <c r="E147" i="1"/>
  <c r="D147" i="1"/>
  <c r="C147" i="1"/>
  <c r="B147" i="1"/>
  <c r="E146" i="1"/>
  <c r="D146" i="1"/>
  <c r="C146" i="1"/>
  <c r="B146" i="1"/>
  <c r="D127" i="1"/>
  <c r="B127" i="1"/>
  <c r="D126" i="1"/>
  <c r="B126" i="1"/>
  <c r="E121" i="1"/>
  <c r="D121" i="1"/>
  <c r="C121" i="1"/>
  <c r="B121" i="1"/>
  <c r="E120" i="1"/>
  <c r="D120" i="1"/>
  <c r="C120" i="1"/>
  <c r="B120" i="1"/>
  <c r="D101" i="1"/>
  <c r="B101" i="1"/>
  <c r="D100" i="1"/>
  <c r="B100" i="1"/>
  <c r="E95" i="1"/>
  <c r="D95" i="1"/>
  <c r="C95" i="1"/>
  <c r="B95" i="1"/>
  <c r="E94" i="1"/>
  <c r="D94" i="1"/>
  <c r="C94" i="1"/>
  <c r="B94" i="1"/>
  <c r="D75" i="1"/>
  <c r="B75" i="1"/>
  <c r="D74" i="1"/>
  <c r="B74" i="1"/>
  <c r="E69" i="1"/>
  <c r="D69" i="1"/>
  <c r="C69" i="1"/>
  <c r="B69" i="1"/>
  <c r="E68" i="1"/>
  <c r="D68" i="1"/>
  <c r="C68" i="1"/>
  <c r="B68" i="1"/>
  <c r="D64" i="1"/>
  <c r="B64" i="1"/>
  <c r="D63" i="1"/>
  <c r="B63" i="1"/>
  <c r="D60" i="1"/>
  <c r="B60" i="1"/>
  <c r="E58" i="1"/>
  <c r="D58" i="1"/>
  <c r="C58" i="1"/>
  <c r="B58" i="1"/>
  <c r="E57" i="1"/>
  <c r="D57" i="1"/>
  <c r="C57" i="1"/>
  <c r="B57" i="1"/>
  <c r="E54" i="1"/>
  <c r="D54" i="1"/>
  <c r="C54" i="1"/>
  <c r="B54" i="1"/>
  <c r="D49" i="1"/>
  <c r="D62" i="1" s="1"/>
  <c r="B49" i="1"/>
  <c r="B62" i="1" s="1"/>
  <c r="D48" i="1"/>
  <c r="D61" i="1" s="1"/>
  <c r="B48" i="1"/>
  <c r="B61" i="1" s="1"/>
  <c r="E43" i="1"/>
  <c r="E56" i="1" s="1"/>
  <c r="D43" i="1"/>
  <c r="D56" i="1" s="1"/>
  <c r="C43" i="1"/>
  <c r="C56" i="1" s="1"/>
  <c r="B43" i="1"/>
  <c r="B56" i="1" s="1"/>
  <c r="E42" i="1"/>
  <c r="E55" i="1" s="1"/>
  <c r="D42" i="1"/>
  <c r="D55" i="1" s="1"/>
  <c r="C42" i="1"/>
  <c r="C55" i="1" s="1"/>
  <c r="B42" i="1"/>
  <c r="B55" i="1" s="1"/>
  <c r="D39" i="1"/>
  <c r="B39" i="1"/>
  <c r="D38" i="1"/>
  <c r="B38" i="1"/>
  <c r="D37" i="1"/>
  <c r="B37" i="1"/>
  <c r="D34" i="1"/>
  <c r="B34" i="1"/>
  <c r="E33" i="1"/>
  <c r="D33" i="1"/>
  <c r="C33" i="1"/>
  <c r="B33" i="1"/>
  <c r="E32" i="1"/>
  <c r="D32" i="1"/>
  <c r="C32" i="1"/>
  <c r="B32" i="1"/>
  <c r="E31" i="1"/>
  <c r="D31" i="1"/>
  <c r="C31" i="1"/>
  <c r="B31" i="1"/>
  <c r="E28" i="1"/>
  <c r="D28" i="1"/>
  <c r="C28" i="1"/>
  <c r="B28" i="1"/>
  <c r="D23" i="1"/>
  <c r="D36" i="1" s="1"/>
  <c r="B23" i="1"/>
  <c r="B36" i="1" s="1"/>
  <c r="D22" i="1"/>
  <c r="D35" i="1" s="1"/>
  <c r="B22" i="1"/>
  <c r="B35" i="1" s="1"/>
  <c r="E30" i="1"/>
  <c r="D30" i="1"/>
  <c r="C17" i="1"/>
  <c r="C30" i="1" s="1"/>
  <c r="B17" i="1"/>
  <c r="B30" i="1" s="1"/>
  <c r="E16" i="1"/>
  <c r="E29" i="1" s="1"/>
  <c r="D16" i="1"/>
  <c r="D29" i="1" s="1"/>
  <c r="C16" i="1"/>
  <c r="C29" i="1" s="1"/>
  <c r="B16" i="1"/>
  <c r="B29" i="1" s="1"/>
</calcChain>
</file>

<file path=xl/sharedStrings.xml><?xml version="1.0" encoding="utf-8"?>
<sst xmlns="http://schemas.openxmlformats.org/spreadsheetml/2006/main" count="349" uniqueCount="31">
  <si>
    <t>Mois précédent</t>
  </si>
  <si>
    <t>UEP</t>
  </si>
  <si>
    <t>Nombre appels MAX/POSTE</t>
  </si>
  <si>
    <t>Temps appel MAX/POSTE</t>
  </si>
  <si>
    <t>Nombre MAX/Personne</t>
  </si>
  <si>
    <t>Temps MAX/Personne</t>
  </si>
  <si>
    <r>
      <rPr>
        <b/>
        <sz val="10"/>
        <rFont val="Calibri"/>
        <family val="2"/>
      </rPr>
      <t>É</t>
    </r>
    <r>
      <rPr>
        <b/>
        <sz val="11"/>
        <color theme="1"/>
        <rFont val="Calibri"/>
        <family val="2"/>
        <scheme val="minor"/>
      </rPr>
      <t>noncé du problème :</t>
    </r>
  </si>
  <si>
    <t>Actions à mener :</t>
  </si>
  <si>
    <t>Avancement</t>
  </si>
  <si>
    <t>GLOBAL</t>
  </si>
  <si>
    <t>JANVIER</t>
  </si>
  <si>
    <t xml:space="preserve">Mois précédent </t>
  </si>
  <si>
    <t>FEVRIER</t>
  </si>
  <si>
    <t>MARS</t>
  </si>
  <si>
    <t>AVRIL</t>
  </si>
  <si>
    <t>MAI</t>
  </si>
  <si>
    <t>JUIN</t>
  </si>
  <si>
    <t>JUILLET</t>
  </si>
  <si>
    <t>AOUT</t>
  </si>
  <si>
    <t>CL non validées</t>
  </si>
  <si>
    <t>Retouches BdL CL non valid.</t>
  </si>
  <si>
    <t>CL non validée + cap de cha.</t>
  </si>
  <si>
    <t>Cap de charge non monté</t>
  </si>
  <si>
    <t>Audit de charge</t>
  </si>
  <si>
    <t>Serrages NOK/ponts méca</t>
  </si>
  <si>
    <t>CL non validée en BdL</t>
  </si>
  <si>
    <t>QRQC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</si>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</sst>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€&quot;#,##0.00_);[Red]\(&quot;€&quot;#,##0.00\)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0"/>
      <name val="Calibri"/>
      <family val="2"/>
    </font>
    <font>
      <b/>
      <sz val="16"/>
      <color theme="0"/>
      <name val="Arial"/>
      <family val="2"/>
    </font>
    <font>
      <b/>
      <sz val="4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9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Alignment="1">
      <alignment horizontal="center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164" fontId="4" fillId="0" borderId="5" xfId="1" applyNumberFormat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 wrapText="1"/>
    </xf>
    <xf numFmtId="0" fontId="4" fillId="0" borderId="6" xfId="1" applyFont="1" applyBorder="1" applyAlignment="1">
      <alignment horizontal="center" vertical="center" wrapText="1"/>
    </xf>
    <xf numFmtId="0" fontId="2" fillId="0" borderId="0" xfId="1" applyFont="1" applyFill="1" applyAlignment="1">
      <alignment horizontal="center"/>
    </xf>
    <xf numFmtId="0" fontId="4" fillId="0" borderId="7" xfId="1" applyFont="1" applyBorder="1" applyAlignment="1">
      <alignment horizontal="center" vertical="center"/>
    </xf>
    <xf numFmtId="0" fontId="2" fillId="0" borderId="0" xfId="1" applyFill="1" applyAlignment="1">
      <alignment horizontal="center"/>
    </xf>
    <xf numFmtId="0" fontId="4" fillId="0" borderId="14" xfId="1" applyFont="1" applyBorder="1" applyAlignment="1">
      <alignment horizontal="center" vertical="center"/>
    </xf>
    <xf numFmtId="0" fontId="4" fillId="0" borderId="0" xfId="1" applyFont="1" applyAlignment="1">
      <alignment horizontal="center"/>
    </xf>
    <xf numFmtId="164" fontId="4" fillId="0" borderId="5" xfId="1" applyNumberFormat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 wrapText="1"/>
    </xf>
    <xf numFmtId="0" fontId="4" fillId="0" borderId="6" xfId="1" applyFont="1" applyBorder="1" applyAlignment="1">
      <alignment horizontal="center" vertical="center" wrapText="1"/>
    </xf>
    <xf numFmtId="164" fontId="4" fillId="0" borderId="8" xfId="1" applyNumberFormat="1" applyFont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center" vertical="center" wrapText="1"/>
    </xf>
    <xf numFmtId="16" fontId="6" fillId="2" borderId="11" xfId="1" applyNumberFormat="1" applyFont="1" applyFill="1" applyBorder="1" applyAlignment="1">
      <alignment horizontal="center" vertical="center"/>
    </xf>
    <xf numFmtId="16" fontId="6" fillId="2" borderId="12" xfId="1" applyNumberFormat="1" applyFont="1" applyFill="1" applyBorder="1" applyAlignment="1">
      <alignment horizontal="center" vertical="center"/>
    </xf>
    <xf numFmtId="16" fontId="6" fillId="2" borderId="13" xfId="1" applyNumberFormat="1" applyFont="1" applyFill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16" fontId="3" fillId="0" borderId="1" xfId="1" applyNumberFormat="1" applyFont="1" applyBorder="1" applyAlignment="1">
      <alignment horizontal="center" vertical="center"/>
    </xf>
    <xf numFmtId="16" fontId="3" fillId="0" borderId="2" xfId="1" applyNumberFormat="1" applyFont="1" applyBorder="1" applyAlignment="1">
      <alignment horizontal="center" vertical="center"/>
    </xf>
    <xf numFmtId="16" fontId="3" fillId="0" borderId="3" xfId="1" applyNumberFormat="1" applyFont="1" applyBorder="1" applyAlignment="1">
      <alignment horizontal="center" vertical="center"/>
    </xf>
    <xf numFmtId="16" fontId="6" fillId="2" borderId="4" xfId="1" applyNumberFormat="1" applyFont="1" applyFill="1" applyBorder="1" applyAlignment="1">
      <alignment horizontal="center" vertical="center"/>
    </xf>
    <xf numFmtId="16" fontId="6" fillId="2" borderId="5" xfId="1" applyNumberFormat="1" applyFont="1" applyFill="1" applyBorder="1" applyAlignment="1">
      <alignment horizontal="center" vertical="center"/>
    </xf>
    <xf numFmtId="16" fontId="6" fillId="2" borderId="6" xfId="1" applyNumberFormat="1" applyFont="1" applyFill="1" applyBorder="1" applyAlignment="1">
      <alignment horizontal="center" vertical="center"/>
    </xf>
    <xf numFmtId="164" fontId="4" fillId="0" borderId="15" xfId="1" applyNumberFormat="1" applyFont="1" applyBorder="1" applyAlignment="1">
      <alignment horizontal="center" vertical="center" wrapText="1"/>
    </xf>
    <xf numFmtId="0" fontId="4" fillId="0" borderId="15" xfId="1" applyFont="1" applyBorder="1" applyAlignment="1">
      <alignment horizontal="center" vertical="center" wrapText="1"/>
    </xf>
    <xf numFmtId="0" fontId="4" fillId="0" borderId="16" xfId="1" applyFont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/>
    </xf>
    <xf numFmtId="0" fontId="4" fillId="0" borderId="9" xfId="1" applyFont="1" applyBorder="1" applyAlignment="1">
      <alignment horizontal="center" vertical="center"/>
    </xf>
    <xf numFmtId="0" fontId="7" fillId="0" borderId="10" xfId="1" applyFont="1" applyBorder="1" applyAlignment="1">
      <alignment horizontal="center" vertical="center" textRotation="90"/>
    </xf>
  </cellXfs>
  <cellStyles count="2">
    <cellStyle name="Normal" xfId="0" builtinId="0"/>
    <cellStyle name="Normal 2" xfId="1"/>
  </cellStyles>
  <dxfs count="10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bour\proj02\015443\02_Dossiers%20par%20UEP\UEP%205375%20Pont&amp;Essieu\00_Team%20Board\TL1%20YD\ANDON%202019%20TL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saisie ANDON"/>
      <sheetName val="PA-SB-AT"/>
      <sheetName val="RdP"/>
      <sheetName val="CaR"/>
      <sheetName val="ICP"/>
      <sheetName val="Nb PA_SB-AT"/>
      <sheetName val="Nb RdP"/>
      <sheetName val="Nb CaR"/>
      <sheetName val="Nb ICP"/>
      <sheetName val="Fiches ICP"/>
      <sheetName val="TABLEAUX global TL1"/>
      <sheetName val="TABLEAUX TL1"/>
      <sheetName val="TOP 3 TABLEAUX"/>
      <sheetName val="Graphiques TL1"/>
      <sheetName val="Graphiques globaux TL1"/>
      <sheetName val="TOP3 T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A2">
            <v>1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3</v>
          </cell>
          <cell r="I2">
            <v>3</v>
          </cell>
          <cell r="J2">
            <v>0</v>
          </cell>
          <cell r="K2">
            <v>0</v>
          </cell>
          <cell r="L2">
            <v>0</v>
          </cell>
          <cell r="M2">
            <v>7</v>
          </cell>
          <cell r="N2" t="str">
            <v>ESSIEU CD1</v>
          </cell>
        </row>
        <row r="3">
          <cell r="A3">
            <v>2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3</v>
          </cell>
          <cell r="J3">
            <v>3</v>
          </cell>
          <cell r="K3">
            <v>0</v>
          </cell>
          <cell r="L3">
            <v>0</v>
          </cell>
          <cell r="M3">
            <v>8</v>
          </cell>
          <cell r="N3" t="str">
            <v>ESSIEU CD2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5</v>
          </cell>
          <cell r="I4">
            <v>11</v>
          </cell>
          <cell r="J4">
            <v>3</v>
          </cell>
          <cell r="K4">
            <v>0</v>
          </cell>
          <cell r="L4">
            <v>0</v>
          </cell>
          <cell r="M4">
            <v>19</v>
          </cell>
          <cell r="N4" t="str">
            <v>ESSIEU CD3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 t="str">
            <v>PIVOTS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1</v>
          </cell>
          <cell r="I6">
            <v>1</v>
          </cell>
          <cell r="J6">
            <v>0</v>
          </cell>
          <cell r="K6">
            <v>0</v>
          </cell>
          <cell r="L6">
            <v>0</v>
          </cell>
          <cell r="M6">
            <v>2</v>
          </cell>
          <cell r="N6" t="str">
            <v>AIDE ESSIEU</v>
          </cell>
        </row>
        <row r="7">
          <cell r="A7">
            <v>5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5</v>
          </cell>
          <cell r="H7">
            <v>1</v>
          </cell>
          <cell r="I7">
            <v>6</v>
          </cell>
          <cell r="J7">
            <v>2</v>
          </cell>
          <cell r="K7">
            <v>0</v>
          </cell>
          <cell r="L7">
            <v>0</v>
          </cell>
          <cell r="M7">
            <v>19</v>
          </cell>
          <cell r="N7" t="str">
            <v>PONT CD1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 t="str">
            <v>PONT CD2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1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1</v>
          </cell>
          <cell r="N9" t="str">
            <v>PONT CD3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1</v>
          </cell>
          <cell r="F10">
            <v>0</v>
          </cell>
          <cell r="G10">
            <v>0</v>
          </cell>
          <cell r="H10">
            <v>1</v>
          </cell>
          <cell r="I10">
            <v>1</v>
          </cell>
          <cell r="J10">
            <v>1</v>
          </cell>
          <cell r="K10">
            <v>0</v>
          </cell>
          <cell r="L10">
            <v>0</v>
          </cell>
          <cell r="M10">
            <v>4</v>
          </cell>
          <cell r="N10" t="str">
            <v>PONT CD4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1</v>
          </cell>
          <cell r="H11">
            <v>1</v>
          </cell>
          <cell r="I11">
            <v>0</v>
          </cell>
          <cell r="J11">
            <v>2</v>
          </cell>
          <cell r="K11">
            <v>0</v>
          </cell>
          <cell r="L11">
            <v>0</v>
          </cell>
          <cell r="M11">
            <v>4</v>
          </cell>
          <cell r="N11" t="str">
            <v>PONT CD5</v>
          </cell>
        </row>
        <row r="12">
          <cell r="A12">
            <v>1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4</v>
          </cell>
          <cell r="H12">
            <v>6</v>
          </cell>
          <cell r="I12">
            <v>2</v>
          </cell>
          <cell r="J12">
            <v>1</v>
          </cell>
          <cell r="K12">
            <v>0</v>
          </cell>
          <cell r="L12">
            <v>0</v>
          </cell>
          <cell r="M12">
            <v>14</v>
          </cell>
          <cell r="N12" t="str">
            <v>PONT CD6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1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1</v>
          </cell>
          <cell r="N13" t="str">
            <v>AIDE PONT</v>
          </cell>
        </row>
        <row r="14">
          <cell r="A14">
            <v>1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1</v>
          </cell>
          <cell r="N14" t="str">
            <v>LEGOS/PLOTS/BARRE</v>
          </cell>
        </row>
        <row r="15">
          <cell r="A15">
            <v>5</v>
          </cell>
          <cell r="B15">
            <v>5</v>
          </cell>
          <cell r="C15">
            <v>0</v>
          </cell>
          <cell r="D15">
            <v>0</v>
          </cell>
          <cell r="E15">
            <v>2</v>
          </cell>
          <cell r="F15">
            <v>2</v>
          </cell>
          <cell r="G15">
            <v>7</v>
          </cell>
          <cell r="H15">
            <v>3</v>
          </cell>
          <cell r="I15">
            <v>8</v>
          </cell>
          <cell r="J15">
            <v>6</v>
          </cell>
          <cell r="K15">
            <v>0</v>
          </cell>
          <cell r="L15">
            <v>0</v>
          </cell>
          <cell r="M15">
            <v>38</v>
          </cell>
          <cell r="N15" t="str">
            <v>Pool Log</v>
          </cell>
        </row>
        <row r="16">
          <cell r="A16">
            <v>18</v>
          </cell>
          <cell r="B16">
            <v>5</v>
          </cell>
          <cell r="C16">
            <v>0</v>
          </cell>
          <cell r="D16">
            <v>0</v>
          </cell>
          <cell r="E16">
            <v>13</v>
          </cell>
          <cell r="F16">
            <v>4</v>
          </cell>
          <cell r="G16">
            <v>3</v>
          </cell>
          <cell r="H16">
            <v>10</v>
          </cell>
          <cell r="I16">
            <v>40</v>
          </cell>
          <cell r="J16">
            <v>25</v>
          </cell>
          <cell r="K16">
            <v>0</v>
          </cell>
          <cell r="L16">
            <v>0</v>
          </cell>
          <cell r="M16">
            <v>118</v>
          </cell>
          <cell r="N16" t="str">
            <v>équipement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1</v>
          </cell>
          <cell r="G17">
            <v>2</v>
          </cell>
          <cell r="H17">
            <v>3</v>
          </cell>
          <cell r="I17">
            <v>6</v>
          </cell>
          <cell r="J17">
            <v>0</v>
          </cell>
          <cell r="K17">
            <v>0</v>
          </cell>
          <cell r="L17">
            <v>0</v>
          </cell>
          <cell r="M17">
            <v>12</v>
          </cell>
          <cell r="N17" t="str">
            <v>Logistique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8</v>
          </cell>
          <cell r="F18">
            <v>5</v>
          </cell>
          <cell r="G18">
            <v>0</v>
          </cell>
          <cell r="H18">
            <v>1</v>
          </cell>
          <cell r="I18">
            <v>0</v>
          </cell>
          <cell r="J18">
            <v>2</v>
          </cell>
          <cell r="K18">
            <v>0</v>
          </cell>
          <cell r="L18">
            <v>0</v>
          </cell>
          <cell r="M18">
            <v>16</v>
          </cell>
          <cell r="N18" t="str">
            <v>Process</v>
          </cell>
        </row>
        <row r="19">
          <cell r="A19">
            <v>5</v>
          </cell>
          <cell r="B19">
            <v>3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1</v>
          </cell>
          <cell r="H19">
            <v>0</v>
          </cell>
          <cell r="I19">
            <v>0</v>
          </cell>
          <cell r="J19">
            <v>5</v>
          </cell>
          <cell r="K19">
            <v>0</v>
          </cell>
          <cell r="L19">
            <v>0</v>
          </cell>
          <cell r="M19">
            <v>14</v>
          </cell>
          <cell r="N19" t="str">
            <v>Fournisseur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4</v>
          </cell>
          <cell r="J20">
            <v>3</v>
          </cell>
          <cell r="K20">
            <v>0</v>
          </cell>
          <cell r="L20">
            <v>0</v>
          </cell>
          <cell r="M20">
            <v>7</v>
          </cell>
          <cell r="N20" t="str">
            <v>CPE</v>
          </cell>
        </row>
        <row r="21">
          <cell r="A21">
            <v>1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1</v>
          </cell>
          <cell r="I21">
            <v>1</v>
          </cell>
          <cell r="J21">
            <v>0</v>
          </cell>
          <cell r="K21">
            <v>0</v>
          </cell>
          <cell r="L21">
            <v>0</v>
          </cell>
          <cell r="M21">
            <v>3</v>
          </cell>
          <cell r="N21" t="str">
            <v>DCO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15</v>
          </cell>
          <cell r="I26">
            <v>35</v>
          </cell>
          <cell r="J26">
            <v>0</v>
          </cell>
          <cell r="K26">
            <v>0</v>
          </cell>
          <cell r="L26">
            <v>0</v>
          </cell>
          <cell r="M26">
            <v>50</v>
          </cell>
          <cell r="N26" t="str">
            <v>ESSIEU CD1</v>
          </cell>
        </row>
        <row r="27">
          <cell r="A27">
            <v>15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30</v>
          </cell>
          <cell r="J27">
            <v>20</v>
          </cell>
          <cell r="K27">
            <v>0</v>
          </cell>
          <cell r="L27">
            <v>0</v>
          </cell>
          <cell r="M27">
            <v>65</v>
          </cell>
          <cell r="N27" t="str">
            <v>ESSIEU CD2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75</v>
          </cell>
          <cell r="I28">
            <v>75</v>
          </cell>
          <cell r="J28">
            <v>30</v>
          </cell>
          <cell r="K28">
            <v>0</v>
          </cell>
          <cell r="L28">
            <v>0</v>
          </cell>
          <cell r="M28">
            <v>180</v>
          </cell>
          <cell r="N28" t="str">
            <v>ESSIEU CD3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 t="str">
            <v>PIVOTS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5</v>
          </cell>
          <cell r="I30">
            <v>5</v>
          </cell>
          <cell r="J30">
            <v>0</v>
          </cell>
          <cell r="K30">
            <v>0</v>
          </cell>
          <cell r="L30">
            <v>0</v>
          </cell>
          <cell r="M30">
            <v>10</v>
          </cell>
          <cell r="N30" t="str">
            <v>AIDE ESSIEU</v>
          </cell>
        </row>
        <row r="31">
          <cell r="A31">
            <v>35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15</v>
          </cell>
          <cell r="H31">
            <v>0</v>
          </cell>
          <cell r="I31">
            <v>60</v>
          </cell>
          <cell r="J31">
            <v>30</v>
          </cell>
          <cell r="K31">
            <v>0</v>
          </cell>
          <cell r="L31">
            <v>0</v>
          </cell>
          <cell r="M31">
            <v>140</v>
          </cell>
          <cell r="N31" t="str">
            <v>PONT CD1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 t="str">
            <v>PONT CD2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 t="str">
            <v>PONT CD3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10</v>
          </cell>
          <cell r="F34">
            <v>0</v>
          </cell>
          <cell r="G34">
            <v>0</v>
          </cell>
          <cell r="H34">
            <v>10</v>
          </cell>
          <cell r="I34">
            <v>5</v>
          </cell>
          <cell r="J34">
            <v>10</v>
          </cell>
          <cell r="K34">
            <v>0</v>
          </cell>
          <cell r="L34">
            <v>0</v>
          </cell>
          <cell r="M34">
            <v>35</v>
          </cell>
          <cell r="N34" t="str">
            <v>PONT CD4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10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10</v>
          </cell>
          <cell r="N35" t="str">
            <v>PONT CD5</v>
          </cell>
        </row>
        <row r="36">
          <cell r="A36">
            <v>15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40</v>
          </cell>
          <cell r="H36">
            <v>70</v>
          </cell>
          <cell r="I36">
            <v>30</v>
          </cell>
          <cell r="J36">
            <v>10</v>
          </cell>
          <cell r="K36">
            <v>0</v>
          </cell>
          <cell r="L36">
            <v>0</v>
          </cell>
          <cell r="M36">
            <v>165</v>
          </cell>
          <cell r="N36" t="str">
            <v>PONT CD6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10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10</v>
          </cell>
          <cell r="N37" t="str">
            <v>AIDE PONT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 t="str">
            <v>LEGOS/PLOTS/BARRE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20</v>
          </cell>
          <cell r="G39">
            <v>25</v>
          </cell>
          <cell r="H39">
            <v>15</v>
          </cell>
          <cell r="I39">
            <v>30</v>
          </cell>
          <cell r="J39">
            <v>5</v>
          </cell>
          <cell r="K39">
            <v>0</v>
          </cell>
          <cell r="L39">
            <v>0</v>
          </cell>
          <cell r="M39">
            <v>95</v>
          </cell>
          <cell r="N39" t="str">
            <v>Pool Log</v>
          </cell>
        </row>
        <row r="40">
          <cell r="A40">
            <v>55</v>
          </cell>
          <cell r="B40">
            <v>15</v>
          </cell>
          <cell r="C40">
            <v>0</v>
          </cell>
          <cell r="D40">
            <v>0</v>
          </cell>
          <cell r="E40">
            <v>70</v>
          </cell>
          <cell r="F40">
            <v>30</v>
          </cell>
          <cell r="G40">
            <v>5</v>
          </cell>
          <cell r="H40">
            <v>75</v>
          </cell>
          <cell r="I40">
            <v>180</v>
          </cell>
          <cell r="J40">
            <v>15</v>
          </cell>
          <cell r="K40">
            <v>0</v>
          </cell>
          <cell r="L40">
            <v>0</v>
          </cell>
          <cell r="M40">
            <v>445</v>
          </cell>
          <cell r="N40" t="str">
            <v>équipement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10</v>
          </cell>
          <cell r="H41">
            <v>30</v>
          </cell>
          <cell r="I41">
            <v>5</v>
          </cell>
          <cell r="J41">
            <v>0</v>
          </cell>
          <cell r="K41">
            <v>0</v>
          </cell>
          <cell r="L41">
            <v>0</v>
          </cell>
          <cell r="M41">
            <v>45</v>
          </cell>
          <cell r="N41" t="str">
            <v>Logistique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20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20</v>
          </cell>
          <cell r="N42" t="str">
            <v>Process</v>
          </cell>
        </row>
        <row r="43">
          <cell r="A43">
            <v>15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5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20</v>
          </cell>
          <cell r="N43" t="str">
            <v>Fournisseur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5</v>
          </cell>
          <cell r="J44">
            <v>15</v>
          </cell>
          <cell r="K44">
            <v>0</v>
          </cell>
          <cell r="L44">
            <v>0</v>
          </cell>
          <cell r="M44">
            <v>20</v>
          </cell>
          <cell r="N44" t="str">
            <v>CPE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5</v>
          </cell>
          <cell r="I45">
            <v>5</v>
          </cell>
          <cell r="J45">
            <v>0</v>
          </cell>
          <cell r="K45">
            <v>0</v>
          </cell>
          <cell r="L45">
            <v>0</v>
          </cell>
          <cell r="M45">
            <v>10</v>
          </cell>
          <cell r="N45" t="str">
            <v>DCO</v>
          </cell>
        </row>
      </sheetData>
      <sheetData sheetId="12">
        <row r="2">
          <cell r="A2">
            <v>1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3</v>
          </cell>
          <cell r="I2">
            <v>3</v>
          </cell>
          <cell r="J2">
            <v>0</v>
          </cell>
          <cell r="K2">
            <v>0</v>
          </cell>
          <cell r="L2">
            <v>0</v>
          </cell>
          <cell r="M2">
            <v>7</v>
          </cell>
          <cell r="N2" t="str">
            <v>ESSIEU CD1</v>
          </cell>
        </row>
        <row r="3">
          <cell r="A3">
            <v>2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3</v>
          </cell>
          <cell r="J3">
            <v>3</v>
          </cell>
          <cell r="K3">
            <v>0</v>
          </cell>
          <cell r="L3">
            <v>0</v>
          </cell>
          <cell r="M3">
            <v>8</v>
          </cell>
          <cell r="N3" t="str">
            <v>ESSIEU CD2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5</v>
          </cell>
          <cell r="I4">
            <v>11</v>
          </cell>
          <cell r="J4">
            <v>3</v>
          </cell>
          <cell r="K4">
            <v>0</v>
          </cell>
          <cell r="L4">
            <v>0</v>
          </cell>
          <cell r="M4">
            <v>19</v>
          </cell>
          <cell r="N4" t="str">
            <v>ESSIEU CD3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 t="str">
            <v>PIVOTS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1</v>
          </cell>
          <cell r="I6">
            <v>1</v>
          </cell>
          <cell r="J6">
            <v>0</v>
          </cell>
          <cell r="K6">
            <v>0</v>
          </cell>
          <cell r="L6">
            <v>0</v>
          </cell>
          <cell r="M6">
            <v>2</v>
          </cell>
          <cell r="N6" t="str">
            <v>AIDE ESSIEU</v>
          </cell>
        </row>
        <row r="7">
          <cell r="A7">
            <v>5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5</v>
          </cell>
          <cell r="H7">
            <v>1</v>
          </cell>
          <cell r="I7">
            <v>6</v>
          </cell>
          <cell r="J7">
            <v>2</v>
          </cell>
          <cell r="K7">
            <v>0</v>
          </cell>
          <cell r="L7">
            <v>0</v>
          </cell>
          <cell r="M7">
            <v>19</v>
          </cell>
          <cell r="N7" t="str">
            <v>PONT CD1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 t="str">
            <v>PONT CD2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1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1</v>
          </cell>
          <cell r="N9" t="str">
            <v>PONT CD3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1</v>
          </cell>
          <cell r="F10">
            <v>0</v>
          </cell>
          <cell r="G10">
            <v>0</v>
          </cell>
          <cell r="H10">
            <v>1</v>
          </cell>
          <cell r="I10">
            <v>1</v>
          </cell>
          <cell r="J10">
            <v>1</v>
          </cell>
          <cell r="K10">
            <v>0</v>
          </cell>
          <cell r="L10">
            <v>0</v>
          </cell>
          <cell r="M10">
            <v>4</v>
          </cell>
          <cell r="N10" t="str">
            <v>PONT CD4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1</v>
          </cell>
          <cell r="H11">
            <v>1</v>
          </cell>
          <cell r="I11">
            <v>0</v>
          </cell>
          <cell r="J11">
            <v>2</v>
          </cell>
          <cell r="K11">
            <v>0</v>
          </cell>
          <cell r="L11">
            <v>0</v>
          </cell>
          <cell r="M11">
            <v>4</v>
          </cell>
          <cell r="N11" t="str">
            <v>PONT CD5</v>
          </cell>
        </row>
        <row r="12">
          <cell r="A12">
            <v>1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4</v>
          </cell>
          <cell r="H12">
            <v>6</v>
          </cell>
          <cell r="I12">
            <v>2</v>
          </cell>
          <cell r="J12">
            <v>1</v>
          </cell>
          <cell r="K12">
            <v>0</v>
          </cell>
          <cell r="L12">
            <v>0</v>
          </cell>
          <cell r="M12">
            <v>14</v>
          </cell>
          <cell r="N12" t="str">
            <v>PONT CD6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1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1</v>
          </cell>
          <cell r="N13" t="str">
            <v>AIDE PONT</v>
          </cell>
        </row>
        <row r="14">
          <cell r="A14">
            <v>1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1</v>
          </cell>
          <cell r="N14" t="str">
            <v>LEGOS/PLOTS/BARRE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15</v>
          </cell>
          <cell r="I18">
            <v>35</v>
          </cell>
          <cell r="J18">
            <v>0</v>
          </cell>
          <cell r="K18">
            <v>0</v>
          </cell>
          <cell r="L18">
            <v>0</v>
          </cell>
          <cell r="M18">
            <v>50</v>
          </cell>
          <cell r="N18" t="str">
            <v>ESSIEU CD1</v>
          </cell>
        </row>
        <row r="19">
          <cell r="A19">
            <v>15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30</v>
          </cell>
          <cell r="J19">
            <v>20</v>
          </cell>
          <cell r="K19">
            <v>0</v>
          </cell>
          <cell r="L19">
            <v>0</v>
          </cell>
          <cell r="M19">
            <v>65</v>
          </cell>
          <cell r="N19" t="str">
            <v>ESSIEU CD2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75</v>
          </cell>
          <cell r="I20">
            <v>75</v>
          </cell>
          <cell r="J20">
            <v>30</v>
          </cell>
          <cell r="K20">
            <v>0</v>
          </cell>
          <cell r="L20">
            <v>0</v>
          </cell>
          <cell r="M20">
            <v>180</v>
          </cell>
          <cell r="N20" t="str">
            <v>ESSIEU CD3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 t="str">
            <v>PIVOTS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5</v>
          </cell>
          <cell r="I22">
            <v>5</v>
          </cell>
          <cell r="J22">
            <v>0</v>
          </cell>
          <cell r="K22">
            <v>0</v>
          </cell>
          <cell r="L22">
            <v>0</v>
          </cell>
          <cell r="M22">
            <v>10</v>
          </cell>
          <cell r="N22" t="str">
            <v>AIDE ESSIEU</v>
          </cell>
        </row>
        <row r="23">
          <cell r="A23">
            <v>35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15</v>
          </cell>
          <cell r="H23">
            <v>0</v>
          </cell>
          <cell r="I23">
            <v>60</v>
          </cell>
          <cell r="J23">
            <v>30</v>
          </cell>
          <cell r="K23">
            <v>0</v>
          </cell>
          <cell r="L23">
            <v>0</v>
          </cell>
          <cell r="M23">
            <v>140</v>
          </cell>
          <cell r="N23" t="str">
            <v>PONT CD1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 t="str">
            <v>PONT CD2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 t="str">
            <v>PONT CD3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10</v>
          </cell>
          <cell r="F26">
            <v>0</v>
          </cell>
          <cell r="G26">
            <v>0</v>
          </cell>
          <cell r="H26">
            <v>10</v>
          </cell>
          <cell r="I26">
            <v>5</v>
          </cell>
          <cell r="J26">
            <v>10</v>
          </cell>
          <cell r="K26">
            <v>0</v>
          </cell>
          <cell r="L26">
            <v>0</v>
          </cell>
          <cell r="M26">
            <v>35</v>
          </cell>
          <cell r="N26" t="str">
            <v>PONT CD4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10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10</v>
          </cell>
          <cell r="N27" t="str">
            <v>PONT CD5</v>
          </cell>
        </row>
        <row r="28">
          <cell r="A28">
            <v>15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40</v>
          </cell>
          <cell r="H28">
            <v>70</v>
          </cell>
          <cell r="I28">
            <v>30</v>
          </cell>
          <cell r="J28">
            <v>10</v>
          </cell>
          <cell r="K28">
            <v>0</v>
          </cell>
          <cell r="L28">
            <v>0</v>
          </cell>
          <cell r="M28">
            <v>165</v>
          </cell>
          <cell r="N28" t="str">
            <v>PONT CD6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10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10</v>
          </cell>
          <cell r="N29" t="str">
            <v>AIDE PONT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 t="str">
            <v>LEGOS/PLOTS/BARRE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 t="str">
            <v>DANJEAN Yohann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1</v>
          </cell>
          <cell r="I35">
            <v>1</v>
          </cell>
          <cell r="J35">
            <v>2</v>
          </cell>
          <cell r="K35">
            <v>0</v>
          </cell>
          <cell r="L35">
            <v>0</v>
          </cell>
          <cell r="M35">
            <v>4</v>
          </cell>
          <cell r="N35" t="str">
            <v>DESMARIS Cedric</v>
          </cell>
        </row>
        <row r="36">
          <cell r="A36">
            <v>1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2</v>
          </cell>
          <cell r="H36">
            <v>1</v>
          </cell>
          <cell r="I36">
            <v>3</v>
          </cell>
          <cell r="J36">
            <v>0</v>
          </cell>
          <cell r="K36">
            <v>0</v>
          </cell>
          <cell r="L36">
            <v>0</v>
          </cell>
          <cell r="M36">
            <v>7</v>
          </cell>
          <cell r="N36" t="str">
            <v>SALLET Florian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 t="str">
            <v>GUILLEMOT Yohann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 t="str">
            <v>GRILLOT Jérôme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 t="str">
            <v>TEIXEIRA Anthony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1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1</v>
          </cell>
          <cell r="N40" t="str">
            <v>ONCU Emrah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 t="str">
            <v>MONNOT Philippe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 t="str">
            <v>CHOSSAT Philippe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4</v>
          </cell>
          <cell r="H43">
            <v>6</v>
          </cell>
          <cell r="I43">
            <v>2</v>
          </cell>
          <cell r="J43">
            <v>1</v>
          </cell>
          <cell r="K43">
            <v>0</v>
          </cell>
          <cell r="L43">
            <v>0</v>
          </cell>
          <cell r="M43">
            <v>13</v>
          </cell>
          <cell r="N43" t="str">
            <v>GRENIER Didier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4</v>
          </cell>
          <cell r="I44">
            <v>10</v>
          </cell>
          <cell r="J44">
            <v>1</v>
          </cell>
          <cell r="K44">
            <v>0</v>
          </cell>
          <cell r="L44">
            <v>0</v>
          </cell>
          <cell r="M44">
            <v>15</v>
          </cell>
          <cell r="N44" t="str">
            <v>LAROUBI Abdelhak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 t="str">
            <v>BELOUKI Jabrane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 t="str">
            <v>MOUROZ Norbert</v>
          </cell>
        </row>
        <row r="47">
          <cell r="A47">
            <v>2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2</v>
          </cell>
          <cell r="H47">
            <v>1</v>
          </cell>
          <cell r="I47">
            <v>6</v>
          </cell>
          <cell r="J47">
            <v>2</v>
          </cell>
          <cell r="K47">
            <v>0</v>
          </cell>
          <cell r="L47">
            <v>0</v>
          </cell>
          <cell r="M47">
            <v>13</v>
          </cell>
          <cell r="N47" t="str">
            <v>CHAROBERT Jimmy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2</v>
          </cell>
          <cell r="I48">
            <v>1</v>
          </cell>
          <cell r="J48">
            <v>3</v>
          </cell>
          <cell r="K48">
            <v>0</v>
          </cell>
          <cell r="L48">
            <v>0</v>
          </cell>
          <cell r="M48">
            <v>6</v>
          </cell>
          <cell r="N48" t="str">
            <v>LABIADH Tarek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 t="str">
            <v>DESCOTES Anthony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1</v>
          </cell>
          <cell r="H50">
            <v>1</v>
          </cell>
          <cell r="I50">
            <v>0</v>
          </cell>
          <cell r="J50">
            <v>2</v>
          </cell>
          <cell r="K50">
            <v>0</v>
          </cell>
          <cell r="L50">
            <v>0</v>
          </cell>
          <cell r="M50">
            <v>4</v>
          </cell>
          <cell r="N50" t="str">
            <v>FOUCHY Richard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1</v>
          </cell>
          <cell r="I51">
            <v>1</v>
          </cell>
          <cell r="J51">
            <v>0</v>
          </cell>
          <cell r="K51">
            <v>0</v>
          </cell>
          <cell r="L51">
            <v>0</v>
          </cell>
          <cell r="M51">
            <v>2</v>
          </cell>
          <cell r="N51" t="str">
            <v>ACHRAF Larbi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1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1</v>
          </cell>
          <cell r="N52" t="str">
            <v>DESMARIS Olivier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1</v>
          </cell>
          <cell r="K53">
            <v>0</v>
          </cell>
          <cell r="L53">
            <v>0</v>
          </cell>
          <cell r="M53">
            <v>1</v>
          </cell>
          <cell r="N53" t="str">
            <v>VERNE Romain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 t="str">
            <v xml:space="preserve"> 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 t="str">
            <v xml:space="preserve"> 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 t="str">
            <v>DANJEAN Yohann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10</v>
          </cell>
          <cell r="I61">
            <v>5</v>
          </cell>
          <cell r="J61">
            <v>20</v>
          </cell>
          <cell r="K61">
            <v>0</v>
          </cell>
          <cell r="L61">
            <v>0</v>
          </cell>
          <cell r="M61">
            <v>35</v>
          </cell>
          <cell r="N61" t="str">
            <v>DESMARIS Cedric</v>
          </cell>
        </row>
        <row r="62">
          <cell r="A62">
            <v>15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5</v>
          </cell>
          <cell r="H62">
            <v>0</v>
          </cell>
          <cell r="I62">
            <v>30</v>
          </cell>
          <cell r="J62">
            <v>0</v>
          </cell>
          <cell r="K62">
            <v>0</v>
          </cell>
          <cell r="L62">
            <v>0</v>
          </cell>
          <cell r="M62">
            <v>50</v>
          </cell>
          <cell r="N62" t="str">
            <v>SALLET Florian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  <cell r="N63" t="str">
            <v>GUILLEMOT Yohann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 t="str">
            <v>GRILLOT Jérôme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 t="str">
            <v>TEIXEIRA Anthony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 t="str">
            <v>ONCU Emrah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 t="str">
            <v>MONNOT Philippe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 t="str">
            <v>CHOSSAT Philippe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40</v>
          </cell>
          <cell r="H69">
            <v>70</v>
          </cell>
          <cell r="I69">
            <v>30</v>
          </cell>
          <cell r="J69">
            <v>10</v>
          </cell>
          <cell r="K69">
            <v>0</v>
          </cell>
          <cell r="L69">
            <v>0</v>
          </cell>
          <cell r="M69">
            <v>150</v>
          </cell>
          <cell r="N69" t="str">
            <v>GRENIER Didier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65</v>
          </cell>
          <cell r="I70">
            <v>85</v>
          </cell>
          <cell r="J70">
            <v>10</v>
          </cell>
          <cell r="K70">
            <v>0</v>
          </cell>
          <cell r="L70">
            <v>0</v>
          </cell>
          <cell r="M70">
            <v>160</v>
          </cell>
          <cell r="N70" t="str">
            <v>LAROUBI Abdelhak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 t="str">
            <v>BELOUKI Jabrane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 t="str">
            <v>MOUROZ Norbert</v>
          </cell>
        </row>
        <row r="73">
          <cell r="A73">
            <v>10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10</v>
          </cell>
          <cell r="H73">
            <v>0</v>
          </cell>
          <cell r="I73">
            <v>60</v>
          </cell>
          <cell r="J73">
            <v>30</v>
          </cell>
          <cell r="K73">
            <v>0</v>
          </cell>
          <cell r="L73">
            <v>0</v>
          </cell>
          <cell r="M73">
            <v>110</v>
          </cell>
          <cell r="N73" t="str">
            <v>CHAROBERT Jimmy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5</v>
          </cell>
          <cell r="J74">
            <v>20</v>
          </cell>
          <cell r="K74">
            <v>0</v>
          </cell>
          <cell r="L74">
            <v>0</v>
          </cell>
          <cell r="M74">
            <v>25</v>
          </cell>
          <cell r="N74" t="str">
            <v>LABIADH Tarek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 t="str">
            <v>DESCOTES Anthony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10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10</v>
          </cell>
          <cell r="N76" t="str">
            <v>FOUCHY Richard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10</v>
          </cell>
          <cell r="I77">
            <v>5</v>
          </cell>
          <cell r="J77">
            <v>0</v>
          </cell>
          <cell r="K77">
            <v>0</v>
          </cell>
          <cell r="L77">
            <v>0</v>
          </cell>
          <cell r="M77">
            <v>15</v>
          </cell>
          <cell r="N77" t="str">
            <v>ACHRAF Larbi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10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10</v>
          </cell>
          <cell r="N78" t="str">
            <v>DESMARIS Olivier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10</v>
          </cell>
          <cell r="K79">
            <v>0</v>
          </cell>
          <cell r="L79">
            <v>0</v>
          </cell>
          <cell r="M79">
            <v>10</v>
          </cell>
          <cell r="N79" t="str">
            <v>VERNE Romain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 t="str">
            <v xml:space="preserve"> 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 t="str">
            <v xml:space="preserve"> 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</row>
      </sheetData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53"/>
  <sheetViews>
    <sheetView showGridLines="0" showZeros="0" tabSelected="1" zoomScale="70" zoomScaleNormal="70" workbookViewId="0">
      <selection activeCell="J16" sqref="J16"/>
    </sheetView>
  </sheetViews>
  <sheetFormatPr baseColWidth="10" defaultColWidth="11.453125" defaultRowHeight="13" x14ac:dyDescent="0.3"/>
  <cols>
    <col min="1" max="1" width="18.81640625" style="13" bestFit="1" customWidth="1"/>
    <col min="2" max="5" width="29" style="13" customWidth="1"/>
    <col min="6" max="16384" width="11.453125" style="2"/>
  </cols>
  <sheetData>
    <row r="1" spans="1:6" ht="22" customHeight="1" x14ac:dyDescent="0.25">
      <c r="A1" s="27" t="s">
        <v>0</v>
      </c>
      <c r="B1" s="28"/>
      <c r="C1" s="28"/>
      <c r="D1" s="28"/>
      <c r="E1" s="29"/>
      <c r="F1" s="1"/>
    </row>
    <row r="2" spans="1:6" ht="22" customHeight="1" x14ac:dyDescent="0.25">
      <c r="A2" s="23" t="s">
        <v>1</v>
      </c>
      <c r="B2" s="3" t="s">
        <v>2</v>
      </c>
      <c r="C2" s="3" t="s">
        <v>3</v>
      </c>
      <c r="D2" s="3" t="s">
        <v>4</v>
      </c>
      <c r="E2" s="4" t="s">
        <v>5</v>
      </c>
      <c r="F2" s="1"/>
    </row>
    <row r="3" spans="1:6" ht="22" customHeight="1" x14ac:dyDescent="0.25">
      <c r="A3" s="23"/>
      <c r="B3" s="3"/>
      <c r="C3" s="3"/>
      <c r="D3" s="3"/>
      <c r="E3" s="4"/>
      <c r="F3" s="1"/>
    </row>
    <row r="4" spans="1:6" ht="22" customHeight="1" x14ac:dyDescent="0.25">
      <c r="A4" s="23"/>
      <c r="B4" s="3"/>
      <c r="C4" s="3"/>
      <c r="D4" s="3"/>
      <c r="E4" s="4"/>
      <c r="F4" s="1"/>
    </row>
    <row r="5" spans="1:6" ht="22" customHeight="1" x14ac:dyDescent="0.25">
      <c r="A5" s="5" t="s">
        <v>6</v>
      </c>
      <c r="B5" s="6"/>
      <c r="C5" s="7"/>
      <c r="D5" s="7"/>
      <c r="E5" s="8"/>
      <c r="F5" s="1"/>
    </row>
    <row r="6" spans="1:6" ht="22" customHeight="1" x14ac:dyDescent="0.25">
      <c r="A6" s="5" t="s">
        <v>7</v>
      </c>
      <c r="B6" s="3"/>
      <c r="C6" s="3"/>
      <c r="D6" s="3"/>
      <c r="E6" s="4"/>
      <c r="F6" s="1"/>
    </row>
    <row r="7" spans="1:6" ht="22" customHeight="1" x14ac:dyDescent="0.25">
      <c r="A7" s="5" t="s">
        <v>8</v>
      </c>
      <c r="B7" s="3"/>
      <c r="C7" s="3"/>
      <c r="D7" s="3"/>
      <c r="E7" s="4"/>
      <c r="F7" s="1"/>
    </row>
    <row r="8" spans="1:6" ht="22" customHeight="1" x14ac:dyDescent="0.25">
      <c r="A8" s="24" t="s">
        <v>9</v>
      </c>
      <c r="B8" s="25" t="s">
        <v>2</v>
      </c>
      <c r="C8" s="25"/>
      <c r="D8" s="25" t="s">
        <v>3</v>
      </c>
      <c r="E8" s="26"/>
      <c r="F8" s="1"/>
    </row>
    <row r="9" spans="1:6" ht="22" customHeight="1" x14ac:dyDescent="0.25">
      <c r="A9" s="24"/>
      <c r="B9" s="25"/>
      <c r="C9" s="25"/>
      <c r="D9" s="25"/>
      <c r="E9" s="26"/>
      <c r="F9" s="1"/>
    </row>
    <row r="10" spans="1:6" ht="22" customHeight="1" x14ac:dyDescent="0.25">
      <c r="A10" s="24"/>
      <c r="B10" s="25"/>
      <c r="C10" s="25"/>
      <c r="D10" s="25"/>
      <c r="E10" s="26"/>
      <c r="F10" s="1"/>
    </row>
    <row r="11" spans="1:6" ht="22" customHeight="1" x14ac:dyDescent="0.25">
      <c r="A11" s="5" t="s">
        <v>6</v>
      </c>
      <c r="B11" s="14"/>
      <c r="C11" s="14"/>
      <c r="D11" s="15"/>
      <c r="E11" s="16"/>
      <c r="F11" s="1"/>
    </row>
    <row r="12" spans="1:6" ht="22" customHeight="1" x14ac:dyDescent="0.25">
      <c r="A12" s="5" t="s">
        <v>7</v>
      </c>
      <c r="B12" s="25"/>
      <c r="C12" s="25"/>
      <c r="D12" s="25"/>
      <c r="E12" s="26"/>
      <c r="F12" s="1"/>
    </row>
    <row r="13" spans="1:6" ht="22" customHeight="1" x14ac:dyDescent="0.25">
      <c r="A13" s="5" t="s">
        <v>8</v>
      </c>
      <c r="B13" s="25"/>
      <c r="C13" s="25"/>
      <c r="D13" s="25"/>
      <c r="E13" s="26"/>
      <c r="F13" s="1"/>
    </row>
    <row r="14" spans="1:6" ht="22" customHeight="1" x14ac:dyDescent="0.25">
      <c r="A14" s="30" t="s">
        <v>10</v>
      </c>
      <c r="B14" s="31"/>
      <c r="C14" s="31"/>
      <c r="D14" s="31"/>
      <c r="E14" s="32"/>
      <c r="F14" s="1"/>
    </row>
    <row r="15" spans="1:6" ht="22" customHeight="1" x14ac:dyDescent="0.25">
      <c r="A15" s="23" t="s">
        <v>1</v>
      </c>
      <c r="B15" s="3" t="s">
        <v>2</v>
      </c>
      <c r="C15" s="3" t="s">
        <v>3</v>
      </c>
      <c r="D15" s="3" t="s">
        <v>4</v>
      </c>
      <c r="E15" s="4" t="s">
        <v>5</v>
      </c>
      <c r="F15" s="1"/>
    </row>
    <row r="16" spans="1:6" ht="22" customHeight="1" x14ac:dyDescent="0.25">
      <c r="A16" s="23"/>
      <c r="B16" s="3">
        <f>MAX('[1]TABLEAUX TL1'!$A$2:$A$14)</f>
        <v>5</v>
      </c>
      <c r="C16" s="3">
        <f>MAX('[1]TABLEAUX TL1'!$A$18:$A$30)</f>
        <v>35</v>
      </c>
      <c r="D16" s="3">
        <f>MAX('[1]TABLEAUX TL1'!$A$34:$A$56)</f>
        <v>2</v>
      </c>
      <c r="E16" s="4">
        <f>MAX('[1]TABLEAUX TL1'!$A$60:$A$82)</f>
        <v>15</v>
      </c>
      <c r="F16" s="1"/>
    </row>
    <row r="17" spans="1:6" ht="22" customHeight="1" x14ac:dyDescent="0.25">
      <c r="A17" s="23"/>
      <c r="B17" s="3" t="str">
        <f>IF(SUM('[1]TABLEAUX TL1'!$A$2:$A$14,0),(VLOOKUP(MAX('[1]TABLEAUX TL1'!$A$2:$A$14),'[1]TABLEAUX TL1'!$A$2:$N$14,14,FALSE)),"")</f>
        <v>PONT CD1</v>
      </c>
      <c r="C17" s="3" t="str">
        <f>IF(SUM('[1]TABLEAUX TL1'!$A$18:$A$30,0),(VLOOKUP(MAX('[1]TABLEAUX TL1'!$A$18:$A$30),'[1]TABLEAUX TL1'!$A$18:$N$30,14,FALSE)),"")</f>
        <v>PONT CD1</v>
      </c>
      <c r="D17" s="3"/>
      <c r="E17" s="4"/>
      <c r="F17" s="9"/>
    </row>
    <row r="18" spans="1:6" ht="22" customHeight="1" x14ac:dyDescent="0.25">
      <c r="A18" s="5" t="s">
        <v>6</v>
      </c>
      <c r="B18" s="6"/>
      <c r="C18" s="7"/>
      <c r="D18" s="7"/>
      <c r="E18" s="8"/>
      <c r="F18" s="1"/>
    </row>
    <row r="19" spans="1:6" ht="22" customHeight="1" x14ac:dyDescent="0.25">
      <c r="A19" s="5" t="s">
        <v>7</v>
      </c>
      <c r="B19" s="3"/>
      <c r="C19" s="3"/>
      <c r="D19" s="3"/>
      <c r="E19" s="4"/>
      <c r="F19" s="1"/>
    </row>
    <row r="20" spans="1:6" ht="22" customHeight="1" x14ac:dyDescent="0.25">
      <c r="A20" s="5" t="s">
        <v>8</v>
      </c>
      <c r="B20" s="3"/>
      <c r="C20" s="3"/>
      <c r="D20" s="3"/>
      <c r="E20" s="4"/>
      <c r="F20" s="1"/>
    </row>
    <row r="21" spans="1:6" ht="22" customHeight="1" x14ac:dyDescent="0.25">
      <c r="A21" s="24" t="s">
        <v>9</v>
      </c>
      <c r="B21" s="25" t="s">
        <v>2</v>
      </c>
      <c r="C21" s="25"/>
      <c r="D21" s="25" t="s">
        <v>3</v>
      </c>
      <c r="E21" s="26"/>
    </row>
    <row r="22" spans="1:6" ht="22" customHeight="1" x14ac:dyDescent="0.25">
      <c r="A22" s="24"/>
      <c r="B22" s="25">
        <f>MAX('[1]TABLEAUX global TL1'!$A$2:$A$21)</f>
        <v>18</v>
      </c>
      <c r="C22" s="25"/>
      <c r="D22" s="25">
        <f>MAX('[1]TABLEAUX global TL1'!$A$26:$A$45)</f>
        <v>55</v>
      </c>
      <c r="E22" s="26"/>
    </row>
    <row r="23" spans="1:6" ht="22" customHeight="1" x14ac:dyDescent="0.25">
      <c r="A23" s="24"/>
      <c r="B23" s="25" t="str">
        <f>IF(SUM('[1]TABLEAUX global TL1'!$A$2:$A$21,0),(VLOOKUP(MAX('[1]TABLEAUX global TL1'!$A$2:$A$21),'[1]TABLEAUX global TL1'!$A$2:$N$21,14,FALSE)),"")</f>
        <v>équipement</v>
      </c>
      <c r="C23" s="25"/>
      <c r="D23" s="25" t="str">
        <f>IF(SUM('[1]TABLEAUX global TL1'!$A$26:$A$45,0),(VLOOKUP(MAX('[1]TABLEAUX global TL1'!$A$26:$A$45),'[1]TABLEAUX global TL1'!$A$26:$N$45,14,FALSE)),"")</f>
        <v>équipement</v>
      </c>
      <c r="E23" s="26"/>
    </row>
    <row r="24" spans="1:6" ht="22" customHeight="1" x14ac:dyDescent="0.25">
      <c r="A24" s="5" t="s">
        <v>6</v>
      </c>
      <c r="B24" s="14"/>
      <c r="C24" s="14"/>
      <c r="D24" s="15"/>
      <c r="E24" s="16"/>
    </row>
    <row r="25" spans="1:6" ht="22" customHeight="1" x14ac:dyDescent="0.25">
      <c r="A25" s="5" t="s">
        <v>7</v>
      </c>
      <c r="B25" s="14"/>
      <c r="C25" s="14"/>
      <c r="D25" s="15"/>
      <c r="E25" s="16"/>
    </row>
    <row r="26" spans="1:6" ht="22" customHeight="1" thickBot="1" x14ac:dyDescent="0.3">
      <c r="A26" s="10" t="s">
        <v>8</v>
      </c>
      <c r="B26" s="17"/>
      <c r="C26" s="17"/>
      <c r="D26" s="18"/>
      <c r="E26" s="19"/>
    </row>
    <row r="27" spans="1:6" ht="22" customHeight="1" x14ac:dyDescent="0.25">
      <c r="A27" s="27" t="s">
        <v>11</v>
      </c>
      <c r="B27" s="28"/>
      <c r="C27" s="28"/>
      <c r="D27" s="28"/>
      <c r="E27" s="29"/>
      <c r="F27" s="38" t="s">
        <v>12</v>
      </c>
    </row>
    <row r="28" spans="1:6" ht="22" customHeight="1" x14ac:dyDescent="0.25">
      <c r="A28" s="23" t="s">
        <v>1</v>
      </c>
      <c r="B28" s="3" t="str">
        <f>B15</f>
        <v>Nombre appels MAX/POSTE</v>
      </c>
      <c r="C28" s="3" t="str">
        <f t="shared" ref="C28:E28" si="0">C15</f>
        <v>Temps appel MAX/POSTE</v>
      </c>
      <c r="D28" s="3" t="str">
        <f t="shared" si="0"/>
        <v>Nombre MAX/Personne</v>
      </c>
      <c r="E28" s="4" t="str">
        <f t="shared" si="0"/>
        <v>Temps MAX/Personne</v>
      </c>
      <c r="F28" s="38"/>
    </row>
    <row r="29" spans="1:6" ht="22" customHeight="1" x14ac:dyDescent="0.25">
      <c r="A29" s="23"/>
      <c r="B29" s="3">
        <f t="shared" ref="B29:E33" si="1">B16</f>
        <v>5</v>
      </c>
      <c r="C29" s="3">
        <f t="shared" si="1"/>
        <v>35</v>
      </c>
      <c r="D29" s="3">
        <f t="shared" si="1"/>
        <v>2</v>
      </c>
      <c r="E29" s="4">
        <f t="shared" si="1"/>
        <v>15</v>
      </c>
      <c r="F29" s="38"/>
    </row>
    <row r="30" spans="1:6" ht="22" customHeight="1" x14ac:dyDescent="0.25">
      <c r="A30" s="23"/>
      <c r="B30" s="3" t="str">
        <f t="shared" si="1"/>
        <v>PONT CD1</v>
      </c>
      <c r="C30" s="3" t="str">
        <f t="shared" si="1"/>
        <v>PONT CD1</v>
      </c>
      <c r="D30" s="3">
        <f t="shared" si="1"/>
        <v>0</v>
      </c>
      <c r="E30" s="4">
        <f t="shared" si="1"/>
        <v>0</v>
      </c>
      <c r="F30" s="38"/>
    </row>
    <row r="31" spans="1:6" ht="22" customHeight="1" x14ac:dyDescent="0.25">
      <c r="A31" s="5" t="s">
        <v>6</v>
      </c>
      <c r="B31" s="3">
        <f t="shared" si="1"/>
        <v>0</v>
      </c>
      <c r="C31" s="3">
        <f t="shared" si="1"/>
        <v>0</v>
      </c>
      <c r="D31" s="3">
        <f t="shared" si="1"/>
        <v>0</v>
      </c>
      <c r="E31" s="4">
        <f t="shared" si="1"/>
        <v>0</v>
      </c>
      <c r="F31" s="38"/>
    </row>
    <row r="32" spans="1:6" ht="22" customHeight="1" x14ac:dyDescent="0.25">
      <c r="A32" s="5" t="s">
        <v>7</v>
      </c>
      <c r="B32" s="3">
        <f t="shared" si="1"/>
        <v>0</v>
      </c>
      <c r="C32" s="3">
        <f t="shared" si="1"/>
        <v>0</v>
      </c>
      <c r="D32" s="3">
        <f t="shared" si="1"/>
        <v>0</v>
      </c>
      <c r="E32" s="4">
        <f t="shared" si="1"/>
        <v>0</v>
      </c>
      <c r="F32" s="38"/>
    </row>
    <row r="33" spans="1:7" ht="22" customHeight="1" x14ac:dyDescent="0.25">
      <c r="A33" s="5" t="s">
        <v>8</v>
      </c>
      <c r="B33" s="3">
        <f t="shared" si="1"/>
        <v>0</v>
      </c>
      <c r="C33" s="3">
        <f t="shared" si="1"/>
        <v>0</v>
      </c>
      <c r="D33" s="3">
        <f t="shared" si="1"/>
        <v>0</v>
      </c>
      <c r="E33" s="4">
        <f t="shared" si="1"/>
        <v>0</v>
      </c>
      <c r="F33" s="38"/>
    </row>
    <row r="34" spans="1:7" ht="22" customHeight="1" x14ac:dyDescent="0.25">
      <c r="A34" s="24" t="s">
        <v>9</v>
      </c>
      <c r="B34" s="25" t="str">
        <f>B21</f>
        <v>Nombre appels MAX/POSTE</v>
      </c>
      <c r="C34" s="25"/>
      <c r="D34" s="25" t="str">
        <f>D21</f>
        <v>Temps appel MAX/POSTE</v>
      </c>
      <c r="E34" s="26"/>
      <c r="F34" s="38"/>
    </row>
    <row r="35" spans="1:7" ht="22" customHeight="1" x14ac:dyDescent="0.25">
      <c r="A35" s="24"/>
      <c r="B35" s="25">
        <f t="shared" ref="B35:D39" si="2">B22</f>
        <v>18</v>
      </c>
      <c r="C35" s="25"/>
      <c r="D35" s="25">
        <f t="shared" si="2"/>
        <v>55</v>
      </c>
      <c r="E35" s="26"/>
      <c r="F35" s="38"/>
    </row>
    <row r="36" spans="1:7" ht="22" customHeight="1" x14ac:dyDescent="0.25">
      <c r="A36" s="24"/>
      <c r="B36" s="25" t="str">
        <f t="shared" si="2"/>
        <v>équipement</v>
      </c>
      <c r="C36" s="25"/>
      <c r="D36" s="25" t="str">
        <f t="shared" si="2"/>
        <v>équipement</v>
      </c>
      <c r="E36" s="26"/>
      <c r="F36" s="38"/>
    </row>
    <row r="37" spans="1:7" ht="22" customHeight="1" x14ac:dyDescent="0.25">
      <c r="A37" s="5" t="s">
        <v>6</v>
      </c>
      <c r="B37" s="25">
        <f t="shared" si="2"/>
        <v>0</v>
      </c>
      <c r="C37" s="25"/>
      <c r="D37" s="25">
        <f t="shared" si="2"/>
        <v>0</v>
      </c>
      <c r="E37" s="26"/>
      <c r="F37" s="38"/>
    </row>
    <row r="38" spans="1:7" ht="22" customHeight="1" x14ac:dyDescent="0.25">
      <c r="A38" s="5" t="s">
        <v>7</v>
      </c>
      <c r="B38" s="25">
        <f t="shared" si="2"/>
        <v>0</v>
      </c>
      <c r="C38" s="25"/>
      <c r="D38" s="25">
        <f t="shared" si="2"/>
        <v>0</v>
      </c>
      <c r="E38" s="26"/>
      <c r="F38" s="38"/>
    </row>
    <row r="39" spans="1:7" ht="22" customHeight="1" thickBot="1" x14ac:dyDescent="0.3">
      <c r="A39" s="10" t="s">
        <v>8</v>
      </c>
      <c r="B39" s="36">
        <f t="shared" si="2"/>
        <v>0</v>
      </c>
      <c r="C39" s="36"/>
      <c r="D39" s="36">
        <f t="shared" si="2"/>
        <v>0</v>
      </c>
      <c r="E39" s="37"/>
      <c r="F39" s="38"/>
    </row>
    <row r="40" spans="1:7" ht="22" customHeight="1" x14ac:dyDescent="0.25">
      <c r="A40" s="20" t="s">
        <v>12</v>
      </c>
      <c r="B40" s="21"/>
      <c r="C40" s="21"/>
      <c r="D40" s="21"/>
      <c r="E40" s="22"/>
      <c r="F40" s="38"/>
    </row>
    <row r="41" spans="1:7" ht="22" customHeight="1" x14ac:dyDescent="0.25">
      <c r="A41" s="23" t="s">
        <v>1</v>
      </c>
      <c r="B41" s="3" t="s">
        <v>2</v>
      </c>
      <c r="C41" s="3" t="s">
        <v>3</v>
      </c>
      <c r="D41" s="3" t="s">
        <v>4</v>
      </c>
      <c r="E41" s="4" t="s">
        <v>5</v>
      </c>
      <c r="F41" s="38"/>
    </row>
    <row r="42" spans="1:7" ht="22" customHeight="1" x14ac:dyDescent="0.25">
      <c r="A42" s="23"/>
      <c r="B42" s="3">
        <f>MAX('[1]TABLEAUX TL1'!$B$2:$B$13)</f>
        <v>0</v>
      </c>
      <c r="C42" s="3">
        <f>MAX('[1]TABLEAUX TL1'!$B$18:$B$30)</f>
        <v>0</v>
      </c>
      <c r="D42" s="3">
        <f>MAX('[1]TABLEAUX TL1'!$B$34:$B$56)</f>
        <v>0</v>
      </c>
      <c r="E42" s="4">
        <f>MAX('[1]TABLEAUX TL1'!$B$60:$B$82)</f>
        <v>0</v>
      </c>
      <c r="F42" s="38"/>
    </row>
    <row r="43" spans="1:7" ht="22" customHeight="1" x14ac:dyDescent="0.25">
      <c r="A43" s="23"/>
      <c r="B43" s="3" t="str">
        <f>IF(SUM('[1]TABLEAUX TL1'!$B$2:$B$13,0),(VLOOKUP(MAX('[1]TABLEAUX TL1'!$B$2:$B$13),'[1]TABLEAUX TL1'!$B$2:$N$13,13,FALSE)),"")</f>
        <v/>
      </c>
      <c r="C43" s="3" t="str">
        <f>IF(SUM('[1]TABLEAUX TL1'!$B$18:$B$30,0),(VLOOKUP(MAX('[1]TABLEAUX TL1'!$B$18:$B$30),'[1]TABLEAUX TL1'!$B$18:$N$30,13,FALSE)),"")</f>
        <v/>
      </c>
      <c r="D43" s="3" t="str">
        <f>IF(SUM('[1]TABLEAUX TL1'!$B$34:$B$56,0),(VLOOKUP(MAX('[1]TABLEAUX TL1'!$B$34:$B$56),'[1]TABLEAUX TL1'!$B$34:$N$56,13,FALSE)),"")</f>
        <v/>
      </c>
      <c r="E43" s="4" t="str">
        <f>IF(SUM('[1]TABLEAUX TL1'!$B$60:$B$82,0),(VLOOKUP(MAX('[1]TABLEAUX TL1'!$B$60:$B$82),'[1]TABLEAUX TL1'!$B$60:$N$82,13,FALSE)),"")</f>
        <v/>
      </c>
      <c r="F43" s="38"/>
      <c r="G43" s="11"/>
    </row>
    <row r="44" spans="1:7" ht="22" customHeight="1" x14ac:dyDescent="0.25">
      <c r="A44" s="5" t="s">
        <v>6</v>
      </c>
      <c r="B44" s="6"/>
      <c r="C44" s="7"/>
      <c r="D44" s="7"/>
      <c r="E44" s="8"/>
      <c r="F44" s="38"/>
      <c r="G44" s="11"/>
    </row>
    <row r="45" spans="1:7" ht="22" customHeight="1" x14ac:dyDescent="0.25">
      <c r="A45" s="5" t="s">
        <v>7</v>
      </c>
      <c r="B45" s="3"/>
      <c r="C45" s="3"/>
      <c r="D45" s="3"/>
      <c r="E45" s="4"/>
      <c r="F45" s="38"/>
    </row>
    <row r="46" spans="1:7" ht="22" customHeight="1" x14ac:dyDescent="0.25">
      <c r="A46" s="5" t="s">
        <v>8</v>
      </c>
      <c r="B46" s="3"/>
      <c r="C46" s="3"/>
      <c r="D46" s="3"/>
      <c r="E46" s="4"/>
      <c r="F46" s="38"/>
    </row>
    <row r="47" spans="1:7" ht="22" customHeight="1" x14ac:dyDescent="0.25">
      <c r="A47" s="24" t="s">
        <v>9</v>
      </c>
      <c r="B47" s="25" t="s">
        <v>2</v>
      </c>
      <c r="C47" s="25"/>
      <c r="D47" s="25" t="s">
        <v>3</v>
      </c>
      <c r="E47" s="26"/>
      <c r="F47" s="38"/>
    </row>
    <row r="48" spans="1:7" ht="22" customHeight="1" x14ac:dyDescent="0.25">
      <c r="A48" s="24"/>
      <c r="B48" s="25">
        <f>MAX('[1]TABLEAUX global TL1'!$B$2:$B$21)</f>
        <v>5</v>
      </c>
      <c r="C48" s="25"/>
      <c r="D48" s="25">
        <f>MAX('[1]TABLEAUX global TL1'!$B$26:$B$45)</f>
        <v>15</v>
      </c>
      <c r="E48" s="26"/>
      <c r="F48" s="38"/>
    </row>
    <row r="49" spans="1:6" ht="22" customHeight="1" x14ac:dyDescent="0.25">
      <c r="A49" s="24"/>
      <c r="B49" s="25" t="str">
        <f>IF(SUM('[1]TABLEAUX global TL1'!$B$2:$B$21,0),(VLOOKUP(MAX('[1]TABLEAUX global TL1'!$B$2:$B$21),'[1]TABLEAUX global TL1'!$B$2:$N$21,13,FALSE)),"")</f>
        <v>Pool Log</v>
      </c>
      <c r="C49" s="25"/>
      <c r="D49" s="25" t="str">
        <f>IF(SUM('[1]TABLEAUX global TL1'!$B$26:$B$45,0),(VLOOKUP(MAX('[1]TABLEAUX global TL1'!$B$26:$B$45),'[1]TABLEAUX global TL1'!$B$26:$N$45,13,FALSE)),"")</f>
        <v>équipement</v>
      </c>
      <c r="E49" s="26"/>
      <c r="F49" s="38"/>
    </row>
    <row r="50" spans="1:6" ht="22" customHeight="1" x14ac:dyDescent="0.25">
      <c r="A50" s="5" t="s">
        <v>6</v>
      </c>
      <c r="B50" s="14"/>
      <c r="C50" s="14"/>
      <c r="D50" s="15"/>
      <c r="E50" s="16"/>
      <c r="F50" s="38"/>
    </row>
    <row r="51" spans="1:6" ht="22" customHeight="1" x14ac:dyDescent="0.25">
      <c r="A51" s="5" t="s">
        <v>7</v>
      </c>
      <c r="B51" s="14"/>
      <c r="C51" s="14"/>
      <c r="D51" s="15"/>
      <c r="E51" s="16"/>
      <c r="F51" s="38"/>
    </row>
    <row r="52" spans="1:6" ht="22" customHeight="1" thickBot="1" x14ac:dyDescent="0.3">
      <c r="A52" s="10" t="s">
        <v>8</v>
      </c>
      <c r="B52" s="17"/>
      <c r="C52" s="17"/>
      <c r="D52" s="18"/>
      <c r="E52" s="19"/>
      <c r="F52" s="38"/>
    </row>
    <row r="53" spans="1:6" ht="22" customHeight="1" x14ac:dyDescent="0.25">
      <c r="A53" s="27" t="s">
        <v>11</v>
      </c>
      <c r="B53" s="28"/>
      <c r="C53" s="28"/>
      <c r="D53" s="28"/>
      <c r="E53" s="29"/>
    </row>
    <row r="54" spans="1:6" ht="22" customHeight="1" x14ac:dyDescent="0.25">
      <c r="A54" s="23" t="s">
        <v>1</v>
      </c>
      <c r="B54" s="3" t="str">
        <f>B41</f>
        <v>Nombre appels MAX/POSTE</v>
      </c>
      <c r="C54" s="3" t="str">
        <f t="shared" ref="C54:E54" si="3">C41</f>
        <v>Temps appel MAX/POSTE</v>
      </c>
      <c r="D54" s="3" t="str">
        <f t="shared" si="3"/>
        <v>Nombre MAX/Personne</v>
      </c>
      <c r="E54" s="4" t="str">
        <f t="shared" si="3"/>
        <v>Temps MAX/Personne</v>
      </c>
    </row>
    <row r="55" spans="1:6" ht="22" customHeight="1" x14ac:dyDescent="0.25">
      <c r="A55" s="23"/>
      <c r="B55" s="3">
        <f t="shared" ref="B55:E58" si="4">B42</f>
        <v>0</v>
      </c>
      <c r="C55" s="3">
        <f t="shared" si="4"/>
        <v>0</v>
      </c>
      <c r="D55" s="3">
        <f t="shared" si="4"/>
        <v>0</v>
      </c>
      <c r="E55" s="4">
        <f t="shared" si="4"/>
        <v>0</v>
      </c>
    </row>
    <row r="56" spans="1:6" ht="22" customHeight="1" x14ac:dyDescent="0.25">
      <c r="A56" s="23"/>
      <c r="B56" s="3" t="str">
        <f t="shared" si="4"/>
        <v/>
      </c>
      <c r="C56" s="3" t="str">
        <f t="shared" si="4"/>
        <v/>
      </c>
      <c r="D56" s="3" t="str">
        <f t="shared" si="4"/>
        <v/>
      </c>
      <c r="E56" s="4" t="str">
        <f t="shared" si="4"/>
        <v/>
      </c>
    </row>
    <row r="57" spans="1:6" ht="22" customHeight="1" x14ac:dyDescent="0.25">
      <c r="A57" s="5" t="s">
        <v>6</v>
      </c>
      <c r="B57" s="3">
        <f t="shared" si="4"/>
        <v>0</v>
      </c>
      <c r="C57" s="3">
        <f t="shared" si="4"/>
        <v>0</v>
      </c>
      <c r="D57" s="3">
        <f t="shared" si="4"/>
        <v>0</v>
      </c>
      <c r="E57" s="4">
        <f t="shared" si="4"/>
        <v>0</v>
      </c>
    </row>
    <row r="58" spans="1:6" ht="22" customHeight="1" x14ac:dyDescent="0.25">
      <c r="A58" s="5" t="s">
        <v>7</v>
      </c>
      <c r="B58" s="3">
        <f t="shared" si="4"/>
        <v>0</v>
      </c>
      <c r="C58" s="3">
        <f t="shared" si="4"/>
        <v>0</v>
      </c>
      <c r="D58" s="3">
        <f t="shared" si="4"/>
        <v>0</v>
      </c>
      <c r="E58" s="4">
        <f t="shared" si="4"/>
        <v>0</v>
      </c>
    </row>
    <row r="59" spans="1:6" ht="22" customHeight="1" x14ac:dyDescent="0.25">
      <c r="A59" s="5" t="s">
        <v>8</v>
      </c>
      <c r="B59" s="3"/>
      <c r="C59" s="3"/>
      <c r="D59" s="3"/>
      <c r="E59" s="4"/>
    </row>
    <row r="60" spans="1:6" ht="22" customHeight="1" x14ac:dyDescent="0.25">
      <c r="A60" s="24" t="s">
        <v>9</v>
      </c>
      <c r="B60" s="25" t="str">
        <f>B47</f>
        <v>Nombre appels MAX/POSTE</v>
      </c>
      <c r="C60" s="25"/>
      <c r="D60" s="25" t="str">
        <f>D47</f>
        <v>Temps appel MAX/POSTE</v>
      </c>
      <c r="E60" s="26"/>
    </row>
    <row r="61" spans="1:6" ht="22" customHeight="1" x14ac:dyDescent="0.25">
      <c r="A61" s="24"/>
      <c r="B61" s="25">
        <f t="shared" ref="B61:D64" si="5">B48</f>
        <v>5</v>
      </c>
      <c r="C61" s="25"/>
      <c r="D61" s="25">
        <f t="shared" si="5"/>
        <v>15</v>
      </c>
      <c r="E61" s="26"/>
    </row>
    <row r="62" spans="1:6" ht="22" customHeight="1" x14ac:dyDescent="0.25">
      <c r="A62" s="24"/>
      <c r="B62" s="25" t="str">
        <f t="shared" si="5"/>
        <v>Pool Log</v>
      </c>
      <c r="C62" s="25"/>
      <c r="D62" s="25" t="str">
        <f t="shared" si="5"/>
        <v>équipement</v>
      </c>
      <c r="E62" s="26"/>
    </row>
    <row r="63" spans="1:6" ht="22" customHeight="1" x14ac:dyDescent="0.25">
      <c r="A63" s="5" t="s">
        <v>6</v>
      </c>
      <c r="B63" s="25">
        <f t="shared" si="5"/>
        <v>0</v>
      </c>
      <c r="C63" s="25"/>
      <c r="D63" s="25">
        <f t="shared" si="5"/>
        <v>0</v>
      </c>
      <c r="E63" s="26"/>
    </row>
    <row r="64" spans="1:6" ht="22" customHeight="1" x14ac:dyDescent="0.25">
      <c r="A64" s="5" t="s">
        <v>7</v>
      </c>
      <c r="B64" s="25">
        <f t="shared" si="5"/>
        <v>0</v>
      </c>
      <c r="C64" s="25"/>
      <c r="D64" s="25">
        <f t="shared" si="5"/>
        <v>0</v>
      </c>
      <c r="E64" s="26"/>
    </row>
    <row r="65" spans="1:5" ht="22" customHeight="1" thickBot="1" x14ac:dyDescent="0.3">
      <c r="A65" s="10" t="s">
        <v>8</v>
      </c>
      <c r="B65" s="17"/>
      <c r="C65" s="17"/>
      <c r="D65" s="17"/>
      <c r="E65" s="17"/>
    </row>
    <row r="66" spans="1:5" ht="22" customHeight="1" x14ac:dyDescent="0.25">
      <c r="A66" s="20" t="s">
        <v>13</v>
      </c>
      <c r="B66" s="21"/>
      <c r="C66" s="21"/>
      <c r="D66" s="21"/>
      <c r="E66" s="22"/>
    </row>
    <row r="67" spans="1:5" ht="22" customHeight="1" x14ac:dyDescent="0.25">
      <c r="A67" s="23" t="s">
        <v>1</v>
      </c>
      <c r="B67" s="3" t="s">
        <v>2</v>
      </c>
      <c r="C67" s="3" t="s">
        <v>3</v>
      </c>
      <c r="D67" s="3" t="s">
        <v>4</v>
      </c>
      <c r="E67" s="4" t="s">
        <v>5</v>
      </c>
    </row>
    <row r="68" spans="1:5" ht="22" customHeight="1" x14ac:dyDescent="0.25">
      <c r="A68" s="23"/>
      <c r="B68" s="3">
        <f>MAX('[1]TABLEAUX TL1'!$C$2:$C$12)</f>
        <v>0</v>
      </c>
      <c r="C68" s="3">
        <f>MAX('[1]TABLEAUX TL1'!$C$18:$C$30)</f>
        <v>0</v>
      </c>
      <c r="D68" s="3">
        <f>MAX('[1]TABLEAUX TL1'!$C$34:$C$56)</f>
        <v>0</v>
      </c>
      <c r="E68" s="4">
        <f>MAX('[1]TABLEAUX TL1'!$C$60:$C$82)</f>
        <v>0</v>
      </c>
    </row>
    <row r="69" spans="1:5" ht="22" customHeight="1" x14ac:dyDescent="0.25">
      <c r="A69" s="23"/>
      <c r="B69" s="3" t="str">
        <f>IF(SUM('[1]TABLEAUX TL1'!$C$2:$C$12,0),(VLOOKUP(MAX('[1]TABLEAUX TL1'!$C$2:$C$12),'[1]TABLEAUX TL1'!$C$2:$N$12,12,FALSE)),"")</f>
        <v/>
      </c>
      <c r="C69" s="3" t="str">
        <f>IF(SUM('[1]TABLEAUX TL1'!$C$18:$C$30,0),(VLOOKUP(MAX('[1]TABLEAUX TL1'!$C$18:$C$30),'[1]TABLEAUX TL1'!$C$18:$N$30,12,FALSE)),"")</f>
        <v/>
      </c>
      <c r="D69" s="3" t="str">
        <f>IF(SUM('[1]TABLEAUX TL1'!$C$34:$C$56,0),(VLOOKUP(MAX('[1]TABLEAUX TL1'!$C$34:$C$56),'[1]TABLEAUX TL1'!$C$34:$N$56,12,FALSE)),"")</f>
        <v/>
      </c>
      <c r="E69" s="4" t="str">
        <f>IF(SUM('[1]TABLEAUX TL1'!$C$60:$C$82,0),(VLOOKUP(MAX('[1]TABLEAUX TL1'!$C$60:$C$82),'[1]TABLEAUX TL1'!$C$60:$N$82,12,FALSE)),"")</f>
        <v/>
      </c>
    </row>
    <row r="70" spans="1:5" ht="22" customHeight="1" x14ac:dyDescent="0.25">
      <c r="A70" s="5" t="s">
        <v>6</v>
      </c>
      <c r="B70" s="6"/>
      <c r="C70" s="7"/>
      <c r="D70" s="7"/>
      <c r="E70" s="8"/>
    </row>
    <row r="71" spans="1:5" ht="22" customHeight="1" x14ac:dyDescent="0.25">
      <c r="A71" s="5" t="s">
        <v>7</v>
      </c>
      <c r="B71" s="3"/>
      <c r="C71" s="3"/>
      <c r="D71" s="3"/>
      <c r="E71" s="4"/>
    </row>
    <row r="72" spans="1:5" ht="22" customHeight="1" x14ac:dyDescent="0.25">
      <c r="A72" s="5" t="s">
        <v>8</v>
      </c>
      <c r="B72" s="3"/>
      <c r="C72" s="3"/>
      <c r="D72" s="3"/>
      <c r="E72" s="4"/>
    </row>
    <row r="73" spans="1:5" ht="22" customHeight="1" x14ac:dyDescent="0.25">
      <c r="A73" s="24" t="s">
        <v>9</v>
      </c>
      <c r="B73" s="25" t="s">
        <v>2</v>
      </c>
      <c r="C73" s="25"/>
      <c r="D73" s="25" t="s">
        <v>3</v>
      </c>
      <c r="E73" s="26"/>
    </row>
    <row r="74" spans="1:5" ht="22" customHeight="1" x14ac:dyDescent="0.25">
      <c r="A74" s="24"/>
      <c r="B74" s="25">
        <f>MAX('[1]TABLEAUX global TL1'!$C$2:$C$21)</f>
        <v>0</v>
      </c>
      <c r="C74" s="25"/>
      <c r="D74" s="25">
        <f>MAX('[1]TABLEAUX global TL1'!$C$26:$C$45)</f>
        <v>0</v>
      </c>
      <c r="E74" s="26"/>
    </row>
    <row r="75" spans="1:5" ht="22" customHeight="1" x14ac:dyDescent="0.25">
      <c r="A75" s="24"/>
      <c r="B75" s="25" t="str">
        <f>IF(SUM('[1]TABLEAUX global TL1'!$C$2:$C$21,0),(VLOOKUP(MAX('[1]TABLEAUX global TL1'!$C$2:$C$21),'[1]TABLEAUX global TL1'!$C$2:$N$21,12,FALSE)),"")</f>
        <v/>
      </c>
      <c r="C75" s="25"/>
      <c r="D75" s="25" t="str">
        <f>IF(SUM('[1]TABLEAUX global TL1'!$C$26:$C$45,0),(VLOOKUP(MAX('[1]TABLEAUX global TL1'!$C$26:$C$45),'[1]TABLEAUX global TL1'!$C$26:$N$45,12,FALSE)),"")</f>
        <v/>
      </c>
      <c r="E75" s="26"/>
    </row>
    <row r="76" spans="1:5" ht="22" customHeight="1" x14ac:dyDescent="0.25">
      <c r="A76" s="5" t="s">
        <v>6</v>
      </c>
      <c r="B76" s="14"/>
      <c r="C76" s="14"/>
      <c r="D76" s="15"/>
      <c r="E76" s="16"/>
    </row>
    <row r="77" spans="1:5" ht="22" customHeight="1" x14ac:dyDescent="0.25">
      <c r="A77" s="5" t="s">
        <v>7</v>
      </c>
      <c r="B77" s="14"/>
      <c r="C77" s="14"/>
      <c r="D77" s="15"/>
      <c r="E77" s="16"/>
    </row>
    <row r="78" spans="1:5" ht="22" customHeight="1" thickBot="1" x14ac:dyDescent="0.3">
      <c r="A78" s="10" t="s">
        <v>8</v>
      </c>
      <c r="B78" s="17"/>
      <c r="C78" s="17"/>
      <c r="D78" s="18"/>
      <c r="E78" s="19"/>
    </row>
    <row r="79" spans="1:5" ht="22" customHeight="1" x14ac:dyDescent="0.25">
      <c r="A79" s="27" t="s">
        <v>11</v>
      </c>
      <c r="B79" s="28"/>
      <c r="C79" s="28"/>
      <c r="D79" s="28"/>
      <c r="E79" s="29"/>
    </row>
    <row r="80" spans="1:5" ht="22" customHeight="1" x14ac:dyDescent="0.25">
      <c r="A80" s="23" t="s">
        <v>1</v>
      </c>
      <c r="B80" s="3" t="s">
        <v>2</v>
      </c>
      <c r="C80" s="3" t="s">
        <v>3</v>
      </c>
      <c r="D80" s="3" t="s">
        <v>4</v>
      </c>
      <c r="E80" s="4" t="s">
        <v>5</v>
      </c>
    </row>
    <row r="81" spans="1:5" ht="22" customHeight="1" x14ac:dyDescent="0.25">
      <c r="A81" s="23"/>
      <c r="B81" s="3"/>
      <c r="C81" s="3"/>
      <c r="D81" s="3"/>
      <c r="E81" s="4"/>
    </row>
    <row r="82" spans="1:5" ht="22" customHeight="1" x14ac:dyDescent="0.25">
      <c r="A82" s="23"/>
      <c r="B82" s="3"/>
      <c r="C82" s="3"/>
      <c r="D82" s="3"/>
      <c r="E82" s="4"/>
    </row>
    <row r="83" spans="1:5" ht="22" customHeight="1" x14ac:dyDescent="0.25">
      <c r="A83" s="5" t="s">
        <v>6</v>
      </c>
      <c r="B83" s="6"/>
      <c r="C83" s="7"/>
      <c r="D83" s="7"/>
      <c r="E83" s="8"/>
    </row>
    <row r="84" spans="1:5" ht="22" customHeight="1" x14ac:dyDescent="0.25">
      <c r="A84" s="5" t="s">
        <v>7</v>
      </c>
      <c r="B84" s="3"/>
      <c r="C84" s="3"/>
      <c r="D84" s="3"/>
      <c r="E84" s="4"/>
    </row>
    <row r="85" spans="1:5" ht="22" customHeight="1" x14ac:dyDescent="0.25">
      <c r="A85" s="5" t="s">
        <v>8</v>
      </c>
      <c r="B85" s="3"/>
      <c r="C85" s="3"/>
      <c r="D85" s="3"/>
      <c r="E85" s="4"/>
    </row>
    <row r="86" spans="1:5" ht="22" customHeight="1" x14ac:dyDescent="0.25">
      <c r="A86" s="24" t="s">
        <v>9</v>
      </c>
      <c r="B86" s="25" t="s">
        <v>2</v>
      </c>
      <c r="C86" s="25"/>
      <c r="D86" s="25" t="s">
        <v>3</v>
      </c>
      <c r="E86" s="26"/>
    </row>
    <row r="87" spans="1:5" ht="22" customHeight="1" x14ac:dyDescent="0.25">
      <c r="A87" s="24"/>
      <c r="B87" s="25"/>
      <c r="C87" s="25"/>
      <c r="D87" s="25"/>
      <c r="E87" s="26"/>
    </row>
    <row r="88" spans="1:5" ht="22" customHeight="1" x14ac:dyDescent="0.25">
      <c r="A88" s="24"/>
      <c r="B88" s="25"/>
      <c r="C88" s="25"/>
      <c r="D88" s="25"/>
      <c r="E88" s="26"/>
    </row>
    <row r="89" spans="1:5" ht="22" customHeight="1" x14ac:dyDescent="0.25">
      <c r="A89" s="5" t="s">
        <v>6</v>
      </c>
      <c r="B89" s="14"/>
      <c r="C89" s="14"/>
      <c r="D89" s="15"/>
      <c r="E89" s="16"/>
    </row>
    <row r="90" spans="1:5" ht="22" customHeight="1" x14ac:dyDescent="0.25">
      <c r="A90" s="5" t="s">
        <v>7</v>
      </c>
      <c r="B90" s="25"/>
      <c r="C90" s="25"/>
      <c r="D90" s="25"/>
      <c r="E90" s="26"/>
    </row>
    <row r="91" spans="1:5" ht="22" customHeight="1" x14ac:dyDescent="0.25">
      <c r="A91" s="5" t="s">
        <v>8</v>
      </c>
      <c r="B91" s="25"/>
      <c r="C91" s="25"/>
      <c r="D91" s="25"/>
      <c r="E91" s="26"/>
    </row>
    <row r="92" spans="1:5" ht="22" customHeight="1" x14ac:dyDescent="0.25">
      <c r="A92" s="30" t="s">
        <v>14</v>
      </c>
      <c r="B92" s="31"/>
      <c r="C92" s="31"/>
      <c r="D92" s="31"/>
      <c r="E92" s="32"/>
    </row>
    <row r="93" spans="1:5" ht="22" customHeight="1" x14ac:dyDescent="0.25">
      <c r="A93" s="23" t="s">
        <v>1</v>
      </c>
      <c r="B93" s="3" t="s">
        <v>2</v>
      </c>
      <c r="C93" s="3" t="s">
        <v>3</v>
      </c>
      <c r="D93" s="3" t="s">
        <v>4</v>
      </c>
      <c r="E93" s="4" t="s">
        <v>5</v>
      </c>
    </row>
    <row r="94" spans="1:5" ht="22" customHeight="1" x14ac:dyDescent="0.25">
      <c r="A94" s="23"/>
      <c r="B94" s="3">
        <f>MAX('[1]TABLEAUX TL1'!$D$2:$D$11)</f>
        <v>0</v>
      </c>
      <c r="C94" s="3">
        <f>MAX('[1]TABLEAUX TL1'!$D$18:$D$30)</f>
        <v>0</v>
      </c>
      <c r="D94" s="3">
        <f>MAX('[1]TABLEAUX TL1'!$D$34:$D$56)</f>
        <v>0</v>
      </c>
      <c r="E94" s="4">
        <f>MAX('[1]TABLEAUX TL1'!$D$60:$D$82)</f>
        <v>0</v>
      </c>
    </row>
    <row r="95" spans="1:5" ht="22" customHeight="1" x14ac:dyDescent="0.25">
      <c r="A95" s="23"/>
      <c r="B95" s="3" t="str">
        <f>IF(SUM('[1]TABLEAUX TL1'!$D$2:$D$11,0),(VLOOKUP(MAX('[1]TABLEAUX TL1'!$D$2:$D$11),'[1]TABLEAUX TL1'!$D$2:$N$11,11,FALSE)),"")</f>
        <v/>
      </c>
      <c r="C95" s="3" t="str">
        <f>IF(SUM('[1]TABLEAUX TL1'!$D$18:$D$30,0),(VLOOKUP(MAX('[1]TABLEAUX TL1'!$D$18:$D$30),'[1]TABLEAUX TL1'!$D$18:$N$30,11,FALSE)),"")</f>
        <v/>
      </c>
      <c r="D95" s="3" t="str">
        <f>IF(SUM('[1]TABLEAUX TL1'!$D$34:$D$56,0),(VLOOKUP(MAX('[1]TABLEAUX TL1'!$D$34:$D$56),'[1]TABLEAUX TL1'!$D$34:$N$56,11,FALSE)),"")</f>
        <v/>
      </c>
      <c r="E95" s="4" t="str">
        <f>IF(SUM('[1]TABLEAUX TL1'!$D$60:$D$82,0),(VLOOKUP(MAX('[1]TABLEAUX TL1'!$D$60:$D$82),'[1]TABLEAUX TL1'!$D$60:$N$82,11,FALSE)),"")</f>
        <v/>
      </c>
    </row>
    <row r="96" spans="1:5" ht="22" customHeight="1" x14ac:dyDescent="0.25">
      <c r="A96" s="5" t="s">
        <v>6</v>
      </c>
      <c r="B96" s="6"/>
      <c r="C96" s="7"/>
      <c r="D96" s="7"/>
      <c r="E96" s="8"/>
    </row>
    <row r="97" spans="1:5" ht="22" customHeight="1" x14ac:dyDescent="0.25">
      <c r="A97" s="5" t="s">
        <v>7</v>
      </c>
      <c r="B97" s="3"/>
      <c r="C97" s="3"/>
      <c r="D97" s="3"/>
      <c r="E97" s="4"/>
    </row>
    <row r="98" spans="1:5" ht="22" customHeight="1" x14ac:dyDescent="0.25">
      <c r="A98" s="5" t="s">
        <v>8</v>
      </c>
      <c r="B98" s="3"/>
      <c r="C98" s="3"/>
      <c r="D98" s="3"/>
      <c r="E98" s="4"/>
    </row>
    <row r="99" spans="1:5" ht="22" customHeight="1" x14ac:dyDescent="0.25">
      <c r="A99" s="24" t="s">
        <v>9</v>
      </c>
      <c r="B99" s="25" t="s">
        <v>2</v>
      </c>
      <c r="C99" s="25"/>
      <c r="D99" s="25" t="s">
        <v>3</v>
      </c>
      <c r="E99" s="26"/>
    </row>
    <row r="100" spans="1:5" ht="22" customHeight="1" x14ac:dyDescent="0.25">
      <c r="A100" s="24"/>
      <c r="B100" s="25">
        <f>MAX('[1]TABLEAUX global TL1'!$D$2:$D$21)</f>
        <v>0</v>
      </c>
      <c r="C100" s="25"/>
      <c r="D100" s="25">
        <f>MAX('[1]TABLEAUX global TL1'!$D$26:$D$45)</f>
        <v>0</v>
      </c>
      <c r="E100" s="26"/>
    </row>
    <row r="101" spans="1:5" ht="22" customHeight="1" x14ac:dyDescent="0.25">
      <c r="A101" s="24"/>
      <c r="B101" s="25" t="str">
        <f>IF(SUM('[1]TABLEAUX global TL1'!$D$2:$D$21,0),(VLOOKUP(MAX('[1]TABLEAUX global TL1'!$D$2:$D$21),'[1]TABLEAUX global TL1'!$D$2:$N$21,11,FALSE)),"")</f>
        <v/>
      </c>
      <c r="C101" s="25"/>
      <c r="D101" s="25" t="str">
        <f>IF(SUM('[1]TABLEAUX global TL1'!$D$26:$D$45,0),(VLOOKUP(MAX('[1]TABLEAUX global TL1'!$D$26:$D$45),'[1]TABLEAUX global TL1'!$D$26:$N$45,11,FALSE)),"")</f>
        <v/>
      </c>
      <c r="E101" s="26"/>
    </row>
    <row r="102" spans="1:5" ht="22" customHeight="1" x14ac:dyDescent="0.25">
      <c r="A102" s="5" t="s">
        <v>6</v>
      </c>
      <c r="B102" s="14"/>
      <c r="C102" s="14"/>
      <c r="D102" s="15"/>
      <c r="E102" s="16"/>
    </row>
    <row r="103" spans="1:5" ht="22" customHeight="1" x14ac:dyDescent="0.25">
      <c r="A103" s="5" t="s">
        <v>7</v>
      </c>
      <c r="B103" s="14"/>
      <c r="C103" s="14"/>
      <c r="D103" s="15"/>
      <c r="E103" s="16"/>
    </row>
    <row r="104" spans="1:5" ht="22" customHeight="1" thickBot="1" x14ac:dyDescent="0.3">
      <c r="A104" s="10" t="s">
        <v>8</v>
      </c>
      <c r="B104" s="17"/>
      <c r="C104" s="17"/>
      <c r="D104" s="18"/>
      <c r="E104" s="19"/>
    </row>
    <row r="105" spans="1:5" ht="22" customHeight="1" x14ac:dyDescent="0.25">
      <c r="A105" s="27" t="s">
        <v>11</v>
      </c>
      <c r="B105" s="28"/>
      <c r="C105" s="28"/>
      <c r="D105" s="28"/>
      <c r="E105" s="29"/>
    </row>
    <row r="106" spans="1:5" ht="22" customHeight="1" x14ac:dyDescent="0.25">
      <c r="A106" s="23" t="s">
        <v>1</v>
      </c>
      <c r="B106" s="3" t="s">
        <v>2</v>
      </c>
      <c r="C106" s="3" t="s">
        <v>3</v>
      </c>
      <c r="D106" s="3" t="s">
        <v>4</v>
      </c>
      <c r="E106" s="4" t="s">
        <v>5</v>
      </c>
    </row>
    <row r="107" spans="1:5" ht="22" customHeight="1" x14ac:dyDescent="0.25">
      <c r="A107" s="23"/>
      <c r="B107" s="3"/>
      <c r="C107" s="3"/>
      <c r="D107" s="3"/>
      <c r="E107" s="4"/>
    </row>
    <row r="108" spans="1:5" ht="22" customHeight="1" x14ac:dyDescent="0.25">
      <c r="A108" s="23"/>
      <c r="B108" s="3"/>
      <c r="C108" s="3"/>
      <c r="D108" s="3"/>
      <c r="E108" s="4"/>
    </row>
    <row r="109" spans="1:5" ht="22" customHeight="1" x14ac:dyDescent="0.25">
      <c r="A109" s="5" t="s">
        <v>6</v>
      </c>
      <c r="B109" s="6"/>
      <c r="C109" s="7"/>
      <c r="D109" s="7"/>
      <c r="E109" s="8"/>
    </row>
    <row r="110" spans="1:5" ht="22" customHeight="1" x14ac:dyDescent="0.25">
      <c r="A110" s="5" t="s">
        <v>7</v>
      </c>
      <c r="B110" s="3"/>
      <c r="C110" s="3"/>
      <c r="D110" s="3"/>
      <c r="E110" s="4"/>
    </row>
    <row r="111" spans="1:5" ht="22" customHeight="1" x14ac:dyDescent="0.25">
      <c r="A111" s="5" t="s">
        <v>8</v>
      </c>
      <c r="B111" s="3"/>
      <c r="C111" s="3"/>
      <c r="D111" s="3"/>
      <c r="E111" s="4"/>
    </row>
    <row r="112" spans="1:5" ht="22" customHeight="1" x14ac:dyDescent="0.25">
      <c r="A112" s="24" t="s">
        <v>9</v>
      </c>
      <c r="B112" s="25" t="s">
        <v>2</v>
      </c>
      <c r="C112" s="25"/>
      <c r="D112" s="25" t="s">
        <v>3</v>
      </c>
      <c r="E112" s="26"/>
    </row>
    <row r="113" spans="1:5" ht="22" customHeight="1" x14ac:dyDescent="0.25">
      <c r="A113" s="24"/>
      <c r="B113" s="25"/>
      <c r="C113" s="25"/>
      <c r="D113" s="25"/>
      <c r="E113" s="26"/>
    </row>
    <row r="114" spans="1:5" ht="22" customHeight="1" x14ac:dyDescent="0.25">
      <c r="A114" s="24"/>
      <c r="B114" s="25"/>
      <c r="C114" s="25"/>
      <c r="D114" s="25"/>
      <c r="E114" s="26"/>
    </row>
    <row r="115" spans="1:5" ht="22" customHeight="1" x14ac:dyDescent="0.25">
      <c r="A115" s="5" t="s">
        <v>6</v>
      </c>
      <c r="B115" s="14"/>
      <c r="C115" s="14"/>
      <c r="D115" s="15"/>
      <c r="E115" s="16"/>
    </row>
    <row r="116" spans="1:5" ht="22" customHeight="1" x14ac:dyDescent="0.25">
      <c r="A116" s="5" t="s">
        <v>7</v>
      </c>
      <c r="B116" s="25"/>
      <c r="C116" s="25"/>
      <c r="D116" s="25"/>
      <c r="E116" s="26"/>
    </row>
    <row r="117" spans="1:5" ht="22" customHeight="1" x14ac:dyDescent="0.25">
      <c r="A117" s="5" t="s">
        <v>8</v>
      </c>
      <c r="B117" s="25"/>
      <c r="C117" s="25"/>
      <c r="D117" s="25"/>
      <c r="E117" s="26"/>
    </row>
    <row r="118" spans="1:5" ht="22" customHeight="1" x14ac:dyDescent="0.25">
      <c r="A118" s="30" t="s">
        <v>15</v>
      </c>
      <c r="B118" s="31"/>
      <c r="C118" s="31"/>
      <c r="D118" s="31"/>
      <c r="E118" s="32"/>
    </row>
    <row r="119" spans="1:5" ht="22" customHeight="1" x14ac:dyDescent="0.25">
      <c r="A119" s="23" t="s">
        <v>1</v>
      </c>
      <c r="B119" s="3" t="s">
        <v>2</v>
      </c>
      <c r="C119" s="3" t="s">
        <v>3</v>
      </c>
      <c r="D119" s="3" t="s">
        <v>4</v>
      </c>
      <c r="E119" s="4" t="s">
        <v>5</v>
      </c>
    </row>
    <row r="120" spans="1:5" ht="22" customHeight="1" x14ac:dyDescent="0.25">
      <c r="A120" s="23"/>
      <c r="B120" s="3">
        <f>MAX('[1]TABLEAUX TL1'!$E$2:$E$10)</f>
        <v>1</v>
      </c>
      <c r="C120" s="3">
        <f>MAX('[1]TABLEAUX TL1'!$E$18:$E$30)</f>
        <v>10</v>
      </c>
      <c r="D120" s="3">
        <f>MAX('[1]TABLEAUX TL1'!$E$34:$E$56)</f>
        <v>0</v>
      </c>
      <c r="E120" s="4">
        <f>MAX('[1]TABLEAUX TL1'!$E$60:$E$82)</f>
        <v>0</v>
      </c>
    </row>
    <row r="121" spans="1:5" ht="22" customHeight="1" x14ac:dyDescent="0.25">
      <c r="A121" s="23"/>
      <c r="B121" s="3" t="str">
        <f>IF(SUM('[1]TABLEAUX TL1'!$E$2:$E$10,0),(VLOOKUP(MAX('[1]TABLEAUX TL1'!$E$2:$E$10),'[1]TABLEAUX TL1'!$E$2:$N$10,10,FALSE)),"")</f>
        <v>PONT CD4</v>
      </c>
      <c r="C121" s="3" t="str">
        <f>IF(SUM('[1]TABLEAUX TL1'!$E$18:$E$30,0),(VLOOKUP(MAX('[1]TABLEAUX TL1'!$E$18:$E$30),'[1]TABLEAUX TL1'!$E$18:$N$30,10,FALSE)),"")</f>
        <v>PONT CD4</v>
      </c>
      <c r="D121" s="3" t="str">
        <f>IF(SUM('[1]TABLEAUX TL1'!$E$34:$E$56,0),(VLOOKUP(MAX('[1]TABLEAUX TL1'!$E$34:$E$56),'[1]TABLEAUX TL1'!$E$34:$N$56,10,FALSE)),"")</f>
        <v/>
      </c>
      <c r="E121" s="4" t="str">
        <f>IF(SUM('[1]TABLEAUX TL1'!$E$60:$E$82,0),(VLOOKUP(MAX('[1]TABLEAUX TL1'!$E$60:$E$82),'[1]TABLEAUX TL1'!$E$60:$N$82,10,FALSE)),"")</f>
        <v/>
      </c>
    </row>
    <row r="122" spans="1:5" ht="22" customHeight="1" x14ac:dyDescent="0.25">
      <c r="A122" s="5" t="s">
        <v>6</v>
      </c>
      <c r="B122" s="6"/>
      <c r="C122" s="7"/>
      <c r="D122" s="7"/>
      <c r="E122" s="8"/>
    </row>
    <row r="123" spans="1:5" ht="22" customHeight="1" x14ac:dyDescent="0.25">
      <c r="A123" s="5" t="s">
        <v>7</v>
      </c>
      <c r="B123" s="3"/>
      <c r="C123" s="3"/>
      <c r="D123" s="3"/>
      <c r="E123" s="4"/>
    </row>
    <row r="124" spans="1:5" ht="22" customHeight="1" x14ac:dyDescent="0.25">
      <c r="A124" s="5" t="s">
        <v>8</v>
      </c>
      <c r="B124" s="3"/>
      <c r="C124" s="3"/>
      <c r="D124" s="3"/>
      <c r="E124" s="4"/>
    </row>
    <row r="125" spans="1:5" ht="22" customHeight="1" x14ac:dyDescent="0.25">
      <c r="A125" s="24" t="s">
        <v>9</v>
      </c>
      <c r="B125" s="25" t="s">
        <v>2</v>
      </c>
      <c r="C125" s="25"/>
      <c r="D125" s="25" t="s">
        <v>3</v>
      </c>
      <c r="E125" s="26"/>
    </row>
    <row r="126" spans="1:5" ht="22" customHeight="1" x14ac:dyDescent="0.25">
      <c r="A126" s="24"/>
      <c r="B126" s="25">
        <f>MAX('[1]TABLEAUX global TL1'!$E$2:$E$21)</f>
        <v>13</v>
      </c>
      <c r="C126" s="25"/>
      <c r="D126" s="25">
        <f>MAX('[1]TABLEAUX global TL1'!$E$26:$E$45)</f>
        <v>70</v>
      </c>
      <c r="E126" s="26"/>
    </row>
    <row r="127" spans="1:5" ht="22" customHeight="1" x14ac:dyDescent="0.25">
      <c r="A127" s="24"/>
      <c r="B127" s="25" t="str">
        <f>IF(SUM('[1]TABLEAUX global TL1'!$E$2:$E$21,0),(VLOOKUP(MAX('[1]TABLEAUX global TL1'!$E$2:$E$21),'[1]TABLEAUX global TL1'!$E$2:$N$21,10,FALSE)),"")</f>
        <v>équipement</v>
      </c>
      <c r="C127" s="25"/>
      <c r="D127" s="25" t="str">
        <f>IF(SUM('[1]TABLEAUX global TL1'!$E$26:$E$45,0),(VLOOKUP(MAX('[1]TABLEAUX global TL1'!$E$26:$E$45),'[1]TABLEAUX global TL1'!$E$26:$N$45,10,FALSE)),"")</f>
        <v>équipement</v>
      </c>
      <c r="E127" s="26"/>
    </row>
    <row r="128" spans="1:5" ht="22" customHeight="1" x14ac:dyDescent="0.25">
      <c r="A128" s="5" t="s">
        <v>6</v>
      </c>
      <c r="B128" s="14"/>
      <c r="C128" s="14"/>
      <c r="D128" s="15"/>
      <c r="E128" s="16"/>
    </row>
    <row r="129" spans="1:5" ht="22" customHeight="1" x14ac:dyDescent="0.25">
      <c r="A129" s="5" t="s">
        <v>7</v>
      </c>
      <c r="B129" s="14"/>
      <c r="C129" s="14"/>
      <c r="D129" s="15"/>
      <c r="E129" s="16"/>
    </row>
    <row r="130" spans="1:5" ht="22" customHeight="1" thickBot="1" x14ac:dyDescent="0.3">
      <c r="A130" s="10" t="s">
        <v>8</v>
      </c>
      <c r="B130" s="17"/>
      <c r="C130" s="17"/>
      <c r="D130" s="18"/>
      <c r="E130" s="19"/>
    </row>
    <row r="131" spans="1:5" ht="22" customHeight="1" x14ac:dyDescent="0.25">
      <c r="A131" s="27" t="s">
        <v>11</v>
      </c>
      <c r="B131" s="28"/>
      <c r="C131" s="28"/>
      <c r="D131" s="28"/>
      <c r="E131" s="29"/>
    </row>
    <row r="132" spans="1:5" ht="22" customHeight="1" x14ac:dyDescent="0.25">
      <c r="A132" s="23" t="s">
        <v>1</v>
      </c>
      <c r="B132" s="3" t="s">
        <v>2</v>
      </c>
      <c r="C132" s="3" t="s">
        <v>3</v>
      </c>
      <c r="D132" s="3" t="s">
        <v>4</v>
      </c>
      <c r="E132" s="4" t="s">
        <v>5</v>
      </c>
    </row>
    <row r="133" spans="1:5" ht="22" customHeight="1" x14ac:dyDescent="0.25">
      <c r="A133" s="23"/>
      <c r="B133" s="3"/>
      <c r="C133" s="3"/>
      <c r="D133" s="3"/>
      <c r="E133" s="4"/>
    </row>
    <row r="134" spans="1:5" ht="22" customHeight="1" x14ac:dyDescent="0.25">
      <c r="A134" s="23"/>
      <c r="B134" s="3"/>
      <c r="C134" s="3"/>
      <c r="D134" s="3"/>
      <c r="E134" s="4"/>
    </row>
    <row r="135" spans="1:5" ht="22" customHeight="1" x14ac:dyDescent="0.25">
      <c r="A135" s="5" t="s">
        <v>6</v>
      </c>
      <c r="B135" s="6"/>
      <c r="C135" s="7"/>
      <c r="D135" s="7"/>
      <c r="E135" s="8"/>
    </row>
    <row r="136" spans="1:5" ht="22" customHeight="1" x14ac:dyDescent="0.25">
      <c r="A136" s="5" t="s">
        <v>7</v>
      </c>
      <c r="B136" s="3"/>
      <c r="C136" s="3"/>
      <c r="D136" s="3"/>
      <c r="E136" s="4"/>
    </row>
    <row r="137" spans="1:5" ht="22" customHeight="1" x14ac:dyDescent="0.25">
      <c r="A137" s="5" t="s">
        <v>8</v>
      </c>
      <c r="B137" s="3"/>
      <c r="C137" s="3"/>
      <c r="D137" s="3"/>
      <c r="E137" s="4"/>
    </row>
    <row r="138" spans="1:5" ht="22" customHeight="1" x14ac:dyDescent="0.25">
      <c r="A138" s="24" t="s">
        <v>9</v>
      </c>
      <c r="B138" s="25" t="s">
        <v>2</v>
      </c>
      <c r="C138" s="25"/>
      <c r="D138" s="25" t="s">
        <v>3</v>
      </c>
      <c r="E138" s="26"/>
    </row>
    <row r="139" spans="1:5" ht="22" customHeight="1" x14ac:dyDescent="0.25">
      <c r="A139" s="24"/>
      <c r="B139" s="25"/>
      <c r="C139" s="25"/>
      <c r="D139" s="25"/>
      <c r="E139" s="26"/>
    </row>
    <row r="140" spans="1:5" ht="22" customHeight="1" x14ac:dyDescent="0.25">
      <c r="A140" s="24"/>
      <c r="B140" s="25"/>
      <c r="C140" s="25"/>
      <c r="D140" s="25"/>
      <c r="E140" s="26"/>
    </row>
    <row r="141" spans="1:5" ht="22" customHeight="1" x14ac:dyDescent="0.25">
      <c r="A141" s="5" t="s">
        <v>6</v>
      </c>
      <c r="B141" s="14"/>
      <c r="C141" s="14"/>
      <c r="D141" s="15"/>
      <c r="E141" s="16"/>
    </row>
    <row r="142" spans="1:5" ht="22" customHeight="1" x14ac:dyDescent="0.25">
      <c r="A142" s="5" t="s">
        <v>7</v>
      </c>
      <c r="B142" s="25"/>
      <c r="C142" s="25"/>
      <c r="D142" s="25"/>
      <c r="E142" s="26"/>
    </row>
    <row r="143" spans="1:5" ht="22" customHeight="1" x14ac:dyDescent="0.25">
      <c r="A143" s="5" t="s">
        <v>8</v>
      </c>
      <c r="B143" s="25"/>
      <c r="C143" s="25"/>
      <c r="D143" s="25"/>
      <c r="E143" s="26"/>
    </row>
    <row r="144" spans="1:5" ht="22" customHeight="1" x14ac:dyDescent="0.25">
      <c r="A144" s="30" t="s">
        <v>16</v>
      </c>
      <c r="B144" s="31"/>
      <c r="C144" s="31"/>
      <c r="D144" s="31"/>
      <c r="E144" s="32"/>
    </row>
    <row r="145" spans="1:5" ht="22" customHeight="1" x14ac:dyDescent="0.25">
      <c r="A145" s="23" t="s">
        <v>1</v>
      </c>
      <c r="B145" s="3" t="s">
        <v>2</v>
      </c>
      <c r="C145" s="3" t="s">
        <v>3</v>
      </c>
      <c r="D145" s="3" t="s">
        <v>4</v>
      </c>
      <c r="E145" s="4" t="s">
        <v>5</v>
      </c>
    </row>
    <row r="146" spans="1:5" ht="22" customHeight="1" x14ac:dyDescent="0.25">
      <c r="A146" s="23"/>
      <c r="B146" s="3">
        <f>MAX('[1]TABLEAUX TL1'!$F$2:$F$9)</f>
        <v>0</v>
      </c>
      <c r="C146" s="3">
        <f>MAX('[1]TABLEAUX TL1'!$F$18:$F$30)</f>
        <v>0</v>
      </c>
      <c r="D146" s="3">
        <f>MAX('[1]TABLEAUX TL1'!$F$34:$F$56)</f>
        <v>0</v>
      </c>
      <c r="E146" s="4">
        <f>MAX('[1]TABLEAUX TL1'!$F$60:$F$82)</f>
        <v>0</v>
      </c>
    </row>
    <row r="147" spans="1:5" ht="22" customHeight="1" x14ac:dyDescent="0.25">
      <c r="A147" s="23"/>
      <c r="B147" s="3" t="str">
        <f>IF(SUM('[1]TABLEAUX TL1'!$F$2:$F$9,0),(VLOOKUP(MAX('[1]TABLEAUX TL1'!$F$2:$F$9),'[1]TABLEAUX TL1'!$F$2:$N$9,9,FALSE)),"")</f>
        <v/>
      </c>
      <c r="C147" s="3" t="str">
        <f>IF(SUM('[1]TABLEAUX TL1'!$F$18:$F$30,0),(VLOOKUP(MAX('[1]TABLEAUX TL1'!$F$18:$F$30),'[1]TABLEAUX TL1'!$F$18:$N$30,9,FALSE)),"")</f>
        <v/>
      </c>
      <c r="D147" s="3" t="str">
        <f>IF(SUM('[1]TABLEAUX TL1'!$F$34:$F$56,0),(VLOOKUP(MAX('[1]TABLEAUX TL1'!$F$34:$F$56),'[1]TABLEAUX TL1'!$F$34:$N$56,9,FALSE)),"")</f>
        <v/>
      </c>
      <c r="E147" s="4" t="str">
        <f>IF(SUM('[1]TABLEAUX TL1'!$F$60:$F$82,0),(VLOOKUP(MAX('[1]TABLEAUX TL1'!$F$60:$F$82),'[1]TABLEAUX TL1'!$F$60:$N$82,9,FALSE)),"")</f>
        <v/>
      </c>
    </row>
    <row r="148" spans="1:5" ht="22" customHeight="1" x14ac:dyDescent="0.25">
      <c r="A148" s="5" t="s">
        <v>6</v>
      </c>
      <c r="B148" s="6"/>
      <c r="C148" s="7"/>
      <c r="D148" s="7"/>
      <c r="E148" s="8"/>
    </row>
    <row r="149" spans="1:5" ht="22" customHeight="1" x14ac:dyDescent="0.25">
      <c r="A149" s="5" t="s">
        <v>7</v>
      </c>
      <c r="B149" s="3"/>
      <c r="C149" s="3"/>
      <c r="D149" s="3"/>
      <c r="E149" s="4"/>
    </row>
    <row r="150" spans="1:5" ht="22" customHeight="1" x14ac:dyDescent="0.25">
      <c r="A150" s="5" t="s">
        <v>8</v>
      </c>
      <c r="B150" s="3"/>
      <c r="C150" s="3"/>
      <c r="D150" s="3"/>
      <c r="E150" s="4"/>
    </row>
    <row r="151" spans="1:5" ht="22" customHeight="1" x14ac:dyDescent="0.25">
      <c r="A151" s="24" t="s">
        <v>9</v>
      </c>
      <c r="B151" s="25" t="s">
        <v>2</v>
      </c>
      <c r="C151" s="25"/>
      <c r="D151" s="25" t="s">
        <v>3</v>
      </c>
      <c r="E151" s="26"/>
    </row>
    <row r="152" spans="1:5" ht="22" customHeight="1" x14ac:dyDescent="0.25">
      <c r="A152" s="24"/>
      <c r="B152" s="25">
        <f>MAX('[1]TABLEAUX global TL1'!$F$2:$F$21)</f>
        <v>5</v>
      </c>
      <c r="C152" s="25"/>
      <c r="D152" s="25">
        <f>MAX('[1]TABLEAUX global TL1'!$F$26:$F$45)</f>
        <v>30</v>
      </c>
      <c r="E152" s="26"/>
    </row>
    <row r="153" spans="1:5" ht="22" customHeight="1" x14ac:dyDescent="0.25">
      <c r="A153" s="24"/>
      <c r="B153" s="25" t="str">
        <f>IF(SUM('[1]TABLEAUX global TL1'!$F$2:$F$21,0),(VLOOKUP(MAX('[1]TABLEAUX global TL1'!$F$2:$F$21),'[1]TABLEAUX global TL1'!$F$2:$N$21,9,FALSE)),"")</f>
        <v>Process</v>
      </c>
      <c r="C153" s="25"/>
      <c r="D153" s="25" t="str">
        <f>IF(SUM('[1]TABLEAUX global TL1'!$F$26:$F$45,0),(VLOOKUP(MAX('[1]TABLEAUX global TL1'!$F$26:$F$45),'[1]TABLEAUX global TL1'!$F$26:$N$45,9,FALSE)),"")</f>
        <v>équipement</v>
      </c>
      <c r="E153" s="26"/>
    </row>
    <row r="154" spans="1:5" ht="22" customHeight="1" x14ac:dyDescent="0.25">
      <c r="A154" s="5" t="s">
        <v>6</v>
      </c>
      <c r="B154" s="14"/>
      <c r="C154" s="14"/>
      <c r="D154" s="15"/>
      <c r="E154" s="16"/>
    </row>
    <row r="155" spans="1:5" ht="22" customHeight="1" x14ac:dyDescent="0.25">
      <c r="A155" s="5" t="s">
        <v>7</v>
      </c>
      <c r="B155" s="14"/>
      <c r="C155" s="14"/>
      <c r="D155" s="15"/>
      <c r="E155" s="16"/>
    </row>
    <row r="156" spans="1:5" ht="22" customHeight="1" thickBot="1" x14ac:dyDescent="0.3">
      <c r="A156" s="10" t="s">
        <v>8</v>
      </c>
      <c r="B156" s="17"/>
      <c r="C156" s="17"/>
      <c r="D156" s="18"/>
      <c r="E156" s="19"/>
    </row>
    <row r="157" spans="1:5" ht="22" customHeight="1" x14ac:dyDescent="0.25">
      <c r="A157" s="27" t="s">
        <v>11</v>
      </c>
      <c r="B157" s="28"/>
      <c r="C157" s="28"/>
      <c r="D157" s="28"/>
      <c r="E157" s="29"/>
    </row>
    <row r="158" spans="1:5" ht="22" customHeight="1" x14ac:dyDescent="0.25">
      <c r="A158" s="23" t="s">
        <v>1</v>
      </c>
      <c r="B158" s="3" t="s">
        <v>2</v>
      </c>
      <c r="C158" s="3" t="s">
        <v>3</v>
      </c>
      <c r="D158" s="3" t="s">
        <v>4</v>
      </c>
      <c r="E158" s="4" t="s">
        <v>5</v>
      </c>
    </row>
    <row r="159" spans="1:5" ht="22" customHeight="1" x14ac:dyDescent="0.25">
      <c r="A159" s="23"/>
      <c r="B159" s="3"/>
      <c r="C159" s="3"/>
      <c r="D159" s="3"/>
      <c r="E159" s="4"/>
    </row>
    <row r="160" spans="1:5" ht="22" customHeight="1" x14ac:dyDescent="0.25">
      <c r="A160" s="23"/>
      <c r="B160" s="3"/>
      <c r="C160" s="3"/>
      <c r="D160" s="3"/>
      <c r="E160" s="4"/>
    </row>
    <row r="161" spans="1:5" ht="22" customHeight="1" x14ac:dyDescent="0.25">
      <c r="A161" s="5" t="s">
        <v>6</v>
      </c>
      <c r="B161" s="6"/>
      <c r="C161" s="7"/>
      <c r="D161" s="7"/>
      <c r="E161" s="8"/>
    </row>
    <row r="162" spans="1:5" ht="22" customHeight="1" x14ac:dyDescent="0.25">
      <c r="A162" s="5" t="s">
        <v>7</v>
      </c>
      <c r="B162" s="3"/>
      <c r="C162" s="3"/>
      <c r="D162" s="3"/>
      <c r="E162" s="4"/>
    </row>
    <row r="163" spans="1:5" ht="22" customHeight="1" x14ac:dyDescent="0.25">
      <c r="A163" s="5" t="s">
        <v>8</v>
      </c>
      <c r="B163" s="3"/>
      <c r="C163" s="3"/>
      <c r="D163" s="3"/>
      <c r="E163" s="4"/>
    </row>
    <row r="164" spans="1:5" ht="22" customHeight="1" x14ac:dyDescent="0.25">
      <c r="A164" s="24" t="s">
        <v>9</v>
      </c>
      <c r="B164" s="25" t="s">
        <v>2</v>
      </c>
      <c r="C164" s="25"/>
      <c r="D164" s="25" t="s">
        <v>3</v>
      </c>
      <c r="E164" s="26"/>
    </row>
    <row r="165" spans="1:5" ht="22" customHeight="1" x14ac:dyDescent="0.25">
      <c r="A165" s="24"/>
      <c r="B165" s="25"/>
      <c r="C165" s="25"/>
      <c r="D165" s="25"/>
      <c r="E165" s="26"/>
    </row>
    <row r="166" spans="1:5" ht="22" customHeight="1" x14ac:dyDescent="0.25">
      <c r="A166" s="24"/>
      <c r="B166" s="25"/>
      <c r="C166" s="25"/>
      <c r="D166" s="25"/>
      <c r="E166" s="26"/>
    </row>
    <row r="167" spans="1:5" ht="22" customHeight="1" x14ac:dyDescent="0.25">
      <c r="A167" s="5" t="s">
        <v>6</v>
      </c>
      <c r="B167" s="14"/>
      <c r="C167" s="14"/>
      <c r="D167" s="15"/>
      <c r="E167" s="16"/>
    </row>
    <row r="168" spans="1:5" ht="22" customHeight="1" x14ac:dyDescent="0.25">
      <c r="A168" s="5" t="s">
        <v>7</v>
      </c>
      <c r="B168" s="25"/>
      <c r="C168" s="25"/>
      <c r="D168" s="25"/>
      <c r="E168" s="26"/>
    </row>
    <row r="169" spans="1:5" ht="22" customHeight="1" x14ac:dyDescent="0.25">
      <c r="A169" s="5" t="s">
        <v>8</v>
      </c>
      <c r="B169" s="25"/>
      <c r="C169" s="25"/>
      <c r="D169" s="25"/>
      <c r="E169" s="26"/>
    </row>
    <row r="170" spans="1:5" ht="22" customHeight="1" x14ac:dyDescent="0.25">
      <c r="A170" s="30" t="s">
        <v>17</v>
      </c>
      <c r="B170" s="31"/>
      <c r="C170" s="31"/>
      <c r="D170" s="31"/>
      <c r="E170" s="32"/>
    </row>
    <row r="171" spans="1:5" ht="22" customHeight="1" x14ac:dyDescent="0.25">
      <c r="A171" s="23" t="s">
        <v>1</v>
      </c>
      <c r="B171" s="3" t="s">
        <v>2</v>
      </c>
      <c r="C171" s="3" t="s">
        <v>3</v>
      </c>
      <c r="D171" s="3" t="s">
        <v>4</v>
      </c>
      <c r="E171" s="4" t="s">
        <v>5</v>
      </c>
    </row>
    <row r="172" spans="1:5" ht="22" customHeight="1" x14ac:dyDescent="0.25">
      <c r="A172" s="23"/>
      <c r="B172" s="3">
        <f>MAX('[1]TABLEAUX TL1'!$G$2:$G$8)</f>
        <v>5</v>
      </c>
      <c r="C172" s="3">
        <f>MAX('[1]TABLEAUX TL1'!$G$18:$G$30)</f>
        <v>40</v>
      </c>
      <c r="D172" s="3">
        <f>MAX('[1]TABLEAUX TL1'!$G$34:$G$56)</f>
        <v>4</v>
      </c>
      <c r="E172" s="4">
        <f>MAX('[1]TABLEAUX TL1'!$G$60:$G$82)</f>
        <v>40</v>
      </c>
    </row>
    <row r="173" spans="1:5" ht="22" customHeight="1" x14ac:dyDescent="0.25">
      <c r="A173" s="23"/>
      <c r="B173" s="3" t="str">
        <f>IF(SUM('[1]TABLEAUX TL1'!$G$2:$G$8,0),(VLOOKUP(MAX('[1]TABLEAUX TL1'!$G$2:$G$8),'[1]TABLEAUX TL1'!$G$2:$N$8,8,FALSE)),"")</f>
        <v>PONT CD1</v>
      </c>
      <c r="C173" s="3" t="str">
        <f>IF(SUM('[1]TABLEAUX TL1'!$G$18:$G$30,0),(VLOOKUP(MAX('[1]TABLEAUX TL1'!$G$18:$G$30),'[1]TABLEAUX TL1'!$G$18:$N$30,8,FALSE)),"")</f>
        <v>PONT CD6</v>
      </c>
      <c r="D173" s="3"/>
      <c r="E173" s="4"/>
    </row>
    <row r="174" spans="1:5" ht="22" customHeight="1" x14ac:dyDescent="0.25">
      <c r="A174" s="5" t="s">
        <v>6</v>
      </c>
      <c r="B174" s="6"/>
      <c r="C174" s="7"/>
      <c r="D174" s="7"/>
      <c r="E174" s="8"/>
    </row>
    <row r="175" spans="1:5" ht="22" customHeight="1" x14ac:dyDescent="0.25">
      <c r="A175" s="5" t="s">
        <v>7</v>
      </c>
      <c r="B175" s="3"/>
      <c r="C175" s="3"/>
      <c r="D175" s="3"/>
      <c r="E175" s="4"/>
    </row>
    <row r="176" spans="1:5" ht="22" customHeight="1" x14ac:dyDescent="0.25">
      <c r="A176" s="5" t="s">
        <v>8</v>
      </c>
      <c r="B176" s="3"/>
      <c r="C176" s="3"/>
      <c r="D176" s="3"/>
      <c r="E176" s="4"/>
    </row>
    <row r="177" spans="1:5" ht="22" customHeight="1" x14ac:dyDescent="0.25">
      <c r="A177" s="24" t="s">
        <v>9</v>
      </c>
      <c r="B177" s="25" t="s">
        <v>2</v>
      </c>
      <c r="C177" s="25"/>
      <c r="D177" s="25" t="s">
        <v>3</v>
      </c>
      <c r="E177" s="26"/>
    </row>
    <row r="178" spans="1:5" ht="22" customHeight="1" x14ac:dyDescent="0.25">
      <c r="A178" s="24"/>
      <c r="B178" s="25">
        <f>MAX('[1]TABLEAUX global TL1'!$G$2:$G$21)</f>
        <v>7</v>
      </c>
      <c r="C178" s="25"/>
      <c r="D178" s="25">
        <f>MAX('[1]TABLEAUX global TL1'!$G$26:$G$45)</f>
        <v>40</v>
      </c>
      <c r="E178" s="26"/>
    </row>
    <row r="179" spans="1:5" ht="22" customHeight="1" x14ac:dyDescent="0.25">
      <c r="A179" s="24"/>
      <c r="B179" s="25" t="str">
        <f>IF(SUM('[1]TABLEAUX global TL1'!$G$2:$G$21,0),(VLOOKUP(MAX('[1]TABLEAUX global TL1'!$G$2:$G$21),'[1]TABLEAUX global TL1'!$G$2:$N$21,8,FALSE)),"")</f>
        <v>Pool Log</v>
      </c>
      <c r="C179" s="25"/>
      <c r="D179" s="25" t="str">
        <f>IF(SUM('[1]TABLEAUX global TL1'!$G$26:$G$45,0),(VLOOKUP(MAX('[1]TABLEAUX global TL1'!$G$26:$G$45),'[1]TABLEAUX global TL1'!$G$26:$N$45,8,FALSE)),"")</f>
        <v>PONT CD6</v>
      </c>
      <c r="E179" s="26"/>
    </row>
    <row r="180" spans="1:5" ht="22" customHeight="1" x14ac:dyDescent="0.25">
      <c r="A180" s="5" t="s">
        <v>6</v>
      </c>
      <c r="B180" s="14"/>
      <c r="C180" s="14"/>
      <c r="D180" s="15"/>
      <c r="E180" s="16"/>
    </row>
    <row r="181" spans="1:5" ht="22" customHeight="1" x14ac:dyDescent="0.25">
      <c r="A181" s="5" t="s">
        <v>7</v>
      </c>
      <c r="B181" s="14"/>
      <c r="C181" s="14"/>
      <c r="D181" s="15"/>
      <c r="E181" s="16"/>
    </row>
    <row r="182" spans="1:5" ht="22" customHeight="1" thickBot="1" x14ac:dyDescent="0.3">
      <c r="A182" s="10" t="s">
        <v>8</v>
      </c>
      <c r="B182" s="17"/>
      <c r="C182" s="17"/>
      <c r="D182" s="18"/>
      <c r="E182" s="19"/>
    </row>
    <row r="183" spans="1:5" ht="22" customHeight="1" x14ac:dyDescent="0.25">
      <c r="A183" s="27" t="s">
        <v>11</v>
      </c>
      <c r="B183" s="28"/>
      <c r="C183" s="28"/>
      <c r="D183" s="28"/>
      <c r="E183" s="29"/>
    </row>
    <row r="184" spans="1:5" ht="22" customHeight="1" x14ac:dyDescent="0.25">
      <c r="A184" s="23" t="s">
        <v>1</v>
      </c>
      <c r="B184" s="3" t="s">
        <v>2</v>
      </c>
      <c r="C184" s="3" t="s">
        <v>3</v>
      </c>
      <c r="D184" s="3" t="s">
        <v>4</v>
      </c>
      <c r="E184" s="4" t="s">
        <v>5</v>
      </c>
    </row>
    <row r="185" spans="1:5" ht="22" customHeight="1" x14ac:dyDescent="0.25">
      <c r="A185" s="23"/>
      <c r="B185" s="3"/>
      <c r="C185" s="3"/>
      <c r="D185" s="3"/>
      <c r="E185" s="4"/>
    </row>
    <row r="186" spans="1:5" ht="22" customHeight="1" x14ac:dyDescent="0.25">
      <c r="A186" s="23"/>
      <c r="B186" s="3"/>
      <c r="C186" s="3"/>
      <c r="D186" s="3"/>
      <c r="E186" s="4"/>
    </row>
    <row r="187" spans="1:5" ht="22" customHeight="1" x14ac:dyDescent="0.25">
      <c r="A187" s="5" t="s">
        <v>6</v>
      </c>
      <c r="B187" s="6"/>
      <c r="C187" s="7"/>
      <c r="D187" s="7"/>
      <c r="E187" s="8"/>
    </row>
    <row r="188" spans="1:5" ht="22" customHeight="1" x14ac:dyDescent="0.25">
      <c r="A188" s="5" t="s">
        <v>7</v>
      </c>
      <c r="B188" s="3"/>
      <c r="C188" s="3"/>
      <c r="D188" s="3"/>
      <c r="E188" s="4"/>
    </row>
    <row r="189" spans="1:5" ht="22" customHeight="1" x14ac:dyDescent="0.25">
      <c r="A189" s="5" t="s">
        <v>8</v>
      </c>
      <c r="B189" s="3"/>
      <c r="C189" s="3"/>
      <c r="D189" s="3"/>
      <c r="E189" s="4"/>
    </row>
    <row r="190" spans="1:5" ht="22" customHeight="1" x14ac:dyDescent="0.25">
      <c r="A190" s="24" t="s">
        <v>9</v>
      </c>
      <c r="B190" s="25" t="s">
        <v>2</v>
      </c>
      <c r="C190" s="25"/>
      <c r="D190" s="25" t="s">
        <v>3</v>
      </c>
      <c r="E190" s="26"/>
    </row>
    <row r="191" spans="1:5" ht="22" customHeight="1" x14ac:dyDescent="0.25">
      <c r="A191" s="24"/>
      <c r="B191" s="25"/>
      <c r="C191" s="25"/>
      <c r="D191" s="25"/>
      <c r="E191" s="26"/>
    </row>
    <row r="192" spans="1:5" ht="22" customHeight="1" x14ac:dyDescent="0.25">
      <c r="A192" s="24"/>
      <c r="B192" s="25"/>
      <c r="C192" s="25"/>
      <c r="D192" s="25"/>
      <c r="E192" s="26"/>
    </row>
    <row r="193" spans="1:5" ht="22" customHeight="1" x14ac:dyDescent="0.25">
      <c r="A193" s="5" t="s">
        <v>6</v>
      </c>
      <c r="B193" s="14"/>
      <c r="C193" s="14"/>
      <c r="D193" s="15"/>
      <c r="E193" s="16"/>
    </row>
    <row r="194" spans="1:5" ht="22" customHeight="1" x14ac:dyDescent="0.25">
      <c r="A194" s="5" t="s">
        <v>7</v>
      </c>
      <c r="B194" s="25"/>
      <c r="C194" s="25"/>
      <c r="D194" s="25"/>
      <c r="E194" s="26"/>
    </row>
    <row r="195" spans="1:5" ht="22" customHeight="1" x14ac:dyDescent="0.25">
      <c r="A195" s="5" t="s">
        <v>8</v>
      </c>
      <c r="B195" s="25"/>
      <c r="C195" s="25"/>
      <c r="D195" s="25"/>
      <c r="E195" s="26"/>
    </row>
    <row r="196" spans="1:5" ht="22" customHeight="1" x14ac:dyDescent="0.25">
      <c r="A196" s="30" t="s">
        <v>18</v>
      </c>
      <c r="B196" s="31"/>
      <c r="C196" s="31"/>
      <c r="D196" s="31"/>
      <c r="E196" s="32"/>
    </row>
    <row r="197" spans="1:5" ht="22" customHeight="1" x14ac:dyDescent="0.25">
      <c r="A197" s="23" t="s">
        <v>1</v>
      </c>
      <c r="B197" s="3" t="s">
        <v>2</v>
      </c>
      <c r="C197" s="3" t="s">
        <v>3</v>
      </c>
      <c r="D197" s="3" t="s">
        <v>4</v>
      </c>
      <c r="E197" s="4" t="s">
        <v>5</v>
      </c>
    </row>
    <row r="198" spans="1:5" ht="22" customHeight="1" x14ac:dyDescent="0.25">
      <c r="A198" s="23"/>
      <c r="B198" s="3">
        <f>MAX('[1]TABLEAUX TL1'!$H$2:$H$7)</f>
        <v>5</v>
      </c>
      <c r="C198" s="3">
        <f>MAX('[1]TABLEAUX TL1'!$H$18:$H$30)</f>
        <v>75</v>
      </c>
      <c r="D198" s="3">
        <f>MAX('[1]TABLEAUX TL1'!$H$34:$H$56)</f>
        <v>6</v>
      </c>
      <c r="E198" s="4">
        <f>MAX('[1]TABLEAUX TL1'!$H$60:$H$82)</f>
        <v>70</v>
      </c>
    </row>
    <row r="199" spans="1:5" ht="22" customHeight="1" x14ac:dyDescent="0.25">
      <c r="A199" s="23"/>
      <c r="B199" s="3" t="str">
        <f>IF(SUM('[1]TABLEAUX TL1'!$H$2:$H$7,0),(VLOOKUP(MAX('[1]TABLEAUX TL1'!$H$2:$H$7),'[1]TABLEAUX TL1'!$H$2:$N$7,7,FALSE)),"")</f>
        <v>ESSIEU CD3</v>
      </c>
      <c r="C199" s="3" t="str">
        <f>IF(SUM('[1]TABLEAUX TL1'!$H$18:$H$30,0),(VLOOKUP(MAX('[1]TABLEAUX TL1'!$H$18:$H$30),'[1]TABLEAUX TL1'!$H$18:$N$30,7,FALSE)),"")</f>
        <v>ESSIEU CD3</v>
      </c>
      <c r="D199" s="3"/>
      <c r="E199" s="4"/>
    </row>
    <row r="200" spans="1:5" ht="22" customHeight="1" x14ac:dyDescent="0.25">
      <c r="A200" s="5" t="s">
        <v>6</v>
      </c>
      <c r="B200" s="6" t="s">
        <v>19</v>
      </c>
      <c r="C200" s="7" t="s">
        <v>20</v>
      </c>
      <c r="D200" s="7" t="s">
        <v>21</v>
      </c>
      <c r="E200" s="8" t="s">
        <v>22</v>
      </c>
    </row>
    <row r="201" spans="1:5" ht="22" customHeight="1" x14ac:dyDescent="0.25">
      <c r="A201" s="5" t="s">
        <v>7</v>
      </c>
      <c r="B201" s="3" t="s">
        <v>23</v>
      </c>
      <c r="C201" s="3" t="s">
        <v>23</v>
      </c>
      <c r="D201" s="3" t="s">
        <v>23</v>
      </c>
      <c r="E201" s="4" t="s">
        <v>23</v>
      </c>
    </row>
    <row r="202" spans="1:5" ht="22" customHeight="1" x14ac:dyDescent="0.25">
      <c r="A202" s="5" t="s">
        <v>8</v>
      </c>
      <c r="B202" s="3">
        <v>3</v>
      </c>
      <c r="C202" s="3">
        <v>3</v>
      </c>
      <c r="D202" s="3">
        <v>4</v>
      </c>
      <c r="E202" s="4">
        <v>4</v>
      </c>
    </row>
    <row r="203" spans="1:5" ht="22" customHeight="1" x14ac:dyDescent="0.25">
      <c r="A203" s="24" t="s">
        <v>9</v>
      </c>
      <c r="B203" s="25" t="s">
        <v>2</v>
      </c>
      <c r="C203" s="25"/>
      <c r="D203" s="25" t="s">
        <v>3</v>
      </c>
      <c r="E203" s="26"/>
    </row>
    <row r="204" spans="1:5" ht="22" customHeight="1" x14ac:dyDescent="0.25">
      <c r="A204" s="24"/>
      <c r="B204" s="25">
        <f>MAX('[1]TABLEAUX global TL1'!$H$2:$H$21)</f>
        <v>10</v>
      </c>
      <c r="C204" s="25"/>
      <c r="D204" s="25">
        <f>MAX('[1]TABLEAUX global TL1'!$H$26:$H$45)</f>
        <v>75</v>
      </c>
      <c r="E204" s="26"/>
    </row>
    <row r="205" spans="1:5" ht="22" customHeight="1" x14ac:dyDescent="0.25">
      <c r="A205" s="24"/>
      <c r="B205" s="25" t="str">
        <f>IF(SUM('[1]TABLEAUX global TL1'!$H$2:$H$21,0),(VLOOKUP(MAX('[1]TABLEAUX global TL1'!$H$2:$H$21),'[1]TABLEAUX global TL1'!$H$2:$N$21,7,FALSE)),"")</f>
        <v>équipement</v>
      </c>
      <c r="C205" s="25"/>
      <c r="D205" s="25" t="str">
        <f>IF(SUM('[1]TABLEAUX global TL1'!$H$26:$H$45,0),(VLOOKUP(MAX('[1]TABLEAUX global TL1'!$H$26:$H$45),'[1]TABLEAUX global TL1'!$H$26:$N$45,7,FALSE)),"")</f>
        <v>ESSIEU CD3</v>
      </c>
      <c r="E205" s="26"/>
    </row>
    <row r="206" spans="1:5" ht="22" customHeight="1" x14ac:dyDescent="0.25">
      <c r="A206" s="5" t="s">
        <v>6</v>
      </c>
      <c r="B206" s="14" t="s">
        <v>24</v>
      </c>
      <c r="C206" s="14"/>
      <c r="D206" s="15" t="s">
        <v>25</v>
      </c>
      <c r="E206" s="16"/>
    </row>
    <row r="207" spans="1:5" ht="22" customHeight="1" x14ac:dyDescent="0.25">
      <c r="A207" s="5" t="s">
        <v>7</v>
      </c>
      <c r="B207" s="14" t="s">
        <v>26</v>
      </c>
      <c r="C207" s="14"/>
      <c r="D207" s="15" t="s">
        <v>23</v>
      </c>
      <c r="E207" s="16"/>
    </row>
    <row r="208" spans="1:5" ht="22" customHeight="1" thickBot="1" x14ac:dyDescent="0.3">
      <c r="A208" s="12" t="s">
        <v>8</v>
      </c>
      <c r="B208" s="33">
        <v>2</v>
      </c>
      <c r="C208" s="33"/>
      <c r="D208" s="34">
        <v>3</v>
      </c>
      <c r="E208" s="35"/>
    </row>
    <row r="209" spans="1:5" ht="22" customHeight="1" x14ac:dyDescent="0.25">
      <c r="A209" s="27" t="s">
        <v>11</v>
      </c>
      <c r="B209" s="28"/>
      <c r="C209" s="28"/>
      <c r="D209" s="28"/>
      <c r="E209" s="29"/>
    </row>
    <row r="210" spans="1:5" ht="22" customHeight="1" x14ac:dyDescent="0.25">
      <c r="A210" s="23" t="s">
        <v>1</v>
      </c>
      <c r="B210" s="3" t="str">
        <f>B197</f>
        <v>Nombre appels MAX/POSTE</v>
      </c>
      <c r="C210" s="3" t="str">
        <f t="shared" ref="C210:E215" si="6">C197</f>
        <v>Temps appel MAX/POSTE</v>
      </c>
      <c r="D210" s="3" t="str">
        <f t="shared" si="6"/>
        <v>Nombre MAX/Personne</v>
      </c>
      <c r="E210" s="4" t="str">
        <f t="shared" si="6"/>
        <v>Temps MAX/Personne</v>
      </c>
    </row>
    <row r="211" spans="1:5" ht="22" customHeight="1" x14ac:dyDescent="0.25">
      <c r="A211" s="23"/>
      <c r="B211" s="3">
        <f t="shared" ref="B211:B215" si="7">B198</f>
        <v>5</v>
      </c>
      <c r="C211" s="3">
        <f t="shared" si="6"/>
        <v>75</v>
      </c>
      <c r="D211" s="3">
        <f t="shared" si="6"/>
        <v>6</v>
      </c>
      <c r="E211" s="4">
        <f t="shared" si="6"/>
        <v>70</v>
      </c>
    </row>
    <row r="212" spans="1:5" ht="22" customHeight="1" x14ac:dyDescent="0.25">
      <c r="A212" s="23"/>
      <c r="B212" s="3" t="str">
        <f t="shared" si="7"/>
        <v>ESSIEU CD3</v>
      </c>
      <c r="C212" s="3" t="str">
        <f t="shared" si="6"/>
        <v>ESSIEU CD3</v>
      </c>
      <c r="D212" s="3">
        <f t="shared" si="6"/>
        <v>0</v>
      </c>
      <c r="E212" s="4">
        <f t="shared" si="6"/>
        <v>0</v>
      </c>
    </row>
    <row r="213" spans="1:5" ht="22" customHeight="1" x14ac:dyDescent="0.25">
      <c r="A213" s="5" t="s">
        <v>6</v>
      </c>
      <c r="B213" s="3" t="str">
        <f t="shared" si="7"/>
        <v>CL non validées</v>
      </c>
      <c r="C213" s="7" t="str">
        <f t="shared" si="6"/>
        <v>Retouches BdL CL non valid.</v>
      </c>
      <c r="D213" s="7" t="str">
        <f t="shared" si="6"/>
        <v>CL non validée + cap de cha.</v>
      </c>
      <c r="E213" s="8" t="str">
        <f t="shared" si="6"/>
        <v>Cap de charge non monté</v>
      </c>
    </row>
    <row r="214" spans="1:5" ht="22" customHeight="1" x14ac:dyDescent="0.25">
      <c r="A214" s="5" t="s">
        <v>7</v>
      </c>
      <c r="B214" s="3" t="str">
        <f t="shared" si="7"/>
        <v>Audit de charge</v>
      </c>
      <c r="C214" s="3" t="str">
        <f t="shared" si="6"/>
        <v>Audit de charge</v>
      </c>
      <c r="D214" s="3" t="str">
        <f t="shared" si="6"/>
        <v>Audit de charge</v>
      </c>
      <c r="E214" s="4" t="str">
        <f t="shared" si="6"/>
        <v>Audit de charge</v>
      </c>
    </row>
    <row r="215" spans="1:5" ht="22" customHeight="1" x14ac:dyDescent="0.25">
      <c r="A215" s="5" t="s">
        <v>8</v>
      </c>
      <c r="B215" s="3">
        <f t="shared" si="7"/>
        <v>3</v>
      </c>
      <c r="C215" s="3">
        <f t="shared" si="6"/>
        <v>3</v>
      </c>
      <c r="D215" s="3">
        <f t="shared" si="6"/>
        <v>4</v>
      </c>
      <c r="E215" s="4">
        <f t="shared" si="6"/>
        <v>4</v>
      </c>
    </row>
    <row r="216" spans="1:5" ht="22" customHeight="1" x14ac:dyDescent="0.25">
      <c r="A216" s="24" t="s">
        <v>9</v>
      </c>
      <c r="B216" s="25" t="str">
        <f>B203</f>
        <v>Nombre appels MAX/POSTE</v>
      </c>
      <c r="C216" s="25"/>
      <c r="D216" s="25" t="str">
        <f>D203</f>
        <v>Temps appel MAX/POSTE</v>
      </c>
      <c r="E216" s="26"/>
    </row>
    <row r="217" spans="1:5" ht="22" customHeight="1" x14ac:dyDescent="0.25">
      <c r="A217" s="24"/>
      <c r="B217" s="25">
        <f t="shared" ref="B217:D221" si="8">B204</f>
        <v>10</v>
      </c>
      <c r="C217" s="25"/>
      <c r="D217" s="25">
        <f t="shared" si="8"/>
        <v>75</v>
      </c>
      <c r="E217" s="26"/>
    </row>
    <row r="218" spans="1:5" ht="22" customHeight="1" x14ac:dyDescent="0.25">
      <c r="A218" s="24"/>
      <c r="B218" s="25" t="str">
        <f t="shared" si="8"/>
        <v>équipement</v>
      </c>
      <c r="C218" s="25"/>
      <c r="D218" s="25" t="str">
        <f t="shared" si="8"/>
        <v>ESSIEU CD3</v>
      </c>
      <c r="E218" s="26"/>
    </row>
    <row r="219" spans="1:5" ht="22" customHeight="1" x14ac:dyDescent="0.25">
      <c r="A219" s="5" t="s">
        <v>6</v>
      </c>
      <c r="B219" s="25" t="str">
        <f t="shared" si="8"/>
        <v>Serrages NOK/ponts méca</v>
      </c>
      <c r="C219" s="25"/>
      <c r="D219" s="25" t="str">
        <f t="shared" si="8"/>
        <v>CL non validée en BdL</v>
      </c>
      <c r="E219" s="26"/>
    </row>
    <row r="220" spans="1:5" ht="22" customHeight="1" x14ac:dyDescent="0.25">
      <c r="A220" s="5" t="s">
        <v>7</v>
      </c>
      <c r="B220" s="25" t="str">
        <f t="shared" si="8"/>
        <v>QRQC</v>
      </c>
      <c r="C220" s="25"/>
      <c r="D220" s="25" t="str">
        <f t="shared" si="8"/>
        <v>Audit de charge</v>
      </c>
      <c r="E220" s="26"/>
    </row>
    <row r="221" spans="1:5" ht="22" customHeight="1" x14ac:dyDescent="0.25">
      <c r="A221" s="5" t="s">
        <v>8</v>
      </c>
      <c r="B221" s="14">
        <f t="shared" si="8"/>
        <v>2</v>
      </c>
      <c r="C221" s="14"/>
      <c r="D221" s="15">
        <v>3</v>
      </c>
      <c r="E221" s="16"/>
    </row>
    <row r="222" spans="1:5" ht="22" customHeight="1" x14ac:dyDescent="0.25">
      <c r="A222" s="30" t="s">
        <v>27</v>
      </c>
      <c r="B222" s="31"/>
      <c r="C222" s="31"/>
      <c r="D222" s="31"/>
      <c r="E222" s="32"/>
    </row>
    <row r="223" spans="1:5" ht="22" customHeight="1" x14ac:dyDescent="0.25">
      <c r="A223" s="23" t="s">
        <v>1</v>
      </c>
      <c r="B223" s="3" t="s">
        <v>2</v>
      </c>
      <c r="C223" s="3" t="s">
        <v>3</v>
      </c>
      <c r="D223" s="3" t="s">
        <v>4</v>
      </c>
      <c r="E223" s="4" t="s">
        <v>5</v>
      </c>
    </row>
    <row r="224" spans="1:5" ht="22" customHeight="1" x14ac:dyDescent="0.25">
      <c r="A224" s="23"/>
      <c r="B224" s="3">
        <f>MAX('[1]TABLEAUX TL1'!$I$2:$I$6)</f>
        <v>11</v>
      </c>
      <c r="C224" s="3">
        <f>MAX('[1]TABLEAUX TL1'!$I$18:$I$30)</f>
        <v>75</v>
      </c>
      <c r="D224" s="3">
        <f>MAX('[1]TABLEAUX TL1'!$I$34:$I$56)</f>
        <v>10</v>
      </c>
      <c r="E224" s="4">
        <f>MAX('[1]TABLEAUX TL1'!$I$60:$I$82)</f>
        <v>85</v>
      </c>
    </row>
    <row r="225" spans="1:5" ht="22" customHeight="1" x14ac:dyDescent="0.25">
      <c r="A225" s="23"/>
      <c r="B225" s="3" t="str">
        <f>IF(SUM('[1]TABLEAUX TL1'!$I$2:$I$6,0),(VLOOKUP(MAX('[1]TABLEAUX TL1'!$I$2:$I$6),'[1]TABLEAUX TL1'!$I$2:$N$6,6,FALSE)),"")</f>
        <v>ESSIEU CD3</v>
      </c>
      <c r="C225" s="3" t="str">
        <f>IF(SUM('[1]TABLEAUX TL1'!$I$18:$I$30,0),(VLOOKUP(MAX('[1]TABLEAUX TL1'!$I$18:$I$30),'[1]TABLEAUX TL1'!$I$18:$N$30,6,FALSE)),"")</f>
        <v>ESSIEU CD3</v>
      </c>
      <c r="D225" s="3"/>
      <c r="E225" s="4"/>
    </row>
    <row r="226" spans="1:5" ht="22" customHeight="1" x14ac:dyDescent="0.25">
      <c r="A226" s="5" t="s">
        <v>6</v>
      </c>
      <c r="B226" s="6" t="s">
        <v>19</v>
      </c>
      <c r="C226" s="7" t="s">
        <v>20</v>
      </c>
      <c r="D226" s="7" t="s">
        <v>19</v>
      </c>
      <c r="E226" s="8" t="s">
        <v>20</v>
      </c>
    </row>
    <row r="227" spans="1:5" ht="22" customHeight="1" x14ac:dyDescent="0.25">
      <c r="A227" s="5" t="s">
        <v>7</v>
      </c>
      <c r="B227" s="3" t="s">
        <v>23</v>
      </c>
      <c r="C227" s="3" t="s">
        <v>23</v>
      </c>
      <c r="D227" s="3" t="s">
        <v>23</v>
      </c>
      <c r="E227" s="4" t="s">
        <v>23</v>
      </c>
    </row>
    <row r="228" spans="1:5" ht="22" customHeight="1" x14ac:dyDescent="0.25">
      <c r="A228" s="5" t="s">
        <v>8</v>
      </c>
      <c r="B228" s="3">
        <v>3</v>
      </c>
      <c r="C228" s="3">
        <v>3</v>
      </c>
      <c r="D228" s="3">
        <v>3</v>
      </c>
      <c r="E228" s="4">
        <v>3</v>
      </c>
    </row>
    <row r="229" spans="1:5" ht="22" customHeight="1" x14ac:dyDescent="0.25">
      <c r="A229" s="24" t="s">
        <v>9</v>
      </c>
      <c r="B229" s="25" t="s">
        <v>2</v>
      </c>
      <c r="C229" s="25"/>
      <c r="D229" s="25" t="s">
        <v>3</v>
      </c>
      <c r="E229" s="26"/>
    </row>
    <row r="230" spans="1:5" ht="22" customHeight="1" x14ac:dyDescent="0.25">
      <c r="A230" s="24"/>
      <c r="B230" s="25">
        <f>MAX('[1]TABLEAUX global TL1'!$I$2:$I$21)</f>
        <v>40</v>
      </c>
      <c r="C230" s="25"/>
      <c r="D230" s="25">
        <f>MAX('[1]TABLEAUX global TL1'!$I$26:$I$45)</f>
        <v>180</v>
      </c>
      <c r="E230" s="26"/>
    </row>
    <row r="231" spans="1:5" ht="22" customHeight="1" x14ac:dyDescent="0.25">
      <c r="A231" s="24"/>
      <c r="B231" s="25" t="str">
        <f>IF(SUM('[1]TABLEAUX global TL1'!$I$2:$I$21,0),(VLOOKUP(MAX('[1]TABLEAUX global TL1'!$I$2:$I$21),'[1]TABLEAUX global TL1'!$I$2:$N$21,6,FALSE)),"")</f>
        <v>équipement</v>
      </c>
      <c r="C231" s="25"/>
      <c r="D231" s="25" t="str">
        <f>IF(SUM('[1]TABLEAUX global TL1'!$I$26:$I$45,0),(VLOOKUP(MAX('[1]TABLEAUX global TL1'!$I$26:$I$45),'[1]TABLEAUX global TL1'!$I$26:$N$45,6,FALSE)),"")</f>
        <v>équipement</v>
      </c>
      <c r="E231" s="26"/>
    </row>
    <row r="232" spans="1:5" ht="22" customHeight="1" x14ac:dyDescent="0.25">
      <c r="A232" s="5" t="s">
        <v>6</v>
      </c>
      <c r="B232" s="14" t="s">
        <v>24</v>
      </c>
      <c r="C232" s="14"/>
      <c r="D232" s="15" t="s">
        <v>24</v>
      </c>
      <c r="E232" s="16"/>
    </row>
    <row r="233" spans="1:5" ht="22" customHeight="1" x14ac:dyDescent="0.25">
      <c r="A233" s="5" t="s">
        <v>7</v>
      </c>
      <c r="B233" s="14" t="s">
        <v>26</v>
      </c>
      <c r="C233" s="14"/>
      <c r="D233" s="15" t="s">
        <v>26</v>
      </c>
      <c r="E233" s="16"/>
    </row>
    <row r="234" spans="1:5" ht="22" customHeight="1" thickBot="1" x14ac:dyDescent="0.3">
      <c r="A234" s="10" t="s">
        <v>8</v>
      </c>
      <c r="B234" s="17">
        <v>2</v>
      </c>
      <c r="C234" s="17"/>
      <c r="D234" s="18">
        <v>2</v>
      </c>
      <c r="E234" s="19"/>
    </row>
    <row r="235" spans="1:5" ht="22" customHeight="1" x14ac:dyDescent="0.25">
      <c r="A235" s="27" t="s">
        <v>11</v>
      </c>
      <c r="B235" s="28"/>
      <c r="C235" s="28"/>
      <c r="D235" s="28"/>
      <c r="E235" s="29"/>
    </row>
    <row r="236" spans="1:5" ht="22" customHeight="1" x14ac:dyDescent="0.25">
      <c r="A236" s="23" t="s">
        <v>1</v>
      </c>
      <c r="B236" s="3" t="str">
        <f>B223</f>
        <v>Nombre appels MAX/POSTE</v>
      </c>
      <c r="C236" s="3" t="str">
        <f t="shared" ref="C236:E236" si="9">C223</f>
        <v>Temps appel MAX/POSTE</v>
      </c>
      <c r="D236" s="3" t="str">
        <f t="shared" si="9"/>
        <v>Nombre MAX/Personne</v>
      </c>
      <c r="E236" s="4" t="str">
        <f t="shared" si="9"/>
        <v>Temps MAX/Personne</v>
      </c>
    </row>
    <row r="237" spans="1:5" ht="22" customHeight="1" x14ac:dyDescent="0.25">
      <c r="A237" s="23"/>
      <c r="B237" s="3">
        <f t="shared" ref="B237:E241" si="10">B224</f>
        <v>11</v>
      </c>
      <c r="C237" s="3">
        <f t="shared" si="10"/>
        <v>75</v>
      </c>
      <c r="D237" s="3">
        <f t="shared" si="10"/>
        <v>10</v>
      </c>
      <c r="E237" s="4">
        <f t="shared" si="10"/>
        <v>85</v>
      </c>
    </row>
    <row r="238" spans="1:5" ht="22" customHeight="1" x14ac:dyDescent="0.25">
      <c r="A238" s="23"/>
      <c r="B238" s="3" t="str">
        <f t="shared" si="10"/>
        <v>ESSIEU CD3</v>
      </c>
      <c r="C238" s="3" t="str">
        <f t="shared" si="10"/>
        <v>ESSIEU CD3</v>
      </c>
      <c r="D238" s="3">
        <f t="shared" si="10"/>
        <v>0</v>
      </c>
      <c r="E238" s="4">
        <f t="shared" si="10"/>
        <v>0</v>
      </c>
    </row>
    <row r="239" spans="1:5" ht="22" customHeight="1" x14ac:dyDescent="0.25">
      <c r="A239" s="5" t="s">
        <v>6</v>
      </c>
      <c r="B239" s="3" t="str">
        <f t="shared" si="10"/>
        <v>CL non validées</v>
      </c>
      <c r="C239" s="3" t="str">
        <f t="shared" si="10"/>
        <v>Retouches BdL CL non valid.</v>
      </c>
      <c r="D239" s="3" t="str">
        <f t="shared" si="10"/>
        <v>CL non validées</v>
      </c>
      <c r="E239" s="4" t="str">
        <f t="shared" si="10"/>
        <v>Retouches BdL CL non valid.</v>
      </c>
    </row>
    <row r="240" spans="1:5" ht="22" customHeight="1" x14ac:dyDescent="0.25">
      <c r="A240" s="5" t="s">
        <v>7</v>
      </c>
      <c r="B240" s="3" t="str">
        <f t="shared" si="10"/>
        <v>Audit de charge</v>
      </c>
      <c r="C240" s="3" t="str">
        <f t="shared" si="10"/>
        <v>Audit de charge</v>
      </c>
      <c r="D240" s="3" t="str">
        <f t="shared" si="10"/>
        <v>Audit de charge</v>
      </c>
      <c r="E240" s="4" t="str">
        <f t="shared" si="10"/>
        <v>Audit de charge</v>
      </c>
    </row>
    <row r="241" spans="1:5" ht="22" customHeight="1" x14ac:dyDescent="0.25">
      <c r="A241" s="5" t="s">
        <v>8</v>
      </c>
      <c r="B241" s="3">
        <f t="shared" si="10"/>
        <v>3</v>
      </c>
      <c r="C241" s="3">
        <f t="shared" si="10"/>
        <v>3</v>
      </c>
      <c r="D241" s="3">
        <f t="shared" si="10"/>
        <v>3</v>
      </c>
      <c r="E241" s="4">
        <f t="shared" si="10"/>
        <v>3</v>
      </c>
    </row>
    <row r="242" spans="1:5" ht="22" customHeight="1" x14ac:dyDescent="0.25">
      <c r="A242" s="24" t="s">
        <v>9</v>
      </c>
      <c r="B242" s="25" t="str">
        <f>B229</f>
        <v>Nombre appels MAX/POSTE</v>
      </c>
      <c r="C242" s="25"/>
      <c r="D242" s="25" t="str">
        <f>D229</f>
        <v>Temps appel MAX/POSTE</v>
      </c>
      <c r="E242" s="26"/>
    </row>
    <row r="243" spans="1:5" ht="22" customHeight="1" x14ac:dyDescent="0.25">
      <c r="A243" s="24"/>
      <c r="B243" s="25">
        <f t="shared" ref="B243:D247" si="11">B230</f>
        <v>40</v>
      </c>
      <c r="C243" s="25"/>
      <c r="D243" s="25">
        <f t="shared" si="11"/>
        <v>180</v>
      </c>
      <c r="E243" s="26"/>
    </row>
    <row r="244" spans="1:5" ht="22" customHeight="1" x14ac:dyDescent="0.25">
      <c r="A244" s="24"/>
      <c r="B244" s="25" t="str">
        <f t="shared" si="11"/>
        <v>équipement</v>
      </c>
      <c r="C244" s="25"/>
      <c r="D244" s="25" t="str">
        <f t="shared" si="11"/>
        <v>équipement</v>
      </c>
      <c r="E244" s="26"/>
    </row>
    <row r="245" spans="1:5" ht="22" customHeight="1" x14ac:dyDescent="0.25">
      <c r="A245" s="5" t="s">
        <v>6</v>
      </c>
      <c r="B245" s="25" t="str">
        <f t="shared" si="11"/>
        <v>Serrages NOK/ponts méca</v>
      </c>
      <c r="C245" s="25"/>
      <c r="D245" s="25" t="str">
        <f t="shared" si="11"/>
        <v>Serrages NOK/ponts méca</v>
      </c>
      <c r="E245" s="26"/>
    </row>
    <row r="246" spans="1:5" ht="22" customHeight="1" x14ac:dyDescent="0.25">
      <c r="A246" s="5" t="s">
        <v>7</v>
      </c>
      <c r="B246" s="25" t="str">
        <f t="shared" si="11"/>
        <v>QRQC</v>
      </c>
      <c r="C246" s="25"/>
      <c r="D246" s="25" t="str">
        <f t="shared" si="11"/>
        <v>QRQC</v>
      </c>
      <c r="E246" s="26"/>
    </row>
    <row r="247" spans="1:5" ht="22" customHeight="1" thickBot="1" x14ac:dyDescent="0.3">
      <c r="A247" s="10" t="s">
        <v>8</v>
      </c>
      <c r="B247" s="17">
        <f t="shared" si="11"/>
        <v>2</v>
      </c>
      <c r="C247" s="17"/>
      <c r="D247" s="17">
        <f t="shared" si="11"/>
        <v>2</v>
      </c>
      <c r="E247" s="17"/>
    </row>
    <row r="248" spans="1:5" ht="22" customHeight="1" x14ac:dyDescent="0.25">
      <c r="A248" s="20" t="s">
        <v>28</v>
      </c>
      <c r="B248" s="21"/>
      <c r="C248" s="21"/>
      <c r="D248" s="21"/>
      <c r="E248" s="22"/>
    </row>
    <row r="249" spans="1:5" ht="22" customHeight="1" x14ac:dyDescent="0.25">
      <c r="A249" s="23" t="s">
        <v>1</v>
      </c>
      <c r="B249" s="3" t="s">
        <v>2</v>
      </c>
      <c r="C249" s="3" t="s">
        <v>3</v>
      </c>
      <c r="D249" s="3" t="s">
        <v>4</v>
      </c>
      <c r="E249" s="4" t="s">
        <v>5</v>
      </c>
    </row>
    <row r="250" spans="1:5" ht="22" customHeight="1" x14ac:dyDescent="0.25">
      <c r="A250" s="23"/>
      <c r="B250" s="3">
        <f>MAX('[1]TABLEAUX TL1'!$J$2:$J$5)</f>
        <v>3</v>
      </c>
      <c r="C250" s="3">
        <f>MAX('[1]TABLEAUX TL1'!$J$18:$J$30)</f>
        <v>30</v>
      </c>
      <c r="D250" s="3">
        <f>MAX('[1]TABLEAUX TL1'!$J$34:$J$56)</f>
        <v>3</v>
      </c>
      <c r="E250" s="4">
        <f>MAX('[1]TABLEAUX TL1'!$J$60:$J$82)</f>
        <v>30</v>
      </c>
    </row>
    <row r="251" spans="1:5" ht="22" customHeight="1" x14ac:dyDescent="0.25">
      <c r="A251" s="23"/>
      <c r="B251" s="3" t="str">
        <f>IF(SUM('[1]TABLEAUX TL1'!$J$2:$J$5,0),(VLOOKUP(MAX('[1]TABLEAUX TL1'!$J$2:$J$5),'[1]TABLEAUX TL1'!$J$2:$N$5,5,FALSE)),"")</f>
        <v>ESSIEU CD2</v>
      </c>
      <c r="C251" s="3" t="str">
        <f>IF(SUM('[1]TABLEAUX TL1'!$J$18:$J$30,0),(VLOOKUP(MAX('[1]TABLEAUX TL1'!$J$18:$J$30),'[1]TABLEAUX TL1'!$J$18:$N$30,5,FALSE)),"")</f>
        <v>ESSIEU CD3</v>
      </c>
      <c r="D251" s="3"/>
      <c r="E251" s="4"/>
    </row>
    <row r="252" spans="1:5" ht="22" customHeight="1" x14ac:dyDescent="0.25">
      <c r="A252" s="5" t="s">
        <v>6</v>
      </c>
      <c r="B252" s="6"/>
      <c r="C252" s="7"/>
      <c r="D252" s="7"/>
      <c r="E252" s="8"/>
    </row>
    <row r="253" spans="1:5" ht="22" customHeight="1" x14ac:dyDescent="0.25">
      <c r="A253" s="5" t="s">
        <v>7</v>
      </c>
      <c r="B253" s="3"/>
      <c r="C253" s="3"/>
      <c r="D253" s="3"/>
      <c r="E253" s="4"/>
    </row>
    <row r="254" spans="1:5" ht="22" customHeight="1" x14ac:dyDescent="0.25">
      <c r="A254" s="5" t="s">
        <v>8</v>
      </c>
      <c r="B254" s="3"/>
      <c r="C254" s="3"/>
      <c r="D254" s="3"/>
      <c r="E254" s="4"/>
    </row>
    <row r="255" spans="1:5" ht="22" customHeight="1" x14ac:dyDescent="0.25">
      <c r="A255" s="24" t="s">
        <v>9</v>
      </c>
      <c r="B255" s="25" t="s">
        <v>2</v>
      </c>
      <c r="C255" s="25"/>
      <c r="D255" s="25" t="s">
        <v>3</v>
      </c>
      <c r="E255" s="26"/>
    </row>
    <row r="256" spans="1:5" ht="22" customHeight="1" x14ac:dyDescent="0.25">
      <c r="A256" s="24"/>
      <c r="B256" s="25">
        <f>MAX('[1]TABLEAUX global TL1'!$J$2:$J$21)</f>
        <v>25</v>
      </c>
      <c r="C256" s="25"/>
      <c r="D256" s="25">
        <f>MAX('[1]TABLEAUX global TL1'!$J$26:$J$45)</f>
        <v>30</v>
      </c>
      <c r="E256" s="26"/>
    </row>
    <row r="257" spans="1:5" ht="22" customHeight="1" x14ac:dyDescent="0.25">
      <c r="A257" s="24"/>
      <c r="B257" s="25" t="str">
        <f>IF(SUM('[1]TABLEAUX global TL1'!$J$2:$J$21,0),(VLOOKUP(MAX('[1]TABLEAUX global TL1'!$J$2:$J$21),'[1]TABLEAUX global TL1'!$J$2:$N$21,5,FALSE)),"")</f>
        <v>équipement</v>
      </c>
      <c r="C257" s="25"/>
      <c r="D257" s="25" t="str">
        <f>IF(SUM('[1]TABLEAUX global TL1'!$J$26:$J$45,0),(VLOOKUP(MAX('[1]TABLEAUX global TL1'!$J$26:$J$45),'[1]TABLEAUX global TL1'!$J$26:$N$45,5,FALSE)),"")</f>
        <v>ESSIEU CD3</v>
      </c>
      <c r="E257" s="26"/>
    </row>
    <row r="258" spans="1:5" ht="22" customHeight="1" x14ac:dyDescent="0.25">
      <c r="A258" s="5" t="s">
        <v>6</v>
      </c>
      <c r="B258" s="14"/>
      <c r="C258" s="14"/>
      <c r="D258" s="15"/>
      <c r="E258" s="16"/>
    </row>
    <row r="259" spans="1:5" ht="22" customHeight="1" x14ac:dyDescent="0.25">
      <c r="A259" s="5" t="s">
        <v>7</v>
      </c>
      <c r="B259" s="14"/>
      <c r="C259" s="14"/>
      <c r="D259" s="15"/>
      <c r="E259" s="16"/>
    </row>
    <row r="260" spans="1:5" ht="22" customHeight="1" thickBot="1" x14ac:dyDescent="0.3">
      <c r="A260" s="10" t="s">
        <v>8</v>
      </c>
      <c r="B260" s="17"/>
      <c r="C260" s="17"/>
      <c r="D260" s="18"/>
      <c r="E260" s="19"/>
    </row>
    <row r="261" spans="1:5" ht="22" customHeight="1" x14ac:dyDescent="0.25">
      <c r="A261" s="27" t="s">
        <v>11</v>
      </c>
      <c r="B261" s="28"/>
      <c r="C261" s="28"/>
      <c r="D261" s="28"/>
      <c r="E261" s="29"/>
    </row>
    <row r="262" spans="1:5" ht="22" customHeight="1" x14ac:dyDescent="0.25">
      <c r="A262" s="23" t="s">
        <v>1</v>
      </c>
      <c r="B262" s="3" t="str">
        <f>B249</f>
        <v>Nombre appels MAX/POSTE</v>
      </c>
      <c r="C262" s="3" t="str">
        <f t="shared" ref="C262:E262" si="12">C249</f>
        <v>Temps appel MAX/POSTE</v>
      </c>
      <c r="D262" s="3" t="str">
        <f t="shared" si="12"/>
        <v>Nombre MAX/Personne</v>
      </c>
      <c r="E262" s="4" t="str">
        <f t="shared" si="12"/>
        <v>Temps MAX/Personne</v>
      </c>
    </row>
    <row r="263" spans="1:5" ht="22" customHeight="1" x14ac:dyDescent="0.25">
      <c r="A263" s="23"/>
      <c r="B263" s="3">
        <f t="shared" ref="B263:E266" si="13">B250</f>
        <v>3</v>
      </c>
      <c r="C263" s="3">
        <f t="shared" si="13"/>
        <v>30</v>
      </c>
      <c r="D263" s="3">
        <f t="shared" si="13"/>
        <v>3</v>
      </c>
      <c r="E263" s="4">
        <f t="shared" si="13"/>
        <v>30</v>
      </c>
    </row>
    <row r="264" spans="1:5" ht="22" customHeight="1" x14ac:dyDescent="0.25">
      <c r="A264" s="23"/>
      <c r="B264" s="3" t="str">
        <f t="shared" si="13"/>
        <v>ESSIEU CD2</v>
      </c>
      <c r="C264" s="3" t="str">
        <f t="shared" si="13"/>
        <v>ESSIEU CD3</v>
      </c>
      <c r="D264" s="3">
        <f t="shared" si="13"/>
        <v>0</v>
      </c>
      <c r="E264" s="4">
        <f t="shared" si="13"/>
        <v>0</v>
      </c>
    </row>
    <row r="265" spans="1:5" ht="22" customHeight="1" x14ac:dyDescent="0.25">
      <c r="A265" s="5" t="s">
        <v>6</v>
      </c>
      <c r="B265" s="3">
        <f t="shared" si="13"/>
        <v>0</v>
      </c>
      <c r="C265" s="3">
        <f t="shared" si="13"/>
        <v>0</v>
      </c>
      <c r="D265" s="3">
        <f t="shared" si="13"/>
        <v>0</v>
      </c>
      <c r="E265" s="4">
        <f t="shared" si="13"/>
        <v>0</v>
      </c>
    </row>
    <row r="266" spans="1:5" ht="22" customHeight="1" x14ac:dyDescent="0.25">
      <c r="A266" s="5" t="s">
        <v>7</v>
      </c>
      <c r="B266" s="3">
        <f t="shared" si="13"/>
        <v>0</v>
      </c>
      <c r="C266" s="3">
        <f t="shared" si="13"/>
        <v>0</v>
      </c>
      <c r="D266" s="3">
        <f t="shared" si="13"/>
        <v>0</v>
      </c>
      <c r="E266" s="4">
        <f t="shared" si="13"/>
        <v>0</v>
      </c>
    </row>
    <row r="267" spans="1:5" ht="22" customHeight="1" x14ac:dyDescent="0.25">
      <c r="A267" s="5" t="s">
        <v>8</v>
      </c>
      <c r="B267" s="3"/>
      <c r="C267" s="3"/>
      <c r="D267" s="3"/>
      <c r="E267" s="4"/>
    </row>
    <row r="268" spans="1:5" ht="22" customHeight="1" x14ac:dyDescent="0.25">
      <c r="A268" s="24" t="s">
        <v>9</v>
      </c>
      <c r="B268" s="25" t="str">
        <f>B255</f>
        <v>Nombre appels MAX/POSTE</v>
      </c>
      <c r="C268" s="25"/>
      <c r="D268" s="25" t="str">
        <f>D255</f>
        <v>Temps appel MAX/POSTE</v>
      </c>
      <c r="E268" s="26"/>
    </row>
    <row r="269" spans="1:5" ht="22" customHeight="1" x14ac:dyDescent="0.25">
      <c r="A269" s="24"/>
      <c r="B269" s="25">
        <f t="shared" ref="B269:D272" si="14">B256</f>
        <v>25</v>
      </c>
      <c r="C269" s="25"/>
      <c r="D269" s="25">
        <f t="shared" si="14"/>
        <v>30</v>
      </c>
      <c r="E269" s="26"/>
    </row>
    <row r="270" spans="1:5" ht="22" customHeight="1" x14ac:dyDescent="0.25">
      <c r="A270" s="24"/>
      <c r="B270" s="25" t="str">
        <f t="shared" si="14"/>
        <v>équipement</v>
      </c>
      <c r="C270" s="25"/>
      <c r="D270" s="25" t="str">
        <f t="shared" si="14"/>
        <v>ESSIEU CD3</v>
      </c>
      <c r="E270" s="26"/>
    </row>
    <row r="271" spans="1:5" ht="22" customHeight="1" x14ac:dyDescent="0.25">
      <c r="A271" s="5" t="s">
        <v>6</v>
      </c>
      <c r="B271" s="25">
        <f t="shared" si="14"/>
        <v>0</v>
      </c>
      <c r="C271" s="25"/>
      <c r="D271" s="25">
        <f t="shared" si="14"/>
        <v>0</v>
      </c>
      <c r="E271" s="26"/>
    </row>
    <row r="272" spans="1:5" ht="22" customHeight="1" x14ac:dyDescent="0.25">
      <c r="A272" s="5" t="s">
        <v>7</v>
      </c>
      <c r="B272" s="25">
        <f t="shared" si="14"/>
        <v>0</v>
      </c>
      <c r="C272" s="25"/>
      <c r="D272" s="25">
        <f t="shared" si="14"/>
        <v>0</v>
      </c>
      <c r="E272" s="26"/>
    </row>
    <row r="273" spans="1:5" ht="22" customHeight="1" thickBot="1" x14ac:dyDescent="0.3">
      <c r="A273" s="10" t="s">
        <v>8</v>
      </c>
      <c r="B273" s="17"/>
      <c r="C273" s="17"/>
      <c r="D273" s="18"/>
      <c r="E273" s="19"/>
    </row>
    <row r="274" spans="1:5" ht="22" customHeight="1" x14ac:dyDescent="0.25">
      <c r="A274" s="20" t="s">
        <v>29</v>
      </c>
      <c r="B274" s="21"/>
      <c r="C274" s="21"/>
      <c r="D274" s="21"/>
      <c r="E274" s="22"/>
    </row>
    <row r="275" spans="1:5" ht="22" customHeight="1" x14ac:dyDescent="0.25">
      <c r="A275" s="23" t="s">
        <v>1</v>
      </c>
      <c r="B275" s="3" t="s">
        <v>2</v>
      </c>
      <c r="C275" s="3" t="s">
        <v>3</v>
      </c>
      <c r="D275" s="3" t="s">
        <v>4</v>
      </c>
      <c r="E275" s="4" t="s">
        <v>5</v>
      </c>
    </row>
    <row r="276" spans="1:5" ht="22" customHeight="1" x14ac:dyDescent="0.25">
      <c r="A276" s="23"/>
      <c r="B276" s="3">
        <f>MAX('[1]TABLEAUX TL1'!$K$2:$K$4)</f>
        <v>0</v>
      </c>
      <c r="C276" s="3">
        <f>MAX('[1]TABLEAUX TL1'!$K$18:$K$30)</f>
        <v>0</v>
      </c>
      <c r="D276" s="3">
        <f>MAX('[1]TABLEAUX TL1'!$K$34:$K$56)</f>
        <v>0</v>
      </c>
      <c r="E276" s="4">
        <f>MAX('[1]TABLEAUX TL1'!$K$60:$K$82)</f>
        <v>0</v>
      </c>
    </row>
    <row r="277" spans="1:5" ht="22" customHeight="1" x14ac:dyDescent="0.25">
      <c r="A277" s="23"/>
      <c r="B277" s="3" t="str">
        <f>IF(SUM('[1]TABLEAUX TL1'!$K$2:$K$4,0),(VLOOKUP(MAX('[1]TABLEAUX TL1'!$K$2:$K$4),'[1]TABLEAUX TL1'!$K$2:$N$4,4,FALSE)),"")</f>
        <v/>
      </c>
      <c r="C277" s="3" t="str">
        <f>IF(SUM('[1]TABLEAUX TL1'!$K$18:$K$30,0),(VLOOKUP(MAX('[1]TABLEAUX TL1'!$K$18:$K$30),'[1]TABLEAUX TL1'!$K$18:$N$30,4,FALSE)),"")</f>
        <v/>
      </c>
      <c r="D277" s="3" t="str">
        <f>IF(SUM('[1]TABLEAUX TL1'!$K$34:$K$56,0),(VLOOKUP(MAX('[1]TABLEAUX TL1'!$K$34:$K$56),'[1]TABLEAUX TL1'!$K$34:$N$56,4,FALSE)),"")</f>
        <v/>
      </c>
      <c r="E277" s="4" t="str">
        <f>IF(SUM('[1]TABLEAUX TL1'!$K$60:$K$82,0),(VLOOKUP(MAX('[1]TABLEAUX TL1'!$K$60:$K$82),'[1]TABLEAUX TL1'!$K$60:$N$82,4,FALSE)),"")</f>
        <v/>
      </c>
    </row>
    <row r="278" spans="1:5" ht="22" customHeight="1" x14ac:dyDescent="0.25">
      <c r="A278" s="5" t="s">
        <v>6</v>
      </c>
      <c r="B278" s="6"/>
      <c r="C278" s="7"/>
      <c r="D278" s="7"/>
      <c r="E278" s="8"/>
    </row>
    <row r="279" spans="1:5" ht="22" customHeight="1" x14ac:dyDescent="0.25">
      <c r="A279" s="5" t="s">
        <v>7</v>
      </c>
      <c r="B279" s="3"/>
      <c r="C279" s="3"/>
      <c r="D279" s="3"/>
      <c r="E279" s="4"/>
    </row>
    <row r="280" spans="1:5" ht="22" customHeight="1" x14ac:dyDescent="0.25">
      <c r="A280" s="5" t="s">
        <v>8</v>
      </c>
      <c r="B280" s="3"/>
      <c r="C280" s="3"/>
      <c r="D280" s="3"/>
      <c r="E280" s="4"/>
    </row>
    <row r="281" spans="1:5" ht="22" customHeight="1" x14ac:dyDescent="0.25">
      <c r="A281" s="24" t="s">
        <v>9</v>
      </c>
      <c r="B281" s="25" t="s">
        <v>2</v>
      </c>
      <c r="C281" s="25"/>
      <c r="D281" s="25" t="s">
        <v>3</v>
      </c>
      <c r="E281" s="26"/>
    </row>
    <row r="282" spans="1:5" ht="22" customHeight="1" x14ac:dyDescent="0.25">
      <c r="A282" s="24"/>
      <c r="B282" s="25">
        <f>MAX('[1]TABLEAUX global TL1'!$K$2:$K$21)</f>
        <v>0</v>
      </c>
      <c r="C282" s="25"/>
      <c r="D282" s="25">
        <f>MAX('[1]TABLEAUX global TL1'!$K$26:$K$45)</f>
        <v>0</v>
      </c>
      <c r="E282" s="26"/>
    </row>
    <row r="283" spans="1:5" ht="22" customHeight="1" x14ac:dyDescent="0.25">
      <c r="A283" s="24"/>
      <c r="B283" s="25" t="str">
        <f>IF(SUM('[1]TABLEAUX global TL1'!$K$2:$K$21,0),(VLOOKUP(MAX('[1]TABLEAUX global TL1'!$K$2:$K$21),'[1]TABLEAUX global TL1'!$K$2:$N$21,4,FALSE)),"")</f>
        <v/>
      </c>
      <c r="C283" s="25"/>
      <c r="D283" s="25" t="str">
        <f>IF(SUM('[1]TABLEAUX global TL1'!$K$26:$K$45,0),(VLOOKUP(MAX('[1]TABLEAUX global TL1'!$K$26:$K$45),'[1]TABLEAUX global TL1'!$K$26:$N$45,4,FALSE)),"")</f>
        <v/>
      </c>
      <c r="E283" s="26"/>
    </row>
    <row r="284" spans="1:5" ht="22" customHeight="1" x14ac:dyDescent="0.25">
      <c r="A284" s="5" t="s">
        <v>6</v>
      </c>
      <c r="B284" s="14"/>
      <c r="C284" s="14"/>
      <c r="D284" s="15"/>
      <c r="E284" s="16"/>
    </row>
    <row r="285" spans="1:5" ht="22" customHeight="1" x14ac:dyDescent="0.25">
      <c r="A285" s="5" t="s">
        <v>7</v>
      </c>
      <c r="B285" s="14"/>
      <c r="C285" s="14"/>
      <c r="D285" s="15"/>
      <c r="E285" s="16"/>
    </row>
    <row r="286" spans="1:5" ht="22" customHeight="1" thickBot="1" x14ac:dyDescent="0.3">
      <c r="A286" s="10" t="s">
        <v>8</v>
      </c>
      <c r="B286" s="17"/>
      <c r="C286" s="17"/>
      <c r="D286" s="18"/>
      <c r="E286" s="19"/>
    </row>
    <row r="287" spans="1:5" ht="22" customHeight="1" x14ac:dyDescent="0.25">
      <c r="A287" s="27" t="s">
        <v>11</v>
      </c>
      <c r="B287" s="28"/>
      <c r="C287" s="28"/>
      <c r="D287" s="28"/>
      <c r="E287" s="29"/>
    </row>
    <row r="288" spans="1:5" ht="22" customHeight="1" x14ac:dyDescent="0.25">
      <c r="A288" s="23" t="s">
        <v>1</v>
      </c>
      <c r="B288" s="3" t="str">
        <f>B275</f>
        <v>Nombre appels MAX/POSTE</v>
      </c>
      <c r="C288" s="3" t="str">
        <f t="shared" ref="C288:E288" si="15">C275</f>
        <v>Temps appel MAX/POSTE</v>
      </c>
      <c r="D288" s="3" t="str">
        <f t="shared" si="15"/>
        <v>Nombre MAX/Personne</v>
      </c>
      <c r="E288" s="4" t="str">
        <f t="shared" si="15"/>
        <v>Temps MAX/Personne</v>
      </c>
    </row>
    <row r="289" spans="1:6" ht="22" customHeight="1" x14ac:dyDescent="0.25">
      <c r="A289" s="23"/>
      <c r="B289" s="3">
        <f t="shared" ref="B289:E292" si="16">B276</f>
        <v>0</v>
      </c>
      <c r="C289" s="3">
        <f t="shared" si="16"/>
        <v>0</v>
      </c>
      <c r="D289" s="3">
        <f t="shared" si="16"/>
        <v>0</v>
      </c>
      <c r="E289" s="4">
        <f t="shared" si="16"/>
        <v>0</v>
      </c>
    </row>
    <row r="290" spans="1:6" ht="22" customHeight="1" x14ac:dyDescent="0.25">
      <c r="A290" s="23"/>
      <c r="B290" s="3" t="str">
        <f t="shared" si="16"/>
        <v/>
      </c>
      <c r="C290" s="3" t="str">
        <f t="shared" si="16"/>
        <v/>
      </c>
      <c r="D290" s="3" t="str">
        <f t="shared" si="16"/>
        <v/>
      </c>
      <c r="E290" s="4" t="str">
        <f t="shared" si="16"/>
        <v/>
      </c>
    </row>
    <row r="291" spans="1:6" ht="22" customHeight="1" x14ac:dyDescent="0.25">
      <c r="A291" s="5" t="s">
        <v>6</v>
      </c>
      <c r="B291" s="3">
        <f t="shared" si="16"/>
        <v>0</v>
      </c>
      <c r="C291" s="3">
        <f t="shared" si="16"/>
        <v>0</v>
      </c>
      <c r="D291" s="3">
        <f t="shared" si="16"/>
        <v>0</v>
      </c>
      <c r="E291" s="4">
        <f t="shared" si="16"/>
        <v>0</v>
      </c>
    </row>
    <row r="292" spans="1:6" ht="22" customHeight="1" x14ac:dyDescent="0.25">
      <c r="A292" s="5" t="s">
        <v>7</v>
      </c>
      <c r="B292" s="3">
        <f t="shared" si="16"/>
        <v>0</v>
      </c>
      <c r="C292" s="3">
        <f t="shared" si="16"/>
        <v>0</v>
      </c>
      <c r="D292" s="3">
        <f t="shared" si="16"/>
        <v>0</v>
      </c>
      <c r="E292" s="4">
        <f t="shared" si="16"/>
        <v>0</v>
      </c>
    </row>
    <row r="293" spans="1:6" ht="22" customHeight="1" x14ac:dyDescent="0.25">
      <c r="A293" s="5" t="s">
        <v>8</v>
      </c>
      <c r="B293" s="3"/>
      <c r="C293" s="3"/>
      <c r="D293" s="3"/>
      <c r="E293" s="4"/>
    </row>
    <row r="294" spans="1:6" ht="22" customHeight="1" x14ac:dyDescent="0.25">
      <c r="A294" s="24" t="s">
        <v>9</v>
      </c>
      <c r="B294" s="25" t="str">
        <f>B281</f>
        <v>Nombre appels MAX/POSTE</v>
      </c>
      <c r="C294" s="25"/>
      <c r="D294" s="25" t="str">
        <f>D281</f>
        <v>Temps appel MAX/POSTE</v>
      </c>
      <c r="E294" s="26"/>
    </row>
    <row r="295" spans="1:6" ht="22" customHeight="1" x14ac:dyDescent="0.25">
      <c r="A295" s="24"/>
      <c r="B295" s="25">
        <f t="shared" ref="B295:B298" si="17">B282</f>
        <v>0</v>
      </c>
      <c r="C295" s="25"/>
      <c r="D295" s="25">
        <f t="shared" ref="D295:D298" si="18">D282</f>
        <v>0</v>
      </c>
      <c r="E295" s="26"/>
    </row>
    <row r="296" spans="1:6" ht="22" customHeight="1" x14ac:dyDescent="0.25">
      <c r="A296" s="24"/>
      <c r="B296" s="25" t="str">
        <f t="shared" si="17"/>
        <v/>
      </c>
      <c r="C296" s="25"/>
      <c r="D296" s="25" t="str">
        <f t="shared" si="18"/>
        <v/>
      </c>
      <c r="E296" s="26"/>
    </row>
    <row r="297" spans="1:6" ht="22" customHeight="1" x14ac:dyDescent="0.25">
      <c r="A297" s="5" t="s">
        <v>6</v>
      </c>
      <c r="B297" s="25">
        <f t="shared" si="17"/>
        <v>0</v>
      </c>
      <c r="C297" s="25"/>
      <c r="D297" s="25">
        <f t="shared" si="18"/>
        <v>0</v>
      </c>
      <c r="E297" s="26"/>
    </row>
    <row r="298" spans="1:6" ht="22" customHeight="1" x14ac:dyDescent="0.25">
      <c r="A298" s="5" t="s">
        <v>7</v>
      </c>
      <c r="B298" s="25">
        <f t="shared" si="17"/>
        <v>0</v>
      </c>
      <c r="C298" s="25"/>
      <c r="D298" s="25">
        <f t="shared" si="18"/>
        <v>0</v>
      </c>
      <c r="E298" s="26"/>
    </row>
    <row r="299" spans="1:6" ht="22" customHeight="1" thickBot="1" x14ac:dyDescent="0.3">
      <c r="A299" s="10" t="s">
        <v>8</v>
      </c>
      <c r="B299" s="17"/>
      <c r="C299" s="17"/>
      <c r="D299" s="18"/>
      <c r="E299" s="19"/>
    </row>
    <row r="300" spans="1:6" ht="22" customHeight="1" x14ac:dyDescent="0.25">
      <c r="A300" s="20" t="s">
        <v>30</v>
      </c>
      <c r="B300" s="21"/>
      <c r="C300" s="21"/>
      <c r="D300" s="21"/>
      <c r="E300" s="22"/>
    </row>
    <row r="301" spans="1:6" ht="22" customHeight="1" x14ac:dyDescent="0.25">
      <c r="A301" s="23" t="s">
        <v>1</v>
      </c>
      <c r="B301" s="3" t="s">
        <v>2</v>
      </c>
      <c r="C301" s="3" t="s">
        <v>3</v>
      </c>
      <c r="D301" s="3" t="s">
        <v>4</v>
      </c>
      <c r="E301" s="4" t="s">
        <v>5</v>
      </c>
    </row>
    <row r="302" spans="1:6" ht="22" customHeight="1" x14ac:dyDescent="0.25">
      <c r="A302" s="23"/>
      <c r="B302" s="3">
        <f>MAX('[1]TABLEAUX TL1'!$L$2:$L$3)</f>
        <v>0</v>
      </c>
      <c r="C302" s="3">
        <f>MAX('[1]TABLEAUX TL1'!$L$18:$L$30)</f>
        <v>0</v>
      </c>
      <c r="D302" s="3">
        <f>MAX('[1]TABLEAUX TL1'!$L$34:$L$56)</f>
        <v>0</v>
      </c>
      <c r="E302" s="4">
        <f>MAX('[1]TABLEAUX TL1'!$L$60:$L$82)</f>
        <v>0</v>
      </c>
    </row>
    <row r="303" spans="1:6" ht="22" customHeight="1" x14ac:dyDescent="0.25">
      <c r="A303" s="23"/>
      <c r="B303" s="3" t="str">
        <f>IF(SUM('[1]TABLEAUX TL1'!$L$2:$L$3,0),(VLOOKUP(MAX('[1]TABLEAUX TL1'!$L$2:$L$3),'[1]TABLEAUX TL1'!$L$2:$N$3,3,FALSE)),"")</f>
        <v/>
      </c>
      <c r="C303" s="3" t="str">
        <f>IF(SUM('[1]TABLEAUX TL1'!$L$18:$L$30,0),(VLOOKUP(MAX('[1]TABLEAUX TL1'!$L$18:$L$30),'[1]TABLEAUX TL1'!$L$18:$N$30,3,FALSE)),"")</f>
        <v/>
      </c>
      <c r="D303" s="3" t="str">
        <f>IF(SUM('[1]TABLEAUX TL1'!$L$34:$L$56,0),(VLOOKUP(MAX('[1]TABLEAUX TL1'!$L$34:$L$56),'[1]TABLEAUX TL1'!$L$34:$N$56,3,FALSE)),"")</f>
        <v/>
      </c>
      <c r="E303" s="4" t="str">
        <f>IF(SUM('[1]TABLEAUX TL1'!$L$60:$L$82,0),(VLOOKUP(MAX('[1]TABLEAUX TL1'!$L$60:$L$82),'[1]TABLEAUX TL1'!$L$60:$N$82,3,FALSE)),"")</f>
        <v/>
      </c>
      <c r="F303" s="2">
        <f>MAX('[1]TABLEAUX TL1'!L2:L14)</f>
        <v>0</v>
      </c>
    </row>
    <row r="304" spans="1:6" ht="22" customHeight="1" x14ac:dyDescent="0.25">
      <c r="A304" s="5" t="s">
        <v>6</v>
      </c>
      <c r="B304" s="6"/>
      <c r="C304" s="7"/>
      <c r="D304" s="7"/>
      <c r="E304" s="8"/>
    </row>
    <row r="305" spans="1:5" ht="22" customHeight="1" x14ac:dyDescent="0.25">
      <c r="A305" s="5" t="s">
        <v>7</v>
      </c>
      <c r="B305" s="3"/>
      <c r="C305" s="3"/>
      <c r="D305" s="3"/>
      <c r="E305" s="4"/>
    </row>
    <row r="306" spans="1:5" ht="22" customHeight="1" x14ac:dyDescent="0.25">
      <c r="A306" s="5" t="s">
        <v>8</v>
      </c>
      <c r="B306" s="3"/>
      <c r="C306" s="3"/>
      <c r="D306" s="3"/>
      <c r="E306" s="4"/>
    </row>
    <row r="307" spans="1:5" ht="22" customHeight="1" x14ac:dyDescent="0.25">
      <c r="A307" s="24" t="s">
        <v>9</v>
      </c>
      <c r="B307" s="25" t="s">
        <v>2</v>
      </c>
      <c r="C307" s="25"/>
      <c r="D307" s="25" t="s">
        <v>3</v>
      </c>
      <c r="E307" s="26"/>
    </row>
    <row r="308" spans="1:5" ht="22" customHeight="1" x14ac:dyDescent="0.25">
      <c r="A308" s="24"/>
      <c r="B308" s="25">
        <f>MAX('[1]TABLEAUX global TL1'!$L$2:$L$21)</f>
        <v>0</v>
      </c>
      <c r="C308" s="25"/>
      <c r="D308" s="25">
        <f>MAX('[1]TABLEAUX global TL1'!$L$26:$L$45)</f>
        <v>0</v>
      </c>
      <c r="E308" s="26"/>
    </row>
    <row r="309" spans="1:5" ht="22" customHeight="1" x14ac:dyDescent="0.25">
      <c r="A309" s="24"/>
      <c r="B309" s="25" t="str">
        <f>IF(SUM('[1]TABLEAUX global TL1'!$L$2:$L$21,0),(VLOOKUP(MAX('[1]TABLEAUX global TL1'!$L$2:$L$21),'[1]TABLEAUX global TL1'!$L$2:$N$21,3,FALSE)),"")</f>
        <v/>
      </c>
      <c r="C309" s="25"/>
      <c r="D309" s="25" t="str">
        <f>IF(SUM('[1]TABLEAUX global TL1'!$L$26:$L$45,0),(VLOOKUP(MAX('[1]TABLEAUX global TL1'!$L$26:$L$45),'[1]TABLEAUX global TL1'!$L$26:$N$45,3,FALSE)),"")</f>
        <v/>
      </c>
      <c r="E309" s="26"/>
    </row>
    <row r="310" spans="1:5" ht="22" customHeight="1" x14ac:dyDescent="0.25">
      <c r="A310" s="5" t="s">
        <v>6</v>
      </c>
      <c r="B310" s="14"/>
      <c r="C310" s="14"/>
      <c r="D310" s="15"/>
      <c r="E310" s="16"/>
    </row>
    <row r="311" spans="1:5" ht="22" customHeight="1" x14ac:dyDescent="0.25">
      <c r="A311" s="5" t="s">
        <v>7</v>
      </c>
      <c r="B311" s="14"/>
      <c r="C311" s="14"/>
      <c r="D311" s="15"/>
      <c r="E311" s="16"/>
    </row>
    <row r="312" spans="1:5" ht="22" customHeight="1" thickBot="1" x14ac:dyDescent="0.3">
      <c r="A312" s="10" t="s">
        <v>8</v>
      </c>
      <c r="B312" s="17"/>
      <c r="C312" s="17"/>
      <c r="D312" s="18"/>
      <c r="E312" s="19"/>
    </row>
    <row r="313" spans="1:5" ht="22" customHeight="1" x14ac:dyDescent="0.3"/>
    <row r="314" spans="1:5" ht="22" customHeight="1" x14ac:dyDescent="0.3"/>
    <row r="315" spans="1:5" ht="22" customHeight="1" x14ac:dyDescent="0.3"/>
    <row r="316" spans="1:5" ht="22" customHeight="1" x14ac:dyDescent="0.3"/>
    <row r="317" spans="1:5" ht="22" customHeight="1" x14ac:dyDescent="0.3"/>
    <row r="318" spans="1:5" ht="22" customHeight="1" x14ac:dyDescent="0.3"/>
    <row r="319" spans="1:5" ht="22" customHeight="1" x14ac:dyDescent="0.3"/>
    <row r="320" spans="1:5" ht="22" customHeight="1" x14ac:dyDescent="0.3"/>
    <row r="321" ht="22" customHeight="1" x14ac:dyDescent="0.3"/>
    <row r="322" ht="22" customHeight="1" x14ac:dyDescent="0.3"/>
    <row r="323" ht="22" customHeight="1" x14ac:dyDescent="0.3"/>
    <row r="324" ht="22" customHeight="1" x14ac:dyDescent="0.3"/>
    <row r="325" ht="22" customHeight="1" x14ac:dyDescent="0.3"/>
    <row r="326" ht="22" customHeight="1" x14ac:dyDescent="0.3"/>
    <row r="327" ht="22" customHeight="1" x14ac:dyDescent="0.3"/>
    <row r="328" ht="22" customHeight="1" x14ac:dyDescent="0.3"/>
    <row r="329" ht="22" customHeight="1" x14ac:dyDescent="0.3"/>
    <row r="330" ht="22" customHeight="1" x14ac:dyDescent="0.3"/>
    <row r="331" ht="22" customHeight="1" x14ac:dyDescent="0.3"/>
    <row r="332" ht="22" customHeight="1" x14ac:dyDescent="0.3"/>
    <row r="333" ht="22" customHeight="1" x14ac:dyDescent="0.3"/>
    <row r="334" ht="22" customHeight="1" x14ac:dyDescent="0.3"/>
    <row r="335" ht="22" customHeight="1" x14ac:dyDescent="0.3"/>
    <row r="336" ht="22" customHeight="1" x14ac:dyDescent="0.3"/>
    <row r="337" ht="22" customHeight="1" x14ac:dyDescent="0.3"/>
    <row r="338" ht="22" customHeight="1" x14ac:dyDescent="0.3"/>
    <row r="339" ht="22" customHeight="1" x14ac:dyDescent="0.3"/>
    <row r="340" ht="22" customHeight="1" x14ac:dyDescent="0.3"/>
    <row r="341" ht="22" customHeight="1" x14ac:dyDescent="0.3"/>
    <row r="342" ht="22" customHeight="1" x14ac:dyDescent="0.3"/>
    <row r="343" ht="22" customHeight="1" x14ac:dyDescent="0.3"/>
    <row r="344" ht="22" customHeight="1" x14ac:dyDescent="0.3"/>
    <row r="345" ht="22" customHeight="1" x14ac:dyDescent="0.3"/>
    <row r="346" ht="22" customHeight="1" x14ac:dyDescent="0.3"/>
    <row r="347" ht="22" customHeight="1" x14ac:dyDescent="0.3"/>
    <row r="348" ht="22" customHeight="1" x14ac:dyDescent="0.3"/>
    <row r="349" ht="22" customHeight="1" x14ac:dyDescent="0.3"/>
    <row r="350" ht="22" customHeight="1" x14ac:dyDescent="0.3"/>
    <row r="351" ht="22" customHeight="1" x14ac:dyDescent="0.3"/>
    <row r="352" ht="22" customHeight="1" x14ac:dyDescent="0.3"/>
    <row r="353" ht="22" customHeight="1" x14ac:dyDescent="0.3"/>
  </sheetData>
  <mergeCells count="361">
    <mergeCell ref="B11:C11"/>
    <mergeCell ref="D11:E11"/>
    <mergeCell ref="B12:C12"/>
    <mergeCell ref="D12:E12"/>
    <mergeCell ref="B13:C13"/>
    <mergeCell ref="D13:E13"/>
    <mergeCell ref="A1:E1"/>
    <mergeCell ref="A2:A4"/>
    <mergeCell ref="A8:A10"/>
    <mergeCell ref="B8:C8"/>
    <mergeCell ref="D8:E8"/>
    <mergeCell ref="B9:C9"/>
    <mergeCell ref="D9:E9"/>
    <mergeCell ref="B10:C10"/>
    <mergeCell ref="D10:E10"/>
    <mergeCell ref="B24:C24"/>
    <mergeCell ref="D24:E24"/>
    <mergeCell ref="B25:C25"/>
    <mergeCell ref="D25:E25"/>
    <mergeCell ref="B26:C26"/>
    <mergeCell ref="D26:E26"/>
    <mergeCell ref="A14:E14"/>
    <mergeCell ref="A15:A17"/>
    <mergeCell ref="A21:A23"/>
    <mergeCell ref="B21:C21"/>
    <mergeCell ref="D21:E21"/>
    <mergeCell ref="B22:C22"/>
    <mergeCell ref="D22:E22"/>
    <mergeCell ref="B23:C23"/>
    <mergeCell ref="D23:E23"/>
    <mergeCell ref="B37:C37"/>
    <mergeCell ref="D37:E37"/>
    <mergeCell ref="B38:C38"/>
    <mergeCell ref="D38:E38"/>
    <mergeCell ref="B39:C39"/>
    <mergeCell ref="D39:E39"/>
    <mergeCell ref="A27:E27"/>
    <mergeCell ref="F27:F52"/>
    <mergeCell ref="A28:A30"/>
    <mergeCell ref="A34:A36"/>
    <mergeCell ref="B34:C34"/>
    <mergeCell ref="D34:E34"/>
    <mergeCell ref="B35:C35"/>
    <mergeCell ref="D35:E35"/>
    <mergeCell ref="B36:C36"/>
    <mergeCell ref="D36:E36"/>
    <mergeCell ref="B50:C50"/>
    <mergeCell ref="D50:E50"/>
    <mergeCell ref="B51:C51"/>
    <mergeCell ref="D51:E51"/>
    <mergeCell ref="B52:C52"/>
    <mergeCell ref="D52:E52"/>
    <mergeCell ref="A40:E40"/>
    <mergeCell ref="A41:A43"/>
    <mergeCell ref="A47:A49"/>
    <mergeCell ref="B47:C47"/>
    <mergeCell ref="D47:E47"/>
    <mergeCell ref="B48:C48"/>
    <mergeCell ref="D48:E48"/>
    <mergeCell ref="B49:C49"/>
    <mergeCell ref="D49:E49"/>
    <mergeCell ref="B63:C63"/>
    <mergeCell ref="D63:E63"/>
    <mergeCell ref="B64:C64"/>
    <mergeCell ref="D64:E64"/>
    <mergeCell ref="B65:C65"/>
    <mergeCell ref="D65:E65"/>
    <mergeCell ref="A53:E53"/>
    <mergeCell ref="A54:A56"/>
    <mergeCell ref="A60:A62"/>
    <mergeCell ref="B60:C60"/>
    <mergeCell ref="D60:E60"/>
    <mergeCell ref="B61:C61"/>
    <mergeCell ref="D61:E61"/>
    <mergeCell ref="B62:C62"/>
    <mergeCell ref="D62:E62"/>
    <mergeCell ref="B76:C76"/>
    <mergeCell ref="D76:E76"/>
    <mergeCell ref="B77:C77"/>
    <mergeCell ref="D77:E77"/>
    <mergeCell ref="B78:C78"/>
    <mergeCell ref="D78:E78"/>
    <mergeCell ref="A66:E66"/>
    <mergeCell ref="A67:A69"/>
    <mergeCell ref="A73:A75"/>
    <mergeCell ref="B73:C73"/>
    <mergeCell ref="D73:E73"/>
    <mergeCell ref="B74:C74"/>
    <mergeCell ref="D74:E74"/>
    <mergeCell ref="B75:C75"/>
    <mergeCell ref="D75:E75"/>
    <mergeCell ref="B89:C89"/>
    <mergeCell ref="D89:E89"/>
    <mergeCell ref="B90:C90"/>
    <mergeCell ref="D90:E90"/>
    <mergeCell ref="B91:C91"/>
    <mergeCell ref="D91:E91"/>
    <mergeCell ref="A79:E79"/>
    <mergeCell ref="A80:A82"/>
    <mergeCell ref="A86:A88"/>
    <mergeCell ref="B86:C86"/>
    <mergeCell ref="D86:E86"/>
    <mergeCell ref="B87:C87"/>
    <mergeCell ref="D87:E87"/>
    <mergeCell ref="B88:C88"/>
    <mergeCell ref="D88:E88"/>
    <mergeCell ref="B102:C102"/>
    <mergeCell ref="D102:E102"/>
    <mergeCell ref="B103:C103"/>
    <mergeCell ref="D103:E103"/>
    <mergeCell ref="B104:C104"/>
    <mergeCell ref="D104:E104"/>
    <mergeCell ref="A92:E92"/>
    <mergeCell ref="A93:A95"/>
    <mergeCell ref="A99:A101"/>
    <mergeCell ref="B99:C99"/>
    <mergeCell ref="D99:E99"/>
    <mergeCell ref="B100:C100"/>
    <mergeCell ref="D100:E100"/>
    <mergeCell ref="B101:C101"/>
    <mergeCell ref="D101:E101"/>
    <mergeCell ref="B115:C115"/>
    <mergeCell ref="D115:E115"/>
    <mergeCell ref="B116:C116"/>
    <mergeCell ref="D116:E116"/>
    <mergeCell ref="B117:C117"/>
    <mergeCell ref="D117:E117"/>
    <mergeCell ref="A105:E105"/>
    <mergeCell ref="A106:A108"/>
    <mergeCell ref="A112:A114"/>
    <mergeCell ref="B112:C112"/>
    <mergeCell ref="D112:E112"/>
    <mergeCell ref="B113:C113"/>
    <mergeCell ref="D113:E113"/>
    <mergeCell ref="B114:C114"/>
    <mergeCell ref="D114:E114"/>
    <mergeCell ref="B128:C128"/>
    <mergeCell ref="D128:E128"/>
    <mergeCell ref="B129:C129"/>
    <mergeCell ref="D129:E129"/>
    <mergeCell ref="B130:C130"/>
    <mergeCell ref="D130:E130"/>
    <mergeCell ref="A118:E118"/>
    <mergeCell ref="A119:A121"/>
    <mergeCell ref="A125:A127"/>
    <mergeCell ref="B125:C125"/>
    <mergeCell ref="D125:E125"/>
    <mergeCell ref="B126:C126"/>
    <mergeCell ref="D126:E126"/>
    <mergeCell ref="B127:C127"/>
    <mergeCell ref="D127:E127"/>
    <mergeCell ref="B141:C141"/>
    <mergeCell ref="D141:E141"/>
    <mergeCell ref="B142:C142"/>
    <mergeCell ref="D142:E142"/>
    <mergeCell ref="B143:C143"/>
    <mergeCell ref="D143:E143"/>
    <mergeCell ref="A131:E131"/>
    <mergeCell ref="A132:A134"/>
    <mergeCell ref="A138:A140"/>
    <mergeCell ref="B138:C138"/>
    <mergeCell ref="D138:E138"/>
    <mergeCell ref="B139:C139"/>
    <mergeCell ref="D139:E139"/>
    <mergeCell ref="B140:C140"/>
    <mergeCell ref="D140:E140"/>
    <mergeCell ref="B154:C154"/>
    <mergeCell ref="D154:E154"/>
    <mergeCell ref="B155:C155"/>
    <mergeCell ref="D155:E155"/>
    <mergeCell ref="B156:C156"/>
    <mergeCell ref="D156:E156"/>
    <mergeCell ref="A144:E144"/>
    <mergeCell ref="A145:A147"/>
    <mergeCell ref="A151:A153"/>
    <mergeCell ref="B151:C151"/>
    <mergeCell ref="D151:E151"/>
    <mergeCell ref="B152:C152"/>
    <mergeCell ref="D152:E152"/>
    <mergeCell ref="B153:C153"/>
    <mergeCell ref="D153:E153"/>
    <mergeCell ref="B167:C167"/>
    <mergeCell ref="D167:E167"/>
    <mergeCell ref="B168:C168"/>
    <mergeCell ref="D168:E168"/>
    <mergeCell ref="B169:C169"/>
    <mergeCell ref="D169:E169"/>
    <mergeCell ref="A157:E157"/>
    <mergeCell ref="A158:A160"/>
    <mergeCell ref="A164:A166"/>
    <mergeCell ref="B164:C164"/>
    <mergeCell ref="D164:E164"/>
    <mergeCell ref="B165:C165"/>
    <mergeCell ref="D165:E165"/>
    <mergeCell ref="B166:C166"/>
    <mergeCell ref="D166:E166"/>
    <mergeCell ref="B180:C180"/>
    <mergeCell ref="D180:E180"/>
    <mergeCell ref="B181:C181"/>
    <mergeCell ref="D181:E181"/>
    <mergeCell ref="B182:C182"/>
    <mergeCell ref="D182:E182"/>
    <mergeCell ref="A170:E170"/>
    <mergeCell ref="A171:A173"/>
    <mergeCell ref="A177:A179"/>
    <mergeCell ref="B177:C177"/>
    <mergeCell ref="D177:E177"/>
    <mergeCell ref="B178:C178"/>
    <mergeCell ref="D178:E178"/>
    <mergeCell ref="B179:C179"/>
    <mergeCell ref="D179:E179"/>
    <mergeCell ref="B193:C193"/>
    <mergeCell ref="D193:E193"/>
    <mergeCell ref="B194:C194"/>
    <mergeCell ref="D194:E194"/>
    <mergeCell ref="B195:C195"/>
    <mergeCell ref="D195:E195"/>
    <mergeCell ref="A183:E183"/>
    <mergeCell ref="A184:A186"/>
    <mergeCell ref="A190:A192"/>
    <mergeCell ref="B190:C190"/>
    <mergeCell ref="D190:E190"/>
    <mergeCell ref="B191:C191"/>
    <mergeCell ref="D191:E191"/>
    <mergeCell ref="B192:C192"/>
    <mergeCell ref="D192:E192"/>
    <mergeCell ref="B206:C206"/>
    <mergeCell ref="D206:E206"/>
    <mergeCell ref="B207:C207"/>
    <mergeCell ref="D207:E207"/>
    <mergeCell ref="B208:C208"/>
    <mergeCell ref="D208:E208"/>
    <mergeCell ref="A196:E196"/>
    <mergeCell ref="A197:A199"/>
    <mergeCell ref="A203:A205"/>
    <mergeCell ref="B203:C203"/>
    <mergeCell ref="D203:E203"/>
    <mergeCell ref="B204:C204"/>
    <mergeCell ref="D204:E204"/>
    <mergeCell ref="B205:C205"/>
    <mergeCell ref="D205:E205"/>
    <mergeCell ref="B219:C219"/>
    <mergeCell ref="D219:E219"/>
    <mergeCell ref="B220:C220"/>
    <mergeCell ref="D220:E220"/>
    <mergeCell ref="B221:C221"/>
    <mergeCell ref="D221:E221"/>
    <mergeCell ref="A209:E209"/>
    <mergeCell ref="A210:A212"/>
    <mergeCell ref="A216:A218"/>
    <mergeCell ref="B216:C216"/>
    <mergeCell ref="D216:E216"/>
    <mergeCell ref="B217:C217"/>
    <mergeCell ref="D217:E217"/>
    <mergeCell ref="B218:C218"/>
    <mergeCell ref="D218:E218"/>
    <mergeCell ref="B232:C232"/>
    <mergeCell ref="D232:E232"/>
    <mergeCell ref="B233:C233"/>
    <mergeCell ref="D233:E233"/>
    <mergeCell ref="B234:C234"/>
    <mergeCell ref="D234:E234"/>
    <mergeCell ref="A222:E222"/>
    <mergeCell ref="A223:A225"/>
    <mergeCell ref="A229:A231"/>
    <mergeCell ref="B229:C229"/>
    <mergeCell ref="D229:E229"/>
    <mergeCell ref="B230:C230"/>
    <mergeCell ref="D230:E230"/>
    <mergeCell ref="B231:C231"/>
    <mergeCell ref="D231:E231"/>
    <mergeCell ref="B245:C245"/>
    <mergeCell ref="D245:E245"/>
    <mergeCell ref="B246:C246"/>
    <mergeCell ref="D246:E246"/>
    <mergeCell ref="B247:C247"/>
    <mergeCell ref="D247:E247"/>
    <mergeCell ref="A235:E235"/>
    <mergeCell ref="A236:A238"/>
    <mergeCell ref="A242:A244"/>
    <mergeCell ref="B242:C242"/>
    <mergeCell ref="D242:E242"/>
    <mergeCell ref="B243:C243"/>
    <mergeCell ref="D243:E243"/>
    <mergeCell ref="B244:C244"/>
    <mergeCell ref="D244:E244"/>
    <mergeCell ref="B258:C258"/>
    <mergeCell ref="D258:E258"/>
    <mergeCell ref="B259:C259"/>
    <mergeCell ref="D259:E259"/>
    <mergeCell ref="B260:C260"/>
    <mergeCell ref="D260:E260"/>
    <mergeCell ref="A248:E248"/>
    <mergeCell ref="A249:A251"/>
    <mergeCell ref="A255:A257"/>
    <mergeCell ref="B255:C255"/>
    <mergeCell ref="D255:E255"/>
    <mergeCell ref="B256:C256"/>
    <mergeCell ref="D256:E256"/>
    <mergeCell ref="B257:C257"/>
    <mergeCell ref="D257:E257"/>
    <mergeCell ref="B271:C271"/>
    <mergeCell ref="D271:E271"/>
    <mergeCell ref="B272:C272"/>
    <mergeCell ref="D272:E272"/>
    <mergeCell ref="B273:C273"/>
    <mergeCell ref="D273:E273"/>
    <mergeCell ref="A261:E261"/>
    <mergeCell ref="A262:A264"/>
    <mergeCell ref="A268:A270"/>
    <mergeCell ref="B268:C268"/>
    <mergeCell ref="D268:E268"/>
    <mergeCell ref="B269:C269"/>
    <mergeCell ref="D269:E269"/>
    <mergeCell ref="B270:C270"/>
    <mergeCell ref="D270:E270"/>
    <mergeCell ref="B284:C284"/>
    <mergeCell ref="D284:E284"/>
    <mergeCell ref="B285:C285"/>
    <mergeCell ref="D285:E285"/>
    <mergeCell ref="B286:C286"/>
    <mergeCell ref="D286:E286"/>
    <mergeCell ref="A274:E274"/>
    <mergeCell ref="A275:A277"/>
    <mergeCell ref="A281:A283"/>
    <mergeCell ref="B281:C281"/>
    <mergeCell ref="D281:E281"/>
    <mergeCell ref="B282:C282"/>
    <mergeCell ref="D282:E282"/>
    <mergeCell ref="B283:C283"/>
    <mergeCell ref="D283:E283"/>
    <mergeCell ref="B297:C297"/>
    <mergeCell ref="D297:E297"/>
    <mergeCell ref="B298:C298"/>
    <mergeCell ref="D298:E298"/>
    <mergeCell ref="B299:C299"/>
    <mergeCell ref="D299:E299"/>
    <mergeCell ref="A287:E287"/>
    <mergeCell ref="A288:A290"/>
    <mergeCell ref="A294:A296"/>
    <mergeCell ref="B294:C294"/>
    <mergeCell ref="D294:E294"/>
    <mergeCell ref="B295:C295"/>
    <mergeCell ref="D295:E295"/>
    <mergeCell ref="B296:C296"/>
    <mergeCell ref="D296:E296"/>
    <mergeCell ref="B310:C310"/>
    <mergeCell ref="D310:E310"/>
    <mergeCell ref="B311:C311"/>
    <mergeCell ref="D311:E311"/>
    <mergeCell ref="B312:C312"/>
    <mergeCell ref="D312:E312"/>
    <mergeCell ref="A300:E300"/>
    <mergeCell ref="A301:A303"/>
    <mergeCell ref="A307:A309"/>
    <mergeCell ref="B307:C307"/>
    <mergeCell ref="D307:E307"/>
    <mergeCell ref="B308:C308"/>
    <mergeCell ref="D308:E308"/>
    <mergeCell ref="B309:C309"/>
    <mergeCell ref="D309:E309"/>
  </mergeCells>
  <conditionalFormatting sqref="B20:E20 B26:E26">
    <cfRule type="cellIs" dxfId="107" priority="131" operator="between">
      <formula>4</formula>
      <formula>4</formula>
    </cfRule>
    <cfRule type="cellIs" dxfId="106" priority="132" operator="between">
      <formula>3</formula>
      <formula>3</formula>
    </cfRule>
    <cfRule type="cellIs" dxfId="105" priority="133" operator="between">
      <formula>2</formula>
      <formula>2</formula>
    </cfRule>
    <cfRule type="cellIs" dxfId="104" priority="134" operator="between">
      <formula>1</formula>
      <formula>1</formula>
    </cfRule>
  </conditionalFormatting>
  <conditionalFormatting sqref="B46:E46 B52:E52">
    <cfRule type="cellIs" dxfId="103" priority="126" operator="between">
      <formula>4</formula>
      <formula>4</formula>
    </cfRule>
    <cfRule type="cellIs" dxfId="102" priority="127" operator="between">
      <formula>3</formula>
      <formula>3</formula>
    </cfRule>
    <cfRule type="cellIs" dxfId="101" priority="128" operator="between">
      <formula>2</formula>
      <formula>2</formula>
    </cfRule>
    <cfRule type="cellIs" dxfId="100" priority="129" operator="between">
      <formula>1</formula>
      <formula>1</formula>
    </cfRule>
  </conditionalFormatting>
  <conditionalFormatting sqref="B72:E72 B78:E78">
    <cfRule type="cellIs" dxfId="99" priority="121" operator="between">
      <formula>4</formula>
      <formula>4</formula>
    </cfRule>
    <cfRule type="cellIs" dxfId="98" priority="122" operator="between">
      <formula>3</formula>
      <formula>3</formula>
    </cfRule>
    <cfRule type="cellIs" dxfId="97" priority="123" operator="between">
      <formula>2</formula>
      <formula>2</formula>
    </cfRule>
    <cfRule type="cellIs" dxfId="96" priority="124" operator="between">
      <formula>1</formula>
      <formula>1</formula>
    </cfRule>
  </conditionalFormatting>
  <conditionalFormatting sqref="B98:E98 B104:E104">
    <cfRule type="cellIs" dxfId="95" priority="116" operator="between">
      <formula>4</formula>
      <formula>4</formula>
    </cfRule>
    <cfRule type="cellIs" dxfId="94" priority="117" operator="between">
      <formula>3</formula>
      <formula>3</formula>
    </cfRule>
    <cfRule type="cellIs" dxfId="93" priority="118" operator="between">
      <formula>2</formula>
      <formula>2</formula>
    </cfRule>
    <cfRule type="cellIs" dxfId="92" priority="119" operator="between">
      <formula>1</formula>
      <formula>1</formula>
    </cfRule>
  </conditionalFormatting>
  <conditionalFormatting sqref="B124:E124 B130:E130">
    <cfRule type="cellIs" dxfId="91" priority="111" operator="between">
      <formula>4</formula>
      <formula>4</formula>
    </cfRule>
    <cfRule type="cellIs" dxfId="90" priority="112" operator="between">
      <formula>3</formula>
      <formula>3</formula>
    </cfRule>
    <cfRule type="cellIs" dxfId="89" priority="113" operator="between">
      <formula>2</formula>
      <formula>2</formula>
    </cfRule>
    <cfRule type="cellIs" dxfId="88" priority="114" operator="between">
      <formula>1</formula>
      <formula>1</formula>
    </cfRule>
  </conditionalFormatting>
  <conditionalFormatting sqref="B150:E150 B156:E156">
    <cfRule type="cellIs" dxfId="87" priority="106" operator="between">
      <formula>4</formula>
      <formula>4</formula>
    </cfRule>
    <cfRule type="cellIs" dxfId="86" priority="107" operator="between">
      <formula>3</formula>
      <formula>3</formula>
    </cfRule>
    <cfRule type="cellIs" dxfId="85" priority="108" operator="between">
      <formula>2</formula>
      <formula>2</formula>
    </cfRule>
    <cfRule type="cellIs" dxfId="84" priority="109" operator="between">
      <formula>1</formula>
      <formula>1</formula>
    </cfRule>
  </conditionalFormatting>
  <conditionalFormatting sqref="B176:E176 B182:E182">
    <cfRule type="cellIs" dxfId="83" priority="101" operator="between">
      <formula>4</formula>
      <formula>4</formula>
    </cfRule>
    <cfRule type="cellIs" dxfId="82" priority="102" operator="between">
      <formula>3</formula>
      <formula>3</formula>
    </cfRule>
    <cfRule type="cellIs" dxfId="81" priority="103" operator="between">
      <formula>2</formula>
      <formula>2</formula>
    </cfRule>
    <cfRule type="cellIs" dxfId="80" priority="104" operator="between">
      <formula>1</formula>
      <formula>1</formula>
    </cfRule>
  </conditionalFormatting>
  <conditionalFormatting sqref="B202:E202 B208:E208">
    <cfRule type="cellIs" dxfId="79" priority="96" operator="between">
      <formula>4</formula>
      <formula>4</formula>
    </cfRule>
    <cfRule type="cellIs" dxfId="78" priority="97" operator="between">
      <formula>3</formula>
      <formula>3</formula>
    </cfRule>
    <cfRule type="cellIs" dxfId="77" priority="98" operator="between">
      <formula>2</formula>
      <formula>2</formula>
    </cfRule>
    <cfRule type="cellIs" dxfId="76" priority="99" operator="between">
      <formula>1</formula>
      <formula>1</formula>
    </cfRule>
  </conditionalFormatting>
  <conditionalFormatting sqref="B228:E228 B234:E234">
    <cfRule type="cellIs" dxfId="75" priority="91" operator="between">
      <formula>4</formula>
      <formula>4</formula>
    </cfRule>
    <cfRule type="cellIs" dxfId="74" priority="92" operator="between">
      <formula>3</formula>
      <formula>3</formula>
    </cfRule>
    <cfRule type="cellIs" dxfId="73" priority="93" operator="between">
      <formula>2</formula>
      <formula>2</formula>
    </cfRule>
    <cfRule type="cellIs" dxfId="72" priority="94" operator="between">
      <formula>1</formula>
      <formula>1</formula>
    </cfRule>
  </conditionalFormatting>
  <conditionalFormatting sqref="B254:E254 B260:E260">
    <cfRule type="cellIs" dxfId="71" priority="86" operator="between">
      <formula>4</formula>
      <formula>4</formula>
    </cfRule>
    <cfRule type="cellIs" dxfId="70" priority="87" operator="between">
      <formula>3</formula>
      <formula>3</formula>
    </cfRule>
    <cfRule type="cellIs" dxfId="69" priority="88" operator="between">
      <formula>2</formula>
      <formula>2</formula>
    </cfRule>
    <cfRule type="cellIs" dxfId="68" priority="89" operator="between">
      <formula>1</formula>
      <formula>1</formula>
    </cfRule>
  </conditionalFormatting>
  <conditionalFormatting sqref="B280:E280 B286:E286">
    <cfRule type="cellIs" dxfId="67" priority="81" operator="between">
      <formula>4</formula>
      <formula>4</formula>
    </cfRule>
    <cfRule type="cellIs" dxfId="66" priority="82" operator="between">
      <formula>3</formula>
      <formula>3</formula>
    </cfRule>
    <cfRule type="cellIs" dxfId="65" priority="83" operator="between">
      <formula>2</formula>
      <formula>2</formula>
    </cfRule>
    <cfRule type="cellIs" dxfId="64" priority="84" operator="between">
      <formula>1</formula>
      <formula>1</formula>
    </cfRule>
  </conditionalFormatting>
  <conditionalFormatting sqref="B306:E306 B312:E312">
    <cfRule type="cellIs" dxfId="63" priority="76" operator="between">
      <formula>4</formula>
      <formula>4</formula>
    </cfRule>
    <cfRule type="cellIs" dxfId="62" priority="77" operator="between">
      <formula>3</formula>
      <formula>3</formula>
    </cfRule>
    <cfRule type="cellIs" dxfId="61" priority="78" operator="between">
      <formula>2</formula>
      <formula>2</formula>
    </cfRule>
    <cfRule type="cellIs" dxfId="60" priority="79" operator="between">
      <formula>1</formula>
      <formula>1</formula>
    </cfRule>
  </conditionalFormatting>
  <conditionalFormatting sqref="B221:C221">
    <cfRule type="cellIs" dxfId="59" priority="71" operator="between">
      <formula>4</formula>
      <formula>4</formula>
    </cfRule>
    <cfRule type="cellIs" dxfId="58" priority="72" operator="between">
      <formula>3</formula>
      <formula>3</formula>
    </cfRule>
    <cfRule type="cellIs" dxfId="57" priority="73" operator="between">
      <formula>2</formula>
      <formula>2</formula>
    </cfRule>
    <cfRule type="cellIs" dxfId="56" priority="74" operator="between">
      <formula>1</formula>
      <formula>1</formula>
    </cfRule>
  </conditionalFormatting>
  <conditionalFormatting sqref="D221:E221">
    <cfRule type="cellIs" dxfId="55" priority="66" operator="between">
      <formula>4</formula>
      <formula>4</formula>
    </cfRule>
    <cfRule type="cellIs" dxfId="54" priority="67" operator="between">
      <formula>3</formula>
      <formula>3</formula>
    </cfRule>
    <cfRule type="cellIs" dxfId="53" priority="68" operator="between">
      <formula>2</formula>
      <formula>2</formula>
    </cfRule>
    <cfRule type="cellIs" dxfId="52" priority="69" operator="between">
      <formula>1</formula>
      <formula>1</formula>
    </cfRule>
  </conditionalFormatting>
  <conditionalFormatting sqref="B215:E215">
    <cfRule type="cellIs" dxfId="51" priority="61" operator="between">
      <formula>4</formula>
      <formula>4</formula>
    </cfRule>
    <cfRule type="cellIs" dxfId="50" priority="62" operator="between">
      <formula>3</formula>
      <formula>3</formula>
    </cfRule>
    <cfRule type="cellIs" dxfId="49" priority="63" operator="between">
      <formula>2</formula>
      <formula>2</formula>
    </cfRule>
    <cfRule type="cellIs" dxfId="48" priority="64" operator="between">
      <formula>1</formula>
      <formula>1</formula>
    </cfRule>
  </conditionalFormatting>
  <conditionalFormatting sqref="B241:E241">
    <cfRule type="cellIs" dxfId="47" priority="56" operator="between">
      <formula>4</formula>
      <formula>4</formula>
    </cfRule>
    <cfRule type="cellIs" dxfId="46" priority="57" operator="between">
      <formula>3</formula>
      <formula>3</formula>
    </cfRule>
    <cfRule type="cellIs" dxfId="45" priority="58" operator="between">
      <formula>2</formula>
      <formula>2</formula>
    </cfRule>
    <cfRule type="cellIs" dxfId="44" priority="59" operator="between">
      <formula>1</formula>
      <formula>1</formula>
    </cfRule>
  </conditionalFormatting>
  <conditionalFormatting sqref="B247:C247">
    <cfRule type="cellIs" dxfId="43" priority="51" operator="between">
      <formula>4</formula>
      <formula>4</formula>
    </cfRule>
    <cfRule type="cellIs" dxfId="42" priority="52" operator="between">
      <formula>3</formula>
      <formula>3</formula>
    </cfRule>
    <cfRule type="cellIs" dxfId="41" priority="53" operator="between">
      <formula>2</formula>
      <formula>2</formula>
    </cfRule>
    <cfRule type="cellIs" dxfId="40" priority="54" operator="between">
      <formula>1</formula>
      <formula>1</formula>
    </cfRule>
  </conditionalFormatting>
  <conditionalFormatting sqref="D247:E247">
    <cfRule type="cellIs" dxfId="39" priority="46" operator="between">
      <formula>4</formula>
      <formula>4</formula>
    </cfRule>
    <cfRule type="cellIs" dxfId="38" priority="47" operator="between">
      <formula>3</formula>
      <formula>3</formula>
    </cfRule>
    <cfRule type="cellIs" dxfId="37" priority="48" operator="between">
      <formula>2</formula>
      <formula>2</formula>
    </cfRule>
    <cfRule type="cellIs" dxfId="36" priority="49" operator="between">
      <formula>1</formula>
      <formula>1</formula>
    </cfRule>
  </conditionalFormatting>
  <conditionalFormatting sqref="B267:E267">
    <cfRule type="cellIs" dxfId="35" priority="41" operator="between">
      <formula>4</formula>
      <formula>4</formula>
    </cfRule>
    <cfRule type="cellIs" dxfId="34" priority="42" operator="between">
      <formula>3</formula>
      <formula>3</formula>
    </cfRule>
    <cfRule type="cellIs" dxfId="33" priority="43" operator="between">
      <formula>2</formula>
      <formula>2</formula>
    </cfRule>
    <cfRule type="cellIs" dxfId="32" priority="44" operator="between">
      <formula>1</formula>
      <formula>1</formula>
    </cfRule>
  </conditionalFormatting>
  <conditionalFormatting sqref="B273:C273">
    <cfRule type="cellIs" dxfId="31" priority="36" operator="between">
      <formula>4</formula>
      <formula>4</formula>
    </cfRule>
    <cfRule type="cellIs" dxfId="30" priority="37" operator="between">
      <formula>3</formula>
      <formula>3</formula>
    </cfRule>
    <cfRule type="cellIs" dxfId="29" priority="38" operator="between">
      <formula>2</formula>
      <formula>2</formula>
    </cfRule>
    <cfRule type="cellIs" dxfId="28" priority="39" operator="between">
      <formula>1</formula>
      <formula>1</formula>
    </cfRule>
  </conditionalFormatting>
  <conditionalFormatting sqref="D273:E273">
    <cfRule type="cellIs" dxfId="27" priority="31" operator="between">
      <formula>4</formula>
      <formula>4</formula>
    </cfRule>
    <cfRule type="cellIs" dxfId="26" priority="32" operator="between">
      <formula>3</formula>
      <formula>3</formula>
    </cfRule>
    <cfRule type="cellIs" dxfId="25" priority="33" operator="between">
      <formula>2</formula>
      <formula>2</formula>
    </cfRule>
    <cfRule type="cellIs" dxfId="24" priority="34" operator="between">
      <formula>1</formula>
      <formula>1</formula>
    </cfRule>
  </conditionalFormatting>
  <conditionalFormatting sqref="B293:E293">
    <cfRule type="cellIs" dxfId="23" priority="26" operator="between">
      <formula>4</formula>
      <formula>4</formula>
    </cfRule>
    <cfRule type="cellIs" dxfId="22" priority="27" operator="between">
      <formula>3</formula>
      <formula>3</formula>
    </cfRule>
    <cfRule type="cellIs" dxfId="21" priority="28" operator="between">
      <formula>2</formula>
      <formula>2</formula>
    </cfRule>
    <cfRule type="cellIs" dxfId="20" priority="29" operator="between">
      <formula>1</formula>
      <formula>1</formula>
    </cfRule>
  </conditionalFormatting>
  <conditionalFormatting sqref="B299:C299">
    <cfRule type="cellIs" dxfId="19" priority="21" operator="between">
      <formula>4</formula>
      <formula>4</formula>
    </cfRule>
    <cfRule type="cellIs" dxfId="18" priority="22" operator="between">
      <formula>3</formula>
      <formula>3</formula>
    </cfRule>
    <cfRule type="cellIs" dxfId="17" priority="23" operator="between">
      <formula>2</formula>
      <formula>2</formula>
    </cfRule>
    <cfRule type="cellIs" dxfId="16" priority="24" operator="between">
      <formula>1</formula>
      <formula>1</formula>
    </cfRule>
  </conditionalFormatting>
  <conditionalFormatting sqref="D299:E299">
    <cfRule type="cellIs" dxfId="15" priority="16" operator="between">
      <formula>4</formula>
      <formula>4</formula>
    </cfRule>
    <cfRule type="cellIs" dxfId="14" priority="17" operator="between">
      <formula>3</formula>
      <formula>3</formula>
    </cfRule>
    <cfRule type="cellIs" dxfId="13" priority="18" operator="between">
      <formula>2</formula>
      <formula>2</formula>
    </cfRule>
    <cfRule type="cellIs" dxfId="12" priority="19" operator="between">
      <formula>1</formula>
      <formula>1</formula>
    </cfRule>
  </conditionalFormatting>
  <conditionalFormatting sqref="B59:E59">
    <cfRule type="cellIs" dxfId="11" priority="11" operator="between">
      <formula>4</formula>
      <formula>4</formula>
    </cfRule>
    <cfRule type="cellIs" dxfId="10" priority="12" operator="between">
      <formula>3</formula>
      <formula>3</formula>
    </cfRule>
    <cfRule type="cellIs" dxfId="9" priority="13" operator="between">
      <formula>2</formula>
      <formula>2</formula>
    </cfRule>
    <cfRule type="cellIs" dxfId="8" priority="14" operator="between">
      <formula>1</formula>
      <formula>1</formula>
    </cfRule>
  </conditionalFormatting>
  <conditionalFormatting sqref="B65:C65">
    <cfRule type="cellIs" dxfId="7" priority="6" operator="between">
      <formula>4</formula>
      <formula>4</formula>
    </cfRule>
    <cfRule type="cellIs" dxfId="6" priority="7" operator="between">
      <formula>3</formula>
      <formula>3</formula>
    </cfRule>
    <cfRule type="cellIs" dxfId="5" priority="8" operator="between">
      <formula>2</formula>
      <formula>2</formula>
    </cfRule>
    <cfRule type="cellIs" dxfId="4" priority="9" operator="between">
      <formula>1</formula>
      <formula>1</formula>
    </cfRule>
  </conditionalFormatting>
  <conditionalFormatting sqref="D65:E65">
    <cfRule type="cellIs" dxfId="3" priority="1" operator="between">
      <formula>4</formula>
      <formula>4</formula>
    </cfRule>
    <cfRule type="cellIs" dxfId="2" priority="2" operator="between">
      <formula>3</formula>
      <formula>3</formula>
    </cfRule>
    <cfRule type="cellIs" dxfId="1" priority="3" operator="between">
      <formula>2</formula>
      <formula>2</formula>
    </cfRule>
    <cfRule type="cellIs" dxfId="0" priority="4" operator="between">
      <formula>1</formula>
      <formula>1</formula>
    </cfRule>
  </conditionalFormatting>
  <dataValidations count="1">
    <dataValidation type="list" allowBlank="1" showInputMessage="1" showErrorMessage="1" sqref="B20:E20 B26:E26 B280:E280 B286:E286 B46:E46 B52:E52 B72:E72 B78:E78 B98:E98 B104:E104 B124:E124 B130:E130 B150:E150 B156:E156 B176:E176 B182:E182 B202:E202 B208:E208 B228:E228 B234:E234 B254:E254 B260:E260 B306:E306 B312:E312 D221:E221 B267:E267 B273:E273 B293:E293 B299:E299 B59:E59 B65:E65">
      <formula1>"1,2,3,4"</formula1>
    </dataValidation>
  </dataValidations>
  <printOptions horizontalCentered="1" verticalCentered="1"/>
  <pageMargins left="0" right="0" top="0" bottom="0" header="0" footer="0"/>
  <pageSetup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35" id="{3F8AB5BE-CB36-4CFE-A078-83E7850FE7DC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B20:E20 B26:E26</xm:sqref>
        </x14:conditionalFormatting>
        <x14:conditionalFormatting xmlns:xm="http://schemas.microsoft.com/office/excel/2006/main">
          <x14:cfRule type="iconSet" priority="130" id="{5A891F6D-3FF0-4407-B0DB-8BD5A283495C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B46:E46 B52:E52</xm:sqref>
        </x14:conditionalFormatting>
        <x14:conditionalFormatting xmlns:xm="http://schemas.microsoft.com/office/excel/2006/main">
          <x14:cfRule type="iconSet" priority="125" id="{A2093DFB-180A-478A-9DDF-DEEDF42CC593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B72:E72 B78:E78</xm:sqref>
        </x14:conditionalFormatting>
        <x14:conditionalFormatting xmlns:xm="http://schemas.microsoft.com/office/excel/2006/main">
          <x14:cfRule type="iconSet" priority="120" id="{24F74457-B848-4C09-91EF-615F71A120EA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B98:E98 B104:E104</xm:sqref>
        </x14:conditionalFormatting>
        <x14:conditionalFormatting xmlns:xm="http://schemas.microsoft.com/office/excel/2006/main">
          <x14:cfRule type="iconSet" priority="115" id="{72E62ADF-189F-4A90-82AF-E4FB74C6478A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B124:E124 B130:E130</xm:sqref>
        </x14:conditionalFormatting>
        <x14:conditionalFormatting xmlns:xm="http://schemas.microsoft.com/office/excel/2006/main">
          <x14:cfRule type="iconSet" priority="110" id="{393021BD-A135-45AC-976B-0BC1C7A0F67B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B150:E150 B156:E156</xm:sqref>
        </x14:conditionalFormatting>
        <x14:conditionalFormatting xmlns:xm="http://schemas.microsoft.com/office/excel/2006/main">
          <x14:cfRule type="iconSet" priority="105" id="{BB38FB2F-0953-4A90-930F-7C535FEEC7F2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B176:E176 B182:E182</xm:sqref>
        </x14:conditionalFormatting>
        <x14:conditionalFormatting xmlns:xm="http://schemas.microsoft.com/office/excel/2006/main">
          <x14:cfRule type="iconSet" priority="100" id="{A9D8E76C-4D42-41F3-8B50-75986FF739EF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B202:E202 B208:E208</xm:sqref>
        </x14:conditionalFormatting>
        <x14:conditionalFormatting xmlns:xm="http://schemas.microsoft.com/office/excel/2006/main">
          <x14:cfRule type="iconSet" priority="95" id="{B4C7434F-F382-489A-9307-7B3567EAD33B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B228:E228 B234:E234</xm:sqref>
        </x14:conditionalFormatting>
        <x14:conditionalFormatting xmlns:xm="http://schemas.microsoft.com/office/excel/2006/main">
          <x14:cfRule type="iconSet" priority="90" id="{E7C8F4A7-BC9D-4C50-A117-FD3775B5CC8B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B254:E254 B260:E260</xm:sqref>
        </x14:conditionalFormatting>
        <x14:conditionalFormatting xmlns:xm="http://schemas.microsoft.com/office/excel/2006/main">
          <x14:cfRule type="iconSet" priority="85" id="{F39F949A-D127-4040-BEE6-C29A2587D0B3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B280:E280 B286:E286</xm:sqref>
        </x14:conditionalFormatting>
        <x14:conditionalFormatting xmlns:xm="http://schemas.microsoft.com/office/excel/2006/main">
          <x14:cfRule type="iconSet" priority="80" id="{673FB3B0-BDF9-4420-B31F-E11AF506765C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B306:E306 B312:E312</xm:sqref>
        </x14:conditionalFormatting>
        <x14:conditionalFormatting xmlns:xm="http://schemas.microsoft.com/office/excel/2006/main">
          <x14:cfRule type="iconSet" priority="75" id="{25686301-538D-4B0E-90A3-6B4E0766FABB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B221:C221</xm:sqref>
        </x14:conditionalFormatting>
        <x14:conditionalFormatting xmlns:xm="http://schemas.microsoft.com/office/excel/2006/main">
          <x14:cfRule type="iconSet" priority="70" id="{9AFDA8E5-68B4-467A-BDE5-942A40FFB54F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D221:E221</xm:sqref>
        </x14:conditionalFormatting>
        <x14:conditionalFormatting xmlns:xm="http://schemas.microsoft.com/office/excel/2006/main">
          <x14:cfRule type="iconSet" priority="65" id="{43FACC93-B861-40A8-AA2E-B9DA655F8AF8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B215:E215</xm:sqref>
        </x14:conditionalFormatting>
        <x14:conditionalFormatting xmlns:xm="http://schemas.microsoft.com/office/excel/2006/main">
          <x14:cfRule type="iconSet" priority="60" id="{E4A62430-345A-43D1-B0CD-B5535CA7122D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B241:E241</xm:sqref>
        </x14:conditionalFormatting>
        <x14:conditionalFormatting xmlns:xm="http://schemas.microsoft.com/office/excel/2006/main">
          <x14:cfRule type="iconSet" priority="55" id="{425742C6-AB08-4CC7-9DD4-4FC38130BB07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B247:C247</xm:sqref>
        </x14:conditionalFormatting>
        <x14:conditionalFormatting xmlns:xm="http://schemas.microsoft.com/office/excel/2006/main">
          <x14:cfRule type="iconSet" priority="50" id="{50B9B19E-2F23-473D-A073-B41AEC407578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D247:E247</xm:sqref>
        </x14:conditionalFormatting>
        <x14:conditionalFormatting xmlns:xm="http://schemas.microsoft.com/office/excel/2006/main">
          <x14:cfRule type="iconSet" priority="45" id="{56151FBE-B9BF-430D-ABFA-6B8C2A292E82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B267:E267</xm:sqref>
        </x14:conditionalFormatting>
        <x14:conditionalFormatting xmlns:xm="http://schemas.microsoft.com/office/excel/2006/main">
          <x14:cfRule type="iconSet" priority="40" id="{C437C647-9002-448C-8F69-6883F95B60D0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B273:C273</xm:sqref>
        </x14:conditionalFormatting>
        <x14:conditionalFormatting xmlns:xm="http://schemas.microsoft.com/office/excel/2006/main">
          <x14:cfRule type="iconSet" priority="35" id="{AE916979-F094-45E6-B90D-2DF25A2A191F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D273:E273</xm:sqref>
        </x14:conditionalFormatting>
        <x14:conditionalFormatting xmlns:xm="http://schemas.microsoft.com/office/excel/2006/main">
          <x14:cfRule type="iconSet" priority="30" id="{A6BF7EEA-7023-4F67-A627-11AC463CD2CA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B293:E293</xm:sqref>
        </x14:conditionalFormatting>
        <x14:conditionalFormatting xmlns:xm="http://schemas.microsoft.com/office/excel/2006/main">
          <x14:cfRule type="iconSet" priority="25" id="{09EB5882-5D1D-4A1E-B4E1-8EC4FB274F2D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B299:C299</xm:sqref>
        </x14:conditionalFormatting>
        <x14:conditionalFormatting xmlns:xm="http://schemas.microsoft.com/office/excel/2006/main">
          <x14:cfRule type="iconSet" priority="20" id="{4009F4DD-680F-4979-8787-2F4F023F8053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D299:E299</xm:sqref>
        </x14:conditionalFormatting>
        <x14:conditionalFormatting xmlns:xm="http://schemas.microsoft.com/office/excel/2006/main">
          <x14:cfRule type="iconSet" priority="15" id="{786878F7-A97B-46C7-8DD0-DFAB9538FC0B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B59:E59</xm:sqref>
        </x14:conditionalFormatting>
        <x14:conditionalFormatting xmlns:xm="http://schemas.microsoft.com/office/excel/2006/main">
          <x14:cfRule type="iconSet" priority="10" id="{6561F4FE-63F4-435F-9BF8-A881A6E4D19D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B65:C65</xm:sqref>
        </x14:conditionalFormatting>
        <x14:conditionalFormatting xmlns:xm="http://schemas.microsoft.com/office/excel/2006/main">
          <x14:cfRule type="iconSet" priority="5" id="{B2D64057-EB29-4D56-9E49-E68240DC3FFC}">
            <x14:iconSet iconSet="4TrafficLights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Icon iconSet="5Quarters" iconId="1"/>
              <x14:cfIcon iconSet="5Quarters" iconId="2"/>
              <x14:cfIcon iconSet="5Quarters" iconId="3"/>
              <x14:cfIcon iconSet="4RedToBlack" iconId="0"/>
            </x14:iconSet>
          </x14:cfRule>
          <xm:sqref>D65:E65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TOP 3 TABLEAUX</vt:lpstr>
      <vt:lpstr>Feuil2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2019-10-25T06:45:23Z</dcterms:created>
  <dcterms:modified xsi:type="dcterms:W3CDTF">2019-10-25T07:06:56Z</dcterms:modified>
</cp:coreProperties>
</file>