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ARIE\Documents\QUOTIDIEN\"/>
    </mc:Choice>
  </mc:AlternateContent>
  <bookViews>
    <workbookView xWindow="0" yWindow="0" windowWidth="20490" windowHeight="8340" activeTab="2"/>
  </bookViews>
  <sheets>
    <sheet name="REFERENCE" sheetId="2" r:id="rId1"/>
    <sheet name="BD" sheetId="1" r:id="rId2"/>
    <sheet name="PgMTL" sheetId="17" r:id="rId3"/>
  </sheets>
  <externalReferences>
    <externalReference r:id="rId4"/>
    <externalReference r:id="rId5"/>
    <externalReference r:id="rId6"/>
  </externalReferences>
  <definedNames>
    <definedName name="_xlnm._FilterDatabase" localSheetId="1" hidden="1">BD!$B$3:$S$496</definedName>
    <definedName name="_xlnm._FilterDatabase" localSheetId="2" hidden="1">PgMTL!$A$2:$H$123</definedName>
    <definedName name="AbsenceSalarie">OFFSET(#REF!,0,0,COUNTA(#REF!))</definedName>
    <definedName name="Année">OFFSET(REFERENCE!$M$16,0,0,COUNTA(REFERENCE!$M:$M))</definedName>
    <definedName name="Code_couleur">OFFSET(#REF!,0,0,COUNTA(#REF!))</definedName>
    <definedName name="CodeChantier">OFFSET([1]Chantiers!$A$2,0,0,COUNTA([1]Chantiers!$A:$A))</definedName>
    <definedName name="CodeFonction">OFFSET(#REF!,0,0,COUNTA(#REF!))</definedName>
    <definedName name="CodeMat">OFFSET(#REF!,0,0,COUNTA(#REF!))</definedName>
    <definedName name="CodePrestation">OFFSET(#REF!,0,0,COUNTA(#REF!))</definedName>
    <definedName name="Conges">OFFSET(#REF!,0,0,COUNTA(#REF!))</definedName>
    <definedName name="DateDebutPeriode1">OFFSET(#REF!,0,0,COUNTA(#REF!))</definedName>
    <definedName name="DateDebutPeriode2">OFFSET(#REF!,0,0,COUNTA(#REF!))</definedName>
    <definedName name="DateFinPeriode1">OFFSET(#REF!,0,0,COUNTA(#REF!))</definedName>
    <definedName name="DateFinPeriode2">OFFSET(#REF!,0,0,COUNTA(#REF!))</definedName>
    <definedName name="DebutSemaine">OFFSET(REFERENCE!$F$5,0,0,COUNTA(REFERENCE!$F:$F))</definedName>
    <definedName name="DesignationMateriel">OFFSET([2]Materiel!$B$3,0,0,COUNTA([2]Materiel!$B:$B))</definedName>
    <definedName name="EQUIPE">OFFSET(REFERENCE!$R$16,0,0,COUNTA(REFERENCE!$R:$R))</definedName>
    <definedName name="Feries">OFFSET(REFERENCE!$B$32,0,0,COUNTA(REFERENCE!$B:$B))</definedName>
    <definedName name="FinSemaine">OFFSET(REFERENCE!$G$5,0,0,COUNTA(REFERENCE!$G:$G))</definedName>
    <definedName name="FonctionSalarie">OFFSET(#REF!,0,0,COUNTA(#REF!))</definedName>
    <definedName name="IndicePresence">OFFSET(REFERENCE!$O$16,0,0,COUNTA(REFERENCE!$O:$O))</definedName>
    <definedName name="InfoChantier">OFFSET(#REF!,0,0,COUNTA(#REF!))</definedName>
    <definedName name="InfoFournisseur">OFFSET(#REF!,0,0,COUNTA(#REF!))</definedName>
    <definedName name="JourFerie">OFFSET(REFERENCE!$B$21,0,0,COUNTA(REFERENCE!$B:$B))</definedName>
    <definedName name="LocationMateriel">OFFSET(#REF!,0,0,COUNTA(#REF!))</definedName>
    <definedName name="MaterielInterne">OFFSET(#REF!,0,0,COUNTA(#REF!))</definedName>
    <definedName name="MontantPeriode1">OFFSET(#REF!,0,0,COUNTA(#REF!))</definedName>
    <definedName name="MontantPeriode2">OFFSET(#REF!,0,0,COUNTA(#REF!))</definedName>
    <definedName name="MontantTotal">OFFSET(#REF!,0,0,COUNTA(#REF!))</definedName>
    <definedName name="NOM">OFFSET(#REF!,0,0,COUNTA(#REF!))</definedName>
    <definedName name="NomChantier">OFFSET(#REF!,0,0,COUNTA(#REF!))</definedName>
    <definedName name="NomFournisseur">OFFSET(#REF!,0,0,COUNTA(#REF!))</definedName>
    <definedName name="NomSalaries">OFFSET(#REF!,0,0,COUNTA(#REF!))</definedName>
    <definedName name="NumeroChantier">OFFSET(#REF!,0,0,COUNTA(#REF!))</definedName>
    <definedName name="NumMois">OFFSET(REFERENCE!$B$16,0,0,COUNTA(REFERENCE!$B:$B,))</definedName>
    <definedName name="NumSemaine">OFFSET(REFERENCE!$G$5,0,0,COUNTA(REFERENCE!$G:$G))</definedName>
    <definedName name="PlanningHebdo">#REF!</definedName>
    <definedName name="PlanningMOE">#REF!</definedName>
    <definedName name="PlanningMTL">PgMTL!$B$3:$M$38</definedName>
    <definedName name="PrestationST">OFFSET(#REF!,0,0,COUNTA(#REF!))</definedName>
    <definedName name="RefChantier">OFFSET(#REF!,0,0,COUNTA(#REF!))</definedName>
    <definedName name="Resultat">OFFSET(#REF!,0,0,COUNTA(#REF!),18)</definedName>
    <definedName name="RTT">OFFSET(#REF!,0,0,COUNTA(#REF!))</definedName>
    <definedName name="Salarie">OFFSET(#REF!,0,0,COUNTA(#REF!))</definedName>
    <definedName name="Semaine">OFFSET(REFERENCE!$F$16,0,0,COUNTA(REFERENCE!$F:$F))</definedName>
    <definedName name="Tableau10">#REF!</definedName>
    <definedName name="Tableau10Salarie">#REF!</definedName>
    <definedName name="TarifInterneMat">OFFSET([2]Materiel!$C$3,0,0,COUNTA([2]Materiel!$C:$C))</definedName>
    <definedName name="TarifJourSalarie">OFFSET(#REF!,0,0,COUNTA(#REF!))</definedName>
    <definedName name="TarifLocMat">OFFSET([2]Materiel!$C$3,0,0,COUNTA([2]Materiel!$C:$C))</definedName>
    <definedName name="TarifMatLoc">OFFSET([2]Materiel!$A$3,0,0,COUNTA([2]Materiel!$G:$G))</definedName>
    <definedName name="TarifPrestation">OFFSET(#REF!,0,0,COUNTA(#REF!))</definedName>
    <definedName name="TotalMO">[3]Planning_Chantier!$J$18</definedName>
    <definedName name="VilleChantier">OFFSET([1]Chantiers!$C$2,0,0,COUNTA([1]Chantiers!$C:$C))</definedName>
  </definedNames>
  <calcPr calcId="152511"/>
</workbook>
</file>

<file path=xl/calcChain.xml><?xml version="1.0" encoding="utf-8"?>
<calcChain xmlns="http://schemas.openxmlformats.org/spreadsheetml/2006/main">
  <c r="G47" i="17" l="1" a="1"/>
  <c r="G47" i="17" s="1"/>
  <c r="G48" i="17" a="1"/>
  <c r="G48" i="17" s="1"/>
  <c r="J48" i="17" a="1"/>
  <c r="J48" i="17" s="1"/>
  <c r="J29" i="17" a="1"/>
  <c r="J29" i="17" s="1"/>
  <c r="J30" i="17" a="1"/>
  <c r="J30" i="17" s="1"/>
  <c r="J31" i="17" a="1"/>
  <c r="J31" i="17" s="1"/>
  <c r="J32" i="17" a="1"/>
  <c r="J32" i="17" s="1"/>
  <c r="J33" i="17" a="1"/>
  <c r="J33" i="17" s="1"/>
  <c r="J34" i="17" a="1"/>
  <c r="J34" i="17" s="1"/>
  <c r="J35" i="17" a="1"/>
  <c r="J35" i="17" s="1"/>
  <c r="J36" i="17" a="1"/>
  <c r="J36" i="17" s="1"/>
  <c r="J37" i="17" a="1"/>
  <c r="J37" i="17" s="1"/>
  <c r="J38" i="17" a="1"/>
  <c r="J38" i="17" s="1"/>
  <c r="J39" i="17" a="1"/>
  <c r="J39" i="17" s="1"/>
  <c r="J40" i="17" a="1"/>
  <c r="J40" i="17" s="1"/>
  <c r="J41" i="17" a="1"/>
  <c r="J41" i="17" s="1"/>
  <c r="J42" i="17" a="1"/>
  <c r="J42" i="17" s="1"/>
  <c r="J43" i="17" a="1"/>
  <c r="J43" i="17" s="1"/>
  <c r="J44" i="17" a="1"/>
  <c r="J44" i="17" s="1"/>
  <c r="J45" i="17" a="1"/>
  <c r="J45" i="17" s="1"/>
  <c r="J46" i="17" a="1"/>
  <c r="J46" i="17" s="1"/>
  <c r="J47" i="17" a="1"/>
  <c r="J47" i="17" s="1"/>
  <c r="J4" i="17" a="1"/>
  <c r="J4" i="17" s="1"/>
  <c r="J5" i="17" a="1"/>
  <c r="J5" i="17" s="1"/>
  <c r="J6" i="17" a="1"/>
  <c r="J6" i="17" s="1"/>
  <c r="J7" i="17" a="1"/>
  <c r="J7" i="17" s="1"/>
  <c r="J8" i="17" a="1"/>
  <c r="J8" i="17" s="1"/>
  <c r="J9" i="17" a="1"/>
  <c r="J9" i="17" s="1"/>
  <c r="J10" i="17" a="1"/>
  <c r="J10" i="17" s="1"/>
  <c r="J11" i="17" a="1"/>
  <c r="J11" i="17" s="1"/>
  <c r="J12" i="17" a="1"/>
  <c r="J12" i="17" s="1"/>
  <c r="J13" i="17" a="1"/>
  <c r="J13" i="17" s="1"/>
  <c r="J14" i="17" a="1"/>
  <c r="J14" i="17" s="1"/>
  <c r="J15" i="17" a="1"/>
  <c r="J15" i="17" s="1"/>
  <c r="J16" i="17" a="1"/>
  <c r="J16" i="17" s="1"/>
  <c r="J17" i="17" a="1"/>
  <c r="J17" i="17" s="1"/>
  <c r="J18" i="17" a="1"/>
  <c r="J18" i="17" s="1"/>
  <c r="J19" i="17" a="1"/>
  <c r="J19" i="17" s="1"/>
  <c r="J20" i="17" a="1"/>
  <c r="J20" i="17" s="1"/>
  <c r="J21" i="17" a="1"/>
  <c r="J21" i="17" s="1"/>
  <c r="J22" i="17" a="1"/>
  <c r="J22" i="17" s="1"/>
  <c r="J23" i="17" a="1"/>
  <c r="J23" i="17" s="1"/>
  <c r="J24" i="17" a="1"/>
  <c r="J24" i="17" s="1"/>
  <c r="J25" i="17" a="1"/>
  <c r="J25" i="17" s="1"/>
  <c r="J26" i="17" a="1"/>
  <c r="J26" i="17" s="1"/>
  <c r="J27" i="17" a="1"/>
  <c r="J27" i="17" s="1"/>
  <c r="J28" i="17" a="1"/>
  <c r="J28" i="17" s="1"/>
  <c r="J3" i="17" a="1"/>
  <c r="J3" i="17" s="1"/>
  <c r="G34" i="17" l="1" a="1"/>
  <c r="G34" i="17" s="1"/>
  <c r="G35" i="17" a="1"/>
  <c r="G35" i="17" s="1"/>
  <c r="G36" i="17" a="1"/>
  <c r="G36" i="17" s="1"/>
  <c r="G37" i="17" a="1"/>
  <c r="G37" i="17" s="1"/>
  <c r="G38" i="17" a="1"/>
  <c r="G38" i="17" s="1"/>
  <c r="G39" i="17" a="1"/>
  <c r="G39" i="17" s="1"/>
  <c r="G40" i="17" a="1"/>
  <c r="G40" i="17" s="1"/>
  <c r="G41" i="17" a="1"/>
  <c r="G41" i="17" s="1"/>
  <c r="G42" i="17" a="1"/>
  <c r="G42" i="17" s="1"/>
  <c r="G43" i="17" a="1"/>
  <c r="G43" i="17" s="1"/>
  <c r="G44" i="17" a="1"/>
  <c r="G44" i="17" s="1"/>
  <c r="G45" i="17" a="1"/>
  <c r="G45" i="17" s="1"/>
  <c r="G46" i="17" a="1"/>
  <c r="G46" i="17" s="1"/>
  <c r="G49" i="17" a="1"/>
  <c r="G49" i="17" s="1"/>
  <c r="G50" i="17" a="1"/>
  <c r="G50" i="17" s="1"/>
  <c r="G51" i="17" a="1"/>
  <c r="G51" i="17" s="1"/>
  <c r="G52" i="17" a="1"/>
  <c r="G52" i="17" s="1"/>
  <c r="G53" i="17" a="1"/>
  <c r="G53" i="17" s="1"/>
  <c r="G54" i="17" a="1"/>
  <c r="G54" i="17" s="1"/>
  <c r="G55" i="17" a="1"/>
  <c r="G55" i="17" s="1"/>
  <c r="G56" i="17" a="1"/>
  <c r="G56" i="17" s="1"/>
  <c r="G57" i="17" a="1"/>
  <c r="G57" i="17" s="1"/>
  <c r="G58" i="17" a="1"/>
  <c r="G58" i="17" s="1"/>
  <c r="G59" i="17" a="1"/>
  <c r="G59" i="17" s="1"/>
  <c r="G60" i="17" a="1"/>
  <c r="G60" i="17" s="1"/>
  <c r="G61" i="17" a="1"/>
  <c r="G61" i="17" s="1"/>
  <c r="G62" i="17" a="1"/>
  <c r="G62" i="17" s="1"/>
  <c r="G63" i="17" a="1"/>
  <c r="G63" i="17" s="1"/>
  <c r="G64" i="17" a="1"/>
  <c r="G64" i="17" s="1"/>
  <c r="G65" i="17" a="1"/>
  <c r="G65" i="17" s="1"/>
  <c r="G66" i="17" a="1"/>
  <c r="G66" i="17" s="1"/>
  <c r="G67" i="17" a="1"/>
  <c r="G67" i="17" s="1"/>
  <c r="G68" i="17" a="1"/>
  <c r="G68" i="17" s="1"/>
  <c r="G69" i="17" a="1"/>
  <c r="G69" i="17" s="1"/>
  <c r="G70" i="17" a="1"/>
  <c r="G70" i="17" s="1"/>
  <c r="G71" i="17" a="1"/>
  <c r="G71" i="17" s="1"/>
  <c r="G72" i="17" a="1"/>
  <c r="G72" i="17" s="1"/>
  <c r="G73" i="17" a="1"/>
  <c r="G73" i="17" s="1"/>
  <c r="G74" i="17" a="1"/>
  <c r="G74" i="17" s="1"/>
  <c r="G75" i="17" a="1"/>
  <c r="G75" i="17" s="1"/>
  <c r="G76" i="17" a="1"/>
  <c r="G76" i="17" s="1"/>
  <c r="G77" i="17" a="1"/>
  <c r="G77" i="17" s="1"/>
  <c r="G78" i="17" a="1"/>
  <c r="G78" i="17" s="1"/>
  <c r="G79" i="17" a="1"/>
  <c r="G79" i="17" s="1"/>
  <c r="G80" i="17" a="1"/>
  <c r="G80" i="17" s="1"/>
  <c r="G81" i="17" a="1"/>
  <c r="G81" i="17" s="1"/>
  <c r="G82" i="17" a="1"/>
  <c r="G82" i="17" s="1"/>
  <c r="G83" i="17" a="1"/>
  <c r="G83" i="17" s="1"/>
  <c r="G84" i="17" a="1"/>
  <c r="G84" i="17" s="1"/>
  <c r="G85" i="17" a="1"/>
  <c r="G85" i="17" s="1"/>
  <c r="G86" i="17" a="1"/>
  <c r="G86" i="17" s="1"/>
  <c r="G87" i="17" a="1"/>
  <c r="G87" i="17" s="1"/>
  <c r="G88" i="17" a="1"/>
  <c r="G88" i="17" s="1"/>
  <c r="G89" i="17" a="1"/>
  <c r="G89" i="17" s="1"/>
  <c r="G90" i="17" a="1"/>
  <c r="G90" i="17" s="1"/>
  <c r="G91" i="17" a="1"/>
  <c r="G91" i="17" s="1"/>
  <c r="G92" i="17" a="1"/>
  <c r="G92" i="17" s="1"/>
  <c r="G93" i="17" a="1"/>
  <c r="G93" i="17" s="1"/>
  <c r="G94" i="17" a="1"/>
  <c r="G94" i="17" s="1"/>
  <c r="G95" i="17" a="1"/>
  <c r="G95" i="17" s="1"/>
  <c r="G96" i="17" a="1"/>
  <c r="G96" i="17" s="1"/>
  <c r="G97" i="17" a="1"/>
  <c r="G97" i="17" s="1"/>
  <c r="G98" i="17" a="1"/>
  <c r="G98" i="17" s="1"/>
  <c r="G99" i="17" a="1"/>
  <c r="G99" i="17" s="1"/>
  <c r="G100" i="17" a="1"/>
  <c r="G100" i="17" s="1"/>
  <c r="G101" i="17" a="1"/>
  <c r="G101" i="17" s="1"/>
  <c r="G102" i="17" a="1"/>
  <c r="G102" i="17" s="1"/>
  <c r="G103" i="17" a="1"/>
  <c r="G103" i="17" s="1"/>
  <c r="G104" i="17" a="1"/>
  <c r="G104" i="17" s="1"/>
  <c r="G105" i="17" a="1"/>
  <c r="G105" i="17" s="1"/>
  <c r="G106" i="17" a="1"/>
  <c r="G106" i="17" s="1"/>
  <c r="G107" i="17" a="1"/>
  <c r="G107" i="17" s="1"/>
  <c r="G108" i="17" a="1"/>
  <c r="G108" i="17" s="1"/>
  <c r="G109" i="17" a="1"/>
  <c r="G109" i="17" s="1"/>
  <c r="G110" i="17" a="1"/>
  <c r="G110" i="17" s="1"/>
  <c r="G111" i="17" a="1"/>
  <c r="G111" i="17" s="1"/>
  <c r="G112" i="17" a="1"/>
  <c r="G112" i="17" s="1"/>
  <c r="G113" i="17" a="1"/>
  <c r="G113" i="17" s="1"/>
  <c r="G114" i="17" a="1"/>
  <c r="G114" i="17" s="1"/>
  <c r="G115" i="17" a="1"/>
  <c r="G115" i="17" s="1"/>
  <c r="G116" i="17" a="1"/>
  <c r="G116" i="17" s="1"/>
  <c r="G117" i="17" a="1"/>
  <c r="G117" i="17" s="1"/>
  <c r="G118" i="17" a="1"/>
  <c r="G118" i="17" s="1"/>
  <c r="G119" i="17" a="1"/>
  <c r="G119" i="17" s="1"/>
  <c r="G120" i="17" a="1"/>
  <c r="G120" i="17" s="1"/>
  <c r="G121" i="17" a="1"/>
  <c r="G121" i="17" s="1"/>
  <c r="G122" i="17" a="1"/>
  <c r="G122" i="17" s="1"/>
  <c r="G123" i="17" a="1"/>
  <c r="G123" i="17" s="1"/>
  <c r="G124" i="17" a="1"/>
  <c r="G124" i="17" s="1"/>
  <c r="G125" i="17" a="1"/>
  <c r="G125" i="17" s="1"/>
  <c r="G126" i="17" a="1"/>
  <c r="G126" i="17" s="1"/>
  <c r="G127" i="17" a="1"/>
  <c r="G127" i="17" s="1"/>
  <c r="G128" i="17" a="1"/>
  <c r="G128" i="17" s="1"/>
  <c r="G129" i="17" a="1"/>
  <c r="G129" i="17" s="1"/>
  <c r="G130" i="17" a="1"/>
  <c r="G130" i="17" s="1"/>
  <c r="G131" i="17" a="1"/>
  <c r="G131" i="17" s="1"/>
  <c r="G132" i="17" a="1"/>
  <c r="G132" i="17" s="1"/>
  <c r="G133" i="17" a="1"/>
  <c r="G133" i="17" s="1"/>
  <c r="G134" i="17" a="1"/>
  <c r="G134" i="17" s="1"/>
  <c r="G135" i="17" a="1"/>
  <c r="G135" i="17" s="1"/>
  <c r="G136" i="17" a="1"/>
  <c r="G136" i="17" s="1"/>
  <c r="G137" i="17" a="1"/>
  <c r="G137" i="17" s="1"/>
  <c r="G138" i="17" a="1"/>
  <c r="G138" i="17" s="1"/>
  <c r="G139" i="17" a="1"/>
  <c r="G139" i="17" s="1"/>
  <c r="G140" i="17" a="1"/>
  <c r="G140" i="17" s="1"/>
  <c r="G141" i="17" a="1"/>
  <c r="G141" i="17" s="1"/>
  <c r="G142" i="17" a="1"/>
  <c r="G142" i="17" s="1"/>
  <c r="G143" i="17" a="1"/>
  <c r="G143" i="17" s="1"/>
  <c r="G144" i="17" a="1"/>
  <c r="G144" i="17" s="1"/>
  <c r="G145" i="17" a="1"/>
  <c r="G145" i="17" s="1"/>
  <c r="G146" i="17" a="1"/>
  <c r="G146" i="17" s="1"/>
  <c r="G147" i="17" a="1"/>
  <c r="G147" i="17" s="1"/>
  <c r="G148" i="17" a="1"/>
  <c r="G148" i="17" s="1"/>
  <c r="G149" i="17" a="1"/>
  <c r="G149" i="17" s="1"/>
  <c r="G150" i="17" a="1"/>
  <c r="G150" i="17" s="1"/>
  <c r="G151" i="17" a="1"/>
  <c r="G151" i="17" s="1"/>
  <c r="G152" i="17" a="1"/>
  <c r="G152" i="17" s="1"/>
  <c r="G153" i="17" a="1"/>
  <c r="G153" i="17" s="1"/>
  <c r="G154" i="17" a="1"/>
  <c r="G154" i="17" s="1"/>
  <c r="G155" i="17" a="1"/>
  <c r="G155" i="17" s="1"/>
  <c r="G156" i="17" a="1"/>
  <c r="G156" i="17" s="1"/>
  <c r="G4" i="17" a="1"/>
  <c r="G4" i="17" s="1"/>
  <c r="G5" i="17" a="1"/>
  <c r="G5" i="17" s="1"/>
  <c r="G6" i="17" a="1"/>
  <c r="G6" i="17" s="1"/>
  <c r="G7" i="17" a="1"/>
  <c r="G7" i="17" s="1"/>
  <c r="G8" i="17" a="1"/>
  <c r="G8" i="17" s="1"/>
  <c r="G9" i="17" a="1"/>
  <c r="G9" i="17" s="1"/>
  <c r="G10" i="17" a="1"/>
  <c r="G10" i="17" s="1"/>
  <c r="G11" i="17" a="1"/>
  <c r="G11" i="17" s="1"/>
  <c r="G12" i="17" a="1"/>
  <c r="G12" i="17" s="1"/>
  <c r="G13" i="17" a="1"/>
  <c r="G13" i="17" s="1"/>
  <c r="G14" i="17" a="1"/>
  <c r="G14" i="17" s="1"/>
  <c r="G15" i="17" a="1"/>
  <c r="G15" i="17" s="1"/>
  <c r="G16" i="17" a="1"/>
  <c r="G16" i="17" s="1"/>
  <c r="G17" i="17" a="1"/>
  <c r="G17" i="17" s="1"/>
  <c r="G18" i="17" a="1"/>
  <c r="G18" i="17" s="1"/>
  <c r="G19" i="17" a="1"/>
  <c r="G19" i="17" s="1"/>
  <c r="G20" i="17" a="1"/>
  <c r="G20" i="17" s="1"/>
  <c r="G21" i="17" a="1"/>
  <c r="G21" i="17" s="1"/>
  <c r="G22" i="17" a="1"/>
  <c r="G22" i="17" s="1"/>
  <c r="G23" i="17" a="1"/>
  <c r="G23" i="17" s="1"/>
  <c r="G24" i="17" a="1"/>
  <c r="G24" i="17" s="1"/>
  <c r="G25" i="17" a="1"/>
  <c r="G25" i="17" s="1"/>
  <c r="G26" i="17" a="1"/>
  <c r="G26" i="17" s="1"/>
  <c r="G27" i="17" a="1"/>
  <c r="G27" i="17" s="1"/>
  <c r="G28" i="17" a="1"/>
  <c r="G28" i="17" s="1"/>
  <c r="G29" i="17" a="1"/>
  <c r="G29" i="17" s="1"/>
  <c r="G30" i="17" a="1"/>
  <c r="G30" i="17" s="1"/>
  <c r="G31" i="17" a="1"/>
  <c r="G31" i="17" s="1"/>
  <c r="G32" i="17" a="1"/>
  <c r="G32" i="17" s="1"/>
  <c r="G33" i="17" a="1"/>
  <c r="G33" i="17" s="1"/>
  <c r="G3" i="17" a="1"/>
  <c r="G3" i="17" s="1"/>
  <c r="A9" i="17"/>
  <c r="B242" i="1" l="1"/>
  <c r="M242" i="1"/>
  <c r="Q242" i="1"/>
  <c r="R242" i="1"/>
  <c r="S242" i="1"/>
  <c r="B232" i="1"/>
  <c r="M232" i="1"/>
  <c r="Q232" i="1"/>
  <c r="R232" i="1"/>
  <c r="S232" i="1"/>
  <c r="B222" i="1"/>
  <c r="M222" i="1"/>
  <c r="Q222" i="1"/>
  <c r="R222" i="1"/>
  <c r="S222" i="1"/>
  <c r="B212" i="1"/>
  <c r="M212" i="1"/>
  <c r="Q212" i="1"/>
  <c r="R212" i="1"/>
  <c r="S212" i="1"/>
  <c r="B202" i="1"/>
  <c r="M202" i="1"/>
  <c r="Q202" i="1"/>
  <c r="R202" i="1"/>
  <c r="S202" i="1"/>
  <c r="B241" i="1"/>
  <c r="M241" i="1"/>
  <c r="Q241" i="1"/>
  <c r="R241" i="1"/>
  <c r="S241" i="1"/>
  <c r="B231" i="1"/>
  <c r="M231" i="1"/>
  <c r="Q231" i="1"/>
  <c r="R231" i="1"/>
  <c r="S231" i="1"/>
  <c r="B221" i="1"/>
  <c r="M221" i="1"/>
  <c r="Q221" i="1"/>
  <c r="R221" i="1"/>
  <c r="S221" i="1"/>
  <c r="B211" i="1"/>
  <c r="M211" i="1"/>
  <c r="Q211" i="1"/>
  <c r="R211" i="1"/>
  <c r="S211" i="1"/>
  <c r="B201" i="1"/>
  <c r="M201" i="1"/>
  <c r="Q201" i="1"/>
  <c r="R201" i="1"/>
  <c r="S201" i="1"/>
  <c r="B240" i="1"/>
  <c r="M240" i="1"/>
  <c r="Q240" i="1"/>
  <c r="R240" i="1"/>
  <c r="S240" i="1"/>
  <c r="B230" i="1"/>
  <c r="M230" i="1"/>
  <c r="Q230" i="1"/>
  <c r="R230" i="1"/>
  <c r="S230" i="1"/>
  <c r="B220" i="1"/>
  <c r="M220" i="1"/>
  <c r="Q220" i="1"/>
  <c r="R220" i="1"/>
  <c r="S220" i="1"/>
  <c r="B210" i="1"/>
  <c r="M210" i="1"/>
  <c r="Q210" i="1"/>
  <c r="R210" i="1"/>
  <c r="S210" i="1"/>
  <c r="B200" i="1"/>
  <c r="M200" i="1"/>
  <c r="Q200" i="1"/>
  <c r="R200" i="1"/>
  <c r="S200" i="1"/>
  <c r="B239" i="1"/>
  <c r="M239" i="1"/>
  <c r="Q239" i="1"/>
  <c r="R239" i="1"/>
  <c r="S239" i="1"/>
  <c r="B229" i="1"/>
  <c r="M229" i="1"/>
  <c r="Q229" i="1"/>
  <c r="R229" i="1"/>
  <c r="S229" i="1"/>
  <c r="B219" i="1"/>
  <c r="M219" i="1"/>
  <c r="Q219" i="1"/>
  <c r="R219" i="1"/>
  <c r="S219" i="1"/>
  <c r="B209" i="1"/>
  <c r="M209" i="1"/>
  <c r="Q209" i="1"/>
  <c r="R209" i="1"/>
  <c r="S209" i="1"/>
  <c r="B199" i="1"/>
  <c r="M199" i="1"/>
  <c r="Q199" i="1"/>
  <c r="R199" i="1"/>
  <c r="S199" i="1"/>
  <c r="B238" i="1"/>
  <c r="M238" i="1"/>
  <c r="Q238" i="1"/>
  <c r="R238" i="1"/>
  <c r="S238" i="1"/>
  <c r="B228" i="1"/>
  <c r="M228" i="1"/>
  <c r="Q228" i="1"/>
  <c r="R228" i="1"/>
  <c r="S228" i="1"/>
  <c r="B218" i="1"/>
  <c r="M218" i="1"/>
  <c r="Q218" i="1"/>
  <c r="R218" i="1"/>
  <c r="S218" i="1"/>
  <c r="B208" i="1"/>
  <c r="M208" i="1"/>
  <c r="Q208" i="1"/>
  <c r="R208" i="1"/>
  <c r="S208" i="1"/>
  <c r="B198" i="1"/>
  <c r="M198" i="1"/>
  <c r="Q198" i="1"/>
  <c r="R198" i="1"/>
  <c r="S198" i="1"/>
  <c r="B237" i="1"/>
  <c r="M237" i="1"/>
  <c r="Q237" i="1"/>
  <c r="R237" i="1"/>
  <c r="S237" i="1"/>
  <c r="B227" i="1"/>
  <c r="M227" i="1"/>
  <c r="Q227" i="1"/>
  <c r="R227" i="1"/>
  <c r="S227" i="1"/>
  <c r="B217" i="1"/>
  <c r="M217" i="1"/>
  <c r="Q217" i="1"/>
  <c r="R217" i="1"/>
  <c r="S217" i="1"/>
  <c r="B207" i="1"/>
  <c r="M207" i="1"/>
  <c r="Q207" i="1"/>
  <c r="R207" i="1"/>
  <c r="S207" i="1"/>
  <c r="B197" i="1"/>
  <c r="M197" i="1"/>
  <c r="Q197" i="1"/>
  <c r="R197" i="1"/>
  <c r="S197" i="1"/>
  <c r="B236" i="1"/>
  <c r="M236" i="1"/>
  <c r="Q236" i="1"/>
  <c r="R236" i="1"/>
  <c r="S236" i="1"/>
  <c r="B226" i="1"/>
  <c r="M226" i="1"/>
  <c r="Q226" i="1"/>
  <c r="R226" i="1"/>
  <c r="S226" i="1"/>
  <c r="B216" i="1"/>
  <c r="M216" i="1"/>
  <c r="Q216" i="1"/>
  <c r="R216" i="1"/>
  <c r="S216" i="1"/>
  <c r="B206" i="1"/>
  <c r="M206" i="1"/>
  <c r="Q206" i="1"/>
  <c r="R206" i="1"/>
  <c r="S206" i="1"/>
  <c r="B196" i="1"/>
  <c r="M196" i="1"/>
  <c r="Q196" i="1"/>
  <c r="R196" i="1"/>
  <c r="S196" i="1"/>
  <c r="B235" i="1"/>
  <c r="M235" i="1"/>
  <c r="Q235" i="1"/>
  <c r="R235" i="1"/>
  <c r="S235" i="1"/>
  <c r="B225" i="1"/>
  <c r="M225" i="1"/>
  <c r="Q225" i="1"/>
  <c r="R225" i="1"/>
  <c r="S225" i="1"/>
  <c r="B215" i="1"/>
  <c r="M215" i="1"/>
  <c r="Q215" i="1"/>
  <c r="R215" i="1"/>
  <c r="S215" i="1"/>
  <c r="B205" i="1"/>
  <c r="M205" i="1"/>
  <c r="Q205" i="1"/>
  <c r="R205" i="1"/>
  <c r="S205" i="1"/>
  <c r="B195" i="1"/>
  <c r="M195" i="1"/>
  <c r="Q195" i="1"/>
  <c r="R195" i="1"/>
  <c r="S195" i="1"/>
  <c r="B234" i="1"/>
  <c r="M234" i="1"/>
  <c r="Q234" i="1"/>
  <c r="R234" i="1"/>
  <c r="S234" i="1"/>
  <c r="B224" i="1"/>
  <c r="M224" i="1"/>
  <c r="Q224" i="1"/>
  <c r="R224" i="1"/>
  <c r="S224" i="1"/>
  <c r="B214" i="1"/>
  <c r="M214" i="1"/>
  <c r="Q214" i="1"/>
  <c r="R214" i="1"/>
  <c r="S214" i="1"/>
  <c r="B204" i="1"/>
  <c r="M204" i="1"/>
  <c r="Q204" i="1"/>
  <c r="R204" i="1"/>
  <c r="S204" i="1"/>
  <c r="B194" i="1"/>
  <c r="M194" i="1"/>
  <c r="Q194" i="1"/>
  <c r="R194" i="1"/>
  <c r="S194" i="1"/>
  <c r="B233" i="1"/>
  <c r="M233" i="1"/>
  <c r="Q233" i="1"/>
  <c r="R233" i="1"/>
  <c r="S233" i="1"/>
  <c r="B223" i="1"/>
  <c r="M223" i="1"/>
  <c r="Q223" i="1"/>
  <c r="R223" i="1"/>
  <c r="S223" i="1"/>
  <c r="B213" i="1"/>
  <c r="M213" i="1"/>
  <c r="Q213" i="1"/>
  <c r="R213" i="1"/>
  <c r="S213" i="1"/>
  <c r="B203" i="1"/>
  <c r="M203" i="1"/>
  <c r="Q203" i="1"/>
  <c r="R203" i="1"/>
  <c r="S203" i="1"/>
  <c r="B193" i="1"/>
  <c r="M193" i="1"/>
  <c r="Q193" i="1"/>
  <c r="R193" i="1"/>
  <c r="S193" i="1"/>
  <c r="B102" i="1"/>
  <c r="M102" i="1"/>
  <c r="Q102" i="1"/>
  <c r="R102" i="1"/>
  <c r="S102" i="1"/>
  <c r="B101" i="1"/>
  <c r="M101" i="1"/>
  <c r="Q101" i="1"/>
  <c r="R101" i="1"/>
  <c r="S101" i="1"/>
  <c r="B100" i="1"/>
  <c r="M100" i="1"/>
  <c r="Q100" i="1"/>
  <c r="R100" i="1"/>
  <c r="S100" i="1"/>
  <c r="J102" i="1" l="1"/>
  <c r="L102" i="1" l="1"/>
  <c r="K102" i="1"/>
  <c r="E5" i="17" a="1"/>
  <c r="E5" i="17" s="1"/>
  <c r="E6" i="17" a="1"/>
  <c r="E6" i="17" s="1"/>
  <c r="E7" i="17" a="1"/>
  <c r="E7" i="17" s="1"/>
  <c r="E8" i="17" a="1"/>
  <c r="E8" i="17" s="1"/>
  <c r="E9" i="17" a="1"/>
  <c r="E9" i="17" s="1"/>
  <c r="E10" i="17" a="1"/>
  <c r="E10" i="17" s="1"/>
  <c r="E11" i="17" a="1"/>
  <c r="E11" i="17" s="1"/>
  <c r="E12" i="17" a="1"/>
  <c r="E12" i="17" s="1"/>
  <c r="E13" i="17" a="1"/>
  <c r="E13" i="17" s="1"/>
  <c r="E14" i="17" a="1"/>
  <c r="E14" i="17" s="1"/>
  <c r="E15" i="17" a="1"/>
  <c r="E15" i="17" s="1"/>
  <c r="E16" i="17" a="1"/>
  <c r="E16" i="17" s="1"/>
  <c r="E17" i="17" a="1"/>
  <c r="E17" i="17" s="1"/>
  <c r="E18" i="17" a="1"/>
  <c r="E18" i="17" s="1"/>
  <c r="E19" i="17" a="1"/>
  <c r="E19" i="17" s="1"/>
  <c r="E20" i="17" a="1"/>
  <c r="E20" i="17" s="1"/>
  <c r="E21" i="17" a="1"/>
  <c r="E21" i="17" s="1"/>
  <c r="E22" i="17" a="1"/>
  <c r="E22" i="17" s="1"/>
  <c r="E23" i="17" a="1"/>
  <c r="E23" i="17" s="1"/>
  <c r="E24" i="17" a="1"/>
  <c r="E24" i="17" s="1"/>
  <c r="E25" i="17" a="1"/>
  <c r="E25" i="17" s="1"/>
  <c r="E26" i="17" a="1"/>
  <c r="E26" i="17" s="1"/>
  <c r="E27" i="17" a="1"/>
  <c r="E27" i="17" s="1"/>
  <c r="E28" i="17" a="1"/>
  <c r="E28" i="17" s="1"/>
  <c r="E29" i="17" a="1"/>
  <c r="E29" i="17" s="1"/>
  <c r="E30" i="17" a="1"/>
  <c r="E30" i="17" s="1"/>
  <c r="E31" i="17" a="1"/>
  <c r="E31" i="17" s="1"/>
  <c r="E32" i="17" a="1"/>
  <c r="E32" i="17" s="1"/>
  <c r="E33" i="17" a="1"/>
  <c r="E33" i="17" s="1"/>
  <c r="E34" i="17" a="1"/>
  <c r="E34" i="17" s="1"/>
  <c r="E35" i="17" a="1"/>
  <c r="E35" i="17" s="1"/>
  <c r="E36" i="17" a="1"/>
  <c r="E36" i="17" s="1"/>
  <c r="E37" i="17" a="1"/>
  <c r="E37" i="17" s="1"/>
  <c r="E38" i="17" l="1" a="1"/>
  <c r="E38" i="17" s="1"/>
  <c r="E39" i="17" a="1"/>
  <c r="E39" i="17" s="1"/>
  <c r="E40" i="17" a="1"/>
  <c r="E40" i="17" s="1"/>
  <c r="E41" i="17" a="1"/>
  <c r="E41" i="17" s="1"/>
  <c r="E42" i="17" a="1"/>
  <c r="E42" i="17" s="1"/>
  <c r="B453" i="1" l="1"/>
  <c r="K453" i="1"/>
  <c r="M453" i="1"/>
  <c r="Q453" i="1"/>
  <c r="R453" i="1"/>
  <c r="S453" i="1"/>
  <c r="B452" i="1"/>
  <c r="K452" i="1"/>
  <c r="M452" i="1"/>
  <c r="Q452" i="1"/>
  <c r="R452" i="1"/>
  <c r="S452" i="1"/>
  <c r="B451" i="1"/>
  <c r="K451" i="1"/>
  <c r="M451" i="1"/>
  <c r="Q451" i="1"/>
  <c r="R451" i="1"/>
  <c r="S451" i="1"/>
  <c r="B450" i="1"/>
  <c r="K450" i="1"/>
  <c r="M450" i="1"/>
  <c r="Q450" i="1"/>
  <c r="R450" i="1"/>
  <c r="S450" i="1"/>
  <c r="B449" i="1"/>
  <c r="K449" i="1"/>
  <c r="M449" i="1"/>
  <c r="Q449" i="1"/>
  <c r="R449" i="1"/>
  <c r="S449" i="1"/>
  <c r="B448" i="1"/>
  <c r="K448" i="1"/>
  <c r="M448" i="1"/>
  <c r="Q448" i="1"/>
  <c r="R448" i="1"/>
  <c r="S448" i="1"/>
  <c r="B447" i="1"/>
  <c r="K447" i="1"/>
  <c r="M447" i="1"/>
  <c r="Q447" i="1"/>
  <c r="R447" i="1"/>
  <c r="S447" i="1"/>
  <c r="B302" i="1"/>
  <c r="M302" i="1"/>
  <c r="Q302" i="1"/>
  <c r="R302" i="1"/>
  <c r="S302" i="1"/>
  <c r="B301" i="1"/>
  <c r="M301" i="1"/>
  <c r="Q301" i="1"/>
  <c r="R301" i="1"/>
  <c r="S301" i="1"/>
  <c r="B300" i="1"/>
  <c r="M300" i="1"/>
  <c r="Q300" i="1"/>
  <c r="R300" i="1"/>
  <c r="S300" i="1"/>
  <c r="B299" i="1"/>
  <c r="M299" i="1"/>
  <c r="Q299" i="1"/>
  <c r="R299" i="1"/>
  <c r="S299" i="1"/>
  <c r="B298" i="1"/>
  <c r="M298" i="1"/>
  <c r="Q298" i="1"/>
  <c r="R298" i="1"/>
  <c r="S298" i="1"/>
  <c r="A4" i="17" l="1"/>
  <c r="A5" i="17"/>
  <c r="A6" i="17"/>
  <c r="A7" i="17"/>
  <c r="A8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" i="17"/>
  <c r="B157" i="1" l="1"/>
  <c r="K157" i="1"/>
  <c r="M157" i="1"/>
  <c r="Q157" i="1"/>
  <c r="R157" i="1"/>
  <c r="S157" i="1"/>
  <c r="B155" i="1"/>
  <c r="K155" i="1"/>
  <c r="M155" i="1"/>
  <c r="Q155" i="1"/>
  <c r="R155" i="1"/>
  <c r="S155" i="1"/>
  <c r="B153" i="1"/>
  <c r="K153" i="1"/>
  <c r="M153" i="1"/>
  <c r="Q153" i="1"/>
  <c r="R153" i="1"/>
  <c r="S153" i="1"/>
  <c r="B151" i="1"/>
  <c r="K151" i="1"/>
  <c r="M151" i="1"/>
  <c r="Q151" i="1"/>
  <c r="R151" i="1"/>
  <c r="S151" i="1"/>
  <c r="B149" i="1"/>
  <c r="K149" i="1"/>
  <c r="M149" i="1"/>
  <c r="Q149" i="1"/>
  <c r="R149" i="1"/>
  <c r="S149" i="1"/>
  <c r="B156" i="1"/>
  <c r="K156" i="1"/>
  <c r="M156" i="1"/>
  <c r="Q156" i="1"/>
  <c r="R156" i="1"/>
  <c r="S156" i="1"/>
  <c r="B154" i="1"/>
  <c r="K154" i="1"/>
  <c r="M154" i="1"/>
  <c r="Q154" i="1"/>
  <c r="R154" i="1"/>
  <c r="S154" i="1"/>
  <c r="B152" i="1"/>
  <c r="K152" i="1"/>
  <c r="M152" i="1"/>
  <c r="Q152" i="1"/>
  <c r="R152" i="1"/>
  <c r="S152" i="1"/>
  <c r="B150" i="1"/>
  <c r="K150" i="1"/>
  <c r="M150" i="1"/>
  <c r="Q150" i="1"/>
  <c r="R150" i="1"/>
  <c r="S150" i="1"/>
  <c r="B148" i="1"/>
  <c r="K148" i="1"/>
  <c r="M148" i="1"/>
  <c r="Q148" i="1"/>
  <c r="R148" i="1"/>
  <c r="S148" i="1"/>
  <c r="B34" i="1" l="1"/>
  <c r="K34" i="1"/>
  <c r="M34" i="1"/>
  <c r="Q34" i="1"/>
  <c r="R34" i="1"/>
  <c r="S34" i="1"/>
  <c r="B33" i="1"/>
  <c r="K33" i="1"/>
  <c r="M33" i="1"/>
  <c r="Q33" i="1"/>
  <c r="R33" i="1"/>
  <c r="S33" i="1"/>
  <c r="B32" i="1"/>
  <c r="K32" i="1"/>
  <c r="M32" i="1"/>
  <c r="Q32" i="1"/>
  <c r="R32" i="1"/>
  <c r="S32" i="1"/>
  <c r="B31" i="1"/>
  <c r="K31" i="1"/>
  <c r="M31" i="1"/>
  <c r="Q31" i="1"/>
  <c r="R31" i="1"/>
  <c r="S31" i="1"/>
  <c r="B30" i="1"/>
  <c r="K30" i="1"/>
  <c r="M30" i="1"/>
  <c r="Q30" i="1"/>
  <c r="R30" i="1"/>
  <c r="S30" i="1"/>
  <c r="B147" i="1"/>
  <c r="K147" i="1"/>
  <c r="M147" i="1"/>
  <c r="Q147" i="1"/>
  <c r="R147" i="1"/>
  <c r="S147" i="1"/>
  <c r="B144" i="1"/>
  <c r="K144" i="1"/>
  <c r="M144" i="1"/>
  <c r="Q144" i="1"/>
  <c r="R144" i="1"/>
  <c r="S144" i="1"/>
  <c r="B141" i="1"/>
  <c r="K141" i="1"/>
  <c r="M141" i="1"/>
  <c r="Q141" i="1"/>
  <c r="R141" i="1"/>
  <c r="S141" i="1"/>
  <c r="B138" i="1"/>
  <c r="K138" i="1"/>
  <c r="M138" i="1"/>
  <c r="Q138" i="1"/>
  <c r="R138" i="1"/>
  <c r="S138" i="1"/>
  <c r="B135" i="1"/>
  <c r="K135" i="1"/>
  <c r="M135" i="1"/>
  <c r="Q135" i="1"/>
  <c r="R135" i="1"/>
  <c r="S135" i="1"/>
  <c r="B146" i="1"/>
  <c r="K146" i="1"/>
  <c r="M146" i="1"/>
  <c r="Q146" i="1"/>
  <c r="R146" i="1"/>
  <c r="S146" i="1"/>
  <c r="B143" i="1"/>
  <c r="K143" i="1"/>
  <c r="M143" i="1"/>
  <c r="Q143" i="1"/>
  <c r="R143" i="1"/>
  <c r="S143" i="1"/>
  <c r="B140" i="1"/>
  <c r="K140" i="1"/>
  <c r="M140" i="1"/>
  <c r="Q140" i="1"/>
  <c r="R140" i="1"/>
  <c r="S140" i="1"/>
  <c r="B137" i="1"/>
  <c r="K137" i="1"/>
  <c r="M137" i="1"/>
  <c r="Q137" i="1"/>
  <c r="R137" i="1"/>
  <c r="S137" i="1"/>
  <c r="B134" i="1"/>
  <c r="K134" i="1"/>
  <c r="M134" i="1"/>
  <c r="Q134" i="1"/>
  <c r="R134" i="1"/>
  <c r="S134" i="1"/>
  <c r="B145" i="1"/>
  <c r="K145" i="1"/>
  <c r="M145" i="1"/>
  <c r="Q145" i="1"/>
  <c r="R145" i="1"/>
  <c r="S145" i="1"/>
  <c r="B142" i="1"/>
  <c r="K142" i="1"/>
  <c r="M142" i="1"/>
  <c r="Q142" i="1"/>
  <c r="R142" i="1"/>
  <c r="S142" i="1"/>
  <c r="B139" i="1"/>
  <c r="K139" i="1"/>
  <c r="M139" i="1"/>
  <c r="Q139" i="1"/>
  <c r="R139" i="1"/>
  <c r="S139" i="1"/>
  <c r="B136" i="1"/>
  <c r="K136" i="1"/>
  <c r="M136" i="1"/>
  <c r="Q136" i="1"/>
  <c r="R136" i="1"/>
  <c r="S136" i="1"/>
  <c r="B133" i="1"/>
  <c r="K133" i="1"/>
  <c r="M133" i="1"/>
  <c r="Q133" i="1"/>
  <c r="R133" i="1"/>
  <c r="S133" i="1"/>
  <c r="B132" i="1"/>
  <c r="K132" i="1"/>
  <c r="M132" i="1"/>
  <c r="Q132" i="1"/>
  <c r="R132" i="1"/>
  <c r="S132" i="1"/>
  <c r="B126" i="1"/>
  <c r="K126" i="1"/>
  <c r="M126" i="1"/>
  <c r="Q126" i="1"/>
  <c r="R126" i="1"/>
  <c r="S126" i="1"/>
  <c r="B120" i="1"/>
  <c r="K120" i="1"/>
  <c r="M120" i="1"/>
  <c r="Q120" i="1"/>
  <c r="R120" i="1"/>
  <c r="S120" i="1"/>
  <c r="B114" i="1"/>
  <c r="K114" i="1"/>
  <c r="M114" i="1"/>
  <c r="Q114" i="1"/>
  <c r="R114" i="1"/>
  <c r="S114" i="1"/>
  <c r="B108" i="1"/>
  <c r="K108" i="1"/>
  <c r="M108" i="1"/>
  <c r="Q108" i="1"/>
  <c r="R108" i="1"/>
  <c r="S108" i="1"/>
  <c r="B131" i="1"/>
  <c r="K131" i="1"/>
  <c r="M131" i="1"/>
  <c r="Q131" i="1"/>
  <c r="R131" i="1"/>
  <c r="S131" i="1"/>
  <c r="B125" i="1"/>
  <c r="K125" i="1"/>
  <c r="M125" i="1"/>
  <c r="Q125" i="1"/>
  <c r="R125" i="1"/>
  <c r="S125" i="1"/>
  <c r="B119" i="1"/>
  <c r="K119" i="1"/>
  <c r="M119" i="1"/>
  <c r="Q119" i="1"/>
  <c r="R119" i="1"/>
  <c r="S119" i="1"/>
  <c r="B113" i="1"/>
  <c r="K113" i="1"/>
  <c r="M113" i="1"/>
  <c r="Q113" i="1"/>
  <c r="R113" i="1"/>
  <c r="S113" i="1"/>
  <c r="B107" i="1"/>
  <c r="K107" i="1"/>
  <c r="M107" i="1"/>
  <c r="Q107" i="1"/>
  <c r="R107" i="1"/>
  <c r="S107" i="1"/>
  <c r="B130" i="1"/>
  <c r="K130" i="1"/>
  <c r="M130" i="1"/>
  <c r="Q130" i="1"/>
  <c r="R130" i="1"/>
  <c r="S130" i="1"/>
  <c r="B124" i="1"/>
  <c r="K124" i="1"/>
  <c r="M124" i="1"/>
  <c r="Q124" i="1"/>
  <c r="R124" i="1"/>
  <c r="S124" i="1"/>
  <c r="B118" i="1"/>
  <c r="K118" i="1"/>
  <c r="M118" i="1"/>
  <c r="Q118" i="1"/>
  <c r="R118" i="1"/>
  <c r="S118" i="1"/>
  <c r="B112" i="1"/>
  <c r="K112" i="1"/>
  <c r="M112" i="1"/>
  <c r="Q112" i="1"/>
  <c r="R112" i="1"/>
  <c r="S112" i="1"/>
  <c r="B106" i="1"/>
  <c r="K106" i="1"/>
  <c r="M106" i="1"/>
  <c r="Q106" i="1"/>
  <c r="R106" i="1"/>
  <c r="S106" i="1"/>
  <c r="B129" i="1"/>
  <c r="K129" i="1"/>
  <c r="M129" i="1"/>
  <c r="Q129" i="1"/>
  <c r="R129" i="1"/>
  <c r="S129" i="1"/>
  <c r="B123" i="1"/>
  <c r="K123" i="1"/>
  <c r="M123" i="1"/>
  <c r="Q123" i="1"/>
  <c r="R123" i="1"/>
  <c r="S123" i="1"/>
  <c r="B117" i="1"/>
  <c r="K117" i="1"/>
  <c r="M117" i="1"/>
  <c r="Q117" i="1"/>
  <c r="R117" i="1"/>
  <c r="S117" i="1"/>
  <c r="B111" i="1"/>
  <c r="K111" i="1"/>
  <c r="M111" i="1"/>
  <c r="Q111" i="1"/>
  <c r="R111" i="1"/>
  <c r="S111" i="1"/>
  <c r="B105" i="1"/>
  <c r="K105" i="1"/>
  <c r="M105" i="1"/>
  <c r="Q105" i="1"/>
  <c r="R105" i="1"/>
  <c r="S105" i="1"/>
  <c r="B128" i="1"/>
  <c r="K128" i="1"/>
  <c r="M128" i="1"/>
  <c r="Q128" i="1"/>
  <c r="R128" i="1"/>
  <c r="S128" i="1"/>
  <c r="B122" i="1"/>
  <c r="K122" i="1"/>
  <c r="M122" i="1"/>
  <c r="Q122" i="1"/>
  <c r="R122" i="1"/>
  <c r="S122" i="1"/>
  <c r="B116" i="1"/>
  <c r="K116" i="1"/>
  <c r="M116" i="1"/>
  <c r="Q116" i="1"/>
  <c r="R116" i="1"/>
  <c r="S116" i="1"/>
  <c r="B110" i="1"/>
  <c r="K110" i="1"/>
  <c r="M110" i="1"/>
  <c r="Q110" i="1"/>
  <c r="R110" i="1"/>
  <c r="S110" i="1"/>
  <c r="B104" i="1"/>
  <c r="K104" i="1"/>
  <c r="M104" i="1"/>
  <c r="Q104" i="1"/>
  <c r="R104" i="1"/>
  <c r="S104" i="1"/>
  <c r="B127" i="1"/>
  <c r="K127" i="1"/>
  <c r="M127" i="1"/>
  <c r="Q127" i="1"/>
  <c r="R127" i="1"/>
  <c r="S127" i="1"/>
  <c r="B121" i="1"/>
  <c r="K121" i="1"/>
  <c r="M121" i="1"/>
  <c r="Q121" i="1"/>
  <c r="R121" i="1"/>
  <c r="S121" i="1"/>
  <c r="B115" i="1"/>
  <c r="K115" i="1"/>
  <c r="M115" i="1"/>
  <c r="Q115" i="1"/>
  <c r="R115" i="1"/>
  <c r="S115" i="1"/>
  <c r="B109" i="1"/>
  <c r="K109" i="1"/>
  <c r="M109" i="1"/>
  <c r="Q109" i="1"/>
  <c r="R109" i="1"/>
  <c r="S109" i="1"/>
  <c r="B103" i="1"/>
  <c r="K103" i="1"/>
  <c r="M103" i="1"/>
  <c r="Q103" i="1"/>
  <c r="R103" i="1"/>
  <c r="S103" i="1"/>
  <c r="B99" i="1"/>
  <c r="K99" i="1"/>
  <c r="M99" i="1"/>
  <c r="Q99" i="1"/>
  <c r="R99" i="1"/>
  <c r="S99" i="1"/>
  <c r="B93" i="1"/>
  <c r="K93" i="1"/>
  <c r="M93" i="1"/>
  <c r="Q93" i="1"/>
  <c r="R93" i="1"/>
  <c r="S93" i="1"/>
  <c r="B87" i="1"/>
  <c r="K87" i="1"/>
  <c r="M87" i="1"/>
  <c r="Q87" i="1"/>
  <c r="R87" i="1"/>
  <c r="S87" i="1"/>
  <c r="B81" i="1"/>
  <c r="K81" i="1"/>
  <c r="M81" i="1"/>
  <c r="Q81" i="1"/>
  <c r="R81" i="1"/>
  <c r="S81" i="1"/>
  <c r="B75" i="1"/>
  <c r="K75" i="1"/>
  <c r="M75" i="1"/>
  <c r="Q75" i="1"/>
  <c r="R75" i="1"/>
  <c r="S75" i="1"/>
  <c r="B98" i="1"/>
  <c r="K98" i="1"/>
  <c r="M98" i="1"/>
  <c r="Q98" i="1"/>
  <c r="R98" i="1"/>
  <c r="S98" i="1"/>
  <c r="B92" i="1"/>
  <c r="K92" i="1"/>
  <c r="M92" i="1"/>
  <c r="Q92" i="1"/>
  <c r="R92" i="1"/>
  <c r="S92" i="1"/>
  <c r="B86" i="1"/>
  <c r="K86" i="1"/>
  <c r="M86" i="1"/>
  <c r="Q86" i="1"/>
  <c r="R86" i="1"/>
  <c r="S86" i="1"/>
  <c r="B80" i="1"/>
  <c r="K80" i="1"/>
  <c r="M80" i="1"/>
  <c r="Q80" i="1"/>
  <c r="R80" i="1"/>
  <c r="S80" i="1"/>
  <c r="B74" i="1"/>
  <c r="K74" i="1"/>
  <c r="M74" i="1"/>
  <c r="Q74" i="1"/>
  <c r="R74" i="1"/>
  <c r="S74" i="1"/>
  <c r="B97" i="1"/>
  <c r="K97" i="1"/>
  <c r="M97" i="1"/>
  <c r="Q97" i="1"/>
  <c r="R97" i="1"/>
  <c r="S97" i="1"/>
  <c r="B91" i="1"/>
  <c r="K91" i="1"/>
  <c r="M91" i="1"/>
  <c r="Q91" i="1"/>
  <c r="R91" i="1"/>
  <c r="S91" i="1"/>
  <c r="B85" i="1"/>
  <c r="K85" i="1"/>
  <c r="M85" i="1"/>
  <c r="Q85" i="1"/>
  <c r="R85" i="1"/>
  <c r="S85" i="1"/>
  <c r="B79" i="1"/>
  <c r="K79" i="1"/>
  <c r="M79" i="1"/>
  <c r="Q79" i="1"/>
  <c r="R79" i="1"/>
  <c r="S79" i="1"/>
  <c r="B73" i="1"/>
  <c r="K73" i="1"/>
  <c r="M73" i="1"/>
  <c r="Q73" i="1"/>
  <c r="R73" i="1"/>
  <c r="S73" i="1"/>
  <c r="B96" i="1"/>
  <c r="K96" i="1"/>
  <c r="M96" i="1"/>
  <c r="Q96" i="1"/>
  <c r="R96" i="1"/>
  <c r="S96" i="1"/>
  <c r="B90" i="1"/>
  <c r="K90" i="1"/>
  <c r="M90" i="1"/>
  <c r="Q90" i="1"/>
  <c r="R90" i="1"/>
  <c r="S90" i="1"/>
  <c r="B84" i="1"/>
  <c r="K84" i="1"/>
  <c r="M84" i="1"/>
  <c r="Q84" i="1"/>
  <c r="R84" i="1"/>
  <c r="S84" i="1"/>
  <c r="B78" i="1"/>
  <c r="K78" i="1"/>
  <c r="M78" i="1"/>
  <c r="Q78" i="1"/>
  <c r="R78" i="1"/>
  <c r="S78" i="1"/>
  <c r="B72" i="1"/>
  <c r="K72" i="1"/>
  <c r="M72" i="1"/>
  <c r="Q72" i="1"/>
  <c r="R72" i="1"/>
  <c r="S72" i="1"/>
  <c r="B95" i="1"/>
  <c r="K95" i="1"/>
  <c r="M95" i="1"/>
  <c r="Q95" i="1"/>
  <c r="R95" i="1"/>
  <c r="S95" i="1"/>
  <c r="B89" i="1"/>
  <c r="K89" i="1"/>
  <c r="M89" i="1"/>
  <c r="Q89" i="1"/>
  <c r="R89" i="1"/>
  <c r="S89" i="1"/>
  <c r="B83" i="1"/>
  <c r="K83" i="1"/>
  <c r="M83" i="1"/>
  <c r="Q83" i="1"/>
  <c r="R83" i="1"/>
  <c r="S83" i="1"/>
  <c r="B77" i="1"/>
  <c r="K77" i="1"/>
  <c r="M77" i="1"/>
  <c r="Q77" i="1"/>
  <c r="R77" i="1"/>
  <c r="S77" i="1"/>
  <c r="B71" i="1"/>
  <c r="K71" i="1"/>
  <c r="M71" i="1"/>
  <c r="Q71" i="1"/>
  <c r="R71" i="1"/>
  <c r="S71" i="1"/>
  <c r="B94" i="1"/>
  <c r="K94" i="1"/>
  <c r="M94" i="1"/>
  <c r="Q94" i="1"/>
  <c r="R94" i="1"/>
  <c r="S94" i="1"/>
  <c r="B88" i="1"/>
  <c r="K88" i="1"/>
  <c r="M88" i="1"/>
  <c r="Q88" i="1"/>
  <c r="R88" i="1"/>
  <c r="S88" i="1"/>
  <c r="B82" i="1"/>
  <c r="K82" i="1"/>
  <c r="M82" i="1"/>
  <c r="Q82" i="1"/>
  <c r="R82" i="1"/>
  <c r="S82" i="1"/>
  <c r="B76" i="1"/>
  <c r="K76" i="1"/>
  <c r="M76" i="1"/>
  <c r="Q76" i="1"/>
  <c r="R76" i="1"/>
  <c r="S76" i="1"/>
  <c r="B70" i="1"/>
  <c r="K70" i="1"/>
  <c r="M70" i="1"/>
  <c r="Q70" i="1"/>
  <c r="R70" i="1"/>
  <c r="S70" i="1"/>
  <c r="B320" i="1" l="1"/>
  <c r="K320" i="1"/>
  <c r="M320" i="1"/>
  <c r="Q320" i="1"/>
  <c r="R320" i="1"/>
  <c r="S320" i="1"/>
  <c r="B319" i="1"/>
  <c r="K319" i="1"/>
  <c r="M319" i="1"/>
  <c r="Q319" i="1"/>
  <c r="R319" i="1"/>
  <c r="S319" i="1"/>
  <c r="B318" i="1"/>
  <c r="K318" i="1"/>
  <c r="M318" i="1"/>
  <c r="Q318" i="1"/>
  <c r="R318" i="1"/>
  <c r="S318" i="1"/>
  <c r="B317" i="1"/>
  <c r="K317" i="1"/>
  <c r="M317" i="1"/>
  <c r="Q317" i="1"/>
  <c r="R317" i="1"/>
  <c r="S317" i="1"/>
  <c r="B316" i="1"/>
  <c r="K316" i="1"/>
  <c r="M316" i="1"/>
  <c r="Q316" i="1"/>
  <c r="R316" i="1"/>
  <c r="S316" i="1"/>
  <c r="B360" i="1"/>
  <c r="K360" i="1"/>
  <c r="M360" i="1"/>
  <c r="Q360" i="1"/>
  <c r="R360" i="1"/>
  <c r="S360" i="1"/>
  <c r="B357" i="1"/>
  <c r="K357" i="1"/>
  <c r="M357" i="1"/>
  <c r="Q357" i="1"/>
  <c r="R357" i="1"/>
  <c r="S357" i="1"/>
  <c r="B354" i="1"/>
  <c r="K354" i="1"/>
  <c r="M354" i="1"/>
  <c r="Q354" i="1"/>
  <c r="R354" i="1"/>
  <c r="S354" i="1"/>
  <c r="B351" i="1"/>
  <c r="K351" i="1"/>
  <c r="M351" i="1"/>
  <c r="Q351" i="1"/>
  <c r="R351" i="1"/>
  <c r="S351" i="1"/>
  <c r="B348" i="1"/>
  <c r="K348" i="1"/>
  <c r="M348" i="1"/>
  <c r="Q348" i="1"/>
  <c r="R348" i="1"/>
  <c r="S348" i="1"/>
  <c r="B359" i="1"/>
  <c r="K359" i="1"/>
  <c r="M359" i="1"/>
  <c r="Q359" i="1"/>
  <c r="R359" i="1"/>
  <c r="S359" i="1"/>
  <c r="B356" i="1"/>
  <c r="K356" i="1"/>
  <c r="M356" i="1"/>
  <c r="Q356" i="1"/>
  <c r="R356" i="1"/>
  <c r="S356" i="1"/>
  <c r="B353" i="1"/>
  <c r="K353" i="1"/>
  <c r="M353" i="1"/>
  <c r="Q353" i="1"/>
  <c r="R353" i="1"/>
  <c r="S353" i="1"/>
  <c r="B350" i="1"/>
  <c r="K350" i="1"/>
  <c r="M350" i="1"/>
  <c r="Q350" i="1"/>
  <c r="R350" i="1"/>
  <c r="S350" i="1"/>
  <c r="B347" i="1"/>
  <c r="K347" i="1"/>
  <c r="M347" i="1"/>
  <c r="Q347" i="1"/>
  <c r="R347" i="1"/>
  <c r="S347" i="1"/>
  <c r="B358" i="1"/>
  <c r="K358" i="1"/>
  <c r="M358" i="1"/>
  <c r="Q358" i="1"/>
  <c r="R358" i="1"/>
  <c r="S358" i="1"/>
  <c r="B355" i="1"/>
  <c r="K355" i="1"/>
  <c r="M355" i="1"/>
  <c r="Q355" i="1"/>
  <c r="R355" i="1"/>
  <c r="S355" i="1"/>
  <c r="B352" i="1"/>
  <c r="K352" i="1"/>
  <c r="M352" i="1"/>
  <c r="Q352" i="1"/>
  <c r="R352" i="1"/>
  <c r="S352" i="1"/>
  <c r="B349" i="1"/>
  <c r="K349" i="1"/>
  <c r="M349" i="1"/>
  <c r="Q349" i="1"/>
  <c r="R349" i="1"/>
  <c r="S349" i="1"/>
  <c r="B346" i="1"/>
  <c r="K346" i="1"/>
  <c r="M346" i="1"/>
  <c r="Q346" i="1"/>
  <c r="R346" i="1"/>
  <c r="S346" i="1"/>
  <c r="B269" i="1" l="1"/>
  <c r="K269" i="1"/>
  <c r="M269" i="1"/>
  <c r="Q269" i="1"/>
  <c r="R269" i="1"/>
  <c r="S269" i="1"/>
  <c r="B266" i="1"/>
  <c r="K266" i="1"/>
  <c r="M266" i="1"/>
  <c r="Q266" i="1"/>
  <c r="R266" i="1"/>
  <c r="S266" i="1"/>
  <c r="B263" i="1"/>
  <c r="K263" i="1"/>
  <c r="M263" i="1"/>
  <c r="Q263" i="1"/>
  <c r="R263" i="1"/>
  <c r="S263" i="1"/>
  <c r="B260" i="1"/>
  <c r="K260" i="1"/>
  <c r="M260" i="1"/>
  <c r="Q260" i="1"/>
  <c r="R260" i="1"/>
  <c r="S260" i="1"/>
  <c r="B255" i="1"/>
  <c r="K255" i="1"/>
  <c r="M255" i="1"/>
  <c r="Q255" i="1"/>
  <c r="R255" i="1"/>
  <c r="S255" i="1"/>
  <c r="B268" i="1"/>
  <c r="K268" i="1"/>
  <c r="M268" i="1"/>
  <c r="Q268" i="1"/>
  <c r="R268" i="1"/>
  <c r="S268" i="1"/>
  <c r="B265" i="1"/>
  <c r="K265" i="1"/>
  <c r="M265" i="1"/>
  <c r="Q265" i="1"/>
  <c r="R265" i="1"/>
  <c r="S265" i="1"/>
  <c r="B262" i="1"/>
  <c r="K262" i="1"/>
  <c r="M262" i="1"/>
  <c r="Q262" i="1"/>
  <c r="R262" i="1"/>
  <c r="S262" i="1"/>
  <c r="B258" i="1"/>
  <c r="K258" i="1"/>
  <c r="M258" i="1"/>
  <c r="Q258" i="1"/>
  <c r="R258" i="1"/>
  <c r="S258" i="1"/>
  <c r="B253" i="1"/>
  <c r="K253" i="1"/>
  <c r="M253" i="1"/>
  <c r="Q253" i="1"/>
  <c r="R253" i="1"/>
  <c r="S253" i="1"/>
  <c r="B267" i="1"/>
  <c r="K267" i="1"/>
  <c r="M267" i="1"/>
  <c r="Q267" i="1"/>
  <c r="R267" i="1"/>
  <c r="S267" i="1"/>
  <c r="B264" i="1"/>
  <c r="K264" i="1"/>
  <c r="M264" i="1"/>
  <c r="Q264" i="1"/>
  <c r="R264" i="1"/>
  <c r="S264" i="1"/>
  <c r="B261" i="1"/>
  <c r="K261" i="1"/>
  <c r="M261" i="1"/>
  <c r="Q261" i="1"/>
  <c r="R261" i="1"/>
  <c r="S261" i="1"/>
  <c r="B256" i="1"/>
  <c r="K256" i="1"/>
  <c r="M256" i="1"/>
  <c r="Q256" i="1"/>
  <c r="R256" i="1"/>
  <c r="S256" i="1"/>
  <c r="B251" i="1"/>
  <c r="K251" i="1"/>
  <c r="M251" i="1"/>
  <c r="Q251" i="1"/>
  <c r="R251" i="1"/>
  <c r="S251" i="1"/>
  <c r="B29" i="1" l="1"/>
  <c r="K29" i="1"/>
  <c r="M29" i="1"/>
  <c r="Q29" i="1"/>
  <c r="R29" i="1"/>
  <c r="S29" i="1"/>
  <c r="B28" i="1"/>
  <c r="K28" i="1"/>
  <c r="M28" i="1"/>
  <c r="Q28" i="1"/>
  <c r="R28" i="1"/>
  <c r="S28" i="1"/>
  <c r="B27" i="1"/>
  <c r="K27" i="1"/>
  <c r="M27" i="1"/>
  <c r="Q27" i="1"/>
  <c r="R27" i="1"/>
  <c r="S27" i="1"/>
  <c r="B26" i="1"/>
  <c r="K26" i="1"/>
  <c r="M26" i="1"/>
  <c r="Q26" i="1"/>
  <c r="R26" i="1"/>
  <c r="S26" i="1"/>
  <c r="B20" i="1"/>
  <c r="K20" i="1"/>
  <c r="M20" i="1"/>
  <c r="Q20" i="1"/>
  <c r="R20" i="1"/>
  <c r="S20" i="1"/>
  <c r="B17" i="1"/>
  <c r="K17" i="1"/>
  <c r="M17" i="1"/>
  <c r="Q17" i="1"/>
  <c r="R17" i="1"/>
  <c r="S17" i="1"/>
  <c r="B14" i="1"/>
  <c r="K14" i="1"/>
  <c r="M14" i="1"/>
  <c r="Q14" i="1"/>
  <c r="R14" i="1"/>
  <c r="S14" i="1"/>
  <c r="B11" i="1"/>
  <c r="K11" i="1"/>
  <c r="M11" i="1"/>
  <c r="Q11" i="1"/>
  <c r="R11" i="1"/>
  <c r="S11" i="1"/>
  <c r="B8" i="1"/>
  <c r="K8" i="1"/>
  <c r="M8" i="1"/>
  <c r="Q8" i="1"/>
  <c r="R8" i="1"/>
  <c r="S8" i="1"/>
  <c r="B22" i="1"/>
  <c r="K22" i="1"/>
  <c r="M22" i="1"/>
  <c r="Q22" i="1"/>
  <c r="R22" i="1"/>
  <c r="S22" i="1"/>
  <c r="B19" i="1"/>
  <c r="K19" i="1"/>
  <c r="M19" i="1"/>
  <c r="Q19" i="1"/>
  <c r="R19" i="1"/>
  <c r="S19" i="1"/>
  <c r="B16" i="1"/>
  <c r="K16" i="1"/>
  <c r="M16" i="1"/>
  <c r="Q16" i="1"/>
  <c r="R16" i="1"/>
  <c r="S16" i="1"/>
  <c r="B13" i="1"/>
  <c r="K13" i="1"/>
  <c r="M13" i="1"/>
  <c r="Q13" i="1"/>
  <c r="R13" i="1"/>
  <c r="S13" i="1"/>
  <c r="B10" i="1"/>
  <c r="K10" i="1"/>
  <c r="M10" i="1"/>
  <c r="Q10" i="1"/>
  <c r="R10" i="1"/>
  <c r="S10" i="1"/>
  <c r="B7" i="1"/>
  <c r="K7" i="1"/>
  <c r="M7" i="1"/>
  <c r="Q7" i="1"/>
  <c r="R7" i="1"/>
  <c r="S7" i="1"/>
  <c r="B5" i="1"/>
  <c r="K5" i="1"/>
  <c r="M5" i="1"/>
  <c r="Q5" i="1"/>
  <c r="R5" i="1"/>
  <c r="S5" i="1"/>
  <c r="B21" i="1"/>
  <c r="K21" i="1"/>
  <c r="M21" i="1"/>
  <c r="Q21" i="1"/>
  <c r="R21" i="1"/>
  <c r="S21" i="1"/>
  <c r="B18" i="1"/>
  <c r="K18" i="1"/>
  <c r="M18" i="1"/>
  <c r="Q18" i="1"/>
  <c r="R18" i="1"/>
  <c r="S18" i="1"/>
  <c r="B15" i="1"/>
  <c r="K15" i="1"/>
  <c r="M15" i="1"/>
  <c r="Q15" i="1"/>
  <c r="R15" i="1"/>
  <c r="S15" i="1"/>
  <c r="B12" i="1"/>
  <c r="K12" i="1"/>
  <c r="M12" i="1"/>
  <c r="Q12" i="1"/>
  <c r="R12" i="1"/>
  <c r="S12" i="1"/>
  <c r="B9" i="1"/>
  <c r="K9" i="1"/>
  <c r="M9" i="1"/>
  <c r="Q9" i="1"/>
  <c r="R9" i="1"/>
  <c r="S9" i="1"/>
  <c r="B6" i="1"/>
  <c r="K6" i="1"/>
  <c r="M6" i="1"/>
  <c r="Q6" i="1"/>
  <c r="R6" i="1"/>
  <c r="S6" i="1"/>
  <c r="B4" i="1"/>
  <c r="K4" i="1"/>
  <c r="M4" i="1"/>
  <c r="Q4" i="1"/>
  <c r="R4" i="1"/>
  <c r="S4" i="1"/>
  <c r="B25" i="1"/>
  <c r="K25" i="1"/>
  <c r="M25" i="1"/>
  <c r="Q25" i="1"/>
  <c r="R25" i="1"/>
  <c r="S25" i="1"/>
  <c r="B24" i="1"/>
  <c r="K24" i="1"/>
  <c r="M24" i="1"/>
  <c r="Q24" i="1"/>
  <c r="R24" i="1"/>
  <c r="S24" i="1"/>
  <c r="B23" i="1"/>
  <c r="K23" i="1"/>
  <c r="M23" i="1"/>
  <c r="Q23" i="1"/>
  <c r="R23" i="1"/>
  <c r="S23" i="1"/>
  <c r="B161" i="1"/>
  <c r="B69" i="1" l="1"/>
  <c r="K69" i="1"/>
  <c r="M69" i="1"/>
  <c r="Q69" i="1"/>
  <c r="R69" i="1"/>
  <c r="S69" i="1"/>
  <c r="B64" i="1"/>
  <c r="K64" i="1"/>
  <c r="M64" i="1"/>
  <c r="Q64" i="1"/>
  <c r="R64" i="1"/>
  <c r="S64" i="1"/>
  <c r="B59" i="1"/>
  <c r="K59" i="1"/>
  <c r="M59" i="1"/>
  <c r="Q59" i="1"/>
  <c r="R59" i="1"/>
  <c r="S59" i="1"/>
  <c r="B54" i="1"/>
  <c r="K54" i="1"/>
  <c r="M54" i="1"/>
  <c r="Q54" i="1"/>
  <c r="R54" i="1"/>
  <c r="S54" i="1"/>
  <c r="B49" i="1"/>
  <c r="K49" i="1"/>
  <c r="M49" i="1"/>
  <c r="Q49" i="1"/>
  <c r="R49" i="1"/>
  <c r="S49" i="1"/>
  <c r="B68" i="1"/>
  <c r="K68" i="1"/>
  <c r="M68" i="1"/>
  <c r="Q68" i="1"/>
  <c r="R68" i="1"/>
  <c r="S68" i="1"/>
  <c r="B63" i="1"/>
  <c r="K63" i="1"/>
  <c r="M63" i="1"/>
  <c r="Q63" i="1"/>
  <c r="R63" i="1"/>
  <c r="S63" i="1"/>
  <c r="B58" i="1"/>
  <c r="K58" i="1"/>
  <c r="M58" i="1"/>
  <c r="Q58" i="1"/>
  <c r="R58" i="1"/>
  <c r="S58" i="1"/>
  <c r="B53" i="1"/>
  <c r="K53" i="1"/>
  <c r="M53" i="1"/>
  <c r="Q53" i="1"/>
  <c r="R53" i="1"/>
  <c r="S53" i="1"/>
  <c r="B48" i="1"/>
  <c r="K48" i="1"/>
  <c r="M48" i="1"/>
  <c r="Q48" i="1"/>
  <c r="R48" i="1"/>
  <c r="S48" i="1"/>
  <c r="B67" i="1"/>
  <c r="K67" i="1"/>
  <c r="M67" i="1"/>
  <c r="Q67" i="1"/>
  <c r="R67" i="1"/>
  <c r="S67" i="1"/>
  <c r="B62" i="1"/>
  <c r="K62" i="1"/>
  <c r="M62" i="1"/>
  <c r="Q62" i="1"/>
  <c r="R62" i="1"/>
  <c r="S62" i="1"/>
  <c r="B57" i="1"/>
  <c r="K57" i="1"/>
  <c r="M57" i="1"/>
  <c r="Q57" i="1"/>
  <c r="R57" i="1"/>
  <c r="S57" i="1"/>
  <c r="B52" i="1"/>
  <c r="K52" i="1"/>
  <c r="M52" i="1"/>
  <c r="Q52" i="1"/>
  <c r="R52" i="1"/>
  <c r="S52" i="1"/>
  <c r="B47" i="1"/>
  <c r="K47" i="1"/>
  <c r="M47" i="1"/>
  <c r="Q47" i="1"/>
  <c r="R47" i="1"/>
  <c r="S47" i="1"/>
  <c r="B66" i="1"/>
  <c r="K66" i="1"/>
  <c r="M66" i="1"/>
  <c r="Q66" i="1"/>
  <c r="R66" i="1"/>
  <c r="S66" i="1"/>
  <c r="B61" i="1"/>
  <c r="K61" i="1"/>
  <c r="M61" i="1"/>
  <c r="Q61" i="1"/>
  <c r="R61" i="1"/>
  <c r="S61" i="1"/>
  <c r="B56" i="1"/>
  <c r="K56" i="1"/>
  <c r="M56" i="1"/>
  <c r="Q56" i="1"/>
  <c r="R56" i="1"/>
  <c r="S56" i="1"/>
  <c r="B51" i="1"/>
  <c r="K51" i="1"/>
  <c r="M51" i="1"/>
  <c r="Q51" i="1"/>
  <c r="R51" i="1"/>
  <c r="S51" i="1"/>
  <c r="B46" i="1"/>
  <c r="K46" i="1"/>
  <c r="M46" i="1"/>
  <c r="Q46" i="1"/>
  <c r="R46" i="1"/>
  <c r="S46" i="1"/>
  <c r="B65" i="1"/>
  <c r="K65" i="1"/>
  <c r="M65" i="1"/>
  <c r="Q65" i="1"/>
  <c r="R65" i="1"/>
  <c r="S65" i="1"/>
  <c r="B60" i="1"/>
  <c r="K60" i="1"/>
  <c r="M60" i="1"/>
  <c r="Q60" i="1"/>
  <c r="R60" i="1"/>
  <c r="S60" i="1"/>
  <c r="B55" i="1"/>
  <c r="K55" i="1"/>
  <c r="M55" i="1"/>
  <c r="Q55" i="1"/>
  <c r="R55" i="1"/>
  <c r="S55" i="1"/>
  <c r="B50" i="1"/>
  <c r="K50" i="1"/>
  <c r="M50" i="1"/>
  <c r="Q50" i="1"/>
  <c r="R50" i="1"/>
  <c r="S50" i="1"/>
  <c r="B45" i="1"/>
  <c r="K45" i="1"/>
  <c r="M45" i="1"/>
  <c r="Q45" i="1"/>
  <c r="R45" i="1"/>
  <c r="S45" i="1"/>
  <c r="B345" i="1" l="1"/>
  <c r="K345" i="1"/>
  <c r="M345" i="1"/>
  <c r="Q345" i="1"/>
  <c r="R345" i="1"/>
  <c r="S345" i="1"/>
  <c r="B340" i="1"/>
  <c r="K340" i="1"/>
  <c r="M340" i="1"/>
  <c r="Q340" i="1"/>
  <c r="R340" i="1"/>
  <c r="S340" i="1"/>
  <c r="B335" i="1"/>
  <c r="K335" i="1"/>
  <c r="M335" i="1"/>
  <c r="Q335" i="1"/>
  <c r="R335" i="1"/>
  <c r="S335" i="1"/>
  <c r="B330" i="1"/>
  <c r="K330" i="1"/>
  <c r="M330" i="1"/>
  <c r="Q330" i="1"/>
  <c r="R330" i="1"/>
  <c r="S330" i="1"/>
  <c r="B325" i="1"/>
  <c r="K325" i="1"/>
  <c r="M325" i="1"/>
  <c r="Q325" i="1"/>
  <c r="R325" i="1"/>
  <c r="S325" i="1"/>
  <c r="B344" i="1"/>
  <c r="K344" i="1"/>
  <c r="M344" i="1"/>
  <c r="Q344" i="1"/>
  <c r="R344" i="1"/>
  <c r="S344" i="1"/>
  <c r="B339" i="1"/>
  <c r="K339" i="1"/>
  <c r="M339" i="1"/>
  <c r="Q339" i="1"/>
  <c r="R339" i="1"/>
  <c r="S339" i="1"/>
  <c r="B334" i="1"/>
  <c r="K334" i="1"/>
  <c r="M334" i="1"/>
  <c r="Q334" i="1"/>
  <c r="R334" i="1"/>
  <c r="S334" i="1"/>
  <c r="B329" i="1"/>
  <c r="K329" i="1"/>
  <c r="M329" i="1"/>
  <c r="Q329" i="1"/>
  <c r="R329" i="1"/>
  <c r="S329" i="1"/>
  <c r="B324" i="1"/>
  <c r="K324" i="1"/>
  <c r="M324" i="1"/>
  <c r="Q324" i="1"/>
  <c r="R324" i="1"/>
  <c r="S324" i="1"/>
  <c r="B343" i="1"/>
  <c r="K343" i="1"/>
  <c r="M343" i="1"/>
  <c r="Q343" i="1"/>
  <c r="R343" i="1"/>
  <c r="S343" i="1"/>
  <c r="B338" i="1"/>
  <c r="K338" i="1"/>
  <c r="M338" i="1"/>
  <c r="Q338" i="1"/>
  <c r="R338" i="1"/>
  <c r="S338" i="1"/>
  <c r="B333" i="1"/>
  <c r="K333" i="1"/>
  <c r="M333" i="1"/>
  <c r="Q333" i="1"/>
  <c r="R333" i="1"/>
  <c r="S333" i="1"/>
  <c r="B328" i="1"/>
  <c r="K328" i="1"/>
  <c r="M328" i="1"/>
  <c r="Q328" i="1"/>
  <c r="R328" i="1"/>
  <c r="S328" i="1"/>
  <c r="B323" i="1"/>
  <c r="K323" i="1"/>
  <c r="M323" i="1"/>
  <c r="Q323" i="1"/>
  <c r="R323" i="1"/>
  <c r="S323" i="1"/>
  <c r="B342" i="1"/>
  <c r="K342" i="1"/>
  <c r="M342" i="1"/>
  <c r="Q342" i="1"/>
  <c r="R342" i="1"/>
  <c r="S342" i="1"/>
  <c r="B337" i="1"/>
  <c r="K337" i="1"/>
  <c r="M337" i="1"/>
  <c r="Q337" i="1"/>
  <c r="R337" i="1"/>
  <c r="S337" i="1"/>
  <c r="B332" i="1"/>
  <c r="K332" i="1"/>
  <c r="M332" i="1"/>
  <c r="Q332" i="1"/>
  <c r="R332" i="1"/>
  <c r="S332" i="1"/>
  <c r="B327" i="1"/>
  <c r="K327" i="1"/>
  <c r="M327" i="1"/>
  <c r="Q327" i="1"/>
  <c r="R327" i="1"/>
  <c r="S327" i="1"/>
  <c r="B322" i="1"/>
  <c r="K322" i="1"/>
  <c r="M322" i="1"/>
  <c r="Q322" i="1"/>
  <c r="R322" i="1"/>
  <c r="S322" i="1"/>
  <c r="B341" i="1"/>
  <c r="K341" i="1"/>
  <c r="M341" i="1"/>
  <c r="Q341" i="1"/>
  <c r="R341" i="1"/>
  <c r="S341" i="1"/>
  <c r="B336" i="1"/>
  <c r="K336" i="1"/>
  <c r="M336" i="1"/>
  <c r="Q336" i="1"/>
  <c r="R336" i="1"/>
  <c r="S336" i="1"/>
  <c r="B331" i="1"/>
  <c r="K331" i="1"/>
  <c r="M331" i="1"/>
  <c r="Q331" i="1"/>
  <c r="R331" i="1"/>
  <c r="S331" i="1"/>
  <c r="B326" i="1"/>
  <c r="K326" i="1"/>
  <c r="M326" i="1"/>
  <c r="Q326" i="1"/>
  <c r="R326" i="1"/>
  <c r="S326" i="1"/>
  <c r="B321" i="1"/>
  <c r="K321" i="1"/>
  <c r="M321" i="1"/>
  <c r="Q321" i="1"/>
  <c r="R321" i="1"/>
  <c r="S321" i="1"/>
  <c r="B244" i="1" l="1"/>
  <c r="K244" i="1"/>
  <c r="M244" i="1"/>
  <c r="Q244" i="1"/>
  <c r="R244" i="1"/>
  <c r="S244" i="1"/>
  <c r="B250" i="1"/>
  <c r="K250" i="1"/>
  <c r="M250" i="1"/>
  <c r="Q250" i="1"/>
  <c r="R250" i="1"/>
  <c r="S250" i="1"/>
  <c r="B249" i="1"/>
  <c r="K249" i="1"/>
  <c r="M249" i="1"/>
  <c r="Q249" i="1"/>
  <c r="R249" i="1"/>
  <c r="S249" i="1"/>
  <c r="B248" i="1"/>
  <c r="K248" i="1"/>
  <c r="M248" i="1"/>
  <c r="Q248" i="1"/>
  <c r="R248" i="1"/>
  <c r="S248" i="1"/>
  <c r="B247" i="1"/>
  <c r="K247" i="1"/>
  <c r="M247" i="1"/>
  <c r="Q247" i="1"/>
  <c r="R247" i="1"/>
  <c r="S247" i="1"/>
  <c r="B246" i="1"/>
  <c r="K246" i="1"/>
  <c r="M246" i="1"/>
  <c r="Q246" i="1"/>
  <c r="R246" i="1"/>
  <c r="S246" i="1"/>
  <c r="B245" i="1"/>
  <c r="K245" i="1"/>
  <c r="M245" i="1"/>
  <c r="Q245" i="1"/>
  <c r="R245" i="1"/>
  <c r="S245" i="1"/>
  <c r="B259" i="1"/>
  <c r="K259" i="1"/>
  <c r="M259" i="1"/>
  <c r="Q259" i="1"/>
  <c r="R259" i="1"/>
  <c r="S259" i="1"/>
  <c r="B254" i="1"/>
  <c r="K254" i="1"/>
  <c r="M254" i="1"/>
  <c r="Q254" i="1"/>
  <c r="R254" i="1"/>
  <c r="S254" i="1"/>
  <c r="B257" i="1"/>
  <c r="K257" i="1"/>
  <c r="M257" i="1"/>
  <c r="Q257" i="1"/>
  <c r="R257" i="1"/>
  <c r="S257" i="1"/>
  <c r="B252" i="1"/>
  <c r="K252" i="1"/>
  <c r="M252" i="1"/>
  <c r="Q252" i="1"/>
  <c r="R252" i="1"/>
  <c r="S252" i="1"/>
  <c r="B160" i="1"/>
  <c r="K160" i="1"/>
  <c r="M160" i="1"/>
  <c r="Q160" i="1"/>
  <c r="R160" i="1"/>
  <c r="S160" i="1"/>
  <c r="B159" i="1"/>
  <c r="K159" i="1"/>
  <c r="M159" i="1"/>
  <c r="Q159" i="1"/>
  <c r="R159" i="1"/>
  <c r="S159" i="1"/>
  <c r="B158" i="1"/>
  <c r="K158" i="1"/>
  <c r="M158" i="1"/>
  <c r="Q158" i="1"/>
  <c r="R158" i="1"/>
  <c r="S158" i="1"/>
  <c r="C27" i="2" l="1"/>
  <c r="C26" i="2"/>
  <c r="C25" i="2"/>
  <c r="D25" i="2" s="1"/>
  <c r="C24" i="2"/>
  <c r="D24" i="2" s="1"/>
  <c r="C23" i="2"/>
  <c r="D23" i="2" s="1"/>
  <c r="C22" i="2"/>
  <c r="D22" i="2" s="1"/>
  <c r="C21" i="2"/>
  <c r="D21" i="2" s="1"/>
  <c r="C20" i="2"/>
  <c r="C19" i="2"/>
  <c r="C18" i="2"/>
  <c r="D18" i="2" s="1"/>
  <c r="C17" i="2"/>
  <c r="D17" i="2" s="1"/>
  <c r="C16" i="2"/>
  <c r="D16" i="2" s="1"/>
  <c r="D27" i="2"/>
  <c r="D26" i="2"/>
  <c r="D20" i="2"/>
  <c r="D19" i="2"/>
  <c r="Q162" i="1" l="1"/>
  <c r="Q163" i="1"/>
  <c r="Q164" i="1"/>
  <c r="Q165" i="1"/>
  <c r="Q166" i="1"/>
  <c r="Q167" i="1"/>
  <c r="Q168" i="1"/>
  <c r="Q170" i="1"/>
  <c r="Q172" i="1"/>
  <c r="Q174" i="1"/>
  <c r="Q176" i="1"/>
  <c r="Q178" i="1"/>
  <c r="Q179" i="1"/>
  <c r="Q180" i="1"/>
  <c r="Q181" i="1"/>
  <c r="Q182" i="1"/>
  <c r="Q183" i="1"/>
  <c r="Q185" i="1"/>
  <c r="Q187" i="1"/>
  <c r="Q189" i="1"/>
  <c r="Q191" i="1"/>
  <c r="Q169" i="1"/>
  <c r="Q171" i="1"/>
  <c r="Q173" i="1"/>
  <c r="Q175" i="1"/>
  <c r="Q177" i="1"/>
  <c r="Q491" i="1"/>
  <c r="Q454" i="1"/>
  <c r="Q492" i="1"/>
  <c r="Q493" i="1"/>
  <c r="Q494" i="1"/>
  <c r="Q495" i="1"/>
  <c r="Q486" i="1"/>
  <c r="Q460" i="1"/>
  <c r="Q461" i="1"/>
  <c r="Q462" i="1"/>
  <c r="Q463" i="1"/>
  <c r="Q464" i="1"/>
  <c r="Q470" i="1"/>
  <c r="Q474" i="1"/>
  <c r="Q478" i="1"/>
  <c r="Q482" i="1"/>
  <c r="Q487" i="1"/>
  <c r="Q471" i="1"/>
  <c r="Q475" i="1"/>
  <c r="Q479" i="1"/>
  <c r="Q483" i="1"/>
  <c r="Q488" i="1"/>
  <c r="Q455" i="1"/>
  <c r="Q456" i="1"/>
  <c r="Q457" i="1"/>
  <c r="Q458" i="1"/>
  <c r="Q459" i="1"/>
  <c r="Q472" i="1"/>
  <c r="Q476" i="1"/>
  <c r="Q480" i="1"/>
  <c r="Q484" i="1"/>
  <c r="Q489" i="1"/>
  <c r="Q473" i="1"/>
  <c r="Q477" i="1"/>
  <c r="Q481" i="1"/>
  <c r="Q485" i="1"/>
  <c r="Q490" i="1"/>
  <c r="Q442" i="1"/>
  <c r="Q443" i="1"/>
  <c r="Q444" i="1"/>
  <c r="Q445" i="1"/>
  <c r="Q446" i="1"/>
  <c r="Q270" i="1"/>
  <c r="Q274" i="1"/>
  <c r="Q271" i="1"/>
  <c r="Q275" i="1"/>
  <c r="Q272" i="1"/>
  <c r="Q276" i="1"/>
  <c r="Q273" i="1"/>
  <c r="Q277" i="1"/>
  <c r="Q465" i="1"/>
  <c r="Q466" i="1"/>
  <c r="Q467" i="1"/>
  <c r="Q468" i="1"/>
  <c r="Q469" i="1"/>
  <c r="Q496" i="1"/>
  <c r="Q304" i="1"/>
  <c r="Q305" i="1"/>
  <c r="Q306" i="1"/>
  <c r="Q307" i="1"/>
  <c r="Q278" i="1"/>
  <c r="Q282" i="1"/>
  <c r="Q286" i="1"/>
  <c r="Q290" i="1"/>
  <c r="Q294" i="1"/>
  <c r="Q279" i="1"/>
  <c r="Q283" i="1"/>
  <c r="Q287" i="1"/>
  <c r="Q291" i="1"/>
  <c r="Q295" i="1"/>
  <c r="Q280" i="1"/>
  <c r="Q284" i="1"/>
  <c r="Q288" i="1"/>
  <c r="Q292" i="1"/>
  <c r="Q296" i="1"/>
  <c r="Q281" i="1"/>
  <c r="Q285" i="1"/>
  <c r="Q289" i="1"/>
  <c r="Q293" i="1"/>
  <c r="Q297" i="1"/>
  <c r="Q184" i="1"/>
  <c r="Q186" i="1"/>
  <c r="Q188" i="1"/>
  <c r="Q190" i="1"/>
  <c r="Q192" i="1"/>
  <c r="Q398" i="1"/>
  <c r="Q408" i="1"/>
  <c r="Q418" i="1"/>
  <c r="Q428" i="1"/>
  <c r="Q438" i="1"/>
  <c r="Q399" i="1"/>
  <c r="Q409" i="1"/>
  <c r="Q419" i="1"/>
  <c r="Q429" i="1"/>
  <c r="Q439" i="1"/>
  <c r="Q400" i="1"/>
  <c r="Q410" i="1"/>
  <c r="Q420" i="1"/>
  <c r="Q430" i="1"/>
  <c r="Q440" i="1"/>
  <c r="Q401" i="1"/>
  <c r="Q411" i="1"/>
  <c r="Q421" i="1"/>
  <c r="Q431" i="1"/>
  <c r="Q441" i="1"/>
  <c r="Q366" i="1"/>
  <c r="Q372" i="1"/>
  <c r="Q378" i="1"/>
  <c r="Q384" i="1"/>
  <c r="Q386" i="1"/>
  <c r="Q367" i="1"/>
  <c r="Q373" i="1"/>
  <c r="Q379" i="1"/>
  <c r="Q385" i="1"/>
  <c r="Q387" i="1"/>
  <c r="Q390" i="1"/>
  <c r="Q391" i="1"/>
  <c r="Q388" i="1"/>
  <c r="Q389" i="1"/>
  <c r="Q35" i="1"/>
  <c r="Q36" i="1"/>
  <c r="Q37" i="1"/>
  <c r="Q38" i="1"/>
  <c r="Q39" i="1"/>
  <c r="Q40" i="1"/>
  <c r="Q41" i="1"/>
  <c r="Q42" i="1"/>
  <c r="Q43" i="1"/>
  <c r="Q44" i="1"/>
  <c r="Q243" i="1"/>
  <c r="Q303" i="1"/>
  <c r="Q361" i="1"/>
  <c r="Q308" i="1"/>
  <c r="Q310" i="1"/>
  <c r="Q312" i="1"/>
  <c r="Q314" i="1"/>
  <c r="Q309" i="1"/>
  <c r="Q311" i="1"/>
  <c r="Q313" i="1"/>
  <c r="Q315" i="1"/>
  <c r="Q362" i="1"/>
  <c r="Q368" i="1"/>
  <c r="Q374" i="1"/>
  <c r="Q380" i="1"/>
  <c r="Q363" i="1"/>
  <c r="Q369" i="1"/>
  <c r="Q375" i="1"/>
  <c r="Q381" i="1"/>
  <c r="Q364" i="1"/>
  <c r="Q370" i="1"/>
  <c r="Q376" i="1"/>
  <c r="Q382" i="1"/>
  <c r="Q365" i="1"/>
  <c r="Q371" i="1"/>
  <c r="Q377" i="1"/>
  <c r="Q383" i="1"/>
  <c r="Q392" i="1"/>
  <c r="Q402" i="1"/>
  <c r="Q412" i="1"/>
  <c r="Q422" i="1"/>
  <c r="Q432" i="1"/>
  <c r="Q393" i="1"/>
  <c r="Q403" i="1"/>
  <c r="Q413" i="1"/>
  <c r="Q423" i="1"/>
  <c r="Q433" i="1"/>
  <c r="Q394" i="1"/>
  <c r="Q404" i="1"/>
  <c r="Q414" i="1"/>
  <c r="Q424" i="1"/>
  <c r="Q434" i="1"/>
  <c r="Q395" i="1"/>
  <c r="Q405" i="1"/>
  <c r="Q415" i="1"/>
  <c r="Q425" i="1"/>
  <c r="Q435" i="1"/>
  <c r="Q396" i="1"/>
  <c r="Q406" i="1"/>
  <c r="Q416" i="1"/>
  <c r="Q426" i="1"/>
  <c r="Q436" i="1"/>
  <c r="Q397" i="1"/>
  <c r="Q407" i="1"/>
  <c r="Q417" i="1"/>
  <c r="Q427" i="1"/>
  <c r="Q161" i="1"/>
  <c r="B437" i="1" l="1"/>
  <c r="M437" i="1"/>
  <c r="R437" i="1"/>
  <c r="S437" i="1"/>
  <c r="B427" i="1"/>
  <c r="M427" i="1"/>
  <c r="R427" i="1"/>
  <c r="S427" i="1"/>
  <c r="B417" i="1"/>
  <c r="M417" i="1"/>
  <c r="R417" i="1"/>
  <c r="S417" i="1"/>
  <c r="B407" i="1"/>
  <c r="M407" i="1"/>
  <c r="R407" i="1"/>
  <c r="S407" i="1"/>
  <c r="B397" i="1"/>
  <c r="M397" i="1"/>
  <c r="R397" i="1"/>
  <c r="S397" i="1"/>
  <c r="B436" i="1"/>
  <c r="M436" i="1"/>
  <c r="R436" i="1"/>
  <c r="S436" i="1"/>
  <c r="B426" i="1"/>
  <c r="M426" i="1"/>
  <c r="R426" i="1"/>
  <c r="S426" i="1"/>
  <c r="B416" i="1"/>
  <c r="M416" i="1"/>
  <c r="R416" i="1"/>
  <c r="S416" i="1"/>
  <c r="B406" i="1"/>
  <c r="M406" i="1"/>
  <c r="R406" i="1"/>
  <c r="S406" i="1"/>
  <c r="B396" i="1"/>
  <c r="M396" i="1"/>
  <c r="R396" i="1"/>
  <c r="S396" i="1"/>
  <c r="B435" i="1"/>
  <c r="M435" i="1"/>
  <c r="R435" i="1"/>
  <c r="S435" i="1"/>
  <c r="B425" i="1"/>
  <c r="M425" i="1"/>
  <c r="R425" i="1"/>
  <c r="S425" i="1"/>
  <c r="B415" i="1"/>
  <c r="M415" i="1"/>
  <c r="R415" i="1"/>
  <c r="S415" i="1"/>
  <c r="B405" i="1"/>
  <c r="M405" i="1"/>
  <c r="R405" i="1"/>
  <c r="S405" i="1"/>
  <c r="B395" i="1"/>
  <c r="M395" i="1"/>
  <c r="R395" i="1"/>
  <c r="S395" i="1"/>
  <c r="B434" i="1"/>
  <c r="M434" i="1"/>
  <c r="R434" i="1"/>
  <c r="S434" i="1"/>
  <c r="B424" i="1"/>
  <c r="M424" i="1"/>
  <c r="R424" i="1"/>
  <c r="S424" i="1"/>
  <c r="B414" i="1"/>
  <c r="M414" i="1"/>
  <c r="R414" i="1"/>
  <c r="S414" i="1"/>
  <c r="B404" i="1"/>
  <c r="M404" i="1"/>
  <c r="R404" i="1"/>
  <c r="S404" i="1"/>
  <c r="B394" i="1"/>
  <c r="M394" i="1"/>
  <c r="R394" i="1"/>
  <c r="S394" i="1"/>
  <c r="B433" i="1"/>
  <c r="M433" i="1"/>
  <c r="R433" i="1"/>
  <c r="S433" i="1"/>
  <c r="B423" i="1"/>
  <c r="M423" i="1"/>
  <c r="R423" i="1"/>
  <c r="S423" i="1"/>
  <c r="B413" i="1"/>
  <c r="M413" i="1"/>
  <c r="R413" i="1"/>
  <c r="S413" i="1"/>
  <c r="B403" i="1"/>
  <c r="M403" i="1"/>
  <c r="R403" i="1"/>
  <c r="S403" i="1"/>
  <c r="B393" i="1"/>
  <c r="M393" i="1"/>
  <c r="R393" i="1"/>
  <c r="S393" i="1"/>
  <c r="B432" i="1"/>
  <c r="M432" i="1"/>
  <c r="R432" i="1"/>
  <c r="S432" i="1"/>
  <c r="B422" i="1"/>
  <c r="M422" i="1"/>
  <c r="R422" i="1"/>
  <c r="S422" i="1"/>
  <c r="B412" i="1"/>
  <c r="M412" i="1"/>
  <c r="R412" i="1"/>
  <c r="S412" i="1"/>
  <c r="B402" i="1"/>
  <c r="M402" i="1"/>
  <c r="R402" i="1"/>
  <c r="S402" i="1"/>
  <c r="B392" i="1"/>
  <c r="M392" i="1"/>
  <c r="R392" i="1"/>
  <c r="S392" i="1"/>
  <c r="B383" i="1"/>
  <c r="M383" i="1"/>
  <c r="R383" i="1"/>
  <c r="S383" i="1"/>
  <c r="B377" i="1"/>
  <c r="M377" i="1"/>
  <c r="R377" i="1"/>
  <c r="S377" i="1"/>
  <c r="B371" i="1"/>
  <c r="M371" i="1"/>
  <c r="R371" i="1"/>
  <c r="S371" i="1"/>
  <c r="B365" i="1"/>
  <c r="M365" i="1"/>
  <c r="R365" i="1"/>
  <c r="S365" i="1"/>
  <c r="B382" i="1"/>
  <c r="M382" i="1"/>
  <c r="R382" i="1"/>
  <c r="S382" i="1"/>
  <c r="B376" i="1"/>
  <c r="M376" i="1"/>
  <c r="R376" i="1"/>
  <c r="S376" i="1"/>
  <c r="B370" i="1"/>
  <c r="M370" i="1"/>
  <c r="R370" i="1"/>
  <c r="S370" i="1"/>
  <c r="B364" i="1"/>
  <c r="M364" i="1"/>
  <c r="R364" i="1"/>
  <c r="S364" i="1"/>
  <c r="B381" i="1"/>
  <c r="M381" i="1"/>
  <c r="R381" i="1"/>
  <c r="S381" i="1"/>
  <c r="B375" i="1"/>
  <c r="M375" i="1"/>
  <c r="R375" i="1"/>
  <c r="S375" i="1"/>
  <c r="B369" i="1"/>
  <c r="M369" i="1"/>
  <c r="R369" i="1"/>
  <c r="S369" i="1"/>
  <c r="B363" i="1"/>
  <c r="M363" i="1"/>
  <c r="R363" i="1"/>
  <c r="S363" i="1"/>
  <c r="B380" i="1"/>
  <c r="M380" i="1"/>
  <c r="R380" i="1"/>
  <c r="S380" i="1"/>
  <c r="B374" i="1"/>
  <c r="M374" i="1"/>
  <c r="R374" i="1"/>
  <c r="S374" i="1"/>
  <c r="B368" i="1"/>
  <c r="M368" i="1"/>
  <c r="R368" i="1"/>
  <c r="S368" i="1"/>
  <c r="B362" i="1"/>
  <c r="M362" i="1"/>
  <c r="R362" i="1"/>
  <c r="S362" i="1"/>
  <c r="B315" i="1"/>
  <c r="M315" i="1"/>
  <c r="R315" i="1"/>
  <c r="S315" i="1"/>
  <c r="B313" i="1"/>
  <c r="M313" i="1"/>
  <c r="R313" i="1"/>
  <c r="S313" i="1"/>
  <c r="B311" i="1"/>
  <c r="M311" i="1"/>
  <c r="R311" i="1"/>
  <c r="S311" i="1"/>
  <c r="B309" i="1"/>
  <c r="M309" i="1"/>
  <c r="R309" i="1"/>
  <c r="S309" i="1"/>
  <c r="B314" i="1"/>
  <c r="M314" i="1"/>
  <c r="R314" i="1"/>
  <c r="S314" i="1"/>
  <c r="B312" i="1"/>
  <c r="M312" i="1"/>
  <c r="R312" i="1"/>
  <c r="S312" i="1"/>
  <c r="B310" i="1"/>
  <c r="M310" i="1"/>
  <c r="R310" i="1"/>
  <c r="S310" i="1"/>
  <c r="B308" i="1"/>
  <c r="M308" i="1"/>
  <c r="R308" i="1"/>
  <c r="S308" i="1"/>
  <c r="B361" i="1" l="1"/>
  <c r="M361" i="1"/>
  <c r="R361" i="1"/>
  <c r="S361" i="1"/>
  <c r="B303" i="1"/>
  <c r="M303" i="1"/>
  <c r="R303" i="1"/>
  <c r="S303" i="1"/>
  <c r="B243" i="1"/>
  <c r="M243" i="1"/>
  <c r="R243" i="1"/>
  <c r="S243" i="1"/>
  <c r="B44" i="1" l="1"/>
  <c r="J44" i="1"/>
  <c r="K44" i="1" s="1"/>
  <c r="M44" i="1"/>
  <c r="R44" i="1"/>
  <c r="S44" i="1"/>
  <c r="B43" i="1"/>
  <c r="M43" i="1"/>
  <c r="R43" i="1"/>
  <c r="S43" i="1"/>
  <c r="B42" i="1"/>
  <c r="M42" i="1"/>
  <c r="R42" i="1"/>
  <c r="S42" i="1"/>
  <c r="B41" i="1"/>
  <c r="M41" i="1"/>
  <c r="R41" i="1"/>
  <c r="S41" i="1"/>
  <c r="B40" i="1"/>
  <c r="M40" i="1"/>
  <c r="R40" i="1"/>
  <c r="S40" i="1"/>
  <c r="B39" i="1"/>
  <c r="M39" i="1"/>
  <c r="R39" i="1"/>
  <c r="S39" i="1"/>
  <c r="B38" i="1"/>
  <c r="M38" i="1"/>
  <c r="R38" i="1"/>
  <c r="S38" i="1"/>
  <c r="B37" i="1"/>
  <c r="M37" i="1"/>
  <c r="R37" i="1"/>
  <c r="S37" i="1"/>
  <c r="B36" i="1"/>
  <c r="M36" i="1"/>
  <c r="R36" i="1"/>
  <c r="S36" i="1"/>
  <c r="B35" i="1"/>
  <c r="M35" i="1"/>
  <c r="R35" i="1"/>
  <c r="S35" i="1"/>
  <c r="B389" i="1"/>
  <c r="M389" i="1"/>
  <c r="R389" i="1"/>
  <c r="S389" i="1"/>
  <c r="B388" i="1"/>
  <c r="M388" i="1"/>
  <c r="R388" i="1"/>
  <c r="S388" i="1"/>
  <c r="L44" i="1" l="1"/>
  <c r="B391" i="1"/>
  <c r="M391" i="1"/>
  <c r="R391" i="1"/>
  <c r="S391" i="1"/>
  <c r="B390" i="1"/>
  <c r="M390" i="1"/>
  <c r="R390" i="1"/>
  <c r="S390" i="1"/>
  <c r="B387" i="1"/>
  <c r="M387" i="1"/>
  <c r="R387" i="1"/>
  <c r="S387" i="1"/>
  <c r="B385" i="1"/>
  <c r="M385" i="1"/>
  <c r="R385" i="1"/>
  <c r="S385" i="1"/>
  <c r="B379" i="1"/>
  <c r="M379" i="1"/>
  <c r="R379" i="1"/>
  <c r="S379" i="1"/>
  <c r="B373" i="1"/>
  <c r="M373" i="1"/>
  <c r="R373" i="1"/>
  <c r="S373" i="1"/>
  <c r="B367" i="1"/>
  <c r="M367" i="1"/>
  <c r="R367" i="1"/>
  <c r="S367" i="1"/>
  <c r="B386" i="1"/>
  <c r="M386" i="1"/>
  <c r="R386" i="1"/>
  <c r="S386" i="1"/>
  <c r="B384" i="1"/>
  <c r="M384" i="1"/>
  <c r="R384" i="1"/>
  <c r="S384" i="1"/>
  <c r="B378" i="1"/>
  <c r="M378" i="1"/>
  <c r="R378" i="1"/>
  <c r="S378" i="1"/>
  <c r="B372" i="1"/>
  <c r="M372" i="1"/>
  <c r="R372" i="1"/>
  <c r="S372" i="1"/>
  <c r="B366" i="1"/>
  <c r="M366" i="1"/>
  <c r="R366" i="1"/>
  <c r="S366" i="1"/>
  <c r="B441" i="1"/>
  <c r="M441" i="1"/>
  <c r="R441" i="1"/>
  <c r="S441" i="1"/>
  <c r="B431" i="1"/>
  <c r="M431" i="1"/>
  <c r="R431" i="1"/>
  <c r="S431" i="1"/>
  <c r="B421" i="1"/>
  <c r="M421" i="1"/>
  <c r="R421" i="1"/>
  <c r="S421" i="1"/>
  <c r="B411" i="1"/>
  <c r="M411" i="1"/>
  <c r="R411" i="1"/>
  <c r="S411" i="1"/>
  <c r="B401" i="1"/>
  <c r="M401" i="1"/>
  <c r="R401" i="1"/>
  <c r="S401" i="1"/>
  <c r="B440" i="1"/>
  <c r="M440" i="1"/>
  <c r="R440" i="1"/>
  <c r="S440" i="1"/>
  <c r="B430" i="1"/>
  <c r="M430" i="1"/>
  <c r="R430" i="1"/>
  <c r="S430" i="1"/>
  <c r="B420" i="1"/>
  <c r="M420" i="1"/>
  <c r="R420" i="1"/>
  <c r="S420" i="1"/>
  <c r="B410" i="1"/>
  <c r="M410" i="1"/>
  <c r="R410" i="1"/>
  <c r="S410" i="1"/>
  <c r="B400" i="1"/>
  <c r="M400" i="1"/>
  <c r="R400" i="1"/>
  <c r="S400" i="1"/>
  <c r="B439" i="1"/>
  <c r="M439" i="1"/>
  <c r="R439" i="1"/>
  <c r="S439" i="1"/>
  <c r="B429" i="1"/>
  <c r="M429" i="1"/>
  <c r="R429" i="1"/>
  <c r="S429" i="1"/>
  <c r="B419" i="1"/>
  <c r="M419" i="1"/>
  <c r="R419" i="1"/>
  <c r="S419" i="1"/>
  <c r="B409" i="1"/>
  <c r="M409" i="1"/>
  <c r="R409" i="1"/>
  <c r="S409" i="1"/>
  <c r="B399" i="1"/>
  <c r="M399" i="1"/>
  <c r="R399" i="1"/>
  <c r="S399" i="1"/>
  <c r="B438" i="1"/>
  <c r="M438" i="1"/>
  <c r="R438" i="1"/>
  <c r="S438" i="1"/>
  <c r="B428" i="1"/>
  <c r="M428" i="1"/>
  <c r="R428" i="1"/>
  <c r="S428" i="1"/>
  <c r="B418" i="1"/>
  <c r="M418" i="1"/>
  <c r="R418" i="1"/>
  <c r="S418" i="1"/>
  <c r="B408" i="1"/>
  <c r="M408" i="1"/>
  <c r="R408" i="1"/>
  <c r="S408" i="1"/>
  <c r="B398" i="1"/>
  <c r="M398" i="1"/>
  <c r="R398" i="1"/>
  <c r="S398" i="1"/>
  <c r="B192" i="1"/>
  <c r="M192" i="1"/>
  <c r="R192" i="1"/>
  <c r="S192" i="1"/>
  <c r="B190" i="1"/>
  <c r="M190" i="1"/>
  <c r="R190" i="1"/>
  <c r="S190" i="1"/>
  <c r="B188" i="1"/>
  <c r="M188" i="1"/>
  <c r="R188" i="1"/>
  <c r="S188" i="1"/>
  <c r="B186" i="1"/>
  <c r="M186" i="1"/>
  <c r="R186" i="1"/>
  <c r="S186" i="1"/>
  <c r="B184" i="1"/>
  <c r="M184" i="1"/>
  <c r="R184" i="1"/>
  <c r="S184" i="1"/>
  <c r="B191" i="1" l="1"/>
  <c r="M191" i="1"/>
  <c r="R191" i="1"/>
  <c r="S191" i="1"/>
  <c r="B189" i="1"/>
  <c r="M189" i="1"/>
  <c r="R189" i="1"/>
  <c r="S189" i="1"/>
  <c r="B187" i="1"/>
  <c r="M187" i="1"/>
  <c r="R187" i="1"/>
  <c r="S187" i="1"/>
  <c r="B185" i="1"/>
  <c r="M185" i="1"/>
  <c r="R185" i="1"/>
  <c r="S185" i="1"/>
  <c r="B183" i="1"/>
  <c r="M183" i="1"/>
  <c r="R183" i="1"/>
  <c r="S183" i="1"/>
  <c r="B182" i="1"/>
  <c r="M182" i="1"/>
  <c r="R182" i="1"/>
  <c r="S182" i="1"/>
  <c r="B181" i="1"/>
  <c r="M181" i="1"/>
  <c r="R181" i="1"/>
  <c r="S181" i="1"/>
  <c r="B180" i="1"/>
  <c r="M180" i="1"/>
  <c r="R180" i="1"/>
  <c r="S180" i="1"/>
  <c r="B179" i="1"/>
  <c r="M179" i="1"/>
  <c r="R179" i="1"/>
  <c r="S179" i="1"/>
  <c r="B178" i="1"/>
  <c r="M178" i="1"/>
  <c r="R178" i="1"/>
  <c r="S178" i="1"/>
  <c r="B277" i="1" l="1"/>
  <c r="M277" i="1"/>
  <c r="R277" i="1"/>
  <c r="S277" i="1"/>
  <c r="B273" i="1"/>
  <c r="M273" i="1"/>
  <c r="R273" i="1"/>
  <c r="S273" i="1"/>
  <c r="B276" i="1"/>
  <c r="M276" i="1"/>
  <c r="R276" i="1"/>
  <c r="S276" i="1"/>
  <c r="B272" i="1"/>
  <c r="M272" i="1"/>
  <c r="R272" i="1"/>
  <c r="S272" i="1"/>
  <c r="B275" i="1"/>
  <c r="M275" i="1"/>
  <c r="R275" i="1"/>
  <c r="S275" i="1"/>
  <c r="B271" i="1"/>
  <c r="M271" i="1"/>
  <c r="R271" i="1"/>
  <c r="S271" i="1"/>
  <c r="B274" i="1"/>
  <c r="M274" i="1"/>
  <c r="R274" i="1"/>
  <c r="S274" i="1"/>
  <c r="B270" i="1"/>
  <c r="M270" i="1"/>
  <c r="R270" i="1"/>
  <c r="S270" i="1"/>
  <c r="B297" i="1"/>
  <c r="M297" i="1"/>
  <c r="R297" i="1"/>
  <c r="S297" i="1"/>
  <c r="B293" i="1"/>
  <c r="M293" i="1"/>
  <c r="R293" i="1"/>
  <c r="S293" i="1"/>
  <c r="B289" i="1"/>
  <c r="M289" i="1"/>
  <c r="R289" i="1"/>
  <c r="S289" i="1"/>
  <c r="B285" i="1"/>
  <c r="M285" i="1"/>
  <c r="R285" i="1"/>
  <c r="S285" i="1"/>
  <c r="B281" i="1"/>
  <c r="M281" i="1"/>
  <c r="R281" i="1"/>
  <c r="S281" i="1"/>
  <c r="B296" i="1"/>
  <c r="M296" i="1"/>
  <c r="R296" i="1"/>
  <c r="S296" i="1"/>
  <c r="B292" i="1"/>
  <c r="M292" i="1"/>
  <c r="R292" i="1"/>
  <c r="S292" i="1"/>
  <c r="B288" i="1"/>
  <c r="M288" i="1"/>
  <c r="R288" i="1"/>
  <c r="S288" i="1"/>
  <c r="B284" i="1"/>
  <c r="M284" i="1"/>
  <c r="R284" i="1"/>
  <c r="S284" i="1"/>
  <c r="B280" i="1"/>
  <c r="M280" i="1"/>
  <c r="R280" i="1"/>
  <c r="S280" i="1"/>
  <c r="B295" i="1"/>
  <c r="M295" i="1"/>
  <c r="R295" i="1"/>
  <c r="S295" i="1"/>
  <c r="B291" i="1"/>
  <c r="M291" i="1"/>
  <c r="R291" i="1"/>
  <c r="S291" i="1"/>
  <c r="B287" i="1"/>
  <c r="M287" i="1"/>
  <c r="R287" i="1"/>
  <c r="S287" i="1"/>
  <c r="B283" i="1"/>
  <c r="M283" i="1"/>
  <c r="R283" i="1"/>
  <c r="S283" i="1"/>
  <c r="B279" i="1"/>
  <c r="M279" i="1"/>
  <c r="R279" i="1"/>
  <c r="S279" i="1"/>
  <c r="B294" i="1"/>
  <c r="M294" i="1"/>
  <c r="R294" i="1"/>
  <c r="S294" i="1"/>
  <c r="B290" i="1"/>
  <c r="M290" i="1"/>
  <c r="R290" i="1"/>
  <c r="S290" i="1"/>
  <c r="B286" i="1"/>
  <c r="M286" i="1"/>
  <c r="R286" i="1"/>
  <c r="S286" i="1"/>
  <c r="B282" i="1"/>
  <c r="M282" i="1"/>
  <c r="R282" i="1"/>
  <c r="S282" i="1"/>
  <c r="B278" i="1"/>
  <c r="M278" i="1"/>
  <c r="R278" i="1"/>
  <c r="S278" i="1"/>
  <c r="B307" i="1" l="1"/>
  <c r="M307" i="1"/>
  <c r="R307" i="1"/>
  <c r="S307" i="1"/>
  <c r="B306" i="1"/>
  <c r="M306" i="1"/>
  <c r="R306" i="1"/>
  <c r="S306" i="1"/>
  <c r="B305" i="1"/>
  <c r="M305" i="1"/>
  <c r="R305" i="1"/>
  <c r="S305" i="1"/>
  <c r="B304" i="1"/>
  <c r="M304" i="1"/>
  <c r="R304" i="1"/>
  <c r="S304" i="1"/>
  <c r="B496" i="1"/>
  <c r="M496" i="1"/>
  <c r="R496" i="1"/>
  <c r="B454" i="1" l="1"/>
  <c r="M454" i="1"/>
  <c r="R454" i="1"/>
  <c r="S454" i="1"/>
  <c r="B469" i="1" l="1"/>
  <c r="M469" i="1"/>
  <c r="R469" i="1"/>
  <c r="S469" i="1"/>
  <c r="B468" i="1"/>
  <c r="M468" i="1"/>
  <c r="R468" i="1"/>
  <c r="S468" i="1"/>
  <c r="B467" i="1"/>
  <c r="M467" i="1"/>
  <c r="R467" i="1"/>
  <c r="S467" i="1"/>
  <c r="B466" i="1"/>
  <c r="M466" i="1"/>
  <c r="R466" i="1"/>
  <c r="S466" i="1"/>
  <c r="B465" i="1"/>
  <c r="M465" i="1"/>
  <c r="R465" i="1"/>
  <c r="S465" i="1"/>
  <c r="B446" i="1"/>
  <c r="K446" i="1"/>
  <c r="M446" i="1"/>
  <c r="R446" i="1"/>
  <c r="S446" i="1"/>
  <c r="B445" i="1"/>
  <c r="K445" i="1"/>
  <c r="M445" i="1"/>
  <c r="R445" i="1"/>
  <c r="S445" i="1"/>
  <c r="B444" i="1"/>
  <c r="K444" i="1"/>
  <c r="M444" i="1"/>
  <c r="R444" i="1"/>
  <c r="S444" i="1"/>
  <c r="B443" i="1"/>
  <c r="K443" i="1"/>
  <c r="M443" i="1"/>
  <c r="R443" i="1"/>
  <c r="S443" i="1"/>
  <c r="B442" i="1"/>
  <c r="K442" i="1"/>
  <c r="M442" i="1"/>
  <c r="R442" i="1"/>
  <c r="S442" i="1"/>
  <c r="J469" i="1" l="1"/>
  <c r="B464" i="1"/>
  <c r="M464" i="1"/>
  <c r="R464" i="1"/>
  <c r="S464" i="1"/>
  <c r="B463" i="1"/>
  <c r="M463" i="1"/>
  <c r="R463" i="1"/>
  <c r="S463" i="1"/>
  <c r="B462" i="1"/>
  <c r="M462" i="1"/>
  <c r="R462" i="1"/>
  <c r="S462" i="1"/>
  <c r="B461" i="1"/>
  <c r="M461" i="1"/>
  <c r="R461" i="1"/>
  <c r="S461" i="1"/>
  <c r="B460" i="1"/>
  <c r="M460" i="1"/>
  <c r="R460" i="1"/>
  <c r="S460" i="1"/>
  <c r="B459" i="1"/>
  <c r="M459" i="1"/>
  <c r="R459" i="1"/>
  <c r="S459" i="1"/>
  <c r="B458" i="1"/>
  <c r="M458" i="1"/>
  <c r="R458" i="1"/>
  <c r="S458" i="1"/>
  <c r="B457" i="1"/>
  <c r="M457" i="1"/>
  <c r="R457" i="1"/>
  <c r="S457" i="1"/>
  <c r="B456" i="1"/>
  <c r="M456" i="1"/>
  <c r="R456" i="1"/>
  <c r="S456" i="1"/>
  <c r="B455" i="1"/>
  <c r="M455" i="1"/>
  <c r="R455" i="1"/>
  <c r="S455" i="1"/>
  <c r="B167" i="1"/>
  <c r="M167" i="1"/>
  <c r="R167" i="1"/>
  <c r="S167" i="1"/>
  <c r="B166" i="1"/>
  <c r="M166" i="1"/>
  <c r="R166" i="1"/>
  <c r="S166" i="1"/>
  <c r="B165" i="1"/>
  <c r="M165" i="1"/>
  <c r="R165" i="1"/>
  <c r="S165" i="1"/>
  <c r="B164" i="1"/>
  <c r="M164" i="1"/>
  <c r="R164" i="1"/>
  <c r="S164" i="1"/>
  <c r="B163" i="1"/>
  <c r="M163" i="1"/>
  <c r="R163" i="1"/>
  <c r="S163" i="1"/>
  <c r="B162" i="1"/>
  <c r="M162" i="1"/>
  <c r="R162" i="1"/>
  <c r="S162" i="1"/>
  <c r="M161" i="1"/>
  <c r="R161" i="1"/>
  <c r="S161" i="1"/>
  <c r="B495" i="1"/>
  <c r="M495" i="1"/>
  <c r="R495" i="1"/>
  <c r="S495" i="1"/>
  <c r="B494" i="1"/>
  <c r="M494" i="1"/>
  <c r="R494" i="1"/>
  <c r="S494" i="1"/>
  <c r="B493" i="1"/>
  <c r="M493" i="1"/>
  <c r="R493" i="1"/>
  <c r="S493" i="1"/>
  <c r="B492" i="1"/>
  <c r="M492" i="1"/>
  <c r="R492" i="1"/>
  <c r="S492" i="1"/>
  <c r="B491" i="1"/>
  <c r="M491" i="1"/>
  <c r="R491" i="1"/>
  <c r="S491" i="1"/>
  <c r="B177" i="1"/>
  <c r="M177" i="1"/>
  <c r="R177" i="1"/>
  <c r="S177" i="1"/>
  <c r="B175" i="1"/>
  <c r="M175" i="1"/>
  <c r="R175" i="1"/>
  <c r="S175" i="1"/>
  <c r="B173" i="1"/>
  <c r="M173" i="1"/>
  <c r="R173" i="1"/>
  <c r="S173" i="1"/>
  <c r="B171" i="1"/>
  <c r="M171" i="1"/>
  <c r="R171" i="1"/>
  <c r="S171" i="1"/>
  <c r="B169" i="1"/>
  <c r="M169" i="1"/>
  <c r="R169" i="1"/>
  <c r="S169" i="1"/>
  <c r="B176" i="1"/>
  <c r="M176" i="1"/>
  <c r="R176" i="1"/>
  <c r="S176" i="1"/>
  <c r="B174" i="1"/>
  <c r="M174" i="1"/>
  <c r="R174" i="1"/>
  <c r="S174" i="1"/>
  <c r="B172" i="1"/>
  <c r="M172" i="1"/>
  <c r="R172" i="1"/>
  <c r="S172" i="1"/>
  <c r="B170" i="1"/>
  <c r="M170" i="1"/>
  <c r="R170" i="1"/>
  <c r="S170" i="1"/>
  <c r="B168" i="1"/>
  <c r="M168" i="1"/>
  <c r="R168" i="1"/>
  <c r="S168" i="1"/>
  <c r="L469" i="1" l="1"/>
  <c r="K469" i="1"/>
  <c r="J455" i="1"/>
  <c r="J165" i="1"/>
  <c r="B486" i="1"/>
  <c r="J486" i="1"/>
  <c r="K486" i="1" s="1"/>
  <c r="M486" i="1"/>
  <c r="R486" i="1"/>
  <c r="S486" i="1"/>
  <c r="B470" i="1"/>
  <c r="J470" i="1"/>
  <c r="K470" i="1" s="1"/>
  <c r="M470" i="1"/>
  <c r="R470" i="1"/>
  <c r="S470" i="1"/>
  <c r="B474" i="1"/>
  <c r="J474" i="1"/>
  <c r="K474" i="1" s="1"/>
  <c r="M474" i="1"/>
  <c r="R474" i="1"/>
  <c r="S474" i="1"/>
  <c r="B478" i="1"/>
  <c r="J478" i="1"/>
  <c r="K478" i="1" s="1"/>
  <c r="M478" i="1"/>
  <c r="R478" i="1"/>
  <c r="S478" i="1"/>
  <c r="B482" i="1"/>
  <c r="J482" i="1"/>
  <c r="K482" i="1" s="1"/>
  <c r="M482" i="1"/>
  <c r="R482" i="1"/>
  <c r="S482" i="1"/>
  <c r="B490" i="1"/>
  <c r="M490" i="1"/>
  <c r="R490" i="1"/>
  <c r="S490" i="1"/>
  <c r="B485" i="1"/>
  <c r="M485" i="1"/>
  <c r="R485" i="1"/>
  <c r="S485" i="1"/>
  <c r="B481" i="1"/>
  <c r="M481" i="1"/>
  <c r="R481" i="1"/>
  <c r="S481" i="1"/>
  <c r="B477" i="1"/>
  <c r="M477" i="1"/>
  <c r="R477" i="1"/>
  <c r="S477" i="1"/>
  <c r="B473" i="1"/>
  <c r="M473" i="1"/>
  <c r="R473" i="1"/>
  <c r="S473" i="1"/>
  <c r="B489" i="1"/>
  <c r="M489" i="1"/>
  <c r="R489" i="1"/>
  <c r="S489" i="1"/>
  <c r="B484" i="1"/>
  <c r="M484" i="1"/>
  <c r="R484" i="1"/>
  <c r="S484" i="1"/>
  <c r="B480" i="1"/>
  <c r="M480" i="1"/>
  <c r="R480" i="1"/>
  <c r="S480" i="1"/>
  <c r="B476" i="1"/>
  <c r="M476" i="1"/>
  <c r="R476" i="1"/>
  <c r="S476" i="1"/>
  <c r="B472" i="1"/>
  <c r="M472" i="1"/>
  <c r="R472" i="1"/>
  <c r="S472" i="1"/>
  <c r="B488" i="1"/>
  <c r="M488" i="1"/>
  <c r="R488" i="1"/>
  <c r="S488" i="1"/>
  <c r="B483" i="1"/>
  <c r="M483" i="1"/>
  <c r="R483" i="1"/>
  <c r="S483" i="1"/>
  <c r="B479" i="1"/>
  <c r="M479" i="1"/>
  <c r="R479" i="1"/>
  <c r="S479" i="1"/>
  <c r="B475" i="1"/>
  <c r="M475" i="1"/>
  <c r="R475" i="1"/>
  <c r="S475" i="1"/>
  <c r="B471" i="1"/>
  <c r="M471" i="1"/>
  <c r="R471" i="1"/>
  <c r="S471" i="1"/>
  <c r="B487" i="1"/>
  <c r="M487" i="1"/>
  <c r="R487" i="1"/>
  <c r="S487" i="1"/>
  <c r="L455" i="1" l="1"/>
  <c r="K455" i="1"/>
  <c r="L165" i="1"/>
  <c r="K165" i="1"/>
  <c r="L474" i="1"/>
  <c r="L486" i="1"/>
  <c r="L482" i="1"/>
  <c r="L478" i="1"/>
  <c r="L470" i="1"/>
  <c r="I4" i="2" l="1"/>
  <c r="B13" i="2" l="1"/>
  <c r="D2" i="17" l="1"/>
  <c r="D4" i="17" s="1" a="1"/>
  <c r="D4" i="17" s="1"/>
  <c r="G16" i="2"/>
  <c r="D5" i="17" l="1" a="1"/>
  <c r="D5" i="17" s="1"/>
  <c r="D3" i="17" a="1"/>
  <c r="D3" i="17" s="1"/>
  <c r="D6" i="17" a="1"/>
  <c r="D6" i="17" s="1"/>
  <c r="D13" i="17" a="1"/>
  <c r="D13" i="17" s="1"/>
  <c r="D17" i="17" a="1"/>
  <c r="D17" i="17" s="1"/>
  <c r="D10" i="17" a="1"/>
  <c r="D10" i="17" s="1"/>
  <c r="D14" i="17" a="1"/>
  <c r="D14" i="17" s="1"/>
  <c r="D18" i="17" a="1"/>
  <c r="D18" i="17" s="1"/>
  <c r="D7" i="17" a="1"/>
  <c r="D7" i="17" s="1"/>
  <c r="D11" i="17" a="1"/>
  <c r="D11" i="17" s="1"/>
  <c r="D15" i="17" a="1"/>
  <c r="D15" i="17" s="1"/>
  <c r="D19" i="17" a="1"/>
  <c r="D19" i="17" s="1"/>
  <c r="D8" i="17" a="1"/>
  <c r="D8" i="17" s="1"/>
  <c r="D12" i="17" a="1"/>
  <c r="D12" i="17" s="1"/>
  <c r="D16" i="17" a="1"/>
  <c r="D16" i="17" s="1"/>
  <c r="D9" i="17" a="1"/>
  <c r="D9" i="17" s="1"/>
  <c r="D29" i="17" a="1"/>
  <c r="D29" i="17" s="1"/>
  <c r="E2" i="17"/>
  <c r="B2" i="2"/>
  <c r="I2" i="2"/>
  <c r="I3" i="2"/>
  <c r="H16" i="2"/>
  <c r="B32" i="2"/>
  <c r="B33" i="2"/>
  <c r="B34" i="2" s="1"/>
  <c r="B35" i="2"/>
  <c r="B36" i="2" s="1"/>
  <c r="B40" i="2"/>
  <c r="B41" i="2"/>
  <c r="B42" i="2"/>
  <c r="B43" i="2"/>
  <c r="I3" i="17" l="1" a="1"/>
  <c r="I3" i="17" s="1"/>
  <c r="I4" i="17" a="1"/>
  <c r="I4" i="17" s="1"/>
  <c r="E3" i="17" a="1"/>
  <c r="E3" i="17" s="1"/>
  <c r="E4" i="17"/>
  <c r="F2" i="17"/>
  <c r="G17" i="2"/>
  <c r="B38" i="2"/>
  <c r="B39" i="2" s="1"/>
  <c r="B37" i="2"/>
  <c r="F3" i="17" l="1" a="1"/>
  <c r="F3" i="17" s="1"/>
  <c r="F5" i="17" a="1"/>
  <c r="F5" i="17" s="1"/>
  <c r="F4" i="17" a="1"/>
  <c r="F4" i="17" s="1"/>
  <c r="N212" i="1" a="1"/>
  <c r="N212" i="1" s="1"/>
  <c r="J212" i="1" s="1"/>
  <c r="N216" i="1" a="1"/>
  <c r="N216" i="1" s="1"/>
  <c r="J216" i="1" s="1"/>
  <c r="N193" i="1" a="1"/>
  <c r="N193" i="1" s="1"/>
  <c r="J193" i="1" s="1"/>
  <c r="N206" i="1" a="1"/>
  <c r="N206" i="1" s="1"/>
  <c r="J206" i="1" s="1"/>
  <c r="N219" i="1" a="1"/>
  <c r="N219" i="1" s="1"/>
  <c r="J219" i="1" s="1"/>
  <c r="N232" i="1" a="1"/>
  <c r="N232" i="1" s="1"/>
  <c r="J232" i="1" s="1"/>
  <c r="N220" i="1" a="1"/>
  <c r="N220" i="1" s="1"/>
  <c r="J220" i="1" s="1"/>
  <c r="N214" i="1" a="1"/>
  <c r="N214" i="1" s="1"/>
  <c r="J214" i="1" s="1"/>
  <c r="N227" i="1" a="1"/>
  <c r="N227" i="1" s="1"/>
  <c r="J227" i="1" s="1"/>
  <c r="N240" i="1" a="1"/>
  <c r="N240" i="1" s="1"/>
  <c r="J240" i="1" s="1"/>
  <c r="N234" i="1" a="1"/>
  <c r="N234" i="1" s="1"/>
  <c r="J234" i="1" s="1"/>
  <c r="N213" i="1" a="1"/>
  <c r="N213" i="1" s="1"/>
  <c r="J213" i="1" s="1"/>
  <c r="N226" i="1" a="1"/>
  <c r="N226" i="1" s="1"/>
  <c r="J226" i="1" s="1"/>
  <c r="N239" i="1" a="1"/>
  <c r="N239" i="1" s="1"/>
  <c r="J239" i="1" s="1"/>
  <c r="N198" i="1" a="1"/>
  <c r="N198" i="1" s="1"/>
  <c r="J198" i="1" s="1"/>
  <c r="N233" i="1" a="1"/>
  <c r="N233" i="1" s="1"/>
  <c r="J233" i="1" s="1"/>
  <c r="N197" i="1" a="1"/>
  <c r="N197" i="1" s="1"/>
  <c r="J197" i="1" s="1"/>
  <c r="N210" i="1" a="1"/>
  <c r="N210" i="1" s="1"/>
  <c r="J210" i="1" s="1"/>
  <c r="N203" i="1" a="1"/>
  <c r="N203" i="1" s="1"/>
  <c r="J203" i="1" s="1"/>
  <c r="N242" i="1" a="1"/>
  <c r="N242" i="1" s="1"/>
  <c r="J242" i="1" s="1"/>
  <c r="N205" i="1" a="1"/>
  <c r="N205" i="1" s="1"/>
  <c r="J205" i="1" s="1"/>
  <c r="N218" i="1" a="1"/>
  <c r="N218" i="1" s="1"/>
  <c r="J218" i="1" s="1"/>
  <c r="N231" i="1" a="1"/>
  <c r="N231" i="1" s="1"/>
  <c r="J231" i="1" s="1"/>
  <c r="N238" i="1" a="1"/>
  <c r="N238" i="1" s="1"/>
  <c r="J238" i="1" s="1"/>
  <c r="N204" i="1" a="1"/>
  <c r="N204" i="1" s="1"/>
  <c r="J204" i="1" s="1"/>
  <c r="N217" i="1" a="1"/>
  <c r="N217" i="1" s="1"/>
  <c r="J217" i="1" s="1"/>
  <c r="N230" i="1" a="1"/>
  <c r="N230" i="1" s="1"/>
  <c r="J230" i="1" s="1"/>
  <c r="N229" i="1" a="1"/>
  <c r="N229" i="1" s="1"/>
  <c r="J229" i="1" s="1"/>
  <c r="N224" i="1" a="1"/>
  <c r="N224" i="1" s="1"/>
  <c r="J224" i="1" s="1"/>
  <c r="N237" i="1" a="1"/>
  <c r="N237" i="1" s="1"/>
  <c r="J237" i="1" s="1"/>
  <c r="N201" i="1" a="1"/>
  <c r="N201" i="1" s="1"/>
  <c r="J201" i="1" s="1"/>
  <c r="N225" i="1" a="1"/>
  <c r="N225" i="1" s="1"/>
  <c r="J225" i="1" s="1"/>
  <c r="N102" i="1" a="1"/>
  <c r="N102" i="1" s="1"/>
  <c r="N196" i="1" a="1"/>
  <c r="N196" i="1" s="1"/>
  <c r="J196" i="1" s="1"/>
  <c r="N209" i="1" a="1"/>
  <c r="N209" i="1" s="1"/>
  <c r="J209" i="1" s="1"/>
  <c r="N222" i="1" a="1"/>
  <c r="N222" i="1" s="1"/>
  <c r="J222" i="1" s="1"/>
  <c r="N211" i="1" a="1"/>
  <c r="N211" i="1" s="1"/>
  <c r="J211" i="1" s="1"/>
  <c r="N195" i="1" a="1"/>
  <c r="N195" i="1" s="1"/>
  <c r="J195" i="1" s="1"/>
  <c r="N208" i="1" a="1"/>
  <c r="N208" i="1" s="1"/>
  <c r="J208" i="1" s="1"/>
  <c r="N221" i="1" a="1"/>
  <c r="N221" i="1" s="1"/>
  <c r="J221" i="1" s="1"/>
  <c r="N100" i="1" a="1"/>
  <c r="N100" i="1" s="1"/>
  <c r="J100" i="1" s="1"/>
  <c r="N202" i="1" a="1"/>
  <c r="N202" i="1" s="1"/>
  <c r="J202" i="1" s="1"/>
  <c r="N215" i="1" a="1"/>
  <c r="N215" i="1" s="1"/>
  <c r="J215" i="1" s="1"/>
  <c r="N228" i="1" a="1"/>
  <c r="N228" i="1" s="1"/>
  <c r="J228" i="1" s="1"/>
  <c r="N241" i="1" a="1"/>
  <c r="N241" i="1" s="1"/>
  <c r="J241" i="1" s="1"/>
  <c r="N207" i="1" a="1"/>
  <c r="N207" i="1" s="1"/>
  <c r="J207" i="1" s="1"/>
  <c r="N223" i="1" a="1"/>
  <c r="N223" i="1" s="1"/>
  <c r="J223" i="1" s="1"/>
  <c r="N236" i="1" a="1"/>
  <c r="N236" i="1" s="1"/>
  <c r="J236" i="1" s="1"/>
  <c r="N200" i="1" a="1"/>
  <c r="N200" i="1" s="1"/>
  <c r="J200" i="1" s="1"/>
  <c r="N194" i="1" a="1"/>
  <c r="N194" i="1" s="1"/>
  <c r="J194" i="1" s="1"/>
  <c r="N101" i="1" a="1"/>
  <c r="N101" i="1" s="1"/>
  <c r="J101" i="1" s="1"/>
  <c r="N235" i="1" a="1"/>
  <c r="N235" i="1" s="1"/>
  <c r="J235" i="1" s="1"/>
  <c r="N199" i="1" a="1"/>
  <c r="N199" i="1" s="1"/>
  <c r="J199" i="1" s="1"/>
  <c r="F11" i="17" a="1"/>
  <c r="F11" i="17" s="1"/>
  <c r="F15" i="17" a="1"/>
  <c r="F15" i="17" s="1"/>
  <c r="F21" i="17" a="1"/>
  <c r="F21" i="17" s="1"/>
  <c r="F12" i="17" a="1"/>
  <c r="F12" i="17" s="1"/>
  <c r="F16" i="17" a="1"/>
  <c r="F16" i="17" s="1"/>
  <c r="F20" i="17" a="1"/>
  <c r="F20" i="17" s="1"/>
  <c r="F9" i="17" a="1"/>
  <c r="F9" i="17" s="1"/>
  <c r="F17" i="17" a="1"/>
  <c r="F17" i="17" s="1"/>
  <c r="F13" i="17" a="1"/>
  <c r="F13" i="17" s="1"/>
  <c r="F10" i="17" a="1"/>
  <c r="F10" i="17" s="1"/>
  <c r="F14" i="17" a="1"/>
  <c r="F14" i="17" s="1"/>
  <c r="F18" i="17" a="1"/>
  <c r="F18" i="17" s="1"/>
  <c r="F19" i="17" a="1"/>
  <c r="F19" i="17" s="1"/>
  <c r="F24" i="17" a="1"/>
  <c r="F24" i="17" s="1"/>
  <c r="F28" i="17" a="1"/>
  <c r="F28" i="17" s="1"/>
  <c r="F26" i="17" a="1"/>
  <c r="F26" i="17" s="1"/>
  <c r="F31" i="17" a="1"/>
  <c r="F31" i="17" s="1"/>
  <c r="F30" i="17" a="1"/>
  <c r="F30" i="17" s="1"/>
  <c r="F22" i="17" a="1"/>
  <c r="F22" i="17" s="1"/>
  <c r="F27" i="17" a="1"/>
  <c r="F27" i="17" s="1"/>
  <c r="F23" i="17" a="1"/>
  <c r="F23" i="17" s="1"/>
  <c r="F29" i="17" a="1"/>
  <c r="F29" i="17" s="1"/>
  <c r="F25" i="17" a="1"/>
  <c r="F25" i="17" s="1"/>
  <c r="N301" i="1" a="1"/>
  <c r="N301" i="1" s="1"/>
  <c r="J301" i="1" s="1"/>
  <c r="N447" i="1" a="1"/>
  <c r="N447" i="1" s="1"/>
  <c r="J447" i="1" s="1"/>
  <c r="L447" i="1" s="1"/>
  <c r="N453" i="1" a="1"/>
  <c r="N453" i="1" s="1"/>
  <c r="J453" i="1" s="1"/>
  <c r="L453" i="1" s="1"/>
  <c r="N302" i="1" a="1"/>
  <c r="N302" i="1" s="1"/>
  <c r="J302" i="1" s="1"/>
  <c r="N450" i="1" a="1"/>
  <c r="N450" i="1" s="1"/>
  <c r="J450" i="1" s="1"/>
  <c r="L450" i="1" s="1"/>
  <c r="N299" i="1" a="1"/>
  <c r="N299" i="1" s="1"/>
  <c r="J299" i="1" s="1"/>
  <c r="N300" i="1" a="1"/>
  <c r="N300" i="1" s="1"/>
  <c r="J300" i="1" s="1"/>
  <c r="N451" i="1" a="1"/>
  <c r="N451" i="1" s="1"/>
  <c r="J451" i="1" s="1"/>
  <c r="L451" i="1" s="1"/>
  <c r="N448" i="1" a="1"/>
  <c r="N448" i="1" s="1"/>
  <c r="J448" i="1" s="1"/>
  <c r="L448" i="1" s="1"/>
  <c r="N449" i="1" a="1"/>
  <c r="N449" i="1" s="1"/>
  <c r="J449" i="1" s="1"/>
  <c r="L449" i="1" s="1"/>
  <c r="N452" i="1" a="1"/>
  <c r="N452" i="1" s="1"/>
  <c r="J452" i="1" s="1"/>
  <c r="L452" i="1" s="1"/>
  <c r="N298" i="1" a="1"/>
  <c r="N298" i="1" s="1"/>
  <c r="J298" i="1" s="1"/>
  <c r="N155" i="1" a="1"/>
  <c r="N155" i="1" s="1"/>
  <c r="J155" i="1" s="1"/>
  <c r="L155" i="1" s="1"/>
  <c r="G2" i="17"/>
  <c r="N83" i="1" a="1"/>
  <c r="N83" i="1" s="1"/>
  <c r="J83" i="1" s="1"/>
  <c r="L83" i="1" s="1"/>
  <c r="N85" i="1" a="1"/>
  <c r="N85" i="1" s="1"/>
  <c r="J85" i="1" s="1"/>
  <c r="L85" i="1" s="1"/>
  <c r="N87" i="1" a="1"/>
  <c r="N87" i="1" s="1"/>
  <c r="J87" i="1" s="1"/>
  <c r="L87" i="1" s="1"/>
  <c r="N137" i="1" a="1"/>
  <c r="N137" i="1" s="1"/>
  <c r="J137" i="1" s="1"/>
  <c r="L137" i="1" s="1"/>
  <c r="N144" i="1" a="1"/>
  <c r="N144" i="1" s="1"/>
  <c r="J144" i="1" s="1"/>
  <c r="L144" i="1" s="1"/>
  <c r="N70" i="1" a="1"/>
  <c r="N70" i="1" s="1"/>
  <c r="J70" i="1" s="1"/>
  <c r="L70" i="1" s="1"/>
  <c r="N78" i="1" a="1"/>
  <c r="N78" i="1" s="1"/>
  <c r="J78" i="1" s="1"/>
  <c r="L78" i="1" s="1"/>
  <c r="N86" i="1" a="1"/>
  <c r="N86" i="1" s="1"/>
  <c r="J86" i="1" s="1"/>
  <c r="L86" i="1" s="1"/>
  <c r="N142" i="1" a="1"/>
  <c r="N142" i="1" s="1"/>
  <c r="J142" i="1" s="1"/>
  <c r="L142" i="1" s="1"/>
  <c r="N141" i="1" a="1"/>
  <c r="N141" i="1" s="1"/>
  <c r="J141" i="1" s="1"/>
  <c r="L141" i="1" s="1"/>
  <c r="N88" i="1" a="1"/>
  <c r="N88" i="1" s="1"/>
  <c r="J88" i="1" s="1"/>
  <c r="L88" i="1" s="1"/>
  <c r="N91" i="1" a="1"/>
  <c r="N91" i="1" s="1"/>
  <c r="J91" i="1" s="1"/>
  <c r="L91" i="1" s="1"/>
  <c r="N103" i="1" a="1"/>
  <c r="N103" i="1" s="1"/>
  <c r="J103" i="1" s="1"/>
  <c r="L103" i="1" s="1"/>
  <c r="N127" i="1" a="1"/>
  <c r="N127" i="1" s="1"/>
  <c r="J127" i="1" s="1"/>
  <c r="L127" i="1" s="1"/>
  <c r="N122" i="1" a="1"/>
  <c r="N122" i="1" s="1"/>
  <c r="J122" i="1" s="1"/>
  <c r="L122" i="1" s="1"/>
  <c r="N117" i="1" a="1"/>
  <c r="N117" i="1" s="1"/>
  <c r="J117" i="1" s="1"/>
  <c r="L117" i="1" s="1"/>
  <c r="N112" i="1" a="1"/>
  <c r="N112" i="1" s="1"/>
  <c r="J112" i="1" s="1"/>
  <c r="L112" i="1" s="1"/>
  <c r="N107" i="1" a="1"/>
  <c r="N107" i="1" s="1"/>
  <c r="J107" i="1" s="1"/>
  <c r="L107" i="1" s="1"/>
  <c r="N131" i="1" a="1"/>
  <c r="N131" i="1" s="1"/>
  <c r="J131" i="1" s="1"/>
  <c r="L131" i="1" s="1"/>
  <c r="N126" i="1" a="1"/>
  <c r="N126" i="1" s="1"/>
  <c r="J126" i="1" s="1"/>
  <c r="L126" i="1" s="1"/>
  <c r="N156" i="1" a="1"/>
  <c r="N156" i="1" s="1"/>
  <c r="J156" i="1" s="1"/>
  <c r="L156" i="1" s="1"/>
  <c r="N154" i="1" a="1"/>
  <c r="N154" i="1" s="1"/>
  <c r="J154" i="1" s="1"/>
  <c r="L154" i="1" s="1"/>
  <c r="N95" i="1" a="1"/>
  <c r="N95" i="1" s="1"/>
  <c r="J95" i="1" s="1"/>
  <c r="L95" i="1" s="1"/>
  <c r="N74" i="1" a="1"/>
  <c r="N74" i="1" s="1"/>
  <c r="J74" i="1" s="1"/>
  <c r="L74" i="1" s="1"/>
  <c r="N133" i="1" a="1"/>
  <c r="N133" i="1" s="1"/>
  <c r="J133" i="1" s="1"/>
  <c r="L133" i="1" s="1"/>
  <c r="N140" i="1" a="1"/>
  <c r="N140" i="1" s="1"/>
  <c r="J140" i="1" s="1"/>
  <c r="L140" i="1" s="1"/>
  <c r="N30" i="1" a="1"/>
  <c r="N30" i="1" s="1"/>
  <c r="J30" i="1" s="1"/>
  <c r="L30" i="1" s="1"/>
  <c r="N82" i="1" a="1"/>
  <c r="N82" i="1" s="1"/>
  <c r="J82" i="1" s="1"/>
  <c r="L82" i="1" s="1"/>
  <c r="N96" i="1" a="1"/>
  <c r="N96" i="1" s="1"/>
  <c r="J96" i="1" s="1"/>
  <c r="L96" i="1" s="1"/>
  <c r="N75" i="1" a="1"/>
  <c r="N75" i="1" s="1"/>
  <c r="J75" i="1" s="1"/>
  <c r="L75" i="1" s="1"/>
  <c r="N134" i="1" a="1"/>
  <c r="N134" i="1" s="1"/>
  <c r="J134" i="1" s="1"/>
  <c r="L134" i="1" s="1"/>
  <c r="N147" i="1" a="1"/>
  <c r="N147" i="1" s="1"/>
  <c r="J147" i="1" s="1"/>
  <c r="L147" i="1" s="1"/>
  <c r="N77" i="1" a="1"/>
  <c r="N77" i="1" s="1"/>
  <c r="J77" i="1" s="1"/>
  <c r="L77" i="1" s="1"/>
  <c r="N92" i="1" a="1"/>
  <c r="N92" i="1" s="1"/>
  <c r="J92" i="1" s="1"/>
  <c r="L92" i="1" s="1"/>
  <c r="N109" i="1" a="1"/>
  <c r="N109" i="1" s="1"/>
  <c r="J109" i="1" s="1"/>
  <c r="L109" i="1" s="1"/>
  <c r="N104" i="1" a="1"/>
  <c r="N104" i="1" s="1"/>
  <c r="J104" i="1" s="1"/>
  <c r="L104" i="1" s="1"/>
  <c r="N128" i="1" a="1"/>
  <c r="N128" i="1" s="1"/>
  <c r="J128" i="1" s="1"/>
  <c r="L128" i="1" s="1"/>
  <c r="N123" i="1" a="1"/>
  <c r="N123" i="1" s="1"/>
  <c r="J123" i="1" s="1"/>
  <c r="L123" i="1" s="1"/>
  <c r="N118" i="1" a="1"/>
  <c r="N118" i="1" s="1"/>
  <c r="J118" i="1" s="1"/>
  <c r="L118" i="1" s="1"/>
  <c r="N113" i="1" a="1"/>
  <c r="N113" i="1" s="1"/>
  <c r="J113" i="1" s="1"/>
  <c r="L113" i="1" s="1"/>
  <c r="N108" i="1" a="1"/>
  <c r="N108" i="1" s="1"/>
  <c r="J108" i="1" s="1"/>
  <c r="L108" i="1" s="1"/>
  <c r="N132" i="1" a="1"/>
  <c r="N132" i="1" s="1"/>
  <c r="J132" i="1" s="1"/>
  <c r="L132" i="1" s="1"/>
  <c r="N151" i="1" a="1"/>
  <c r="N151" i="1" s="1"/>
  <c r="J151" i="1" s="1"/>
  <c r="L151" i="1" s="1"/>
  <c r="N149" i="1" a="1"/>
  <c r="N149" i="1" s="1"/>
  <c r="J149" i="1" s="1"/>
  <c r="L149" i="1" s="1"/>
  <c r="N76" i="1" a="1"/>
  <c r="N76" i="1" s="1"/>
  <c r="J76" i="1" s="1"/>
  <c r="L76" i="1" s="1"/>
  <c r="N84" i="1" a="1"/>
  <c r="N84" i="1" s="1"/>
  <c r="J84" i="1" s="1"/>
  <c r="L84" i="1" s="1"/>
  <c r="N80" i="1" a="1"/>
  <c r="N80" i="1" s="1"/>
  <c r="J80" i="1" s="1"/>
  <c r="L80" i="1" s="1"/>
  <c r="N136" i="1" a="1"/>
  <c r="N136" i="1" s="1"/>
  <c r="J136" i="1" s="1"/>
  <c r="L136" i="1" s="1"/>
  <c r="N146" i="1" a="1"/>
  <c r="N146" i="1" s="1"/>
  <c r="J146" i="1" s="1"/>
  <c r="L146" i="1" s="1"/>
  <c r="N32" i="1" a="1"/>
  <c r="N32" i="1" s="1"/>
  <c r="J32" i="1" s="1"/>
  <c r="L32" i="1" s="1"/>
  <c r="N71" i="1" a="1"/>
  <c r="N71" i="1" s="1"/>
  <c r="J71" i="1" s="1"/>
  <c r="L71" i="1" s="1"/>
  <c r="N79" i="1" a="1"/>
  <c r="N79" i="1" s="1"/>
  <c r="J79" i="1" s="1"/>
  <c r="L79" i="1" s="1"/>
  <c r="N93" i="1" a="1"/>
  <c r="N93" i="1" s="1"/>
  <c r="J93" i="1" s="1"/>
  <c r="L93" i="1" s="1"/>
  <c r="N143" i="1" a="1"/>
  <c r="N143" i="1" s="1"/>
  <c r="J143" i="1" s="1"/>
  <c r="L143" i="1" s="1"/>
  <c r="N31" i="1" a="1"/>
  <c r="N31" i="1" s="1"/>
  <c r="J31" i="1" s="1"/>
  <c r="L31" i="1" s="1"/>
  <c r="N72" i="1" a="1"/>
  <c r="N72" i="1" s="1"/>
  <c r="J72" i="1" s="1"/>
  <c r="L72" i="1" s="1"/>
  <c r="N81" i="1" a="1"/>
  <c r="N81" i="1" s="1"/>
  <c r="J81" i="1" s="1"/>
  <c r="L81" i="1" s="1"/>
  <c r="N115" i="1" a="1"/>
  <c r="N115" i="1" s="1"/>
  <c r="J115" i="1" s="1"/>
  <c r="L115" i="1" s="1"/>
  <c r="N110" i="1" a="1"/>
  <c r="N110" i="1" s="1"/>
  <c r="J110" i="1" s="1"/>
  <c r="L110" i="1" s="1"/>
  <c r="N105" i="1" a="1"/>
  <c r="N105" i="1" s="1"/>
  <c r="J105" i="1" s="1"/>
  <c r="L105" i="1" s="1"/>
  <c r="N129" i="1" a="1"/>
  <c r="N129" i="1" s="1"/>
  <c r="J129" i="1" s="1"/>
  <c r="L129" i="1" s="1"/>
  <c r="N124" i="1" a="1"/>
  <c r="N124" i="1" s="1"/>
  <c r="J124" i="1" s="1"/>
  <c r="L124" i="1" s="1"/>
  <c r="N119" i="1" a="1"/>
  <c r="N119" i="1" s="1"/>
  <c r="J119" i="1" s="1"/>
  <c r="L119" i="1" s="1"/>
  <c r="N114" i="1" a="1"/>
  <c r="N114" i="1" s="1"/>
  <c r="J114" i="1" s="1"/>
  <c r="L114" i="1" s="1"/>
  <c r="N150" i="1" a="1"/>
  <c r="N150" i="1" s="1"/>
  <c r="J150" i="1" s="1"/>
  <c r="L150" i="1" s="1"/>
  <c r="N153" i="1" a="1"/>
  <c r="N153" i="1" s="1"/>
  <c r="J153" i="1" s="1"/>
  <c r="L153" i="1" s="1"/>
  <c r="N263" i="1" a="1"/>
  <c r="N263" i="1" s="1"/>
  <c r="J263" i="1" s="1"/>
  <c r="L263" i="1" s="1"/>
  <c r="N94" i="1" a="1"/>
  <c r="N94" i="1" s="1"/>
  <c r="J94" i="1" s="1"/>
  <c r="L94" i="1" s="1"/>
  <c r="N90" i="1" a="1"/>
  <c r="N90" i="1" s="1"/>
  <c r="J90" i="1" s="1"/>
  <c r="L90" i="1" s="1"/>
  <c r="N98" i="1" a="1"/>
  <c r="N98" i="1" s="1"/>
  <c r="J98" i="1" s="1"/>
  <c r="L98" i="1" s="1"/>
  <c r="N145" i="1" a="1"/>
  <c r="N145" i="1" s="1"/>
  <c r="J145" i="1" s="1"/>
  <c r="L145" i="1" s="1"/>
  <c r="N138" i="1" a="1"/>
  <c r="N138" i="1" s="1"/>
  <c r="J138" i="1" s="1"/>
  <c r="L138" i="1" s="1"/>
  <c r="N34" i="1" a="1"/>
  <c r="N34" i="1" s="1"/>
  <c r="J34" i="1" s="1"/>
  <c r="L34" i="1" s="1"/>
  <c r="N89" i="1" a="1"/>
  <c r="N89" i="1" s="1"/>
  <c r="J89" i="1" s="1"/>
  <c r="L89" i="1" s="1"/>
  <c r="N97" i="1" a="1"/>
  <c r="N97" i="1" s="1"/>
  <c r="J97" i="1" s="1"/>
  <c r="L97" i="1" s="1"/>
  <c r="N139" i="1" a="1"/>
  <c r="N139" i="1" s="1"/>
  <c r="J139" i="1" s="1"/>
  <c r="L139" i="1" s="1"/>
  <c r="N135" i="1" a="1"/>
  <c r="N135" i="1" s="1"/>
  <c r="J135" i="1" s="1"/>
  <c r="L135" i="1" s="1"/>
  <c r="N33" i="1" a="1"/>
  <c r="N33" i="1" s="1"/>
  <c r="J33" i="1" s="1"/>
  <c r="L33" i="1" s="1"/>
  <c r="N73" i="1" a="1"/>
  <c r="N73" i="1" s="1"/>
  <c r="J73" i="1" s="1"/>
  <c r="L73" i="1" s="1"/>
  <c r="N99" i="1" a="1"/>
  <c r="N99" i="1" s="1"/>
  <c r="J99" i="1" s="1"/>
  <c r="L99" i="1" s="1"/>
  <c r="N121" i="1" a="1"/>
  <c r="N121" i="1" s="1"/>
  <c r="J121" i="1" s="1"/>
  <c r="L121" i="1" s="1"/>
  <c r="N116" i="1" a="1"/>
  <c r="N116" i="1" s="1"/>
  <c r="J116" i="1" s="1"/>
  <c r="L116" i="1" s="1"/>
  <c r="N111" i="1" a="1"/>
  <c r="N111" i="1" s="1"/>
  <c r="J111" i="1" s="1"/>
  <c r="L111" i="1" s="1"/>
  <c r="N106" i="1" a="1"/>
  <c r="N106" i="1" s="1"/>
  <c r="J106" i="1" s="1"/>
  <c r="L106" i="1" s="1"/>
  <c r="N130" i="1" a="1"/>
  <c r="N130" i="1" s="1"/>
  <c r="J130" i="1" s="1"/>
  <c r="L130" i="1" s="1"/>
  <c r="N125" i="1" a="1"/>
  <c r="N125" i="1" s="1"/>
  <c r="J125" i="1" s="1"/>
  <c r="L125" i="1" s="1"/>
  <c r="N120" i="1" a="1"/>
  <c r="N120" i="1" s="1"/>
  <c r="J120" i="1" s="1"/>
  <c r="L120" i="1" s="1"/>
  <c r="N152" i="1" a="1"/>
  <c r="N152" i="1" s="1"/>
  <c r="J152" i="1" s="1"/>
  <c r="L152" i="1" s="1"/>
  <c r="N148" i="1" a="1"/>
  <c r="N148" i="1" s="1"/>
  <c r="J148" i="1" s="1"/>
  <c r="L148" i="1" s="1"/>
  <c r="N157" i="1" a="1"/>
  <c r="N157" i="1" s="1"/>
  <c r="J157" i="1" s="1"/>
  <c r="L157" i="1" s="1"/>
  <c r="N346" i="1" a="1"/>
  <c r="N346" i="1" s="1"/>
  <c r="J346" i="1" s="1"/>
  <c r="L346" i="1" s="1"/>
  <c r="N358" i="1" a="1"/>
  <c r="N358" i="1" s="1"/>
  <c r="J358" i="1" s="1"/>
  <c r="L358" i="1" s="1"/>
  <c r="N356" i="1" a="1"/>
  <c r="N356" i="1" s="1"/>
  <c r="J356" i="1" s="1"/>
  <c r="L356" i="1" s="1"/>
  <c r="N354" i="1" a="1"/>
  <c r="N354" i="1" s="1"/>
  <c r="J354" i="1" s="1"/>
  <c r="L354" i="1" s="1"/>
  <c r="N317" i="1" a="1"/>
  <c r="N317" i="1" s="1"/>
  <c r="J317" i="1" s="1"/>
  <c r="L317" i="1" s="1"/>
  <c r="N349" i="1" a="1"/>
  <c r="N349" i="1" s="1"/>
  <c r="J349" i="1" s="1"/>
  <c r="L349" i="1" s="1"/>
  <c r="N347" i="1" a="1"/>
  <c r="N347" i="1" s="1"/>
  <c r="J347" i="1" s="1"/>
  <c r="L347" i="1" s="1"/>
  <c r="N359" i="1" a="1"/>
  <c r="N359" i="1" s="1"/>
  <c r="J359" i="1" s="1"/>
  <c r="L359" i="1" s="1"/>
  <c r="N357" i="1" a="1"/>
  <c r="N357" i="1" s="1"/>
  <c r="J357" i="1" s="1"/>
  <c r="L357" i="1" s="1"/>
  <c r="N318" i="1" a="1"/>
  <c r="N318" i="1" s="1"/>
  <c r="J318" i="1" s="1"/>
  <c r="L318" i="1" s="1"/>
  <c r="N352" i="1" a="1"/>
  <c r="N352" i="1" s="1"/>
  <c r="J352" i="1" s="1"/>
  <c r="L352" i="1" s="1"/>
  <c r="N350" i="1" a="1"/>
  <c r="N350" i="1" s="1"/>
  <c r="J350" i="1" s="1"/>
  <c r="L350" i="1" s="1"/>
  <c r="N348" i="1" a="1"/>
  <c r="N348" i="1" s="1"/>
  <c r="J348" i="1" s="1"/>
  <c r="L348" i="1" s="1"/>
  <c r="N360" i="1" a="1"/>
  <c r="N360" i="1" s="1"/>
  <c r="J360" i="1" s="1"/>
  <c r="L360" i="1" s="1"/>
  <c r="N319" i="1" a="1"/>
  <c r="N319" i="1" s="1"/>
  <c r="J319" i="1" s="1"/>
  <c r="L319" i="1" s="1"/>
  <c r="N355" i="1" a="1"/>
  <c r="N355" i="1" s="1"/>
  <c r="J355" i="1" s="1"/>
  <c r="L355" i="1" s="1"/>
  <c r="N353" i="1" a="1"/>
  <c r="N353" i="1" s="1"/>
  <c r="J353" i="1" s="1"/>
  <c r="L353" i="1" s="1"/>
  <c r="N351" i="1" a="1"/>
  <c r="N351" i="1" s="1"/>
  <c r="J351" i="1" s="1"/>
  <c r="L351" i="1" s="1"/>
  <c r="N316" i="1" a="1"/>
  <c r="N316" i="1" s="1"/>
  <c r="J316" i="1" s="1"/>
  <c r="L316" i="1" s="1"/>
  <c r="N320" i="1" a="1"/>
  <c r="N320" i="1" s="1"/>
  <c r="J320" i="1" s="1"/>
  <c r="L320" i="1" s="1"/>
  <c r="N264" i="1" a="1"/>
  <c r="N264" i="1" s="1"/>
  <c r="J264" i="1" s="1"/>
  <c r="L264" i="1" s="1"/>
  <c r="N262" i="1" a="1"/>
  <c r="N262" i="1" s="1"/>
  <c r="J262" i="1" s="1"/>
  <c r="L262" i="1" s="1"/>
  <c r="N260" i="1" a="1"/>
  <c r="N260" i="1" s="1"/>
  <c r="J260" i="1" s="1"/>
  <c r="L260" i="1" s="1"/>
  <c r="N251" i="1" a="1"/>
  <c r="N251" i="1" s="1"/>
  <c r="J251" i="1" s="1"/>
  <c r="L251" i="1" s="1"/>
  <c r="N267" i="1" a="1"/>
  <c r="N267" i="1" s="1"/>
  <c r="J267" i="1" s="1"/>
  <c r="L267" i="1" s="1"/>
  <c r="N265" i="1" a="1"/>
  <c r="N265" i="1" s="1"/>
  <c r="J265" i="1" s="1"/>
  <c r="L265" i="1" s="1"/>
  <c r="N273" i="1" a="1"/>
  <c r="N273" i="1" s="1"/>
  <c r="J273" i="1" s="1"/>
  <c r="L273" i="1" s="1"/>
  <c r="N256" i="1" a="1"/>
  <c r="N256" i="1" s="1"/>
  <c r="J256" i="1" s="1"/>
  <c r="L256" i="1" s="1"/>
  <c r="N253" i="1" a="1"/>
  <c r="N253" i="1" s="1"/>
  <c r="J253" i="1" s="1"/>
  <c r="L253" i="1" s="1"/>
  <c r="N268" i="1" a="1"/>
  <c r="N268" i="1" s="1"/>
  <c r="J268" i="1" s="1"/>
  <c r="L268" i="1" s="1"/>
  <c r="N266" i="1" a="1"/>
  <c r="N266" i="1" s="1"/>
  <c r="J266" i="1" s="1"/>
  <c r="L266" i="1" s="1"/>
  <c r="N261" i="1" a="1"/>
  <c r="N261" i="1" s="1"/>
  <c r="J261" i="1" s="1"/>
  <c r="L261" i="1" s="1"/>
  <c r="N258" i="1" a="1"/>
  <c r="N258" i="1" s="1"/>
  <c r="J258" i="1" s="1"/>
  <c r="L258" i="1" s="1"/>
  <c r="N255" i="1" a="1"/>
  <c r="N255" i="1" s="1"/>
  <c r="J255" i="1" s="1"/>
  <c r="L255" i="1" s="1"/>
  <c r="N269" i="1" a="1"/>
  <c r="N269" i="1" s="1"/>
  <c r="J269" i="1" s="1"/>
  <c r="L269" i="1" s="1"/>
  <c r="N252" i="1" a="1"/>
  <c r="N252" i="1" s="1"/>
  <c r="J252" i="1" s="1"/>
  <c r="L252" i="1" s="1"/>
  <c r="N245" i="1" a="1"/>
  <c r="N245" i="1" s="1"/>
  <c r="J245" i="1" s="1"/>
  <c r="L245" i="1" s="1"/>
  <c r="N249" i="1" a="1"/>
  <c r="N249" i="1" s="1"/>
  <c r="J249" i="1" s="1"/>
  <c r="L249" i="1" s="1"/>
  <c r="N326" i="1" a="1"/>
  <c r="N326" i="1" s="1"/>
  <c r="J326" i="1" s="1"/>
  <c r="L326" i="1" s="1"/>
  <c r="N322" i="1" a="1"/>
  <c r="N322" i="1" s="1"/>
  <c r="J322" i="1" s="1"/>
  <c r="L322" i="1" s="1"/>
  <c r="N342" i="1" a="1"/>
  <c r="N342" i="1" s="1"/>
  <c r="J342" i="1" s="1"/>
  <c r="L342" i="1" s="1"/>
  <c r="N338" i="1" a="1"/>
  <c r="N338" i="1" s="1"/>
  <c r="J338" i="1" s="1"/>
  <c r="L338" i="1" s="1"/>
  <c r="N334" i="1" a="1"/>
  <c r="N334" i="1" s="1"/>
  <c r="J334" i="1" s="1"/>
  <c r="L334" i="1" s="1"/>
  <c r="N330" i="1" a="1"/>
  <c r="N330" i="1" s="1"/>
  <c r="J330" i="1" s="1"/>
  <c r="L330" i="1" s="1"/>
  <c r="N50" i="1" a="1"/>
  <c r="N50" i="1" s="1"/>
  <c r="J50" i="1" s="1"/>
  <c r="L50" i="1" s="1"/>
  <c r="N53" i="1" a="1"/>
  <c r="N53" i="1" s="1"/>
  <c r="J53" i="1" s="1"/>
  <c r="L53" i="1" s="1"/>
  <c r="N69" i="1" a="1"/>
  <c r="N69" i="1" s="1"/>
  <c r="J69" i="1" s="1"/>
  <c r="L69" i="1" s="1"/>
  <c r="N61" i="1" a="1"/>
  <c r="N61" i="1" s="1"/>
  <c r="J61" i="1" s="1"/>
  <c r="L61" i="1" s="1"/>
  <c r="N59" i="1" a="1"/>
  <c r="N59" i="1" s="1"/>
  <c r="J59" i="1" s="1"/>
  <c r="L59" i="1" s="1"/>
  <c r="N57" i="1" a="1"/>
  <c r="N57" i="1" s="1"/>
  <c r="J57" i="1" s="1"/>
  <c r="L57" i="1" s="1"/>
  <c r="N64" i="1" a="1"/>
  <c r="N64" i="1" s="1"/>
  <c r="J64" i="1" s="1"/>
  <c r="L64" i="1" s="1"/>
  <c r="N4" i="1" a="1"/>
  <c r="N4" i="1" s="1"/>
  <c r="J4" i="1" s="1"/>
  <c r="L4" i="1" s="1"/>
  <c r="N22" i="1" a="1"/>
  <c r="N22" i="1" s="1"/>
  <c r="J22" i="1" s="1"/>
  <c r="L22" i="1" s="1"/>
  <c r="N5" i="1" a="1"/>
  <c r="N5" i="1" s="1"/>
  <c r="J5" i="1" s="1"/>
  <c r="L5" i="1" s="1"/>
  <c r="N8" i="1" a="1"/>
  <c r="N8" i="1" s="1"/>
  <c r="J8" i="1" s="1"/>
  <c r="L8" i="1" s="1"/>
  <c r="N158" i="1" a="1"/>
  <c r="N158" i="1" s="1"/>
  <c r="J158" i="1" s="1"/>
  <c r="L158" i="1" s="1"/>
  <c r="N257" i="1" a="1"/>
  <c r="N257" i="1" s="1"/>
  <c r="J257" i="1" s="1"/>
  <c r="L257" i="1" s="1"/>
  <c r="N246" i="1" a="1"/>
  <c r="N246" i="1" s="1"/>
  <c r="J246" i="1" s="1"/>
  <c r="L246" i="1" s="1"/>
  <c r="N250" i="1" a="1"/>
  <c r="N250" i="1" s="1"/>
  <c r="J250" i="1" s="1"/>
  <c r="L250" i="1" s="1"/>
  <c r="N331" i="1" a="1"/>
  <c r="N331" i="1" s="1"/>
  <c r="J331" i="1" s="1"/>
  <c r="L331" i="1" s="1"/>
  <c r="N327" i="1" a="1"/>
  <c r="N327" i="1" s="1"/>
  <c r="J327" i="1" s="1"/>
  <c r="L327" i="1" s="1"/>
  <c r="N323" i="1" a="1"/>
  <c r="N323" i="1" s="1"/>
  <c r="J323" i="1" s="1"/>
  <c r="L323" i="1" s="1"/>
  <c r="N343" i="1" a="1"/>
  <c r="N343" i="1" s="1"/>
  <c r="J343" i="1" s="1"/>
  <c r="L343" i="1" s="1"/>
  <c r="N339" i="1" a="1"/>
  <c r="N339" i="1" s="1"/>
  <c r="J339" i="1" s="1"/>
  <c r="L339" i="1" s="1"/>
  <c r="N335" i="1" a="1"/>
  <c r="N335" i="1" s="1"/>
  <c r="J335" i="1" s="1"/>
  <c r="L335" i="1" s="1"/>
  <c r="N46" i="1" a="1"/>
  <c r="N46" i="1" s="1"/>
  <c r="J46" i="1" s="1"/>
  <c r="L46" i="1" s="1"/>
  <c r="N68" i="1" a="1"/>
  <c r="N68" i="1" s="1"/>
  <c r="J68" i="1" s="1"/>
  <c r="L68" i="1" s="1"/>
  <c r="N45" i="1" a="1"/>
  <c r="N45" i="1" s="1"/>
  <c r="J45" i="1" s="1"/>
  <c r="L45" i="1" s="1"/>
  <c r="N47" i="1" a="1"/>
  <c r="N47" i="1" s="1"/>
  <c r="J47" i="1" s="1"/>
  <c r="L47" i="1" s="1"/>
  <c r="N55" i="1" a="1"/>
  <c r="N55" i="1" s="1"/>
  <c r="J55" i="1" s="1"/>
  <c r="L55" i="1" s="1"/>
  <c r="N67" i="1" a="1"/>
  <c r="N67" i="1" s="1"/>
  <c r="J67" i="1" s="1"/>
  <c r="L67" i="1" s="1"/>
  <c r="N23" i="1" a="1"/>
  <c r="N23" i="1" s="1"/>
  <c r="J23" i="1" s="1"/>
  <c r="L23" i="1" s="1"/>
  <c r="N6" i="1" a="1"/>
  <c r="N6" i="1" s="1"/>
  <c r="J6" i="1" s="1"/>
  <c r="L6" i="1" s="1"/>
  <c r="N10" i="1" a="1"/>
  <c r="N10" i="1" s="1"/>
  <c r="J10" i="1" s="1"/>
  <c r="L10" i="1" s="1"/>
  <c r="N29" i="1" a="1"/>
  <c r="N29" i="1" s="1"/>
  <c r="J29" i="1" s="1"/>
  <c r="L29" i="1" s="1"/>
  <c r="N9" i="1" a="1"/>
  <c r="N9" i="1" s="1"/>
  <c r="J9" i="1" s="1"/>
  <c r="L9" i="1" s="1"/>
  <c r="N7" i="1" a="1"/>
  <c r="N7" i="1" s="1"/>
  <c r="J7" i="1" s="1"/>
  <c r="L7" i="1" s="1"/>
  <c r="N17" i="1" a="1"/>
  <c r="N17" i="1" s="1"/>
  <c r="J17" i="1" s="1"/>
  <c r="L17" i="1" s="1"/>
  <c r="N26" i="1" a="1"/>
  <c r="N26" i="1" s="1"/>
  <c r="J26" i="1" s="1"/>
  <c r="L26" i="1" s="1"/>
  <c r="N399" i="1" a="1"/>
  <c r="N399" i="1" s="1"/>
  <c r="J399" i="1" s="1"/>
  <c r="L399" i="1" s="1"/>
  <c r="N159" i="1" a="1"/>
  <c r="N159" i="1" s="1"/>
  <c r="J159" i="1" s="1"/>
  <c r="L159" i="1" s="1"/>
  <c r="N254" i="1" a="1"/>
  <c r="N254" i="1" s="1"/>
  <c r="J254" i="1" s="1"/>
  <c r="L254" i="1" s="1"/>
  <c r="N247" i="1" a="1"/>
  <c r="N247" i="1" s="1"/>
  <c r="J247" i="1" s="1"/>
  <c r="L247" i="1" s="1"/>
  <c r="N244" i="1" a="1"/>
  <c r="N244" i="1" s="1"/>
  <c r="J244" i="1" s="1"/>
  <c r="L244" i="1" s="1"/>
  <c r="N336" i="1" a="1"/>
  <c r="N336" i="1" s="1"/>
  <c r="J336" i="1" s="1"/>
  <c r="L336" i="1" s="1"/>
  <c r="N332" i="1" a="1"/>
  <c r="N332" i="1" s="1"/>
  <c r="J332" i="1" s="1"/>
  <c r="L332" i="1" s="1"/>
  <c r="N328" i="1" a="1"/>
  <c r="N328" i="1" s="1"/>
  <c r="J328" i="1" s="1"/>
  <c r="L328" i="1" s="1"/>
  <c r="N324" i="1" a="1"/>
  <c r="N324" i="1" s="1"/>
  <c r="J324" i="1" s="1"/>
  <c r="L324" i="1" s="1"/>
  <c r="N344" i="1" a="1"/>
  <c r="N344" i="1" s="1"/>
  <c r="J344" i="1" s="1"/>
  <c r="L344" i="1" s="1"/>
  <c r="N340" i="1" a="1"/>
  <c r="N340" i="1" s="1"/>
  <c r="J340" i="1" s="1"/>
  <c r="L340" i="1" s="1"/>
  <c r="N66" i="1" a="1"/>
  <c r="N66" i="1" s="1"/>
  <c r="J66" i="1" s="1"/>
  <c r="L66" i="1" s="1"/>
  <c r="N49" i="1" a="1"/>
  <c r="N49" i="1" s="1"/>
  <c r="J49" i="1" s="1"/>
  <c r="L49" i="1" s="1"/>
  <c r="N60" i="1" a="1"/>
  <c r="N60" i="1" s="1"/>
  <c r="J60" i="1" s="1"/>
  <c r="L60" i="1" s="1"/>
  <c r="N62" i="1" a="1"/>
  <c r="N62" i="1" s="1"/>
  <c r="J62" i="1" s="1"/>
  <c r="L62" i="1" s="1"/>
  <c r="N65" i="1" a="1"/>
  <c r="N65" i="1" s="1"/>
  <c r="J65" i="1" s="1"/>
  <c r="L65" i="1" s="1"/>
  <c r="N58" i="1" a="1"/>
  <c r="N58" i="1" s="1"/>
  <c r="J58" i="1" s="1"/>
  <c r="L58" i="1" s="1"/>
  <c r="N24" i="1" a="1"/>
  <c r="N24" i="1" s="1"/>
  <c r="J24" i="1" s="1"/>
  <c r="L24" i="1" s="1"/>
  <c r="N12" i="1" a="1"/>
  <c r="N12" i="1" s="1"/>
  <c r="J12" i="1" s="1"/>
  <c r="L12" i="1" s="1"/>
  <c r="N13" i="1" a="1"/>
  <c r="N13" i="1" s="1"/>
  <c r="J13" i="1" s="1"/>
  <c r="L13" i="1" s="1"/>
  <c r="N11" i="1" a="1"/>
  <c r="N11" i="1" s="1"/>
  <c r="J11" i="1" s="1"/>
  <c r="L11" i="1" s="1"/>
  <c r="N25" i="1" a="1"/>
  <c r="N25" i="1" s="1"/>
  <c r="J25" i="1" s="1"/>
  <c r="L25" i="1" s="1"/>
  <c r="N15" i="1" a="1"/>
  <c r="N15" i="1" s="1"/>
  <c r="J15" i="1" s="1"/>
  <c r="L15" i="1" s="1"/>
  <c r="N16" i="1" a="1"/>
  <c r="N16" i="1" s="1"/>
  <c r="J16" i="1" s="1"/>
  <c r="L16" i="1" s="1"/>
  <c r="N20" i="1" a="1"/>
  <c r="N20" i="1" s="1"/>
  <c r="J20" i="1" s="1"/>
  <c r="L20" i="1" s="1"/>
  <c r="N28" i="1" a="1"/>
  <c r="N28" i="1" s="1"/>
  <c r="J28" i="1" s="1"/>
  <c r="L28" i="1" s="1"/>
  <c r="N160" i="1" a="1"/>
  <c r="N160" i="1" s="1"/>
  <c r="J160" i="1" s="1"/>
  <c r="L160" i="1" s="1"/>
  <c r="N259" i="1" a="1"/>
  <c r="N259" i="1" s="1"/>
  <c r="J259" i="1" s="1"/>
  <c r="L259" i="1" s="1"/>
  <c r="N248" i="1" a="1"/>
  <c r="N248" i="1" s="1"/>
  <c r="J248" i="1" s="1"/>
  <c r="L248" i="1" s="1"/>
  <c r="N321" i="1" a="1"/>
  <c r="N321" i="1" s="1"/>
  <c r="J321" i="1" s="1"/>
  <c r="L321" i="1" s="1"/>
  <c r="N341" i="1" a="1"/>
  <c r="N341" i="1" s="1"/>
  <c r="J341" i="1" s="1"/>
  <c r="L341" i="1" s="1"/>
  <c r="N337" i="1" a="1"/>
  <c r="N337" i="1" s="1"/>
  <c r="J337" i="1" s="1"/>
  <c r="L337" i="1" s="1"/>
  <c r="N333" i="1" a="1"/>
  <c r="N333" i="1" s="1"/>
  <c r="J333" i="1" s="1"/>
  <c r="L333" i="1" s="1"/>
  <c r="N329" i="1" a="1"/>
  <c r="N329" i="1" s="1"/>
  <c r="J329" i="1" s="1"/>
  <c r="L329" i="1" s="1"/>
  <c r="N325" i="1" a="1"/>
  <c r="N325" i="1" s="1"/>
  <c r="J325" i="1" s="1"/>
  <c r="L325" i="1" s="1"/>
  <c r="N345" i="1" a="1"/>
  <c r="N345" i="1" s="1"/>
  <c r="J345" i="1" s="1"/>
  <c r="L345" i="1" s="1"/>
  <c r="N52" i="1" a="1"/>
  <c r="N52" i="1" s="1"/>
  <c r="J52" i="1" s="1"/>
  <c r="L52" i="1" s="1"/>
  <c r="N54" i="1" a="1"/>
  <c r="N54" i="1" s="1"/>
  <c r="J54" i="1" s="1"/>
  <c r="L54" i="1" s="1"/>
  <c r="N51" i="1" a="1"/>
  <c r="N51" i="1" s="1"/>
  <c r="J51" i="1" s="1"/>
  <c r="L51" i="1" s="1"/>
  <c r="N48" i="1" a="1"/>
  <c r="N48" i="1" s="1"/>
  <c r="J48" i="1" s="1"/>
  <c r="L48" i="1" s="1"/>
  <c r="N56" i="1" a="1"/>
  <c r="N56" i="1" s="1"/>
  <c r="J56" i="1" s="1"/>
  <c r="L56" i="1" s="1"/>
  <c r="N63" i="1" a="1"/>
  <c r="N63" i="1" s="1"/>
  <c r="J63" i="1" s="1"/>
  <c r="L63" i="1" s="1"/>
  <c r="N18" i="1" a="1"/>
  <c r="N18" i="1" s="1"/>
  <c r="J18" i="1" s="1"/>
  <c r="L18" i="1" s="1"/>
  <c r="N19" i="1" a="1"/>
  <c r="N19" i="1" s="1"/>
  <c r="J19" i="1" s="1"/>
  <c r="L19" i="1" s="1"/>
  <c r="N14" i="1" a="1"/>
  <c r="N14" i="1" s="1"/>
  <c r="J14" i="1" s="1"/>
  <c r="L14" i="1" s="1"/>
  <c r="N21" i="1" a="1"/>
  <c r="N21" i="1" s="1"/>
  <c r="J21" i="1" s="1"/>
  <c r="L21" i="1" s="1"/>
  <c r="N27" i="1" a="1"/>
  <c r="N27" i="1" s="1"/>
  <c r="J27" i="1" s="1"/>
  <c r="L27" i="1" s="1"/>
  <c r="N243" i="1" a="1"/>
  <c r="N243" i="1" s="1"/>
  <c r="J243" i="1" s="1"/>
  <c r="L243" i="1" s="1"/>
  <c r="N404" i="1" a="1"/>
  <c r="N404" i="1" s="1"/>
  <c r="J404" i="1" s="1"/>
  <c r="K404" i="1" s="1"/>
  <c r="N179" i="1" a="1"/>
  <c r="N179" i="1" s="1"/>
  <c r="J179" i="1" s="1"/>
  <c r="K179" i="1" s="1"/>
  <c r="N441" i="1" a="1"/>
  <c r="N441" i="1" s="1"/>
  <c r="J441" i="1" s="1"/>
  <c r="L441" i="1" s="1"/>
  <c r="N418" i="1" a="1"/>
  <c r="N418" i="1" s="1"/>
  <c r="J418" i="1" s="1"/>
  <c r="L418" i="1" s="1"/>
  <c r="N36" i="1" a="1"/>
  <c r="N36" i="1" s="1"/>
  <c r="J36" i="1" s="1"/>
  <c r="L36" i="1" s="1"/>
  <c r="N370" i="1" a="1"/>
  <c r="N370" i="1" s="1"/>
  <c r="J370" i="1" s="1"/>
  <c r="L370" i="1" s="1"/>
  <c r="N436" i="1" a="1"/>
  <c r="N436" i="1" s="1"/>
  <c r="J436" i="1" s="1"/>
  <c r="K436" i="1" s="1"/>
  <c r="N435" i="1" a="1"/>
  <c r="N435" i="1" s="1"/>
  <c r="J435" i="1" s="1"/>
  <c r="K435" i="1" s="1"/>
  <c r="N423" i="1" a="1"/>
  <c r="N423" i="1" s="1"/>
  <c r="J423" i="1" s="1"/>
  <c r="K423" i="1" s="1"/>
  <c r="N421" i="1" a="1"/>
  <c r="N421" i="1" s="1"/>
  <c r="J421" i="1" s="1"/>
  <c r="K421" i="1" s="1"/>
  <c r="N363" i="1" a="1"/>
  <c r="N363" i="1" s="1"/>
  <c r="J363" i="1" s="1"/>
  <c r="K363" i="1" s="1"/>
  <c r="N183" i="1" a="1"/>
  <c r="N183" i="1" s="1"/>
  <c r="J183" i="1" s="1"/>
  <c r="K183" i="1" s="1"/>
  <c r="N379" i="1" a="1"/>
  <c r="N379" i="1" s="1"/>
  <c r="J379" i="1" s="1"/>
  <c r="K379" i="1" s="1"/>
  <c r="N400" i="1" a="1"/>
  <c r="N400" i="1" s="1"/>
  <c r="J400" i="1" s="1"/>
  <c r="K400" i="1" s="1"/>
  <c r="N44" i="1" a="1"/>
  <c r="N44" i="1" s="1"/>
  <c r="N374" i="1" a="1"/>
  <c r="N374" i="1" s="1"/>
  <c r="J374" i="1" s="1"/>
  <c r="L374" i="1" s="1"/>
  <c r="N381" i="1" a="1"/>
  <c r="N381" i="1" s="1"/>
  <c r="J381" i="1" s="1"/>
  <c r="L381" i="1" s="1"/>
  <c r="N417" i="1" a="1"/>
  <c r="N417" i="1" s="1"/>
  <c r="J417" i="1" s="1"/>
  <c r="L417" i="1" s="1"/>
  <c r="N373" i="1" a="1"/>
  <c r="N373" i="1" s="1"/>
  <c r="J373" i="1" s="1"/>
  <c r="L373" i="1" s="1"/>
  <c r="N414" i="1" a="1"/>
  <c r="N414" i="1" s="1"/>
  <c r="J414" i="1" s="1"/>
  <c r="K414" i="1" s="1"/>
  <c r="N185" i="1" a="1"/>
  <c r="N185" i="1" s="1"/>
  <c r="J185" i="1" s="1"/>
  <c r="K185" i="1" s="1"/>
  <c r="N192" i="1" a="1"/>
  <c r="N192" i="1" s="1"/>
  <c r="J192" i="1" s="1"/>
  <c r="K192" i="1" s="1"/>
  <c r="N431" i="1" a="1"/>
  <c r="N431" i="1" s="1"/>
  <c r="J431" i="1" s="1"/>
  <c r="L431" i="1" s="1"/>
  <c r="N39" i="1" a="1"/>
  <c r="N39" i="1" s="1"/>
  <c r="J39" i="1" s="1"/>
  <c r="K39" i="1" s="1"/>
  <c r="N392" i="1" a="1"/>
  <c r="N392" i="1" s="1"/>
  <c r="J392" i="1" s="1"/>
  <c r="L392" i="1" s="1"/>
  <c r="N422" i="1" a="1"/>
  <c r="N422" i="1" s="1"/>
  <c r="J422" i="1" s="1"/>
  <c r="L422" i="1" s="1"/>
  <c r="N369" i="1" a="1"/>
  <c r="N369" i="1" s="1"/>
  <c r="J369" i="1" s="1"/>
  <c r="L369" i="1" s="1"/>
  <c r="K399" i="1"/>
  <c r="N181" i="1" a="1"/>
  <c r="N181" i="1" s="1"/>
  <c r="J181" i="1" s="1"/>
  <c r="N178" i="1" a="1"/>
  <c r="N178" i="1" s="1"/>
  <c r="J178" i="1" s="1"/>
  <c r="N189" i="1" a="1"/>
  <c r="N189" i="1" s="1"/>
  <c r="J189" i="1" s="1"/>
  <c r="N439" i="1" a="1"/>
  <c r="N439" i="1" s="1"/>
  <c r="J439" i="1" s="1"/>
  <c r="N372" i="1" a="1"/>
  <c r="N372" i="1" s="1"/>
  <c r="J372" i="1" s="1"/>
  <c r="N387" i="1" a="1"/>
  <c r="N387" i="1" s="1"/>
  <c r="J387" i="1" s="1"/>
  <c r="N428" i="1" a="1"/>
  <c r="N428" i="1" s="1"/>
  <c r="J428" i="1" s="1"/>
  <c r="N186" i="1" a="1"/>
  <c r="N186" i="1" s="1"/>
  <c r="J186" i="1" s="1"/>
  <c r="N438" i="1" a="1"/>
  <c r="N438" i="1" s="1"/>
  <c r="J438" i="1" s="1"/>
  <c r="N420" i="1" a="1"/>
  <c r="N420" i="1" s="1"/>
  <c r="J420" i="1" s="1"/>
  <c r="N366" i="1" a="1"/>
  <c r="N366" i="1" s="1"/>
  <c r="J366" i="1" s="1"/>
  <c r="N385" i="1" a="1"/>
  <c r="N385" i="1" s="1"/>
  <c r="J385" i="1" s="1"/>
  <c r="N38" i="1" a="1"/>
  <c r="N38" i="1" s="1"/>
  <c r="J38" i="1" s="1"/>
  <c r="N388" i="1" a="1"/>
  <c r="N388" i="1" s="1"/>
  <c r="J388" i="1" s="1"/>
  <c r="N41" i="1" a="1"/>
  <c r="N41" i="1" s="1"/>
  <c r="J41" i="1" s="1"/>
  <c r="N303" i="1" a="1"/>
  <c r="N303" i="1" s="1"/>
  <c r="J303" i="1" s="1"/>
  <c r="N308" i="1" a="1"/>
  <c r="N308" i="1" s="1"/>
  <c r="J308" i="1" s="1"/>
  <c r="N375" i="1" a="1"/>
  <c r="N375" i="1" s="1"/>
  <c r="J375" i="1" s="1"/>
  <c r="N412" i="1" a="1"/>
  <c r="N412" i="1" s="1"/>
  <c r="J412" i="1" s="1"/>
  <c r="N405" i="1" a="1"/>
  <c r="N405" i="1" s="1"/>
  <c r="J405" i="1" s="1"/>
  <c r="N407" i="1" a="1"/>
  <c r="N407" i="1" s="1"/>
  <c r="J407" i="1" s="1"/>
  <c r="N371" i="1" a="1"/>
  <c r="N371" i="1" s="1"/>
  <c r="J371" i="1" s="1"/>
  <c r="N393" i="1" a="1"/>
  <c r="N393" i="1" s="1"/>
  <c r="J393" i="1" s="1"/>
  <c r="N424" i="1" a="1"/>
  <c r="N424" i="1" s="1"/>
  <c r="J424" i="1" s="1"/>
  <c r="N406" i="1" a="1"/>
  <c r="N406" i="1" s="1"/>
  <c r="J406" i="1" s="1"/>
  <c r="N437" i="1" a="1"/>
  <c r="N437" i="1" s="1"/>
  <c r="J437" i="1" s="1"/>
  <c r="N382" i="1" a="1"/>
  <c r="N382" i="1" s="1"/>
  <c r="J382" i="1" s="1"/>
  <c r="N364" i="1" a="1"/>
  <c r="N364" i="1" s="1"/>
  <c r="J364" i="1" s="1"/>
  <c r="N434" i="1" a="1"/>
  <c r="N434" i="1" s="1"/>
  <c r="J434" i="1" s="1"/>
  <c r="L436" i="1"/>
  <c r="N180" i="1" a="1"/>
  <c r="N180" i="1" s="1"/>
  <c r="J180" i="1" s="1"/>
  <c r="N188" i="1" a="1"/>
  <c r="N188" i="1" s="1"/>
  <c r="J188" i="1" s="1"/>
  <c r="N430" i="1" a="1"/>
  <c r="N430" i="1" s="1"/>
  <c r="J430" i="1" s="1"/>
  <c r="N384" i="1" a="1"/>
  <c r="N384" i="1" s="1"/>
  <c r="J384" i="1" s="1"/>
  <c r="N391" i="1" a="1"/>
  <c r="N391" i="1" s="1"/>
  <c r="J391" i="1" s="1"/>
  <c r="N419" i="1" a="1"/>
  <c r="N419" i="1" s="1"/>
  <c r="J419" i="1" s="1"/>
  <c r="N190" i="1" a="1"/>
  <c r="N190" i="1" s="1"/>
  <c r="J190" i="1" s="1"/>
  <c r="N409" i="1" a="1"/>
  <c r="N409" i="1" s="1"/>
  <c r="J409" i="1" s="1"/>
  <c r="N440" i="1" a="1"/>
  <c r="N440" i="1" s="1"/>
  <c r="J440" i="1" s="1"/>
  <c r="N378" i="1" a="1"/>
  <c r="N378" i="1" s="1"/>
  <c r="J378" i="1" s="1"/>
  <c r="N390" i="1" a="1"/>
  <c r="N390" i="1" s="1"/>
  <c r="J390" i="1" s="1"/>
  <c r="N40" i="1" a="1"/>
  <c r="N40" i="1" s="1"/>
  <c r="J40" i="1" s="1"/>
  <c r="N35" i="1" a="1"/>
  <c r="N35" i="1" s="1"/>
  <c r="J35" i="1" s="1"/>
  <c r="N43" i="1" a="1"/>
  <c r="N43" i="1" s="1"/>
  <c r="J43" i="1" s="1"/>
  <c r="N311" i="1" a="1"/>
  <c r="N311" i="1" s="1"/>
  <c r="J311" i="1" s="1"/>
  <c r="N309" i="1" a="1"/>
  <c r="N309" i="1" s="1"/>
  <c r="J309" i="1" s="1"/>
  <c r="N376" i="1" a="1"/>
  <c r="N376" i="1" s="1"/>
  <c r="J376" i="1" s="1"/>
  <c r="N403" i="1" a="1"/>
  <c r="N403" i="1" s="1"/>
  <c r="J403" i="1" s="1"/>
  <c r="N425" i="1" a="1"/>
  <c r="N425" i="1" s="1"/>
  <c r="J425" i="1" s="1"/>
  <c r="N314" i="1" a="1"/>
  <c r="N314" i="1" s="1"/>
  <c r="J314" i="1" s="1"/>
  <c r="N383" i="1" a="1"/>
  <c r="N383" i="1" s="1"/>
  <c r="J383" i="1" s="1"/>
  <c r="N413" i="1" a="1"/>
  <c r="N413" i="1" s="1"/>
  <c r="J413" i="1" s="1"/>
  <c r="N395" i="1" a="1"/>
  <c r="N395" i="1" s="1"/>
  <c r="J395" i="1" s="1"/>
  <c r="N426" i="1" a="1"/>
  <c r="N426" i="1" s="1"/>
  <c r="J426" i="1" s="1"/>
  <c r="N310" i="1" a="1"/>
  <c r="N310" i="1" s="1"/>
  <c r="J310" i="1" s="1"/>
  <c r="N312" i="1" a="1"/>
  <c r="N312" i="1" s="1"/>
  <c r="J312" i="1" s="1"/>
  <c r="N377" i="1" a="1"/>
  <c r="N377" i="1" s="1"/>
  <c r="J377" i="1" s="1"/>
  <c r="N416" i="1" a="1"/>
  <c r="N416" i="1" s="1"/>
  <c r="J416" i="1" s="1"/>
  <c r="L421" i="1"/>
  <c r="K431" i="1"/>
  <c r="K422" i="1"/>
  <c r="K417" i="1"/>
  <c r="N187" i="1" a="1"/>
  <c r="N187" i="1" s="1"/>
  <c r="J187" i="1" s="1"/>
  <c r="N191" i="1" a="1"/>
  <c r="N191" i="1" s="1"/>
  <c r="J191" i="1" s="1"/>
  <c r="N182" i="1" a="1"/>
  <c r="N182" i="1" s="1"/>
  <c r="J182" i="1" s="1"/>
  <c r="N408" i="1" a="1"/>
  <c r="N408" i="1" s="1"/>
  <c r="J408" i="1" s="1"/>
  <c r="N401" i="1" a="1"/>
  <c r="N401" i="1" s="1"/>
  <c r="J401" i="1" s="1"/>
  <c r="N367" i="1" a="1"/>
  <c r="N367" i="1" s="1"/>
  <c r="J367" i="1" s="1"/>
  <c r="N184" i="1" a="1"/>
  <c r="N184" i="1" s="1"/>
  <c r="J184" i="1" s="1"/>
  <c r="N410" i="1" a="1"/>
  <c r="N410" i="1" s="1"/>
  <c r="J410" i="1" s="1"/>
  <c r="N398" i="1" a="1"/>
  <c r="N398" i="1" s="1"/>
  <c r="J398" i="1" s="1"/>
  <c r="N429" i="1" a="1"/>
  <c r="N429" i="1" s="1"/>
  <c r="J429" i="1" s="1"/>
  <c r="N411" i="1" a="1"/>
  <c r="N411" i="1" s="1"/>
  <c r="J411" i="1" s="1"/>
  <c r="N386" i="1" a="1"/>
  <c r="N386" i="1" s="1"/>
  <c r="J386" i="1" s="1"/>
  <c r="N389" i="1" a="1"/>
  <c r="N389" i="1" s="1"/>
  <c r="J389" i="1" s="1"/>
  <c r="N42" i="1" a="1"/>
  <c r="N42" i="1" s="1"/>
  <c r="J42" i="1" s="1"/>
  <c r="N37" i="1" a="1"/>
  <c r="N37" i="1" s="1"/>
  <c r="J37" i="1" s="1"/>
  <c r="N361" i="1" a="1"/>
  <c r="N361" i="1" s="1"/>
  <c r="J361" i="1" s="1"/>
  <c r="N380" i="1" a="1"/>
  <c r="N380" i="1" s="1"/>
  <c r="J380" i="1" s="1"/>
  <c r="N313" i="1" a="1"/>
  <c r="N313" i="1" s="1"/>
  <c r="J313" i="1" s="1"/>
  <c r="N365" i="1" a="1"/>
  <c r="N365" i="1" s="1"/>
  <c r="J365" i="1" s="1"/>
  <c r="N394" i="1" a="1"/>
  <c r="N394" i="1" s="1"/>
  <c r="J394" i="1" s="1"/>
  <c r="N396" i="1" a="1"/>
  <c r="N396" i="1" s="1"/>
  <c r="J396" i="1" s="1"/>
  <c r="N368" i="1" a="1"/>
  <c r="N368" i="1" s="1"/>
  <c r="J368" i="1" s="1"/>
  <c r="N402" i="1" a="1"/>
  <c r="N402" i="1" s="1"/>
  <c r="J402" i="1" s="1"/>
  <c r="N433" i="1" a="1"/>
  <c r="N433" i="1" s="1"/>
  <c r="J433" i="1" s="1"/>
  <c r="N415" i="1" a="1"/>
  <c r="N415" i="1" s="1"/>
  <c r="J415" i="1" s="1"/>
  <c r="N397" i="1" a="1"/>
  <c r="N397" i="1" s="1"/>
  <c r="J397" i="1" s="1"/>
  <c r="N315" i="1" a="1"/>
  <c r="N315" i="1" s="1"/>
  <c r="J315" i="1" s="1"/>
  <c r="N362" i="1" a="1"/>
  <c r="N362" i="1" s="1"/>
  <c r="J362" i="1" s="1"/>
  <c r="N432" i="1" a="1"/>
  <c r="N432" i="1" s="1"/>
  <c r="J432" i="1" s="1"/>
  <c r="N427" i="1" a="1"/>
  <c r="N427" i="1" s="1"/>
  <c r="J427" i="1" s="1"/>
  <c r="N472" i="1" a="1"/>
  <c r="N472" i="1" s="1"/>
  <c r="J472" i="1" s="1"/>
  <c r="N166" i="1" a="1"/>
  <c r="N166" i="1" s="1"/>
  <c r="J166" i="1" s="1"/>
  <c r="N487" i="1" a="1"/>
  <c r="N487" i="1" s="1"/>
  <c r="J487" i="1" s="1"/>
  <c r="N457" i="1" a="1"/>
  <c r="N457" i="1" s="1"/>
  <c r="J457" i="1" s="1"/>
  <c r="N470" i="1" a="1"/>
  <c r="N470" i="1" s="1"/>
  <c r="N478" i="1" a="1"/>
  <c r="N478" i="1" s="1"/>
  <c r="N176" i="1" a="1"/>
  <c r="N176" i="1" s="1"/>
  <c r="J176" i="1" s="1"/>
  <c r="N164" i="1" a="1"/>
  <c r="N164" i="1" s="1"/>
  <c r="J164" i="1" s="1"/>
  <c r="N465" i="1" a="1"/>
  <c r="N465" i="1" s="1"/>
  <c r="J465" i="1" s="1"/>
  <c r="N479" i="1" a="1"/>
  <c r="N479" i="1" s="1"/>
  <c r="J479" i="1" s="1"/>
  <c r="N491" i="1" a="1"/>
  <c r="N491" i="1" s="1"/>
  <c r="J491" i="1" s="1"/>
  <c r="N167" i="1" a="1"/>
  <c r="N167" i="1" s="1"/>
  <c r="J167" i="1" s="1"/>
  <c r="N466" i="1" a="1"/>
  <c r="N466" i="1" s="1"/>
  <c r="J466" i="1" s="1"/>
  <c r="N477" i="1" a="1"/>
  <c r="N477" i="1" s="1"/>
  <c r="J477" i="1" s="1"/>
  <c r="N492" i="1" a="1"/>
  <c r="N492" i="1" s="1"/>
  <c r="J492" i="1" s="1"/>
  <c r="N459" i="1" a="1"/>
  <c r="N459" i="1" s="1"/>
  <c r="J459" i="1" s="1"/>
  <c r="N442" i="1" a="1"/>
  <c r="N442" i="1" s="1"/>
  <c r="J442" i="1" s="1"/>
  <c r="N475" i="1" a="1"/>
  <c r="N475" i="1" s="1"/>
  <c r="J475" i="1" s="1"/>
  <c r="N168" i="1" a="1"/>
  <c r="N168" i="1" s="1"/>
  <c r="J168" i="1" s="1"/>
  <c r="N162" i="1" a="1"/>
  <c r="N162" i="1" s="1"/>
  <c r="J162" i="1" s="1"/>
  <c r="N445" i="1" a="1"/>
  <c r="N445" i="1" s="1"/>
  <c r="N304" i="1" a="1"/>
  <c r="N304" i="1" s="1"/>
  <c r="J304" i="1" s="1"/>
  <c r="N278" i="1" a="1"/>
  <c r="N278" i="1" s="1"/>
  <c r="J278" i="1" s="1"/>
  <c r="N296" i="1" a="1"/>
  <c r="N296" i="1" s="1"/>
  <c r="J296" i="1" s="1"/>
  <c r="N290" i="1" a="1"/>
  <c r="N290" i="1" s="1"/>
  <c r="J290" i="1" s="1"/>
  <c r="N274" i="1" a="1"/>
  <c r="N274" i="1" s="1"/>
  <c r="J274" i="1" s="1"/>
  <c r="N295" i="1" a="1"/>
  <c r="N295" i="1" s="1"/>
  <c r="J295" i="1" s="1"/>
  <c r="N275" i="1" a="1"/>
  <c r="N275" i="1" s="1"/>
  <c r="J275" i="1" s="1"/>
  <c r="N288" i="1" a="1"/>
  <c r="N288" i="1" s="1"/>
  <c r="J288" i="1" s="1"/>
  <c r="N482" i="1" a="1"/>
  <c r="N482" i="1" s="1"/>
  <c r="N165" i="1" a="1"/>
  <c r="N165" i="1" s="1"/>
  <c r="N490" i="1" a="1"/>
  <c r="N490" i="1" s="1"/>
  <c r="J490" i="1" s="1"/>
  <c r="N464" i="1" a="1"/>
  <c r="N464" i="1" s="1"/>
  <c r="J464" i="1" s="1"/>
  <c r="N483" i="1" a="1"/>
  <c r="N483" i="1" s="1"/>
  <c r="J483" i="1" s="1"/>
  <c r="N495" i="1" a="1"/>
  <c r="N495" i="1" s="1"/>
  <c r="J495" i="1" s="1"/>
  <c r="N446" i="1" a="1"/>
  <c r="N446" i="1" s="1"/>
  <c r="N489" i="1" a="1"/>
  <c r="N489" i="1" s="1"/>
  <c r="J489" i="1" s="1"/>
  <c r="N172" i="1" a="1"/>
  <c r="N172" i="1" s="1"/>
  <c r="J172" i="1" s="1"/>
  <c r="N163" i="1" a="1"/>
  <c r="N163" i="1" s="1"/>
  <c r="J163" i="1" s="1"/>
  <c r="N469" i="1" a="1"/>
  <c r="N469" i="1" s="1"/>
  <c r="N307" i="1" a="1"/>
  <c r="N307" i="1" s="1"/>
  <c r="J307" i="1" s="1"/>
  <c r="N286" i="1" a="1"/>
  <c r="N286" i="1" s="1"/>
  <c r="J286" i="1" s="1"/>
  <c r="N293" i="1" a="1"/>
  <c r="N293" i="1" s="1"/>
  <c r="J293" i="1" s="1"/>
  <c r="N287" i="1" a="1"/>
  <c r="N287" i="1" s="1"/>
  <c r="J287" i="1" s="1"/>
  <c r="N277" i="1" a="1"/>
  <c r="N277" i="1" s="1"/>
  <c r="J277" i="1" s="1"/>
  <c r="N284" i="1" a="1"/>
  <c r="N284" i="1" s="1"/>
  <c r="J284" i="1" s="1"/>
  <c r="N276" i="1" a="1"/>
  <c r="N276" i="1" s="1"/>
  <c r="J276" i="1" s="1"/>
  <c r="N285" i="1" a="1"/>
  <c r="N285" i="1" s="1"/>
  <c r="J285" i="1" s="1"/>
  <c r="N485" i="1" a="1"/>
  <c r="N485" i="1" s="1"/>
  <c r="J485" i="1" s="1"/>
  <c r="N171" i="1" a="1"/>
  <c r="N171" i="1" s="1"/>
  <c r="J171" i="1" s="1"/>
  <c r="N454" i="1" a="1"/>
  <c r="N454" i="1" s="1"/>
  <c r="J454" i="1" s="1"/>
  <c r="N494" i="1" a="1"/>
  <c r="N494" i="1" s="1"/>
  <c r="J494" i="1" s="1"/>
  <c r="N480" i="1" a="1"/>
  <c r="N480" i="1" s="1"/>
  <c r="J480" i="1" s="1"/>
  <c r="N473" i="1" a="1"/>
  <c r="N473" i="1" s="1"/>
  <c r="J473" i="1" s="1"/>
  <c r="N481" i="1" a="1"/>
  <c r="N481" i="1" s="1"/>
  <c r="J481" i="1" s="1"/>
  <c r="N177" i="1" a="1"/>
  <c r="N177" i="1" s="1"/>
  <c r="J177" i="1" s="1"/>
  <c r="N463" i="1" a="1"/>
  <c r="N463" i="1" s="1"/>
  <c r="J463" i="1" s="1"/>
  <c r="N474" i="1" a="1"/>
  <c r="N474" i="1" s="1"/>
  <c r="N173" i="1" a="1"/>
  <c r="N173" i="1" s="1"/>
  <c r="J173" i="1" s="1"/>
  <c r="N455" i="1" a="1"/>
  <c r="N455" i="1" s="1"/>
  <c r="N462" i="1" a="1"/>
  <c r="N462" i="1" s="1"/>
  <c r="J462" i="1" s="1"/>
  <c r="N471" i="1" a="1"/>
  <c r="N471" i="1" s="1"/>
  <c r="J471" i="1" s="1"/>
  <c r="N476" i="1" a="1"/>
  <c r="N476" i="1" s="1"/>
  <c r="J476" i="1" s="1"/>
  <c r="N493" i="1" a="1"/>
  <c r="N493" i="1" s="1"/>
  <c r="J493" i="1" s="1"/>
  <c r="N456" i="1" a="1"/>
  <c r="N456" i="1" s="1"/>
  <c r="J456" i="1" s="1"/>
  <c r="N468" i="1" a="1"/>
  <c r="N468" i="1" s="1"/>
  <c r="J468" i="1" s="1"/>
  <c r="N484" i="1" a="1"/>
  <c r="N484" i="1" s="1"/>
  <c r="J484" i="1" s="1"/>
  <c r="N174" i="1" a="1"/>
  <c r="N174" i="1" s="1"/>
  <c r="J174" i="1" s="1"/>
  <c r="N458" i="1" a="1"/>
  <c r="N458" i="1" s="1"/>
  <c r="J458" i="1" s="1"/>
  <c r="N467" i="1" a="1"/>
  <c r="N467" i="1" s="1"/>
  <c r="J467" i="1" s="1"/>
  <c r="N305" i="1" a="1"/>
  <c r="N305" i="1" s="1"/>
  <c r="J305" i="1" s="1"/>
  <c r="N283" i="1" a="1"/>
  <c r="N283" i="1" s="1"/>
  <c r="J283" i="1" s="1"/>
  <c r="N271" i="1" a="1"/>
  <c r="N271" i="1" s="1"/>
  <c r="J271" i="1" s="1"/>
  <c r="N292" i="1" a="1"/>
  <c r="N292" i="1" s="1"/>
  <c r="J292" i="1" s="1"/>
  <c r="N282" i="1" a="1"/>
  <c r="N282" i="1" s="1"/>
  <c r="J282" i="1" s="1"/>
  <c r="N281" i="1" a="1"/>
  <c r="N281" i="1" s="1"/>
  <c r="J281" i="1" s="1"/>
  <c r="N294" i="1" a="1"/>
  <c r="N294" i="1" s="1"/>
  <c r="J294" i="1" s="1"/>
  <c r="N270" i="1" a="1"/>
  <c r="N270" i="1" s="1"/>
  <c r="J270" i="1" s="1"/>
  <c r="N169" i="1" a="1"/>
  <c r="N169" i="1" s="1"/>
  <c r="J169" i="1" s="1"/>
  <c r="N444" i="1" a="1"/>
  <c r="N444" i="1" s="1"/>
  <c r="N175" i="1" a="1"/>
  <c r="N175" i="1" s="1"/>
  <c r="J175" i="1" s="1"/>
  <c r="N443" i="1" a="1"/>
  <c r="N443" i="1" s="1"/>
  <c r="N486" i="1" a="1"/>
  <c r="N486" i="1" s="1"/>
  <c r="N161" i="1" a="1"/>
  <c r="N161" i="1" s="1"/>
  <c r="J161" i="1" s="1"/>
  <c r="N460" i="1" a="1"/>
  <c r="N460" i="1" s="1"/>
  <c r="J460" i="1" s="1"/>
  <c r="N488" i="1" a="1"/>
  <c r="N488" i="1" s="1"/>
  <c r="J488" i="1" s="1"/>
  <c r="N170" i="1" a="1"/>
  <c r="N170" i="1" s="1"/>
  <c r="J170" i="1" s="1"/>
  <c r="N461" i="1" a="1"/>
  <c r="N461" i="1" s="1"/>
  <c r="J461" i="1" s="1"/>
  <c r="N496" i="1" a="1"/>
  <c r="N496" i="1" s="1"/>
  <c r="J496" i="1" s="1"/>
  <c r="N306" i="1" a="1"/>
  <c r="N306" i="1" s="1"/>
  <c r="J306" i="1" s="1"/>
  <c r="N280" i="1" a="1"/>
  <c r="N280" i="1" s="1"/>
  <c r="J280" i="1" s="1"/>
  <c r="N272" i="1" a="1"/>
  <c r="N272" i="1" s="1"/>
  <c r="J272" i="1" s="1"/>
  <c r="N289" i="1" a="1"/>
  <c r="N289" i="1" s="1"/>
  <c r="J289" i="1" s="1"/>
  <c r="N279" i="1" a="1"/>
  <c r="N279" i="1" s="1"/>
  <c r="J279" i="1" s="1"/>
  <c r="N297" i="1" a="1"/>
  <c r="N297" i="1" s="1"/>
  <c r="J297" i="1" s="1"/>
  <c r="N291" i="1" a="1"/>
  <c r="N291" i="1" s="1"/>
  <c r="J291" i="1" s="1"/>
  <c r="G18" i="2"/>
  <c r="H17" i="2"/>
  <c r="L414" i="1" l="1"/>
  <c r="K441" i="1"/>
  <c r="L363" i="1"/>
  <c r="K370" i="1"/>
  <c r="K369" i="1"/>
  <c r="L400" i="1"/>
  <c r="L179" i="1"/>
  <c r="L192" i="1"/>
  <c r="L39" i="1"/>
  <c r="K243" i="1"/>
  <c r="K381" i="1"/>
  <c r="L235" i="1"/>
  <c r="K235" i="1"/>
  <c r="L236" i="1"/>
  <c r="K236" i="1"/>
  <c r="L228" i="1"/>
  <c r="K228" i="1"/>
  <c r="L221" i="1"/>
  <c r="K221" i="1"/>
  <c r="L222" i="1"/>
  <c r="K222" i="1"/>
  <c r="L225" i="1"/>
  <c r="K225" i="1"/>
  <c r="L229" i="1"/>
  <c r="K229" i="1"/>
  <c r="L238" i="1"/>
  <c r="K238" i="1"/>
  <c r="L242" i="1"/>
  <c r="K242" i="1"/>
  <c r="L233" i="1"/>
  <c r="K233" i="1"/>
  <c r="L213" i="1"/>
  <c r="K213" i="1"/>
  <c r="L214" i="1"/>
  <c r="K214" i="1"/>
  <c r="L206" i="1"/>
  <c r="K206" i="1"/>
  <c r="L101" i="1"/>
  <c r="K101" i="1"/>
  <c r="L223" i="1"/>
  <c r="K223" i="1"/>
  <c r="L215" i="1"/>
  <c r="K215" i="1"/>
  <c r="L208" i="1"/>
  <c r="K208" i="1"/>
  <c r="L209" i="1"/>
  <c r="K209" i="1"/>
  <c r="L201" i="1"/>
  <c r="K201" i="1"/>
  <c r="L230" i="1"/>
  <c r="K230" i="1"/>
  <c r="L231" i="1"/>
  <c r="K231" i="1"/>
  <c r="L203" i="1"/>
  <c r="K203" i="1"/>
  <c r="L198" i="1"/>
  <c r="K198" i="1"/>
  <c r="L234" i="1"/>
  <c r="K234" i="1"/>
  <c r="L220" i="1"/>
  <c r="K220" i="1"/>
  <c r="L193" i="1"/>
  <c r="K193" i="1"/>
  <c r="L194" i="1"/>
  <c r="K194" i="1"/>
  <c r="L207" i="1"/>
  <c r="K207" i="1"/>
  <c r="L202" i="1"/>
  <c r="K202" i="1"/>
  <c r="L195" i="1"/>
  <c r="K195" i="1"/>
  <c r="L196" i="1"/>
  <c r="K196" i="1"/>
  <c r="L237" i="1"/>
  <c r="K237" i="1"/>
  <c r="L217" i="1"/>
  <c r="K217" i="1"/>
  <c r="L218" i="1"/>
  <c r="K218" i="1"/>
  <c r="L210" i="1"/>
  <c r="K210" i="1"/>
  <c r="L239" i="1"/>
  <c r="K239" i="1"/>
  <c r="L240" i="1"/>
  <c r="K240" i="1"/>
  <c r="L232" i="1"/>
  <c r="K232" i="1"/>
  <c r="L216" i="1"/>
  <c r="K216" i="1"/>
  <c r="L199" i="1"/>
  <c r="K199" i="1"/>
  <c r="L200" i="1"/>
  <c r="K200" i="1"/>
  <c r="L241" i="1"/>
  <c r="K241" i="1"/>
  <c r="L100" i="1"/>
  <c r="K100" i="1"/>
  <c r="L211" i="1"/>
  <c r="K211" i="1"/>
  <c r="L224" i="1"/>
  <c r="K224" i="1"/>
  <c r="L204" i="1"/>
  <c r="K204" i="1"/>
  <c r="L205" i="1"/>
  <c r="K205" i="1"/>
  <c r="L197" i="1"/>
  <c r="K197" i="1"/>
  <c r="L226" i="1"/>
  <c r="K226" i="1"/>
  <c r="L227" i="1"/>
  <c r="K227" i="1"/>
  <c r="L219" i="1"/>
  <c r="K219" i="1"/>
  <c r="L212" i="1"/>
  <c r="K212" i="1"/>
  <c r="K374" i="1"/>
  <c r="K418" i="1"/>
  <c r="L183" i="1"/>
  <c r="L435" i="1"/>
  <c r="K273" i="1"/>
  <c r="L298" i="1"/>
  <c r="K298" i="1"/>
  <c r="L302" i="1"/>
  <c r="K302" i="1"/>
  <c r="L300" i="1"/>
  <c r="K300" i="1"/>
  <c r="L299" i="1"/>
  <c r="K299" i="1"/>
  <c r="L301" i="1"/>
  <c r="K301" i="1"/>
  <c r="H2" i="17"/>
  <c r="L423" i="1"/>
  <c r="L404" i="1"/>
  <c r="L379" i="1"/>
  <c r="K373" i="1"/>
  <c r="L185" i="1"/>
  <c r="K392" i="1"/>
  <c r="K36" i="1"/>
  <c r="J445" i="1"/>
  <c r="L445" i="1" s="1"/>
  <c r="J443" i="1"/>
  <c r="J444" i="1"/>
  <c r="L444" i="1" s="1"/>
  <c r="J446" i="1"/>
  <c r="L446" i="1" s="1"/>
  <c r="L442" i="1"/>
  <c r="L365" i="1"/>
  <c r="K365" i="1"/>
  <c r="L182" i="1"/>
  <c r="K182" i="1"/>
  <c r="L35" i="1"/>
  <c r="K35" i="1"/>
  <c r="L180" i="1"/>
  <c r="K180" i="1"/>
  <c r="L405" i="1"/>
  <c r="K405" i="1"/>
  <c r="L186" i="1"/>
  <c r="K186" i="1"/>
  <c r="L315" i="1"/>
  <c r="K315" i="1"/>
  <c r="L411" i="1"/>
  <c r="K411" i="1"/>
  <c r="L310" i="1"/>
  <c r="K310" i="1"/>
  <c r="L440" i="1"/>
  <c r="K440" i="1"/>
  <c r="L364" i="1"/>
  <c r="K364" i="1"/>
  <c r="L303" i="1"/>
  <c r="K303" i="1"/>
  <c r="L439" i="1"/>
  <c r="K439" i="1"/>
  <c r="L427" i="1"/>
  <c r="K427" i="1"/>
  <c r="L397" i="1"/>
  <c r="K397" i="1"/>
  <c r="L368" i="1"/>
  <c r="K368" i="1"/>
  <c r="L313" i="1"/>
  <c r="K313" i="1"/>
  <c r="L42" i="1"/>
  <c r="K42" i="1"/>
  <c r="L429" i="1"/>
  <c r="K429" i="1"/>
  <c r="L367" i="1"/>
  <c r="K367" i="1"/>
  <c r="L191" i="1"/>
  <c r="K191" i="1"/>
  <c r="L416" i="1"/>
  <c r="K416" i="1"/>
  <c r="L426" i="1"/>
  <c r="K426" i="1"/>
  <c r="L314" i="1"/>
  <c r="K314" i="1"/>
  <c r="L309" i="1"/>
  <c r="K309" i="1"/>
  <c r="L40" i="1"/>
  <c r="K40" i="1"/>
  <c r="L409" i="1"/>
  <c r="K409" i="1"/>
  <c r="L384" i="1"/>
  <c r="K384" i="1"/>
  <c r="L382" i="1"/>
  <c r="K382" i="1"/>
  <c r="L393" i="1"/>
  <c r="K393" i="1"/>
  <c r="L412" i="1"/>
  <c r="K412" i="1"/>
  <c r="L41" i="1"/>
  <c r="K41" i="1"/>
  <c r="L366" i="1"/>
  <c r="K366" i="1"/>
  <c r="L428" i="1"/>
  <c r="K428" i="1"/>
  <c r="L189" i="1"/>
  <c r="K189" i="1"/>
  <c r="L402" i="1"/>
  <c r="K402" i="1"/>
  <c r="L184" i="1"/>
  <c r="K184" i="1"/>
  <c r="L376" i="1"/>
  <c r="K376" i="1"/>
  <c r="L391" i="1"/>
  <c r="K391" i="1"/>
  <c r="L424" i="1"/>
  <c r="K424" i="1"/>
  <c r="L385" i="1"/>
  <c r="K385" i="1"/>
  <c r="L432" i="1"/>
  <c r="K432" i="1"/>
  <c r="L415" i="1"/>
  <c r="K415" i="1"/>
  <c r="L396" i="1"/>
  <c r="K396" i="1"/>
  <c r="L380" i="1"/>
  <c r="K380" i="1"/>
  <c r="L389" i="1"/>
  <c r="K389" i="1"/>
  <c r="L398" i="1"/>
  <c r="K398" i="1"/>
  <c r="L401" i="1"/>
  <c r="K401" i="1"/>
  <c r="L187" i="1"/>
  <c r="K187" i="1"/>
  <c r="L377" i="1"/>
  <c r="K377" i="1"/>
  <c r="L395" i="1"/>
  <c r="K395" i="1"/>
  <c r="L425" i="1"/>
  <c r="K425" i="1"/>
  <c r="L311" i="1"/>
  <c r="K311" i="1"/>
  <c r="L390" i="1"/>
  <c r="K390" i="1"/>
  <c r="L190" i="1"/>
  <c r="K190" i="1"/>
  <c r="L430" i="1"/>
  <c r="K430" i="1"/>
  <c r="L437" i="1"/>
  <c r="K437" i="1"/>
  <c r="L371" i="1"/>
  <c r="K371" i="1"/>
  <c r="L375" i="1"/>
  <c r="K375" i="1"/>
  <c r="L388" i="1"/>
  <c r="K388" i="1"/>
  <c r="L420" i="1"/>
  <c r="K420" i="1"/>
  <c r="L387" i="1"/>
  <c r="K387" i="1"/>
  <c r="L178" i="1"/>
  <c r="K178" i="1"/>
  <c r="L37" i="1"/>
  <c r="K37" i="1"/>
  <c r="L383" i="1"/>
  <c r="K383" i="1"/>
  <c r="L362" i="1"/>
  <c r="K362" i="1"/>
  <c r="L433" i="1"/>
  <c r="K433" i="1"/>
  <c r="L394" i="1"/>
  <c r="K394" i="1"/>
  <c r="L361" i="1"/>
  <c r="K361" i="1"/>
  <c r="L386" i="1"/>
  <c r="K386" i="1"/>
  <c r="L410" i="1"/>
  <c r="K410" i="1"/>
  <c r="L408" i="1"/>
  <c r="K408" i="1"/>
  <c r="L312" i="1"/>
  <c r="K312" i="1"/>
  <c r="L413" i="1"/>
  <c r="K413" i="1"/>
  <c r="L403" i="1"/>
  <c r="K403" i="1"/>
  <c r="L43" i="1"/>
  <c r="K43" i="1"/>
  <c r="L378" i="1"/>
  <c r="K378" i="1"/>
  <c r="L419" i="1"/>
  <c r="K419" i="1"/>
  <c r="L188" i="1"/>
  <c r="K188" i="1"/>
  <c r="L434" i="1"/>
  <c r="K434" i="1"/>
  <c r="L406" i="1"/>
  <c r="K406" i="1"/>
  <c r="L407" i="1"/>
  <c r="K407" i="1"/>
  <c r="L308" i="1"/>
  <c r="K308" i="1"/>
  <c r="L38" i="1"/>
  <c r="K38" i="1"/>
  <c r="L438" i="1"/>
  <c r="K438" i="1"/>
  <c r="L372" i="1"/>
  <c r="K372" i="1"/>
  <c r="L181" i="1"/>
  <c r="K181" i="1"/>
  <c r="L291" i="1"/>
  <c r="K291" i="1"/>
  <c r="L272" i="1"/>
  <c r="K272" i="1"/>
  <c r="L461" i="1"/>
  <c r="K461" i="1"/>
  <c r="L460" i="1"/>
  <c r="K460" i="1"/>
  <c r="L175" i="1"/>
  <c r="K175" i="1"/>
  <c r="L294" i="1"/>
  <c r="K294" i="1"/>
  <c r="L271" i="1"/>
  <c r="K271" i="1"/>
  <c r="L458" i="1"/>
  <c r="K458" i="1"/>
  <c r="L456" i="1"/>
  <c r="K456" i="1"/>
  <c r="L462" i="1"/>
  <c r="K462" i="1"/>
  <c r="L463" i="1"/>
  <c r="K463" i="1"/>
  <c r="L480" i="1"/>
  <c r="K480" i="1"/>
  <c r="L485" i="1"/>
  <c r="K485" i="1"/>
  <c r="L277" i="1"/>
  <c r="K277" i="1"/>
  <c r="L307" i="1"/>
  <c r="K307" i="1"/>
  <c r="K489" i="1"/>
  <c r="L489" i="1"/>
  <c r="K483" i="1"/>
  <c r="L483" i="1"/>
  <c r="L274" i="1"/>
  <c r="K274" i="1"/>
  <c r="L304" i="1"/>
  <c r="K304" i="1"/>
  <c r="L475" i="1"/>
  <c r="K475" i="1"/>
  <c r="L477" i="1"/>
  <c r="K477" i="1"/>
  <c r="K479" i="1"/>
  <c r="L479" i="1"/>
  <c r="L166" i="1"/>
  <c r="K166" i="1"/>
  <c r="L297" i="1"/>
  <c r="K297" i="1"/>
  <c r="L280" i="1"/>
  <c r="K280" i="1"/>
  <c r="L161" i="1"/>
  <c r="K161" i="1"/>
  <c r="L281" i="1"/>
  <c r="K281" i="1"/>
  <c r="L283" i="1"/>
  <c r="K283" i="1"/>
  <c r="L174" i="1"/>
  <c r="K174" i="1"/>
  <c r="L493" i="1"/>
  <c r="K493" i="1"/>
  <c r="L177" i="1"/>
  <c r="K177" i="1"/>
  <c r="L494" i="1"/>
  <c r="K494" i="1"/>
  <c r="L285" i="1"/>
  <c r="K285" i="1"/>
  <c r="L287" i="1"/>
  <c r="K287" i="1"/>
  <c r="L464" i="1"/>
  <c r="K464" i="1"/>
  <c r="L288" i="1"/>
  <c r="K288" i="1"/>
  <c r="L290" i="1"/>
  <c r="K290" i="1"/>
  <c r="L466" i="1"/>
  <c r="K466" i="1"/>
  <c r="L465" i="1"/>
  <c r="K465" i="1"/>
  <c r="K472" i="1"/>
  <c r="L472" i="1"/>
  <c r="L306" i="1"/>
  <c r="K306" i="1"/>
  <c r="L170" i="1"/>
  <c r="K170" i="1"/>
  <c r="K169" i="1"/>
  <c r="L169" i="1"/>
  <c r="L282" i="1"/>
  <c r="K282" i="1"/>
  <c r="L305" i="1"/>
  <c r="K305" i="1"/>
  <c r="L484" i="1"/>
  <c r="K484" i="1"/>
  <c r="L476" i="1"/>
  <c r="K476" i="1"/>
  <c r="L173" i="1"/>
  <c r="K173" i="1"/>
  <c r="L481" i="1"/>
  <c r="K481" i="1"/>
  <c r="L454" i="1"/>
  <c r="K454" i="1"/>
  <c r="L276" i="1"/>
  <c r="K276" i="1"/>
  <c r="L293" i="1"/>
  <c r="K293" i="1"/>
  <c r="L163" i="1"/>
  <c r="K163" i="1"/>
  <c r="L490" i="1"/>
  <c r="K490" i="1"/>
  <c r="L275" i="1"/>
  <c r="K275" i="1"/>
  <c r="L296" i="1"/>
  <c r="K296" i="1"/>
  <c r="L162" i="1"/>
  <c r="K162" i="1"/>
  <c r="L459" i="1"/>
  <c r="K459" i="1"/>
  <c r="L167" i="1"/>
  <c r="K167" i="1"/>
  <c r="K164" i="1"/>
  <c r="L164" i="1"/>
  <c r="L457" i="1"/>
  <c r="K457" i="1"/>
  <c r="L279" i="1"/>
  <c r="K279" i="1"/>
  <c r="L289" i="1"/>
  <c r="K289" i="1"/>
  <c r="L496" i="1"/>
  <c r="K496" i="1"/>
  <c r="L488" i="1"/>
  <c r="K488" i="1"/>
  <c r="L270" i="1"/>
  <c r="K270" i="1"/>
  <c r="L292" i="1"/>
  <c r="K292" i="1"/>
  <c r="L467" i="1"/>
  <c r="K467" i="1"/>
  <c r="L468" i="1"/>
  <c r="K468" i="1"/>
  <c r="L471" i="1"/>
  <c r="K471" i="1"/>
  <c r="L473" i="1"/>
  <c r="K473" i="1"/>
  <c r="L171" i="1"/>
  <c r="K171" i="1"/>
  <c r="L284" i="1"/>
  <c r="K284" i="1"/>
  <c r="L286" i="1"/>
  <c r="K286" i="1"/>
  <c r="L172" i="1"/>
  <c r="K172" i="1"/>
  <c r="K495" i="1"/>
  <c r="L495" i="1"/>
  <c r="L295" i="1"/>
  <c r="K295" i="1"/>
  <c r="L278" i="1"/>
  <c r="K278" i="1"/>
  <c r="L168" i="1"/>
  <c r="K168" i="1"/>
  <c r="L492" i="1"/>
  <c r="K492" i="1"/>
  <c r="K491" i="1"/>
  <c r="L491" i="1"/>
  <c r="L176" i="1"/>
  <c r="K176" i="1"/>
  <c r="L487" i="1"/>
  <c r="K487" i="1"/>
  <c r="G19" i="2"/>
  <c r="H18" i="2"/>
  <c r="H4" i="17" l="1" a="1"/>
  <c r="H4" i="17" s="1"/>
  <c r="H3" i="17" a="1"/>
  <c r="H3" i="17" s="1"/>
  <c r="H5" i="17" a="1"/>
  <c r="H5" i="17" s="1"/>
  <c r="H8" i="17" a="1"/>
  <c r="H8" i="17" s="1"/>
  <c r="H12" i="17" a="1"/>
  <c r="H12" i="17" s="1"/>
  <c r="H15" i="17" a="1"/>
  <c r="H15" i="17" s="1"/>
  <c r="H19" i="17" a="1"/>
  <c r="H19" i="17" s="1"/>
  <c r="H23" i="17" a="1"/>
  <c r="H23" i="17" s="1"/>
  <c r="H27" i="17" a="1"/>
  <c r="H27" i="17" s="1"/>
  <c r="H31" i="17" a="1"/>
  <c r="H31" i="17" s="1"/>
  <c r="H35" i="17" a="1"/>
  <c r="H35" i="17" s="1"/>
  <c r="H39" i="17" a="1"/>
  <c r="H39" i="17" s="1"/>
  <c r="H43" i="17" a="1"/>
  <c r="H43" i="17" s="1"/>
  <c r="H47" i="17" a="1"/>
  <c r="H47" i="17" s="1"/>
  <c r="H51" i="17" a="1"/>
  <c r="H51" i="17" s="1"/>
  <c r="H55" i="17" a="1"/>
  <c r="H55" i="17" s="1"/>
  <c r="H59" i="17" a="1"/>
  <c r="H59" i="17" s="1"/>
  <c r="H63" i="17" a="1"/>
  <c r="H63" i="17" s="1"/>
  <c r="H67" i="17" a="1"/>
  <c r="H67" i="17" s="1"/>
  <c r="H74" i="17" a="1"/>
  <c r="H74" i="17" s="1"/>
  <c r="H78" i="17" a="1"/>
  <c r="H78" i="17" s="1"/>
  <c r="H82" i="17" a="1"/>
  <c r="H82" i="17" s="1"/>
  <c r="H86" i="17" a="1"/>
  <c r="H86" i="17" s="1"/>
  <c r="H90" i="17" a="1"/>
  <c r="H90" i="17" s="1"/>
  <c r="H94" i="17" a="1"/>
  <c r="H94" i="17" s="1"/>
  <c r="H98" i="17" a="1"/>
  <c r="H98" i="17" s="1"/>
  <c r="H102" i="17" a="1"/>
  <c r="H102" i="17" s="1"/>
  <c r="H105" i="17" a="1"/>
  <c r="H105" i="17" s="1"/>
  <c r="H109" i="17" a="1"/>
  <c r="H109" i="17" s="1"/>
  <c r="H113" i="17" a="1"/>
  <c r="H113" i="17" s="1"/>
  <c r="H117" i="17" a="1"/>
  <c r="H117" i="17" s="1"/>
  <c r="H120" i="17" a="1"/>
  <c r="H120" i="17" s="1"/>
  <c r="H124" i="17" a="1"/>
  <c r="H124" i="17" s="1"/>
  <c r="H128" i="17" a="1"/>
  <c r="H128" i="17" s="1"/>
  <c r="H132" i="17" a="1"/>
  <c r="H132" i="17" s="1"/>
  <c r="H136" i="17" a="1"/>
  <c r="H136" i="17" s="1"/>
  <c r="H140" i="17" a="1"/>
  <c r="H140" i="17" s="1"/>
  <c r="H144" i="17" a="1"/>
  <c r="H144" i="17" s="1"/>
  <c r="H148" i="17" a="1"/>
  <c r="H148" i="17" s="1"/>
  <c r="H151" i="17" a="1"/>
  <c r="H151" i="17" s="1"/>
  <c r="H155" i="17" a="1"/>
  <c r="H155" i="17" s="1"/>
  <c r="H159" i="17" a="1"/>
  <c r="H159" i="17" s="1"/>
  <c r="H163" i="17" a="1"/>
  <c r="H163" i="17" s="1"/>
  <c r="H167" i="17" a="1"/>
  <c r="H167" i="17" s="1"/>
  <c r="H171" i="17" a="1"/>
  <c r="H171" i="17" s="1"/>
  <c r="H175" i="17" a="1"/>
  <c r="H175" i="17" s="1"/>
  <c r="H178" i="17" a="1"/>
  <c r="H178" i="17" s="1"/>
  <c r="H182" i="17" a="1"/>
  <c r="H182" i="17" s="1"/>
  <c r="H186" i="17" a="1"/>
  <c r="H186" i="17" s="1"/>
  <c r="H190" i="17" a="1"/>
  <c r="H190" i="17" s="1"/>
  <c r="H194" i="17" a="1"/>
  <c r="H194" i="17" s="1"/>
  <c r="H198" i="17" a="1"/>
  <c r="H198" i="17" s="1"/>
  <c r="H202" i="17" a="1"/>
  <c r="H202" i="17" s="1"/>
  <c r="H206" i="17" a="1"/>
  <c r="H206" i="17" s="1"/>
  <c r="H209" i="17" a="1"/>
  <c r="H209" i="17" s="1"/>
  <c r="H213" i="17" a="1"/>
  <c r="H213" i="17" s="1"/>
  <c r="H217" i="17" a="1"/>
  <c r="H217" i="17" s="1"/>
  <c r="H221" i="17" a="1"/>
  <c r="H221" i="17" s="1"/>
  <c r="H225" i="17" a="1"/>
  <c r="H225" i="17" s="1"/>
  <c r="H229" i="17" a="1"/>
  <c r="H229" i="17" s="1"/>
  <c r="H233" i="17" a="1"/>
  <c r="H233" i="17" s="1"/>
  <c r="H237" i="17" a="1"/>
  <c r="H237" i="17" s="1"/>
  <c r="H240" i="17" a="1"/>
  <c r="H240" i="17" s="1"/>
  <c r="H244" i="17" a="1"/>
  <c r="H244" i="17" s="1"/>
  <c r="H248" i="17" a="1"/>
  <c r="H248" i="17" s="1"/>
  <c r="H252" i="17" a="1"/>
  <c r="H252" i="17" s="1"/>
  <c r="H255" i="17" a="1"/>
  <c r="H255" i="17" s="1"/>
  <c r="H259" i="17" a="1"/>
  <c r="H259" i="17" s="1"/>
  <c r="H263" i="17" a="1"/>
  <c r="H263" i="17" s="1"/>
  <c r="H267" i="17" a="1"/>
  <c r="H267" i="17" s="1"/>
  <c r="H274" i="17" a="1"/>
  <c r="H274" i="17" s="1"/>
  <c r="H278" i="17" a="1"/>
  <c r="H278" i="17" s="1"/>
  <c r="H282" i="17" a="1"/>
  <c r="H282" i="17" s="1"/>
  <c r="H286" i="17" a="1"/>
  <c r="H286" i="17" s="1"/>
  <c r="H290" i="17" a="1"/>
  <c r="H290" i="17" s="1"/>
  <c r="H294" i="17" a="1"/>
  <c r="H294" i="17" s="1"/>
  <c r="H298" i="17" a="1"/>
  <c r="H298" i="17" s="1"/>
  <c r="H302" i="17" a="1"/>
  <c r="H302" i="17" s="1"/>
  <c r="H305" i="17" a="1"/>
  <c r="H305" i="17" s="1"/>
  <c r="H309" i="17" a="1"/>
  <c r="H309" i="17" s="1"/>
  <c r="H316" i="17" a="1"/>
  <c r="H316" i="17" s="1"/>
  <c r="H320" i="17" a="1"/>
  <c r="H320" i="17" s="1"/>
  <c r="H324" i="17" a="1"/>
  <c r="H324" i="17" s="1"/>
  <c r="H328" i="17" a="1"/>
  <c r="H328" i="17" s="1"/>
  <c r="H9" i="17" a="1"/>
  <c r="H9" i="17" s="1"/>
  <c r="H13" i="17" a="1"/>
  <c r="H13" i="17" s="1"/>
  <c r="H16" i="17" a="1"/>
  <c r="H16" i="17" s="1"/>
  <c r="H20" i="17" a="1"/>
  <c r="H20" i="17" s="1"/>
  <c r="H24" i="17" a="1"/>
  <c r="H24" i="17" s="1"/>
  <c r="H28" i="17" a="1"/>
  <c r="H28" i="17" s="1"/>
  <c r="H32" i="17" a="1"/>
  <c r="H32" i="17" s="1"/>
  <c r="H40" i="17" a="1"/>
  <c r="H40" i="17" s="1"/>
  <c r="H44" i="17" a="1"/>
  <c r="H44" i="17" s="1"/>
  <c r="H48" i="17" a="1"/>
  <c r="H48" i="17" s="1"/>
  <c r="H52" i="17" a="1"/>
  <c r="H52" i="17" s="1"/>
  <c r="H56" i="17" a="1"/>
  <c r="H56" i="17" s="1"/>
  <c r="H60" i="17" a="1"/>
  <c r="H60" i="17" s="1"/>
  <c r="H64" i="17" a="1"/>
  <c r="H64" i="17" s="1"/>
  <c r="H68" i="17" a="1"/>
  <c r="H68" i="17" s="1"/>
  <c r="H71" i="17" a="1"/>
  <c r="H71" i="17" s="1"/>
  <c r="H75" i="17" a="1"/>
  <c r="H75" i="17" s="1"/>
  <c r="H79" i="17" a="1"/>
  <c r="H79" i="17" s="1"/>
  <c r="H83" i="17" a="1"/>
  <c r="H83" i="17" s="1"/>
  <c r="H87" i="17" a="1"/>
  <c r="H87" i="17" s="1"/>
  <c r="H91" i="17" a="1"/>
  <c r="H91" i="17" s="1"/>
  <c r="H95" i="17" a="1"/>
  <c r="H95" i="17" s="1"/>
  <c r="H99" i="17" a="1"/>
  <c r="H99" i="17" s="1"/>
  <c r="H106" i="17" a="1"/>
  <c r="H106" i="17" s="1"/>
  <c r="H110" i="17" a="1"/>
  <c r="H110" i="17" s="1"/>
  <c r="H114" i="17" a="1"/>
  <c r="H114" i="17" s="1"/>
  <c r="H118" i="17" a="1"/>
  <c r="H118" i="17" s="1"/>
  <c r="H121" i="17" a="1"/>
  <c r="H121" i="17" s="1"/>
  <c r="H125" i="17" a="1"/>
  <c r="H125" i="17" s="1"/>
  <c r="H129" i="17" a="1"/>
  <c r="H129" i="17" s="1"/>
  <c r="H133" i="17" a="1"/>
  <c r="H133" i="17" s="1"/>
  <c r="H137" i="17" a="1"/>
  <c r="H137" i="17" s="1"/>
  <c r="H141" i="17" a="1"/>
  <c r="H141" i="17" s="1"/>
  <c r="H145" i="17" a="1"/>
  <c r="H145" i="17" s="1"/>
  <c r="H149" i="17" a="1"/>
  <c r="H149" i="17" s="1"/>
  <c r="H152" i="17" a="1"/>
  <c r="H152" i="17" s="1"/>
  <c r="H6" i="17" a="1"/>
  <c r="H6" i="17" s="1"/>
  <c r="H10" i="17" a="1"/>
  <c r="H10" i="17" s="1"/>
  <c r="H14" i="17" a="1"/>
  <c r="H14" i="17" s="1"/>
  <c r="H17" i="17" a="1"/>
  <c r="H17" i="17" s="1"/>
  <c r="H21" i="17" a="1"/>
  <c r="H21" i="17" s="1"/>
  <c r="H25" i="17" a="1"/>
  <c r="H25" i="17" s="1"/>
  <c r="H29" i="17" a="1"/>
  <c r="H29" i="17" s="1"/>
  <c r="H33" i="17" a="1"/>
  <c r="H33" i="17" s="1"/>
  <c r="H37" i="17" a="1"/>
  <c r="H37" i="17" s="1"/>
  <c r="H41" i="17" a="1"/>
  <c r="H41" i="17" s="1"/>
  <c r="H45" i="17" a="1"/>
  <c r="H45" i="17" s="1"/>
  <c r="H49" i="17" a="1"/>
  <c r="H49" i="17" s="1"/>
  <c r="H53" i="17" a="1"/>
  <c r="H53" i="17" s="1"/>
  <c r="H57" i="17" a="1"/>
  <c r="H57" i="17" s="1"/>
  <c r="H61" i="17" a="1"/>
  <c r="H61" i="17" s="1"/>
  <c r="H65" i="17" a="1"/>
  <c r="H65" i="17" s="1"/>
  <c r="H69" i="17" a="1"/>
  <c r="H69" i="17" s="1"/>
  <c r="H72" i="17" a="1"/>
  <c r="H72" i="17" s="1"/>
  <c r="H76" i="17" a="1"/>
  <c r="H76" i="17" s="1"/>
  <c r="H80" i="17" a="1"/>
  <c r="H80" i="17" s="1"/>
  <c r="H84" i="17" a="1"/>
  <c r="H84" i="17" s="1"/>
  <c r="H88" i="17" a="1"/>
  <c r="H88" i="17" s="1"/>
  <c r="H92" i="17" a="1"/>
  <c r="H92" i="17" s="1"/>
  <c r="H96" i="17" a="1"/>
  <c r="H96" i="17" s="1"/>
  <c r="H100" i="17" a="1"/>
  <c r="H100" i="17" s="1"/>
  <c r="H103" i="17" a="1"/>
  <c r="H103" i="17" s="1"/>
  <c r="H107" i="17" a="1"/>
  <c r="H107" i="17" s="1"/>
  <c r="H111" i="17" a="1"/>
  <c r="H111" i="17" s="1"/>
  <c r="H115" i="17" a="1"/>
  <c r="H115" i="17" s="1"/>
  <c r="H122" i="17" a="1"/>
  <c r="H122" i="17" s="1"/>
  <c r="H126" i="17" a="1"/>
  <c r="H126" i="17" s="1"/>
  <c r="H130" i="17" a="1"/>
  <c r="H130" i="17" s="1"/>
  <c r="H134" i="17" a="1"/>
  <c r="H134" i="17" s="1"/>
  <c r="H138" i="17" a="1"/>
  <c r="H138" i="17" s="1"/>
  <c r="H142" i="17" a="1"/>
  <c r="H142" i="17" s="1"/>
  <c r="H146" i="17" a="1"/>
  <c r="H146" i="17" s="1"/>
  <c r="H150" i="17" a="1"/>
  <c r="H150" i="17" s="1"/>
  <c r="H153" i="17" a="1"/>
  <c r="H153" i="17" s="1"/>
  <c r="H157" i="17" a="1"/>
  <c r="H157" i="17" s="1"/>
  <c r="H161" i="17" a="1"/>
  <c r="H161" i="17" s="1"/>
  <c r="H165" i="17" a="1"/>
  <c r="H165" i="17" s="1"/>
  <c r="H169" i="17" a="1"/>
  <c r="H169" i="17" s="1"/>
  <c r="H173" i="17" a="1"/>
  <c r="H173" i="17" s="1"/>
  <c r="H180" i="17" a="1"/>
  <c r="H180" i="17" s="1"/>
  <c r="H184" i="17" a="1"/>
  <c r="H184" i="17" s="1"/>
  <c r="H188" i="17" a="1"/>
  <c r="H188" i="17" s="1"/>
  <c r="H192" i="17" a="1"/>
  <c r="H192" i="17" s="1"/>
  <c r="H196" i="17" a="1"/>
  <c r="H196" i="17" s="1"/>
  <c r="H200" i="17" a="1"/>
  <c r="H200" i="17" s="1"/>
  <c r="H204" i="17" a="1"/>
  <c r="H204" i="17" s="1"/>
  <c r="H207" i="17" a="1"/>
  <c r="H207" i="17" s="1"/>
  <c r="H211" i="17" a="1"/>
  <c r="H211" i="17" s="1"/>
  <c r="H215" i="17" a="1"/>
  <c r="H215" i="17" s="1"/>
  <c r="H219" i="17" a="1"/>
  <c r="H219" i="17" s="1"/>
  <c r="H223" i="17" a="1"/>
  <c r="H223" i="17" s="1"/>
  <c r="H227" i="17" a="1"/>
  <c r="H227" i="17" s="1"/>
  <c r="H231" i="17" a="1"/>
  <c r="H231" i="17" s="1"/>
  <c r="H235" i="17" a="1"/>
  <c r="H235" i="17" s="1"/>
  <c r="H242" i="17" a="1"/>
  <c r="H242" i="17" s="1"/>
  <c r="H246" i="17" a="1"/>
  <c r="H246" i="17" s="1"/>
  <c r="H250" i="17" a="1"/>
  <c r="H250" i="17" s="1"/>
  <c r="H254" i="17" a="1"/>
  <c r="H254" i="17" s="1"/>
  <c r="H257" i="17" a="1"/>
  <c r="H257" i="17" s="1"/>
  <c r="H261" i="17" a="1"/>
  <c r="H261" i="17" s="1"/>
  <c r="H265" i="17" a="1"/>
  <c r="H265" i="17" s="1"/>
  <c r="H269" i="17" a="1"/>
  <c r="H269" i="17" s="1"/>
  <c r="H272" i="17" a="1"/>
  <c r="H272" i="17" s="1"/>
  <c r="H276" i="17" a="1"/>
  <c r="H276" i="17" s="1"/>
  <c r="H280" i="17" a="1"/>
  <c r="H280" i="17" s="1"/>
  <c r="H284" i="17" a="1"/>
  <c r="H284" i="17" s="1"/>
  <c r="H288" i="17" a="1"/>
  <c r="H288" i="17" s="1"/>
  <c r="H292" i="17" a="1"/>
  <c r="H292" i="17" s="1"/>
  <c r="H296" i="17" a="1"/>
  <c r="H296" i="17" s="1"/>
  <c r="H300" i="17" a="1"/>
  <c r="H300" i="17" s="1"/>
  <c r="H303" i="17" a="1"/>
  <c r="H303" i="17" s="1"/>
  <c r="H307" i="17" a="1"/>
  <c r="H307" i="17" s="1"/>
  <c r="H311" i="17" a="1"/>
  <c r="H311" i="17" s="1"/>
  <c r="H314" i="17" a="1"/>
  <c r="H314" i="17" s="1"/>
  <c r="H318" i="17" a="1"/>
  <c r="H318" i="17" s="1"/>
  <c r="H322" i="17" a="1"/>
  <c r="H322" i="17" s="1"/>
  <c r="H326" i="17" a="1"/>
  <c r="H326" i="17" s="1"/>
  <c r="H330" i="17" a="1"/>
  <c r="H330" i="17" s="1"/>
  <c r="H7" i="17" a="1"/>
  <c r="H7" i="17" s="1"/>
  <c r="H11" i="17" a="1"/>
  <c r="H11" i="17" s="1"/>
  <c r="H18" i="17" a="1"/>
  <c r="H18" i="17" s="1"/>
  <c r="H22" i="17" a="1"/>
  <c r="H22" i="17" s="1"/>
  <c r="H26" i="17" a="1"/>
  <c r="H26" i="17" s="1"/>
  <c r="H30" i="17" a="1"/>
  <c r="H30" i="17" s="1"/>
  <c r="H34" i="17" a="1"/>
  <c r="H34" i="17" s="1"/>
  <c r="H38" i="17" a="1"/>
  <c r="H38" i="17" s="1"/>
  <c r="H42" i="17" a="1"/>
  <c r="H42" i="17" s="1"/>
  <c r="H46" i="17" a="1"/>
  <c r="H46" i="17" s="1"/>
  <c r="H50" i="17" a="1"/>
  <c r="H50" i="17" s="1"/>
  <c r="H54" i="17" a="1"/>
  <c r="H54" i="17" s="1"/>
  <c r="H58" i="17" a="1"/>
  <c r="H58" i="17" s="1"/>
  <c r="H62" i="17" a="1"/>
  <c r="H62" i="17" s="1"/>
  <c r="H66" i="17" a="1"/>
  <c r="H66" i="17" s="1"/>
  <c r="H70" i="17" a="1"/>
  <c r="H70" i="17" s="1"/>
  <c r="H73" i="17" a="1"/>
  <c r="H73" i="17" s="1"/>
  <c r="H77" i="17" a="1"/>
  <c r="H77" i="17" s="1"/>
  <c r="H81" i="17" a="1"/>
  <c r="H81" i="17" s="1"/>
  <c r="H85" i="17" a="1"/>
  <c r="H85" i="17" s="1"/>
  <c r="H89" i="17" a="1"/>
  <c r="H89" i="17" s="1"/>
  <c r="H93" i="17" a="1"/>
  <c r="H93" i="17" s="1"/>
  <c r="H97" i="17" a="1"/>
  <c r="H97" i="17" s="1"/>
  <c r="H101" i="17" a="1"/>
  <c r="H101" i="17" s="1"/>
  <c r="H104" i="17" a="1"/>
  <c r="H104" i="17" s="1"/>
  <c r="H108" i="17" a="1"/>
  <c r="H108" i="17" s="1"/>
  <c r="H112" i="17" a="1"/>
  <c r="H112" i="17" s="1"/>
  <c r="H116" i="17" a="1"/>
  <c r="H116" i="17" s="1"/>
  <c r="H119" i="17" a="1"/>
  <c r="H119" i="17" s="1"/>
  <c r="H123" i="17" a="1"/>
  <c r="H123" i="17" s="1"/>
  <c r="H127" i="17" a="1"/>
  <c r="H127" i="17" s="1"/>
  <c r="H131" i="17" a="1"/>
  <c r="H131" i="17" s="1"/>
  <c r="H135" i="17" a="1"/>
  <c r="H135" i="17" s="1"/>
  <c r="H139" i="17" a="1"/>
  <c r="H139" i="17" s="1"/>
  <c r="H143" i="17" a="1"/>
  <c r="H143" i="17" s="1"/>
  <c r="H147" i="17" a="1"/>
  <c r="H147" i="17" s="1"/>
  <c r="H154" i="17" a="1"/>
  <c r="H154" i="17" s="1"/>
  <c r="H158" i="17" a="1"/>
  <c r="H158" i="17" s="1"/>
  <c r="H162" i="17" a="1"/>
  <c r="H162" i="17" s="1"/>
  <c r="H166" i="17" a="1"/>
  <c r="H166" i="17" s="1"/>
  <c r="H170" i="17" a="1"/>
  <c r="H170" i="17" s="1"/>
  <c r="H174" i="17" a="1"/>
  <c r="H174" i="17" s="1"/>
  <c r="H156" i="17" a="1"/>
  <c r="H156" i="17" s="1"/>
  <c r="H172" i="17" a="1"/>
  <c r="H172" i="17" s="1"/>
  <c r="H181" i="17" a="1"/>
  <c r="H181" i="17" s="1"/>
  <c r="H189" i="17" a="1"/>
  <c r="H189" i="17" s="1"/>
  <c r="H197" i="17" a="1"/>
  <c r="H197" i="17" s="1"/>
  <c r="H205" i="17" a="1"/>
  <c r="H205" i="17" s="1"/>
  <c r="H212" i="17" a="1"/>
  <c r="H212" i="17" s="1"/>
  <c r="H220" i="17" a="1"/>
  <c r="H220" i="17" s="1"/>
  <c r="H228" i="17" a="1"/>
  <c r="H228" i="17" s="1"/>
  <c r="H236" i="17" a="1"/>
  <c r="H236" i="17" s="1"/>
  <c r="H243" i="17" a="1"/>
  <c r="H243" i="17" s="1"/>
  <c r="H251" i="17" a="1"/>
  <c r="H251" i="17" s="1"/>
  <c r="H258" i="17" a="1"/>
  <c r="H258" i="17" s="1"/>
  <c r="H266" i="17" a="1"/>
  <c r="H266" i="17" s="1"/>
  <c r="H273" i="17" a="1"/>
  <c r="H273" i="17" s="1"/>
  <c r="H281" i="17" a="1"/>
  <c r="H281" i="17" s="1"/>
  <c r="H289" i="17" a="1"/>
  <c r="H289" i="17" s="1"/>
  <c r="H297" i="17" a="1"/>
  <c r="H297" i="17" s="1"/>
  <c r="H304" i="17" a="1"/>
  <c r="H304" i="17" s="1"/>
  <c r="H312" i="17" a="1"/>
  <c r="H312" i="17" s="1"/>
  <c r="H319" i="17" a="1"/>
  <c r="H319" i="17" s="1"/>
  <c r="H327" i="17" a="1"/>
  <c r="H327" i="17" s="1"/>
  <c r="H333" i="17" a="1"/>
  <c r="H333" i="17" s="1"/>
  <c r="H337" i="17" a="1"/>
  <c r="H337" i="17" s="1"/>
  <c r="H341" i="17" a="1"/>
  <c r="H341" i="17" s="1"/>
  <c r="H344" i="17" a="1"/>
  <c r="H344" i="17" s="1"/>
  <c r="H348" i="17" a="1"/>
  <c r="H348" i="17" s="1"/>
  <c r="H352" i="17" a="1"/>
  <c r="H352" i="17" s="1"/>
  <c r="H356" i="17" a="1"/>
  <c r="H356" i="17" s="1"/>
  <c r="H360" i="17" a="1"/>
  <c r="H360" i="17" s="1"/>
  <c r="H364" i="17" a="1"/>
  <c r="H364" i="17" s="1"/>
  <c r="H368" i="17" a="1"/>
  <c r="H368" i="17" s="1"/>
  <c r="H372" i="17" a="1"/>
  <c r="H372" i="17" s="1"/>
  <c r="H375" i="17" a="1"/>
  <c r="H375" i="17" s="1"/>
  <c r="H379" i="17" a="1"/>
  <c r="H379" i="17" s="1"/>
  <c r="H383" i="17" a="1"/>
  <c r="H383" i="17" s="1"/>
  <c r="H387" i="17" a="1"/>
  <c r="H387" i="17" s="1"/>
  <c r="H391" i="17" a="1"/>
  <c r="H391" i="17" s="1"/>
  <c r="H395" i="17" a="1"/>
  <c r="H395" i="17" s="1"/>
  <c r="H399" i="17" a="1"/>
  <c r="H399" i="17" s="1"/>
  <c r="H403" i="17" a="1"/>
  <c r="H403" i="17" s="1"/>
  <c r="H410" i="17" a="1"/>
  <c r="H410" i="17" s="1"/>
  <c r="H414" i="17" a="1"/>
  <c r="H414" i="17" s="1"/>
  <c r="H418" i="17" a="1"/>
  <c r="H418" i="17" s="1"/>
  <c r="H422" i="17" a="1"/>
  <c r="H422" i="17" s="1"/>
  <c r="H426" i="17" a="1"/>
  <c r="H426" i="17" s="1"/>
  <c r="H429" i="17" a="1"/>
  <c r="H429" i="17" s="1"/>
  <c r="H433" i="17" a="1"/>
  <c r="H433" i="17" s="1"/>
  <c r="H437" i="17" a="1"/>
  <c r="H437" i="17" s="1"/>
  <c r="H441" i="17" a="1"/>
  <c r="H441" i="17" s="1"/>
  <c r="H444" i="17" a="1"/>
  <c r="H444" i="17" s="1"/>
  <c r="H448" i="17" a="1"/>
  <c r="H448" i="17" s="1"/>
  <c r="H452" i="17" a="1"/>
  <c r="H452" i="17" s="1"/>
  <c r="H456" i="17" a="1"/>
  <c r="H456" i="17" s="1"/>
  <c r="H459" i="17" a="1"/>
  <c r="H459" i="17" s="1"/>
  <c r="H463" i="17" a="1"/>
  <c r="H463" i="17" s="1"/>
  <c r="H467" i="17" a="1"/>
  <c r="H467" i="17" s="1"/>
  <c r="H471" i="17" a="1"/>
  <c r="H471" i="17" s="1"/>
  <c r="H478" i="17" a="1"/>
  <c r="H478" i="17" s="1"/>
  <c r="H482" i="17" a="1"/>
  <c r="H482" i="17" s="1"/>
  <c r="H486" i="17" a="1"/>
  <c r="H486" i="17" s="1"/>
  <c r="H490" i="17" a="1"/>
  <c r="H490" i="17" s="1"/>
  <c r="H493" i="17" a="1"/>
  <c r="H493" i="17" s="1"/>
  <c r="H497" i="17" a="1"/>
  <c r="H497" i="17" s="1"/>
  <c r="H501" i="17" a="1"/>
  <c r="H501" i="17" s="1"/>
  <c r="H505" i="17" a="1"/>
  <c r="H505" i="17" s="1"/>
  <c r="H508" i="17" a="1"/>
  <c r="H508" i="17" s="1"/>
  <c r="H512" i="17" a="1"/>
  <c r="H512" i="17" s="1"/>
  <c r="H516" i="17" a="1"/>
  <c r="H516" i="17" s="1"/>
  <c r="H520" i="17" a="1"/>
  <c r="H520" i="17" s="1"/>
  <c r="H523" i="17" a="1"/>
  <c r="H523" i="17" s="1"/>
  <c r="H527" i="17" a="1"/>
  <c r="H527" i="17" s="1"/>
  <c r="H531" i="17" a="1"/>
  <c r="H531" i="17" s="1"/>
  <c r="H535" i="17" a="1"/>
  <c r="H535" i="17" s="1"/>
  <c r="H542" i="17" a="1"/>
  <c r="H542" i="17" s="1"/>
  <c r="H546" i="17" a="1"/>
  <c r="H546" i="17" s="1"/>
  <c r="H550" i="17" a="1"/>
  <c r="H550" i="17" s="1"/>
  <c r="H553" i="17" a="1"/>
  <c r="H553" i="17" s="1"/>
  <c r="H557" i="17" a="1"/>
  <c r="H557" i="17" s="1"/>
  <c r="H561" i="17" a="1"/>
  <c r="H561" i="17" s="1"/>
  <c r="H564" i="17" a="1"/>
  <c r="H564" i="17" s="1"/>
  <c r="H568" i="17" a="1"/>
  <c r="H568" i="17" s="1"/>
  <c r="H160" i="17" a="1"/>
  <c r="H160" i="17" s="1"/>
  <c r="H176" i="17" a="1"/>
  <c r="H176" i="17" s="1"/>
  <c r="H183" i="17" a="1"/>
  <c r="H183" i="17" s="1"/>
  <c r="H191" i="17" a="1"/>
  <c r="H191" i="17" s="1"/>
  <c r="H199" i="17" a="1"/>
  <c r="H199" i="17" s="1"/>
  <c r="H214" i="17" a="1"/>
  <c r="H214" i="17" s="1"/>
  <c r="H222" i="17" a="1"/>
  <c r="H222" i="17" s="1"/>
  <c r="H230" i="17" a="1"/>
  <c r="H230" i="17" s="1"/>
  <c r="H238" i="17" a="1"/>
  <c r="H238" i="17" s="1"/>
  <c r="H245" i="17" a="1"/>
  <c r="H245" i="17" s="1"/>
  <c r="H253" i="17" a="1"/>
  <c r="H253" i="17" s="1"/>
  <c r="H260" i="17" a="1"/>
  <c r="H260" i="17" s="1"/>
  <c r="H268" i="17" a="1"/>
  <c r="H268" i="17" s="1"/>
  <c r="H275" i="17" a="1"/>
  <c r="H275" i="17" s="1"/>
  <c r="H283" i="17" a="1"/>
  <c r="H283" i="17" s="1"/>
  <c r="H291" i="17" a="1"/>
  <c r="H291" i="17" s="1"/>
  <c r="H299" i="17" a="1"/>
  <c r="H299" i="17" s="1"/>
  <c r="H306" i="17" a="1"/>
  <c r="H306" i="17" s="1"/>
  <c r="H313" i="17" a="1"/>
  <c r="H313" i="17" s="1"/>
  <c r="H321" i="17" a="1"/>
  <c r="H321" i="17" s="1"/>
  <c r="H329" i="17" a="1"/>
  <c r="H329" i="17" s="1"/>
  <c r="H334" i="17" a="1"/>
  <c r="H334" i="17" s="1"/>
  <c r="H338" i="17" a="1"/>
  <c r="H338" i="17" s="1"/>
  <c r="H342" i="17" a="1"/>
  <c r="H342" i="17" s="1"/>
  <c r="H345" i="17" a="1"/>
  <c r="H345" i="17" s="1"/>
  <c r="H349" i="17" a="1"/>
  <c r="H349" i="17" s="1"/>
  <c r="H353" i="17" a="1"/>
  <c r="H353" i="17" s="1"/>
  <c r="H357" i="17" a="1"/>
  <c r="H357" i="17" s="1"/>
  <c r="H361" i="17" a="1"/>
  <c r="H361" i="17" s="1"/>
  <c r="H365" i="17" a="1"/>
  <c r="H365" i="17" s="1"/>
  <c r="H369" i="17" a="1"/>
  <c r="H369" i="17" s="1"/>
  <c r="H373" i="17" a="1"/>
  <c r="H373" i="17" s="1"/>
  <c r="H376" i="17" a="1"/>
  <c r="H376" i="17" s="1"/>
  <c r="H380" i="17" a="1"/>
  <c r="H380" i="17" s="1"/>
  <c r="H384" i="17" a="1"/>
  <c r="H384" i="17" s="1"/>
  <c r="H388" i="17" a="1"/>
  <c r="H388" i="17" s="1"/>
  <c r="H392" i="17" a="1"/>
  <c r="H392" i="17" s="1"/>
  <c r="H396" i="17" a="1"/>
  <c r="H396" i="17" s="1"/>
  <c r="H400" i="17" a="1"/>
  <c r="H400" i="17" s="1"/>
  <c r="H404" i="17" a="1"/>
  <c r="H404" i="17" s="1"/>
  <c r="H407" i="17" a="1"/>
  <c r="H407" i="17" s="1"/>
  <c r="H411" i="17" a="1"/>
  <c r="H411" i="17" s="1"/>
  <c r="H415" i="17" a="1"/>
  <c r="H415" i="17" s="1"/>
  <c r="H419" i="17" a="1"/>
  <c r="H419" i="17" s="1"/>
  <c r="H423" i="17" a="1"/>
  <c r="H423" i="17" s="1"/>
  <c r="H430" i="17" a="1"/>
  <c r="H430" i="17" s="1"/>
  <c r="H434" i="17" a="1"/>
  <c r="H434" i="17" s="1"/>
  <c r="H438" i="17" a="1"/>
  <c r="H438" i="17" s="1"/>
  <c r="H442" i="17" a="1"/>
  <c r="H442" i="17" s="1"/>
  <c r="H445" i="17" a="1"/>
  <c r="H445" i="17" s="1"/>
  <c r="H449" i="17" a="1"/>
  <c r="H449" i="17" s="1"/>
  <c r="H453" i="17" a="1"/>
  <c r="H453" i="17" s="1"/>
  <c r="H457" i="17" a="1"/>
  <c r="H457" i="17" s="1"/>
  <c r="H460" i="17" a="1"/>
  <c r="H460" i="17" s="1"/>
  <c r="H464" i="17" a="1"/>
  <c r="H464" i="17" s="1"/>
  <c r="H468" i="17" a="1"/>
  <c r="H468" i="17" s="1"/>
  <c r="H472" i="17" a="1"/>
  <c r="H472" i="17" s="1"/>
  <c r="H475" i="17" a="1"/>
  <c r="H475" i="17" s="1"/>
  <c r="H479" i="17" a="1"/>
  <c r="H479" i="17" s="1"/>
  <c r="H483" i="17" a="1"/>
  <c r="H483" i="17" s="1"/>
  <c r="H487" i="17" a="1"/>
  <c r="H487" i="17" s="1"/>
  <c r="H494" i="17" a="1"/>
  <c r="H494" i="17" s="1"/>
  <c r="H498" i="17" a="1"/>
  <c r="H498" i="17" s="1"/>
  <c r="H502" i="17" a="1"/>
  <c r="H502" i="17" s="1"/>
  <c r="H506" i="17" a="1"/>
  <c r="H506" i="17" s="1"/>
  <c r="H509" i="17" a="1"/>
  <c r="H509" i="17" s="1"/>
  <c r="H513" i="17" a="1"/>
  <c r="H513" i="17" s="1"/>
  <c r="H517" i="17" a="1"/>
  <c r="H517" i="17" s="1"/>
  <c r="H521" i="17" a="1"/>
  <c r="H521" i="17" s="1"/>
  <c r="H524" i="17" a="1"/>
  <c r="H524" i="17" s="1"/>
  <c r="H528" i="17" a="1"/>
  <c r="H528" i="17" s="1"/>
  <c r="H532" i="17" a="1"/>
  <c r="H532" i="17" s="1"/>
  <c r="H536" i="17" a="1"/>
  <c r="H536" i="17" s="1"/>
  <c r="H539" i="17" a="1"/>
  <c r="H539" i="17" s="1"/>
  <c r="H543" i="17" a="1"/>
  <c r="H543" i="17" s="1"/>
  <c r="H547" i="17" a="1"/>
  <c r="H547" i="17" s="1"/>
  <c r="H164" i="17" a="1"/>
  <c r="H164" i="17" s="1"/>
  <c r="H177" i="17" a="1"/>
  <c r="H177" i="17" s="1"/>
  <c r="H185" i="17" a="1"/>
  <c r="H185" i="17" s="1"/>
  <c r="H193" i="17" a="1"/>
  <c r="H193" i="17" s="1"/>
  <c r="H201" i="17" a="1"/>
  <c r="H201" i="17" s="1"/>
  <c r="H208" i="17" a="1"/>
  <c r="H208" i="17" s="1"/>
  <c r="H216" i="17" a="1"/>
  <c r="H216" i="17" s="1"/>
  <c r="H224" i="17" a="1"/>
  <c r="H224" i="17" s="1"/>
  <c r="H232" i="17" a="1"/>
  <c r="H232" i="17" s="1"/>
  <c r="H239" i="17" a="1"/>
  <c r="H239" i="17" s="1"/>
  <c r="H247" i="17" a="1"/>
  <c r="H247" i="17" s="1"/>
  <c r="H262" i="17" a="1"/>
  <c r="H262" i="17" s="1"/>
  <c r="H270" i="17" a="1"/>
  <c r="H270" i="17" s="1"/>
  <c r="H277" i="17" a="1"/>
  <c r="H277" i="17" s="1"/>
  <c r="H285" i="17" a="1"/>
  <c r="H285" i="17" s="1"/>
  <c r="H293" i="17" a="1"/>
  <c r="H293" i="17" s="1"/>
  <c r="H301" i="17" a="1"/>
  <c r="H301" i="17" s="1"/>
  <c r="H308" i="17" a="1"/>
  <c r="H308" i="17" s="1"/>
  <c r="H315" i="17" a="1"/>
  <c r="H315" i="17" s="1"/>
  <c r="H323" i="17" a="1"/>
  <c r="H323" i="17" s="1"/>
  <c r="H331" i="17" a="1"/>
  <c r="H331" i="17" s="1"/>
  <c r="H335" i="17" a="1"/>
  <c r="H335" i="17" s="1"/>
  <c r="H339" i="17" a="1"/>
  <c r="H339" i="17" s="1"/>
  <c r="H346" i="17" a="1"/>
  <c r="H346" i="17" s="1"/>
  <c r="H350" i="17" a="1"/>
  <c r="H350" i="17" s="1"/>
  <c r="H354" i="17" a="1"/>
  <c r="H354" i="17" s="1"/>
  <c r="H358" i="17" a="1"/>
  <c r="H358" i="17" s="1"/>
  <c r="H362" i="17" a="1"/>
  <c r="H362" i="17" s="1"/>
  <c r="H366" i="17" a="1"/>
  <c r="H366" i="17" s="1"/>
  <c r="H370" i="17" a="1"/>
  <c r="H370" i="17" s="1"/>
  <c r="H374" i="17" a="1"/>
  <c r="H374" i="17" s="1"/>
  <c r="H377" i="17" a="1"/>
  <c r="H377" i="17" s="1"/>
  <c r="H381" i="17" a="1"/>
  <c r="H381" i="17" s="1"/>
  <c r="H385" i="17" a="1"/>
  <c r="H385" i="17" s="1"/>
  <c r="H389" i="17" a="1"/>
  <c r="H389" i="17" s="1"/>
  <c r="H393" i="17" a="1"/>
  <c r="H393" i="17" s="1"/>
  <c r="H397" i="17" a="1"/>
  <c r="H397" i="17" s="1"/>
  <c r="H401" i="17" a="1"/>
  <c r="H401" i="17" s="1"/>
  <c r="H405" i="17" a="1"/>
  <c r="H405" i="17" s="1"/>
  <c r="H408" i="17" a="1"/>
  <c r="H408" i="17" s="1"/>
  <c r="H412" i="17" a="1"/>
  <c r="H412" i="17" s="1"/>
  <c r="H416" i="17" a="1"/>
  <c r="H416" i="17" s="1"/>
  <c r="H420" i="17" a="1"/>
  <c r="H420" i="17" s="1"/>
  <c r="H424" i="17" a="1"/>
  <c r="H424" i="17" s="1"/>
  <c r="H427" i="17" a="1"/>
  <c r="H427" i="17" s="1"/>
  <c r="H431" i="17" a="1"/>
  <c r="H431" i="17" s="1"/>
  <c r="H435" i="17" a="1"/>
  <c r="H435" i="17" s="1"/>
  <c r="H439" i="17" a="1"/>
  <c r="H439" i="17" s="1"/>
  <c r="H446" i="17" a="1"/>
  <c r="H446" i="17" s="1"/>
  <c r="H450" i="17" a="1"/>
  <c r="H450" i="17" s="1"/>
  <c r="H454" i="17" a="1"/>
  <c r="H454" i="17" s="1"/>
  <c r="H458" i="17" a="1"/>
  <c r="H458" i="17" s="1"/>
  <c r="H461" i="17" a="1"/>
  <c r="H461" i="17" s="1"/>
  <c r="H465" i="17" a="1"/>
  <c r="H465" i="17" s="1"/>
  <c r="H469" i="17" a="1"/>
  <c r="H469" i="17" s="1"/>
  <c r="H473" i="17" a="1"/>
  <c r="H473" i="17" s="1"/>
  <c r="H476" i="17" a="1"/>
  <c r="H476" i="17" s="1"/>
  <c r="H480" i="17" a="1"/>
  <c r="H480" i="17" s="1"/>
  <c r="H484" i="17" a="1"/>
  <c r="H484" i="17" s="1"/>
  <c r="H488" i="17" a="1"/>
  <c r="H488" i="17" s="1"/>
  <c r="H491" i="17" a="1"/>
  <c r="H491" i="17" s="1"/>
  <c r="H495" i="17" a="1"/>
  <c r="H495" i="17" s="1"/>
  <c r="H499" i="17" a="1"/>
  <c r="H499" i="17" s="1"/>
  <c r="H503" i="17" a="1"/>
  <c r="H503" i="17" s="1"/>
  <c r="H510" i="17" a="1"/>
  <c r="H510" i="17" s="1"/>
  <c r="H514" i="17" a="1"/>
  <c r="H514" i="17" s="1"/>
  <c r="H518" i="17" a="1"/>
  <c r="H518" i="17" s="1"/>
  <c r="H522" i="17" a="1"/>
  <c r="H522" i="17" s="1"/>
  <c r="H525" i="17" a="1"/>
  <c r="H525" i="17" s="1"/>
  <c r="H529" i="17" a="1"/>
  <c r="H529" i="17" s="1"/>
  <c r="H533" i="17" a="1"/>
  <c r="H533" i="17" s="1"/>
  <c r="H537" i="17" a="1"/>
  <c r="H537" i="17" s="1"/>
  <c r="H540" i="17" a="1"/>
  <c r="H540" i="17" s="1"/>
  <c r="H544" i="17" a="1"/>
  <c r="H544" i="17" s="1"/>
  <c r="H548" i="17" a="1"/>
  <c r="H548" i="17" s="1"/>
  <c r="H168" i="17" a="1"/>
  <c r="H168" i="17" s="1"/>
  <c r="H179" i="17" a="1"/>
  <c r="H179" i="17" s="1"/>
  <c r="H187" i="17" a="1"/>
  <c r="H187" i="17" s="1"/>
  <c r="H195" i="17" a="1"/>
  <c r="H195" i="17" s="1"/>
  <c r="H203" i="17" a="1"/>
  <c r="H203" i="17" s="1"/>
  <c r="H210" i="17" a="1"/>
  <c r="H210" i="17" s="1"/>
  <c r="H218" i="17" a="1"/>
  <c r="H218" i="17" s="1"/>
  <c r="H226" i="17" a="1"/>
  <c r="H226" i="17" s="1"/>
  <c r="H234" i="17" a="1"/>
  <c r="H234" i="17" s="1"/>
  <c r="H241" i="17" a="1"/>
  <c r="H241" i="17" s="1"/>
  <c r="H249" i="17" a="1"/>
  <c r="H249" i="17" s="1"/>
  <c r="H256" i="17" a="1"/>
  <c r="H256" i="17" s="1"/>
  <c r="H264" i="17" a="1"/>
  <c r="H264" i="17" s="1"/>
  <c r="H271" i="17" a="1"/>
  <c r="H271" i="17" s="1"/>
  <c r="H279" i="17" a="1"/>
  <c r="H279" i="17" s="1"/>
  <c r="H287" i="17" a="1"/>
  <c r="H287" i="17" s="1"/>
  <c r="H295" i="17" a="1"/>
  <c r="H295" i="17" s="1"/>
  <c r="H310" i="17" a="1"/>
  <c r="H310" i="17" s="1"/>
  <c r="H317" i="17" a="1"/>
  <c r="H317" i="17" s="1"/>
  <c r="H325" i="17" a="1"/>
  <c r="H325" i="17" s="1"/>
  <c r="H332" i="17" a="1"/>
  <c r="H332" i="17" s="1"/>
  <c r="H336" i="17" a="1"/>
  <c r="H336" i="17" s="1"/>
  <c r="H340" i="17" a="1"/>
  <c r="H340" i="17" s="1"/>
  <c r="H343" i="17" a="1"/>
  <c r="H343" i="17" s="1"/>
  <c r="H347" i="17" a="1"/>
  <c r="H347" i="17" s="1"/>
  <c r="H351" i="17" a="1"/>
  <c r="H351" i="17" s="1"/>
  <c r="H355" i="17" a="1"/>
  <c r="H355" i="17" s="1"/>
  <c r="H359" i="17" a="1"/>
  <c r="H359" i="17" s="1"/>
  <c r="H363" i="17" a="1"/>
  <c r="H363" i="17" s="1"/>
  <c r="H367" i="17" a="1"/>
  <c r="H367" i="17" s="1"/>
  <c r="H371" i="17" a="1"/>
  <c r="H371" i="17" s="1"/>
  <c r="H378" i="17" a="1"/>
  <c r="H378" i="17" s="1"/>
  <c r="H382" i="17" a="1"/>
  <c r="H382" i="17" s="1"/>
  <c r="H386" i="17" a="1"/>
  <c r="H386" i="17" s="1"/>
  <c r="H390" i="17" a="1"/>
  <c r="H390" i="17" s="1"/>
  <c r="H394" i="17" a="1"/>
  <c r="H394" i="17" s="1"/>
  <c r="H398" i="17" a="1"/>
  <c r="H398" i="17" s="1"/>
  <c r="H402" i="17" a="1"/>
  <c r="H402" i="17" s="1"/>
  <c r="H406" i="17" a="1"/>
  <c r="H406" i="17" s="1"/>
  <c r="H409" i="17" a="1"/>
  <c r="H409" i="17" s="1"/>
  <c r="H413" i="17" a="1"/>
  <c r="H413" i="17" s="1"/>
  <c r="H417" i="17" a="1"/>
  <c r="H417" i="17" s="1"/>
  <c r="H421" i="17" a="1"/>
  <c r="H421" i="17" s="1"/>
  <c r="H425" i="17" a="1"/>
  <c r="H425" i="17" s="1"/>
  <c r="H440" i="17" a="1"/>
  <c r="H440" i="17" s="1"/>
  <c r="H455" i="17" a="1"/>
  <c r="H455" i="17" s="1"/>
  <c r="H470" i="17" a="1"/>
  <c r="H470" i="17" s="1"/>
  <c r="H485" i="17" a="1"/>
  <c r="H485" i="17" s="1"/>
  <c r="H500" i="17" a="1"/>
  <c r="H500" i="17" s="1"/>
  <c r="H515" i="17" a="1"/>
  <c r="H515" i="17" s="1"/>
  <c r="H530" i="17" a="1"/>
  <c r="H530" i="17" s="1"/>
  <c r="H545" i="17" a="1"/>
  <c r="H545" i="17" s="1"/>
  <c r="H558" i="17" a="1"/>
  <c r="H558" i="17" s="1"/>
  <c r="H567" i="17" a="1"/>
  <c r="H567" i="17" s="1"/>
  <c r="H572" i="17" a="1"/>
  <c r="H572" i="17" s="1"/>
  <c r="H576" i="17" a="1"/>
  <c r="H576" i="17" s="1"/>
  <c r="H579" i="17" a="1"/>
  <c r="H579" i="17" s="1"/>
  <c r="H583" i="17" a="1"/>
  <c r="H583" i="17" s="1"/>
  <c r="H587" i="17" a="1"/>
  <c r="H587" i="17" s="1"/>
  <c r="H591" i="17" a="1"/>
  <c r="H591" i="17" s="1"/>
  <c r="H598" i="17" a="1"/>
  <c r="H598" i="17" s="1"/>
  <c r="H602" i="17" a="1"/>
  <c r="H602" i="17" s="1"/>
  <c r="H606" i="17" a="1"/>
  <c r="H606" i="17" s="1"/>
  <c r="H610" i="17" a="1"/>
  <c r="H610" i="17" s="1"/>
  <c r="H612" i="17" a="1"/>
  <c r="H612" i="17" s="1"/>
  <c r="H616" i="17" a="1"/>
  <c r="H616" i="17" s="1"/>
  <c r="H620" i="17" a="1"/>
  <c r="H620" i="17" s="1"/>
  <c r="H627" i="17" a="1"/>
  <c r="H627" i="17" s="1"/>
  <c r="H631" i="17" a="1"/>
  <c r="H631" i="17" s="1"/>
  <c r="H635" i="17" a="1"/>
  <c r="H635" i="17" s="1"/>
  <c r="H639" i="17" a="1"/>
  <c r="H639" i="17" s="1"/>
  <c r="H642" i="17" a="1"/>
  <c r="H642" i="17" s="1"/>
  <c r="H646" i="17" a="1"/>
  <c r="H646" i="17" s="1"/>
  <c r="H650" i="17" a="1"/>
  <c r="H650" i="17" s="1"/>
  <c r="H654" i="17" a="1"/>
  <c r="H654" i="17" s="1"/>
  <c r="H657" i="17" a="1"/>
  <c r="H657" i="17" s="1"/>
  <c r="H661" i="17" a="1"/>
  <c r="H661" i="17" s="1"/>
  <c r="H665" i="17" a="1"/>
  <c r="H665" i="17" s="1"/>
  <c r="H669" i="17" a="1"/>
  <c r="H669" i="17" s="1"/>
  <c r="H672" i="17" a="1"/>
  <c r="H672" i="17" s="1"/>
  <c r="H676" i="17" a="1"/>
  <c r="H676" i="17" s="1"/>
  <c r="H680" i="17" a="1"/>
  <c r="H680" i="17" s="1"/>
  <c r="H684" i="17" a="1"/>
  <c r="H684" i="17" s="1"/>
  <c r="H688" i="17" a="1"/>
  <c r="H688" i="17" s="1"/>
  <c r="H692" i="17" a="1"/>
  <c r="H692" i="17" s="1"/>
  <c r="H696" i="17" a="1"/>
  <c r="H696" i="17" s="1"/>
  <c r="H700" i="17" a="1"/>
  <c r="H700" i="17" s="1"/>
  <c r="H707" i="17" a="1"/>
  <c r="H707" i="17" s="1"/>
  <c r="H711" i="17" a="1"/>
  <c r="H711" i="17" s="1"/>
  <c r="H715" i="17" a="1"/>
  <c r="H715" i="17" s="1"/>
  <c r="H719" i="17" a="1"/>
  <c r="H719" i="17" s="1"/>
  <c r="H723" i="17" a="1"/>
  <c r="H723" i="17" s="1"/>
  <c r="H727" i="17" a="1"/>
  <c r="H727" i="17" s="1"/>
  <c r="H731" i="17" a="1"/>
  <c r="H731" i="17" s="1"/>
  <c r="H735" i="17" a="1"/>
  <c r="H735" i="17" s="1"/>
  <c r="H738" i="17" a="1"/>
  <c r="H738" i="17" s="1"/>
  <c r="H742" i="17" a="1"/>
  <c r="H742" i="17" s="1"/>
  <c r="H746" i="17" a="1"/>
  <c r="H746" i="17" s="1"/>
  <c r="H750" i="17" a="1"/>
  <c r="H750" i="17" s="1"/>
  <c r="H754" i="17" a="1"/>
  <c r="H754" i="17" s="1"/>
  <c r="H758" i="17" a="1"/>
  <c r="H758" i="17" s="1"/>
  <c r="H762" i="17" a="1"/>
  <c r="H762" i="17" s="1"/>
  <c r="H766" i="17" a="1"/>
  <c r="H766" i="17" s="1"/>
  <c r="H769" i="17" a="1"/>
  <c r="H769" i="17" s="1"/>
  <c r="H773" i="17" a="1"/>
  <c r="H773" i="17" s="1"/>
  <c r="H777" i="17" a="1"/>
  <c r="H777" i="17" s="1"/>
  <c r="H781" i="17" a="1"/>
  <c r="H781" i="17" s="1"/>
  <c r="H785" i="17" a="1"/>
  <c r="H785" i="17" s="1"/>
  <c r="H789" i="17" a="1"/>
  <c r="H789" i="17" s="1"/>
  <c r="H793" i="17" a="1"/>
  <c r="H793" i="17" s="1"/>
  <c r="H797" i="17" a="1"/>
  <c r="H797" i="17" s="1"/>
  <c r="H801" i="17" a="1"/>
  <c r="H801" i="17" s="1"/>
  <c r="H805" i="17" a="1"/>
  <c r="H805" i="17" s="1"/>
  <c r="H809" i="17" a="1"/>
  <c r="H809" i="17" s="1"/>
  <c r="H813" i="17" a="1"/>
  <c r="H813" i="17" s="1"/>
  <c r="H817" i="17" a="1"/>
  <c r="H817" i="17" s="1"/>
  <c r="H821" i="17" a="1"/>
  <c r="H821" i="17" s="1"/>
  <c r="H825" i="17" a="1"/>
  <c r="H825" i="17" s="1"/>
  <c r="H829" i="17" a="1"/>
  <c r="H829" i="17" s="1"/>
  <c r="H832" i="17" a="1"/>
  <c r="H832" i="17" s="1"/>
  <c r="H836" i="17" a="1"/>
  <c r="H836" i="17" s="1"/>
  <c r="H840" i="17" a="1"/>
  <c r="H840" i="17" s="1"/>
  <c r="H844" i="17" a="1"/>
  <c r="H844" i="17" s="1"/>
  <c r="H848" i="17" a="1"/>
  <c r="H848" i="17" s="1"/>
  <c r="H852" i="17" a="1"/>
  <c r="H852" i="17" s="1"/>
  <c r="H856" i="17" a="1"/>
  <c r="H856" i="17" s="1"/>
  <c r="H860" i="17" a="1"/>
  <c r="H860" i="17" s="1"/>
  <c r="H428" i="17" a="1"/>
  <c r="H428" i="17" s="1"/>
  <c r="H443" i="17" a="1"/>
  <c r="H443" i="17" s="1"/>
  <c r="H474" i="17" a="1"/>
  <c r="H474" i="17" s="1"/>
  <c r="H489" i="17" a="1"/>
  <c r="H489" i="17" s="1"/>
  <c r="H504" i="17" a="1"/>
  <c r="H504" i="17" s="1"/>
  <c r="H519" i="17" a="1"/>
  <c r="H519" i="17" s="1"/>
  <c r="H534" i="17" a="1"/>
  <c r="H534" i="17" s="1"/>
  <c r="H549" i="17" a="1"/>
  <c r="H549" i="17" s="1"/>
  <c r="H554" i="17" a="1"/>
  <c r="H554" i="17" s="1"/>
  <c r="H559" i="17" a="1"/>
  <c r="H559" i="17" s="1"/>
  <c r="H563" i="17" a="1"/>
  <c r="H563" i="17" s="1"/>
  <c r="H569" i="17" a="1"/>
  <c r="H569" i="17" s="1"/>
  <c r="H573" i="17" a="1"/>
  <c r="H573" i="17" s="1"/>
  <c r="H577" i="17" a="1"/>
  <c r="H577" i="17" s="1"/>
  <c r="H580" i="17" a="1"/>
  <c r="H580" i="17" s="1"/>
  <c r="H584" i="17" a="1"/>
  <c r="H584" i="17" s="1"/>
  <c r="H588" i="17" a="1"/>
  <c r="H588" i="17" s="1"/>
  <c r="H592" i="17" a="1"/>
  <c r="H592" i="17" s="1"/>
  <c r="H595" i="17" a="1"/>
  <c r="H595" i="17" s="1"/>
  <c r="H599" i="17" a="1"/>
  <c r="H599" i="17" s="1"/>
  <c r="H603" i="17" a="1"/>
  <c r="H603" i="17" s="1"/>
  <c r="H607" i="17" a="1"/>
  <c r="H607" i="17" s="1"/>
  <c r="H613" i="17" a="1"/>
  <c r="H613" i="17" s="1"/>
  <c r="H617" i="17" a="1"/>
  <c r="H617" i="17" s="1"/>
  <c r="H621" i="17" a="1"/>
  <c r="H621" i="17" s="1"/>
  <c r="H624" i="17" a="1"/>
  <c r="H624" i="17" s="1"/>
  <c r="H628" i="17" a="1"/>
  <c r="H628" i="17" s="1"/>
  <c r="H632" i="17" a="1"/>
  <c r="H632" i="17" s="1"/>
  <c r="H636" i="17" a="1"/>
  <c r="H636" i="17" s="1"/>
  <c r="H643" i="17" a="1"/>
  <c r="H643" i="17" s="1"/>
  <c r="H647" i="17" a="1"/>
  <c r="H647" i="17" s="1"/>
  <c r="H651" i="17" a="1"/>
  <c r="H651" i="17" s="1"/>
  <c r="H655" i="17" a="1"/>
  <c r="H655" i="17" s="1"/>
  <c r="H658" i="17" a="1"/>
  <c r="H658" i="17" s="1"/>
  <c r="H662" i="17" a="1"/>
  <c r="H662" i="17" s="1"/>
  <c r="H666" i="17" a="1"/>
  <c r="H666" i="17" s="1"/>
  <c r="H670" i="17" a="1"/>
  <c r="H670" i="17" s="1"/>
  <c r="H673" i="17" a="1"/>
  <c r="H673" i="17" s="1"/>
  <c r="H677" i="17" a="1"/>
  <c r="H677" i="17" s="1"/>
  <c r="H681" i="17" a="1"/>
  <c r="H681" i="17" s="1"/>
  <c r="H685" i="17" a="1"/>
  <c r="H685" i="17" s="1"/>
  <c r="H689" i="17" a="1"/>
  <c r="H689" i="17" s="1"/>
  <c r="H693" i="17" a="1"/>
  <c r="H693" i="17" s="1"/>
  <c r="H697" i="17" a="1"/>
  <c r="H697" i="17" s="1"/>
  <c r="H701" i="17" a="1"/>
  <c r="H701" i="17" s="1"/>
  <c r="H704" i="17" a="1"/>
  <c r="H704" i="17" s="1"/>
  <c r="H708" i="17" a="1"/>
  <c r="H708" i="17" s="1"/>
  <c r="H712" i="17" a="1"/>
  <c r="H712" i="17" s="1"/>
  <c r="H716" i="17" a="1"/>
  <c r="H716" i="17" s="1"/>
  <c r="H720" i="17" a="1"/>
  <c r="H720" i="17" s="1"/>
  <c r="H724" i="17" a="1"/>
  <c r="H724" i="17" s="1"/>
  <c r="H728" i="17" a="1"/>
  <c r="H728" i="17" s="1"/>
  <c r="H732" i="17" a="1"/>
  <c r="H732" i="17" s="1"/>
  <c r="H739" i="17" a="1"/>
  <c r="H739" i="17" s="1"/>
  <c r="H743" i="17" a="1"/>
  <c r="H743" i="17" s="1"/>
  <c r="H747" i="17" a="1"/>
  <c r="H747" i="17" s="1"/>
  <c r="H751" i="17" a="1"/>
  <c r="H751" i="17" s="1"/>
  <c r="H755" i="17" a="1"/>
  <c r="H755" i="17" s="1"/>
  <c r="H759" i="17" a="1"/>
  <c r="H759" i="17" s="1"/>
  <c r="H763" i="17" a="1"/>
  <c r="H763" i="17" s="1"/>
  <c r="H767" i="17" a="1"/>
  <c r="H767" i="17" s="1"/>
  <c r="H770" i="17" a="1"/>
  <c r="H770" i="17" s="1"/>
  <c r="H774" i="17" a="1"/>
  <c r="H774" i="17" s="1"/>
  <c r="H778" i="17" a="1"/>
  <c r="H778" i="17" s="1"/>
  <c r="H782" i="17" a="1"/>
  <c r="H782" i="17" s="1"/>
  <c r="H786" i="17" a="1"/>
  <c r="H786" i="17" s="1"/>
  <c r="H790" i="17" a="1"/>
  <c r="H790" i="17" s="1"/>
  <c r="H794" i="17" a="1"/>
  <c r="H794" i="17" s="1"/>
  <c r="H798" i="17" a="1"/>
  <c r="H798" i="17" s="1"/>
  <c r="H802" i="17" a="1"/>
  <c r="H802" i="17" s="1"/>
  <c r="H806" i="17" a="1"/>
  <c r="H806" i="17" s="1"/>
  <c r="H810" i="17" a="1"/>
  <c r="H810" i="17" s="1"/>
  <c r="H814" i="17" a="1"/>
  <c r="H814" i="17" s="1"/>
  <c r="H818" i="17" a="1"/>
  <c r="H818" i="17" s="1"/>
  <c r="H822" i="17" a="1"/>
  <c r="H822" i="17" s="1"/>
  <c r="H826" i="17" a="1"/>
  <c r="H826" i="17" s="1"/>
  <c r="H830" i="17" a="1"/>
  <c r="H830" i="17" s="1"/>
  <c r="H833" i="17" a="1"/>
  <c r="H833" i="17" s="1"/>
  <c r="H837" i="17" a="1"/>
  <c r="H837" i="17" s="1"/>
  <c r="H841" i="17" a="1"/>
  <c r="H841" i="17" s="1"/>
  <c r="H845" i="17" a="1"/>
  <c r="H845" i="17" s="1"/>
  <c r="H849" i="17" a="1"/>
  <c r="H849" i="17" s="1"/>
  <c r="H853" i="17" a="1"/>
  <c r="H853" i="17" s="1"/>
  <c r="H857" i="17" a="1"/>
  <c r="H857" i="17" s="1"/>
  <c r="H432" i="17" a="1"/>
  <c r="H432" i="17" s="1"/>
  <c r="H447" i="17" a="1"/>
  <c r="H447" i="17" s="1"/>
  <c r="H462" i="17" a="1"/>
  <c r="H462" i="17" s="1"/>
  <c r="H477" i="17" a="1"/>
  <c r="H477" i="17" s="1"/>
  <c r="H492" i="17" a="1"/>
  <c r="H492" i="17" s="1"/>
  <c r="H507" i="17" a="1"/>
  <c r="H507" i="17" s="1"/>
  <c r="H538" i="17" a="1"/>
  <c r="H538" i="17" s="1"/>
  <c r="H551" i="17" a="1"/>
  <c r="H551" i="17" s="1"/>
  <c r="H555" i="17" a="1"/>
  <c r="H555" i="17" s="1"/>
  <c r="H560" i="17" a="1"/>
  <c r="H560" i="17" s="1"/>
  <c r="H565" i="17" a="1"/>
  <c r="H565" i="17" s="1"/>
  <c r="H570" i="17" a="1"/>
  <c r="H570" i="17" s="1"/>
  <c r="H574" i="17" a="1"/>
  <c r="H574" i="17" s="1"/>
  <c r="H578" i="17" a="1"/>
  <c r="H578" i="17" s="1"/>
  <c r="H581" i="17" a="1"/>
  <c r="H581" i="17" s="1"/>
  <c r="H585" i="17" a="1"/>
  <c r="H585" i="17" s="1"/>
  <c r="H589" i="17" a="1"/>
  <c r="H589" i="17" s="1"/>
  <c r="H593" i="17" a="1"/>
  <c r="H593" i="17" s="1"/>
  <c r="H596" i="17" a="1"/>
  <c r="H596" i="17" s="1"/>
  <c r="H600" i="17" a="1"/>
  <c r="H600" i="17" s="1"/>
  <c r="H604" i="17" a="1"/>
  <c r="H604" i="17" s="1"/>
  <c r="H608" i="17" a="1"/>
  <c r="H608" i="17" s="1"/>
  <c r="H611" i="17" a="1"/>
  <c r="H611" i="17" s="1"/>
  <c r="H614" i="17" a="1"/>
  <c r="H614" i="17" s="1"/>
  <c r="H618" i="17" a="1"/>
  <c r="H618" i="17" s="1"/>
  <c r="H622" i="17" a="1"/>
  <c r="H622" i="17" s="1"/>
  <c r="H625" i="17" a="1"/>
  <c r="H625" i="17" s="1"/>
  <c r="H629" i="17" a="1"/>
  <c r="H629" i="17" s="1"/>
  <c r="H633" i="17" a="1"/>
  <c r="H633" i="17" s="1"/>
  <c r="H637" i="17" a="1"/>
  <c r="H637" i="17" s="1"/>
  <c r="H640" i="17" a="1"/>
  <c r="H640" i="17" s="1"/>
  <c r="H644" i="17" a="1"/>
  <c r="H644" i="17" s="1"/>
  <c r="H648" i="17" a="1"/>
  <c r="H648" i="17" s="1"/>
  <c r="H652" i="17" a="1"/>
  <c r="H652" i="17" s="1"/>
  <c r="H659" i="17" a="1"/>
  <c r="H659" i="17" s="1"/>
  <c r="H663" i="17" a="1"/>
  <c r="H663" i="17" s="1"/>
  <c r="H667" i="17" a="1"/>
  <c r="H667" i="17" s="1"/>
  <c r="H671" i="17" a="1"/>
  <c r="H671" i="17" s="1"/>
  <c r="H674" i="17" a="1"/>
  <c r="H674" i="17" s="1"/>
  <c r="H678" i="17" a="1"/>
  <c r="H678" i="17" s="1"/>
  <c r="H682" i="17" a="1"/>
  <c r="H682" i="17" s="1"/>
  <c r="H686" i="17" a="1"/>
  <c r="H686" i="17" s="1"/>
  <c r="H690" i="17" a="1"/>
  <c r="H690" i="17" s="1"/>
  <c r="H694" i="17" a="1"/>
  <c r="H694" i="17" s="1"/>
  <c r="H698" i="17" a="1"/>
  <c r="H698" i="17" s="1"/>
  <c r="H702" i="17" a="1"/>
  <c r="H702" i="17" s="1"/>
  <c r="H705" i="17" a="1"/>
  <c r="H705" i="17" s="1"/>
  <c r="H709" i="17" a="1"/>
  <c r="H709" i="17" s="1"/>
  <c r="H713" i="17" a="1"/>
  <c r="H713" i="17" s="1"/>
  <c r="H717" i="17" a="1"/>
  <c r="H717" i="17" s="1"/>
  <c r="H721" i="17" a="1"/>
  <c r="H721" i="17" s="1"/>
  <c r="H725" i="17" a="1"/>
  <c r="H725" i="17" s="1"/>
  <c r="H729" i="17" a="1"/>
  <c r="H729" i="17" s="1"/>
  <c r="H733" i="17" a="1"/>
  <c r="H733" i="17" s="1"/>
  <c r="H736" i="17" a="1"/>
  <c r="H736" i="17" s="1"/>
  <c r="H740" i="17" a="1"/>
  <c r="H740" i="17" s="1"/>
  <c r="H744" i="17" a="1"/>
  <c r="H744" i="17" s="1"/>
  <c r="H748" i="17" a="1"/>
  <c r="H748" i="17" s="1"/>
  <c r="H752" i="17" a="1"/>
  <c r="H752" i="17" s="1"/>
  <c r="H756" i="17" a="1"/>
  <c r="H756" i="17" s="1"/>
  <c r="H760" i="17" a="1"/>
  <c r="H760" i="17" s="1"/>
  <c r="H764" i="17" a="1"/>
  <c r="H764" i="17" s="1"/>
  <c r="H771" i="17" a="1"/>
  <c r="H771" i="17" s="1"/>
  <c r="H775" i="17" a="1"/>
  <c r="H775" i="17" s="1"/>
  <c r="H779" i="17" a="1"/>
  <c r="H779" i="17" s="1"/>
  <c r="H783" i="17" a="1"/>
  <c r="H783" i="17" s="1"/>
  <c r="H787" i="17" a="1"/>
  <c r="H787" i="17" s="1"/>
  <c r="H791" i="17" a="1"/>
  <c r="H791" i="17" s="1"/>
  <c r="H795" i="17" a="1"/>
  <c r="H795" i="17" s="1"/>
  <c r="H799" i="17" a="1"/>
  <c r="H799" i="17" s="1"/>
  <c r="H803" i="17" a="1"/>
  <c r="H803" i="17" s="1"/>
  <c r="H807" i="17" a="1"/>
  <c r="H807" i="17" s="1"/>
  <c r="H811" i="17" a="1"/>
  <c r="H811" i="17" s="1"/>
  <c r="H815" i="17" a="1"/>
  <c r="H815" i="17" s="1"/>
  <c r="H819" i="17" a="1"/>
  <c r="H819" i="17" s="1"/>
  <c r="H823" i="17" a="1"/>
  <c r="H823" i="17" s="1"/>
  <c r="H827" i="17" a="1"/>
  <c r="H827" i="17" s="1"/>
  <c r="H831" i="17" a="1"/>
  <c r="H831" i="17" s="1"/>
  <c r="H834" i="17" a="1"/>
  <c r="H834" i="17" s="1"/>
  <c r="H838" i="17" a="1"/>
  <c r="H838" i="17" s="1"/>
  <c r="H842" i="17" a="1"/>
  <c r="H842" i="17" s="1"/>
  <c r="H846" i="17" a="1"/>
  <c r="H846" i="17" s="1"/>
  <c r="H850" i="17" a="1"/>
  <c r="H850" i="17" s="1"/>
  <c r="H854" i="17" a="1"/>
  <c r="H854" i="17" s="1"/>
  <c r="H858" i="17" a="1"/>
  <c r="H858" i="17" s="1"/>
  <c r="H436" i="17" a="1"/>
  <c r="H436" i="17" s="1"/>
  <c r="H451" i="17" a="1"/>
  <c r="H451" i="17" s="1"/>
  <c r="H466" i="17" a="1"/>
  <c r="H466" i="17" s="1"/>
  <c r="H481" i="17" a="1"/>
  <c r="H481" i="17" s="1"/>
  <c r="H496" i="17" a="1"/>
  <c r="H496" i="17" s="1"/>
  <c r="H511" i="17" a="1"/>
  <c r="H511" i="17" s="1"/>
  <c r="H526" i="17" a="1"/>
  <c r="H526" i="17" s="1"/>
  <c r="H541" i="17" a="1"/>
  <c r="H541" i="17" s="1"/>
  <c r="H552" i="17" a="1"/>
  <c r="H552" i="17" s="1"/>
  <c r="H556" i="17" a="1"/>
  <c r="H556" i="17" s="1"/>
  <c r="H562" i="17" a="1"/>
  <c r="H562" i="17" s="1"/>
  <c r="H566" i="17" a="1"/>
  <c r="H566" i="17" s="1"/>
  <c r="H571" i="17" a="1"/>
  <c r="H571" i="17" s="1"/>
  <c r="H575" i="17" a="1"/>
  <c r="H575" i="17" s="1"/>
  <c r="H582" i="17" a="1"/>
  <c r="H582" i="17" s="1"/>
  <c r="H586" i="17" a="1"/>
  <c r="H586" i="17" s="1"/>
  <c r="H590" i="17" a="1"/>
  <c r="H590" i="17" s="1"/>
  <c r="H594" i="17" a="1"/>
  <c r="H594" i="17" s="1"/>
  <c r="H597" i="17" a="1"/>
  <c r="H597" i="17" s="1"/>
  <c r="H601" i="17" a="1"/>
  <c r="H601" i="17" s="1"/>
  <c r="H605" i="17" a="1"/>
  <c r="H605" i="17" s="1"/>
  <c r="H609" i="17" a="1"/>
  <c r="H609" i="17" s="1"/>
  <c r="H615" i="17" a="1"/>
  <c r="H615" i="17" s="1"/>
  <c r="H619" i="17" a="1"/>
  <c r="H619" i="17" s="1"/>
  <c r="H623" i="17" a="1"/>
  <c r="H623" i="17" s="1"/>
  <c r="H626" i="17" a="1"/>
  <c r="H626" i="17" s="1"/>
  <c r="H630" i="17" a="1"/>
  <c r="H630" i="17" s="1"/>
  <c r="H634" i="17" a="1"/>
  <c r="H634" i="17" s="1"/>
  <c r="H638" i="17" a="1"/>
  <c r="H638" i="17" s="1"/>
  <c r="H641" i="17" a="1"/>
  <c r="H641" i="17" s="1"/>
  <c r="H645" i="17" a="1"/>
  <c r="H645" i="17" s="1"/>
  <c r="H649" i="17" a="1"/>
  <c r="H649" i="17" s="1"/>
  <c r="H653" i="17" a="1"/>
  <c r="H653" i="17" s="1"/>
  <c r="H656" i="17" a="1"/>
  <c r="H656" i="17" s="1"/>
  <c r="H660" i="17" a="1"/>
  <c r="H660" i="17" s="1"/>
  <c r="H664" i="17" a="1"/>
  <c r="H664" i="17" s="1"/>
  <c r="H668" i="17" a="1"/>
  <c r="H668" i="17" s="1"/>
  <c r="H675" i="17" a="1"/>
  <c r="H675" i="17" s="1"/>
  <c r="H679" i="17" a="1"/>
  <c r="H679" i="17" s="1"/>
  <c r="H683" i="17" a="1"/>
  <c r="H683" i="17" s="1"/>
  <c r="H687" i="17" a="1"/>
  <c r="H687" i="17" s="1"/>
  <c r="H691" i="17" a="1"/>
  <c r="H691" i="17" s="1"/>
  <c r="H695" i="17" a="1"/>
  <c r="H695" i="17" s="1"/>
  <c r="H699" i="17" a="1"/>
  <c r="H699" i="17" s="1"/>
  <c r="H703" i="17" a="1"/>
  <c r="H703" i="17" s="1"/>
  <c r="H706" i="17" a="1"/>
  <c r="H706" i="17" s="1"/>
  <c r="H710" i="17" a="1"/>
  <c r="H710" i="17" s="1"/>
  <c r="H714" i="17" a="1"/>
  <c r="H714" i="17" s="1"/>
  <c r="H718" i="17" a="1"/>
  <c r="H718" i="17" s="1"/>
  <c r="H722" i="17" a="1"/>
  <c r="H722" i="17" s="1"/>
  <c r="H726" i="17" a="1"/>
  <c r="H726" i="17" s="1"/>
  <c r="H730" i="17" a="1"/>
  <c r="H730" i="17" s="1"/>
  <c r="H734" i="17" a="1"/>
  <c r="H734" i="17" s="1"/>
  <c r="H737" i="17" a="1"/>
  <c r="H737" i="17" s="1"/>
  <c r="H741" i="17" a="1"/>
  <c r="H741" i="17" s="1"/>
  <c r="H745" i="17" a="1"/>
  <c r="H745" i="17" s="1"/>
  <c r="H749" i="17" a="1"/>
  <c r="H749" i="17" s="1"/>
  <c r="H753" i="17" a="1"/>
  <c r="H753" i="17" s="1"/>
  <c r="H757" i="17" a="1"/>
  <c r="H757" i="17" s="1"/>
  <c r="H761" i="17" a="1"/>
  <c r="H761" i="17" s="1"/>
  <c r="H765" i="17" a="1"/>
  <c r="H765" i="17" s="1"/>
  <c r="H768" i="17" a="1"/>
  <c r="H768" i="17" s="1"/>
  <c r="H772" i="17" a="1"/>
  <c r="H772" i="17" s="1"/>
  <c r="H776" i="17" a="1"/>
  <c r="H776" i="17" s="1"/>
  <c r="H780" i="17" a="1"/>
  <c r="H780" i="17" s="1"/>
  <c r="H784" i="17" a="1"/>
  <c r="H784" i="17" s="1"/>
  <c r="H788" i="17" a="1"/>
  <c r="H788" i="17" s="1"/>
  <c r="H792" i="17" a="1"/>
  <c r="H792" i="17" s="1"/>
  <c r="H796" i="17" a="1"/>
  <c r="H796" i="17" s="1"/>
  <c r="H800" i="17" a="1"/>
  <c r="H800" i="17" s="1"/>
  <c r="H804" i="17" a="1"/>
  <c r="H804" i="17" s="1"/>
  <c r="H808" i="17" a="1"/>
  <c r="H808" i="17" s="1"/>
  <c r="H812" i="17" a="1"/>
  <c r="H812" i="17" s="1"/>
  <c r="H816" i="17" a="1"/>
  <c r="H816" i="17" s="1"/>
  <c r="H820" i="17" a="1"/>
  <c r="H820" i="17" s="1"/>
  <c r="H824" i="17" a="1"/>
  <c r="H824" i="17" s="1"/>
  <c r="H828" i="17" a="1"/>
  <c r="H828" i="17" s="1"/>
  <c r="H835" i="17" a="1"/>
  <c r="H835" i="17" s="1"/>
  <c r="H839" i="17" a="1"/>
  <c r="H839" i="17" s="1"/>
  <c r="H843" i="17" a="1"/>
  <c r="H843" i="17" s="1"/>
  <c r="H847" i="17" a="1"/>
  <c r="H847" i="17" s="1"/>
  <c r="H851" i="17" a="1"/>
  <c r="H851" i="17" s="1"/>
  <c r="H862" i="17" a="1"/>
  <c r="H862" i="17" s="1"/>
  <c r="H866" i="17" a="1"/>
  <c r="H866" i="17" s="1"/>
  <c r="H870" i="17" a="1"/>
  <c r="H870" i="17" s="1"/>
  <c r="H874" i="17" a="1"/>
  <c r="H874" i="17" s="1"/>
  <c r="H878" i="17" a="1"/>
  <c r="H878" i="17" s="1"/>
  <c r="H881" i="17" a="1"/>
  <c r="H881" i="17" s="1"/>
  <c r="H885" i="17" a="1"/>
  <c r="H885" i="17" s="1"/>
  <c r="H889" i="17" a="1"/>
  <c r="H889" i="17" s="1"/>
  <c r="H893" i="17" a="1"/>
  <c r="H893" i="17" s="1"/>
  <c r="H897" i="17" a="1"/>
  <c r="H897" i="17" s="1"/>
  <c r="H901" i="17" a="1"/>
  <c r="H901" i="17" s="1"/>
  <c r="H905" i="17" a="1"/>
  <c r="H905" i="17" s="1"/>
  <c r="H909" i="17" a="1"/>
  <c r="H909" i="17" s="1"/>
  <c r="H912" i="17" a="1"/>
  <c r="H912" i="17" s="1"/>
  <c r="H916" i="17" a="1"/>
  <c r="H916" i="17" s="1"/>
  <c r="H920" i="17" a="1"/>
  <c r="H920" i="17" s="1"/>
  <c r="H924" i="17" a="1"/>
  <c r="H924" i="17" s="1"/>
  <c r="H928" i="17" a="1"/>
  <c r="H928" i="17" s="1"/>
  <c r="H932" i="17" a="1"/>
  <c r="H932" i="17" s="1"/>
  <c r="H939" i="17" a="1"/>
  <c r="H939" i="17" s="1"/>
  <c r="H943" i="17" a="1"/>
  <c r="H943" i="17" s="1"/>
  <c r="H947" i="17" a="1"/>
  <c r="H947" i="17" s="1"/>
  <c r="H951" i="17" a="1"/>
  <c r="H951" i="17" s="1"/>
  <c r="H954" i="17" a="1"/>
  <c r="H954" i="17" s="1"/>
  <c r="H957" i="17" a="1"/>
  <c r="H957" i="17" s="1"/>
  <c r="H961" i="17" a="1"/>
  <c r="H961" i="17" s="1"/>
  <c r="H965" i="17" a="1"/>
  <c r="H965" i="17" s="1"/>
  <c r="H968" i="17" a="1"/>
  <c r="H968" i="17" s="1"/>
  <c r="H975" i="17" a="1"/>
  <c r="H975" i="17" s="1"/>
  <c r="H979" i="17" a="1"/>
  <c r="H979" i="17" s="1"/>
  <c r="H983" i="17" a="1"/>
  <c r="H983" i="17" s="1"/>
  <c r="H986" i="17" a="1"/>
  <c r="H986" i="17" s="1"/>
  <c r="H989" i="17" a="1"/>
  <c r="H989" i="17" s="1"/>
  <c r="H993" i="17" a="1"/>
  <c r="H993" i="17" s="1"/>
  <c r="H1000" i="17" a="1"/>
  <c r="H1000" i="17" s="1"/>
  <c r="H855" i="17" a="1"/>
  <c r="H855" i="17" s="1"/>
  <c r="H863" i="17" a="1"/>
  <c r="H863" i="17" s="1"/>
  <c r="H867" i="17" a="1"/>
  <c r="H867" i="17" s="1"/>
  <c r="H871" i="17" a="1"/>
  <c r="H871" i="17" s="1"/>
  <c r="H875" i="17" a="1"/>
  <c r="H875" i="17" s="1"/>
  <c r="H879" i="17" a="1"/>
  <c r="H879" i="17" s="1"/>
  <c r="H882" i="17" a="1"/>
  <c r="H882" i="17" s="1"/>
  <c r="H886" i="17" a="1"/>
  <c r="H886" i="17" s="1"/>
  <c r="H890" i="17" a="1"/>
  <c r="H890" i="17" s="1"/>
  <c r="H894" i="17" a="1"/>
  <c r="H894" i="17" s="1"/>
  <c r="H898" i="17" a="1"/>
  <c r="H898" i="17" s="1"/>
  <c r="H902" i="17" a="1"/>
  <c r="H902" i="17" s="1"/>
  <c r="H906" i="17" a="1"/>
  <c r="H906" i="17" s="1"/>
  <c r="H910" i="17" a="1"/>
  <c r="H910" i="17" s="1"/>
  <c r="H913" i="17" a="1"/>
  <c r="H913" i="17" s="1"/>
  <c r="H917" i="17" a="1"/>
  <c r="H917" i="17" s="1"/>
  <c r="H921" i="17" a="1"/>
  <c r="H921" i="17" s="1"/>
  <c r="H925" i="17" a="1"/>
  <c r="H925" i="17" s="1"/>
  <c r="H929" i="17" a="1"/>
  <c r="H929" i="17" s="1"/>
  <c r="H933" i="17" a="1"/>
  <c r="H933" i="17" s="1"/>
  <c r="H936" i="17" a="1"/>
  <c r="H936" i="17" s="1"/>
  <c r="H940" i="17" a="1"/>
  <c r="H940" i="17" s="1"/>
  <c r="H944" i="17" a="1"/>
  <c r="H944" i="17" s="1"/>
  <c r="H948" i="17" a="1"/>
  <c r="H948" i="17" s="1"/>
  <c r="H955" i="17" a="1"/>
  <c r="H955" i="17" s="1"/>
  <c r="H958" i="17" a="1"/>
  <c r="H958" i="17" s="1"/>
  <c r="H962" i="17" a="1"/>
  <c r="H962" i="17" s="1"/>
  <c r="H966" i="17" a="1"/>
  <c r="H966" i="17" s="1"/>
  <c r="H969" i="17" a="1"/>
  <c r="H969" i="17" s="1"/>
  <c r="H972" i="17" a="1"/>
  <c r="H972" i="17" s="1"/>
  <c r="H976" i="17" a="1"/>
  <c r="H976" i="17" s="1"/>
  <c r="H980" i="17" a="1"/>
  <c r="H980" i="17" s="1"/>
  <c r="H987" i="17" a="1"/>
  <c r="H987" i="17" s="1"/>
  <c r="H990" i="17" a="1"/>
  <c r="H990" i="17" s="1"/>
  <c r="H994" i="17" a="1"/>
  <c r="H994" i="17" s="1"/>
  <c r="H998" i="17" a="1"/>
  <c r="H998" i="17" s="1"/>
  <c r="H859" i="17" a="1"/>
  <c r="H859" i="17" s="1"/>
  <c r="H864" i="17" a="1"/>
  <c r="H864" i="17" s="1"/>
  <c r="H868" i="17" a="1"/>
  <c r="H868" i="17" s="1"/>
  <c r="H872" i="17" a="1"/>
  <c r="H872" i="17" s="1"/>
  <c r="H876" i="17" a="1"/>
  <c r="H876" i="17" s="1"/>
  <c r="H883" i="17" a="1"/>
  <c r="H883" i="17" s="1"/>
  <c r="H887" i="17" a="1"/>
  <c r="H887" i="17" s="1"/>
  <c r="H891" i="17" a="1"/>
  <c r="H891" i="17" s="1"/>
  <c r="H895" i="17" a="1"/>
  <c r="H895" i="17" s="1"/>
  <c r="H899" i="17" a="1"/>
  <c r="H899" i="17" s="1"/>
  <c r="H903" i="17" a="1"/>
  <c r="H903" i="17" s="1"/>
  <c r="H907" i="17" a="1"/>
  <c r="H907" i="17" s="1"/>
  <c r="H911" i="17" a="1"/>
  <c r="H911" i="17" s="1"/>
  <c r="H914" i="17" a="1"/>
  <c r="H914" i="17" s="1"/>
  <c r="H918" i="17" a="1"/>
  <c r="H918" i="17" s="1"/>
  <c r="H922" i="17" a="1"/>
  <c r="H922" i="17" s="1"/>
  <c r="H926" i="17" a="1"/>
  <c r="H926" i="17" s="1"/>
  <c r="H930" i="17" a="1"/>
  <c r="H930" i="17" s="1"/>
  <c r="H934" i="17" a="1"/>
  <c r="H934" i="17" s="1"/>
  <c r="H937" i="17" a="1"/>
  <c r="H937" i="17" s="1"/>
  <c r="H941" i="17" a="1"/>
  <c r="H941" i="17" s="1"/>
  <c r="H945" i="17" a="1"/>
  <c r="H945" i="17" s="1"/>
  <c r="H949" i="17" a="1"/>
  <c r="H949" i="17" s="1"/>
  <c r="H952" i="17" a="1"/>
  <c r="H952" i="17" s="1"/>
  <c r="H959" i="17" a="1"/>
  <c r="H959" i="17" s="1"/>
  <c r="H963" i="17" a="1"/>
  <c r="H963" i="17" s="1"/>
  <c r="H967" i="17" a="1"/>
  <c r="H967" i="17" s="1"/>
  <c r="H970" i="17" a="1"/>
  <c r="H970" i="17" s="1"/>
  <c r="H973" i="17" a="1"/>
  <c r="H973" i="17" s="1"/>
  <c r="H977" i="17" a="1"/>
  <c r="H977" i="17" s="1"/>
  <c r="H981" i="17" a="1"/>
  <c r="H981" i="17" s="1"/>
  <c r="H984" i="17" a="1"/>
  <c r="H984" i="17" s="1"/>
  <c r="H991" i="17" a="1"/>
  <c r="H991" i="17" s="1"/>
  <c r="H995" i="17" a="1"/>
  <c r="H995" i="17" s="1"/>
  <c r="H861" i="17" a="1"/>
  <c r="H861" i="17" s="1"/>
  <c r="H865" i="17" a="1"/>
  <c r="H865" i="17" s="1"/>
  <c r="H869" i="17" a="1"/>
  <c r="H869" i="17" s="1"/>
  <c r="H873" i="17" a="1"/>
  <c r="H873" i="17" s="1"/>
  <c r="H877" i="17" a="1"/>
  <c r="H877" i="17" s="1"/>
  <c r="H880" i="17" a="1"/>
  <c r="H880" i="17" s="1"/>
  <c r="H884" i="17" a="1"/>
  <c r="H884" i="17" s="1"/>
  <c r="H888" i="17" a="1"/>
  <c r="H888" i="17" s="1"/>
  <c r="H892" i="17" a="1"/>
  <c r="H892" i="17" s="1"/>
  <c r="H896" i="17" a="1"/>
  <c r="H896" i="17" s="1"/>
  <c r="H900" i="17" a="1"/>
  <c r="H900" i="17" s="1"/>
  <c r="H904" i="17" a="1"/>
  <c r="H904" i="17" s="1"/>
  <c r="H908" i="17" a="1"/>
  <c r="H908" i="17" s="1"/>
  <c r="H915" i="17" a="1"/>
  <c r="H915" i="17" s="1"/>
  <c r="H919" i="17" a="1"/>
  <c r="H919" i="17" s="1"/>
  <c r="H923" i="17" a="1"/>
  <c r="H923" i="17" s="1"/>
  <c r="H927" i="17" a="1"/>
  <c r="H927" i="17" s="1"/>
  <c r="H931" i="17" a="1"/>
  <c r="H931" i="17" s="1"/>
  <c r="H935" i="17" a="1"/>
  <c r="H935" i="17" s="1"/>
  <c r="H938" i="17" a="1"/>
  <c r="H938" i="17" s="1"/>
  <c r="H942" i="17" a="1"/>
  <c r="H942" i="17" s="1"/>
  <c r="H946" i="17" a="1"/>
  <c r="H946" i="17" s="1"/>
  <c r="H950" i="17" a="1"/>
  <c r="H950" i="17" s="1"/>
  <c r="H953" i="17" a="1"/>
  <c r="H953" i="17" s="1"/>
  <c r="H956" i="17" a="1"/>
  <c r="H956" i="17" s="1"/>
  <c r="H960" i="17" a="1"/>
  <c r="H960" i="17" s="1"/>
  <c r="H964" i="17" a="1"/>
  <c r="H964" i="17" s="1"/>
  <c r="H971" i="17" a="1"/>
  <c r="H971" i="17" s="1"/>
  <c r="H974" i="17" a="1"/>
  <c r="H974" i="17" s="1"/>
  <c r="H978" i="17" a="1"/>
  <c r="H978" i="17" s="1"/>
  <c r="H982" i="17" a="1"/>
  <c r="H982" i="17" s="1"/>
  <c r="H985" i="17" a="1"/>
  <c r="H985" i="17" s="1"/>
  <c r="H988" i="17" a="1"/>
  <c r="H988" i="17" s="1"/>
  <c r="H992" i="17" a="1"/>
  <c r="H992" i="17" s="1"/>
  <c r="H996" i="17" a="1"/>
  <c r="H996" i="17" s="1"/>
  <c r="H997" i="17" a="1"/>
  <c r="H997" i="17" s="1"/>
  <c r="H999" i="17" a="1"/>
  <c r="H999" i="17" s="1"/>
  <c r="F6" i="17" a="1"/>
  <c r="F6" i="17" s="1"/>
  <c r="F7" i="17" a="1"/>
  <c r="F7" i="17" s="1"/>
  <c r="F8" i="17" a="1"/>
  <c r="F8" i="17" s="1"/>
  <c r="I2" i="17"/>
  <c r="L443" i="1"/>
  <c r="G20" i="2"/>
  <c r="H19" i="2"/>
  <c r="D26" i="17" l="1" a="1"/>
  <c r="D26" i="17" s="1"/>
  <c r="D22" i="17" a="1"/>
  <c r="D22" i="17" s="1"/>
  <c r="D25" i="17" a="1"/>
  <c r="D25" i="17" s="1"/>
  <c r="D21" i="17" a="1"/>
  <c r="D21" i="17" s="1"/>
  <c r="D23" i="17" a="1"/>
  <c r="D23" i="17" s="1"/>
  <c r="D27" i="17" a="1"/>
  <c r="D27" i="17" s="1"/>
  <c r="D28" i="17" a="1"/>
  <c r="D28" i="17" s="1"/>
  <c r="D24" i="17" a="1"/>
  <c r="D24" i="17" s="1"/>
  <c r="D20" i="17" a="1"/>
  <c r="D20" i="17" s="1"/>
  <c r="I8" i="17" a="1"/>
  <c r="I8" i="17" s="1"/>
  <c r="I12" i="17" a="1"/>
  <c r="I12" i="17" s="1"/>
  <c r="I16" i="17" a="1"/>
  <c r="I16" i="17" s="1"/>
  <c r="I20" i="17" a="1"/>
  <c r="I20" i="17" s="1"/>
  <c r="I24" i="17" a="1"/>
  <c r="I24" i="17" s="1"/>
  <c r="I28" i="17" a="1"/>
  <c r="I28" i="17" s="1"/>
  <c r="I7" i="17" a="1"/>
  <c r="I7" i="17" s="1"/>
  <c r="I13" i="17" a="1"/>
  <c r="I13" i="17" s="1"/>
  <c r="I18" i="17" a="1"/>
  <c r="I18" i="17" s="1"/>
  <c r="I23" i="17" a="1"/>
  <c r="I23" i="17" s="1"/>
  <c r="I29" i="17" a="1"/>
  <c r="I29" i="17" s="1"/>
  <c r="I17" i="17" a="1"/>
  <c r="I17" i="17" s="1"/>
  <c r="I9" i="17" a="1"/>
  <c r="I9" i="17" s="1"/>
  <c r="I14" i="17" a="1"/>
  <c r="I14" i="17" s="1"/>
  <c r="I19" i="17" a="1"/>
  <c r="I19" i="17" s="1"/>
  <c r="I25" i="17" a="1"/>
  <c r="I25" i="17" s="1"/>
  <c r="I30" i="17" a="1"/>
  <c r="I30" i="17" s="1"/>
  <c r="I10" i="17" a="1"/>
  <c r="I10" i="17" s="1"/>
  <c r="I21" i="17" a="1"/>
  <c r="I21" i="17" s="1"/>
  <c r="I5" i="17" a="1"/>
  <c r="I5" i="17" s="1"/>
  <c r="I15" i="17" a="1"/>
  <c r="I15" i="17" s="1"/>
  <c r="I26" i="17" a="1"/>
  <c r="I26" i="17" s="1"/>
  <c r="I6" i="17" a="1"/>
  <c r="I6" i="17" s="1"/>
  <c r="I11" i="17" a="1"/>
  <c r="I11" i="17" s="1"/>
  <c r="I22" i="17" a="1"/>
  <c r="I22" i="17" s="1"/>
  <c r="I27" i="17" a="1"/>
  <c r="I27" i="17" s="1"/>
  <c r="J2" i="17"/>
  <c r="G21" i="2"/>
  <c r="H20" i="2"/>
  <c r="K2" i="17" l="1"/>
  <c r="G22" i="2"/>
  <c r="H21" i="2"/>
  <c r="K4" i="17" l="1" a="1"/>
  <c r="K4" i="17" s="1"/>
  <c r="K3" i="17" a="1"/>
  <c r="K3" i="17" s="1"/>
  <c r="K8" i="17" a="1"/>
  <c r="K8" i="17" s="1"/>
  <c r="K12" i="17" a="1"/>
  <c r="K12" i="17" s="1"/>
  <c r="K16" i="17" a="1"/>
  <c r="K16" i="17" s="1"/>
  <c r="K20" i="17" a="1"/>
  <c r="K20" i="17" s="1"/>
  <c r="K5" i="17" a="1"/>
  <c r="K5" i="17" s="1"/>
  <c r="K9" i="17" a="1"/>
  <c r="K9" i="17" s="1"/>
  <c r="K13" i="17" a="1"/>
  <c r="K13" i="17" s="1"/>
  <c r="K17" i="17" a="1"/>
  <c r="K17" i="17" s="1"/>
  <c r="K7" i="17" a="1"/>
  <c r="K7" i="17" s="1"/>
  <c r="K15" i="17" a="1"/>
  <c r="K15" i="17" s="1"/>
  <c r="K22" i="17" a="1"/>
  <c r="K22" i="17" s="1"/>
  <c r="K10" i="17" a="1"/>
  <c r="K10" i="17" s="1"/>
  <c r="K18" i="17" a="1"/>
  <c r="K18" i="17" s="1"/>
  <c r="K23" i="17" a="1"/>
  <c r="K23" i="17" s="1"/>
  <c r="K11" i="17" a="1"/>
  <c r="K11" i="17" s="1"/>
  <c r="K19" i="17" a="1"/>
  <c r="K19" i="17" s="1"/>
  <c r="K6" i="17" a="1"/>
  <c r="K6" i="17" s="1"/>
  <c r="K14" i="17" a="1"/>
  <c r="K14" i="17" s="1"/>
  <c r="K21" i="17" a="1"/>
  <c r="K21" i="17" s="1"/>
  <c r="K24" i="17" a="1"/>
  <c r="K24" i="17" s="1"/>
  <c r="K25" i="17" a="1"/>
  <c r="K25" i="17" s="1"/>
  <c r="K28" i="17" a="1"/>
  <c r="K28" i="17" s="1"/>
  <c r="K29" i="17" a="1"/>
  <c r="K29" i="17" s="1"/>
  <c r="L2" i="17"/>
  <c r="K26" i="17" a="1"/>
  <c r="K26" i="17" s="1"/>
  <c r="K27" i="17" a="1"/>
  <c r="K27" i="17" s="1"/>
  <c r="G23" i="2"/>
  <c r="G24" i="2" s="1"/>
  <c r="H22" i="2"/>
  <c r="L4" i="17" l="1" a="1"/>
  <c r="L4" i="17" s="1"/>
  <c r="L8" i="17" a="1"/>
  <c r="L8" i="17" s="1"/>
  <c r="L12" i="17" a="1"/>
  <c r="L12" i="17" s="1"/>
  <c r="L16" i="17" a="1"/>
  <c r="L16" i="17" s="1"/>
  <c r="L20" i="17" a="1"/>
  <c r="L20" i="17" s="1"/>
  <c r="L24" i="17" a="1"/>
  <c r="L24" i="17" s="1"/>
  <c r="L5" i="17" a="1"/>
  <c r="L5" i="17" s="1"/>
  <c r="L9" i="17" a="1"/>
  <c r="L9" i="17" s="1"/>
  <c r="L13" i="17" a="1"/>
  <c r="L13" i="17" s="1"/>
  <c r="L17" i="17" a="1"/>
  <c r="L17" i="17" s="1"/>
  <c r="L21" i="17" a="1"/>
  <c r="L21" i="17" s="1"/>
  <c r="L25" i="17" a="1"/>
  <c r="L25" i="17" s="1"/>
  <c r="L7" i="17" a="1"/>
  <c r="L7" i="17" s="1"/>
  <c r="L15" i="17" a="1"/>
  <c r="L15" i="17" s="1"/>
  <c r="L23" i="17" a="1"/>
  <c r="L23" i="17" s="1"/>
  <c r="L10" i="17" a="1"/>
  <c r="L10" i="17" s="1"/>
  <c r="L18" i="17" a="1"/>
  <c r="L18" i="17" s="1"/>
  <c r="L26" i="17" a="1"/>
  <c r="L26" i="17" s="1"/>
  <c r="L19" i="17" a="1"/>
  <c r="L19" i="17" s="1"/>
  <c r="L11" i="17" a="1"/>
  <c r="L11" i="17" s="1"/>
  <c r="L3" i="17" a="1"/>
  <c r="L3" i="17" s="1"/>
  <c r="L6" i="17" a="1"/>
  <c r="L6" i="17" s="1"/>
  <c r="L14" i="17" a="1"/>
  <c r="L14" i="17" s="1"/>
  <c r="L22" i="17" a="1"/>
  <c r="L22" i="17" s="1"/>
  <c r="L1" i="17"/>
  <c r="L28" i="17" a="1"/>
  <c r="L28" i="17" s="1"/>
  <c r="L29" i="17" a="1"/>
  <c r="L29" i="17" s="1"/>
  <c r="M2" i="17"/>
  <c r="L27" i="17" a="1"/>
  <c r="L27" i="17" s="1"/>
  <c r="G25" i="2"/>
  <c r="H24" i="2"/>
  <c r="H23" i="2"/>
  <c r="M4" i="17" l="1" a="1"/>
  <c r="M4" i="17" s="1"/>
  <c r="M8" i="17" a="1"/>
  <c r="M8" i="17" s="1"/>
  <c r="M12" i="17" a="1"/>
  <c r="M12" i="17" s="1"/>
  <c r="M16" i="17" a="1"/>
  <c r="M16" i="17" s="1"/>
  <c r="M20" i="17" a="1"/>
  <c r="M20" i="17" s="1"/>
  <c r="M24" i="17" a="1"/>
  <c r="M24" i="17" s="1"/>
  <c r="M5" i="17" a="1"/>
  <c r="M5" i="17" s="1"/>
  <c r="M9" i="17" a="1"/>
  <c r="M9" i="17" s="1"/>
  <c r="M13" i="17" a="1"/>
  <c r="M13" i="17" s="1"/>
  <c r="M17" i="17" a="1"/>
  <c r="M17" i="17" s="1"/>
  <c r="M21" i="17" a="1"/>
  <c r="M21" i="17" s="1"/>
  <c r="M25" i="17" a="1"/>
  <c r="M25" i="17" s="1"/>
  <c r="M7" i="17" a="1"/>
  <c r="M7" i="17" s="1"/>
  <c r="M15" i="17" a="1"/>
  <c r="M15" i="17" s="1"/>
  <c r="M23" i="17" a="1"/>
  <c r="M23" i="17" s="1"/>
  <c r="M10" i="17" a="1"/>
  <c r="M10" i="17" s="1"/>
  <c r="M18" i="17" a="1"/>
  <c r="M18" i="17" s="1"/>
  <c r="M26" i="17" a="1"/>
  <c r="M26" i="17" s="1"/>
  <c r="M11" i="17" a="1"/>
  <c r="M11" i="17" s="1"/>
  <c r="M3" i="17" a="1"/>
  <c r="M3" i="17" s="1"/>
  <c r="M19" i="17" a="1"/>
  <c r="M19" i="17" s="1"/>
  <c r="M6" i="17" a="1"/>
  <c r="M6" i="17" s="1"/>
  <c r="M14" i="17" a="1"/>
  <c r="M14" i="17" s="1"/>
  <c r="M22" i="17" a="1"/>
  <c r="M22" i="17" s="1"/>
  <c r="M1" i="17"/>
  <c r="M28" i="17" a="1"/>
  <c r="M28" i="17" s="1"/>
  <c r="M29" i="17" a="1"/>
  <c r="M29" i="17" s="1"/>
  <c r="M27" i="17" a="1"/>
  <c r="M27" i="17" s="1"/>
  <c r="G26" i="2"/>
  <c r="H25" i="2"/>
  <c r="G27" i="2" l="1"/>
  <c r="H26" i="2"/>
  <c r="G28" i="2" l="1"/>
  <c r="H27" i="2"/>
  <c r="G29" i="2" l="1"/>
  <c r="H28" i="2"/>
  <c r="G30" i="2" l="1"/>
  <c r="G31" i="2" s="1"/>
  <c r="H29" i="2"/>
  <c r="H30" i="2" l="1"/>
  <c r="G32" i="2" l="1"/>
  <c r="H31" i="2"/>
  <c r="G33" i="2" l="1"/>
  <c r="H32" i="2"/>
  <c r="G34" i="2" l="1"/>
  <c r="H33" i="2"/>
  <c r="G35" i="2" l="1"/>
  <c r="H34" i="2"/>
  <c r="G36" i="2" l="1"/>
  <c r="H35" i="2"/>
  <c r="G37" i="2" l="1"/>
  <c r="H36" i="2"/>
  <c r="G38" i="2" l="1"/>
  <c r="H37" i="2"/>
  <c r="G39" i="2" l="1"/>
  <c r="H38" i="2"/>
  <c r="G40" i="2" l="1"/>
  <c r="H39" i="2"/>
  <c r="G41" i="2" l="1"/>
  <c r="H40" i="2"/>
  <c r="G42" i="2" l="1"/>
  <c r="H41" i="2"/>
  <c r="G43" i="2" l="1"/>
  <c r="H42" i="2"/>
  <c r="G44" i="2" l="1"/>
  <c r="H43" i="2"/>
  <c r="G45" i="2" l="1"/>
  <c r="H44" i="2"/>
  <c r="G46" i="2" l="1"/>
  <c r="H45" i="2"/>
  <c r="G47" i="2" l="1"/>
  <c r="H46" i="2"/>
  <c r="G48" i="2" l="1"/>
  <c r="H47" i="2"/>
  <c r="G49" i="2" l="1"/>
  <c r="H48" i="2"/>
  <c r="G50" i="2" l="1"/>
  <c r="H49" i="2"/>
  <c r="G51" i="2" l="1"/>
  <c r="H50" i="2"/>
  <c r="G52" i="2" l="1"/>
  <c r="H51" i="2"/>
  <c r="G53" i="2" l="1"/>
  <c r="H52" i="2"/>
  <c r="G54" i="2" l="1"/>
  <c r="H53" i="2"/>
  <c r="G55" i="2" l="1"/>
  <c r="H54" i="2"/>
  <c r="G56" i="2" l="1"/>
  <c r="H55" i="2"/>
  <c r="G57" i="2" l="1"/>
  <c r="H56" i="2"/>
  <c r="G58" i="2" l="1"/>
  <c r="H57" i="2"/>
  <c r="G59" i="2" l="1"/>
  <c r="H58" i="2"/>
  <c r="G60" i="2" l="1"/>
  <c r="H59" i="2"/>
  <c r="G61" i="2" l="1"/>
  <c r="H60" i="2"/>
  <c r="G62" i="2" l="1"/>
  <c r="H61" i="2"/>
  <c r="G63" i="2" l="1"/>
  <c r="H62" i="2"/>
  <c r="G64" i="2" l="1"/>
  <c r="H63" i="2"/>
  <c r="G65" i="2" l="1"/>
  <c r="H64" i="2"/>
  <c r="G66" i="2" l="1"/>
  <c r="H65" i="2"/>
  <c r="G67" i="2" l="1"/>
  <c r="H67" i="2" s="1"/>
  <c r="H66" i="2"/>
  <c r="M35" i="17" l="1" a="1"/>
  <c r="M35" i="17" s="1"/>
  <c r="L35" i="17" a="1"/>
  <c r="L35" i="17" s="1"/>
  <c r="I35" i="17" a="1"/>
  <c r="I35" i="17" s="1"/>
  <c r="K35" i="17" a="1"/>
  <c r="K35" i="17" s="1"/>
  <c r="L32" i="17" a="1"/>
  <c r="L32" i="17" s="1"/>
  <c r="M32" i="17" a="1"/>
  <c r="M32" i="17" s="1"/>
  <c r="I32" i="17" a="1"/>
  <c r="I32" i="17" s="1"/>
  <c r="K32" i="17" a="1"/>
  <c r="K32" i="17" s="1"/>
  <c r="F32" i="17" a="1"/>
  <c r="F32" i="17" s="1"/>
  <c r="M38" i="17" a="1"/>
  <c r="M38" i="17" s="1"/>
  <c r="K38" i="17" a="1"/>
  <c r="K38" i="17" s="1"/>
  <c r="I38" i="17" a="1"/>
  <c r="I38" i="17" s="1"/>
  <c r="L38" i="17" a="1"/>
  <c r="L38" i="17" s="1"/>
  <c r="F38" i="17" a="1"/>
  <c r="F38" i="17" s="1"/>
  <c r="M37" i="17" a="1"/>
  <c r="M37" i="17" s="1"/>
  <c r="L37" i="17" a="1"/>
  <c r="L37" i="17" s="1"/>
  <c r="K37" i="17" a="1"/>
  <c r="K37" i="17" s="1"/>
  <c r="F37" i="17" a="1"/>
  <c r="F37" i="17" s="1"/>
  <c r="I37" i="17" a="1"/>
  <c r="I37" i="17" s="1"/>
  <c r="K34" i="17" a="1"/>
  <c r="K34" i="17" s="1"/>
  <c r="L34" i="17" a="1"/>
  <c r="L34" i="17" s="1"/>
  <c r="M34" i="17" a="1"/>
  <c r="M34" i="17" s="1"/>
  <c r="F34" i="17" a="1"/>
  <c r="F34" i="17" s="1"/>
  <c r="I34" i="17" a="1"/>
  <c r="I34" i="17" s="1"/>
  <c r="D35" i="17" a="1"/>
  <c r="D35" i="17" s="1"/>
  <c r="M36" i="17" a="1"/>
  <c r="M36" i="17" s="1"/>
  <c r="D34" i="17" a="1"/>
  <c r="D34" i="17" s="1"/>
  <c r="K31" i="17" a="1"/>
  <c r="K31" i="17" s="1"/>
  <c r="I31" i="17" a="1"/>
  <c r="I31" i="17" s="1"/>
  <c r="M31" i="17" a="1"/>
  <c r="M31" i="17" s="1"/>
  <c r="L31" i="17" a="1"/>
  <c r="L31" i="17" s="1"/>
  <c r="D38" i="17" a="1"/>
  <c r="D38" i="17" s="1"/>
  <c r="D37" i="17" a="1"/>
  <c r="D37" i="17" s="1"/>
  <c r="K33" i="17" a="1"/>
  <c r="K33" i="17" s="1"/>
  <c r="F33" i="17" a="1"/>
  <c r="F33" i="17" s="1"/>
  <c r="I33" i="17" a="1"/>
  <c r="I33" i="17" s="1"/>
  <c r="L33" i="17" a="1"/>
  <c r="L33" i="17" s="1"/>
  <c r="D33" i="17" a="1"/>
  <c r="D33" i="17" s="1"/>
  <c r="M33" i="17" a="1"/>
  <c r="M33" i="17" s="1"/>
  <c r="D31" i="17" a="1"/>
  <c r="D31" i="17" s="1"/>
  <c r="M30" i="17" a="1"/>
  <c r="M30" i="17" s="1"/>
  <c r="K30" i="17" a="1"/>
  <c r="K30" i="17" s="1"/>
  <c r="D30" i="17" a="1"/>
  <c r="D30" i="17" s="1"/>
  <c r="L30" i="17" a="1"/>
  <c r="L30" i="17" s="1"/>
  <c r="D32" i="17" a="1"/>
  <c r="D32" i="17" s="1"/>
  <c r="D36" i="17" a="1"/>
  <c r="D36" i="17" s="1"/>
</calcChain>
</file>

<file path=xl/comments1.xml><?xml version="1.0" encoding="utf-8"?>
<comments xmlns="http://schemas.openxmlformats.org/spreadsheetml/2006/main">
  <authors>
    <author>JEANMARIE</author>
  </authors>
  <commentList>
    <comment ref="G3" authorId="0" shapeId="0">
      <text>
        <r>
          <rPr>
            <b/>
            <sz val="9"/>
            <color indexed="81"/>
            <rFont val="Tahoma"/>
            <charset val="1"/>
          </rPr>
          <t xml:space="preserve">JEANMARIE:
CONDITION 2 Chantier
</t>
        </r>
        <r>
          <rPr>
            <sz val="9"/>
            <color indexed="81"/>
            <rFont val="Tahoma"/>
            <charset val="1"/>
          </rPr>
          <t xml:space="preserve">
Cette condition me permet de récuperer toutes les personnes qui ont travaillées sur le chantier suivant la condition de la cellule E1 (chantier), issues de la BD
</t>
        </r>
        <r>
          <rPr>
            <sz val="9"/>
            <color indexed="11"/>
            <rFont val="Tahoma"/>
            <family val="2"/>
          </rPr>
          <t xml:space="preserve">
resultat correct</t>
        </r>
      </text>
    </comment>
    <comment ref="I3" authorId="0" shapeId="0">
      <text>
        <r>
          <rPr>
            <b/>
            <sz val="9"/>
            <color indexed="81"/>
            <rFont val="Tahoma"/>
            <charset val="1"/>
          </rPr>
          <t xml:space="preserve">JEANMARIE:
CONDITION 1 + 2  Date et Chantier
</t>
        </r>
        <r>
          <rPr>
            <sz val="9"/>
            <color indexed="81"/>
            <rFont val="Tahoma"/>
            <charset val="1"/>
          </rPr>
          <t xml:space="preserve">
Ici, je cherche à reprendre les deux conditions que sont la date I2 et le chantier E1, même condition que les 2 autres exemples mais associées ou cumulées, Normalement suivant BD, je devris obtenir:
ANGIBAUD Eric
Bull D6N LGP
</t>
        </r>
        <r>
          <rPr>
            <b/>
            <sz val="9"/>
            <color indexed="10"/>
            <rFont val="Tahoma"/>
            <family val="2"/>
          </rPr>
          <t>Ca ne fonctionne pas...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Surement erreur dans la formule</t>
        </r>
      </text>
    </comment>
    <comment ref="H4" authorId="0" shapeId="0">
      <text>
        <r>
          <rPr>
            <b/>
            <sz val="9"/>
            <color indexed="81"/>
            <rFont val="Tahoma"/>
            <charset val="1"/>
          </rPr>
          <t xml:space="preserve">JEANMARIE:
CONDITION 1 Date
</t>
        </r>
        <r>
          <rPr>
            <sz val="9"/>
            <color indexed="81"/>
            <rFont val="Tahoma"/>
            <charset val="1"/>
          </rPr>
          <t xml:space="preserve">
Cette condition me permet de récuperer toutes les personnes qui ont travaillées sur le chantier suivant la condition de la cellule H2 (date), issues de la BD
</t>
        </r>
        <r>
          <rPr>
            <sz val="9"/>
            <color indexed="11"/>
            <rFont val="Tahoma"/>
            <family val="2"/>
          </rPr>
          <t>resultat correct</t>
        </r>
      </text>
    </comment>
  </commentList>
</comments>
</file>

<file path=xl/sharedStrings.xml><?xml version="1.0" encoding="utf-8"?>
<sst xmlns="http://schemas.openxmlformats.org/spreadsheetml/2006/main" count="3835" uniqueCount="244">
  <si>
    <t>ID</t>
  </si>
  <si>
    <t>Date</t>
  </si>
  <si>
    <t>Nom</t>
  </si>
  <si>
    <t>Type</t>
  </si>
  <si>
    <t>Heure_Debut</t>
  </si>
  <si>
    <t>Heure_Fin</t>
  </si>
  <si>
    <t>Pause_Debut</t>
  </si>
  <si>
    <t>Pause_Fin</t>
  </si>
  <si>
    <t>Total</t>
  </si>
  <si>
    <t>Solde_Positif</t>
  </si>
  <si>
    <t>Solde_Negatif</t>
  </si>
  <si>
    <t>Weekend</t>
  </si>
  <si>
    <t>Jours_Ferie</t>
  </si>
  <si>
    <t>Mois</t>
  </si>
  <si>
    <t>ANNEE</t>
  </si>
  <si>
    <t>T</t>
  </si>
  <si>
    <t>Noel</t>
  </si>
  <si>
    <t>Armistice 14/18</t>
  </si>
  <si>
    <t>Toussaint</t>
  </si>
  <si>
    <t>Assomption</t>
  </si>
  <si>
    <t>Lundi de pentecôte</t>
  </si>
  <si>
    <t>pentecôte</t>
  </si>
  <si>
    <t>Ascension</t>
  </si>
  <si>
    <t>Armistice 39/45</t>
  </si>
  <si>
    <t>Fête du travail</t>
  </si>
  <si>
    <t>Lundi de Pâques</t>
  </si>
  <si>
    <t>Pâques</t>
  </si>
  <si>
    <t>jour de l'an</t>
  </si>
  <si>
    <t>Jour</t>
  </si>
  <si>
    <t>Décembre</t>
  </si>
  <si>
    <t>Novembre</t>
  </si>
  <si>
    <t>Octobre</t>
  </si>
  <si>
    <t>Septembre</t>
  </si>
  <si>
    <t>Août</t>
  </si>
  <si>
    <t>Bicouche</t>
  </si>
  <si>
    <t>BI</t>
  </si>
  <si>
    <t>Juillet</t>
  </si>
  <si>
    <t>Enrobé</t>
  </si>
  <si>
    <t>Juin</t>
  </si>
  <si>
    <t>AEP</t>
  </si>
  <si>
    <t>Mai</t>
  </si>
  <si>
    <t>Travail</t>
  </si>
  <si>
    <t>Assainissement</t>
  </si>
  <si>
    <t>ASST</t>
  </si>
  <si>
    <t>Avril</t>
  </si>
  <si>
    <t>Jours Recuperation</t>
  </si>
  <si>
    <t>RTT</t>
  </si>
  <si>
    <t>Terrassement</t>
  </si>
  <si>
    <t>TER</t>
  </si>
  <si>
    <t>Mars</t>
  </si>
  <si>
    <t>Maladie</t>
  </si>
  <si>
    <t>M</t>
  </si>
  <si>
    <t>Décapage</t>
  </si>
  <si>
    <t>DEC</t>
  </si>
  <si>
    <t>Février</t>
  </si>
  <si>
    <t>Conges</t>
  </si>
  <si>
    <t>C</t>
  </si>
  <si>
    <t>Nettoyage</t>
  </si>
  <si>
    <t>NET</t>
  </si>
  <si>
    <t>Janvier</t>
  </si>
  <si>
    <t>Présence</t>
  </si>
  <si>
    <t>Indice</t>
  </si>
  <si>
    <t>Année</t>
  </si>
  <si>
    <t>Activité</t>
  </si>
  <si>
    <t>Code_Activité</t>
  </si>
  <si>
    <t>Fin</t>
  </si>
  <si>
    <t xml:space="preserve">Début </t>
  </si>
  <si>
    <t>Semaine</t>
  </si>
  <si>
    <t>fin</t>
  </si>
  <si>
    <t>Début</t>
  </si>
  <si>
    <t>Année:</t>
  </si>
  <si>
    <t>Date d'entrée</t>
  </si>
  <si>
    <t>horaires Hiver</t>
  </si>
  <si>
    <t>Horaires été</t>
  </si>
  <si>
    <t>Total_Journalier</t>
  </si>
  <si>
    <t>Heure_Sortie</t>
  </si>
  <si>
    <t>Pause_Stop</t>
  </si>
  <si>
    <t>Pause_Start</t>
  </si>
  <si>
    <t>date de fin</t>
  </si>
  <si>
    <t>Date de début</t>
  </si>
  <si>
    <t>Equipe</t>
  </si>
  <si>
    <t>AUVRAI MAXIME</t>
  </si>
  <si>
    <t>08:00</t>
  </si>
  <si>
    <t>17:00</t>
  </si>
  <si>
    <t/>
  </si>
  <si>
    <t>17:30</t>
  </si>
  <si>
    <t>ATELIER Dépannage</t>
  </si>
  <si>
    <t>12:00</t>
  </si>
  <si>
    <t>ENR</t>
  </si>
  <si>
    <t>07:30</t>
  </si>
  <si>
    <t>ATHIMOND David</t>
  </si>
  <si>
    <t>AUDRAN Patrick</t>
  </si>
  <si>
    <t>EQUIPE</t>
  </si>
  <si>
    <t>13:30</t>
  </si>
  <si>
    <t>EQUIPE 10</t>
  </si>
  <si>
    <t>EQUIPE 11</t>
  </si>
  <si>
    <t>EQUIPE 12</t>
  </si>
  <si>
    <t>EQUIPE 21</t>
  </si>
  <si>
    <t>EQUIPE 25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</si>
  <si>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</si>
  <si>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</si>
  <si>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</si>
  <si>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</si>
  <si>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</si>
  <si>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</si>
  <si>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</si>
  <si>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</si>
  <si>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22</t>
  </si>
  <si>
    <t>EQUIPE 23</t>
  </si>
  <si>
    <t>EQUIPE 24</t>
  </si>
  <si>
    <t>ANGIBAUD Eric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</si>
  <si>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</si>
  <si>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</si>
  <si>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</si>
  <si>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</si>
  <si>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</si>
  <si>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</si>
  <si>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</si>
  <si>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</si>
  <si>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</si>
  <si>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</si>
  <si>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</si>
  <si>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</si>
  <si>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</si>
  <si>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</si>
  <si>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</si>
  <si>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</si>
  <si>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</si>
  <si>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EQUIPE 43</t>
  </si>
  <si>
    <t>EQUIPE 44</t>
  </si>
  <si>
    <t>EQUIPE 45</t>
  </si>
  <si>
    <t>EQUIPE 46</t>
  </si>
  <si>
    <t>EQUIPE 47</t>
  </si>
  <si>
    <t>EQUIPE 48</t>
  </si>
  <si>
    <t>EQUIPE 49</t>
  </si>
  <si>
    <t>EQUIPE 50</t>
  </si>
  <si>
    <t>ADAM Pierre-Luc</t>
  </si>
  <si>
    <t>ADAM Justin</t>
  </si>
  <si>
    <t>ARABI Ali</t>
  </si>
  <si>
    <t>Gargouille rue D.PAPIN</t>
  </si>
  <si>
    <t>LOT. DES TILLEULS</t>
  </si>
  <si>
    <t>QALIAN</t>
  </si>
  <si>
    <t>LA CORNUAILLE</t>
  </si>
  <si>
    <t>ZAC. DES CHENES</t>
  </si>
  <si>
    <t>MOE</t>
  </si>
  <si>
    <t>MOA</t>
  </si>
  <si>
    <t>Code</t>
  </si>
  <si>
    <t>Chantier</t>
  </si>
  <si>
    <t>12:15</t>
  </si>
  <si>
    <t>13:00</t>
  </si>
  <si>
    <t>BALAVOINE Rodrigue</t>
  </si>
  <si>
    <t>ABSENT</t>
  </si>
  <si>
    <t>BELLIOT Philippe</t>
  </si>
  <si>
    <t>CHARLOIS Benoit</t>
  </si>
  <si>
    <t xml:space="preserve">6_x000D_
LA CORNUAILLE  LA CORNUAILLE_x000D_
</t>
  </si>
  <si>
    <t>DEMAS CEDRIC</t>
  </si>
  <si>
    <t>BARAIS Damien</t>
  </si>
  <si>
    <t>BARILLOT David</t>
  </si>
  <si>
    <t>BARRAIS Pascal</t>
  </si>
  <si>
    <t>BARRIO Alexandre</t>
  </si>
  <si>
    <t>BAUDUSSEAU Richard</t>
  </si>
  <si>
    <t>BINET Cédric</t>
  </si>
  <si>
    <t>BINET Damien</t>
  </si>
  <si>
    <t>BIZEUL Alexandre</t>
  </si>
  <si>
    <t>BODIER GÉRARD</t>
  </si>
  <si>
    <t>BOISSEL Valentin</t>
  </si>
  <si>
    <t>BOUCHERIE Florian</t>
  </si>
  <si>
    <t>BRIERE Sylvain</t>
  </si>
  <si>
    <t>BRUNET Thierry</t>
  </si>
  <si>
    <t>BULOURDE Jean-Yves</t>
  </si>
  <si>
    <t>CAILLEAU Jason</t>
  </si>
  <si>
    <t>CESBRON MICHEL</t>
  </si>
  <si>
    <t>CESBRON Michel</t>
  </si>
  <si>
    <t>CHEVALLIER Thierry</t>
  </si>
  <si>
    <t>CLEMENCEAU Hervé</t>
  </si>
  <si>
    <t>COLAS JOHN</t>
  </si>
  <si>
    <t>CORRE Luc</t>
  </si>
  <si>
    <t>CORVE Jacques</t>
  </si>
  <si>
    <t>DELANOUE THOMAS</t>
  </si>
  <si>
    <t>DELAUNAI FRANCK</t>
  </si>
  <si>
    <t>DELAUNAY Franck</t>
  </si>
  <si>
    <t>DELHOMMEAU BAPTISTE</t>
  </si>
  <si>
    <t>DEMINGUET Eric</t>
  </si>
  <si>
    <t xml:space="preserve">DEPANNAGE </t>
  </si>
  <si>
    <t>DEPANNAGE Entrammes</t>
  </si>
  <si>
    <t>DEPOT Alarme</t>
  </si>
  <si>
    <t>DESSIER Samuel</t>
  </si>
  <si>
    <t>DOMÉNÉ Alexandre</t>
  </si>
  <si>
    <t>DOUET Martin</t>
  </si>
  <si>
    <t>DOUSSIN CORENTIN</t>
  </si>
  <si>
    <t>DOUSSIN Corentin</t>
  </si>
  <si>
    <t>DUCHEMIN Thomas</t>
  </si>
  <si>
    <t>DUMPERS Equipe</t>
  </si>
  <si>
    <t>THOMASSIN Benoit</t>
  </si>
  <si>
    <t>THOMASSIN Louis-Marie</t>
  </si>
  <si>
    <t>TRAN MINH PIERRE</t>
  </si>
  <si>
    <t>TROTTIER VINCENT</t>
  </si>
  <si>
    <t>VASLIN Raphael</t>
  </si>
  <si>
    <t>WADOUX Raphael</t>
  </si>
  <si>
    <t xml:space="preserve">5_x000D_
LOT. DES CHENES  GENÉ_x000D_
</t>
  </si>
  <si>
    <t xml:space="preserve">8_x000D_
LOT. DES TILLEULS  LE LION D'ANGERS_x000D_
</t>
  </si>
  <si>
    <t xml:space="preserve">7_x000D_
QALIAN  SEGRÉ_x000D_
</t>
  </si>
  <si>
    <t xml:space="preserve">10_x000D_
MARANS  MARANS_x000D_
</t>
  </si>
  <si>
    <t xml:space="preserve">12_x000D_
DECHETTERIE  LE LOUROUX BECONNAIS_x000D_
</t>
  </si>
  <si>
    <t>Client</t>
  </si>
  <si>
    <t>Maïtre d'Ouvrage</t>
  </si>
  <si>
    <t>Maitre d'œuvre</t>
  </si>
  <si>
    <t>Sous-traitant</t>
  </si>
  <si>
    <t>Fournisseurs</t>
  </si>
  <si>
    <t>Désignation</t>
  </si>
  <si>
    <t>Bureau d'Etudes</t>
  </si>
  <si>
    <t>Géomètre</t>
  </si>
  <si>
    <t>SPS</t>
  </si>
  <si>
    <t>Coordonateur Sécurité</t>
  </si>
  <si>
    <t>ST</t>
  </si>
  <si>
    <t>BE</t>
  </si>
  <si>
    <t>GE</t>
  </si>
  <si>
    <t>FO</t>
  </si>
  <si>
    <t>NumMois</t>
  </si>
  <si>
    <t>Semaine :</t>
  </si>
  <si>
    <t>EQUIPE 01</t>
  </si>
  <si>
    <t>5 _x000D_
 LOT. DES CHENES _x000D_
_x000D_
 GENÉ</t>
  </si>
  <si>
    <t>7 _x000D_
 QALIAN _x000D_
_x000D_
 SEGRÉ</t>
  </si>
  <si>
    <t>13 _x000D_
 LOUVAINES _x000D_
_x000D_
 LOUVAINES</t>
  </si>
  <si>
    <t>EQUIPE 02</t>
  </si>
  <si>
    <t>EQUIPE 03</t>
  </si>
  <si>
    <t>EQUIPE 04</t>
  </si>
  <si>
    <t>EQUIPE 05</t>
  </si>
  <si>
    <t>EQUIPE 06</t>
  </si>
  <si>
    <t>EQUIPE 07</t>
  </si>
  <si>
    <t>EQUIPE 08</t>
  </si>
  <si>
    <t>EQUIPE 09</t>
  </si>
  <si>
    <t>20 _x000D_
 SEGRE CENTRE  J. FERRY _x000D_
_x000D_
 SEGRÉ</t>
  </si>
  <si>
    <t xml:space="preserve">33 _x000D_
 HUTCHINSON _x000D_
 SEGRÉ_x000D_
</t>
  </si>
  <si>
    <t xml:space="preserve">1 _x000D_
 CONGES _x000D_
 _x000D_
</t>
  </si>
  <si>
    <t>Bull D6N LGP</t>
  </si>
  <si>
    <t>Bull D6T</t>
  </si>
  <si>
    <t>camion 2*4</t>
  </si>
  <si>
    <t>Camion 6*4 Grue</t>
  </si>
  <si>
    <t xml:space="preserve">6 _x000D_
 LA CORNUAILLE _x000D_
 LA CORNUAILLE_x000D_
</t>
  </si>
  <si>
    <t>Chantier:</t>
  </si>
  <si>
    <t xml:space="preserve">16 _x000D_
 NYOISEAU _x000D_
 NYOISEAU_x000D_
</t>
  </si>
  <si>
    <t xml:space="preserve">5 _x000D_
 LOT. DES CHENES _x000D_
 GENÉ_x000D_
</t>
  </si>
  <si>
    <t xml:space="preserve">4 
 ZAC. DES CHENES 
 AVIRÉ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</si>
</sst>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/yy;@"/>
    <numFmt numFmtId="165" formatCode="[h]:mm"/>
    <numFmt numFmtId="166" formatCode="\-[h]:mm"/>
    <numFmt numFmtId="167" formatCode="\+\ [h]:mm"/>
    <numFmt numFmtId="168" formatCode="h:mm"/>
    <numFmt numFmtId="169" formatCode="m/d/yyyy"/>
    <numFmt numFmtId="170" formatCode="dddd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sz val="11"/>
      <color indexed="17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8"/>
      <name val="Calibri"/>
      <scheme val="minor"/>
    </font>
    <font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indexed="10"/>
      <name val="Tahoma"/>
      <family val="2"/>
    </font>
    <font>
      <sz val="9"/>
      <color indexed="1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indexed="17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14" fontId="0" fillId="2" borderId="1" xfId="0" applyNumberFormat="1" applyFont="1" applyFill="1" applyBorder="1"/>
    <xf numFmtId="165" fontId="0" fillId="0" borderId="0" xfId="0" applyNumberFormat="1"/>
    <xf numFmtId="20" fontId="0" fillId="0" borderId="0" xfId="0" applyNumberFormat="1"/>
    <xf numFmtId="0" fontId="0" fillId="4" borderId="2" xfId="0" applyNumberFormat="1" applyFont="1" applyFill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1" fillId="3" borderId="3" xfId="0" applyFont="1" applyFill="1" applyBorder="1"/>
    <xf numFmtId="0" fontId="0" fillId="4" borderId="4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20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0" applyFont="1"/>
    <xf numFmtId="168" fontId="0" fillId="0" borderId="0" xfId="0" applyNumberFormat="1" applyAlignment="1"/>
    <xf numFmtId="167" fontId="0" fillId="0" borderId="0" xfId="0" applyNumberFormat="1" applyAlignment="1"/>
    <xf numFmtId="166" fontId="0" fillId="0" borderId="0" xfId="0" applyNumberFormat="1" applyAlignmen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20" fontId="2" fillId="0" borderId="0" xfId="0" applyNumberFormat="1" applyFont="1" applyAlignment="1">
      <alignment horizontal="center" vertical="center" wrapText="1"/>
    </xf>
    <xf numFmtId="20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 wrapText="1"/>
    </xf>
    <xf numFmtId="20" fontId="2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169" fontId="0" fillId="0" borderId="0" xfId="0" applyNumberFormat="1"/>
    <xf numFmtId="2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top"/>
    </xf>
    <xf numFmtId="170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5" borderId="0" xfId="0" applyFont="1" applyFill="1" applyAlignment="1">
      <alignment horizontal="left" vertical="center" wrapText="1"/>
    </xf>
    <xf numFmtId="164" fontId="8" fillId="6" borderId="1" xfId="0" applyNumberFormat="1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14" fontId="8" fillId="7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 shrinkToFit="1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wrapText="1"/>
    </xf>
    <xf numFmtId="0" fontId="5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0" fontId="6" fillId="0" borderId="0" xfId="0" applyFont="1" applyAlignment="1">
      <alignment shrinkToFit="1"/>
    </xf>
    <xf numFmtId="0" fontId="5" fillId="8" borderId="0" xfId="0" applyFont="1" applyFill="1" applyAlignment="1">
      <alignment horizontal="left" vertical="center"/>
    </xf>
    <xf numFmtId="0" fontId="9" fillId="0" borderId="0" xfId="0" applyFont="1"/>
    <xf numFmtId="14" fontId="9" fillId="0" borderId="0" xfId="0" applyNumberFormat="1" applyFont="1"/>
    <xf numFmtId="0" fontId="12" fillId="0" borderId="0" xfId="0" applyFont="1"/>
    <xf numFmtId="0" fontId="9" fillId="0" borderId="0" xfId="0" applyFont="1" applyAlignment="1">
      <alignment horizontal="center" vertical="center"/>
    </xf>
    <xf numFmtId="168" fontId="9" fillId="0" borderId="0" xfId="0" applyNumberFormat="1" applyFont="1" applyAlignment="1"/>
    <xf numFmtId="167" fontId="9" fillId="0" borderId="0" xfId="0" applyNumberFormat="1" applyFont="1" applyAlignment="1"/>
    <xf numFmtId="166" fontId="9" fillId="0" borderId="0" xfId="0" applyNumberFormat="1" applyFont="1" applyAlignment="1"/>
    <xf numFmtId="0" fontId="13" fillId="0" borderId="0" xfId="0" applyFont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13" fillId="0" borderId="0" xfId="0" applyFont="1" applyAlignment="1">
      <alignment horizontal="center" vertical="center" wrapText="1" shrinkToFit="1"/>
    </xf>
    <xf numFmtId="0" fontId="6" fillId="9" borderId="0" xfId="0" applyFont="1" applyFill="1" applyAlignment="1">
      <alignment horizontal="center" vertical="center" wrapText="1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66" formatCode="\-[h]:mm"/>
      <alignment horizontal="general" vertical="bottom" textRotation="0" wrapText="0" indent="0" justifyLastLine="0" shrinkToFit="0" readingOrder="0"/>
    </dxf>
    <dxf>
      <numFmt numFmtId="167" formatCode="\+\ [h]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</dxf>
    <dxf>
      <numFmt numFmtId="169" formatCode="m/d/yyyy"/>
    </dxf>
    <dxf>
      <alignment horizontal="left" vertical="bottom" textRotation="0" wrapText="0" indent="0" justifyLastLine="0" shrinkToFit="0" readingOrder="0"/>
    </dxf>
    <dxf>
      <numFmt numFmtId="169" formatCode="m/d/yyyy"/>
      <alignment horizontal="right" vertical="bottom" textRotation="0" wrapText="0" indent="0" justifyLastLine="0" shrinkToFit="0" readingOrder="0"/>
    </dxf>
    <dxf>
      <numFmt numFmtId="164" formatCode="dd/mm/yy;@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antier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eriel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ning_Chant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tier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el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_Chanti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GestionMois" displayName="GestionMois" ref="A15:D27" totalsRowShown="0">
  <autoFilter ref="A15:D27"/>
  <tableColumns count="4">
    <tableColumn id="1" name="Mois"/>
    <tableColumn id="2" name="NumMois" dataDxfId="25">
      <calculatedColumnFormula>DATE($G$13,2,1)</calculatedColumnFormula>
    </tableColumn>
    <tableColumn id="3" name="Début" dataDxfId="24"/>
    <tableColumn id="4" name="fin" dataDxfId="23">
      <calculatedColumnFormula>EOMONTH(C16,0)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GestionSemaine" displayName="GestionSemaine" ref="F15:H67" totalsRowShown="0">
  <autoFilter ref="F15:H67"/>
  <tableColumns count="3">
    <tableColumn id="1" name="Semaine">
      <calculatedColumnFormula>IFERROR(WEEKNUM(G16),"")</calculatedColumnFormula>
    </tableColumn>
    <tableColumn id="2" name="Début " dataDxfId="22">
      <calculatedColumnFormula>+G15+7</calculatedColumnFormula>
    </tableColumn>
    <tableColumn id="3" name="Fin" dataDxfId="21">
      <calculatedColumnFormula>+GestionSemaine[[#This Row],[Début ]]+6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Activites" displayName="Activites" ref="J15:K22" totalsRowShown="0">
  <autoFilter ref="J15:K22"/>
  <tableColumns count="2">
    <tableColumn id="1" name="Code_Activité"/>
    <tableColumn id="2" name="Activité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4" name="Annee" displayName="Annee" ref="M15:M29" totalsRowShown="0">
  <autoFilter ref="M15:M29"/>
  <tableColumns count="1">
    <tableColumn id="1" name="Anné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JoursFeries" displayName="JoursFeries" ref="A31:B45" totalsRowShown="0">
  <autoFilter ref="A31:B45"/>
  <tableColumns count="2">
    <tableColumn id="1" name="Jour" dataDxfId="20"/>
    <tableColumn id="2" name="Date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Presence" displayName="Presence" ref="O15:P19" totalsRowShown="0">
  <autoFilter ref="O15:P19"/>
  <tableColumns count="2">
    <tableColumn id="1" name="Indice"/>
    <tableColumn id="2" name="Présenc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R15:R65" totalsRowShown="0" headerRowDxfId="18" dataDxfId="16" headerRowBorderDxfId="17" tableBorderDxfId="15" totalsRowBorderDxfId="14">
  <autoFilter ref="R15:R65"/>
  <tableColumns count="1">
    <tableColumn id="1" name="EQUIPE" dataDxfId="13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B3:S496" totalsRowShown="0" headerRowDxfId="12">
  <autoFilter ref="B3:S496">
    <filterColumn colId="1">
      <filters>
        <dateGroupItem year="2019" dateTimeGrouping="year"/>
      </filters>
    </filterColumn>
  </autoFilter>
  <sortState ref="B4:S496">
    <sortCondition ref="P3:P496"/>
  </sortState>
  <tableColumns count="18">
    <tableColumn id="1" name="ID">
      <calculatedColumnFormula>ROW(B4)-3</calculatedColumnFormula>
    </tableColumn>
    <tableColumn id="2" name="Date" dataDxfId="11"/>
    <tableColumn id="3" name="Nom" dataDxfId="10"/>
    <tableColumn id="4" name="Type" dataDxfId="9"/>
    <tableColumn id="5" name="Heure_Debut" dataDxfId="8">
      <calculatedColumnFormula>IF(AND($C4&gt;=REFERENCE!$B$3,$C4&lt;=REFERENCE!$C$3),REFERENCE!$E$3,REFERENCE!$E$4)</calculatedColumnFormula>
    </tableColumn>
    <tableColumn id="6" name="Heure_Fin" dataDxfId="7">
      <calculatedColumnFormula>IF(AND($C4&gt;=REFERENCE!$C$3,$C4&lt;=REFERENCE!$E$3),REFERENCE!$H$3,REFERENCE!$H$4)</calculatedColumnFormula>
    </tableColumn>
    <tableColumn id="7" name="Pause_Debut" dataDxfId="6"/>
    <tableColumn id="8" name="Pause_Fin" dataDxfId="5"/>
    <tableColumn id="9" name="Total" dataDxfId="4">
      <calculatedColumnFormula>IF(E4&lt;&gt;"T",IF(OR(N4=1,M4=1),"",E4),IF(OR(H4="",I4=""),G4-F4,(H4-F4)+(G4-I4)))</calculatedColumnFormula>
    </tableColumn>
    <tableColumn id="10" name="Solde_Positif" dataDxfId="3">
      <calculatedColumnFormula>IF(E4&lt;&gt;"T","",IF(J4&gt;=(8/24),J4-(8/24),TEXT((8/24)-J4,"- [h]:mm")))</calculatedColumnFormula>
    </tableColumn>
    <tableColumn id="11" name="Solde_Negatif" dataDxfId="2">
      <calculatedColumnFormula>IF(AND(E4="T",J4&lt;(8/24)),(8/24)-J4,"")</calculatedColumnFormula>
    </tableColumn>
    <tableColumn id="12" name="Weekend">
      <calculatedColumnFormula>IF(OR(WEEKDAY(C4)=1,WEEKDAY(C4)=7),1,"")</calculatedColumnFormula>
    </tableColumn>
    <tableColumn id="13" name="Jours_Ferie">
      <calculatedColumnFormula array="1">IFERROR(IF(MATCH(C4,Feries,0),1,""),"")</calculatedColumnFormula>
    </tableColumn>
    <tableColumn id="17" name="Equipe"/>
    <tableColumn id="16" name="Chantier" dataDxfId="1"/>
    <tableColumn id="18" name="Semaine" dataDxfId="0">
      <calculatedColumnFormula>WEEKNUM(C4)</calculatedColumnFormula>
    </tableColumn>
    <tableColumn id="14" name="Mois">
      <calculatedColumnFormula>MONTH(C4)</calculatedColumnFormula>
    </tableColumn>
    <tableColumn id="15" name="ANNEE">
      <calculatedColumnFormula xml:space="preserve"> YEAR(C4)</calculatedColumnFormula>
    </tableColumn>
  </tableColumns>
  <tableStyleInfo name="TableStyleMedium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M68"/>
  <sheetViews>
    <sheetView topLeftCell="A49" workbookViewId="0"/>
  </sheetViews>
  <sheetFormatPr baseColWidth="10" defaultRowHeight="15" x14ac:dyDescent="0.25"/>
  <cols>
    <col min="1" max="1" width="13.42578125" bestFit="1" customWidth="1"/>
    <col min="2" max="2" width="13.5703125" bestFit="1" customWidth="1"/>
    <col min="3" max="3" width="10.7109375" bestFit="1" customWidth="1"/>
    <col min="4" max="4" width="10.7109375" customWidth="1"/>
    <col min="5" max="5" width="11.5703125" customWidth="1"/>
    <col min="7" max="7" width="9.42578125" customWidth="1"/>
    <col min="8" max="8" width="9.42578125" style="13" customWidth="1"/>
    <col min="9" max="14" width="9.42578125" customWidth="1"/>
    <col min="16" max="16" width="11.42578125" style="2"/>
  </cols>
  <sheetData>
    <row r="1" spans="1:143" x14ac:dyDescent="0.25">
      <c r="B1" t="s">
        <v>79</v>
      </c>
      <c r="C1" t="s">
        <v>78</v>
      </c>
      <c r="E1" t="s">
        <v>4</v>
      </c>
      <c r="F1" t="s">
        <v>77</v>
      </c>
      <c r="G1" t="s">
        <v>76</v>
      </c>
      <c r="H1" s="13" t="s">
        <v>75</v>
      </c>
      <c r="I1" t="s">
        <v>74</v>
      </c>
    </row>
    <row r="2" spans="1:143" x14ac:dyDescent="0.25">
      <c r="A2" t="s">
        <v>72</v>
      </c>
      <c r="B2" s="1">
        <f>B13</f>
        <v>43466</v>
      </c>
      <c r="C2" s="1">
        <v>43190</v>
      </c>
      <c r="D2" s="1"/>
      <c r="E2" s="14">
        <v>0.33333333333333331</v>
      </c>
      <c r="F2" s="14">
        <v>0.5</v>
      </c>
      <c r="G2" s="14">
        <v>0.5625</v>
      </c>
      <c r="H2" s="14">
        <v>0.70833333333333337</v>
      </c>
      <c r="I2" s="14">
        <f>F2-E2+H2-G2</f>
        <v>0.3125</v>
      </c>
      <c r="J2" s="7"/>
      <c r="P2"/>
    </row>
    <row r="3" spans="1:143" s="20" customFormat="1" x14ac:dyDescent="0.25">
      <c r="A3" s="20" t="s">
        <v>73</v>
      </c>
      <c r="B3" s="21">
        <v>43191</v>
      </c>
      <c r="C3" s="21">
        <v>43403</v>
      </c>
      <c r="D3" s="21"/>
      <c r="E3" s="22" t="s">
        <v>89</v>
      </c>
      <c r="F3" s="22">
        <v>0.51041666666666663</v>
      </c>
      <c r="G3" s="22">
        <v>0.54166666666666663</v>
      </c>
      <c r="H3" s="22" t="s">
        <v>85</v>
      </c>
      <c r="I3" s="22">
        <f>F3-E3+H3-G3</f>
        <v>0.38541666666666663</v>
      </c>
      <c r="J3" s="32"/>
      <c r="K3" s="29"/>
      <c r="L3" s="29"/>
      <c r="M3" s="29"/>
      <c r="N3" s="29"/>
      <c r="O3" s="29"/>
      <c r="P3" s="30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</row>
    <row r="4" spans="1:143" x14ac:dyDescent="0.25">
      <c r="A4" t="s">
        <v>72</v>
      </c>
      <c r="B4" s="1">
        <v>43405</v>
      </c>
      <c r="C4" s="1">
        <v>43465</v>
      </c>
      <c r="D4" s="1" t="s">
        <v>82</v>
      </c>
      <c r="E4" s="14" t="s">
        <v>82</v>
      </c>
      <c r="F4" s="14">
        <v>0.5</v>
      </c>
      <c r="G4" s="14" t="s">
        <v>83</v>
      </c>
      <c r="H4" s="14" t="s">
        <v>83</v>
      </c>
      <c r="I4" s="14">
        <f>F4-E4+H4-G4</f>
        <v>0.16666666666666663</v>
      </c>
      <c r="J4" s="7"/>
    </row>
    <row r="7" spans="1:143" x14ac:dyDescent="0.25">
      <c r="A7" t="s">
        <v>56</v>
      </c>
      <c r="B7" t="s">
        <v>55</v>
      </c>
    </row>
    <row r="8" spans="1:143" x14ac:dyDescent="0.25">
      <c r="A8" t="s">
        <v>51</v>
      </c>
      <c r="B8" t="s">
        <v>50</v>
      </c>
    </row>
    <row r="9" spans="1:143" x14ac:dyDescent="0.25">
      <c r="A9" t="s">
        <v>46</v>
      </c>
      <c r="B9" t="s">
        <v>45</v>
      </c>
    </row>
    <row r="10" spans="1:143" x14ac:dyDescent="0.25">
      <c r="A10" t="s">
        <v>15</v>
      </c>
      <c r="B10" t="s">
        <v>41</v>
      </c>
    </row>
    <row r="13" spans="1:143" x14ac:dyDescent="0.25">
      <c r="A13" t="s">
        <v>71</v>
      </c>
      <c r="B13" s="1">
        <f>DATE(G13,1,1)</f>
        <v>43466</v>
      </c>
      <c r="F13" t="s">
        <v>70</v>
      </c>
      <c r="G13">
        <v>2019</v>
      </c>
    </row>
    <row r="14" spans="1:143" x14ac:dyDescent="0.25">
      <c r="E14" t="s">
        <v>84</v>
      </c>
    </row>
    <row r="15" spans="1:143" x14ac:dyDescent="0.25">
      <c r="A15" t="s">
        <v>13</v>
      </c>
      <c r="B15" t="s">
        <v>218</v>
      </c>
      <c r="C15" t="s">
        <v>69</v>
      </c>
      <c r="D15" t="s">
        <v>68</v>
      </c>
      <c r="F15" t="s">
        <v>67</v>
      </c>
      <c r="G15" t="s">
        <v>66</v>
      </c>
      <c r="H15" s="23" t="s">
        <v>65</v>
      </c>
      <c r="J15" t="s">
        <v>64</v>
      </c>
      <c r="K15" t="s">
        <v>63</v>
      </c>
      <c r="M15" t="s">
        <v>62</v>
      </c>
      <c r="O15" s="2" t="s">
        <v>61</v>
      </c>
      <c r="P15" t="s">
        <v>60</v>
      </c>
      <c r="R15" s="11" t="s">
        <v>92</v>
      </c>
      <c r="T15" t="s">
        <v>0</v>
      </c>
      <c r="U15" t="s">
        <v>146</v>
      </c>
      <c r="V15" t="s">
        <v>209</v>
      </c>
    </row>
    <row r="16" spans="1:143" x14ac:dyDescent="0.25">
      <c r="A16" t="s">
        <v>59</v>
      </c>
      <c r="B16" s="33">
        <v>1</v>
      </c>
      <c r="C16" s="1">
        <f>DATE($G$13,1,1)</f>
        <v>43466</v>
      </c>
      <c r="D16" s="1">
        <f t="shared" ref="D16:D27" si="0">EOMONTH(C16,0)</f>
        <v>43496</v>
      </c>
      <c r="F16">
        <v>1</v>
      </c>
      <c r="G16" s="3">
        <f>(B13+((F16-1)*7))-((WEEKDAY((B13+((F16-1)*7)),2))-1)</f>
        <v>43465</v>
      </c>
      <c r="H16" s="15">
        <f>+GestionSemaine[[#This Row],[Début ]]+6</f>
        <v>43471</v>
      </c>
      <c r="J16" t="s">
        <v>58</v>
      </c>
      <c r="K16" t="s">
        <v>57</v>
      </c>
      <c r="M16">
        <v>2017</v>
      </c>
      <c r="O16" t="s">
        <v>56</v>
      </c>
      <c r="P16" t="s">
        <v>55</v>
      </c>
      <c r="R16" s="9" t="s">
        <v>220</v>
      </c>
      <c r="T16">
        <v>1</v>
      </c>
      <c r="U16" t="s">
        <v>204</v>
      </c>
      <c r="V16" t="s">
        <v>204</v>
      </c>
    </row>
    <row r="17" spans="1:22" x14ac:dyDescent="0.25">
      <c r="A17" t="s">
        <v>54</v>
      </c>
      <c r="B17" s="33">
        <v>2</v>
      </c>
      <c r="C17" s="1">
        <f>DATE($G$13,2,1)</f>
        <v>43497</v>
      </c>
      <c r="D17" s="1">
        <f t="shared" si="0"/>
        <v>43524</v>
      </c>
      <c r="F17">
        <v>2</v>
      </c>
      <c r="G17" s="3">
        <f t="shared" ref="G17:G23" si="1">+G16+7</f>
        <v>43472</v>
      </c>
      <c r="H17" s="15">
        <f>+GestionSemaine[[#This Row],[Début ]]+6</f>
        <v>43478</v>
      </c>
      <c r="J17" t="s">
        <v>53</v>
      </c>
      <c r="K17" t="s">
        <v>52</v>
      </c>
      <c r="M17">
        <v>2018</v>
      </c>
      <c r="O17" t="s">
        <v>51</v>
      </c>
      <c r="P17" t="s">
        <v>50</v>
      </c>
      <c r="R17" s="10" t="s">
        <v>224</v>
      </c>
      <c r="T17">
        <v>2</v>
      </c>
      <c r="U17" t="s">
        <v>145</v>
      </c>
      <c r="V17" t="s">
        <v>205</v>
      </c>
    </row>
    <row r="18" spans="1:22" x14ac:dyDescent="0.25">
      <c r="A18" t="s">
        <v>49</v>
      </c>
      <c r="B18" s="33">
        <v>3</v>
      </c>
      <c r="C18" s="1">
        <f>DATE($G$13,3,1)</f>
        <v>43525</v>
      </c>
      <c r="D18" s="1">
        <f t="shared" si="0"/>
        <v>43555</v>
      </c>
      <c r="F18">
        <v>3</v>
      </c>
      <c r="G18" s="3">
        <f t="shared" si="1"/>
        <v>43479</v>
      </c>
      <c r="H18" s="15">
        <f>+GestionSemaine[[#This Row],[Début ]]+6</f>
        <v>43485</v>
      </c>
      <c r="J18" t="s">
        <v>48</v>
      </c>
      <c r="K18" t="s">
        <v>47</v>
      </c>
      <c r="M18">
        <v>2019</v>
      </c>
      <c r="O18" t="s">
        <v>46</v>
      </c>
      <c r="P18" t="s">
        <v>45</v>
      </c>
      <c r="R18" s="9" t="s">
        <v>225</v>
      </c>
      <c r="T18">
        <v>3</v>
      </c>
      <c r="U18" t="s">
        <v>144</v>
      </c>
      <c r="V18" t="s">
        <v>206</v>
      </c>
    </row>
    <row r="19" spans="1:22" x14ac:dyDescent="0.25">
      <c r="A19" t="s">
        <v>44</v>
      </c>
      <c r="B19" s="33">
        <v>4</v>
      </c>
      <c r="C19" s="1">
        <f>DATE($G$13,4,1)</f>
        <v>43556</v>
      </c>
      <c r="D19" s="1">
        <f t="shared" si="0"/>
        <v>43585</v>
      </c>
      <c r="F19">
        <v>4</v>
      </c>
      <c r="G19" s="3">
        <f t="shared" si="1"/>
        <v>43486</v>
      </c>
      <c r="H19" s="15">
        <f>+GestionSemaine[[#This Row],[Début ]]+6</f>
        <v>43492</v>
      </c>
      <c r="J19" t="s">
        <v>43</v>
      </c>
      <c r="K19" t="s">
        <v>42</v>
      </c>
      <c r="M19">
        <v>2020</v>
      </c>
      <c r="O19" t="s">
        <v>15</v>
      </c>
      <c r="P19" t="s">
        <v>41</v>
      </c>
      <c r="R19" s="10" t="s">
        <v>226</v>
      </c>
      <c r="T19">
        <v>4</v>
      </c>
      <c r="U19" t="s">
        <v>214</v>
      </c>
      <c r="V19" t="s">
        <v>207</v>
      </c>
    </row>
    <row r="20" spans="1:22" x14ac:dyDescent="0.25">
      <c r="A20" t="s">
        <v>40</v>
      </c>
      <c r="B20" s="33">
        <v>5</v>
      </c>
      <c r="C20" s="1">
        <f>DATE($G$13,5,1)</f>
        <v>43586</v>
      </c>
      <c r="D20" s="1">
        <f t="shared" si="0"/>
        <v>43616</v>
      </c>
      <c r="F20">
        <v>5</v>
      </c>
      <c r="G20" s="3">
        <f t="shared" si="1"/>
        <v>43493</v>
      </c>
      <c r="H20" s="15">
        <f>+GestionSemaine[[#This Row],[Début ]]+6</f>
        <v>43499</v>
      </c>
      <c r="J20" t="s">
        <v>39</v>
      </c>
      <c r="K20" t="s">
        <v>39</v>
      </c>
      <c r="M20">
        <v>2021</v>
      </c>
      <c r="O20" s="2"/>
      <c r="P20"/>
      <c r="R20" s="10" t="s">
        <v>227</v>
      </c>
      <c r="T20">
        <v>5</v>
      </c>
      <c r="U20" t="s">
        <v>217</v>
      </c>
      <c r="V20" t="s">
        <v>208</v>
      </c>
    </row>
    <row r="21" spans="1:22" x14ac:dyDescent="0.25">
      <c r="A21" t="s">
        <v>38</v>
      </c>
      <c r="B21" s="33">
        <v>6</v>
      </c>
      <c r="C21" s="1">
        <f>DATE($G$13,6,1)</f>
        <v>43617</v>
      </c>
      <c r="D21" s="1">
        <f t="shared" si="0"/>
        <v>43646</v>
      </c>
      <c r="F21">
        <v>6</v>
      </c>
      <c r="G21" s="3">
        <f t="shared" si="1"/>
        <v>43500</v>
      </c>
      <c r="H21" s="15">
        <f>+GestionSemaine[[#This Row],[Début ]]+6</f>
        <v>43506</v>
      </c>
      <c r="J21" t="s">
        <v>88</v>
      </c>
      <c r="K21" t="s">
        <v>37</v>
      </c>
      <c r="M21">
        <v>2022</v>
      </c>
      <c r="O21" s="2"/>
      <c r="P21"/>
      <c r="R21" s="9" t="s">
        <v>228</v>
      </c>
      <c r="T21">
        <v>6</v>
      </c>
      <c r="U21" t="s">
        <v>215</v>
      </c>
      <c r="V21" t="s">
        <v>210</v>
      </c>
    </row>
    <row r="22" spans="1:22" x14ac:dyDescent="0.25">
      <c r="A22" t="s">
        <v>36</v>
      </c>
      <c r="B22" s="33">
        <v>7</v>
      </c>
      <c r="C22" s="1">
        <f>DATE($G$13,7,1)</f>
        <v>43647</v>
      </c>
      <c r="D22" s="1">
        <f t="shared" si="0"/>
        <v>43677</v>
      </c>
      <c r="F22">
        <v>7</v>
      </c>
      <c r="G22" s="3">
        <f t="shared" si="1"/>
        <v>43507</v>
      </c>
      <c r="H22" s="15">
        <f>+GestionSemaine[[#This Row],[Début ]]+6</f>
        <v>43513</v>
      </c>
      <c r="J22" t="s">
        <v>35</v>
      </c>
      <c r="K22" t="s">
        <v>34</v>
      </c>
      <c r="M22">
        <v>2023</v>
      </c>
      <c r="O22" s="2"/>
      <c r="P22"/>
      <c r="R22" s="10" t="s">
        <v>229</v>
      </c>
      <c r="T22">
        <v>7</v>
      </c>
      <c r="U22" t="s">
        <v>216</v>
      </c>
      <c r="V22" t="s">
        <v>211</v>
      </c>
    </row>
    <row r="23" spans="1:22" x14ac:dyDescent="0.25">
      <c r="A23" t="s">
        <v>33</v>
      </c>
      <c r="B23" s="33">
        <v>8</v>
      </c>
      <c r="C23" s="1">
        <f>DATE($G$13,8,1)</f>
        <v>43678</v>
      </c>
      <c r="D23" s="1">
        <f t="shared" si="0"/>
        <v>43708</v>
      </c>
      <c r="F23">
        <v>8</v>
      </c>
      <c r="G23" s="3">
        <f t="shared" si="1"/>
        <v>43514</v>
      </c>
      <c r="H23" s="15">
        <f>+GestionSemaine[[#This Row],[Début ]]+6</f>
        <v>43520</v>
      </c>
      <c r="M23">
        <v>2024</v>
      </c>
      <c r="O23" s="2"/>
      <c r="P23"/>
      <c r="R23" s="10" t="s">
        <v>230</v>
      </c>
      <c r="T23">
        <v>8</v>
      </c>
      <c r="U23" t="s">
        <v>212</v>
      </c>
      <c r="V23" t="s">
        <v>213</v>
      </c>
    </row>
    <row r="24" spans="1:22" x14ac:dyDescent="0.25">
      <c r="A24" t="s">
        <v>32</v>
      </c>
      <c r="B24" s="33">
        <v>9</v>
      </c>
      <c r="C24" s="1">
        <f>DATE($G$13,9,1)</f>
        <v>43709</v>
      </c>
      <c r="D24" s="1">
        <f t="shared" si="0"/>
        <v>43738</v>
      </c>
      <c r="F24">
        <v>9</v>
      </c>
      <c r="G24" s="3">
        <f t="shared" ref="G24:G67" si="2">+G23+7</f>
        <v>43521</v>
      </c>
      <c r="H24" s="15">
        <f>+GestionSemaine[[#This Row],[Début ]]+6</f>
        <v>43527</v>
      </c>
      <c r="M24">
        <v>2025</v>
      </c>
      <c r="O24" s="2"/>
      <c r="P24"/>
      <c r="R24" s="9" t="s">
        <v>231</v>
      </c>
    </row>
    <row r="25" spans="1:22" x14ac:dyDescent="0.25">
      <c r="A25" t="s">
        <v>31</v>
      </c>
      <c r="B25" s="33">
        <v>10</v>
      </c>
      <c r="C25" s="1">
        <f>DATE($G$13,10,1)</f>
        <v>43739</v>
      </c>
      <c r="D25" s="1">
        <f t="shared" si="0"/>
        <v>43769</v>
      </c>
      <c r="F25">
        <v>10</v>
      </c>
      <c r="G25" s="3">
        <f t="shared" si="2"/>
        <v>43528</v>
      </c>
      <c r="H25" s="15">
        <f>+GestionSemaine[[#This Row],[Début ]]+6</f>
        <v>43534</v>
      </c>
      <c r="M25">
        <v>2026</v>
      </c>
      <c r="O25" s="2"/>
      <c r="P25"/>
      <c r="R25" s="9" t="s">
        <v>94</v>
      </c>
    </row>
    <row r="26" spans="1:22" x14ac:dyDescent="0.25">
      <c r="A26" t="s">
        <v>30</v>
      </c>
      <c r="B26" s="33">
        <v>11</v>
      </c>
      <c r="C26" s="1">
        <f>DATE($G$13,11,1)</f>
        <v>43770</v>
      </c>
      <c r="D26" s="1">
        <f t="shared" si="0"/>
        <v>43799</v>
      </c>
      <c r="F26">
        <v>11</v>
      </c>
      <c r="G26" s="3">
        <f t="shared" si="2"/>
        <v>43535</v>
      </c>
      <c r="H26" s="15">
        <f>+GestionSemaine[[#This Row],[Début ]]+6</f>
        <v>43541</v>
      </c>
      <c r="M26">
        <v>2027</v>
      </c>
      <c r="O26" s="2"/>
      <c r="P26"/>
      <c r="R26" s="10" t="s">
        <v>95</v>
      </c>
    </row>
    <row r="27" spans="1:22" x14ac:dyDescent="0.25">
      <c r="A27" t="s">
        <v>29</v>
      </c>
      <c r="B27" s="33">
        <v>12</v>
      </c>
      <c r="C27" s="1">
        <f>DATE($G$13,12,1)</f>
        <v>43800</v>
      </c>
      <c r="D27" s="1">
        <f t="shared" si="0"/>
        <v>43830</v>
      </c>
      <c r="F27">
        <v>12</v>
      </c>
      <c r="G27" s="3">
        <f t="shared" si="2"/>
        <v>43542</v>
      </c>
      <c r="H27" s="15">
        <f>+GestionSemaine[[#This Row],[Début ]]+6</f>
        <v>43548</v>
      </c>
      <c r="M27">
        <v>2028</v>
      </c>
      <c r="O27" s="2"/>
      <c r="P27"/>
      <c r="R27" s="9" t="s">
        <v>96</v>
      </c>
    </row>
    <row r="28" spans="1:22" x14ac:dyDescent="0.25">
      <c r="F28">
        <v>13</v>
      </c>
      <c r="G28" s="3">
        <f t="shared" si="2"/>
        <v>43549</v>
      </c>
      <c r="H28" s="15">
        <f>+GestionSemaine[[#This Row],[Début ]]+6</f>
        <v>43555</v>
      </c>
      <c r="M28">
        <v>2029</v>
      </c>
      <c r="O28" s="2"/>
      <c r="P28"/>
      <c r="R28" s="9" t="s">
        <v>99</v>
      </c>
    </row>
    <row r="29" spans="1:22" x14ac:dyDescent="0.25">
      <c r="F29">
        <v>14</v>
      </c>
      <c r="G29" s="3">
        <f t="shared" si="2"/>
        <v>43556</v>
      </c>
      <c r="H29" s="15">
        <f>+GestionSemaine[[#This Row],[Début ]]+6</f>
        <v>43562</v>
      </c>
      <c r="M29">
        <v>2030</v>
      </c>
      <c r="O29" s="2"/>
      <c r="P29"/>
      <c r="R29" s="9" t="s">
        <v>100</v>
      </c>
    </row>
    <row r="30" spans="1:22" x14ac:dyDescent="0.25">
      <c r="F30">
        <v>15</v>
      </c>
      <c r="G30" s="3">
        <f t="shared" si="2"/>
        <v>43563</v>
      </c>
      <c r="H30" s="15">
        <f>+GestionSemaine[[#This Row],[Début ]]+6</f>
        <v>43569</v>
      </c>
      <c r="O30" s="2"/>
      <c r="P30"/>
      <c r="R30" s="9" t="s">
        <v>101</v>
      </c>
    </row>
    <row r="31" spans="1:22" x14ac:dyDescent="0.25">
      <c r="A31" t="s">
        <v>28</v>
      </c>
      <c r="B31" t="s">
        <v>1</v>
      </c>
      <c r="F31">
        <v>16</v>
      </c>
      <c r="G31" s="3">
        <f>+G30+7</f>
        <v>43570</v>
      </c>
      <c r="H31" s="15">
        <f>+GestionSemaine[[#This Row],[Début ]]+6</f>
        <v>43576</v>
      </c>
      <c r="O31" s="2"/>
      <c r="P31"/>
      <c r="R31" s="9" t="s">
        <v>102</v>
      </c>
    </row>
    <row r="32" spans="1:22" x14ac:dyDescent="0.25">
      <c r="A32" s="4" t="s">
        <v>27</v>
      </c>
      <c r="B32" s="6">
        <f>DATE(G13,1,1)</f>
        <v>43466</v>
      </c>
      <c r="C32" s="1"/>
      <c r="D32" s="1"/>
      <c r="F32">
        <v>17</v>
      </c>
      <c r="G32" s="3">
        <f t="shared" si="2"/>
        <v>43577</v>
      </c>
      <c r="H32" s="15">
        <f>+GestionSemaine[[#This Row],[Début ]]+6</f>
        <v>43583</v>
      </c>
      <c r="O32" s="2"/>
      <c r="P32"/>
      <c r="R32" s="9" t="s">
        <v>103</v>
      </c>
    </row>
    <row r="33" spans="1:18" x14ac:dyDescent="0.25">
      <c r="A33" s="4" t="s">
        <v>26</v>
      </c>
      <c r="B33" s="1">
        <f>FLOOR(DAY(MINUTE($G$13/38)/2+56)&amp;"/5/"&amp;$G$13,7)-34</f>
        <v>43576</v>
      </c>
      <c r="C33" s="1"/>
      <c r="D33" s="1"/>
      <c r="F33">
        <v>18</v>
      </c>
      <c r="G33" s="3">
        <f t="shared" si="2"/>
        <v>43584</v>
      </c>
      <c r="H33" s="15">
        <f>+GestionSemaine[[#This Row],[Début ]]+6</f>
        <v>43590</v>
      </c>
      <c r="O33" s="2"/>
      <c r="P33"/>
      <c r="R33" s="10" t="s">
        <v>104</v>
      </c>
    </row>
    <row r="34" spans="1:18" x14ac:dyDescent="0.25">
      <c r="A34" s="4" t="s">
        <v>25</v>
      </c>
      <c r="B34" s="1">
        <f>+B33+1</f>
        <v>43577</v>
      </c>
      <c r="C34" s="1"/>
      <c r="D34" s="1"/>
      <c r="F34">
        <v>19</v>
      </c>
      <c r="G34" s="3">
        <f t="shared" si="2"/>
        <v>43591</v>
      </c>
      <c r="H34" s="15">
        <f>+GestionSemaine[[#This Row],[Début ]]+6</f>
        <v>43597</v>
      </c>
      <c r="O34" s="2"/>
      <c r="P34"/>
      <c r="R34" s="9" t="s">
        <v>105</v>
      </c>
    </row>
    <row r="35" spans="1:18" x14ac:dyDescent="0.25">
      <c r="A35" s="4" t="s">
        <v>24</v>
      </c>
      <c r="B35" s="1">
        <f>DATE(G13,5,1)</f>
        <v>43586</v>
      </c>
      <c r="F35">
        <v>20</v>
      </c>
      <c r="G35" s="3">
        <f t="shared" si="2"/>
        <v>43598</v>
      </c>
      <c r="H35" s="15">
        <f>+GestionSemaine[[#This Row],[Début ]]+6</f>
        <v>43604</v>
      </c>
      <c r="O35" s="2"/>
      <c r="P35"/>
      <c r="R35" s="9" t="s">
        <v>106</v>
      </c>
    </row>
    <row r="36" spans="1:18" x14ac:dyDescent="0.25">
      <c r="A36" s="4" t="s">
        <v>23</v>
      </c>
      <c r="B36" s="1">
        <f>+B35+7</f>
        <v>43593</v>
      </c>
      <c r="F36">
        <v>21</v>
      </c>
      <c r="G36" s="3">
        <f t="shared" si="2"/>
        <v>43605</v>
      </c>
      <c r="H36" s="15">
        <f>+GestionSemaine[[#This Row],[Début ]]+6</f>
        <v>43611</v>
      </c>
      <c r="O36" s="2"/>
      <c r="P36"/>
      <c r="R36" s="10" t="s">
        <v>97</v>
      </c>
    </row>
    <row r="37" spans="1:18" x14ac:dyDescent="0.25">
      <c r="A37" s="4" t="s">
        <v>22</v>
      </c>
      <c r="B37" s="1">
        <f>+B33+39</f>
        <v>43615</v>
      </c>
      <c r="F37">
        <v>22</v>
      </c>
      <c r="G37" s="3">
        <f t="shared" si="2"/>
        <v>43612</v>
      </c>
      <c r="H37" s="15">
        <f>+GestionSemaine[[#This Row],[Début ]]+6</f>
        <v>43618</v>
      </c>
      <c r="O37" s="2"/>
      <c r="P37"/>
      <c r="R37" s="9" t="s">
        <v>107</v>
      </c>
    </row>
    <row r="38" spans="1:18" x14ac:dyDescent="0.25">
      <c r="A38" s="4" t="s">
        <v>21</v>
      </c>
      <c r="B38" s="1">
        <f>+B33+49</f>
        <v>43625</v>
      </c>
      <c r="C38" s="1"/>
      <c r="D38" s="1"/>
      <c r="F38">
        <v>23</v>
      </c>
      <c r="G38" s="3">
        <f t="shared" si="2"/>
        <v>43619</v>
      </c>
      <c r="H38" s="15">
        <f>+GestionSemaine[[#This Row],[Début ]]+6</f>
        <v>43625</v>
      </c>
      <c r="O38" s="2"/>
      <c r="P38"/>
      <c r="R38" s="10" t="s">
        <v>108</v>
      </c>
    </row>
    <row r="39" spans="1:18" x14ac:dyDescent="0.25">
      <c r="A39" s="4" t="s">
        <v>20</v>
      </c>
      <c r="B39" s="1">
        <f>+B38+1</f>
        <v>43626</v>
      </c>
      <c r="C39" s="1"/>
      <c r="D39" s="1"/>
      <c r="F39">
        <v>24</v>
      </c>
      <c r="G39" s="3">
        <f t="shared" si="2"/>
        <v>43626</v>
      </c>
      <c r="H39" s="15">
        <f>+GestionSemaine[[#This Row],[Début ]]+6</f>
        <v>43632</v>
      </c>
      <c r="O39" s="2"/>
      <c r="P39"/>
      <c r="R39" s="9" t="s">
        <v>109</v>
      </c>
    </row>
    <row r="40" spans="1:18" x14ac:dyDescent="0.25">
      <c r="A40" s="5" t="s">
        <v>19</v>
      </c>
      <c r="B40" s="1">
        <f>DATE(G13,8,15)</f>
        <v>43692</v>
      </c>
      <c r="C40" s="1"/>
      <c r="D40" s="1"/>
      <c r="F40">
        <v>25</v>
      </c>
      <c r="G40" s="3">
        <f t="shared" si="2"/>
        <v>43633</v>
      </c>
      <c r="H40" s="15">
        <f>+GestionSemaine[[#This Row],[Début ]]+6</f>
        <v>43639</v>
      </c>
      <c r="O40" s="2"/>
      <c r="P40"/>
      <c r="R40" s="9" t="s">
        <v>98</v>
      </c>
    </row>
    <row r="41" spans="1:18" x14ac:dyDescent="0.25">
      <c r="A41" s="4" t="s">
        <v>18</v>
      </c>
      <c r="B41" s="1">
        <f>DATE(G13,11,1)</f>
        <v>43770</v>
      </c>
      <c r="C41" s="1"/>
      <c r="D41" s="1"/>
      <c r="F41">
        <v>26</v>
      </c>
      <c r="G41" s="3">
        <f t="shared" si="2"/>
        <v>43640</v>
      </c>
      <c r="H41" s="15">
        <f>+GestionSemaine[[#This Row],[Début ]]+6</f>
        <v>43646</v>
      </c>
      <c r="O41" s="2"/>
      <c r="P41"/>
      <c r="R41" s="10" t="s">
        <v>111</v>
      </c>
    </row>
    <row r="42" spans="1:18" x14ac:dyDescent="0.25">
      <c r="A42" s="4" t="s">
        <v>17</v>
      </c>
      <c r="B42" s="1">
        <f>DATE(G13,11,11)</f>
        <v>43780</v>
      </c>
      <c r="F42">
        <v>27</v>
      </c>
      <c r="G42" s="3">
        <f t="shared" si="2"/>
        <v>43647</v>
      </c>
      <c r="H42" s="15">
        <f>+GestionSemaine[[#This Row],[Début ]]+6</f>
        <v>43653</v>
      </c>
      <c r="O42" s="2"/>
      <c r="P42"/>
      <c r="R42" s="9" t="s">
        <v>112</v>
      </c>
    </row>
    <row r="43" spans="1:18" x14ac:dyDescent="0.25">
      <c r="A43" s="4" t="s">
        <v>16</v>
      </c>
      <c r="B43" s="1">
        <f>DATE(G13,12,25)</f>
        <v>43824</v>
      </c>
      <c r="F43">
        <v>28</v>
      </c>
      <c r="G43" s="3">
        <f t="shared" si="2"/>
        <v>43654</v>
      </c>
      <c r="H43" s="15">
        <f>+GestionSemaine[[#This Row],[Début ]]+6</f>
        <v>43660</v>
      </c>
      <c r="O43" s="2"/>
      <c r="P43"/>
      <c r="R43" s="9" t="s">
        <v>113</v>
      </c>
    </row>
    <row r="44" spans="1:18" x14ac:dyDescent="0.25">
      <c r="A44" s="4"/>
      <c r="B44" s="36"/>
      <c r="F44">
        <v>29</v>
      </c>
      <c r="G44" s="3">
        <f t="shared" si="2"/>
        <v>43661</v>
      </c>
      <c r="H44" s="15">
        <f>+GestionSemaine[[#This Row],[Début ]]+6</f>
        <v>43667</v>
      </c>
      <c r="O44" s="2"/>
      <c r="P44"/>
      <c r="R44" s="9" t="s">
        <v>114</v>
      </c>
    </row>
    <row r="45" spans="1:18" x14ac:dyDescent="0.25">
      <c r="A45" s="4"/>
      <c r="B45" s="36"/>
      <c r="F45">
        <v>30</v>
      </c>
      <c r="G45" s="3">
        <f t="shared" si="2"/>
        <v>43668</v>
      </c>
      <c r="H45" s="15">
        <f>+GestionSemaine[[#This Row],[Début ]]+6</f>
        <v>43674</v>
      </c>
      <c r="O45" s="2"/>
      <c r="P45"/>
      <c r="R45" s="9" t="s">
        <v>115</v>
      </c>
    </row>
    <row r="46" spans="1:18" x14ac:dyDescent="0.25">
      <c r="F46">
        <v>31</v>
      </c>
      <c r="G46" s="3">
        <f t="shared" si="2"/>
        <v>43675</v>
      </c>
      <c r="H46" s="15">
        <f>+GestionSemaine[[#This Row],[Début ]]+6</f>
        <v>43681</v>
      </c>
      <c r="O46" s="2"/>
      <c r="P46"/>
      <c r="R46" s="10" t="s">
        <v>116</v>
      </c>
    </row>
    <row r="47" spans="1:18" x14ac:dyDescent="0.25">
      <c r="F47">
        <v>32</v>
      </c>
      <c r="G47" s="3">
        <f t="shared" si="2"/>
        <v>43682</v>
      </c>
      <c r="H47" s="15">
        <f>+GestionSemaine[[#This Row],[Début ]]+6</f>
        <v>43688</v>
      </c>
      <c r="O47" s="2"/>
      <c r="P47"/>
      <c r="R47" s="9" t="s">
        <v>117</v>
      </c>
    </row>
    <row r="48" spans="1:18" x14ac:dyDescent="0.25">
      <c r="F48">
        <v>33</v>
      </c>
      <c r="G48" s="3">
        <f t="shared" si="2"/>
        <v>43689</v>
      </c>
      <c r="H48" s="15">
        <f>+GestionSemaine[[#This Row],[Début ]]+6</f>
        <v>43695</v>
      </c>
      <c r="O48" s="2"/>
      <c r="P48"/>
      <c r="R48" s="9" t="s">
        <v>118</v>
      </c>
    </row>
    <row r="49" spans="6:18" x14ac:dyDescent="0.25">
      <c r="F49">
        <v>34</v>
      </c>
      <c r="G49" s="3">
        <f t="shared" si="2"/>
        <v>43696</v>
      </c>
      <c r="H49" s="15">
        <f>+GestionSemaine[[#This Row],[Début ]]+6</f>
        <v>43702</v>
      </c>
      <c r="O49" s="2"/>
      <c r="P49"/>
      <c r="R49" s="10" t="s">
        <v>119</v>
      </c>
    </row>
    <row r="50" spans="6:18" x14ac:dyDescent="0.25">
      <c r="F50">
        <v>35</v>
      </c>
      <c r="G50" s="3">
        <f t="shared" si="2"/>
        <v>43703</v>
      </c>
      <c r="H50" s="15">
        <f>+GestionSemaine[[#This Row],[Début ]]+6</f>
        <v>43709</v>
      </c>
      <c r="O50" s="2"/>
      <c r="P50"/>
      <c r="R50" s="9" t="s">
        <v>120</v>
      </c>
    </row>
    <row r="51" spans="6:18" x14ac:dyDescent="0.25">
      <c r="F51">
        <v>36</v>
      </c>
      <c r="G51" s="3">
        <f t="shared" si="2"/>
        <v>43710</v>
      </c>
      <c r="H51" s="15">
        <f>+GestionSemaine[[#This Row],[Début ]]+6</f>
        <v>43716</v>
      </c>
      <c r="O51" s="2"/>
      <c r="P51"/>
      <c r="R51" s="10" t="s">
        <v>121</v>
      </c>
    </row>
    <row r="52" spans="6:18" x14ac:dyDescent="0.25">
      <c r="F52">
        <v>37</v>
      </c>
      <c r="G52" s="3">
        <f t="shared" si="2"/>
        <v>43717</v>
      </c>
      <c r="H52" s="15">
        <f>+GestionSemaine[[#This Row],[Début ]]+6</f>
        <v>43723</v>
      </c>
      <c r="O52" s="2"/>
      <c r="P52"/>
      <c r="R52" s="9" t="s">
        <v>122</v>
      </c>
    </row>
    <row r="53" spans="6:18" x14ac:dyDescent="0.25">
      <c r="F53">
        <v>38</v>
      </c>
      <c r="G53" s="3">
        <f t="shared" si="2"/>
        <v>43724</v>
      </c>
      <c r="H53" s="15">
        <f>+GestionSemaine[[#This Row],[Début ]]+6</f>
        <v>43730</v>
      </c>
      <c r="O53" s="2"/>
      <c r="P53"/>
      <c r="R53" s="10" t="s">
        <v>123</v>
      </c>
    </row>
    <row r="54" spans="6:18" x14ac:dyDescent="0.25">
      <c r="F54">
        <v>39</v>
      </c>
      <c r="G54" s="3">
        <f t="shared" si="2"/>
        <v>43731</v>
      </c>
      <c r="H54" s="15">
        <f>+GestionSemaine[[#This Row],[Début ]]+6</f>
        <v>43737</v>
      </c>
      <c r="O54" s="2"/>
      <c r="P54"/>
      <c r="R54" s="9" t="s">
        <v>124</v>
      </c>
    </row>
    <row r="55" spans="6:18" x14ac:dyDescent="0.25">
      <c r="F55">
        <v>40</v>
      </c>
      <c r="G55" s="3">
        <f t="shared" si="2"/>
        <v>43738</v>
      </c>
      <c r="H55" s="15">
        <f>+GestionSemaine[[#This Row],[Début ]]+6</f>
        <v>43744</v>
      </c>
      <c r="O55" s="2"/>
      <c r="P55"/>
      <c r="R55" s="9" t="s">
        <v>125</v>
      </c>
    </row>
    <row r="56" spans="6:18" x14ac:dyDescent="0.25">
      <c r="F56">
        <v>41</v>
      </c>
      <c r="G56" s="3">
        <f t="shared" si="2"/>
        <v>43745</v>
      </c>
      <c r="H56" s="15">
        <f>+GestionSemaine[[#This Row],[Début ]]+6</f>
        <v>43751</v>
      </c>
      <c r="O56" s="2"/>
      <c r="P56"/>
      <c r="R56" s="9" t="s">
        <v>126</v>
      </c>
    </row>
    <row r="57" spans="6:18" x14ac:dyDescent="0.25">
      <c r="F57">
        <v>42</v>
      </c>
      <c r="G57" s="3">
        <f t="shared" si="2"/>
        <v>43752</v>
      </c>
      <c r="H57" s="15">
        <f>+GestionSemaine[[#This Row],[Début ]]+6</f>
        <v>43758</v>
      </c>
      <c r="O57" s="2"/>
      <c r="P57"/>
      <c r="R57" s="9" t="s">
        <v>127</v>
      </c>
    </row>
    <row r="58" spans="6:18" x14ac:dyDescent="0.25">
      <c r="F58">
        <v>43</v>
      </c>
      <c r="G58" s="3">
        <f t="shared" si="2"/>
        <v>43759</v>
      </c>
      <c r="H58" s="15">
        <f>+GestionSemaine[[#This Row],[Début ]]+6</f>
        <v>43765</v>
      </c>
      <c r="O58" s="2"/>
      <c r="P58"/>
      <c r="R58" s="10" t="s">
        <v>128</v>
      </c>
    </row>
    <row r="59" spans="6:18" x14ac:dyDescent="0.25">
      <c r="F59">
        <v>44</v>
      </c>
      <c r="G59" s="3">
        <f t="shared" si="2"/>
        <v>43766</v>
      </c>
      <c r="H59" s="15">
        <f>+GestionSemaine[[#This Row],[Début ]]+6</f>
        <v>43772</v>
      </c>
      <c r="O59" s="2"/>
      <c r="P59"/>
      <c r="R59" s="10" t="s">
        <v>129</v>
      </c>
    </row>
    <row r="60" spans="6:18" x14ac:dyDescent="0.25">
      <c r="F60">
        <v>45</v>
      </c>
      <c r="G60" s="3">
        <f t="shared" si="2"/>
        <v>43773</v>
      </c>
      <c r="H60" s="15">
        <f>+GestionSemaine[[#This Row],[Début ]]+6</f>
        <v>43779</v>
      </c>
      <c r="O60" s="2"/>
      <c r="P60"/>
      <c r="R60" s="10" t="s">
        <v>130</v>
      </c>
    </row>
    <row r="61" spans="6:18" x14ac:dyDescent="0.25">
      <c r="F61">
        <v>46</v>
      </c>
      <c r="G61" s="3">
        <f t="shared" si="2"/>
        <v>43780</v>
      </c>
      <c r="H61" s="15">
        <f>+GestionSemaine[[#This Row],[Début ]]+6</f>
        <v>43786</v>
      </c>
      <c r="O61" s="2"/>
      <c r="P61"/>
      <c r="R61" s="9" t="s">
        <v>131</v>
      </c>
    </row>
    <row r="62" spans="6:18" x14ac:dyDescent="0.25">
      <c r="F62">
        <v>47</v>
      </c>
      <c r="G62" s="3">
        <f t="shared" si="2"/>
        <v>43787</v>
      </c>
      <c r="H62" s="15">
        <f>+GestionSemaine[[#This Row],[Début ]]+6</f>
        <v>43793</v>
      </c>
      <c r="O62" s="2"/>
      <c r="P62"/>
      <c r="R62" s="10" t="s">
        <v>132</v>
      </c>
    </row>
    <row r="63" spans="6:18" x14ac:dyDescent="0.25">
      <c r="F63">
        <v>48</v>
      </c>
      <c r="G63" s="3">
        <f t="shared" si="2"/>
        <v>43794</v>
      </c>
      <c r="H63" s="15">
        <f>+GestionSemaine[[#This Row],[Début ]]+6</f>
        <v>43800</v>
      </c>
      <c r="O63" s="2"/>
      <c r="P63"/>
      <c r="R63" s="10" t="s">
        <v>133</v>
      </c>
    </row>
    <row r="64" spans="6:18" x14ac:dyDescent="0.25">
      <c r="F64">
        <v>49</v>
      </c>
      <c r="G64" s="3">
        <f t="shared" si="2"/>
        <v>43801</v>
      </c>
      <c r="H64" s="15">
        <f>+GestionSemaine[[#This Row],[Début ]]+6</f>
        <v>43807</v>
      </c>
      <c r="O64" s="2"/>
      <c r="P64"/>
      <c r="R64" s="9" t="s">
        <v>134</v>
      </c>
    </row>
    <row r="65" spans="6:18" x14ac:dyDescent="0.25">
      <c r="F65">
        <v>50</v>
      </c>
      <c r="G65" s="3">
        <f t="shared" si="2"/>
        <v>43808</v>
      </c>
      <c r="H65" s="15">
        <f>+GestionSemaine[[#This Row],[Début ]]+6</f>
        <v>43814</v>
      </c>
      <c r="O65" s="2"/>
      <c r="P65"/>
      <c r="R65" s="12" t="s">
        <v>135</v>
      </c>
    </row>
    <row r="66" spans="6:18" x14ac:dyDescent="0.25">
      <c r="F66">
        <v>51</v>
      </c>
      <c r="G66" s="3">
        <f t="shared" si="2"/>
        <v>43815</v>
      </c>
      <c r="H66" s="15">
        <f>+GestionSemaine[[#This Row],[Début ]]+6</f>
        <v>43821</v>
      </c>
      <c r="O66" s="2"/>
      <c r="P66"/>
    </row>
    <row r="67" spans="6:18" x14ac:dyDescent="0.25">
      <c r="F67">
        <v>52</v>
      </c>
      <c r="G67" s="3">
        <f t="shared" si="2"/>
        <v>43822</v>
      </c>
      <c r="H67" s="15">
        <f>+GestionSemaine[[#This Row],[Début ]]+6</f>
        <v>43828</v>
      </c>
      <c r="O67" s="2"/>
      <c r="P67"/>
    </row>
    <row r="68" spans="6:18" x14ac:dyDescent="0.25">
      <c r="G68" s="3"/>
      <c r="H68" s="15"/>
    </row>
  </sheetData>
  <dataValidations count="1">
    <dataValidation type="list" allowBlank="1" showInputMessage="1" showErrorMessage="1" errorTitle="erreur" error="choisir la bonne Année" promptTitle="Choisir Année" sqref="G13">
      <formula1>Année</formula1>
    </dataValidation>
  </dataValidations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Q496"/>
  <sheetViews>
    <sheetView zoomScaleNormal="100" workbookViewId="0">
      <selection activeCell="C504" sqref="C504"/>
    </sheetView>
  </sheetViews>
  <sheetFormatPr baseColWidth="10" defaultRowHeight="15" x14ac:dyDescent="0.25"/>
  <cols>
    <col min="2" max="2" width="6.42578125" customWidth="1"/>
    <col min="3" max="3" width="11.42578125" style="1"/>
    <col min="4" max="4" width="20" customWidth="1"/>
    <col min="5" max="5" width="6.7109375" style="23" customWidth="1"/>
    <col min="6" max="6" width="13.28515625" style="8" bestFit="1" customWidth="1"/>
    <col min="7" max="7" width="13.5703125" style="8" bestFit="1" customWidth="1"/>
    <col min="8" max="8" width="13.140625" bestFit="1" customWidth="1"/>
    <col min="9" max="9" width="13.42578125" style="8" bestFit="1" customWidth="1"/>
    <col min="10" max="10" width="7.85546875" style="8" customWidth="1"/>
    <col min="11" max="11" width="13.85546875" style="8" bestFit="1" customWidth="1"/>
    <col min="12" max="12" width="13" style="8" bestFit="1" customWidth="1"/>
    <col min="13" max="13" width="14.28515625" bestFit="1" customWidth="1"/>
    <col min="14" max="15" width="13.28515625" customWidth="1"/>
    <col min="16" max="16" width="35.42578125" style="38" customWidth="1"/>
  </cols>
  <sheetData>
    <row r="2" spans="2:147" x14ac:dyDescent="0.25">
      <c r="M2" s="8"/>
      <c r="N2" s="8"/>
      <c r="O2" s="8"/>
      <c r="P2" s="37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</row>
    <row r="3" spans="2:147" s="24" customFormat="1" ht="12.75" x14ac:dyDescent="0.2">
      <c r="B3" s="24" t="s">
        <v>0</v>
      </c>
      <c r="C3" s="25" t="s">
        <v>1</v>
      </c>
      <c r="D3" s="24" t="s">
        <v>2</v>
      </c>
      <c r="E3" s="24" t="s">
        <v>3</v>
      </c>
      <c r="F3" s="26" t="s">
        <v>4</v>
      </c>
      <c r="G3" s="26" t="s">
        <v>5</v>
      </c>
      <c r="H3" s="24" t="s">
        <v>6</v>
      </c>
      <c r="I3" s="31" t="s">
        <v>7</v>
      </c>
      <c r="J3" s="27" t="s">
        <v>8</v>
      </c>
      <c r="K3" s="27" t="s">
        <v>9</v>
      </c>
      <c r="L3" s="27" t="s">
        <v>10</v>
      </c>
      <c r="M3" s="28" t="s">
        <v>11</v>
      </c>
      <c r="N3" s="28" t="s">
        <v>12</v>
      </c>
      <c r="O3" s="28" t="s">
        <v>80</v>
      </c>
      <c r="P3" s="51" t="s">
        <v>147</v>
      </c>
      <c r="Q3" s="28" t="s">
        <v>67</v>
      </c>
      <c r="R3" s="28" t="s">
        <v>13</v>
      </c>
      <c r="S3" s="28" t="s">
        <v>14</v>
      </c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</row>
    <row r="4" spans="2:147" ht="15" hidden="1" customHeight="1" x14ac:dyDescent="0.25">
      <c r="B4">
        <f t="shared" ref="B4:B67" si="0">ROW(B4)-3</f>
        <v>1</v>
      </c>
      <c r="C4" s="1">
        <v>43437</v>
      </c>
      <c r="D4" s="34" t="s">
        <v>137</v>
      </c>
      <c r="F4" s="17" t="s">
        <v>82</v>
      </c>
      <c r="G4" s="17" t="s">
        <v>83</v>
      </c>
      <c r="H4" s="17" t="s">
        <v>87</v>
      </c>
      <c r="I4" s="17" t="s">
        <v>83</v>
      </c>
      <c r="J4" s="17">
        <f t="shared" ref="J4:J67" ca="1" si="1">IF(E4&lt;&gt;"T",IF(OR(N4=1,M4=1),"",E4),IF(OR(H4="",I4=""),G4-F4,(H4-F4)+(G4-I4)))</f>
        <v>0</v>
      </c>
      <c r="K4" s="18" t="str">
        <f t="shared" ref="K4:K67" si="2">IF(E4&lt;&gt;"T","",IF(J4&gt;=(8/24),J4-(8/24),TEXT((8/24)-J4,"- [h]:mm")))</f>
        <v/>
      </c>
      <c r="L4" s="19" t="str">
        <f t="shared" ref="L4:L67" ca="1" si="3">IF(AND(E4="T",J4&lt;(8/24)),(8/24)-J4,"")</f>
        <v/>
      </c>
      <c r="M4" t="str">
        <f t="shared" ref="M4:M67" si="4">IF(OR(WEEKDAY(C4)=1,WEEKDAY(C4)=7),1,"")</f>
        <v/>
      </c>
      <c r="N4" t="str">
        <f t="array" aca="1" ref="N4" ca="1">IFERROR(IF(MATCH(C4,Feries,0),1,""),"")</f>
        <v/>
      </c>
      <c r="O4" t="s">
        <v>220</v>
      </c>
      <c r="P4" s="55">
        <v>1</v>
      </c>
      <c r="Q4" s="58">
        <f t="shared" ref="Q4:Q67" si="5">WEEKNUM(C4)</f>
        <v>49</v>
      </c>
      <c r="R4">
        <f t="shared" ref="R4:R67" si="6">MONTH(C4)</f>
        <v>12</v>
      </c>
      <c r="S4">
        <f t="shared" ref="S4:S67" si="7" xml:space="preserve"> YEAR(C4)</f>
        <v>2018</v>
      </c>
    </row>
    <row r="5" spans="2:147" ht="15" hidden="1" customHeight="1" x14ac:dyDescent="0.25">
      <c r="B5">
        <f t="shared" si="0"/>
        <v>2</v>
      </c>
      <c r="C5" s="1">
        <v>43437</v>
      </c>
      <c r="D5" s="34" t="s">
        <v>136</v>
      </c>
      <c r="F5" s="17" t="s">
        <v>82</v>
      </c>
      <c r="G5" s="17" t="s">
        <v>83</v>
      </c>
      <c r="H5" s="17" t="s">
        <v>87</v>
      </c>
      <c r="I5" s="17" t="s">
        <v>83</v>
      </c>
      <c r="J5" s="17">
        <f t="shared" ca="1" si="1"/>
        <v>0</v>
      </c>
      <c r="K5" s="18" t="str">
        <f t="shared" si="2"/>
        <v/>
      </c>
      <c r="L5" s="19" t="str">
        <f t="shared" ca="1" si="3"/>
        <v/>
      </c>
      <c r="M5" t="str">
        <f t="shared" si="4"/>
        <v/>
      </c>
      <c r="N5" t="str">
        <f t="array" aca="1" ref="N5" ca="1">IFERROR(IF(MATCH(C5,Feries,0),1,""),"")</f>
        <v/>
      </c>
      <c r="O5" t="s">
        <v>220</v>
      </c>
      <c r="P5" s="55">
        <v>1</v>
      </c>
      <c r="Q5" s="58">
        <f t="shared" si="5"/>
        <v>49</v>
      </c>
      <c r="R5">
        <f t="shared" si="6"/>
        <v>12</v>
      </c>
      <c r="S5">
        <f t="shared" si="7"/>
        <v>2018</v>
      </c>
    </row>
    <row r="6" spans="2:147" ht="15" hidden="1" customHeight="1" x14ac:dyDescent="0.25">
      <c r="B6">
        <f t="shared" si="0"/>
        <v>3</v>
      </c>
      <c r="C6" s="1">
        <v>43438</v>
      </c>
      <c r="D6" s="34" t="s">
        <v>137</v>
      </c>
      <c r="F6" s="17" t="s">
        <v>82</v>
      </c>
      <c r="G6" s="17" t="s">
        <v>83</v>
      </c>
      <c r="H6" s="17" t="s">
        <v>87</v>
      </c>
      <c r="I6" s="17" t="s">
        <v>83</v>
      </c>
      <c r="J6" s="17">
        <f t="shared" ca="1" si="1"/>
        <v>0</v>
      </c>
      <c r="K6" s="18" t="str">
        <f t="shared" si="2"/>
        <v/>
      </c>
      <c r="L6" s="19" t="str">
        <f t="shared" ca="1" si="3"/>
        <v/>
      </c>
      <c r="M6" t="str">
        <f t="shared" si="4"/>
        <v/>
      </c>
      <c r="N6" t="str">
        <f t="array" aca="1" ref="N6" ca="1">IFERROR(IF(MATCH(C6,Feries,0),1,""),"")</f>
        <v/>
      </c>
      <c r="O6" t="s">
        <v>220</v>
      </c>
      <c r="P6" s="55">
        <v>1</v>
      </c>
      <c r="Q6" s="58">
        <f t="shared" si="5"/>
        <v>49</v>
      </c>
      <c r="R6">
        <f t="shared" si="6"/>
        <v>12</v>
      </c>
      <c r="S6">
        <f t="shared" si="7"/>
        <v>2018</v>
      </c>
    </row>
    <row r="7" spans="2:147" ht="15" hidden="1" customHeight="1" x14ac:dyDescent="0.25">
      <c r="B7">
        <f t="shared" si="0"/>
        <v>4</v>
      </c>
      <c r="C7" s="1">
        <v>43438</v>
      </c>
      <c r="D7" s="34" t="s">
        <v>136</v>
      </c>
      <c r="F7" s="17" t="s">
        <v>82</v>
      </c>
      <c r="G7" s="17" t="s">
        <v>83</v>
      </c>
      <c r="H7" s="17" t="s">
        <v>87</v>
      </c>
      <c r="I7" s="17" t="s">
        <v>83</v>
      </c>
      <c r="J7" s="17">
        <f t="shared" ca="1" si="1"/>
        <v>0</v>
      </c>
      <c r="K7" s="18" t="str">
        <f t="shared" si="2"/>
        <v/>
      </c>
      <c r="L7" s="19" t="str">
        <f t="shared" ca="1" si="3"/>
        <v/>
      </c>
      <c r="M7" t="str">
        <f t="shared" si="4"/>
        <v/>
      </c>
      <c r="N7" t="str">
        <f t="array" aca="1" ref="N7" ca="1">IFERROR(IF(MATCH(C7,Feries,0),1,""),"")</f>
        <v/>
      </c>
      <c r="O7" t="s">
        <v>220</v>
      </c>
      <c r="P7" s="55">
        <v>1</v>
      </c>
      <c r="Q7" s="58">
        <f t="shared" si="5"/>
        <v>49</v>
      </c>
      <c r="R7">
        <f t="shared" si="6"/>
        <v>12</v>
      </c>
      <c r="S7">
        <f t="shared" si="7"/>
        <v>2018</v>
      </c>
    </row>
    <row r="8" spans="2:147" ht="15" hidden="1" customHeight="1" x14ac:dyDescent="0.25">
      <c r="B8">
        <f t="shared" si="0"/>
        <v>5</v>
      </c>
      <c r="C8" s="1">
        <v>43438</v>
      </c>
      <c r="D8" s="34" t="s">
        <v>110</v>
      </c>
      <c r="F8" s="17" t="s">
        <v>82</v>
      </c>
      <c r="G8" s="17" t="s">
        <v>83</v>
      </c>
      <c r="H8" s="17" t="s">
        <v>87</v>
      </c>
      <c r="I8" s="17" t="s">
        <v>83</v>
      </c>
      <c r="J8" s="17">
        <f t="shared" ca="1" si="1"/>
        <v>0</v>
      </c>
      <c r="K8" s="18" t="str">
        <f t="shared" si="2"/>
        <v/>
      </c>
      <c r="L8" s="19" t="str">
        <f t="shared" ca="1" si="3"/>
        <v/>
      </c>
      <c r="M8" t="str">
        <f t="shared" si="4"/>
        <v/>
      </c>
      <c r="N8" t="str">
        <f t="array" aca="1" ref="N8" ca="1">IFERROR(IF(MATCH(C8,Feries,0),1,""),"")</f>
        <v/>
      </c>
      <c r="O8" t="s">
        <v>220</v>
      </c>
      <c r="P8" s="55">
        <v>1</v>
      </c>
      <c r="Q8" s="58">
        <f t="shared" si="5"/>
        <v>49</v>
      </c>
      <c r="R8">
        <f t="shared" si="6"/>
        <v>12</v>
      </c>
      <c r="S8">
        <f t="shared" si="7"/>
        <v>2018</v>
      </c>
    </row>
    <row r="9" spans="2:147" ht="15" hidden="1" customHeight="1" x14ac:dyDescent="0.25">
      <c r="B9">
        <f t="shared" si="0"/>
        <v>6</v>
      </c>
      <c r="C9" s="1">
        <v>43439</v>
      </c>
      <c r="D9" s="34" t="s">
        <v>137</v>
      </c>
      <c r="F9" s="17" t="s">
        <v>82</v>
      </c>
      <c r="G9" s="17" t="s">
        <v>83</v>
      </c>
      <c r="H9" s="17" t="s">
        <v>87</v>
      </c>
      <c r="I9" s="17" t="s">
        <v>83</v>
      </c>
      <c r="J9" s="17">
        <f t="shared" ca="1" si="1"/>
        <v>0</v>
      </c>
      <c r="K9" s="18" t="str">
        <f t="shared" si="2"/>
        <v/>
      </c>
      <c r="L9" s="19" t="str">
        <f t="shared" ca="1" si="3"/>
        <v/>
      </c>
      <c r="M9" t="str">
        <f t="shared" si="4"/>
        <v/>
      </c>
      <c r="N9" t="str">
        <f t="array" aca="1" ref="N9" ca="1">IFERROR(IF(MATCH(C9,Feries,0),1,""),"")</f>
        <v/>
      </c>
      <c r="O9" t="s">
        <v>220</v>
      </c>
      <c r="P9" s="55">
        <v>1</v>
      </c>
      <c r="Q9" s="58">
        <f t="shared" si="5"/>
        <v>49</v>
      </c>
      <c r="R9">
        <f t="shared" si="6"/>
        <v>12</v>
      </c>
      <c r="S9">
        <f t="shared" si="7"/>
        <v>2018</v>
      </c>
    </row>
    <row r="10" spans="2:147" ht="15" hidden="1" customHeight="1" x14ac:dyDescent="0.25">
      <c r="B10">
        <f t="shared" si="0"/>
        <v>7</v>
      </c>
      <c r="C10" s="1">
        <v>43439</v>
      </c>
      <c r="D10" s="34" t="s">
        <v>136</v>
      </c>
      <c r="F10" s="17" t="s">
        <v>82</v>
      </c>
      <c r="G10" s="17" t="s">
        <v>83</v>
      </c>
      <c r="H10" s="17" t="s">
        <v>87</v>
      </c>
      <c r="I10" s="17" t="s">
        <v>83</v>
      </c>
      <c r="J10" s="17">
        <f t="shared" ca="1" si="1"/>
        <v>0</v>
      </c>
      <c r="K10" s="18" t="str">
        <f t="shared" si="2"/>
        <v/>
      </c>
      <c r="L10" s="19" t="str">
        <f t="shared" ca="1" si="3"/>
        <v/>
      </c>
      <c r="M10" t="str">
        <f t="shared" si="4"/>
        <v/>
      </c>
      <c r="N10" t="str">
        <f t="array" aca="1" ref="N10" ca="1">IFERROR(IF(MATCH(C10,Feries,0),1,""),"")</f>
        <v/>
      </c>
      <c r="O10" t="s">
        <v>220</v>
      </c>
      <c r="P10" s="55">
        <v>1</v>
      </c>
      <c r="Q10" s="58">
        <f t="shared" si="5"/>
        <v>49</v>
      </c>
      <c r="R10">
        <f t="shared" si="6"/>
        <v>12</v>
      </c>
      <c r="S10">
        <f t="shared" si="7"/>
        <v>2018</v>
      </c>
    </row>
    <row r="11" spans="2:147" ht="15" hidden="1" customHeight="1" x14ac:dyDescent="0.25">
      <c r="B11">
        <f t="shared" si="0"/>
        <v>8</v>
      </c>
      <c r="C11" s="1">
        <v>43439</v>
      </c>
      <c r="D11" s="34" t="s">
        <v>110</v>
      </c>
      <c r="F11" s="17" t="s">
        <v>82</v>
      </c>
      <c r="G11" s="17" t="s">
        <v>83</v>
      </c>
      <c r="H11" s="17" t="s">
        <v>87</v>
      </c>
      <c r="I11" s="17" t="s">
        <v>83</v>
      </c>
      <c r="J11" s="17">
        <f t="shared" ca="1" si="1"/>
        <v>0</v>
      </c>
      <c r="K11" s="18" t="str">
        <f t="shared" si="2"/>
        <v/>
      </c>
      <c r="L11" s="19" t="str">
        <f t="shared" ca="1" si="3"/>
        <v/>
      </c>
      <c r="M11" t="str">
        <f t="shared" si="4"/>
        <v/>
      </c>
      <c r="N11" t="str">
        <f t="array" aca="1" ref="N11" ca="1">IFERROR(IF(MATCH(C11,Feries,0),1,""),"")</f>
        <v/>
      </c>
      <c r="O11" t="s">
        <v>220</v>
      </c>
      <c r="P11" s="55">
        <v>1</v>
      </c>
      <c r="Q11" s="58">
        <f t="shared" si="5"/>
        <v>49</v>
      </c>
      <c r="R11">
        <f t="shared" si="6"/>
        <v>12</v>
      </c>
      <c r="S11">
        <f t="shared" si="7"/>
        <v>2018</v>
      </c>
    </row>
    <row r="12" spans="2:147" ht="15" hidden="1" customHeight="1" x14ac:dyDescent="0.25">
      <c r="B12">
        <f t="shared" si="0"/>
        <v>9</v>
      </c>
      <c r="C12" s="1">
        <v>43440</v>
      </c>
      <c r="D12" s="34" t="s">
        <v>137</v>
      </c>
      <c r="F12" s="17" t="s">
        <v>82</v>
      </c>
      <c r="G12" s="17" t="s">
        <v>83</v>
      </c>
      <c r="H12" s="17" t="s">
        <v>87</v>
      </c>
      <c r="I12" s="17" t="s">
        <v>83</v>
      </c>
      <c r="J12" s="17">
        <f t="shared" ca="1" si="1"/>
        <v>0</v>
      </c>
      <c r="K12" s="18" t="str">
        <f t="shared" si="2"/>
        <v/>
      </c>
      <c r="L12" s="19" t="str">
        <f t="shared" ca="1" si="3"/>
        <v/>
      </c>
      <c r="M12" t="str">
        <f t="shared" si="4"/>
        <v/>
      </c>
      <c r="N12" t="str">
        <f t="array" aca="1" ref="N12" ca="1">IFERROR(IF(MATCH(C12,Feries,0),1,""),"")</f>
        <v/>
      </c>
      <c r="O12" t="s">
        <v>220</v>
      </c>
      <c r="P12" s="55">
        <v>1</v>
      </c>
      <c r="Q12" s="58">
        <f t="shared" si="5"/>
        <v>49</v>
      </c>
      <c r="R12">
        <f t="shared" si="6"/>
        <v>12</v>
      </c>
      <c r="S12">
        <f t="shared" si="7"/>
        <v>2018</v>
      </c>
    </row>
    <row r="13" spans="2:147" ht="15" hidden="1" customHeight="1" x14ac:dyDescent="0.25">
      <c r="B13">
        <f t="shared" si="0"/>
        <v>10</v>
      </c>
      <c r="C13" s="1">
        <v>43440</v>
      </c>
      <c r="D13" s="34" t="s">
        <v>136</v>
      </c>
      <c r="F13" s="17" t="s">
        <v>82</v>
      </c>
      <c r="G13" s="17" t="s">
        <v>83</v>
      </c>
      <c r="H13" s="17" t="s">
        <v>87</v>
      </c>
      <c r="I13" s="17" t="s">
        <v>83</v>
      </c>
      <c r="J13" s="17">
        <f t="shared" ca="1" si="1"/>
        <v>0</v>
      </c>
      <c r="K13" s="18" t="str">
        <f t="shared" si="2"/>
        <v/>
      </c>
      <c r="L13" s="19" t="str">
        <f t="shared" ca="1" si="3"/>
        <v/>
      </c>
      <c r="M13" t="str">
        <f t="shared" si="4"/>
        <v/>
      </c>
      <c r="N13" t="str">
        <f t="array" aca="1" ref="N13" ca="1">IFERROR(IF(MATCH(C13,Feries,0),1,""),"")</f>
        <v/>
      </c>
      <c r="O13" t="s">
        <v>220</v>
      </c>
      <c r="P13" s="55">
        <v>1</v>
      </c>
      <c r="Q13" s="58">
        <f t="shared" si="5"/>
        <v>49</v>
      </c>
      <c r="R13">
        <f t="shared" si="6"/>
        <v>12</v>
      </c>
      <c r="S13">
        <f t="shared" si="7"/>
        <v>2018</v>
      </c>
    </row>
    <row r="14" spans="2:147" ht="15" hidden="1" customHeight="1" x14ac:dyDescent="0.25">
      <c r="B14">
        <f t="shared" si="0"/>
        <v>11</v>
      </c>
      <c r="C14" s="1">
        <v>43440</v>
      </c>
      <c r="D14" s="34" t="s">
        <v>110</v>
      </c>
      <c r="F14" s="17" t="s">
        <v>82</v>
      </c>
      <c r="G14" s="17" t="s">
        <v>83</v>
      </c>
      <c r="H14" s="17" t="s">
        <v>87</v>
      </c>
      <c r="I14" s="17" t="s">
        <v>83</v>
      </c>
      <c r="J14" s="17">
        <f t="shared" ca="1" si="1"/>
        <v>0</v>
      </c>
      <c r="K14" s="18" t="str">
        <f t="shared" si="2"/>
        <v/>
      </c>
      <c r="L14" s="19" t="str">
        <f t="shared" ca="1" si="3"/>
        <v/>
      </c>
      <c r="M14" t="str">
        <f t="shared" si="4"/>
        <v/>
      </c>
      <c r="N14" t="str">
        <f t="array" aca="1" ref="N14" ca="1">IFERROR(IF(MATCH(C14,Feries,0),1,""),"")</f>
        <v/>
      </c>
      <c r="O14" t="s">
        <v>220</v>
      </c>
      <c r="P14" s="55">
        <v>1</v>
      </c>
      <c r="Q14" s="58">
        <f t="shared" si="5"/>
        <v>49</v>
      </c>
      <c r="R14">
        <f t="shared" si="6"/>
        <v>12</v>
      </c>
      <c r="S14">
        <f t="shared" si="7"/>
        <v>2018</v>
      </c>
    </row>
    <row r="15" spans="2:147" ht="15" hidden="1" customHeight="1" x14ac:dyDescent="0.25">
      <c r="B15">
        <f t="shared" si="0"/>
        <v>12</v>
      </c>
      <c r="C15" s="1">
        <v>43441</v>
      </c>
      <c r="D15" s="34" t="s">
        <v>137</v>
      </c>
      <c r="F15" s="17" t="s">
        <v>82</v>
      </c>
      <c r="G15" s="17" t="s">
        <v>83</v>
      </c>
      <c r="H15" s="17" t="s">
        <v>87</v>
      </c>
      <c r="I15" s="17" t="s">
        <v>83</v>
      </c>
      <c r="J15" s="17">
        <f t="shared" ca="1" si="1"/>
        <v>0</v>
      </c>
      <c r="K15" s="18" t="str">
        <f t="shared" si="2"/>
        <v/>
      </c>
      <c r="L15" s="19" t="str">
        <f t="shared" ca="1" si="3"/>
        <v/>
      </c>
      <c r="M15" t="str">
        <f t="shared" si="4"/>
        <v/>
      </c>
      <c r="N15" t="str">
        <f t="array" aca="1" ref="N15" ca="1">IFERROR(IF(MATCH(C15,Feries,0),1,""),"")</f>
        <v/>
      </c>
      <c r="O15" t="s">
        <v>220</v>
      </c>
      <c r="P15" s="55">
        <v>1</v>
      </c>
      <c r="Q15" s="58">
        <f t="shared" si="5"/>
        <v>49</v>
      </c>
      <c r="R15">
        <f t="shared" si="6"/>
        <v>12</v>
      </c>
      <c r="S15">
        <f t="shared" si="7"/>
        <v>2018</v>
      </c>
    </row>
    <row r="16" spans="2:147" ht="15" hidden="1" customHeight="1" x14ac:dyDescent="0.25">
      <c r="B16">
        <f t="shared" si="0"/>
        <v>13</v>
      </c>
      <c r="C16" s="1">
        <v>43441</v>
      </c>
      <c r="D16" s="34" t="s">
        <v>136</v>
      </c>
      <c r="F16" s="17" t="s">
        <v>82</v>
      </c>
      <c r="G16" s="17" t="s">
        <v>83</v>
      </c>
      <c r="H16" s="17" t="s">
        <v>87</v>
      </c>
      <c r="I16" s="17" t="s">
        <v>83</v>
      </c>
      <c r="J16" s="17">
        <f t="shared" ca="1" si="1"/>
        <v>0</v>
      </c>
      <c r="K16" s="18" t="str">
        <f t="shared" si="2"/>
        <v/>
      </c>
      <c r="L16" s="19" t="str">
        <f t="shared" ca="1" si="3"/>
        <v/>
      </c>
      <c r="M16" t="str">
        <f t="shared" si="4"/>
        <v/>
      </c>
      <c r="N16" t="str">
        <f t="array" aca="1" ref="N16" ca="1">IFERROR(IF(MATCH(C16,Feries,0),1,""),"")</f>
        <v/>
      </c>
      <c r="O16" t="s">
        <v>220</v>
      </c>
      <c r="P16" s="55">
        <v>1</v>
      </c>
      <c r="Q16" s="58">
        <f t="shared" si="5"/>
        <v>49</v>
      </c>
      <c r="R16">
        <f t="shared" si="6"/>
        <v>12</v>
      </c>
      <c r="S16">
        <f t="shared" si="7"/>
        <v>2018</v>
      </c>
    </row>
    <row r="17" spans="2:19" ht="15" hidden="1" customHeight="1" x14ac:dyDescent="0.25">
      <c r="B17">
        <f t="shared" si="0"/>
        <v>14</v>
      </c>
      <c r="C17" s="1">
        <v>43441</v>
      </c>
      <c r="D17" s="34" t="s">
        <v>110</v>
      </c>
      <c r="F17" s="17" t="s">
        <v>82</v>
      </c>
      <c r="G17" s="17" t="s">
        <v>83</v>
      </c>
      <c r="H17" s="17" t="s">
        <v>87</v>
      </c>
      <c r="I17" s="17" t="s">
        <v>83</v>
      </c>
      <c r="J17" s="17">
        <f t="shared" ca="1" si="1"/>
        <v>0</v>
      </c>
      <c r="K17" s="18" t="str">
        <f t="shared" si="2"/>
        <v/>
      </c>
      <c r="L17" s="19" t="str">
        <f t="shared" ca="1" si="3"/>
        <v/>
      </c>
      <c r="M17" t="str">
        <f t="shared" si="4"/>
        <v/>
      </c>
      <c r="N17" t="str">
        <f t="array" aca="1" ref="N17" ca="1">IFERROR(IF(MATCH(C17,Feries,0),1,""),"")</f>
        <v/>
      </c>
      <c r="O17" t="s">
        <v>220</v>
      </c>
      <c r="P17" s="55">
        <v>1</v>
      </c>
      <c r="Q17" s="58">
        <f t="shared" si="5"/>
        <v>49</v>
      </c>
      <c r="R17">
        <f t="shared" si="6"/>
        <v>12</v>
      </c>
      <c r="S17">
        <f t="shared" si="7"/>
        <v>2018</v>
      </c>
    </row>
    <row r="18" spans="2:19" ht="15" hidden="1" customHeight="1" x14ac:dyDescent="0.25">
      <c r="B18">
        <f t="shared" si="0"/>
        <v>15</v>
      </c>
      <c r="C18" s="1">
        <v>43442</v>
      </c>
      <c r="D18" s="34" t="s">
        <v>137</v>
      </c>
      <c r="F18" s="17" t="s">
        <v>82</v>
      </c>
      <c r="G18" s="17" t="s">
        <v>83</v>
      </c>
      <c r="H18" s="17" t="s">
        <v>87</v>
      </c>
      <c r="I18" s="17" t="s">
        <v>83</v>
      </c>
      <c r="J18" s="17" t="str">
        <f t="shared" ca="1" si="1"/>
        <v/>
      </c>
      <c r="K18" s="18" t="str">
        <f t="shared" si="2"/>
        <v/>
      </c>
      <c r="L18" s="19" t="str">
        <f t="shared" ca="1" si="3"/>
        <v/>
      </c>
      <c r="M18">
        <f t="shared" si="4"/>
        <v>1</v>
      </c>
      <c r="N18" t="str">
        <f t="array" aca="1" ref="N18" ca="1">IFERROR(IF(MATCH(C18,Feries,0),1,""),"")</f>
        <v/>
      </c>
      <c r="O18" t="s">
        <v>220</v>
      </c>
      <c r="P18" s="55">
        <v>1</v>
      </c>
      <c r="Q18" s="58">
        <f t="shared" si="5"/>
        <v>49</v>
      </c>
      <c r="R18">
        <f t="shared" si="6"/>
        <v>12</v>
      </c>
      <c r="S18">
        <f t="shared" si="7"/>
        <v>2018</v>
      </c>
    </row>
    <row r="19" spans="2:19" ht="15" hidden="1" customHeight="1" x14ac:dyDescent="0.25">
      <c r="B19">
        <f t="shared" si="0"/>
        <v>16</v>
      </c>
      <c r="C19" s="1">
        <v>43442</v>
      </c>
      <c r="D19" s="34" t="s">
        <v>136</v>
      </c>
      <c r="F19" s="17" t="s">
        <v>82</v>
      </c>
      <c r="G19" s="17" t="s">
        <v>83</v>
      </c>
      <c r="H19" s="17" t="s">
        <v>87</v>
      </c>
      <c r="I19" s="17" t="s">
        <v>83</v>
      </c>
      <c r="J19" s="17" t="str">
        <f t="shared" ca="1" si="1"/>
        <v/>
      </c>
      <c r="K19" s="18" t="str">
        <f t="shared" si="2"/>
        <v/>
      </c>
      <c r="L19" s="19" t="str">
        <f t="shared" ca="1" si="3"/>
        <v/>
      </c>
      <c r="M19">
        <f t="shared" si="4"/>
        <v>1</v>
      </c>
      <c r="N19" t="str">
        <f t="array" aca="1" ref="N19" ca="1">IFERROR(IF(MATCH(C19,Feries,0),1,""),"")</f>
        <v/>
      </c>
      <c r="O19" t="s">
        <v>220</v>
      </c>
      <c r="P19" s="55">
        <v>1</v>
      </c>
      <c r="Q19" s="58">
        <f t="shared" si="5"/>
        <v>49</v>
      </c>
      <c r="R19">
        <f t="shared" si="6"/>
        <v>12</v>
      </c>
      <c r="S19">
        <f t="shared" si="7"/>
        <v>2018</v>
      </c>
    </row>
    <row r="20" spans="2:19" ht="15" hidden="1" customHeight="1" x14ac:dyDescent="0.25">
      <c r="B20">
        <f t="shared" si="0"/>
        <v>17</v>
      </c>
      <c r="C20" s="1">
        <v>43442</v>
      </c>
      <c r="D20" s="34" t="s">
        <v>110</v>
      </c>
      <c r="F20" s="17" t="s">
        <v>82</v>
      </c>
      <c r="G20" s="17" t="s">
        <v>83</v>
      </c>
      <c r="H20" s="17" t="s">
        <v>87</v>
      </c>
      <c r="I20" s="17" t="s">
        <v>83</v>
      </c>
      <c r="J20" s="17" t="str">
        <f t="shared" ca="1" si="1"/>
        <v/>
      </c>
      <c r="K20" s="18" t="str">
        <f t="shared" si="2"/>
        <v/>
      </c>
      <c r="L20" s="19" t="str">
        <f t="shared" ca="1" si="3"/>
        <v/>
      </c>
      <c r="M20">
        <f t="shared" si="4"/>
        <v>1</v>
      </c>
      <c r="N20" t="str">
        <f t="array" aca="1" ref="N20" ca="1">IFERROR(IF(MATCH(C20,Feries,0),1,""),"")</f>
        <v/>
      </c>
      <c r="O20" t="s">
        <v>220</v>
      </c>
      <c r="P20" s="55">
        <v>1</v>
      </c>
      <c r="Q20" s="58">
        <f t="shared" si="5"/>
        <v>49</v>
      </c>
      <c r="R20">
        <f t="shared" si="6"/>
        <v>12</v>
      </c>
      <c r="S20">
        <f t="shared" si="7"/>
        <v>2018</v>
      </c>
    </row>
    <row r="21" spans="2:19" ht="15" hidden="1" customHeight="1" x14ac:dyDescent="0.25">
      <c r="B21">
        <f t="shared" si="0"/>
        <v>18</v>
      </c>
      <c r="C21" s="1">
        <v>43443</v>
      </c>
      <c r="D21" s="34" t="s">
        <v>137</v>
      </c>
      <c r="F21" s="17" t="s">
        <v>82</v>
      </c>
      <c r="G21" s="17" t="s">
        <v>83</v>
      </c>
      <c r="H21" s="17" t="s">
        <v>87</v>
      </c>
      <c r="I21" s="17" t="s">
        <v>83</v>
      </c>
      <c r="J21" s="17" t="str">
        <f t="shared" ca="1" si="1"/>
        <v/>
      </c>
      <c r="K21" s="18" t="str">
        <f t="shared" si="2"/>
        <v/>
      </c>
      <c r="L21" s="19" t="str">
        <f t="shared" ca="1" si="3"/>
        <v/>
      </c>
      <c r="M21">
        <f t="shared" si="4"/>
        <v>1</v>
      </c>
      <c r="N21" t="str">
        <f t="array" aca="1" ref="N21" ca="1">IFERROR(IF(MATCH(C21,Feries,0),1,""),"")</f>
        <v/>
      </c>
      <c r="O21" t="s">
        <v>220</v>
      </c>
      <c r="P21" s="55">
        <v>1</v>
      </c>
      <c r="Q21" s="58">
        <f t="shared" si="5"/>
        <v>50</v>
      </c>
      <c r="R21">
        <f t="shared" si="6"/>
        <v>12</v>
      </c>
      <c r="S21">
        <f t="shared" si="7"/>
        <v>2018</v>
      </c>
    </row>
    <row r="22" spans="2:19" ht="15" hidden="1" customHeight="1" x14ac:dyDescent="0.25">
      <c r="B22">
        <f t="shared" si="0"/>
        <v>19</v>
      </c>
      <c r="C22" s="1">
        <v>43443</v>
      </c>
      <c r="D22" s="34" t="s">
        <v>136</v>
      </c>
      <c r="F22" s="17" t="s">
        <v>82</v>
      </c>
      <c r="G22" s="17" t="s">
        <v>83</v>
      </c>
      <c r="H22" s="17" t="s">
        <v>87</v>
      </c>
      <c r="I22" s="17" t="s">
        <v>83</v>
      </c>
      <c r="J22" s="17" t="str">
        <f t="shared" ca="1" si="1"/>
        <v/>
      </c>
      <c r="K22" s="18" t="str">
        <f t="shared" si="2"/>
        <v/>
      </c>
      <c r="L22" s="19" t="str">
        <f t="shared" ca="1" si="3"/>
        <v/>
      </c>
      <c r="M22">
        <f t="shared" si="4"/>
        <v>1</v>
      </c>
      <c r="N22" t="str">
        <f t="array" aca="1" ref="N22" ca="1">IFERROR(IF(MATCH(C22,Feries,0),1,""),"")</f>
        <v/>
      </c>
      <c r="O22" t="s">
        <v>220</v>
      </c>
      <c r="P22" s="55">
        <v>1</v>
      </c>
      <c r="Q22" s="58">
        <f t="shared" si="5"/>
        <v>50</v>
      </c>
      <c r="R22">
        <f t="shared" si="6"/>
        <v>12</v>
      </c>
      <c r="S22">
        <f t="shared" si="7"/>
        <v>2018</v>
      </c>
    </row>
    <row r="23" spans="2:19" ht="15" hidden="1" customHeight="1" x14ac:dyDescent="0.25">
      <c r="B23">
        <f t="shared" si="0"/>
        <v>20</v>
      </c>
      <c r="C23" s="1">
        <v>43444</v>
      </c>
      <c r="D23" s="34" t="s">
        <v>137</v>
      </c>
      <c r="F23" s="17" t="s">
        <v>82</v>
      </c>
      <c r="G23" s="17" t="s">
        <v>83</v>
      </c>
      <c r="H23" s="17" t="s">
        <v>87</v>
      </c>
      <c r="I23" s="17" t="s">
        <v>83</v>
      </c>
      <c r="J23" s="17">
        <f t="shared" ca="1" si="1"/>
        <v>0</v>
      </c>
      <c r="K23" s="18" t="str">
        <f t="shared" si="2"/>
        <v/>
      </c>
      <c r="L23" s="19" t="str">
        <f t="shared" ca="1" si="3"/>
        <v/>
      </c>
      <c r="M23" t="str">
        <f t="shared" si="4"/>
        <v/>
      </c>
      <c r="N23" t="str">
        <f t="array" aca="1" ref="N23" ca="1">IFERROR(IF(MATCH(C23,Feries,0),1,""),"")</f>
        <v/>
      </c>
      <c r="O23" t="s">
        <v>220</v>
      </c>
      <c r="P23" s="55">
        <v>1</v>
      </c>
      <c r="Q23" s="58">
        <f t="shared" si="5"/>
        <v>50</v>
      </c>
      <c r="R23">
        <f t="shared" si="6"/>
        <v>12</v>
      </c>
      <c r="S23">
        <f t="shared" si="7"/>
        <v>2018</v>
      </c>
    </row>
    <row r="24" spans="2:19" ht="15" hidden="1" customHeight="1" x14ac:dyDescent="0.25">
      <c r="B24">
        <f t="shared" si="0"/>
        <v>21</v>
      </c>
      <c r="C24" s="1">
        <v>43444</v>
      </c>
      <c r="D24" s="34" t="s">
        <v>136</v>
      </c>
      <c r="F24" s="17" t="s">
        <v>82</v>
      </c>
      <c r="G24" s="17" t="s">
        <v>83</v>
      </c>
      <c r="H24" s="17" t="s">
        <v>87</v>
      </c>
      <c r="I24" s="17" t="s">
        <v>83</v>
      </c>
      <c r="J24" s="17">
        <f t="shared" ca="1" si="1"/>
        <v>0</v>
      </c>
      <c r="K24" s="18" t="str">
        <f t="shared" si="2"/>
        <v/>
      </c>
      <c r="L24" s="19" t="str">
        <f t="shared" ca="1" si="3"/>
        <v/>
      </c>
      <c r="M24" t="str">
        <f t="shared" si="4"/>
        <v/>
      </c>
      <c r="N24" t="str">
        <f t="array" aca="1" ref="N24" ca="1">IFERROR(IF(MATCH(C24,Feries,0),1,""),"")</f>
        <v/>
      </c>
      <c r="O24" t="s">
        <v>220</v>
      </c>
      <c r="P24" s="55">
        <v>1</v>
      </c>
      <c r="Q24" s="58">
        <f t="shared" si="5"/>
        <v>50</v>
      </c>
      <c r="R24">
        <f t="shared" si="6"/>
        <v>12</v>
      </c>
      <c r="S24">
        <f t="shared" si="7"/>
        <v>2018</v>
      </c>
    </row>
    <row r="25" spans="2:19" ht="15" hidden="1" customHeight="1" x14ac:dyDescent="0.25">
      <c r="B25">
        <f t="shared" si="0"/>
        <v>22</v>
      </c>
      <c r="C25" s="1">
        <v>43444</v>
      </c>
      <c r="D25" s="34" t="s">
        <v>110</v>
      </c>
      <c r="F25" s="17" t="s">
        <v>82</v>
      </c>
      <c r="G25" s="17" t="s">
        <v>83</v>
      </c>
      <c r="H25" s="17" t="s">
        <v>87</v>
      </c>
      <c r="I25" s="17" t="s">
        <v>83</v>
      </c>
      <c r="J25" s="17">
        <f t="shared" ca="1" si="1"/>
        <v>0</v>
      </c>
      <c r="K25" s="18" t="str">
        <f t="shared" si="2"/>
        <v/>
      </c>
      <c r="L25" s="19" t="str">
        <f t="shared" ca="1" si="3"/>
        <v/>
      </c>
      <c r="M25" t="str">
        <f t="shared" si="4"/>
        <v/>
      </c>
      <c r="N25" t="str">
        <f t="array" aca="1" ref="N25" ca="1">IFERROR(IF(MATCH(C25,Feries,0),1,""),"")</f>
        <v/>
      </c>
      <c r="O25" t="s">
        <v>220</v>
      </c>
      <c r="P25" s="55">
        <v>1</v>
      </c>
      <c r="Q25" s="58">
        <f t="shared" si="5"/>
        <v>50</v>
      </c>
      <c r="R25">
        <f t="shared" si="6"/>
        <v>12</v>
      </c>
      <c r="S25">
        <f t="shared" si="7"/>
        <v>2018</v>
      </c>
    </row>
    <row r="26" spans="2:19" ht="15" hidden="1" customHeight="1" x14ac:dyDescent="0.25">
      <c r="B26">
        <f t="shared" si="0"/>
        <v>23</v>
      </c>
      <c r="C26" s="1">
        <v>43445</v>
      </c>
      <c r="D26" s="34" t="s">
        <v>137</v>
      </c>
      <c r="F26" s="17" t="s">
        <v>82</v>
      </c>
      <c r="G26" s="17" t="s">
        <v>83</v>
      </c>
      <c r="H26" s="17" t="s">
        <v>87</v>
      </c>
      <c r="I26" s="17" t="s">
        <v>83</v>
      </c>
      <c r="J26" s="17">
        <f t="shared" ca="1" si="1"/>
        <v>0</v>
      </c>
      <c r="K26" s="18" t="str">
        <f t="shared" si="2"/>
        <v/>
      </c>
      <c r="L26" s="19" t="str">
        <f t="shared" ca="1" si="3"/>
        <v/>
      </c>
      <c r="M26" t="str">
        <f t="shared" si="4"/>
        <v/>
      </c>
      <c r="N26" t="str">
        <f t="array" aca="1" ref="N26" ca="1">IFERROR(IF(MATCH(C26,Feries,0),1,""),"")</f>
        <v/>
      </c>
      <c r="O26" t="s">
        <v>220</v>
      </c>
      <c r="P26" s="55">
        <v>1</v>
      </c>
      <c r="Q26" s="58">
        <f t="shared" si="5"/>
        <v>50</v>
      </c>
      <c r="R26">
        <f t="shared" si="6"/>
        <v>12</v>
      </c>
      <c r="S26">
        <f t="shared" si="7"/>
        <v>2018</v>
      </c>
    </row>
    <row r="27" spans="2:19" ht="15" hidden="1" customHeight="1" x14ac:dyDescent="0.25">
      <c r="B27">
        <f t="shared" si="0"/>
        <v>24</v>
      </c>
      <c r="C27" s="1">
        <v>43446</v>
      </c>
      <c r="D27" s="34" t="s">
        <v>137</v>
      </c>
      <c r="F27" s="17" t="s">
        <v>82</v>
      </c>
      <c r="G27" s="17" t="s">
        <v>83</v>
      </c>
      <c r="H27" s="17" t="s">
        <v>87</v>
      </c>
      <c r="I27" s="17" t="s">
        <v>83</v>
      </c>
      <c r="J27" s="17">
        <f t="shared" ca="1" si="1"/>
        <v>0</v>
      </c>
      <c r="K27" s="18" t="str">
        <f t="shared" si="2"/>
        <v/>
      </c>
      <c r="L27" s="19" t="str">
        <f t="shared" ca="1" si="3"/>
        <v/>
      </c>
      <c r="M27" t="str">
        <f t="shared" si="4"/>
        <v/>
      </c>
      <c r="N27" t="str">
        <f t="array" aca="1" ref="N27" ca="1">IFERROR(IF(MATCH(C27,Feries,0),1,""),"")</f>
        <v/>
      </c>
      <c r="O27" t="s">
        <v>220</v>
      </c>
      <c r="P27" s="55">
        <v>1</v>
      </c>
      <c r="Q27" s="58">
        <f t="shared" si="5"/>
        <v>50</v>
      </c>
      <c r="R27">
        <f t="shared" si="6"/>
        <v>12</v>
      </c>
      <c r="S27">
        <f t="shared" si="7"/>
        <v>2018</v>
      </c>
    </row>
    <row r="28" spans="2:19" ht="15" hidden="1" customHeight="1" x14ac:dyDescent="0.25">
      <c r="B28">
        <f t="shared" si="0"/>
        <v>25</v>
      </c>
      <c r="C28" s="1">
        <v>43447</v>
      </c>
      <c r="D28" s="34" t="s">
        <v>137</v>
      </c>
      <c r="F28" s="17" t="s">
        <v>82</v>
      </c>
      <c r="G28" s="17" t="s">
        <v>83</v>
      </c>
      <c r="H28" s="17" t="s">
        <v>87</v>
      </c>
      <c r="I28" s="17" t="s">
        <v>83</v>
      </c>
      <c r="J28" s="17">
        <f t="shared" ca="1" si="1"/>
        <v>0</v>
      </c>
      <c r="K28" s="18" t="str">
        <f t="shared" si="2"/>
        <v/>
      </c>
      <c r="L28" s="19" t="str">
        <f t="shared" ca="1" si="3"/>
        <v/>
      </c>
      <c r="M28" t="str">
        <f t="shared" si="4"/>
        <v/>
      </c>
      <c r="N28" t="str">
        <f t="array" aca="1" ref="N28" ca="1">IFERROR(IF(MATCH(C28,Feries,0),1,""),"")</f>
        <v/>
      </c>
      <c r="O28" t="s">
        <v>220</v>
      </c>
      <c r="P28" s="55">
        <v>1</v>
      </c>
      <c r="Q28" s="58">
        <f t="shared" si="5"/>
        <v>50</v>
      </c>
      <c r="R28">
        <f t="shared" si="6"/>
        <v>12</v>
      </c>
      <c r="S28">
        <f t="shared" si="7"/>
        <v>2018</v>
      </c>
    </row>
    <row r="29" spans="2:19" ht="15" hidden="1" customHeight="1" x14ac:dyDescent="0.25">
      <c r="B29">
        <f t="shared" si="0"/>
        <v>26</v>
      </c>
      <c r="C29" s="1">
        <v>43448</v>
      </c>
      <c r="D29" s="34" t="s">
        <v>137</v>
      </c>
      <c r="F29" s="17" t="s">
        <v>82</v>
      </c>
      <c r="G29" s="17" t="s">
        <v>83</v>
      </c>
      <c r="H29" s="17" t="s">
        <v>87</v>
      </c>
      <c r="I29" s="17" t="s">
        <v>83</v>
      </c>
      <c r="J29" s="17">
        <f t="shared" ca="1" si="1"/>
        <v>0</v>
      </c>
      <c r="K29" s="18" t="str">
        <f t="shared" si="2"/>
        <v/>
      </c>
      <c r="L29" s="19" t="str">
        <f t="shared" ca="1" si="3"/>
        <v/>
      </c>
      <c r="M29" t="str">
        <f t="shared" si="4"/>
        <v/>
      </c>
      <c r="N29" t="str">
        <f t="array" aca="1" ref="N29" ca="1">IFERROR(IF(MATCH(C29,Feries,0),1,""),"")</f>
        <v/>
      </c>
      <c r="O29" t="s">
        <v>220</v>
      </c>
      <c r="P29" s="55">
        <v>1</v>
      </c>
      <c r="Q29" s="58">
        <f t="shared" si="5"/>
        <v>50</v>
      </c>
      <c r="R29">
        <f t="shared" si="6"/>
        <v>12</v>
      </c>
      <c r="S29">
        <f t="shared" si="7"/>
        <v>2018</v>
      </c>
    </row>
    <row r="30" spans="2:19" ht="15" hidden="1" customHeight="1" x14ac:dyDescent="0.25">
      <c r="B30">
        <f t="shared" si="0"/>
        <v>27</v>
      </c>
      <c r="C30" s="1">
        <v>43437</v>
      </c>
      <c r="D30" s="16" t="s">
        <v>137</v>
      </c>
      <c r="F30" s="17" t="s">
        <v>82</v>
      </c>
      <c r="G30" s="17" t="s">
        <v>83</v>
      </c>
      <c r="H30" s="17" t="s">
        <v>87</v>
      </c>
      <c r="I30" s="17" t="s">
        <v>83</v>
      </c>
      <c r="J30" s="17">
        <f t="shared" ca="1" si="1"/>
        <v>0</v>
      </c>
      <c r="K30" s="18" t="str">
        <f t="shared" si="2"/>
        <v/>
      </c>
      <c r="L30" s="19" t="str">
        <f t="shared" ca="1" si="3"/>
        <v/>
      </c>
      <c r="M30" t="str">
        <f t="shared" si="4"/>
        <v/>
      </c>
      <c r="N30" t="str">
        <f t="array" aca="1" ref="N30" ca="1">IFERROR(IF(MATCH(C30,Feries,0),1,""),"")</f>
        <v/>
      </c>
      <c r="O30" t="s">
        <v>220</v>
      </c>
      <c r="P30" s="53" t="s">
        <v>234</v>
      </c>
      <c r="Q30" s="57">
        <f t="shared" si="5"/>
        <v>49</v>
      </c>
      <c r="R30">
        <f t="shared" si="6"/>
        <v>12</v>
      </c>
      <c r="S30">
        <f t="shared" si="7"/>
        <v>2018</v>
      </c>
    </row>
    <row r="31" spans="2:19" ht="15" hidden="1" customHeight="1" x14ac:dyDescent="0.25">
      <c r="B31">
        <f t="shared" si="0"/>
        <v>28</v>
      </c>
      <c r="C31" s="1">
        <v>43438</v>
      </c>
      <c r="D31" s="16" t="s">
        <v>137</v>
      </c>
      <c r="F31" s="17" t="s">
        <v>82</v>
      </c>
      <c r="G31" s="17" t="s">
        <v>83</v>
      </c>
      <c r="H31" s="17" t="s">
        <v>87</v>
      </c>
      <c r="I31" s="17" t="s">
        <v>83</v>
      </c>
      <c r="J31" s="17">
        <f t="shared" ca="1" si="1"/>
        <v>0</v>
      </c>
      <c r="K31" s="18" t="str">
        <f t="shared" si="2"/>
        <v/>
      </c>
      <c r="L31" s="19" t="str">
        <f t="shared" ca="1" si="3"/>
        <v/>
      </c>
      <c r="M31" t="str">
        <f t="shared" si="4"/>
        <v/>
      </c>
      <c r="N31" t="str">
        <f t="array" aca="1" ref="N31" ca="1">IFERROR(IF(MATCH(C31,Feries,0),1,""),"")</f>
        <v/>
      </c>
      <c r="O31" t="s">
        <v>220</v>
      </c>
      <c r="P31" s="53" t="s">
        <v>234</v>
      </c>
      <c r="Q31" s="57">
        <f t="shared" si="5"/>
        <v>49</v>
      </c>
      <c r="R31">
        <f t="shared" si="6"/>
        <v>12</v>
      </c>
      <c r="S31">
        <f t="shared" si="7"/>
        <v>2018</v>
      </c>
    </row>
    <row r="32" spans="2:19" ht="15" hidden="1" customHeight="1" x14ac:dyDescent="0.25">
      <c r="B32">
        <f t="shared" si="0"/>
        <v>29</v>
      </c>
      <c r="C32" s="1">
        <v>43439</v>
      </c>
      <c r="D32" s="16" t="s">
        <v>137</v>
      </c>
      <c r="F32" s="17" t="s">
        <v>82</v>
      </c>
      <c r="G32" s="17" t="s">
        <v>83</v>
      </c>
      <c r="H32" s="17" t="s">
        <v>87</v>
      </c>
      <c r="I32" s="17" t="s">
        <v>83</v>
      </c>
      <c r="J32" s="17">
        <f t="shared" ca="1" si="1"/>
        <v>0</v>
      </c>
      <c r="K32" s="18" t="str">
        <f t="shared" si="2"/>
        <v/>
      </c>
      <c r="L32" s="19" t="str">
        <f t="shared" ca="1" si="3"/>
        <v/>
      </c>
      <c r="M32" t="str">
        <f t="shared" si="4"/>
        <v/>
      </c>
      <c r="N32" t="str">
        <f t="array" aca="1" ref="N32" ca="1">IFERROR(IF(MATCH(C32,Feries,0),1,""),"")</f>
        <v/>
      </c>
      <c r="O32" t="s">
        <v>220</v>
      </c>
      <c r="P32" s="53" t="s">
        <v>234</v>
      </c>
      <c r="Q32" s="57">
        <f t="shared" si="5"/>
        <v>49</v>
      </c>
      <c r="R32">
        <f t="shared" si="6"/>
        <v>12</v>
      </c>
      <c r="S32">
        <f t="shared" si="7"/>
        <v>2018</v>
      </c>
    </row>
    <row r="33" spans="2:19" ht="15" hidden="1" customHeight="1" x14ac:dyDescent="0.25">
      <c r="B33">
        <f t="shared" si="0"/>
        <v>30</v>
      </c>
      <c r="C33" s="1">
        <v>43440</v>
      </c>
      <c r="D33" s="16" t="s">
        <v>137</v>
      </c>
      <c r="F33" s="17" t="s">
        <v>82</v>
      </c>
      <c r="G33" s="17" t="s">
        <v>83</v>
      </c>
      <c r="H33" s="17" t="s">
        <v>87</v>
      </c>
      <c r="I33" s="17" t="s">
        <v>83</v>
      </c>
      <c r="J33" s="17">
        <f t="shared" ca="1" si="1"/>
        <v>0</v>
      </c>
      <c r="K33" s="18" t="str">
        <f t="shared" si="2"/>
        <v/>
      </c>
      <c r="L33" s="19" t="str">
        <f t="shared" ca="1" si="3"/>
        <v/>
      </c>
      <c r="M33" t="str">
        <f t="shared" si="4"/>
        <v/>
      </c>
      <c r="N33" t="str">
        <f t="array" aca="1" ref="N33" ca="1">IFERROR(IF(MATCH(C33,Feries,0),1,""),"")</f>
        <v/>
      </c>
      <c r="O33" t="s">
        <v>220</v>
      </c>
      <c r="P33" s="53" t="s">
        <v>234</v>
      </c>
      <c r="Q33" s="57">
        <f t="shared" si="5"/>
        <v>49</v>
      </c>
      <c r="R33">
        <f t="shared" si="6"/>
        <v>12</v>
      </c>
      <c r="S33">
        <f t="shared" si="7"/>
        <v>2018</v>
      </c>
    </row>
    <row r="34" spans="2:19" ht="15" hidden="1" customHeight="1" x14ac:dyDescent="0.25">
      <c r="B34">
        <f t="shared" si="0"/>
        <v>31</v>
      </c>
      <c r="C34" s="1">
        <v>43441</v>
      </c>
      <c r="D34" s="16" t="s">
        <v>137</v>
      </c>
      <c r="F34" s="17" t="s">
        <v>82</v>
      </c>
      <c r="G34" s="17" t="s">
        <v>83</v>
      </c>
      <c r="H34" s="17" t="s">
        <v>87</v>
      </c>
      <c r="I34" s="17" t="s">
        <v>83</v>
      </c>
      <c r="J34" s="17">
        <f t="shared" ca="1" si="1"/>
        <v>0</v>
      </c>
      <c r="K34" s="18" t="str">
        <f t="shared" si="2"/>
        <v/>
      </c>
      <c r="L34" s="19" t="str">
        <f t="shared" ca="1" si="3"/>
        <v/>
      </c>
      <c r="M34" t="str">
        <f t="shared" si="4"/>
        <v/>
      </c>
      <c r="N34" t="str">
        <f t="array" aca="1" ref="N34" ca="1">IFERROR(IF(MATCH(C34,Feries,0),1,""),"")</f>
        <v/>
      </c>
      <c r="O34" t="s">
        <v>220</v>
      </c>
      <c r="P34" s="53" t="s">
        <v>234</v>
      </c>
      <c r="Q34" s="57">
        <f t="shared" si="5"/>
        <v>49</v>
      </c>
      <c r="R34">
        <f t="shared" si="6"/>
        <v>12</v>
      </c>
      <c r="S34">
        <f t="shared" si="7"/>
        <v>2018</v>
      </c>
    </row>
    <row r="35" spans="2:19" ht="15" hidden="1" customHeight="1" x14ac:dyDescent="0.25">
      <c r="B35">
        <f t="shared" si="0"/>
        <v>32</v>
      </c>
      <c r="C35" s="1">
        <v>43409</v>
      </c>
      <c r="D35" s="16" t="s">
        <v>136</v>
      </c>
      <c r="E35" s="23" t="s">
        <v>15</v>
      </c>
      <c r="F35" s="17" t="s">
        <v>82</v>
      </c>
      <c r="G35" s="17" t="s">
        <v>83</v>
      </c>
      <c r="H35" s="17" t="s">
        <v>87</v>
      </c>
      <c r="I35" s="17" t="s">
        <v>93</v>
      </c>
      <c r="J35" s="17">
        <f t="shared" si="1"/>
        <v>0.31250000000000006</v>
      </c>
      <c r="K35" s="18" t="str">
        <f t="shared" si="2"/>
        <v>- 0:30</v>
      </c>
      <c r="L35" s="19">
        <f t="shared" si="3"/>
        <v>2.0833333333333259E-2</v>
      </c>
      <c r="M35" t="str">
        <f t="shared" si="4"/>
        <v/>
      </c>
      <c r="N35" t="str">
        <f t="array" aca="1" ref="N35" ca="1">IFERROR(IF(MATCH(C35,Feries,0),1,""),"")</f>
        <v/>
      </c>
      <c r="O35" t="s">
        <v>220</v>
      </c>
      <c r="P35" s="52" t="s">
        <v>202</v>
      </c>
      <c r="Q35" s="56">
        <f t="shared" si="5"/>
        <v>45</v>
      </c>
      <c r="R35">
        <f t="shared" si="6"/>
        <v>11</v>
      </c>
      <c r="S35">
        <f t="shared" si="7"/>
        <v>2018</v>
      </c>
    </row>
    <row r="36" spans="2:19" ht="15" hidden="1" customHeight="1" x14ac:dyDescent="0.25">
      <c r="B36">
        <f t="shared" si="0"/>
        <v>33</v>
      </c>
      <c r="C36" s="1">
        <v>43410</v>
      </c>
      <c r="D36" s="16" t="s">
        <v>136</v>
      </c>
      <c r="E36" s="23" t="s">
        <v>15</v>
      </c>
      <c r="F36" s="17" t="s">
        <v>82</v>
      </c>
      <c r="G36" s="17" t="s">
        <v>83</v>
      </c>
      <c r="H36" s="17" t="s">
        <v>87</v>
      </c>
      <c r="I36" s="17" t="s">
        <v>93</v>
      </c>
      <c r="J36" s="17">
        <f t="shared" si="1"/>
        <v>0.31250000000000006</v>
      </c>
      <c r="K36" s="18" t="str">
        <f t="shared" si="2"/>
        <v>- 0:30</v>
      </c>
      <c r="L36" s="19">
        <f t="shared" si="3"/>
        <v>2.0833333333333259E-2</v>
      </c>
      <c r="M36" t="str">
        <f t="shared" si="4"/>
        <v/>
      </c>
      <c r="N36" t="str">
        <f t="array" aca="1" ref="N36" ca="1">IFERROR(IF(MATCH(C36,Feries,0),1,""),"")</f>
        <v/>
      </c>
      <c r="O36" t="s">
        <v>220</v>
      </c>
      <c r="P36" s="52" t="s">
        <v>202</v>
      </c>
      <c r="Q36" s="56">
        <f t="shared" si="5"/>
        <v>45</v>
      </c>
      <c r="R36">
        <f t="shared" si="6"/>
        <v>11</v>
      </c>
      <c r="S36">
        <f t="shared" si="7"/>
        <v>2018</v>
      </c>
    </row>
    <row r="37" spans="2:19" ht="15" hidden="1" customHeight="1" x14ac:dyDescent="0.25">
      <c r="B37">
        <f t="shared" si="0"/>
        <v>34</v>
      </c>
      <c r="C37" s="1">
        <v>43411</v>
      </c>
      <c r="D37" s="16" t="s">
        <v>136</v>
      </c>
      <c r="E37" s="23" t="s">
        <v>15</v>
      </c>
      <c r="F37" s="17" t="s">
        <v>82</v>
      </c>
      <c r="G37" s="17" t="s">
        <v>83</v>
      </c>
      <c r="H37" s="17" t="s">
        <v>87</v>
      </c>
      <c r="I37" s="17" t="s">
        <v>93</v>
      </c>
      <c r="J37" s="17">
        <f t="shared" si="1"/>
        <v>0.31250000000000006</v>
      </c>
      <c r="K37" s="18" t="str">
        <f t="shared" si="2"/>
        <v>- 0:30</v>
      </c>
      <c r="L37" s="19">
        <f t="shared" si="3"/>
        <v>2.0833333333333259E-2</v>
      </c>
      <c r="M37" t="str">
        <f t="shared" si="4"/>
        <v/>
      </c>
      <c r="N37" t="str">
        <f t="array" aca="1" ref="N37" ca="1">IFERROR(IF(MATCH(C37,Feries,0),1,""),"")</f>
        <v/>
      </c>
      <c r="O37" t="s">
        <v>220</v>
      </c>
      <c r="P37" s="52" t="s">
        <v>202</v>
      </c>
      <c r="Q37" s="56">
        <f t="shared" si="5"/>
        <v>45</v>
      </c>
      <c r="R37">
        <f t="shared" si="6"/>
        <v>11</v>
      </c>
      <c r="S37">
        <f t="shared" si="7"/>
        <v>2018</v>
      </c>
    </row>
    <row r="38" spans="2:19" ht="15" hidden="1" customHeight="1" x14ac:dyDescent="0.25">
      <c r="B38">
        <f t="shared" si="0"/>
        <v>35</v>
      </c>
      <c r="C38" s="1">
        <v>43412</v>
      </c>
      <c r="D38" s="16" t="s">
        <v>136</v>
      </c>
      <c r="E38" s="23" t="s">
        <v>15</v>
      </c>
      <c r="F38" s="17" t="s">
        <v>82</v>
      </c>
      <c r="G38" s="17" t="s">
        <v>83</v>
      </c>
      <c r="H38" s="17" t="s">
        <v>87</v>
      </c>
      <c r="I38" s="17" t="s">
        <v>93</v>
      </c>
      <c r="J38" s="17">
        <f t="shared" si="1"/>
        <v>0.31250000000000006</v>
      </c>
      <c r="K38" s="18" t="str">
        <f t="shared" si="2"/>
        <v>- 0:30</v>
      </c>
      <c r="L38" s="19">
        <f t="shared" si="3"/>
        <v>2.0833333333333259E-2</v>
      </c>
      <c r="M38" t="str">
        <f t="shared" si="4"/>
        <v/>
      </c>
      <c r="N38" t="str">
        <f t="array" aca="1" ref="N38" ca="1">IFERROR(IF(MATCH(C38,Feries,0),1,""),"")</f>
        <v/>
      </c>
      <c r="O38" t="s">
        <v>220</v>
      </c>
      <c r="P38" s="52" t="s">
        <v>202</v>
      </c>
      <c r="Q38" s="56">
        <f t="shared" si="5"/>
        <v>45</v>
      </c>
      <c r="R38">
        <f t="shared" si="6"/>
        <v>11</v>
      </c>
      <c r="S38">
        <f t="shared" si="7"/>
        <v>2018</v>
      </c>
    </row>
    <row r="39" spans="2:19" ht="15" hidden="1" customHeight="1" x14ac:dyDescent="0.25">
      <c r="B39">
        <f t="shared" si="0"/>
        <v>36</v>
      </c>
      <c r="C39" s="1">
        <v>43413</v>
      </c>
      <c r="D39" s="16" t="s">
        <v>136</v>
      </c>
      <c r="E39" s="23" t="s">
        <v>15</v>
      </c>
      <c r="F39" s="17" t="s">
        <v>82</v>
      </c>
      <c r="G39" s="17" t="s">
        <v>83</v>
      </c>
      <c r="H39" s="17" t="s">
        <v>87</v>
      </c>
      <c r="I39" s="17" t="s">
        <v>93</v>
      </c>
      <c r="J39" s="17">
        <f t="shared" si="1"/>
        <v>0.31250000000000006</v>
      </c>
      <c r="K39" s="18" t="str">
        <f t="shared" si="2"/>
        <v>- 0:30</v>
      </c>
      <c r="L39" s="19">
        <f t="shared" si="3"/>
        <v>2.0833333333333259E-2</v>
      </c>
      <c r="M39" t="str">
        <f t="shared" si="4"/>
        <v/>
      </c>
      <c r="N39" t="str">
        <f t="array" aca="1" ref="N39" ca="1">IFERROR(IF(MATCH(C39,Feries,0),1,""),"")</f>
        <v/>
      </c>
      <c r="O39" t="s">
        <v>220</v>
      </c>
      <c r="P39" s="52" t="s">
        <v>202</v>
      </c>
      <c r="Q39" s="56">
        <f t="shared" si="5"/>
        <v>45</v>
      </c>
      <c r="R39">
        <f t="shared" si="6"/>
        <v>11</v>
      </c>
      <c r="S39">
        <f t="shared" si="7"/>
        <v>2018</v>
      </c>
    </row>
    <row r="40" spans="2:19" ht="15" hidden="1" customHeight="1" x14ac:dyDescent="0.25">
      <c r="B40">
        <f t="shared" si="0"/>
        <v>37</v>
      </c>
      <c r="C40" s="1">
        <v>43423</v>
      </c>
      <c r="D40" s="16" t="s">
        <v>136</v>
      </c>
      <c r="E40" s="23" t="s">
        <v>15</v>
      </c>
      <c r="F40" s="17" t="s">
        <v>82</v>
      </c>
      <c r="G40" s="17" t="s">
        <v>83</v>
      </c>
      <c r="H40" s="17" t="s">
        <v>87</v>
      </c>
      <c r="I40" s="17" t="s">
        <v>93</v>
      </c>
      <c r="J40" s="17">
        <f t="shared" si="1"/>
        <v>0.31250000000000006</v>
      </c>
      <c r="K40" s="18" t="str">
        <f t="shared" si="2"/>
        <v>- 0:30</v>
      </c>
      <c r="L40" s="19">
        <f t="shared" si="3"/>
        <v>2.0833333333333259E-2</v>
      </c>
      <c r="M40" t="str">
        <f t="shared" si="4"/>
        <v/>
      </c>
      <c r="N40" t="str">
        <f t="array" aca="1" ref="N40" ca="1">IFERROR(IF(MATCH(C40,Feries,0),1,""),"")</f>
        <v/>
      </c>
      <c r="O40" t="s">
        <v>220</v>
      </c>
      <c r="P40" s="52" t="s">
        <v>203</v>
      </c>
      <c r="Q40" s="56">
        <f t="shared" si="5"/>
        <v>47</v>
      </c>
      <c r="R40">
        <f t="shared" si="6"/>
        <v>11</v>
      </c>
      <c r="S40">
        <f t="shared" si="7"/>
        <v>2018</v>
      </c>
    </row>
    <row r="41" spans="2:19" ht="15" hidden="1" customHeight="1" x14ac:dyDescent="0.25">
      <c r="B41">
        <f t="shared" si="0"/>
        <v>38</v>
      </c>
      <c r="C41" s="1">
        <v>43424</v>
      </c>
      <c r="D41" s="16" t="s">
        <v>136</v>
      </c>
      <c r="E41" s="23" t="s">
        <v>15</v>
      </c>
      <c r="F41" s="17" t="s">
        <v>82</v>
      </c>
      <c r="G41" s="17" t="s">
        <v>83</v>
      </c>
      <c r="H41" s="17" t="s">
        <v>87</v>
      </c>
      <c r="I41" s="17" t="s">
        <v>93</v>
      </c>
      <c r="J41" s="17">
        <f t="shared" si="1"/>
        <v>0.31250000000000006</v>
      </c>
      <c r="K41" s="18" t="str">
        <f t="shared" si="2"/>
        <v>- 0:30</v>
      </c>
      <c r="L41" s="19">
        <f t="shared" si="3"/>
        <v>2.0833333333333259E-2</v>
      </c>
      <c r="M41" t="str">
        <f t="shared" si="4"/>
        <v/>
      </c>
      <c r="N41" t="str">
        <f t="array" aca="1" ref="N41" ca="1">IFERROR(IF(MATCH(C41,Feries,0),1,""),"")</f>
        <v/>
      </c>
      <c r="O41" t="s">
        <v>220</v>
      </c>
      <c r="P41" s="52" t="s">
        <v>203</v>
      </c>
      <c r="Q41" s="56">
        <f t="shared" si="5"/>
        <v>47</v>
      </c>
      <c r="R41">
        <f t="shared" si="6"/>
        <v>11</v>
      </c>
      <c r="S41">
        <f t="shared" si="7"/>
        <v>2018</v>
      </c>
    </row>
    <row r="42" spans="2:19" ht="15" hidden="1" customHeight="1" x14ac:dyDescent="0.25">
      <c r="B42">
        <f t="shared" si="0"/>
        <v>39</v>
      </c>
      <c r="C42" s="1">
        <v>43425</v>
      </c>
      <c r="D42" s="16" t="s">
        <v>136</v>
      </c>
      <c r="E42" s="23" t="s">
        <v>15</v>
      </c>
      <c r="F42" s="17" t="s">
        <v>82</v>
      </c>
      <c r="G42" s="17" t="s">
        <v>83</v>
      </c>
      <c r="H42" s="17" t="s">
        <v>87</v>
      </c>
      <c r="I42" s="17" t="s">
        <v>93</v>
      </c>
      <c r="J42" s="17">
        <f t="shared" si="1"/>
        <v>0.31250000000000006</v>
      </c>
      <c r="K42" s="18" t="str">
        <f t="shared" si="2"/>
        <v>- 0:30</v>
      </c>
      <c r="L42" s="19">
        <f t="shared" si="3"/>
        <v>2.0833333333333259E-2</v>
      </c>
      <c r="M42" t="str">
        <f t="shared" si="4"/>
        <v/>
      </c>
      <c r="N42" t="str">
        <f t="array" aca="1" ref="N42" ca="1">IFERROR(IF(MATCH(C42,Feries,0),1,""),"")</f>
        <v/>
      </c>
      <c r="O42" t="s">
        <v>220</v>
      </c>
      <c r="P42" s="52" t="s">
        <v>203</v>
      </c>
      <c r="Q42" s="56">
        <f t="shared" si="5"/>
        <v>47</v>
      </c>
      <c r="R42">
        <f t="shared" si="6"/>
        <v>11</v>
      </c>
      <c r="S42">
        <f t="shared" si="7"/>
        <v>2018</v>
      </c>
    </row>
    <row r="43" spans="2:19" ht="15" hidden="1" customHeight="1" x14ac:dyDescent="0.25">
      <c r="B43">
        <f t="shared" si="0"/>
        <v>40</v>
      </c>
      <c r="C43" s="1">
        <v>43426</v>
      </c>
      <c r="D43" s="16" t="s">
        <v>136</v>
      </c>
      <c r="E43" s="23" t="s">
        <v>15</v>
      </c>
      <c r="F43" s="17" t="s">
        <v>82</v>
      </c>
      <c r="G43" s="17" t="s">
        <v>83</v>
      </c>
      <c r="H43" s="17" t="s">
        <v>87</v>
      </c>
      <c r="I43" s="17" t="s">
        <v>93</v>
      </c>
      <c r="J43" s="17">
        <f t="shared" si="1"/>
        <v>0.31250000000000006</v>
      </c>
      <c r="K43" s="18" t="str">
        <f t="shared" si="2"/>
        <v>- 0:30</v>
      </c>
      <c r="L43" s="19">
        <f t="shared" si="3"/>
        <v>2.0833333333333259E-2</v>
      </c>
      <c r="M43" t="str">
        <f t="shared" si="4"/>
        <v/>
      </c>
      <c r="N43" t="str">
        <f t="array" aca="1" ref="N43" ca="1">IFERROR(IF(MATCH(C43,Feries,0),1,""),"")</f>
        <v/>
      </c>
      <c r="O43" t="s">
        <v>220</v>
      </c>
      <c r="P43" s="52" t="s">
        <v>203</v>
      </c>
      <c r="Q43" s="56">
        <f t="shared" si="5"/>
        <v>47</v>
      </c>
      <c r="R43">
        <f t="shared" si="6"/>
        <v>11</v>
      </c>
      <c r="S43">
        <f t="shared" si="7"/>
        <v>2018</v>
      </c>
    </row>
    <row r="44" spans="2:19" ht="15" hidden="1" customHeight="1" x14ac:dyDescent="0.25">
      <c r="B44">
        <f t="shared" si="0"/>
        <v>41</v>
      </c>
      <c r="C44" s="1">
        <v>43427</v>
      </c>
      <c r="D44" s="16" t="s">
        <v>136</v>
      </c>
      <c r="E44" s="23" t="s">
        <v>15</v>
      </c>
      <c r="F44" s="17" t="s">
        <v>82</v>
      </c>
      <c r="G44" s="17" t="s">
        <v>83</v>
      </c>
      <c r="H44" s="17" t="s">
        <v>87</v>
      </c>
      <c r="I44" s="17" t="s">
        <v>93</v>
      </c>
      <c r="J44" s="17">
        <f t="shared" si="1"/>
        <v>0.31250000000000006</v>
      </c>
      <c r="K44" s="18" t="str">
        <f t="shared" si="2"/>
        <v>- 0:30</v>
      </c>
      <c r="L44" s="19">
        <f t="shared" si="3"/>
        <v>2.0833333333333259E-2</v>
      </c>
      <c r="M44" t="str">
        <f t="shared" si="4"/>
        <v/>
      </c>
      <c r="N44" t="str">
        <f t="array" aca="1" ref="N44" ca="1">IFERROR(IF(MATCH(C44,Feries,0),1,""),"")</f>
        <v/>
      </c>
      <c r="O44" t="s">
        <v>220</v>
      </c>
      <c r="P44" s="52" t="s">
        <v>203</v>
      </c>
      <c r="Q44" s="56">
        <f t="shared" si="5"/>
        <v>47</v>
      </c>
      <c r="R44">
        <f t="shared" si="6"/>
        <v>11</v>
      </c>
      <c r="S44">
        <f t="shared" si="7"/>
        <v>2018</v>
      </c>
    </row>
    <row r="45" spans="2:19" ht="15" hidden="1" customHeight="1" x14ac:dyDescent="0.25">
      <c r="B45">
        <f t="shared" si="0"/>
        <v>42</v>
      </c>
      <c r="C45" s="1">
        <v>43444</v>
      </c>
      <c r="D45" s="34" t="s">
        <v>138</v>
      </c>
      <c r="F45" s="17" t="s">
        <v>82</v>
      </c>
      <c r="G45" s="17" t="s">
        <v>83</v>
      </c>
      <c r="H45" s="17" t="s">
        <v>87</v>
      </c>
      <c r="I45" s="17" t="s">
        <v>83</v>
      </c>
      <c r="J45" s="17">
        <f t="shared" ca="1" si="1"/>
        <v>0</v>
      </c>
      <c r="K45" s="18" t="str">
        <f t="shared" si="2"/>
        <v/>
      </c>
      <c r="L45" s="19" t="str">
        <f t="shared" ca="1" si="3"/>
        <v/>
      </c>
      <c r="M45" t="str">
        <f t="shared" si="4"/>
        <v/>
      </c>
      <c r="N45" t="str">
        <f t="array" aca="1" ref="N45" ca="1">IFERROR(IF(MATCH(C45,Feries,0),1,""),"")</f>
        <v/>
      </c>
      <c r="O45" t="s">
        <v>224</v>
      </c>
      <c r="P45" s="53" t="s">
        <v>223</v>
      </c>
      <c r="Q45" s="58">
        <f t="shared" si="5"/>
        <v>50</v>
      </c>
      <c r="R45">
        <f t="shared" si="6"/>
        <v>12</v>
      </c>
      <c r="S45">
        <f t="shared" si="7"/>
        <v>2018</v>
      </c>
    </row>
    <row r="46" spans="2:19" ht="15" hidden="1" customHeight="1" x14ac:dyDescent="0.25">
      <c r="B46">
        <f t="shared" si="0"/>
        <v>43</v>
      </c>
      <c r="C46" s="1">
        <v>43444</v>
      </c>
      <c r="D46" s="34" t="s">
        <v>86</v>
      </c>
      <c r="F46" s="17" t="s">
        <v>82</v>
      </c>
      <c r="G46" s="17" t="s">
        <v>83</v>
      </c>
      <c r="H46" s="17" t="s">
        <v>87</v>
      </c>
      <c r="I46" s="17" t="s">
        <v>83</v>
      </c>
      <c r="J46" s="17">
        <f t="shared" ca="1" si="1"/>
        <v>0</v>
      </c>
      <c r="K46" s="18" t="str">
        <f t="shared" si="2"/>
        <v/>
      </c>
      <c r="L46" s="19" t="str">
        <f t="shared" ca="1" si="3"/>
        <v/>
      </c>
      <c r="M46" t="str">
        <f t="shared" si="4"/>
        <v/>
      </c>
      <c r="N46" t="str">
        <f t="array" aca="1" ref="N46" ca="1">IFERROR(IF(MATCH(C46,Feries,0),1,""),"")</f>
        <v/>
      </c>
      <c r="O46" t="s">
        <v>224</v>
      </c>
      <c r="P46" s="53" t="s">
        <v>223</v>
      </c>
      <c r="Q46" s="58">
        <f t="shared" si="5"/>
        <v>50</v>
      </c>
      <c r="R46">
        <f t="shared" si="6"/>
        <v>12</v>
      </c>
      <c r="S46">
        <f t="shared" si="7"/>
        <v>2018</v>
      </c>
    </row>
    <row r="47" spans="2:19" ht="15" hidden="1" customHeight="1" x14ac:dyDescent="0.25">
      <c r="B47">
        <f t="shared" si="0"/>
        <v>44</v>
      </c>
      <c r="C47" s="1">
        <v>43444</v>
      </c>
      <c r="D47" s="34" t="s">
        <v>90</v>
      </c>
      <c r="F47" s="17" t="s">
        <v>82</v>
      </c>
      <c r="G47" s="17" t="s">
        <v>83</v>
      </c>
      <c r="H47" s="17" t="s">
        <v>87</v>
      </c>
      <c r="I47" s="17" t="s">
        <v>83</v>
      </c>
      <c r="J47" s="17">
        <f t="shared" ca="1" si="1"/>
        <v>0</v>
      </c>
      <c r="K47" s="18" t="str">
        <f t="shared" si="2"/>
        <v/>
      </c>
      <c r="L47" s="19" t="str">
        <f t="shared" ca="1" si="3"/>
        <v/>
      </c>
      <c r="M47" t="str">
        <f t="shared" si="4"/>
        <v/>
      </c>
      <c r="N47" t="str">
        <f t="array" aca="1" ref="N47" ca="1">IFERROR(IF(MATCH(C47,Feries,0),1,""),"")</f>
        <v/>
      </c>
      <c r="O47" t="s">
        <v>224</v>
      </c>
      <c r="P47" s="53" t="s">
        <v>223</v>
      </c>
      <c r="Q47" s="58">
        <f t="shared" si="5"/>
        <v>50</v>
      </c>
      <c r="R47">
        <f t="shared" si="6"/>
        <v>12</v>
      </c>
      <c r="S47">
        <f t="shared" si="7"/>
        <v>2018</v>
      </c>
    </row>
    <row r="48" spans="2:19" ht="15" hidden="1" customHeight="1" x14ac:dyDescent="0.25">
      <c r="B48">
        <f t="shared" si="0"/>
        <v>45</v>
      </c>
      <c r="C48" s="1">
        <v>43444</v>
      </c>
      <c r="D48" s="34" t="s">
        <v>91</v>
      </c>
      <c r="F48" s="17" t="s">
        <v>82</v>
      </c>
      <c r="G48" s="17" t="s">
        <v>83</v>
      </c>
      <c r="H48" s="17" t="s">
        <v>87</v>
      </c>
      <c r="I48" s="17" t="s">
        <v>83</v>
      </c>
      <c r="J48" s="17">
        <f t="shared" ca="1" si="1"/>
        <v>0</v>
      </c>
      <c r="K48" s="18" t="str">
        <f t="shared" si="2"/>
        <v/>
      </c>
      <c r="L48" s="19" t="str">
        <f t="shared" ca="1" si="3"/>
        <v/>
      </c>
      <c r="M48" t="str">
        <f t="shared" si="4"/>
        <v/>
      </c>
      <c r="N48" t="str">
        <f t="array" aca="1" ref="N48" ca="1">IFERROR(IF(MATCH(C48,Feries,0),1,""),"")</f>
        <v/>
      </c>
      <c r="O48" t="s">
        <v>224</v>
      </c>
      <c r="P48" s="53" t="s">
        <v>223</v>
      </c>
      <c r="Q48" s="58">
        <f t="shared" si="5"/>
        <v>50</v>
      </c>
      <c r="R48">
        <f t="shared" si="6"/>
        <v>12</v>
      </c>
      <c r="S48">
        <f t="shared" si="7"/>
        <v>2018</v>
      </c>
    </row>
    <row r="49" spans="2:19" ht="15" hidden="1" customHeight="1" x14ac:dyDescent="0.25">
      <c r="B49">
        <f t="shared" si="0"/>
        <v>46</v>
      </c>
      <c r="C49" s="1">
        <v>43444</v>
      </c>
      <c r="D49" s="34" t="s">
        <v>81</v>
      </c>
      <c r="F49" s="17" t="s">
        <v>82</v>
      </c>
      <c r="G49" s="17" t="s">
        <v>83</v>
      </c>
      <c r="H49" s="17" t="s">
        <v>87</v>
      </c>
      <c r="I49" s="17" t="s">
        <v>83</v>
      </c>
      <c r="J49" s="17">
        <f t="shared" ca="1" si="1"/>
        <v>0</v>
      </c>
      <c r="K49" s="18" t="str">
        <f t="shared" si="2"/>
        <v/>
      </c>
      <c r="L49" s="19" t="str">
        <f t="shared" ca="1" si="3"/>
        <v/>
      </c>
      <c r="M49" t="str">
        <f t="shared" si="4"/>
        <v/>
      </c>
      <c r="N49" t="str">
        <f t="array" aca="1" ref="N49" ca="1">IFERROR(IF(MATCH(C49,Feries,0),1,""),"")</f>
        <v/>
      </c>
      <c r="O49" t="s">
        <v>224</v>
      </c>
      <c r="P49" s="53" t="s">
        <v>223</v>
      </c>
      <c r="Q49" s="58">
        <f t="shared" si="5"/>
        <v>50</v>
      </c>
      <c r="R49">
        <f t="shared" si="6"/>
        <v>12</v>
      </c>
      <c r="S49">
        <f t="shared" si="7"/>
        <v>2018</v>
      </c>
    </row>
    <row r="50" spans="2:19" ht="15" hidden="1" customHeight="1" x14ac:dyDescent="0.25">
      <c r="B50">
        <f t="shared" si="0"/>
        <v>47</v>
      </c>
      <c r="C50" s="1">
        <v>43445</v>
      </c>
      <c r="D50" s="34" t="s">
        <v>138</v>
      </c>
      <c r="F50" s="17" t="s">
        <v>82</v>
      </c>
      <c r="G50" s="17" t="s">
        <v>83</v>
      </c>
      <c r="H50" s="17" t="s">
        <v>87</v>
      </c>
      <c r="I50" s="17" t="s">
        <v>83</v>
      </c>
      <c r="J50" s="17">
        <f t="shared" ca="1" si="1"/>
        <v>0</v>
      </c>
      <c r="K50" s="18" t="str">
        <f t="shared" si="2"/>
        <v/>
      </c>
      <c r="L50" s="19" t="str">
        <f t="shared" ca="1" si="3"/>
        <v/>
      </c>
      <c r="M50" t="str">
        <f t="shared" si="4"/>
        <v/>
      </c>
      <c r="N50" t="str">
        <f t="array" aca="1" ref="N50" ca="1">IFERROR(IF(MATCH(C50,Feries,0),1,""),"")</f>
        <v/>
      </c>
      <c r="O50" t="s">
        <v>224</v>
      </c>
      <c r="P50" s="53" t="s">
        <v>223</v>
      </c>
      <c r="Q50" s="58">
        <f t="shared" si="5"/>
        <v>50</v>
      </c>
      <c r="R50">
        <f t="shared" si="6"/>
        <v>12</v>
      </c>
      <c r="S50">
        <f t="shared" si="7"/>
        <v>2018</v>
      </c>
    </row>
    <row r="51" spans="2:19" ht="15" hidden="1" customHeight="1" x14ac:dyDescent="0.25">
      <c r="B51">
        <f t="shared" si="0"/>
        <v>48</v>
      </c>
      <c r="C51" s="1">
        <v>43445</v>
      </c>
      <c r="D51" s="34" t="s">
        <v>86</v>
      </c>
      <c r="F51" s="17" t="s">
        <v>82</v>
      </c>
      <c r="G51" s="17" t="s">
        <v>83</v>
      </c>
      <c r="H51" s="17" t="s">
        <v>87</v>
      </c>
      <c r="I51" s="17" t="s">
        <v>83</v>
      </c>
      <c r="J51" s="17">
        <f t="shared" ca="1" si="1"/>
        <v>0</v>
      </c>
      <c r="K51" s="18" t="str">
        <f t="shared" si="2"/>
        <v/>
      </c>
      <c r="L51" s="19" t="str">
        <f t="shared" ca="1" si="3"/>
        <v/>
      </c>
      <c r="M51" t="str">
        <f t="shared" si="4"/>
        <v/>
      </c>
      <c r="N51" t="str">
        <f t="array" aca="1" ref="N51" ca="1">IFERROR(IF(MATCH(C51,Feries,0),1,""),"")</f>
        <v/>
      </c>
      <c r="O51" t="s">
        <v>224</v>
      </c>
      <c r="P51" s="53" t="s">
        <v>223</v>
      </c>
      <c r="Q51" s="58">
        <f t="shared" si="5"/>
        <v>50</v>
      </c>
      <c r="R51">
        <f t="shared" si="6"/>
        <v>12</v>
      </c>
      <c r="S51">
        <f t="shared" si="7"/>
        <v>2018</v>
      </c>
    </row>
    <row r="52" spans="2:19" ht="15" hidden="1" customHeight="1" x14ac:dyDescent="0.25">
      <c r="B52">
        <f t="shared" si="0"/>
        <v>49</v>
      </c>
      <c r="C52" s="1">
        <v>43445</v>
      </c>
      <c r="D52" s="34" t="s">
        <v>90</v>
      </c>
      <c r="F52" s="17" t="s">
        <v>82</v>
      </c>
      <c r="G52" s="17" t="s">
        <v>83</v>
      </c>
      <c r="H52" s="17" t="s">
        <v>87</v>
      </c>
      <c r="I52" s="17" t="s">
        <v>83</v>
      </c>
      <c r="J52" s="17">
        <f t="shared" ca="1" si="1"/>
        <v>0</v>
      </c>
      <c r="K52" s="18" t="str">
        <f t="shared" si="2"/>
        <v/>
      </c>
      <c r="L52" s="19" t="str">
        <f t="shared" ca="1" si="3"/>
        <v/>
      </c>
      <c r="M52" t="str">
        <f t="shared" si="4"/>
        <v/>
      </c>
      <c r="N52" t="str">
        <f t="array" aca="1" ref="N52" ca="1">IFERROR(IF(MATCH(C52,Feries,0),1,""),"")</f>
        <v/>
      </c>
      <c r="O52" t="s">
        <v>224</v>
      </c>
      <c r="P52" s="53" t="s">
        <v>223</v>
      </c>
      <c r="Q52" s="58">
        <f t="shared" si="5"/>
        <v>50</v>
      </c>
      <c r="R52">
        <f t="shared" si="6"/>
        <v>12</v>
      </c>
      <c r="S52">
        <f t="shared" si="7"/>
        <v>2018</v>
      </c>
    </row>
    <row r="53" spans="2:19" ht="15" hidden="1" customHeight="1" x14ac:dyDescent="0.25">
      <c r="B53">
        <f t="shared" si="0"/>
        <v>50</v>
      </c>
      <c r="C53" s="1">
        <v>43445</v>
      </c>
      <c r="D53" s="34" t="s">
        <v>91</v>
      </c>
      <c r="F53" s="17" t="s">
        <v>82</v>
      </c>
      <c r="G53" s="17" t="s">
        <v>83</v>
      </c>
      <c r="H53" s="17" t="s">
        <v>87</v>
      </c>
      <c r="I53" s="17" t="s">
        <v>83</v>
      </c>
      <c r="J53" s="17">
        <f t="shared" ca="1" si="1"/>
        <v>0</v>
      </c>
      <c r="K53" s="18" t="str">
        <f t="shared" si="2"/>
        <v/>
      </c>
      <c r="L53" s="19" t="str">
        <f t="shared" ca="1" si="3"/>
        <v/>
      </c>
      <c r="M53" t="str">
        <f t="shared" si="4"/>
        <v/>
      </c>
      <c r="N53" t="str">
        <f t="array" aca="1" ref="N53" ca="1">IFERROR(IF(MATCH(C53,Feries,0),1,""),"")</f>
        <v/>
      </c>
      <c r="O53" t="s">
        <v>224</v>
      </c>
      <c r="P53" s="53" t="s">
        <v>223</v>
      </c>
      <c r="Q53" s="58">
        <f t="shared" si="5"/>
        <v>50</v>
      </c>
      <c r="R53">
        <f t="shared" si="6"/>
        <v>12</v>
      </c>
      <c r="S53">
        <f t="shared" si="7"/>
        <v>2018</v>
      </c>
    </row>
    <row r="54" spans="2:19" ht="15" hidden="1" customHeight="1" x14ac:dyDescent="0.25">
      <c r="B54">
        <f t="shared" si="0"/>
        <v>51</v>
      </c>
      <c r="C54" s="1">
        <v>43445</v>
      </c>
      <c r="D54" s="34" t="s">
        <v>81</v>
      </c>
      <c r="F54" s="17" t="s">
        <v>82</v>
      </c>
      <c r="G54" s="17" t="s">
        <v>83</v>
      </c>
      <c r="H54" s="17" t="s">
        <v>87</v>
      </c>
      <c r="I54" s="17" t="s">
        <v>83</v>
      </c>
      <c r="J54" s="17">
        <f t="shared" ca="1" si="1"/>
        <v>0</v>
      </c>
      <c r="K54" s="18" t="str">
        <f t="shared" si="2"/>
        <v/>
      </c>
      <c r="L54" s="19" t="str">
        <f t="shared" ca="1" si="3"/>
        <v/>
      </c>
      <c r="M54" t="str">
        <f t="shared" si="4"/>
        <v/>
      </c>
      <c r="N54" t="str">
        <f t="array" aca="1" ref="N54" ca="1">IFERROR(IF(MATCH(C54,Feries,0),1,""),"")</f>
        <v/>
      </c>
      <c r="O54" t="s">
        <v>224</v>
      </c>
      <c r="P54" s="53" t="s">
        <v>223</v>
      </c>
      <c r="Q54" s="58">
        <f t="shared" si="5"/>
        <v>50</v>
      </c>
      <c r="R54">
        <f t="shared" si="6"/>
        <v>12</v>
      </c>
      <c r="S54">
        <f t="shared" si="7"/>
        <v>2018</v>
      </c>
    </row>
    <row r="55" spans="2:19" ht="15" hidden="1" customHeight="1" x14ac:dyDescent="0.25">
      <c r="B55">
        <f t="shared" si="0"/>
        <v>52</v>
      </c>
      <c r="C55" s="1">
        <v>43446</v>
      </c>
      <c r="D55" s="34" t="s">
        <v>138</v>
      </c>
      <c r="F55" s="17" t="s">
        <v>82</v>
      </c>
      <c r="G55" s="17" t="s">
        <v>83</v>
      </c>
      <c r="H55" s="17" t="s">
        <v>87</v>
      </c>
      <c r="I55" s="17" t="s">
        <v>83</v>
      </c>
      <c r="J55" s="17">
        <f t="shared" ca="1" si="1"/>
        <v>0</v>
      </c>
      <c r="K55" s="18" t="str">
        <f t="shared" si="2"/>
        <v/>
      </c>
      <c r="L55" s="19" t="str">
        <f t="shared" ca="1" si="3"/>
        <v/>
      </c>
      <c r="M55" t="str">
        <f t="shared" si="4"/>
        <v/>
      </c>
      <c r="N55" t="str">
        <f t="array" aca="1" ref="N55" ca="1">IFERROR(IF(MATCH(C55,Feries,0),1,""),"")</f>
        <v/>
      </c>
      <c r="O55" t="s">
        <v>224</v>
      </c>
      <c r="P55" s="53" t="s">
        <v>223</v>
      </c>
      <c r="Q55" s="58">
        <f t="shared" si="5"/>
        <v>50</v>
      </c>
      <c r="R55">
        <f t="shared" si="6"/>
        <v>12</v>
      </c>
      <c r="S55">
        <f t="shared" si="7"/>
        <v>2018</v>
      </c>
    </row>
    <row r="56" spans="2:19" ht="15" hidden="1" customHeight="1" x14ac:dyDescent="0.25">
      <c r="B56">
        <f t="shared" si="0"/>
        <v>53</v>
      </c>
      <c r="C56" s="1">
        <v>43446</v>
      </c>
      <c r="D56" s="34" t="s">
        <v>86</v>
      </c>
      <c r="F56" s="17" t="s">
        <v>82</v>
      </c>
      <c r="G56" s="17" t="s">
        <v>83</v>
      </c>
      <c r="H56" s="17" t="s">
        <v>87</v>
      </c>
      <c r="I56" s="17" t="s">
        <v>83</v>
      </c>
      <c r="J56" s="17">
        <f t="shared" ca="1" si="1"/>
        <v>0</v>
      </c>
      <c r="K56" s="18" t="str">
        <f t="shared" si="2"/>
        <v/>
      </c>
      <c r="L56" s="19" t="str">
        <f t="shared" ca="1" si="3"/>
        <v/>
      </c>
      <c r="M56" t="str">
        <f t="shared" si="4"/>
        <v/>
      </c>
      <c r="N56" t="str">
        <f t="array" aca="1" ref="N56" ca="1">IFERROR(IF(MATCH(C56,Feries,0),1,""),"")</f>
        <v/>
      </c>
      <c r="O56" t="s">
        <v>224</v>
      </c>
      <c r="P56" s="53" t="s">
        <v>223</v>
      </c>
      <c r="Q56" s="58">
        <f t="shared" si="5"/>
        <v>50</v>
      </c>
      <c r="R56">
        <f t="shared" si="6"/>
        <v>12</v>
      </c>
      <c r="S56">
        <f t="shared" si="7"/>
        <v>2018</v>
      </c>
    </row>
    <row r="57" spans="2:19" ht="15" hidden="1" customHeight="1" x14ac:dyDescent="0.25">
      <c r="B57">
        <f t="shared" si="0"/>
        <v>54</v>
      </c>
      <c r="C57" s="1">
        <v>43446</v>
      </c>
      <c r="D57" s="34" t="s">
        <v>90</v>
      </c>
      <c r="F57" s="17" t="s">
        <v>82</v>
      </c>
      <c r="G57" s="17" t="s">
        <v>83</v>
      </c>
      <c r="H57" s="17" t="s">
        <v>87</v>
      </c>
      <c r="I57" s="17" t="s">
        <v>83</v>
      </c>
      <c r="J57" s="17">
        <f t="shared" ca="1" si="1"/>
        <v>0</v>
      </c>
      <c r="K57" s="18" t="str">
        <f t="shared" si="2"/>
        <v/>
      </c>
      <c r="L57" s="19" t="str">
        <f t="shared" ca="1" si="3"/>
        <v/>
      </c>
      <c r="M57" t="str">
        <f t="shared" si="4"/>
        <v/>
      </c>
      <c r="N57" t="str">
        <f t="array" aca="1" ref="N57" ca="1">IFERROR(IF(MATCH(C57,Feries,0),1,""),"")</f>
        <v/>
      </c>
      <c r="O57" t="s">
        <v>224</v>
      </c>
      <c r="P57" s="53" t="s">
        <v>223</v>
      </c>
      <c r="Q57" s="58">
        <f t="shared" si="5"/>
        <v>50</v>
      </c>
      <c r="R57">
        <f t="shared" si="6"/>
        <v>12</v>
      </c>
      <c r="S57">
        <f t="shared" si="7"/>
        <v>2018</v>
      </c>
    </row>
    <row r="58" spans="2:19" ht="15" hidden="1" customHeight="1" x14ac:dyDescent="0.25">
      <c r="B58">
        <f t="shared" si="0"/>
        <v>55</v>
      </c>
      <c r="C58" s="1">
        <v>43446</v>
      </c>
      <c r="D58" s="34" t="s">
        <v>91</v>
      </c>
      <c r="F58" s="17" t="s">
        <v>82</v>
      </c>
      <c r="G58" s="17" t="s">
        <v>83</v>
      </c>
      <c r="H58" s="17" t="s">
        <v>87</v>
      </c>
      <c r="I58" s="17" t="s">
        <v>83</v>
      </c>
      <c r="J58" s="17">
        <f t="shared" ca="1" si="1"/>
        <v>0</v>
      </c>
      <c r="K58" s="18" t="str">
        <f t="shared" si="2"/>
        <v/>
      </c>
      <c r="L58" s="19" t="str">
        <f t="shared" ca="1" si="3"/>
        <v/>
      </c>
      <c r="M58" t="str">
        <f t="shared" si="4"/>
        <v/>
      </c>
      <c r="N58" t="str">
        <f t="array" aca="1" ref="N58" ca="1">IFERROR(IF(MATCH(C58,Feries,0),1,""),"")</f>
        <v/>
      </c>
      <c r="O58" t="s">
        <v>224</v>
      </c>
      <c r="P58" s="53" t="s">
        <v>223</v>
      </c>
      <c r="Q58" s="58">
        <f t="shared" si="5"/>
        <v>50</v>
      </c>
      <c r="R58">
        <f t="shared" si="6"/>
        <v>12</v>
      </c>
      <c r="S58">
        <f t="shared" si="7"/>
        <v>2018</v>
      </c>
    </row>
    <row r="59" spans="2:19" ht="15" hidden="1" customHeight="1" x14ac:dyDescent="0.25">
      <c r="B59">
        <f t="shared" si="0"/>
        <v>56</v>
      </c>
      <c r="C59" s="1">
        <v>43446</v>
      </c>
      <c r="D59" s="34" t="s">
        <v>81</v>
      </c>
      <c r="F59" s="17" t="s">
        <v>82</v>
      </c>
      <c r="G59" s="17" t="s">
        <v>83</v>
      </c>
      <c r="H59" s="17" t="s">
        <v>87</v>
      </c>
      <c r="I59" s="17" t="s">
        <v>83</v>
      </c>
      <c r="J59" s="17">
        <f t="shared" ca="1" si="1"/>
        <v>0</v>
      </c>
      <c r="K59" s="18" t="str">
        <f t="shared" si="2"/>
        <v/>
      </c>
      <c r="L59" s="19" t="str">
        <f t="shared" ca="1" si="3"/>
        <v/>
      </c>
      <c r="M59" t="str">
        <f t="shared" si="4"/>
        <v/>
      </c>
      <c r="N59" t="str">
        <f t="array" aca="1" ref="N59" ca="1">IFERROR(IF(MATCH(C59,Feries,0),1,""),"")</f>
        <v/>
      </c>
      <c r="O59" t="s">
        <v>224</v>
      </c>
      <c r="P59" s="53" t="s">
        <v>223</v>
      </c>
      <c r="Q59" s="58">
        <f t="shared" si="5"/>
        <v>50</v>
      </c>
      <c r="R59">
        <f t="shared" si="6"/>
        <v>12</v>
      </c>
      <c r="S59">
        <f t="shared" si="7"/>
        <v>2018</v>
      </c>
    </row>
    <row r="60" spans="2:19" ht="15" hidden="1" customHeight="1" x14ac:dyDescent="0.25">
      <c r="B60">
        <f t="shared" si="0"/>
        <v>57</v>
      </c>
      <c r="C60" s="1">
        <v>43447</v>
      </c>
      <c r="D60" s="34" t="s">
        <v>138</v>
      </c>
      <c r="F60" s="17" t="s">
        <v>82</v>
      </c>
      <c r="G60" s="17" t="s">
        <v>83</v>
      </c>
      <c r="H60" s="17" t="s">
        <v>87</v>
      </c>
      <c r="I60" s="17" t="s">
        <v>83</v>
      </c>
      <c r="J60" s="17">
        <f t="shared" ca="1" si="1"/>
        <v>0</v>
      </c>
      <c r="K60" s="18" t="str">
        <f t="shared" si="2"/>
        <v/>
      </c>
      <c r="L60" s="19" t="str">
        <f t="shared" ca="1" si="3"/>
        <v/>
      </c>
      <c r="M60" t="str">
        <f t="shared" si="4"/>
        <v/>
      </c>
      <c r="N60" t="str">
        <f t="array" aca="1" ref="N60" ca="1">IFERROR(IF(MATCH(C60,Feries,0),1,""),"")</f>
        <v/>
      </c>
      <c r="O60" t="s">
        <v>224</v>
      </c>
      <c r="P60" s="53" t="s">
        <v>223</v>
      </c>
      <c r="Q60" s="58">
        <f t="shared" si="5"/>
        <v>50</v>
      </c>
      <c r="R60">
        <f t="shared" si="6"/>
        <v>12</v>
      </c>
      <c r="S60">
        <f t="shared" si="7"/>
        <v>2018</v>
      </c>
    </row>
    <row r="61" spans="2:19" ht="15" hidden="1" customHeight="1" x14ac:dyDescent="0.25">
      <c r="B61">
        <f t="shared" si="0"/>
        <v>58</v>
      </c>
      <c r="C61" s="1">
        <v>43447</v>
      </c>
      <c r="D61" s="34" t="s">
        <v>86</v>
      </c>
      <c r="F61" s="17" t="s">
        <v>82</v>
      </c>
      <c r="G61" s="17" t="s">
        <v>83</v>
      </c>
      <c r="H61" s="17" t="s">
        <v>87</v>
      </c>
      <c r="I61" s="17" t="s">
        <v>83</v>
      </c>
      <c r="J61" s="17">
        <f t="shared" ca="1" si="1"/>
        <v>0</v>
      </c>
      <c r="K61" s="18" t="str">
        <f t="shared" si="2"/>
        <v/>
      </c>
      <c r="L61" s="19" t="str">
        <f t="shared" ca="1" si="3"/>
        <v/>
      </c>
      <c r="M61" t="str">
        <f t="shared" si="4"/>
        <v/>
      </c>
      <c r="N61" t="str">
        <f t="array" aca="1" ref="N61" ca="1">IFERROR(IF(MATCH(C61,Feries,0),1,""),"")</f>
        <v/>
      </c>
      <c r="O61" t="s">
        <v>224</v>
      </c>
      <c r="P61" s="53" t="s">
        <v>223</v>
      </c>
      <c r="Q61" s="58">
        <f t="shared" si="5"/>
        <v>50</v>
      </c>
      <c r="R61">
        <f t="shared" si="6"/>
        <v>12</v>
      </c>
      <c r="S61">
        <f t="shared" si="7"/>
        <v>2018</v>
      </c>
    </row>
    <row r="62" spans="2:19" ht="15" hidden="1" customHeight="1" x14ac:dyDescent="0.25">
      <c r="B62">
        <f t="shared" si="0"/>
        <v>59</v>
      </c>
      <c r="C62" s="1">
        <v>43447</v>
      </c>
      <c r="D62" s="34" t="s">
        <v>90</v>
      </c>
      <c r="F62" s="17" t="s">
        <v>82</v>
      </c>
      <c r="G62" s="17" t="s">
        <v>83</v>
      </c>
      <c r="H62" s="17" t="s">
        <v>87</v>
      </c>
      <c r="I62" s="17" t="s">
        <v>83</v>
      </c>
      <c r="J62" s="17">
        <f t="shared" ca="1" si="1"/>
        <v>0</v>
      </c>
      <c r="K62" s="18" t="str">
        <f t="shared" si="2"/>
        <v/>
      </c>
      <c r="L62" s="19" t="str">
        <f t="shared" ca="1" si="3"/>
        <v/>
      </c>
      <c r="M62" t="str">
        <f t="shared" si="4"/>
        <v/>
      </c>
      <c r="N62" t="str">
        <f t="array" aca="1" ref="N62" ca="1">IFERROR(IF(MATCH(C62,Feries,0),1,""),"")</f>
        <v/>
      </c>
      <c r="O62" t="s">
        <v>224</v>
      </c>
      <c r="P62" s="53" t="s">
        <v>223</v>
      </c>
      <c r="Q62" s="58">
        <f t="shared" si="5"/>
        <v>50</v>
      </c>
      <c r="R62">
        <f t="shared" si="6"/>
        <v>12</v>
      </c>
      <c r="S62">
        <f t="shared" si="7"/>
        <v>2018</v>
      </c>
    </row>
    <row r="63" spans="2:19" ht="15" hidden="1" customHeight="1" x14ac:dyDescent="0.25">
      <c r="B63">
        <f t="shared" si="0"/>
        <v>60</v>
      </c>
      <c r="C63" s="1">
        <v>43447</v>
      </c>
      <c r="D63" s="34" t="s">
        <v>91</v>
      </c>
      <c r="F63" s="17" t="s">
        <v>82</v>
      </c>
      <c r="G63" s="17" t="s">
        <v>83</v>
      </c>
      <c r="H63" s="17" t="s">
        <v>87</v>
      </c>
      <c r="I63" s="17" t="s">
        <v>83</v>
      </c>
      <c r="J63" s="17">
        <f t="shared" ca="1" si="1"/>
        <v>0</v>
      </c>
      <c r="K63" s="18" t="str">
        <f t="shared" si="2"/>
        <v/>
      </c>
      <c r="L63" s="19" t="str">
        <f t="shared" ca="1" si="3"/>
        <v/>
      </c>
      <c r="M63" t="str">
        <f t="shared" si="4"/>
        <v/>
      </c>
      <c r="N63" t="str">
        <f t="array" aca="1" ref="N63" ca="1">IFERROR(IF(MATCH(C63,Feries,0),1,""),"")</f>
        <v/>
      </c>
      <c r="O63" t="s">
        <v>224</v>
      </c>
      <c r="P63" s="53" t="s">
        <v>223</v>
      </c>
      <c r="Q63" s="58">
        <f t="shared" si="5"/>
        <v>50</v>
      </c>
      <c r="R63">
        <f t="shared" si="6"/>
        <v>12</v>
      </c>
      <c r="S63">
        <f t="shared" si="7"/>
        <v>2018</v>
      </c>
    </row>
    <row r="64" spans="2:19" ht="15" hidden="1" customHeight="1" x14ac:dyDescent="0.25">
      <c r="B64">
        <f t="shared" si="0"/>
        <v>61</v>
      </c>
      <c r="C64" s="1">
        <v>43447</v>
      </c>
      <c r="D64" s="34" t="s">
        <v>81</v>
      </c>
      <c r="F64" s="17" t="s">
        <v>82</v>
      </c>
      <c r="G64" s="17" t="s">
        <v>83</v>
      </c>
      <c r="H64" s="17" t="s">
        <v>87</v>
      </c>
      <c r="I64" s="17" t="s">
        <v>83</v>
      </c>
      <c r="J64" s="17">
        <f t="shared" ca="1" si="1"/>
        <v>0</v>
      </c>
      <c r="K64" s="18" t="str">
        <f t="shared" si="2"/>
        <v/>
      </c>
      <c r="L64" s="19" t="str">
        <f t="shared" ca="1" si="3"/>
        <v/>
      </c>
      <c r="M64" t="str">
        <f t="shared" si="4"/>
        <v/>
      </c>
      <c r="N64" t="str">
        <f t="array" aca="1" ref="N64" ca="1">IFERROR(IF(MATCH(C64,Feries,0),1,""),"")</f>
        <v/>
      </c>
      <c r="O64" t="s">
        <v>224</v>
      </c>
      <c r="P64" s="53" t="s">
        <v>223</v>
      </c>
      <c r="Q64" s="58">
        <f t="shared" si="5"/>
        <v>50</v>
      </c>
      <c r="R64">
        <f t="shared" si="6"/>
        <v>12</v>
      </c>
      <c r="S64">
        <f t="shared" si="7"/>
        <v>2018</v>
      </c>
    </row>
    <row r="65" spans="2:19" ht="15" hidden="1" customHeight="1" x14ac:dyDescent="0.25">
      <c r="B65">
        <f t="shared" si="0"/>
        <v>62</v>
      </c>
      <c r="C65" s="1">
        <v>43448</v>
      </c>
      <c r="D65" s="34" t="s">
        <v>138</v>
      </c>
      <c r="F65" s="17" t="s">
        <v>82</v>
      </c>
      <c r="G65" s="17" t="s">
        <v>83</v>
      </c>
      <c r="H65" s="17" t="s">
        <v>87</v>
      </c>
      <c r="I65" s="17" t="s">
        <v>83</v>
      </c>
      <c r="J65" s="17">
        <f t="shared" ca="1" si="1"/>
        <v>0</v>
      </c>
      <c r="K65" s="18" t="str">
        <f t="shared" si="2"/>
        <v/>
      </c>
      <c r="L65" s="19" t="str">
        <f t="shared" ca="1" si="3"/>
        <v/>
      </c>
      <c r="M65" t="str">
        <f t="shared" si="4"/>
        <v/>
      </c>
      <c r="N65" t="str">
        <f t="array" aca="1" ref="N65" ca="1">IFERROR(IF(MATCH(C65,Feries,0),1,""),"")</f>
        <v/>
      </c>
      <c r="O65" t="s">
        <v>224</v>
      </c>
      <c r="P65" s="53" t="s">
        <v>223</v>
      </c>
      <c r="Q65" s="58">
        <f t="shared" si="5"/>
        <v>50</v>
      </c>
      <c r="R65">
        <f t="shared" si="6"/>
        <v>12</v>
      </c>
      <c r="S65">
        <f t="shared" si="7"/>
        <v>2018</v>
      </c>
    </row>
    <row r="66" spans="2:19" ht="15" hidden="1" customHeight="1" x14ac:dyDescent="0.25">
      <c r="B66">
        <f t="shared" si="0"/>
        <v>63</v>
      </c>
      <c r="C66" s="1">
        <v>43448</v>
      </c>
      <c r="D66" s="34" t="s">
        <v>86</v>
      </c>
      <c r="F66" s="17" t="s">
        <v>82</v>
      </c>
      <c r="G66" s="17" t="s">
        <v>83</v>
      </c>
      <c r="H66" s="17" t="s">
        <v>87</v>
      </c>
      <c r="I66" s="17" t="s">
        <v>83</v>
      </c>
      <c r="J66" s="17">
        <f t="shared" ca="1" si="1"/>
        <v>0</v>
      </c>
      <c r="K66" s="18" t="str">
        <f t="shared" si="2"/>
        <v/>
      </c>
      <c r="L66" s="19" t="str">
        <f t="shared" ca="1" si="3"/>
        <v/>
      </c>
      <c r="M66" t="str">
        <f t="shared" si="4"/>
        <v/>
      </c>
      <c r="N66" t="str">
        <f t="array" aca="1" ref="N66" ca="1">IFERROR(IF(MATCH(C66,Feries,0),1,""),"")</f>
        <v/>
      </c>
      <c r="O66" t="s">
        <v>224</v>
      </c>
      <c r="P66" s="53" t="s">
        <v>223</v>
      </c>
      <c r="Q66" s="58">
        <f t="shared" si="5"/>
        <v>50</v>
      </c>
      <c r="R66">
        <f t="shared" si="6"/>
        <v>12</v>
      </c>
      <c r="S66">
        <f t="shared" si="7"/>
        <v>2018</v>
      </c>
    </row>
    <row r="67" spans="2:19" ht="15" hidden="1" customHeight="1" x14ac:dyDescent="0.25">
      <c r="B67">
        <f t="shared" si="0"/>
        <v>64</v>
      </c>
      <c r="C67" s="1">
        <v>43448</v>
      </c>
      <c r="D67" s="34" t="s">
        <v>90</v>
      </c>
      <c r="F67" s="17" t="s">
        <v>82</v>
      </c>
      <c r="G67" s="17" t="s">
        <v>83</v>
      </c>
      <c r="H67" s="17" t="s">
        <v>87</v>
      </c>
      <c r="I67" s="17" t="s">
        <v>83</v>
      </c>
      <c r="J67" s="17">
        <f t="shared" ca="1" si="1"/>
        <v>0</v>
      </c>
      <c r="K67" s="18" t="str">
        <f t="shared" si="2"/>
        <v/>
      </c>
      <c r="L67" s="19" t="str">
        <f t="shared" ca="1" si="3"/>
        <v/>
      </c>
      <c r="M67" t="str">
        <f t="shared" si="4"/>
        <v/>
      </c>
      <c r="N67" t="str">
        <f t="array" aca="1" ref="N67" ca="1">IFERROR(IF(MATCH(C67,Feries,0),1,""),"")</f>
        <v/>
      </c>
      <c r="O67" t="s">
        <v>224</v>
      </c>
      <c r="P67" s="53" t="s">
        <v>223</v>
      </c>
      <c r="Q67" s="58">
        <f t="shared" si="5"/>
        <v>50</v>
      </c>
      <c r="R67">
        <f t="shared" si="6"/>
        <v>12</v>
      </c>
      <c r="S67">
        <f t="shared" si="7"/>
        <v>2018</v>
      </c>
    </row>
    <row r="68" spans="2:19" ht="15" hidden="1" customHeight="1" x14ac:dyDescent="0.25">
      <c r="B68">
        <f t="shared" ref="B68:B131" si="8">ROW(B68)-3</f>
        <v>65</v>
      </c>
      <c r="C68" s="1">
        <v>43448</v>
      </c>
      <c r="D68" s="34" t="s">
        <v>91</v>
      </c>
      <c r="F68" s="17" t="s">
        <v>82</v>
      </c>
      <c r="G68" s="17" t="s">
        <v>83</v>
      </c>
      <c r="H68" s="17" t="s">
        <v>87</v>
      </c>
      <c r="I68" s="17" t="s">
        <v>83</v>
      </c>
      <c r="J68" s="17">
        <f t="shared" ref="J68:J131" ca="1" si="9">IF(E68&lt;&gt;"T",IF(OR(N68=1,M68=1),"",E68),IF(OR(H68="",I68=""),G68-F68,(H68-F68)+(G68-I68)))</f>
        <v>0</v>
      </c>
      <c r="K68" s="18" t="str">
        <f t="shared" ref="K68:K131" si="10">IF(E68&lt;&gt;"T","",IF(J68&gt;=(8/24),J68-(8/24),TEXT((8/24)-J68,"- [h]:mm")))</f>
        <v/>
      </c>
      <c r="L68" s="19" t="str">
        <f t="shared" ref="L68:L131" ca="1" si="11">IF(AND(E68="T",J68&lt;(8/24)),(8/24)-J68,"")</f>
        <v/>
      </c>
      <c r="M68" t="str">
        <f t="shared" ref="M68:M131" si="12">IF(OR(WEEKDAY(C68)=1,WEEKDAY(C68)=7),1,"")</f>
        <v/>
      </c>
      <c r="N68" t="str">
        <f t="array" aca="1" ref="N68" ca="1">IFERROR(IF(MATCH(C68,Feries,0),1,""),"")</f>
        <v/>
      </c>
      <c r="O68" t="s">
        <v>224</v>
      </c>
      <c r="P68" s="53" t="s">
        <v>223</v>
      </c>
      <c r="Q68" s="58">
        <f t="shared" ref="Q68:Q131" si="13">WEEKNUM(C68)</f>
        <v>50</v>
      </c>
      <c r="R68">
        <f t="shared" ref="R68:R131" si="14">MONTH(C68)</f>
        <v>12</v>
      </c>
      <c r="S68">
        <f t="shared" ref="S68:S131" si="15" xml:space="preserve"> YEAR(C68)</f>
        <v>2018</v>
      </c>
    </row>
    <row r="69" spans="2:19" ht="15" hidden="1" customHeight="1" x14ac:dyDescent="0.25">
      <c r="B69">
        <f t="shared" si="8"/>
        <v>66</v>
      </c>
      <c r="C69" s="1">
        <v>43448</v>
      </c>
      <c r="D69" s="34" t="s">
        <v>81</v>
      </c>
      <c r="F69" s="17" t="s">
        <v>82</v>
      </c>
      <c r="G69" s="17" t="s">
        <v>83</v>
      </c>
      <c r="H69" s="17" t="s">
        <v>87</v>
      </c>
      <c r="I69" s="17" t="s">
        <v>83</v>
      </c>
      <c r="J69" s="17">
        <f t="shared" ca="1" si="9"/>
        <v>0</v>
      </c>
      <c r="K69" s="18" t="str">
        <f t="shared" si="10"/>
        <v/>
      </c>
      <c r="L69" s="19" t="str">
        <f t="shared" ca="1" si="11"/>
        <v/>
      </c>
      <c r="M69" t="str">
        <f t="shared" si="12"/>
        <v/>
      </c>
      <c r="N69" t="str">
        <f t="array" aca="1" ref="N69" ca="1">IFERROR(IF(MATCH(C69,Feries,0),1,""),"")</f>
        <v/>
      </c>
      <c r="O69" t="s">
        <v>224</v>
      </c>
      <c r="P69" s="53" t="s">
        <v>223</v>
      </c>
      <c r="Q69" s="58">
        <f t="shared" si="13"/>
        <v>50</v>
      </c>
      <c r="R69">
        <f t="shared" si="14"/>
        <v>12</v>
      </c>
      <c r="S69">
        <f t="shared" si="15"/>
        <v>2018</v>
      </c>
    </row>
    <row r="70" spans="2:19" ht="15" hidden="1" customHeight="1" x14ac:dyDescent="0.25">
      <c r="B70">
        <f t="shared" si="8"/>
        <v>67</v>
      </c>
      <c r="C70" s="1">
        <v>43458</v>
      </c>
      <c r="D70" s="34" t="s">
        <v>178</v>
      </c>
      <c r="F70" s="17" t="s">
        <v>82</v>
      </c>
      <c r="G70" s="17" t="s">
        <v>83</v>
      </c>
      <c r="H70" s="17" t="s">
        <v>87</v>
      </c>
      <c r="I70" s="17" t="s">
        <v>83</v>
      </c>
      <c r="J70" s="17">
        <f t="shared" ca="1" si="9"/>
        <v>0</v>
      </c>
      <c r="K70" s="18" t="str">
        <f t="shared" si="10"/>
        <v/>
      </c>
      <c r="L70" s="19" t="str">
        <f t="shared" ca="1" si="11"/>
        <v/>
      </c>
      <c r="M70" t="str">
        <f t="shared" si="12"/>
        <v/>
      </c>
      <c r="N70" t="str">
        <f t="array" aca="1" ref="N70" ca="1">IFERROR(IF(MATCH(C70,Feries,0),1,""),"")</f>
        <v/>
      </c>
      <c r="O70" t="s">
        <v>99</v>
      </c>
      <c r="P70" s="53" t="s">
        <v>223</v>
      </c>
      <c r="Q70" s="58">
        <f t="shared" si="13"/>
        <v>52</v>
      </c>
      <c r="R70">
        <f t="shared" si="14"/>
        <v>12</v>
      </c>
      <c r="S70">
        <f t="shared" si="15"/>
        <v>2018</v>
      </c>
    </row>
    <row r="71" spans="2:19" ht="15" hidden="1" customHeight="1" x14ac:dyDescent="0.25">
      <c r="B71">
        <f t="shared" si="8"/>
        <v>68</v>
      </c>
      <c r="C71" s="1">
        <v>43458</v>
      </c>
      <c r="D71" s="34" t="s">
        <v>179</v>
      </c>
      <c r="F71" s="17" t="s">
        <v>82</v>
      </c>
      <c r="G71" s="17" t="s">
        <v>83</v>
      </c>
      <c r="H71" s="17" t="s">
        <v>87</v>
      </c>
      <c r="I71" s="17" t="s">
        <v>83</v>
      </c>
      <c r="J71" s="17">
        <f t="shared" ca="1" si="9"/>
        <v>0</v>
      </c>
      <c r="K71" s="18" t="str">
        <f t="shared" si="10"/>
        <v/>
      </c>
      <c r="L71" s="19" t="str">
        <f t="shared" ca="1" si="11"/>
        <v/>
      </c>
      <c r="M71" t="str">
        <f t="shared" si="12"/>
        <v/>
      </c>
      <c r="N71" t="str">
        <f t="array" aca="1" ref="N71" ca="1">IFERROR(IF(MATCH(C71,Feries,0),1,""),"")</f>
        <v/>
      </c>
      <c r="O71" t="s">
        <v>99</v>
      </c>
      <c r="P71" s="53" t="s">
        <v>223</v>
      </c>
      <c r="Q71" s="58">
        <f t="shared" si="13"/>
        <v>52</v>
      </c>
      <c r="R71">
        <f t="shared" si="14"/>
        <v>12</v>
      </c>
      <c r="S71">
        <f t="shared" si="15"/>
        <v>2018</v>
      </c>
    </row>
    <row r="72" spans="2:19" ht="15" hidden="1" customHeight="1" x14ac:dyDescent="0.25">
      <c r="B72">
        <f t="shared" si="8"/>
        <v>69</v>
      </c>
      <c r="C72" s="1">
        <v>43458</v>
      </c>
      <c r="D72" s="34" t="s">
        <v>180</v>
      </c>
      <c r="F72" s="17" t="s">
        <v>82</v>
      </c>
      <c r="G72" s="17" t="s">
        <v>83</v>
      </c>
      <c r="H72" s="17" t="s">
        <v>87</v>
      </c>
      <c r="I72" s="17" t="s">
        <v>83</v>
      </c>
      <c r="J72" s="17">
        <f t="shared" ca="1" si="9"/>
        <v>0</v>
      </c>
      <c r="K72" s="18" t="str">
        <f t="shared" si="10"/>
        <v/>
      </c>
      <c r="L72" s="19" t="str">
        <f t="shared" ca="1" si="11"/>
        <v/>
      </c>
      <c r="M72" t="str">
        <f t="shared" si="12"/>
        <v/>
      </c>
      <c r="N72" t="str">
        <f t="array" aca="1" ref="N72" ca="1">IFERROR(IF(MATCH(C72,Feries,0),1,""),"")</f>
        <v/>
      </c>
      <c r="O72" t="s">
        <v>99</v>
      </c>
      <c r="P72" s="53" t="s">
        <v>223</v>
      </c>
      <c r="Q72" s="58">
        <f t="shared" si="13"/>
        <v>52</v>
      </c>
      <c r="R72">
        <f t="shared" si="14"/>
        <v>12</v>
      </c>
      <c r="S72">
        <f t="shared" si="15"/>
        <v>2018</v>
      </c>
    </row>
    <row r="73" spans="2:19" ht="15" hidden="1" customHeight="1" x14ac:dyDescent="0.25">
      <c r="B73">
        <f t="shared" si="8"/>
        <v>70</v>
      </c>
      <c r="C73" s="1">
        <v>43458</v>
      </c>
      <c r="D73" s="34" t="s">
        <v>181</v>
      </c>
      <c r="F73" s="17" t="s">
        <v>82</v>
      </c>
      <c r="G73" s="17" t="s">
        <v>83</v>
      </c>
      <c r="H73" s="17" t="s">
        <v>87</v>
      </c>
      <c r="I73" s="17" t="s">
        <v>83</v>
      </c>
      <c r="J73" s="17">
        <f t="shared" ca="1" si="9"/>
        <v>0</v>
      </c>
      <c r="K73" s="18" t="str">
        <f t="shared" si="10"/>
        <v/>
      </c>
      <c r="L73" s="19" t="str">
        <f t="shared" ca="1" si="11"/>
        <v/>
      </c>
      <c r="M73" t="str">
        <f t="shared" si="12"/>
        <v/>
      </c>
      <c r="N73" t="str">
        <f t="array" aca="1" ref="N73" ca="1">IFERROR(IF(MATCH(C73,Feries,0),1,""),"")</f>
        <v/>
      </c>
      <c r="O73" t="s">
        <v>99</v>
      </c>
      <c r="P73" s="53" t="s">
        <v>223</v>
      </c>
      <c r="Q73" s="58">
        <f t="shared" si="13"/>
        <v>52</v>
      </c>
      <c r="R73">
        <f t="shared" si="14"/>
        <v>12</v>
      </c>
      <c r="S73">
        <f t="shared" si="15"/>
        <v>2018</v>
      </c>
    </row>
    <row r="74" spans="2:19" ht="15" hidden="1" customHeight="1" x14ac:dyDescent="0.25">
      <c r="B74">
        <f t="shared" si="8"/>
        <v>71</v>
      </c>
      <c r="C74" s="1">
        <v>43458</v>
      </c>
      <c r="D74" s="34" t="s">
        <v>155</v>
      </c>
      <c r="F74" s="17" t="s">
        <v>82</v>
      </c>
      <c r="G74" s="17" t="s">
        <v>83</v>
      </c>
      <c r="H74" s="17" t="s">
        <v>87</v>
      </c>
      <c r="I74" s="17" t="s">
        <v>83</v>
      </c>
      <c r="J74" s="17">
        <f t="shared" ca="1" si="9"/>
        <v>0</v>
      </c>
      <c r="K74" s="18" t="str">
        <f t="shared" si="10"/>
        <v/>
      </c>
      <c r="L74" s="19" t="str">
        <f t="shared" ca="1" si="11"/>
        <v/>
      </c>
      <c r="M74" t="str">
        <f t="shared" si="12"/>
        <v/>
      </c>
      <c r="N74" t="str">
        <f t="array" aca="1" ref="N74" ca="1">IFERROR(IF(MATCH(C74,Feries,0),1,""),"")</f>
        <v/>
      </c>
      <c r="O74" t="s">
        <v>99</v>
      </c>
      <c r="P74" s="53" t="s">
        <v>223</v>
      </c>
      <c r="Q74" s="58">
        <f t="shared" si="13"/>
        <v>52</v>
      </c>
      <c r="R74">
        <f t="shared" si="14"/>
        <v>12</v>
      </c>
      <c r="S74">
        <f t="shared" si="15"/>
        <v>2018</v>
      </c>
    </row>
    <row r="75" spans="2:19" ht="15" hidden="1" customHeight="1" x14ac:dyDescent="0.25">
      <c r="B75">
        <f t="shared" si="8"/>
        <v>72</v>
      </c>
      <c r="C75" s="1">
        <v>43458</v>
      </c>
      <c r="D75" s="34" t="s">
        <v>182</v>
      </c>
      <c r="F75" s="17" t="s">
        <v>82</v>
      </c>
      <c r="G75" s="17" t="s">
        <v>83</v>
      </c>
      <c r="H75" s="17" t="s">
        <v>87</v>
      </c>
      <c r="I75" s="17" t="s">
        <v>83</v>
      </c>
      <c r="J75" s="17">
        <f t="shared" ca="1" si="9"/>
        <v>0</v>
      </c>
      <c r="K75" s="18" t="str">
        <f t="shared" si="10"/>
        <v/>
      </c>
      <c r="L75" s="19" t="str">
        <f t="shared" ca="1" si="11"/>
        <v/>
      </c>
      <c r="M75" t="str">
        <f t="shared" si="12"/>
        <v/>
      </c>
      <c r="N75" t="str">
        <f t="array" aca="1" ref="N75" ca="1">IFERROR(IF(MATCH(C75,Feries,0),1,""),"")</f>
        <v/>
      </c>
      <c r="O75" t="s">
        <v>99</v>
      </c>
      <c r="P75" s="53" t="s">
        <v>223</v>
      </c>
      <c r="Q75" s="58">
        <f t="shared" si="13"/>
        <v>52</v>
      </c>
      <c r="R75">
        <f t="shared" si="14"/>
        <v>12</v>
      </c>
      <c r="S75">
        <f t="shared" si="15"/>
        <v>2018</v>
      </c>
    </row>
    <row r="76" spans="2:19" ht="15" hidden="1" customHeight="1" x14ac:dyDescent="0.25">
      <c r="B76">
        <f t="shared" si="8"/>
        <v>73</v>
      </c>
      <c r="C76" s="1">
        <v>43459</v>
      </c>
      <c r="D76" s="34" t="s">
        <v>178</v>
      </c>
      <c r="F76" s="17" t="s">
        <v>82</v>
      </c>
      <c r="G76" s="17" t="s">
        <v>83</v>
      </c>
      <c r="H76" s="17" t="s">
        <v>87</v>
      </c>
      <c r="I76" s="17" t="s">
        <v>83</v>
      </c>
      <c r="J76" s="17">
        <f t="shared" ca="1" si="9"/>
        <v>0</v>
      </c>
      <c r="K76" s="18" t="str">
        <f t="shared" si="10"/>
        <v/>
      </c>
      <c r="L76" s="19" t="str">
        <f t="shared" ca="1" si="11"/>
        <v/>
      </c>
      <c r="M76" t="str">
        <f t="shared" si="12"/>
        <v/>
      </c>
      <c r="N76" t="str">
        <f t="array" aca="1" ref="N76" ca="1">IFERROR(IF(MATCH(C76,Feries,0),1,""),"")</f>
        <v/>
      </c>
      <c r="O76" t="s">
        <v>99</v>
      </c>
      <c r="P76" s="53" t="s">
        <v>223</v>
      </c>
      <c r="Q76" s="58">
        <f t="shared" si="13"/>
        <v>52</v>
      </c>
      <c r="R76">
        <f t="shared" si="14"/>
        <v>12</v>
      </c>
      <c r="S76">
        <f t="shared" si="15"/>
        <v>2018</v>
      </c>
    </row>
    <row r="77" spans="2:19" ht="15" hidden="1" customHeight="1" x14ac:dyDescent="0.25">
      <c r="B77">
        <f t="shared" si="8"/>
        <v>74</v>
      </c>
      <c r="C77" s="1">
        <v>43459</v>
      </c>
      <c r="D77" s="34" t="s">
        <v>179</v>
      </c>
      <c r="F77" s="17" t="s">
        <v>82</v>
      </c>
      <c r="G77" s="17" t="s">
        <v>83</v>
      </c>
      <c r="H77" s="17" t="s">
        <v>87</v>
      </c>
      <c r="I77" s="17" t="s">
        <v>83</v>
      </c>
      <c r="J77" s="17">
        <f t="shared" ca="1" si="9"/>
        <v>0</v>
      </c>
      <c r="K77" s="18" t="str">
        <f t="shared" si="10"/>
        <v/>
      </c>
      <c r="L77" s="19" t="str">
        <f t="shared" ca="1" si="11"/>
        <v/>
      </c>
      <c r="M77" t="str">
        <f t="shared" si="12"/>
        <v/>
      </c>
      <c r="N77" t="str">
        <f t="array" aca="1" ref="N77" ca="1">IFERROR(IF(MATCH(C77,Feries,0),1,""),"")</f>
        <v/>
      </c>
      <c r="O77" t="s">
        <v>99</v>
      </c>
      <c r="P77" s="53" t="s">
        <v>223</v>
      </c>
      <c r="Q77" s="58">
        <f t="shared" si="13"/>
        <v>52</v>
      </c>
      <c r="R77">
        <f t="shared" si="14"/>
        <v>12</v>
      </c>
      <c r="S77">
        <f t="shared" si="15"/>
        <v>2018</v>
      </c>
    </row>
    <row r="78" spans="2:19" ht="15" hidden="1" customHeight="1" x14ac:dyDescent="0.25">
      <c r="B78">
        <f t="shared" si="8"/>
        <v>75</v>
      </c>
      <c r="C78" s="1">
        <v>43459</v>
      </c>
      <c r="D78" s="34" t="s">
        <v>180</v>
      </c>
      <c r="F78" s="17" t="s">
        <v>82</v>
      </c>
      <c r="G78" s="17" t="s">
        <v>83</v>
      </c>
      <c r="H78" s="17" t="s">
        <v>87</v>
      </c>
      <c r="I78" s="17" t="s">
        <v>83</v>
      </c>
      <c r="J78" s="17">
        <f t="shared" ca="1" si="9"/>
        <v>0</v>
      </c>
      <c r="K78" s="18" t="str">
        <f t="shared" si="10"/>
        <v/>
      </c>
      <c r="L78" s="19" t="str">
        <f t="shared" ca="1" si="11"/>
        <v/>
      </c>
      <c r="M78" t="str">
        <f t="shared" si="12"/>
        <v/>
      </c>
      <c r="N78" t="str">
        <f t="array" aca="1" ref="N78" ca="1">IFERROR(IF(MATCH(C78,Feries,0),1,""),"")</f>
        <v/>
      </c>
      <c r="O78" t="s">
        <v>99</v>
      </c>
      <c r="P78" s="53" t="s">
        <v>223</v>
      </c>
      <c r="Q78" s="58">
        <f t="shared" si="13"/>
        <v>52</v>
      </c>
      <c r="R78">
        <f t="shared" si="14"/>
        <v>12</v>
      </c>
      <c r="S78">
        <f t="shared" si="15"/>
        <v>2018</v>
      </c>
    </row>
    <row r="79" spans="2:19" ht="15" hidden="1" customHeight="1" x14ac:dyDescent="0.25">
      <c r="B79">
        <f t="shared" si="8"/>
        <v>76</v>
      </c>
      <c r="C79" s="1">
        <v>43459</v>
      </c>
      <c r="D79" s="34" t="s">
        <v>181</v>
      </c>
      <c r="F79" s="17" t="s">
        <v>82</v>
      </c>
      <c r="G79" s="17" t="s">
        <v>83</v>
      </c>
      <c r="H79" s="17" t="s">
        <v>87</v>
      </c>
      <c r="I79" s="17" t="s">
        <v>83</v>
      </c>
      <c r="J79" s="17">
        <f t="shared" ca="1" si="9"/>
        <v>0</v>
      </c>
      <c r="K79" s="18" t="str">
        <f t="shared" si="10"/>
        <v/>
      </c>
      <c r="L79" s="19" t="str">
        <f t="shared" ca="1" si="11"/>
        <v/>
      </c>
      <c r="M79" t="str">
        <f t="shared" si="12"/>
        <v/>
      </c>
      <c r="N79" t="str">
        <f t="array" aca="1" ref="N79" ca="1">IFERROR(IF(MATCH(C79,Feries,0),1,""),"")</f>
        <v/>
      </c>
      <c r="O79" t="s">
        <v>99</v>
      </c>
      <c r="P79" s="53" t="s">
        <v>223</v>
      </c>
      <c r="Q79" s="58">
        <f t="shared" si="13"/>
        <v>52</v>
      </c>
      <c r="R79">
        <f t="shared" si="14"/>
        <v>12</v>
      </c>
      <c r="S79">
        <f t="shared" si="15"/>
        <v>2018</v>
      </c>
    </row>
    <row r="80" spans="2:19" ht="15" hidden="1" customHeight="1" x14ac:dyDescent="0.25">
      <c r="B80">
        <f t="shared" si="8"/>
        <v>77</v>
      </c>
      <c r="C80" s="1">
        <v>43459</v>
      </c>
      <c r="D80" s="34" t="s">
        <v>155</v>
      </c>
      <c r="F80" s="17" t="s">
        <v>82</v>
      </c>
      <c r="G80" s="17" t="s">
        <v>83</v>
      </c>
      <c r="H80" s="17" t="s">
        <v>87</v>
      </c>
      <c r="I80" s="17" t="s">
        <v>83</v>
      </c>
      <c r="J80" s="17">
        <f t="shared" ca="1" si="9"/>
        <v>0</v>
      </c>
      <c r="K80" s="18" t="str">
        <f t="shared" si="10"/>
        <v/>
      </c>
      <c r="L80" s="19" t="str">
        <f t="shared" ca="1" si="11"/>
        <v/>
      </c>
      <c r="M80" t="str">
        <f t="shared" si="12"/>
        <v/>
      </c>
      <c r="N80" t="str">
        <f t="array" aca="1" ref="N80" ca="1">IFERROR(IF(MATCH(C80,Feries,0),1,""),"")</f>
        <v/>
      </c>
      <c r="O80" t="s">
        <v>99</v>
      </c>
      <c r="P80" s="53" t="s">
        <v>223</v>
      </c>
      <c r="Q80" s="58">
        <f t="shared" si="13"/>
        <v>52</v>
      </c>
      <c r="R80">
        <f t="shared" si="14"/>
        <v>12</v>
      </c>
      <c r="S80">
        <f t="shared" si="15"/>
        <v>2018</v>
      </c>
    </row>
    <row r="81" spans="2:19" ht="15" hidden="1" customHeight="1" x14ac:dyDescent="0.25">
      <c r="B81">
        <f t="shared" si="8"/>
        <v>78</v>
      </c>
      <c r="C81" s="1">
        <v>43459</v>
      </c>
      <c r="D81" s="34" t="s">
        <v>182</v>
      </c>
      <c r="F81" s="17" t="s">
        <v>82</v>
      </c>
      <c r="G81" s="17" t="s">
        <v>83</v>
      </c>
      <c r="H81" s="17" t="s">
        <v>87</v>
      </c>
      <c r="I81" s="17" t="s">
        <v>83</v>
      </c>
      <c r="J81" s="17">
        <f t="shared" ca="1" si="9"/>
        <v>0</v>
      </c>
      <c r="K81" s="18" t="str">
        <f t="shared" si="10"/>
        <v/>
      </c>
      <c r="L81" s="19" t="str">
        <f t="shared" ca="1" si="11"/>
        <v/>
      </c>
      <c r="M81" t="str">
        <f t="shared" si="12"/>
        <v/>
      </c>
      <c r="N81" t="str">
        <f t="array" aca="1" ref="N81" ca="1">IFERROR(IF(MATCH(C81,Feries,0),1,""),"")</f>
        <v/>
      </c>
      <c r="O81" t="s">
        <v>99</v>
      </c>
      <c r="P81" s="53" t="s">
        <v>223</v>
      </c>
      <c r="Q81" s="58">
        <f t="shared" si="13"/>
        <v>52</v>
      </c>
      <c r="R81">
        <f t="shared" si="14"/>
        <v>12</v>
      </c>
      <c r="S81">
        <f t="shared" si="15"/>
        <v>2018</v>
      </c>
    </row>
    <row r="82" spans="2:19" ht="15" hidden="1" customHeight="1" x14ac:dyDescent="0.25">
      <c r="B82">
        <f t="shared" si="8"/>
        <v>79</v>
      </c>
      <c r="C82" s="1">
        <v>43460</v>
      </c>
      <c r="D82" s="34" t="s">
        <v>178</v>
      </c>
      <c r="F82" s="17" t="s">
        <v>82</v>
      </c>
      <c r="G82" s="17" t="s">
        <v>83</v>
      </c>
      <c r="H82" s="17" t="s">
        <v>87</v>
      </c>
      <c r="I82" s="17" t="s">
        <v>83</v>
      </c>
      <c r="J82" s="17">
        <f t="shared" ca="1" si="9"/>
        <v>0</v>
      </c>
      <c r="K82" s="18" t="str">
        <f t="shared" si="10"/>
        <v/>
      </c>
      <c r="L82" s="19" t="str">
        <f t="shared" ca="1" si="11"/>
        <v/>
      </c>
      <c r="M82" t="str">
        <f t="shared" si="12"/>
        <v/>
      </c>
      <c r="N82" t="str">
        <f t="array" aca="1" ref="N82" ca="1">IFERROR(IF(MATCH(C82,Feries,0),1,""),"")</f>
        <v/>
      </c>
      <c r="O82" t="s">
        <v>99</v>
      </c>
      <c r="P82" s="53" t="s">
        <v>223</v>
      </c>
      <c r="Q82" s="58">
        <f t="shared" si="13"/>
        <v>52</v>
      </c>
      <c r="R82">
        <f t="shared" si="14"/>
        <v>12</v>
      </c>
      <c r="S82">
        <f t="shared" si="15"/>
        <v>2018</v>
      </c>
    </row>
    <row r="83" spans="2:19" ht="15" hidden="1" customHeight="1" x14ac:dyDescent="0.25">
      <c r="B83">
        <f t="shared" si="8"/>
        <v>80</v>
      </c>
      <c r="C83" s="1">
        <v>43460</v>
      </c>
      <c r="D83" s="34" t="s">
        <v>179</v>
      </c>
      <c r="F83" s="17" t="s">
        <v>82</v>
      </c>
      <c r="G83" s="17" t="s">
        <v>83</v>
      </c>
      <c r="H83" s="17" t="s">
        <v>87</v>
      </c>
      <c r="I83" s="17" t="s">
        <v>83</v>
      </c>
      <c r="J83" s="17">
        <f t="shared" ca="1" si="9"/>
        <v>0</v>
      </c>
      <c r="K83" s="18" t="str">
        <f t="shared" si="10"/>
        <v/>
      </c>
      <c r="L83" s="19" t="str">
        <f t="shared" ca="1" si="11"/>
        <v/>
      </c>
      <c r="M83" t="str">
        <f t="shared" si="12"/>
        <v/>
      </c>
      <c r="N83" t="str">
        <f t="array" aca="1" ref="N83" ca="1">IFERROR(IF(MATCH(C83,Feries,0),1,""),"")</f>
        <v/>
      </c>
      <c r="O83" t="s">
        <v>99</v>
      </c>
      <c r="P83" s="53" t="s">
        <v>223</v>
      </c>
      <c r="Q83" s="58">
        <f t="shared" si="13"/>
        <v>52</v>
      </c>
      <c r="R83">
        <f t="shared" si="14"/>
        <v>12</v>
      </c>
      <c r="S83">
        <f t="shared" si="15"/>
        <v>2018</v>
      </c>
    </row>
    <row r="84" spans="2:19" ht="15" hidden="1" customHeight="1" x14ac:dyDescent="0.25">
      <c r="B84">
        <f t="shared" si="8"/>
        <v>81</v>
      </c>
      <c r="C84" s="1">
        <v>43460</v>
      </c>
      <c r="D84" s="34" t="s">
        <v>180</v>
      </c>
      <c r="F84" s="17" t="s">
        <v>82</v>
      </c>
      <c r="G84" s="17" t="s">
        <v>83</v>
      </c>
      <c r="H84" s="17" t="s">
        <v>87</v>
      </c>
      <c r="I84" s="17" t="s">
        <v>83</v>
      </c>
      <c r="J84" s="17">
        <f t="shared" ca="1" si="9"/>
        <v>0</v>
      </c>
      <c r="K84" s="18" t="str">
        <f t="shared" si="10"/>
        <v/>
      </c>
      <c r="L84" s="19" t="str">
        <f t="shared" ca="1" si="11"/>
        <v/>
      </c>
      <c r="M84" t="str">
        <f t="shared" si="12"/>
        <v/>
      </c>
      <c r="N84" t="str">
        <f t="array" aca="1" ref="N84" ca="1">IFERROR(IF(MATCH(C84,Feries,0),1,""),"")</f>
        <v/>
      </c>
      <c r="O84" t="s">
        <v>99</v>
      </c>
      <c r="P84" s="53" t="s">
        <v>223</v>
      </c>
      <c r="Q84" s="58">
        <f t="shared" si="13"/>
        <v>52</v>
      </c>
      <c r="R84">
        <f t="shared" si="14"/>
        <v>12</v>
      </c>
      <c r="S84">
        <f t="shared" si="15"/>
        <v>2018</v>
      </c>
    </row>
    <row r="85" spans="2:19" ht="15" hidden="1" customHeight="1" x14ac:dyDescent="0.25">
      <c r="B85">
        <f t="shared" si="8"/>
        <v>82</v>
      </c>
      <c r="C85" s="1">
        <v>43460</v>
      </c>
      <c r="D85" s="34" t="s">
        <v>181</v>
      </c>
      <c r="F85" s="17" t="s">
        <v>82</v>
      </c>
      <c r="G85" s="17" t="s">
        <v>83</v>
      </c>
      <c r="H85" s="17" t="s">
        <v>87</v>
      </c>
      <c r="I85" s="17" t="s">
        <v>83</v>
      </c>
      <c r="J85" s="17">
        <f t="shared" ca="1" si="9"/>
        <v>0</v>
      </c>
      <c r="K85" s="18" t="str">
        <f t="shared" si="10"/>
        <v/>
      </c>
      <c r="L85" s="19" t="str">
        <f t="shared" ca="1" si="11"/>
        <v/>
      </c>
      <c r="M85" t="str">
        <f t="shared" si="12"/>
        <v/>
      </c>
      <c r="N85" t="str">
        <f t="array" aca="1" ref="N85" ca="1">IFERROR(IF(MATCH(C85,Feries,0),1,""),"")</f>
        <v/>
      </c>
      <c r="O85" t="s">
        <v>99</v>
      </c>
      <c r="P85" s="53" t="s">
        <v>223</v>
      </c>
      <c r="Q85" s="58">
        <f t="shared" si="13"/>
        <v>52</v>
      </c>
      <c r="R85">
        <f t="shared" si="14"/>
        <v>12</v>
      </c>
      <c r="S85">
        <f t="shared" si="15"/>
        <v>2018</v>
      </c>
    </row>
    <row r="86" spans="2:19" ht="15" hidden="1" customHeight="1" x14ac:dyDescent="0.25">
      <c r="B86">
        <f t="shared" si="8"/>
        <v>83</v>
      </c>
      <c r="C86" s="1">
        <v>43460</v>
      </c>
      <c r="D86" s="34" t="s">
        <v>155</v>
      </c>
      <c r="F86" s="17" t="s">
        <v>82</v>
      </c>
      <c r="G86" s="17" t="s">
        <v>83</v>
      </c>
      <c r="H86" s="17" t="s">
        <v>87</v>
      </c>
      <c r="I86" s="17" t="s">
        <v>83</v>
      </c>
      <c r="J86" s="17">
        <f t="shared" ca="1" si="9"/>
        <v>0</v>
      </c>
      <c r="K86" s="18" t="str">
        <f t="shared" si="10"/>
        <v/>
      </c>
      <c r="L86" s="19" t="str">
        <f t="shared" ca="1" si="11"/>
        <v/>
      </c>
      <c r="M86" t="str">
        <f t="shared" si="12"/>
        <v/>
      </c>
      <c r="N86" t="str">
        <f t="array" aca="1" ref="N86" ca="1">IFERROR(IF(MATCH(C86,Feries,0),1,""),"")</f>
        <v/>
      </c>
      <c r="O86" t="s">
        <v>99</v>
      </c>
      <c r="P86" s="53" t="s">
        <v>223</v>
      </c>
      <c r="Q86" s="58">
        <f t="shared" si="13"/>
        <v>52</v>
      </c>
      <c r="R86">
        <f t="shared" si="14"/>
        <v>12</v>
      </c>
      <c r="S86">
        <f t="shared" si="15"/>
        <v>2018</v>
      </c>
    </row>
    <row r="87" spans="2:19" ht="15" hidden="1" customHeight="1" x14ac:dyDescent="0.25">
      <c r="B87">
        <f t="shared" si="8"/>
        <v>84</v>
      </c>
      <c r="C87" s="1">
        <v>43460</v>
      </c>
      <c r="D87" s="34" t="s">
        <v>182</v>
      </c>
      <c r="F87" s="17" t="s">
        <v>82</v>
      </c>
      <c r="G87" s="17" t="s">
        <v>83</v>
      </c>
      <c r="H87" s="17" t="s">
        <v>87</v>
      </c>
      <c r="I87" s="17" t="s">
        <v>83</v>
      </c>
      <c r="J87" s="17">
        <f t="shared" ca="1" si="9"/>
        <v>0</v>
      </c>
      <c r="K87" s="18" t="str">
        <f t="shared" si="10"/>
        <v/>
      </c>
      <c r="L87" s="19" t="str">
        <f t="shared" ca="1" si="11"/>
        <v/>
      </c>
      <c r="M87" t="str">
        <f t="shared" si="12"/>
        <v/>
      </c>
      <c r="N87" t="str">
        <f t="array" aca="1" ref="N87" ca="1">IFERROR(IF(MATCH(C87,Feries,0),1,""),"")</f>
        <v/>
      </c>
      <c r="O87" t="s">
        <v>99</v>
      </c>
      <c r="P87" s="53" t="s">
        <v>223</v>
      </c>
      <c r="Q87" s="58">
        <f t="shared" si="13"/>
        <v>52</v>
      </c>
      <c r="R87">
        <f t="shared" si="14"/>
        <v>12</v>
      </c>
      <c r="S87">
        <f t="shared" si="15"/>
        <v>2018</v>
      </c>
    </row>
    <row r="88" spans="2:19" ht="15" hidden="1" customHeight="1" x14ac:dyDescent="0.25">
      <c r="B88">
        <f t="shared" si="8"/>
        <v>85</v>
      </c>
      <c r="C88" s="1">
        <v>43461</v>
      </c>
      <c r="D88" s="34" t="s">
        <v>178</v>
      </c>
      <c r="F88" s="17" t="s">
        <v>82</v>
      </c>
      <c r="G88" s="17" t="s">
        <v>83</v>
      </c>
      <c r="H88" s="17" t="s">
        <v>87</v>
      </c>
      <c r="I88" s="17" t="s">
        <v>83</v>
      </c>
      <c r="J88" s="17">
        <f t="shared" ca="1" si="9"/>
        <v>0</v>
      </c>
      <c r="K88" s="18" t="str">
        <f t="shared" si="10"/>
        <v/>
      </c>
      <c r="L88" s="19" t="str">
        <f t="shared" ca="1" si="11"/>
        <v/>
      </c>
      <c r="M88" t="str">
        <f t="shared" si="12"/>
        <v/>
      </c>
      <c r="N88" t="str">
        <f t="array" aca="1" ref="N88" ca="1">IFERROR(IF(MATCH(C88,Feries,0),1,""),"")</f>
        <v/>
      </c>
      <c r="O88" t="s">
        <v>99</v>
      </c>
      <c r="P88" s="53" t="s">
        <v>223</v>
      </c>
      <c r="Q88" s="58">
        <f t="shared" si="13"/>
        <v>52</v>
      </c>
      <c r="R88">
        <f t="shared" si="14"/>
        <v>12</v>
      </c>
      <c r="S88">
        <f t="shared" si="15"/>
        <v>2018</v>
      </c>
    </row>
    <row r="89" spans="2:19" ht="15" hidden="1" customHeight="1" x14ac:dyDescent="0.25">
      <c r="B89">
        <f t="shared" si="8"/>
        <v>86</v>
      </c>
      <c r="C89" s="1">
        <v>43461</v>
      </c>
      <c r="D89" s="34" t="s">
        <v>179</v>
      </c>
      <c r="F89" s="17" t="s">
        <v>82</v>
      </c>
      <c r="G89" s="17" t="s">
        <v>83</v>
      </c>
      <c r="H89" s="17" t="s">
        <v>87</v>
      </c>
      <c r="I89" s="17" t="s">
        <v>83</v>
      </c>
      <c r="J89" s="17">
        <f t="shared" ca="1" si="9"/>
        <v>0</v>
      </c>
      <c r="K89" s="18" t="str">
        <f t="shared" si="10"/>
        <v/>
      </c>
      <c r="L89" s="19" t="str">
        <f t="shared" ca="1" si="11"/>
        <v/>
      </c>
      <c r="M89" t="str">
        <f t="shared" si="12"/>
        <v/>
      </c>
      <c r="N89" t="str">
        <f t="array" aca="1" ref="N89" ca="1">IFERROR(IF(MATCH(C89,Feries,0),1,""),"")</f>
        <v/>
      </c>
      <c r="O89" t="s">
        <v>99</v>
      </c>
      <c r="P89" s="53" t="s">
        <v>223</v>
      </c>
      <c r="Q89" s="58">
        <f t="shared" si="13"/>
        <v>52</v>
      </c>
      <c r="R89">
        <f t="shared" si="14"/>
        <v>12</v>
      </c>
      <c r="S89">
        <f t="shared" si="15"/>
        <v>2018</v>
      </c>
    </row>
    <row r="90" spans="2:19" ht="15" hidden="1" customHeight="1" x14ac:dyDescent="0.25">
      <c r="B90">
        <f t="shared" si="8"/>
        <v>87</v>
      </c>
      <c r="C90" s="1">
        <v>43461</v>
      </c>
      <c r="D90" s="34" t="s">
        <v>180</v>
      </c>
      <c r="F90" s="17" t="s">
        <v>82</v>
      </c>
      <c r="G90" s="17" t="s">
        <v>83</v>
      </c>
      <c r="H90" s="17" t="s">
        <v>87</v>
      </c>
      <c r="I90" s="17" t="s">
        <v>83</v>
      </c>
      <c r="J90" s="17">
        <f t="shared" ca="1" si="9"/>
        <v>0</v>
      </c>
      <c r="K90" s="18" t="str">
        <f t="shared" si="10"/>
        <v/>
      </c>
      <c r="L90" s="19" t="str">
        <f t="shared" ca="1" si="11"/>
        <v/>
      </c>
      <c r="M90" t="str">
        <f t="shared" si="12"/>
        <v/>
      </c>
      <c r="N90" t="str">
        <f t="array" aca="1" ref="N90" ca="1">IFERROR(IF(MATCH(C90,Feries,0),1,""),"")</f>
        <v/>
      </c>
      <c r="O90" t="s">
        <v>99</v>
      </c>
      <c r="P90" s="53" t="s">
        <v>223</v>
      </c>
      <c r="Q90" s="58">
        <f t="shared" si="13"/>
        <v>52</v>
      </c>
      <c r="R90">
        <f t="shared" si="14"/>
        <v>12</v>
      </c>
      <c r="S90">
        <f t="shared" si="15"/>
        <v>2018</v>
      </c>
    </row>
    <row r="91" spans="2:19" ht="15" hidden="1" customHeight="1" x14ac:dyDescent="0.25">
      <c r="B91">
        <f t="shared" si="8"/>
        <v>88</v>
      </c>
      <c r="C91" s="1">
        <v>43461</v>
      </c>
      <c r="D91" s="34" t="s">
        <v>181</v>
      </c>
      <c r="F91" s="17" t="s">
        <v>82</v>
      </c>
      <c r="G91" s="17" t="s">
        <v>83</v>
      </c>
      <c r="H91" s="17" t="s">
        <v>87</v>
      </c>
      <c r="I91" s="17" t="s">
        <v>83</v>
      </c>
      <c r="J91" s="17">
        <f t="shared" ca="1" si="9"/>
        <v>0</v>
      </c>
      <c r="K91" s="18" t="str">
        <f t="shared" si="10"/>
        <v/>
      </c>
      <c r="L91" s="19" t="str">
        <f t="shared" ca="1" si="11"/>
        <v/>
      </c>
      <c r="M91" t="str">
        <f t="shared" si="12"/>
        <v/>
      </c>
      <c r="N91" t="str">
        <f t="array" aca="1" ref="N91" ca="1">IFERROR(IF(MATCH(C91,Feries,0),1,""),"")</f>
        <v/>
      </c>
      <c r="O91" t="s">
        <v>99</v>
      </c>
      <c r="P91" s="53" t="s">
        <v>223</v>
      </c>
      <c r="Q91" s="58">
        <f t="shared" si="13"/>
        <v>52</v>
      </c>
      <c r="R91">
        <f t="shared" si="14"/>
        <v>12</v>
      </c>
      <c r="S91">
        <f t="shared" si="15"/>
        <v>2018</v>
      </c>
    </row>
    <row r="92" spans="2:19" ht="15" hidden="1" customHeight="1" x14ac:dyDescent="0.25">
      <c r="B92">
        <f t="shared" si="8"/>
        <v>89</v>
      </c>
      <c r="C92" s="1">
        <v>43461</v>
      </c>
      <c r="D92" s="34" t="s">
        <v>155</v>
      </c>
      <c r="F92" s="17" t="s">
        <v>82</v>
      </c>
      <c r="G92" s="17" t="s">
        <v>83</v>
      </c>
      <c r="H92" s="17" t="s">
        <v>87</v>
      </c>
      <c r="I92" s="17" t="s">
        <v>83</v>
      </c>
      <c r="J92" s="17">
        <f t="shared" ca="1" si="9"/>
        <v>0</v>
      </c>
      <c r="K92" s="18" t="str">
        <f t="shared" si="10"/>
        <v/>
      </c>
      <c r="L92" s="19" t="str">
        <f t="shared" ca="1" si="11"/>
        <v/>
      </c>
      <c r="M92" t="str">
        <f t="shared" si="12"/>
        <v/>
      </c>
      <c r="N92" t="str">
        <f t="array" aca="1" ref="N92" ca="1">IFERROR(IF(MATCH(C92,Feries,0),1,""),"")</f>
        <v/>
      </c>
      <c r="O92" t="s">
        <v>99</v>
      </c>
      <c r="P92" s="53" t="s">
        <v>223</v>
      </c>
      <c r="Q92" s="58">
        <f t="shared" si="13"/>
        <v>52</v>
      </c>
      <c r="R92">
        <f t="shared" si="14"/>
        <v>12</v>
      </c>
      <c r="S92">
        <f t="shared" si="15"/>
        <v>2018</v>
      </c>
    </row>
    <row r="93" spans="2:19" ht="15" hidden="1" customHeight="1" x14ac:dyDescent="0.25">
      <c r="B93">
        <f t="shared" si="8"/>
        <v>90</v>
      </c>
      <c r="C93" s="1">
        <v>43461</v>
      </c>
      <c r="D93" s="34" t="s">
        <v>182</v>
      </c>
      <c r="F93" s="17" t="s">
        <v>82</v>
      </c>
      <c r="G93" s="17" t="s">
        <v>83</v>
      </c>
      <c r="H93" s="17" t="s">
        <v>87</v>
      </c>
      <c r="I93" s="17" t="s">
        <v>83</v>
      </c>
      <c r="J93" s="17">
        <f t="shared" ca="1" si="9"/>
        <v>0</v>
      </c>
      <c r="K93" s="18" t="str">
        <f t="shared" si="10"/>
        <v/>
      </c>
      <c r="L93" s="19" t="str">
        <f t="shared" ca="1" si="11"/>
        <v/>
      </c>
      <c r="M93" t="str">
        <f t="shared" si="12"/>
        <v/>
      </c>
      <c r="N93" t="str">
        <f t="array" aca="1" ref="N93" ca="1">IFERROR(IF(MATCH(C93,Feries,0),1,""),"")</f>
        <v/>
      </c>
      <c r="O93" t="s">
        <v>99</v>
      </c>
      <c r="P93" s="53" t="s">
        <v>223</v>
      </c>
      <c r="Q93" s="58">
        <f t="shared" si="13"/>
        <v>52</v>
      </c>
      <c r="R93">
        <f t="shared" si="14"/>
        <v>12</v>
      </c>
      <c r="S93">
        <f t="shared" si="15"/>
        <v>2018</v>
      </c>
    </row>
    <row r="94" spans="2:19" ht="15" hidden="1" customHeight="1" x14ac:dyDescent="0.25">
      <c r="B94">
        <f t="shared" si="8"/>
        <v>91</v>
      </c>
      <c r="C94" s="1">
        <v>43462</v>
      </c>
      <c r="D94" s="34" t="s">
        <v>178</v>
      </c>
      <c r="F94" s="17" t="s">
        <v>82</v>
      </c>
      <c r="G94" s="17" t="s">
        <v>83</v>
      </c>
      <c r="H94" s="17" t="s">
        <v>87</v>
      </c>
      <c r="I94" s="17" t="s">
        <v>83</v>
      </c>
      <c r="J94" s="17">
        <f t="shared" ca="1" si="9"/>
        <v>0</v>
      </c>
      <c r="K94" s="18" t="str">
        <f t="shared" si="10"/>
        <v/>
      </c>
      <c r="L94" s="19" t="str">
        <f t="shared" ca="1" si="11"/>
        <v/>
      </c>
      <c r="M94" t="str">
        <f t="shared" si="12"/>
        <v/>
      </c>
      <c r="N94" t="str">
        <f t="array" aca="1" ref="N94" ca="1">IFERROR(IF(MATCH(C94,Feries,0),1,""),"")</f>
        <v/>
      </c>
      <c r="O94" t="s">
        <v>99</v>
      </c>
      <c r="P94" s="53" t="s">
        <v>223</v>
      </c>
      <c r="Q94" s="58">
        <f t="shared" si="13"/>
        <v>52</v>
      </c>
      <c r="R94">
        <f t="shared" si="14"/>
        <v>12</v>
      </c>
      <c r="S94">
        <f t="shared" si="15"/>
        <v>2018</v>
      </c>
    </row>
    <row r="95" spans="2:19" ht="15" hidden="1" customHeight="1" x14ac:dyDescent="0.25">
      <c r="B95">
        <f t="shared" si="8"/>
        <v>92</v>
      </c>
      <c r="C95" s="1">
        <v>43462</v>
      </c>
      <c r="D95" s="34" t="s">
        <v>179</v>
      </c>
      <c r="F95" s="17" t="s">
        <v>82</v>
      </c>
      <c r="G95" s="17" t="s">
        <v>83</v>
      </c>
      <c r="H95" s="17" t="s">
        <v>87</v>
      </c>
      <c r="I95" s="17" t="s">
        <v>83</v>
      </c>
      <c r="J95" s="17">
        <f t="shared" ca="1" si="9"/>
        <v>0</v>
      </c>
      <c r="K95" s="18" t="str">
        <f t="shared" si="10"/>
        <v/>
      </c>
      <c r="L95" s="19" t="str">
        <f t="shared" ca="1" si="11"/>
        <v/>
      </c>
      <c r="M95" t="str">
        <f t="shared" si="12"/>
        <v/>
      </c>
      <c r="N95" t="str">
        <f t="array" aca="1" ref="N95" ca="1">IFERROR(IF(MATCH(C95,Feries,0),1,""),"")</f>
        <v/>
      </c>
      <c r="O95" t="s">
        <v>99</v>
      </c>
      <c r="P95" s="53" t="s">
        <v>223</v>
      </c>
      <c r="Q95" s="58">
        <f t="shared" si="13"/>
        <v>52</v>
      </c>
      <c r="R95">
        <f t="shared" si="14"/>
        <v>12</v>
      </c>
      <c r="S95">
        <f t="shared" si="15"/>
        <v>2018</v>
      </c>
    </row>
    <row r="96" spans="2:19" ht="15" hidden="1" customHeight="1" x14ac:dyDescent="0.25">
      <c r="B96">
        <f t="shared" si="8"/>
        <v>93</v>
      </c>
      <c r="C96" s="1">
        <v>43462</v>
      </c>
      <c r="D96" s="34" t="s">
        <v>180</v>
      </c>
      <c r="F96" s="17" t="s">
        <v>82</v>
      </c>
      <c r="G96" s="17" t="s">
        <v>83</v>
      </c>
      <c r="H96" s="17" t="s">
        <v>87</v>
      </c>
      <c r="I96" s="17" t="s">
        <v>83</v>
      </c>
      <c r="J96" s="17">
        <f t="shared" ca="1" si="9"/>
        <v>0</v>
      </c>
      <c r="K96" s="18" t="str">
        <f t="shared" si="10"/>
        <v/>
      </c>
      <c r="L96" s="19" t="str">
        <f t="shared" ca="1" si="11"/>
        <v/>
      </c>
      <c r="M96" t="str">
        <f t="shared" si="12"/>
        <v/>
      </c>
      <c r="N96" t="str">
        <f t="array" aca="1" ref="N96" ca="1">IFERROR(IF(MATCH(C96,Feries,0),1,""),"")</f>
        <v/>
      </c>
      <c r="O96" t="s">
        <v>99</v>
      </c>
      <c r="P96" s="53" t="s">
        <v>223</v>
      </c>
      <c r="Q96" s="58">
        <f t="shared" si="13"/>
        <v>52</v>
      </c>
      <c r="R96">
        <f t="shared" si="14"/>
        <v>12</v>
      </c>
      <c r="S96">
        <f t="shared" si="15"/>
        <v>2018</v>
      </c>
    </row>
    <row r="97" spans="2:19" ht="15" hidden="1" customHeight="1" x14ac:dyDescent="0.25">
      <c r="B97">
        <f t="shared" si="8"/>
        <v>94</v>
      </c>
      <c r="C97" s="1">
        <v>43462</v>
      </c>
      <c r="D97" s="34" t="s">
        <v>181</v>
      </c>
      <c r="F97" s="17" t="s">
        <v>82</v>
      </c>
      <c r="G97" s="17" t="s">
        <v>83</v>
      </c>
      <c r="H97" s="17" t="s">
        <v>87</v>
      </c>
      <c r="I97" s="17" t="s">
        <v>83</v>
      </c>
      <c r="J97" s="17">
        <f t="shared" ca="1" si="9"/>
        <v>0</v>
      </c>
      <c r="K97" s="18" t="str">
        <f t="shared" si="10"/>
        <v/>
      </c>
      <c r="L97" s="19" t="str">
        <f t="shared" ca="1" si="11"/>
        <v/>
      </c>
      <c r="M97" t="str">
        <f t="shared" si="12"/>
        <v/>
      </c>
      <c r="N97" t="str">
        <f t="array" aca="1" ref="N97" ca="1">IFERROR(IF(MATCH(C97,Feries,0),1,""),"")</f>
        <v/>
      </c>
      <c r="O97" t="s">
        <v>99</v>
      </c>
      <c r="P97" s="53" t="s">
        <v>223</v>
      </c>
      <c r="Q97" s="58">
        <f t="shared" si="13"/>
        <v>52</v>
      </c>
      <c r="R97">
        <f t="shared" si="14"/>
        <v>12</v>
      </c>
      <c r="S97">
        <f t="shared" si="15"/>
        <v>2018</v>
      </c>
    </row>
    <row r="98" spans="2:19" ht="15" hidden="1" customHeight="1" x14ac:dyDescent="0.25">
      <c r="B98">
        <f t="shared" si="8"/>
        <v>95</v>
      </c>
      <c r="C98" s="1">
        <v>43462</v>
      </c>
      <c r="D98" s="34" t="s">
        <v>155</v>
      </c>
      <c r="F98" s="17" t="s">
        <v>82</v>
      </c>
      <c r="G98" s="17" t="s">
        <v>83</v>
      </c>
      <c r="H98" s="17" t="s">
        <v>87</v>
      </c>
      <c r="I98" s="17" t="s">
        <v>83</v>
      </c>
      <c r="J98" s="17">
        <f t="shared" ca="1" si="9"/>
        <v>0</v>
      </c>
      <c r="K98" s="18" t="str">
        <f t="shared" si="10"/>
        <v/>
      </c>
      <c r="L98" s="19" t="str">
        <f t="shared" ca="1" si="11"/>
        <v/>
      </c>
      <c r="M98" t="str">
        <f t="shared" si="12"/>
        <v/>
      </c>
      <c r="N98" t="str">
        <f t="array" aca="1" ref="N98" ca="1">IFERROR(IF(MATCH(C98,Feries,0),1,""),"")</f>
        <v/>
      </c>
      <c r="O98" t="s">
        <v>99</v>
      </c>
      <c r="P98" s="53" t="s">
        <v>223</v>
      </c>
      <c r="Q98" s="58">
        <f t="shared" si="13"/>
        <v>52</v>
      </c>
      <c r="R98">
        <f t="shared" si="14"/>
        <v>12</v>
      </c>
      <c r="S98">
        <f t="shared" si="15"/>
        <v>2018</v>
      </c>
    </row>
    <row r="99" spans="2:19" ht="15" hidden="1" customHeight="1" x14ac:dyDescent="0.25">
      <c r="B99">
        <f t="shared" si="8"/>
        <v>96</v>
      </c>
      <c r="C99" s="1">
        <v>43462</v>
      </c>
      <c r="D99" s="34" t="s">
        <v>182</v>
      </c>
      <c r="F99" s="17" t="s">
        <v>82</v>
      </c>
      <c r="G99" s="17" t="s">
        <v>83</v>
      </c>
      <c r="H99" s="17" t="s">
        <v>87</v>
      </c>
      <c r="I99" s="17" t="s">
        <v>83</v>
      </c>
      <c r="J99" s="17">
        <f t="shared" ca="1" si="9"/>
        <v>0</v>
      </c>
      <c r="K99" s="18" t="str">
        <f t="shared" si="10"/>
        <v/>
      </c>
      <c r="L99" s="19" t="str">
        <f t="shared" ca="1" si="11"/>
        <v/>
      </c>
      <c r="M99" t="str">
        <f t="shared" si="12"/>
        <v/>
      </c>
      <c r="N99" t="str">
        <f t="array" aca="1" ref="N99" ca="1">IFERROR(IF(MATCH(C99,Feries,0),1,""),"")</f>
        <v/>
      </c>
      <c r="O99" t="s">
        <v>99</v>
      </c>
      <c r="P99" s="53" t="s">
        <v>223</v>
      </c>
      <c r="Q99" s="58">
        <f t="shared" si="13"/>
        <v>52</v>
      </c>
      <c r="R99">
        <f t="shared" si="14"/>
        <v>12</v>
      </c>
      <c r="S99">
        <f t="shared" si="15"/>
        <v>2018</v>
      </c>
    </row>
    <row r="100" spans="2:19" ht="15" customHeight="1" x14ac:dyDescent="0.25">
      <c r="B100">
        <f t="shared" si="8"/>
        <v>97</v>
      </c>
      <c r="C100" s="1">
        <v>43469</v>
      </c>
      <c r="D100" s="34" t="s">
        <v>137</v>
      </c>
      <c r="E100" s="23" t="s">
        <v>15</v>
      </c>
      <c r="F100" s="17" t="s">
        <v>82</v>
      </c>
      <c r="G100" s="17" t="s">
        <v>83</v>
      </c>
      <c r="H100" s="17" t="s">
        <v>87</v>
      </c>
      <c r="I100" s="17" t="s">
        <v>83</v>
      </c>
      <c r="J100" s="17">
        <f t="shared" si="9"/>
        <v>0.16666666666666669</v>
      </c>
      <c r="K100" s="18" t="str">
        <f t="shared" si="10"/>
        <v>- 4:00</v>
      </c>
      <c r="L100" s="19">
        <f t="shared" si="11"/>
        <v>0.16666666666666663</v>
      </c>
      <c r="M100" t="str">
        <f t="shared" si="12"/>
        <v/>
      </c>
      <c r="N100" t="str">
        <f t="array" aca="1" ref="N100" ca="1">IFERROR(IF(MATCH(C100,Feries,0),1,""),"")</f>
        <v/>
      </c>
      <c r="O100" t="s">
        <v>220</v>
      </c>
      <c r="P100" s="46" t="s">
        <v>241</v>
      </c>
      <c r="Q100" s="58">
        <f t="shared" si="13"/>
        <v>1</v>
      </c>
      <c r="R100">
        <f t="shared" si="14"/>
        <v>1</v>
      </c>
      <c r="S100">
        <f t="shared" si="15"/>
        <v>2019</v>
      </c>
    </row>
    <row r="101" spans="2:19" ht="15" customHeight="1" x14ac:dyDescent="0.25">
      <c r="B101">
        <f t="shared" si="8"/>
        <v>98</v>
      </c>
      <c r="C101" s="1">
        <v>43469</v>
      </c>
      <c r="D101" s="34" t="s">
        <v>136</v>
      </c>
      <c r="E101" s="23" t="s">
        <v>15</v>
      </c>
      <c r="F101" s="17" t="s">
        <v>82</v>
      </c>
      <c r="G101" s="17" t="s">
        <v>83</v>
      </c>
      <c r="H101" s="17" t="s">
        <v>87</v>
      </c>
      <c r="I101" s="17" t="s">
        <v>83</v>
      </c>
      <c r="J101" s="17">
        <f t="shared" si="9"/>
        <v>0.16666666666666669</v>
      </c>
      <c r="K101" s="18" t="str">
        <f t="shared" si="10"/>
        <v>- 4:00</v>
      </c>
      <c r="L101" s="19">
        <f t="shared" si="11"/>
        <v>0.16666666666666663</v>
      </c>
      <c r="M101" t="str">
        <f t="shared" si="12"/>
        <v/>
      </c>
      <c r="N101" t="str">
        <f t="array" aca="1" ref="N101" ca="1">IFERROR(IF(MATCH(C101,Feries,0),1,""),"")</f>
        <v/>
      </c>
      <c r="O101" t="s">
        <v>220</v>
      </c>
      <c r="P101" s="46" t="s">
        <v>241</v>
      </c>
      <c r="Q101" s="58">
        <f t="shared" si="13"/>
        <v>1</v>
      </c>
      <c r="R101">
        <f t="shared" si="14"/>
        <v>1</v>
      </c>
      <c r="S101">
        <f t="shared" si="15"/>
        <v>2019</v>
      </c>
    </row>
    <row r="102" spans="2:19" ht="15" customHeight="1" x14ac:dyDescent="0.25">
      <c r="B102">
        <f t="shared" si="8"/>
        <v>99</v>
      </c>
      <c r="C102" s="1">
        <v>43469</v>
      </c>
      <c r="D102" s="34" t="s">
        <v>110</v>
      </c>
      <c r="E102" s="23" t="s">
        <v>15</v>
      </c>
      <c r="F102" s="17" t="s">
        <v>82</v>
      </c>
      <c r="G102" s="17" t="s">
        <v>83</v>
      </c>
      <c r="H102" s="17" t="s">
        <v>87</v>
      </c>
      <c r="I102" s="17" t="s">
        <v>83</v>
      </c>
      <c r="J102" s="17">
        <f t="shared" si="9"/>
        <v>0.16666666666666669</v>
      </c>
      <c r="K102" s="18" t="str">
        <f t="shared" si="10"/>
        <v>- 4:00</v>
      </c>
      <c r="L102" s="19">
        <f t="shared" si="11"/>
        <v>0.16666666666666663</v>
      </c>
      <c r="M102" t="str">
        <f t="shared" si="12"/>
        <v/>
      </c>
      <c r="N102" t="str">
        <f t="array" aca="1" ref="N102" ca="1">IFERROR(IF(MATCH(C102,Feries,0),1,""),"")</f>
        <v/>
      </c>
      <c r="O102" t="s">
        <v>220</v>
      </c>
      <c r="P102" s="46" t="s">
        <v>241</v>
      </c>
      <c r="Q102" s="58">
        <f t="shared" si="13"/>
        <v>1</v>
      </c>
      <c r="R102">
        <f t="shared" si="14"/>
        <v>1</v>
      </c>
      <c r="S102">
        <f t="shared" si="15"/>
        <v>2019</v>
      </c>
    </row>
    <row r="103" spans="2:19" ht="15" hidden="1" customHeight="1" x14ac:dyDescent="0.25">
      <c r="B103">
        <f t="shared" si="8"/>
        <v>100</v>
      </c>
      <c r="C103" s="1">
        <v>43458</v>
      </c>
      <c r="D103" s="34" t="s">
        <v>187</v>
      </c>
      <c r="F103" s="17" t="s">
        <v>82</v>
      </c>
      <c r="G103" s="17" t="s">
        <v>83</v>
      </c>
      <c r="H103" s="17" t="s">
        <v>87</v>
      </c>
      <c r="I103" s="17" t="s">
        <v>83</v>
      </c>
      <c r="J103" s="17">
        <f t="shared" ca="1" si="9"/>
        <v>0</v>
      </c>
      <c r="K103" s="18" t="str">
        <f t="shared" si="10"/>
        <v/>
      </c>
      <c r="L103" s="19" t="str">
        <f t="shared" ca="1" si="11"/>
        <v/>
      </c>
      <c r="M103" t="str">
        <f t="shared" si="12"/>
        <v/>
      </c>
      <c r="N103" t="str">
        <f t="array" aca="1" ref="N103" ca="1">IFERROR(IF(MATCH(C103,Feries,0),1,""),"")</f>
        <v/>
      </c>
      <c r="O103" t="s">
        <v>101</v>
      </c>
      <c r="P103" s="53" t="s">
        <v>232</v>
      </c>
      <c r="Q103" s="58">
        <f t="shared" si="13"/>
        <v>52</v>
      </c>
      <c r="R103">
        <f t="shared" si="14"/>
        <v>12</v>
      </c>
      <c r="S103">
        <f t="shared" si="15"/>
        <v>2018</v>
      </c>
    </row>
    <row r="104" spans="2:19" ht="15" hidden="1" customHeight="1" x14ac:dyDescent="0.25">
      <c r="B104">
        <f t="shared" si="8"/>
        <v>101</v>
      </c>
      <c r="C104" s="1">
        <v>43458</v>
      </c>
      <c r="D104" s="34" t="s">
        <v>188</v>
      </c>
      <c r="F104" s="17" t="s">
        <v>82</v>
      </c>
      <c r="G104" s="17" t="s">
        <v>83</v>
      </c>
      <c r="H104" s="17" t="s">
        <v>87</v>
      </c>
      <c r="I104" s="17" t="s">
        <v>83</v>
      </c>
      <c r="J104" s="17">
        <f t="shared" ca="1" si="9"/>
        <v>0</v>
      </c>
      <c r="K104" s="18" t="str">
        <f t="shared" si="10"/>
        <v/>
      </c>
      <c r="L104" s="19" t="str">
        <f t="shared" ca="1" si="11"/>
        <v/>
      </c>
      <c r="M104" t="str">
        <f t="shared" si="12"/>
        <v/>
      </c>
      <c r="N104" t="str">
        <f t="array" aca="1" ref="N104" ca="1">IFERROR(IF(MATCH(C104,Feries,0),1,""),"")</f>
        <v/>
      </c>
      <c r="O104" t="s">
        <v>101</v>
      </c>
      <c r="P104" s="53" t="s">
        <v>232</v>
      </c>
      <c r="Q104" s="58">
        <f t="shared" si="13"/>
        <v>52</v>
      </c>
      <c r="R104">
        <f t="shared" si="14"/>
        <v>12</v>
      </c>
      <c r="S104">
        <f t="shared" si="15"/>
        <v>2018</v>
      </c>
    </row>
    <row r="105" spans="2:19" ht="15" hidden="1" customHeight="1" x14ac:dyDescent="0.25">
      <c r="B105">
        <f t="shared" si="8"/>
        <v>102</v>
      </c>
      <c r="C105" s="1">
        <v>43458</v>
      </c>
      <c r="D105" s="34" t="s">
        <v>189</v>
      </c>
      <c r="F105" s="17" t="s">
        <v>82</v>
      </c>
      <c r="G105" s="17" t="s">
        <v>83</v>
      </c>
      <c r="H105" s="17" t="s">
        <v>87</v>
      </c>
      <c r="I105" s="17" t="s">
        <v>83</v>
      </c>
      <c r="J105" s="17">
        <f t="shared" ca="1" si="9"/>
        <v>0</v>
      </c>
      <c r="K105" s="18" t="str">
        <f t="shared" si="10"/>
        <v/>
      </c>
      <c r="L105" s="19" t="str">
        <f t="shared" ca="1" si="11"/>
        <v/>
      </c>
      <c r="M105" t="str">
        <f t="shared" si="12"/>
        <v/>
      </c>
      <c r="N105" t="str">
        <f t="array" aca="1" ref="N105" ca="1">IFERROR(IF(MATCH(C105,Feries,0),1,""),"")</f>
        <v/>
      </c>
      <c r="O105" t="s">
        <v>101</v>
      </c>
      <c r="P105" s="53" t="s">
        <v>232</v>
      </c>
      <c r="Q105" s="58">
        <f t="shared" si="13"/>
        <v>52</v>
      </c>
      <c r="R105">
        <f t="shared" si="14"/>
        <v>12</v>
      </c>
      <c r="S105">
        <f t="shared" si="15"/>
        <v>2018</v>
      </c>
    </row>
    <row r="106" spans="2:19" ht="15" hidden="1" customHeight="1" x14ac:dyDescent="0.25">
      <c r="B106">
        <f t="shared" si="8"/>
        <v>103</v>
      </c>
      <c r="C106" s="1">
        <v>43458</v>
      </c>
      <c r="D106" s="34" t="s">
        <v>190</v>
      </c>
      <c r="F106" s="17" t="s">
        <v>82</v>
      </c>
      <c r="G106" s="17" t="s">
        <v>83</v>
      </c>
      <c r="H106" s="17" t="s">
        <v>87</v>
      </c>
      <c r="I106" s="17" t="s">
        <v>83</v>
      </c>
      <c r="J106" s="17">
        <f t="shared" ca="1" si="9"/>
        <v>0</v>
      </c>
      <c r="K106" s="18" t="str">
        <f t="shared" si="10"/>
        <v/>
      </c>
      <c r="L106" s="19" t="str">
        <f t="shared" ca="1" si="11"/>
        <v/>
      </c>
      <c r="M106" t="str">
        <f t="shared" si="12"/>
        <v/>
      </c>
      <c r="N106" t="str">
        <f t="array" aca="1" ref="N106" ca="1">IFERROR(IF(MATCH(C106,Feries,0),1,""),"")</f>
        <v/>
      </c>
      <c r="O106" t="s">
        <v>101</v>
      </c>
      <c r="P106" s="53" t="s">
        <v>232</v>
      </c>
      <c r="Q106" s="58">
        <f t="shared" si="13"/>
        <v>52</v>
      </c>
      <c r="R106">
        <f t="shared" si="14"/>
        <v>12</v>
      </c>
      <c r="S106">
        <f t="shared" si="15"/>
        <v>2018</v>
      </c>
    </row>
    <row r="107" spans="2:19" ht="15" hidden="1" customHeight="1" x14ac:dyDescent="0.25">
      <c r="B107">
        <f t="shared" si="8"/>
        <v>104</v>
      </c>
      <c r="C107" s="1">
        <v>43458</v>
      </c>
      <c r="D107" s="34" t="s">
        <v>191</v>
      </c>
      <c r="F107" s="17" t="s">
        <v>82</v>
      </c>
      <c r="G107" s="17" t="s">
        <v>83</v>
      </c>
      <c r="H107" s="17" t="s">
        <v>87</v>
      </c>
      <c r="I107" s="17" t="s">
        <v>83</v>
      </c>
      <c r="J107" s="17">
        <f t="shared" ca="1" si="9"/>
        <v>0</v>
      </c>
      <c r="K107" s="18" t="str">
        <f t="shared" si="10"/>
        <v/>
      </c>
      <c r="L107" s="19" t="str">
        <f t="shared" ca="1" si="11"/>
        <v/>
      </c>
      <c r="M107" t="str">
        <f t="shared" si="12"/>
        <v/>
      </c>
      <c r="N107" t="str">
        <f t="array" aca="1" ref="N107" ca="1">IFERROR(IF(MATCH(C107,Feries,0),1,""),"")</f>
        <v/>
      </c>
      <c r="O107" t="s">
        <v>101</v>
      </c>
      <c r="P107" s="53" t="s">
        <v>232</v>
      </c>
      <c r="Q107" s="58">
        <f t="shared" si="13"/>
        <v>52</v>
      </c>
      <c r="R107">
        <f t="shared" si="14"/>
        <v>12</v>
      </c>
      <c r="S107">
        <f t="shared" si="15"/>
        <v>2018</v>
      </c>
    </row>
    <row r="108" spans="2:19" ht="15" hidden="1" customHeight="1" x14ac:dyDescent="0.25">
      <c r="B108">
        <f t="shared" si="8"/>
        <v>105</v>
      </c>
      <c r="C108" s="1">
        <v>43458</v>
      </c>
      <c r="D108" s="34" t="s">
        <v>192</v>
      </c>
      <c r="F108" s="17" t="s">
        <v>82</v>
      </c>
      <c r="G108" s="17" t="s">
        <v>83</v>
      </c>
      <c r="H108" s="17" t="s">
        <v>87</v>
      </c>
      <c r="I108" s="17" t="s">
        <v>83</v>
      </c>
      <c r="J108" s="17">
        <f t="shared" ca="1" si="9"/>
        <v>0</v>
      </c>
      <c r="K108" s="18" t="str">
        <f t="shared" si="10"/>
        <v/>
      </c>
      <c r="L108" s="19" t="str">
        <f t="shared" ca="1" si="11"/>
        <v/>
      </c>
      <c r="M108" t="str">
        <f t="shared" si="12"/>
        <v/>
      </c>
      <c r="N108" t="str">
        <f t="array" aca="1" ref="N108" ca="1">IFERROR(IF(MATCH(C108,Feries,0),1,""),"")</f>
        <v/>
      </c>
      <c r="O108" t="s">
        <v>101</v>
      </c>
      <c r="P108" s="53" t="s">
        <v>232</v>
      </c>
      <c r="Q108" s="58">
        <f t="shared" si="13"/>
        <v>52</v>
      </c>
      <c r="R108">
        <f t="shared" si="14"/>
        <v>12</v>
      </c>
      <c r="S108">
        <f t="shared" si="15"/>
        <v>2018</v>
      </c>
    </row>
    <row r="109" spans="2:19" ht="15" hidden="1" customHeight="1" x14ac:dyDescent="0.25">
      <c r="B109">
        <f t="shared" si="8"/>
        <v>106</v>
      </c>
      <c r="C109" s="1">
        <v>43459</v>
      </c>
      <c r="D109" s="34" t="s">
        <v>187</v>
      </c>
      <c r="F109" s="17" t="s">
        <v>82</v>
      </c>
      <c r="G109" s="17" t="s">
        <v>83</v>
      </c>
      <c r="H109" s="17" t="s">
        <v>87</v>
      </c>
      <c r="I109" s="17" t="s">
        <v>83</v>
      </c>
      <c r="J109" s="17">
        <f t="shared" ca="1" si="9"/>
        <v>0</v>
      </c>
      <c r="K109" s="18" t="str">
        <f t="shared" si="10"/>
        <v/>
      </c>
      <c r="L109" s="19" t="str">
        <f t="shared" ca="1" si="11"/>
        <v/>
      </c>
      <c r="M109" t="str">
        <f t="shared" si="12"/>
        <v/>
      </c>
      <c r="N109" t="str">
        <f t="array" aca="1" ref="N109" ca="1">IFERROR(IF(MATCH(C109,Feries,0),1,""),"")</f>
        <v/>
      </c>
      <c r="O109" t="s">
        <v>101</v>
      </c>
      <c r="P109" s="53" t="s">
        <v>232</v>
      </c>
      <c r="Q109" s="58">
        <f t="shared" si="13"/>
        <v>52</v>
      </c>
      <c r="R109">
        <f t="shared" si="14"/>
        <v>12</v>
      </c>
      <c r="S109">
        <f t="shared" si="15"/>
        <v>2018</v>
      </c>
    </row>
    <row r="110" spans="2:19" ht="15" hidden="1" customHeight="1" x14ac:dyDescent="0.25">
      <c r="B110">
        <f t="shared" si="8"/>
        <v>107</v>
      </c>
      <c r="C110" s="1">
        <v>43459</v>
      </c>
      <c r="D110" s="34" t="s">
        <v>188</v>
      </c>
      <c r="F110" s="17" t="s">
        <v>82</v>
      </c>
      <c r="G110" s="17" t="s">
        <v>83</v>
      </c>
      <c r="H110" s="17" t="s">
        <v>87</v>
      </c>
      <c r="I110" s="17" t="s">
        <v>83</v>
      </c>
      <c r="J110" s="17">
        <f t="shared" ca="1" si="9"/>
        <v>0</v>
      </c>
      <c r="K110" s="18" t="str">
        <f t="shared" si="10"/>
        <v/>
      </c>
      <c r="L110" s="19" t="str">
        <f t="shared" ca="1" si="11"/>
        <v/>
      </c>
      <c r="M110" t="str">
        <f t="shared" si="12"/>
        <v/>
      </c>
      <c r="N110" t="str">
        <f t="array" aca="1" ref="N110" ca="1">IFERROR(IF(MATCH(C110,Feries,0),1,""),"")</f>
        <v/>
      </c>
      <c r="O110" t="s">
        <v>101</v>
      </c>
      <c r="P110" s="53" t="s">
        <v>232</v>
      </c>
      <c r="Q110" s="58">
        <f t="shared" si="13"/>
        <v>52</v>
      </c>
      <c r="R110">
        <f t="shared" si="14"/>
        <v>12</v>
      </c>
      <c r="S110">
        <f t="shared" si="15"/>
        <v>2018</v>
      </c>
    </row>
    <row r="111" spans="2:19" ht="15" hidden="1" customHeight="1" x14ac:dyDescent="0.25">
      <c r="B111">
        <f t="shared" si="8"/>
        <v>108</v>
      </c>
      <c r="C111" s="1">
        <v>43459</v>
      </c>
      <c r="D111" s="34" t="s">
        <v>189</v>
      </c>
      <c r="F111" s="17" t="s">
        <v>82</v>
      </c>
      <c r="G111" s="17" t="s">
        <v>83</v>
      </c>
      <c r="H111" s="17" t="s">
        <v>87</v>
      </c>
      <c r="I111" s="17" t="s">
        <v>83</v>
      </c>
      <c r="J111" s="17">
        <f t="shared" ca="1" si="9"/>
        <v>0</v>
      </c>
      <c r="K111" s="18" t="str">
        <f t="shared" si="10"/>
        <v/>
      </c>
      <c r="L111" s="19" t="str">
        <f t="shared" ca="1" si="11"/>
        <v/>
      </c>
      <c r="M111" t="str">
        <f t="shared" si="12"/>
        <v/>
      </c>
      <c r="N111" t="str">
        <f t="array" aca="1" ref="N111" ca="1">IFERROR(IF(MATCH(C111,Feries,0),1,""),"")</f>
        <v/>
      </c>
      <c r="O111" t="s">
        <v>101</v>
      </c>
      <c r="P111" s="53" t="s">
        <v>232</v>
      </c>
      <c r="Q111" s="58">
        <f t="shared" si="13"/>
        <v>52</v>
      </c>
      <c r="R111">
        <f t="shared" si="14"/>
        <v>12</v>
      </c>
      <c r="S111">
        <f t="shared" si="15"/>
        <v>2018</v>
      </c>
    </row>
    <row r="112" spans="2:19" ht="15" hidden="1" customHeight="1" x14ac:dyDescent="0.25">
      <c r="B112">
        <f t="shared" si="8"/>
        <v>109</v>
      </c>
      <c r="C112" s="1">
        <v>43459</v>
      </c>
      <c r="D112" s="34" t="s">
        <v>190</v>
      </c>
      <c r="F112" s="17" t="s">
        <v>82</v>
      </c>
      <c r="G112" s="17" t="s">
        <v>83</v>
      </c>
      <c r="H112" s="17" t="s">
        <v>87</v>
      </c>
      <c r="I112" s="17" t="s">
        <v>83</v>
      </c>
      <c r="J112" s="17">
        <f t="shared" ca="1" si="9"/>
        <v>0</v>
      </c>
      <c r="K112" s="18" t="str">
        <f t="shared" si="10"/>
        <v/>
      </c>
      <c r="L112" s="19" t="str">
        <f t="shared" ca="1" si="11"/>
        <v/>
      </c>
      <c r="M112" t="str">
        <f t="shared" si="12"/>
        <v/>
      </c>
      <c r="N112" t="str">
        <f t="array" aca="1" ref="N112" ca="1">IFERROR(IF(MATCH(C112,Feries,0),1,""),"")</f>
        <v/>
      </c>
      <c r="O112" t="s">
        <v>101</v>
      </c>
      <c r="P112" s="53" t="s">
        <v>232</v>
      </c>
      <c r="Q112" s="58">
        <f t="shared" si="13"/>
        <v>52</v>
      </c>
      <c r="R112">
        <f t="shared" si="14"/>
        <v>12</v>
      </c>
      <c r="S112">
        <f t="shared" si="15"/>
        <v>2018</v>
      </c>
    </row>
    <row r="113" spans="2:19" ht="15" hidden="1" customHeight="1" x14ac:dyDescent="0.25">
      <c r="B113">
        <f t="shared" si="8"/>
        <v>110</v>
      </c>
      <c r="C113" s="1">
        <v>43459</v>
      </c>
      <c r="D113" s="34" t="s">
        <v>191</v>
      </c>
      <c r="F113" s="17" t="s">
        <v>82</v>
      </c>
      <c r="G113" s="17" t="s">
        <v>83</v>
      </c>
      <c r="H113" s="17" t="s">
        <v>87</v>
      </c>
      <c r="I113" s="17" t="s">
        <v>83</v>
      </c>
      <c r="J113" s="17">
        <f t="shared" ca="1" si="9"/>
        <v>0</v>
      </c>
      <c r="K113" s="18" t="str">
        <f t="shared" si="10"/>
        <v/>
      </c>
      <c r="L113" s="19" t="str">
        <f t="shared" ca="1" si="11"/>
        <v/>
      </c>
      <c r="M113" t="str">
        <f t="shared" si="12"/>
        <v/>
      </c>
      <c r="N113" t="str">
        <f t="array" aca="1" ref="N113" ca="1">IFERROR(IF(MATCH(C113,Feries,0),1,""),"")</f>
        <v/>
      </c>
      <c r="O113" t="s">
        <v>101</v>
      </c>
      <c r="P113" s="53" t="s">
        <v>232</v>
      </c>
      <c r="Q113" s="58">
        <f t="shared" si="13"/>
        <v>52</v>
      </c>
      <c r="R113">
        <f t="shared" si="14"/>
        <v>12</v>
      </c>
      <c r="S113">
        <f t="shared" si="15"/>
        <v>2018</v>
      </c>
    </row>
    <row r="114" spans="2:19" ht="15" hidden="1" customHeight="1" x14ac:dyDescent="0.25">
      <c r="B114">
        <f t="shared" si="8"/>
        <v>111</v>
      </c>
      <c r="C114" s="1">
        <v>43459</v>
      </c>
      <c r="D114" s="34" t="s">
        <v>192</v>
      </c>
      <c r="F114" s="17" t="s">
        <v>82</v>
      </c>
      <c r="G114" s="17" t="s">
        <v>83</v>
      </c>
      <c r="H114" s="17" t="s">
        <v>87</v>
      </c>
      <c r="I114" s="17" t="s">
        <v>83</v>
      </c>
      <c r="J114" s="17">
        <f t="shared" ca="1" si="9"/>
        <v>0</v>
      </c>
      <c r="K114" s="18" t="str">
        <f t="shared" si="10"/>
        <v/>
      </c>
      <c r="L114" s="19" t="str">
        <f t="shared" ca="1" si="11"/>
        <v/>
      </c>
      <c r="M114" t="str">
        <f t="shared" si="12"/>
        <v/>
      </c>
      <c r="N114" t="str">
        <f t="array" aca="1" ref="N114" ca="1">IFERROR(IF(MATCH(C114,Feries,0),1,""),"")</f>
        <v/>
      </c>
      <c r="O114" t="s">
        <v>101</v>
      </c>
      <c r="P114" s="53" t="s">
        <v>232</v>
      </c>
      <c r="Q114" s="58">
        <f t="shared" si="13"/>
        <v>52</v>
      </c>
      <c r="R114">
        <f t="shared" si="14"/>
        <v>12</v>
      </c>
      <c r="S114">
        <f t="shared" si="15"/>
        <v>2018</v>
      </c>
    </row>
    <row r="115" spans="2:19" ht="15" hidden="1" customHeight="1" x14ac:dyDescent="0.25">
      <c r="B115">
        <f t="shared" si="8"/>
        <v>112</v>
      </c>
      <c r="C115" s="1">
        <v>43460</v>
      </c>
      <c r="D115" s="34" t="s">
        <v>187</v>
      </c>
      <c r="F115" s="17" t="s">
        <v>82</v>
      </c>
      <c r="G115" s="17" t="s">
        <v>83</v>
      </c>
      <c r="H115" s="17" t="s">
        <v>87</v>
      </c>
      <c r="I115" s="17" t="s">
        <v>83</v>
      </c>
      <c r="J115" s="17">
        <f t="shared" ca="1" si="9"/>
        <v>0</v>
      </c>
      <c r="K115" s="18" t="str">
        <f t="shared" si="10"/>
        <v/>
      </c>
      <c r="L115" s="19" t="str">
        <f t="shared" ca="1" si="11"/>
        <v/>
      </c>
      <c r="M115" t="str">
        <f t="shared" si="12"/>
        <v/>
      </c>
      <c r="N115" t="str">
        <f t="array" aca="1" ref="N115" ca="1">IFERROR(IF(MATCH(C115,Feries,0),1,""),"")</f>
        <v/>
      </c>
      <c r="O115" t="s">
        <v>101</v>
      </c>
      <c r="P115" s="53" t="s">
        <v>232</v>
      </c>
      <c r="Q115" s="58">
        <f t="shared" si="13"/>
        <v>52</v>
      </c>
      <c r="R115">
        <f t="shared" si="14"/>
        <v>12</v>
      </c>
      <c r="S115">
        <f t="shared" si="15"/>
        <v>2018</v>
      </c>
    </row>
    <row r="116" spans="2:19" ht="15" hidden="1" customHeight="1" x14ac:dyDescent="0.25">
      <c r="B116">
        <f t="shared" si="8"/>
        <v>113</v>
      </c>
      <c r="C116" s="1">
        <v>43460</v>
      </c>
      <c r="D116" s="34" t="s">
        <v>188</v>
      </c>
      <c r="F116" s="17" t="s">
        <v>82</v>
      </c>
      <c r="G116" s="17" t="s">
        <v>83</v>
      </c>
      <c r="H116" s="17" t="s">
        <v>87</v>
      </c>
      <c r="I116" s="17" t="s">
        <v>83</v>
      </c>
      <c r="J116" s="17">
        <f t="shared" ca="1" si="9"/>
        <v>0</v>
      </c>
      <c r="K116" s="18" t="str">
        <f t="shared" si="10"/>
        <v/>
      </c>
      <c r="L116" s="19" t="str">
        <f t="shared" ca="1" si="11"/>
        <v/>
      </c>
      <c r="M116" t="str">
        <f t="shared" si="12"/>
        <v/>
      </c>
      <c r="N116" t="str">
        <f t="array" aca="1" ref="N116" ca="1">IFERROR(IF(MATCH(C116,Feries,0),1,""),"")</f>
        <v/>
      </c>
      <c r="O116" t="s">
        <v>101</v>
      </c>
      <c r="P116" s="53" t="s">
        <v>232</v>
      </c>
      <c r="Q116" s="58">
        <f t="shared" si="13"/>
        <v>52</v>
      </c>
      <c r="R116">
        <f t="shared" si="14"/>
        <v>12</v>
      </c>
      <c r="S116">
        <f t="shared" si="15"/>
        <v>2018</v>
      </c>
    </row>
    <row r="117" spans="2:19" ht="15" hidden="1" customHeight="1" x14ac:dyDescent="0.25">
      <c r="B117">
        <f t="shared" si="8"/>
        <v>114</v>
      </c>
      <c r="C117" s="1">
        <v>43460</v>
      </c>
      <c r="D117" s="34" t="s">
        <v>189</v>
      </c>
      <c r="F117" s="17" t="s">
        <v>82</v>
      </c>
      <c r="G117" s="17" t="s">
        <v>83</v>
      </c>
      <c r="H117" s="17" t="s">
        <v>87</v>
      </c>
      <c r="I117" s="17" t="s">
        <v>83</v>
      </c>
      <c r="J117" s="17">
        <f t="shared" ca="1" si="9"/>
        <v>0</v>
      </c>
      <c r="K117" s="18" t="str">
        <f t="shared" si="10"/>
        <v/>
      </c>
      <c r="L117" s="19" t="str">
        <f t="shared" ca="1" si="11"/>
        <v/>
      </c>
      <c r="M117" t="str">
        <f t="shared" si="12"/>
        <v/>
      </c>
      <c r="N117" t="str">
        <f t="array" aca="1" ref="N117" ca="1">IFERROR(IF(MATCH(C117,Feries,0),1,""),"")</f>
        <v/>
      </c>
      <c r="O117" t="s">
        <v>101</v>
      </c>
      <c r="P117" s="53" t="s">
        <v>232</v>
      </c>
      <c r="Q117" s="58">
        <f t="shared" si="13"/>
        <v>52</v>
      </c>
      <c r="R117">
        <f t="shared" si="14"/>
        <v>12</v>
      </c>
      <c r="S117">
        <f t="shared" si="15"/>
        <v>2018</v>
      </c>
    </row>
    <row r="118" spans="2:19" ht="15" hidden="1" customHeight="1" x14ac:dyDescent="0.25">
      <c r="B118">
        <f t="shared" si="8"/>
        <v>115</v>
      </c>
      <c r="C118" s="1">
        <v>43460</v>
      </c>
      <c r="D118" s="34" t="s">
        <v>190</v>
      </c>
      <c r="F118" s="17" t="s">
        <v>82</v>
      </c>
      <c r="G118" s="17" t="s">
        <v>83</v>
      </c>
      <c r="H118" s="17" t="s">
        <v>87</v>
      </c>
      <c r="I118" s="17" t="s">
        <v>83</v>
      </c>
      <c r="J118" s="17">
        <f t="shared" ca="1" si="9"/>
        <v>0</v>
      </c>
      <c r="K118" s="18" t="str">
        <f t="shared" si="10"/>
        <v/>
      </c>
      <c r="L118" s="19" t="str">
        <f t="shared" ca="1" si="11"/>
        <v/>
      </c>
      <c r="M118" t="str">
        <f t="shared" si="12"/>
        <v/>
      </c>
      <c r="N118" t="str">
        <f t="array" aca="1" ref="N118" ca="1">IFERROR(IF(MATCH(C118,Feries,0),1,""),"")</f>
        <v/>
      </c>
      <c r="O118" t="s">
        <v>101</v>
      </c>
      <c r="P118" s="53" t="s">
        <v>232</v>
      </c>
      <c r="Q118" s="58">
        <f t="shared" si="13"/>
        <v>52</v>
      </c>
      <c r="R118">
        <f t="shared" si="14"/>
        <v>12</v>
      </c>
      <c r="S118">
        <f t="shared" si="15"/>
        <v>2018</v>
      </c>
    </row>
    <row r="119" spans="2:19" ht="15" hidden="1" customHeight="1" x14ac:dyDescent="0.25">
      <c r="B119">
        <f t="shared" si="8"/>
        <v>116</v>
      </c>
      <c r="C119" s="1">
        <v>43460</v>
      </c>
      <c r="D119" s="34" t="s">
        <v>191</v>
      </c>
      <c r="F119" s="17" t="s">
        <v>82</v>
      </c>
      <c r="G119" s="17" t="s">
        <v>83</v>
      </c>
      <c r="H119" s="17" t="s">
        <v>87</v>
      </c>
      <c r="I119" s="17" t="s">
        <v>83</v>
      </c>
      <c r="J119" s="17">
        <f t="shared" ca="1" si="9"/>
        <v>0</v>
      </c>
      <c r="K119" s="18" t="str">
        <f t="shared" si="10"/>
        <v/>
      </c>
      <c r="L119" s="19" t="str">
        <f t="shared" ca="1" si="11"/>
        <v/>
      </c>
      <c r="M119" t="str">
        <f t="shared" si="12"/>
        <v/>
      </c>
      <c r="N119" t="str">
        <f t="array" aca="1" ref="N119" ca="1">IFERROR(IF(MATCH(C119,Feries,0),1,""),"")</f>
        <v/>
      </c>
      <c r="O119" t="s">
        <v>101</v>
      </c>
      <c r="P119" s="53" t="s">
        <v>232</v>
      </c>
      <c r="Q119" s="58">
        <f t="shared" si="13"/>
        <v>52</v>
      </c>
      <c r="R119">
        <f t="shared" si="14"/>
        <v>12</v>
      </c>
      <c r="S119">
        <f t="shared" si="15"/>
        <v>2018</v>
      </c>
    </row>
    <row r="120" spans="2:19" ht="15" hidden="1" customHeight="1" x14ac:dyDescent="0.25">
      <c r="B120">
        <f t="shared" si="8"/>
        <v>117</v>
      </c>
      <c r="C120" s="1">
        <v>43460</v>
      </c>
      <c r="D120" s="34" t="s">
        <v>192</v>
      </c>
      <c r="F120" s="17" t="s">
        <v>82</v>
      </c>
      <c r="G120" s="17" t="s">
        <v>83</v>
      </c>
      <c r="H120" s="17" t="s">
        <v>87</v>
      </c>
      <c r="I120" s="17" t="s">
        <v>83</v>
      </c>
      <c r="J120" s="17">
        <f t="shared" ca="1" si="9"/>
        <v>0</v>
      </c>
      <c r="K120" s="18" t="str">
        <f t="shared" si="10"/>
        <v/>
      </c>
      <c r="L120" s="19" t="str">
        <f t="shared" ca="1" si="11"/>
        <v/>
      </c>
      <c r="M120" t="str">
        <f t="shared" si="12"/>
        <v/>
      </c>
      <c r="N120" t="str">
        <f t="array" aca="1" ref="N120" ca="1">IFERROR(IF(MATCH(C120,Feries,0),1,""),"")</f>
        <v/>
      </c>
      <c r="O120" t="s">
        <v>101</v>
      </c>
      <c r="P120" s="53" t="s">
        <v>232</v>
      </c>
      <c r="Q120" s="58">
        <f t="shared" si="13"/>
        <v>52</v>
      </c>
      <c r="R120">
        <f t="shared" si="14"/>
        <v>12</v>
      </c>
      <c r="S120">
        <f t="shared" si="15"/>
        <v>2018</v>
      </c>
    </row>
    <row r="121" spans="2:19" ht="15" hidden="1" customHeight="1" x14ac:dyDescent="0.25">
      <c r="B121">
        <f t="shared" si="8"/>
        <v>118</v>
      </c>
      <c r="C121" s="1">
        <v>43461</v>
      </c>
      <c r="D121" s="34" t="s">
        <v>187</v>
      </c>
      <c r="F121" s="17" t="s">
        <v>82</v>
      </c>
      <c r="G121" s="17" t="s">
        <v>83</v>
      </c>
      <c r="H121" s="17" t="s">
        <v>87</v>
      </c>
      <c r="I121" s="17" t="s">
        <v>83</v>
      </c>
      <c r="J121" s="17">
        <f t="shared" ca="1" si="9"/>
        <v>0</v>
      </c>
      <c r="K121" s="18" t="str">
        <f t="shared" si="10"/>
        <v/>
      </c>
      <c r="L121" s="19" t="str">
        <f t="shared" ca="1" si="11"/>
        <v/>
      </c>
      <c r="M121" t="str">
        <f t="shared" si="12"/>
        <v/>
      </c>
      <c r="N121" t="str">
        <f t="array" aca="1" ref="N121" ca="1">IFERROR(IF(MATCH(C121,Feries,0),1,""),"")</f>
        <v/>
      </c>
      <c r="O121" t="s">
        <v>101</v>
      </c>
      <c r="P121" s="53" t="s">
        <v>232</v>
      </c>
      <c r="Q121" s="58">
        <f t="shared" si="13"/>
        <v>52</v>
      </c>
      <c r="R121">
        <f t="shared" si="14"/>
        <v>12</v>
      </c>
      <c r="S121">
        <f t="shared" si="15"/>
        <v>2018</v>
      </c>
    </row>
    <row r="122" spans="2:19" ht="15" hidden="1" customHeight="1" x14ac:dyDescent="0.25">
      <c r="B122">
        <f t="shared" si="8"/>
        <v>119</v>
      </c>
      <c r="C122" s="1">
        <v>43461</v>
      </c>
      <c r="D122" s="34" t="s">
        <v>188</v>
      </c>
      <c r="F122" s="17" t="s">
        <v>82</v>
      </c>
      <c r="G122" s="17" t="s">
        <v>83</v>
      </c>
      <c r="H122" s="17" t="s">
        <v>87</v>
      </c>
      <c r="I122" s="17" t="s">
        <v>83</v>
      </c>
      <c r="J122" s="17">
        <f t="shared" ca="1" si="9"/>
        <v>0</v>
      </c>
      <c r="K122" s="18" t="str">
        <f t="shared" si="10"/>
        <v/>
      </c>
      <c r="L122" s="19" t="str">
        <f t="shared" ca="1" si="11"/>
        <v/>
      </c>
      <c r="M122" t="str">
        <f t="shared" si="12"/>
        <v/>
      </c>
      <c r="N122" t="str">
        <f t="array" aca="1" ref="N122" ca="1">IFERROR(IF(MATCH(C122,Feries,0),1,""),"")</f>
        <v/>
      </c>
      <c r="O122" t="s">
        <v>101</v>
      </c>
      <c r="P122" s="53" t="s">
        <v>232</v>
      </c>
      <c r="Q122" s="58">
        <f t="shared" si="13"/>
        <v>52</v>
      </c>
      <c r="R122">
        <f t="shared" si="14"/>
        <v>12</v>
      </c>
      <c r="S122">
        <f t="shared" si="15"/>
        <v>2018</v>
      </c>
    </row>
    <row r="123" spans="2:19" ht="15" hidden="1" customHeight="1" x14ac:dyDescent="0.25">
      <c r="B123">
        <f t="shared" si="8"/>
        <v>120</v>
      </c>
      <c r="C123" s="1">
        <v>43461</v>
      </c>
      <c r="D123" s="34" t="s">
        <v>189</v>
      </c>
      <c r="F123" s="17" t="s">
        <v>82</v>
      </c>
      <c r="G123" s="17" t="s">
        <v>83</v>
      </c>
      <c r="H123" s="17" t="s">
        <v>87</v>
      </c>
      <c r="I123" s="17" t="s">
        <v>83</v>
      </c>
      <c r="J123" s="17">
        <f t="shared" ca="1" si="9"/>
        <v>0</v>
      </c>
      <c r="K123" s="18" t="str">
        <f t="shared" si="10"/>
        <v/>
      </c>
      <c r="L123" s="19" t="str">
        <f t="shared" ca="1" si="11"/>
        <v/>
      </c>
      <c r="M123" t="str">
        <f t="shared" si="12"/>
        <v/>
      </c>
      <c r="N123" t="str">
        <f t="array" aca="1" ref="N123" ca="1">IFERROR(IF(MATCH(C123,Feries,0),1,""),"")</f>
        <v/>
      </c>
      <c r="O123" t="s">
        <v>101</v>
      </c>
      <c r="P123" s="53" t="s">
        <v>232</v>
      </c>
      <c r="Q123" s="58">
        <f t="shared" si="13"/>
        <v>52</v>
      </c>
      <c r="R123">
        <f t="shared" si="14"/>
        <v>12</v>
      </c>
      <c r="S123">
        <f t="shared" si="15"/>
        <v>2018</v>
      </c>
    </row>
    <row r="124" spans="2:19" ht="15" hidden="1" customHeight="1" x14ac:dyDescent="0.25">
      <c r="B124">
        <f t="shared" si="8"/>
        <v>121</v>
      </c>
      <c r="C124" s="1">
        <v>43461</v>
      </c>
      <c r="D124" s="34" t="s">
        <v>190</v>
      </c>
      <c r="F124" s="17" t="s">
        <v>82</v>
      </c>
      <c r="G124" s="17" t="s">
        <v>83</v>
      </c>
      <c r="H124" s="17" t="s">
        <v>87</v>
      </c>
      <c r="I124" s="17" t="s">
        <v>83</v>
      </c>
      <c r="J124" s="17">
        <f t="shared" ca="1" si="9"/>
        <v>0</v>
      </c>
      <c r="K124" s="18" t="str">
        <f t="shared" si="10"/>
        <v/>
      </c>
      <c r="L124" s="19" t="str">
        <f t="shared" ca="1" si="11"/>
        <v/>
      </c>
      <c r="M124" t="str">
        <f t="shared" si="12"/>
        <v/>
      </c>
      <c r="N124" t="str">
        <f t="array" aca="1" ref="N124" ca="1">IFERROR(IF(MATCH(C124,Feries,0),1,""),"")</f>
        <v/>
      </c>
      <c r="O124" t="s">
        <v>101</v>
      </c>
      <c r="P124" s="53" t="s">
        <v>232</v>
      </c>
      <c r="Q124" s="58">
        <f t="shared" si="13"/>
        <v>52</v>
      </c>
      <c r="R124">
        <f t="shared" si="14"/>
        <v>12</v>
      </c>
      <c r="S124">
        <f t="shared" si="15"/>
        <v>2018</v>
      </c>
    </row>
    <row r="125" spans="2:19" ht="15" hidden="1" customHeight="1" x14ac:dyDescent="0.25">
      <c r="B125">
        <f t="shared" si="8"/>
        <v>122</v>
      </c>
      <c r="C125" s="1">
        <v>43461</v>
      </c>
      <c r="D125" s="34" t="s">
        <v>191</v>
      </c>
      <c r="F125" s="17" t="s">
        <v>82</v>
      </c>
      <c r="G125" s="17" t="s">
        <v>83</v>
      </c>
      <c r="H125" s="17" t="s">
        <v>87</v>
      </c>
      <c r="I125" s="17" t="s">
        <v>83</v>
      </c>
      <c r="J125" s="17">
        <f t="shared" ca="1" si="9"/>
        <v>0</v>
      </c>
      <c r="K125" s="18" t="str">
        <f t="shared" si="10"/>
        <v/>
      </c>
      <c r="L125" s="19" t="str">
        <f t="shared" ca="1" si="11"/>
        <v/>
      </c>
      <c r="M125" t="str">
        <f t="shared" si="12"/>
        <v/>
      </c>
      <c r="N125" t="str">
        <f t="array" aca="1" ref="N125" ca="1">IFERROR(IF(MATCH(C125,Feries,0),1,""),"")</f>
        <v/>
      </c>
      <c r="O125" t="s">
        <v>101</v>
      </c>
      <c r="P125" s="53" t="s">
        <v>232</v>
      </c>
      <c r="Q125" s="58">
        <f t="shared" si="13"/>
        <v>52</v>
      </c>
      <c r="R125">
        <f t="shared" si="14"/>
        <v>12</v>
      </c>
      <c r="S125">
        <f t="shared" si="15"/>
        <v>2018</v>
      </c>
    </row>
    <row r="126" spans="2:19" ht="15" hidden="1" customHeight="1" x14ac:dyDescent="0.25">
      <c r="B126">
        <f t="shared" si="8"/>
        <v>123</v>
      </c>
      <c r="C126" s="1">
        <v>43461</v>
      </c>
      <c r="D126" s="34" t="s">
        <v>192</v>
      </c>
      <c r="F126" s="17" t="s">
        <v>82</v>
      </c>
      <c r="G126" s="17" t="s">
        <v>83</v>
      </c>
      <c r="H126" s="17" t="s">
        <v>87</v>
      </c>
      <c r="I126" s="17" t="s">
        <v>83</v>
      </c>
      <c r="J126" s="17">
        <f t="shared" ca="1" si="9"/>
        <v>0</v>
      </c>
      <c r="K126" s="18" t="str">
        <f t="shared" si="10"/>
        <v/>
      </c>
      <c r="L126" s="19" t="str">
        <f t="shared" ca="1" si="11"/>
        <v/>
      </c>
      <c r="M126" t="str">
        <f t="shared" si="12"/>
        <v/>
      </c>
      <c r="N126" t="str">
        <f t="array" aca="1" ref="N126" ca="1">IFERROR(IF(MATCH(C126,Feries,0),1,""),"")</f>
        <v/>
      </c>
      <c r="O126" t="s">
        <v>101</v>
      </c>
      <c r="P126" s="53" t="s">
        <v>232</v>
      </c>
      <c r="Q126" s="58">
        <f t="shared" si="13"/>
        <v>52</v>
      </c>
      <c r="R126">
        <f t="shared" si="14"/>
        <v>12</v>
      </c>
      <c r="S126">
        <f t="shared" si="15"/>
        <v>2018</v>
      </c>
    </row>
    <row r="127" spans="2:19" ht="15" hidden="1" customHeight="1" x14ac:dyDescent="0.25">
      <c r="B127">
        <f t="shared" si="8"/>
        <v>124</v>
      </c>
      <c r="C127" s="1">
        <v>43462</v>
      </c>
      <c r="D127" s="34" t="s">
        <v>187</v>
      </c>
      <c r="F127" s="17" t="s">
        <v>82</v>
      </c>
      <c r="G127" s="17" t="s">
        <v>83</v>
      </c>
      <c r="H127" s="17" t="s">
        <v>87</v>
      </c>
      <c r="I127" s="17" t="s">
        <v>83</v>
      </c>
      <c r="J127" s="17">
        <f t="shared" ca="1" si="9"/>
        <v>0</v>
      </c>
      <c r="K127" s="18" t="str">
        <f t="shared" si="10"/>
        <v/>
      </c>
      <c r="L127" s="19" t="str">
        <f t="shared" ca="1" si="11"/>
        <v/>
      </c>
      <c r="M127" t="str">
        <f t="shared" si="12"/>
        <v/>
      </c>
      <c r="N127" t="str">
        <f t="array" aca="1" ref="N127" ca="1">IFERROR(IF(MATCH(C127,Feries,0),1,""),"")</f>
        <v/>
      </c>
      <c r="O127" t="s">
        <v>101</v>
      </c>
      <c r="P127" s="53" t="s">
        <v>232</v>
      </c>
      <c r="Q127" s="58">
        <f t="shared" si="13"/>
        <v>52</v>
      </c>
      <c r="R127">
        <f t="shared" si="14"/>
        <v>12</v>
      </c>
      <c r="S127">
        <f t="shared" si="15"/>
        <v>2018</v>
      </c>
    </row>
    <row r="128" spans="2:19" ht="15" hidden="1" customHeight="1" x14ac:dyDescent="0.25">
      <c r="B128">
        <f t="shared" si="8"/>
        <v>125</v>
      </c>
      <c r="C128" s="1">
        <v>43462</v>
      </c>
      <c r="D128" s="34" t="s">
        <v>188</v>
      </c>
      <c r="F128" s="17" t="s">
        <v>82</v>
      </c>
      <c r="G128" s="17" t="s">
        <v>83</v>
      </c>
      <c r="H128" s="17" t="s">
        <v>87</v>
      </c>
      <c r="I128" s="17" t="s">
        <v>83</v>
      </c>
      <c r="J128" s="17">
        <f t="shared" ca="1" si="9"/>
        <v>0</v>
      </c>
      <c r="K128" s="18" t="str">
        <f t="shared" si="10"/>
        <v/>
      </c>
      <c r="L128" s="19" t="str">
        <f t="shared" ca="1" si="11"/>
        <v/>
      </c>
      <c r="M128" t="str">
        <f t="shared" si="12"/>
        <v/>
      </c>
      <c r="N128" t="str">
        <f t="array" aca="1" ref="N128" ca="1">IFERROR(IF(MATCH(C128,Feries,0),1,""),"")</f>
        <v/>
      </c>
      <c r="O128" t="s">
        <v>101</v>
      </c>
      <c r="P128" s="53" t="s">
        <v>232</v>
      </c>
      <c r="Q128" s="58">
        <f t="shared" si="13"/>
        <v>52</v>
      </c>
      <c r="R128">
        <f t="shared" si="14"/>
        <v>12</v>
      </c>
      <c r="S128">
        <f t="shared" si="15"/>
        <v>2018</v>
      </c>
    </row>
    <row r="129" spans="2:19" ht="15" hidden="1" customHeight="1" x14ac:dyDescent="0.25">
      <c r="B129">
        <f t="shared" si="8"/>
        <v>126</v>
      </c>
      <c r="C129" s="1">
        <v>43462</v>
      </c>
      <c r="D129" s="34" t="s">
        <v>189</v>
      </c>
      <c r="F129" s="17" t="s">
        <v>82</v>
      </c>
      <c r="G129" s="17" t="s">
        <v>83</v>
      </c>
      <c r="H129" s="17" t="s">
        <v>87</v>
      </c>
      <c r="I129" s="17" t="s">
        <v>83</v>
      </c>
      <c r="J129" s="17">
        <f t="shared" ca="1" si="9"/>
        <v>0</v>
      </c>
      <c r="K129" s="18" t="str">
        <f t="shared" si="10"/>
        <v/>
      </c>
      <c r="L129" s="19" t="str">
        <f t="shared" ca="1" si="11"/>
        <v/>
      </c>
      <c r="M129" t="str">
        <f t="shared" si="12"/>
        <v/>
      </c>
      <c r="N129" t="str">
        <f t="array" aca="1" ref="N129" ca="1">IFERROR(IF(MATCH(C129,Feries,0),1,""),"")</f>
        <v/>
      </c>
      <c r="O129" t="s">
        <v>101</v>
      </c>
      <c r="P129" s="53" t="s">
        <v>232</v>
      </c>
      <c r="Q129" s="58">
        <f t="shared" si="13"/>
        <v>52</v>
      </c>
      <c r="R129">
        <f t="shared" si="14"/>
        <v>12</v>
      </c>
      <c r="S129">
        <f t="shared" si="15"/>
        <v>2018</v>
      </c>
    </row>
    <row r="130" spans="2:19" ht="15" hidden="1" customHeight="1" x14ac:dyDescent="0.25">
      <c r="B130">
        <f t="shared" si="8"/>
        <v>127</v>
      </c>
      <c r="C130" s="1">
        <v>43462</v>
      </c>
      <c r="D130" s="34" t="s">
        <v>190</v>
      </c>
      <c r="F130" s="17" t="s">
        <v>82</v>
      </c>
      <c r="G130" s="17" t="s">
        <v>83</v>
      </c>
      <c r="H130" s="17" t="s">
        <v>87</v>
      </c>
      <c r="I130" s="17" t="s">
        <v>83</v>
      </c>
      <c r="J130" s="17">
        <f t="shared" ca="1" si="9"/>
        <v>0</v>
      </c>
      <c r="K130" s="18" t="str">
        <f t="shared" si="10"/>
        <v/>
      </c>
      <c r="L130" s="19" t="str">
        <f t="shared" ca="1" si="11"/>
        <v/>
      </c>
      <c r="M130" t="str">
        <f t="shared" si="12"/>
        <v/>
      </c>
      <c r="N130" t="str">
        <f t="array" aca="1" ref="N130" ca="1">IFERROR(IF(MATCH(C130,Feries,0),1,""),"")</f>
        <v/>
      </c>
      <c r="O130" t="s">
        <v>101</v>
      </c>
      <c r="P130" s="53" t="s">
        <v>232</v>
      </c>
      <c r="Q130" s="58">
        <f t="shared" si="13"/>
        <v>52</v>
      </c>
      <c r="R130">
        <f t="shared" si="14"/>
        <v>12</v>
      </c>
      <c r="S130">
        <f t="shared" si="15"/>
        <v>2018</v>
      </c>
    </row>
    <row r="131" spans="2:19" ht="15" hidden="1" customHeight="1" x14ac:dyDescent="0.25">
      <c r="B131">
        <f t="shared" si="8"/>
        <v>128</v>
      </c>
      <c r="C131" s="1">
        <v>43462</v>
      </c>
      <c r="D131" s="34" t="s">
        <v>191</v>
      </c>
      <c r="F131" s="17" t="s">
        <v>82</v>
      </c>
      <c r="G131" s="17" t="s">
        <v>83</v>
      </c>
      <c r="H131" s="17" t="s">
        <v>87</v>
      </c>
      <c r="I131" s="17" t="s">
        <v>83</v>
      </c>
      <c r="J131" s="17">
        <f t="shared" ca="1" si="9"/>
        <v>0</v>
      </c>
      <c r="K131" s="18" t="str">
        <f t="shared" si="10"/>
        <v/>
      </c>
      <c r="L131" s="19" t="str">
        <f t="shared" ca="1" si="11"/>
        <v/>
      </c>
      <c r="M131" t="str">
        <f t="shared" si="12"/>
        <v/>
      </c>
      <c r="N131" t="str">
        <f t="array" aca="1" ref="N131" ca="1">IFERROR(IF(MATCH(C131,Feries,0),1,""),"")</f>
        <v/>
      </c>
      <c r="O131" t="s">
        <v>101</v>
      </c>
      <c r="P131" s="53" t="s">
        <v>232</v>
      </c>
      <c r="Q131" s="58">
        <f t="shared" si="13"/>
        <v>52</v>
      </c>
      <c r="R131">
        <f t="shared" si="14"/>
        <v>12</v>
      </c>
      <c r="S131">
        <f t="shared" si="15"/>
        <v>2018</v>
      </c>
    </row>
    <row r="132" spans="2:19" ht="15" hidden="1" customHeight="1" x14ac:dyDescent="0.25">
      <c r="B132">
        <f t="shared" ref="B132:B195" si="16">ROW(B132)-3</f>
        <v>129</v>
      </c>
      <c r="C132" s="1">
        <v>43462</v>
      </c>
      <c r="D132" s="34" t="s">
        <v>192</v>
      </c>
      <c r="F132" s="17" t="s">
        <v>82</v>
      </c>
      <c r="G132" s="17" t="s">
        <v>83</v>
      </c>
      <c r="H132" s="17" t="s">
        <v>87</v>
      </c>
      <c r="I132" s="17" t="s">
        <v>83</v>
      </c>
      <c r="J132" s="17">
        <f t="shared" ref="J132:J195" ca="1" si="17">IF(E132&lt;&gt;"T",IF(OR(N132=1,M132=1),"",E132),IF(OR(H132="",I132=""),G132-F132,(H132-F132)+(G132-I132)))</f>
        <v>0</v>
      </c>
      <c r="K132" s="18" t="str">
        <f t="shared" ref="K132:K195" si="18">IF(E132&lt;&gt;"T","",IF(J132&gt;=(8/24),J132-(8/24),TEXT((8/24)-J132,"- [h]:mm")))</f>
        <v/>
      </c>
      <c r="L132" s="19" t="str">
        <f t="shared" ref="L132:L195" ca="1" si="19">IF(AND(E132="T",J132&lt;(8/24)),(8/24)-J132,"")</f>
        <v/>
      </c>
      <c r="M132" t="str">
        <f t="shared" ref="M132:M195" si="20">IF(OR(WEEKDAY(C132)=1,WEEKDAY(C132)=7),1,"")</f>
        <v/>
      </c>
      <c r="N132" t="str">
        <f t="array" aca="1" ref="N132" ca="1">IFERROR(IF(MATCH(C132,Feries,0),1,""),"")</f>
        <v/>
      </c>
      <c r="O132" t="s">
        <v>101</v>
      </c>
      <c r="P132" s="53" t="s">
        <v>232</v>
      </c>
      <c r="Q132" s="58">
        <f t="shared" ref="Q132:Q195" si="21">WEEKNUM(C132)</f>
        <v>52</v>
      </c>
      <c r="R132">
        <f t="shared" ref="R132:R195" si="22">MONTH(C132)</f>
        <v>12</v>
      </c>
      <c r="S132">
        <f t="shared" ref="S132:S195" si="23" xml:space="preserve"> YEAR(C132)</f>
        <v>2018</v>
      </c>
    </row>
    <row r="133" spans="2:19" ht="15" hidden="1" customHeight="1" x14ac:dyDescent="0.25">
      <c r="B133">
        <f t="shared" si="16"/>
        <v>130</v>
      </c>
      <c r="C133" s="1">
        <v>43444</v>
      </c>
      <c r="D133" s="16" t="s">
        <v>137</v>
      </c>
      <c r="F133" s="17" t="s">
        <v>82</v>
      </c>
      <c r="G133" s="17" t="s">
        <v>83</v>
      </c>
      <c r="H133" s="17" t="s">
        <v>87</v>
      </c>
      <c r="I133" s="17" t="s">
        <v>83</v>
      </c>
      <c r="J133" s="17">
        <f t="shared" ca="1" si="17"/>
        <v>0</v>
      </c>
      <c r="K133" s="18" t="str">
        <f t="shared" si="18"/>
        <v/>
      </c>
      <c r="L133" s="19" t="str">
        <f t="shared" ca="1" si="19"/>
        <v/>
      </c>
      <c r="M133" t="str">
        <f t="shared" si="20"/>
        <v/>
      </c>
      <c r="N133" t="str">
        <f t="array" aca="1" ref="N133" ca="1">IFERROR(IF(MATCH(C133,Feries,0),1,""),"")</f>
        <v/>
      </c>
      <c r="O133" t="s">
        <v>220</v>
      </c>
      <c r="P133" s="46" t="s">
        <v>233</v>
      </c>
      <c r="Q133" s="57">
        <f t="shared" si="21"/>
        <v>50</v>
      </c>
      <c r="R133">
        <f t="shared" si="22"/>
        <v>12</v>
      </c>
      <c r="S133">
        <f t="shared" si="23"/>
        <v>2018</v>
      </c>
    </row>
    <row r="134" spans="2:19" ht="15" hidden="1" customHeight="1" x14ac:dyDescent="0.25">
      <c r="B134">
        <f t="shared" si="16"/>
        <v>131</v>
      </c>
      <c r="C134" s="1">
        <v>43444</v>
      </c>
      <c r="D134" s="16" t="s">
        <v>136</v>
      </c>
      <c r="F134" s="17" t="s">
        <v>82</v>
      </c>
      <c r="G134" s="17" t="s">
        <v>83</v>
      </c>
      <c r="H134" s="17" t="s">
        <v>87</v>
      </c>
      <c r="I134" s="17" t="s">
        <v>83</v>
      </c>
      <c r="J134" s="17">
        <f t="shared" ca="1" si="17"/>
        <v>0</v>
      </c>
      <c r="K134" s="18" t="str">
        <f t="shared" si="18"/>
        <v/>
      </c>
      <c r="L134" s="19" t="str">
        <f t="shared" ca="1" si="19"/>
        <v/>
      </c>
      <c r="M134" t="str">
        <f t="shared" si="20"/>
        <v/>
      </c>
      <c r="N134" t="str">
        <f t="array" aca="1" ref="N134" ca="1">IFERROR(IF(MATCH(C134,Feries,0),1,""),"")</f>
        <v/>
      </c>
      <c r="O134" t="s">
        <v>220</v>
      </c>
      <c r="P134" s="46" t="s">
        <v>233</v>
      </c>
      <c r="Q134" s="57">
        <f t="shared" si="21"/>
        <v>50</v>
      </c>
      <c r="R134">
        <f t="shared" si="22"/>
        <v>12</v>
      </c>
      <c r="S134">
        <f t="shared" si="23"/>
        <v>2018</v>
      </c>
    </row>
    <row r="135" spans="2:19" ht="15" hidden="1" customHeight="1" x14ac:dyDescent="0.25">
      <c r="B135">
        <f t="shared" si="16"/>
        <v>132</v>
      </c>
      <c r="C135" s="1">
        <v>43444</v>
      </c>
      <c r="D135" s="16" t="s">
        <v>110</v>
      </c>
      <c r="F135" s="17" t="s">
        <v>82</v>
      </c>
      <c r="G135" s="17" t="s">
        <v>83</v>
      </c>
      <c r="H135" s="17" t="s">
        <v>87</v>
      </c>
      <c r="I135" s="17" t="s">
        <v>83</v>
      </c>
      <c r="J135" s="17">
        <f t="shared" ca="1" si="17"/>
        <v>0</v>
      </c>
      <c r="K135" s="18" t="str">
        <f t="shared" si="18"/>
        <v/>
      </c>
      <c r="L135" s="19" t="str">
        <f t="shared" ca="1" si="19"/>
        <v/>
      </c>
      <c r="M135" t="str">
        <f t="shared" si="20"/>
        <v/>
      </c>
      <c r="N135" t="str">
        <f t="array" aca="1" ref="N135" ca="1">IFERROR(IF(MATCH(C135,Feries,0),1,""),"")</f>
        <v/>
      </c>
      <c r="O135" t="s">
        <v>220</v>
      </c>
      <c r="P135" s="46" t="s">
        <v>233</v>
      </c>
      <c r="Q135" s="57">
        <f t="shared" si="21"/>
        <v>50</v>
      </c>
      <c r="R135">
        <f t="shared" si="22"/>
        <v>12</v>
      </c>
      <c r="S135">
        <f t="shared" si="23"/>
        <v>2018</v>
      </c>
    </row>
    <row r="136" spans="2:19" ht="15" hidden="1" customHeight="1" x14ac:dyDescent="0.25">
      <c r="B136">
        <f t="shared" si="16"/>
        <v>133</v>
      </c>
      <c r="C136" s="1">
        <v>43445</v>
      </c>
      <c r="D136" s="16" t="s">
        <v>137</v>
      </c>
      <c r="F136" s="17" t="s">
        <v>82</v>
      </c>
      <c r="G136" s="17" t="s">
        <v>83</v>
      </c>
      <c r="H136" s="17" t="s">
        <v>87</v>
      </c>
      <c r="I136" s="17" t="s">
        <v>83</v>
      </c>
      <c r="J136" s="17">
        <f t="shared" ca="1" si="17"/>
        <v>0</v>
      </c>
      <c r="K136" s="18" t="str">
        <f t="shared" si="18"/>
        <v/>
      </c>
      <c r="L136" s="19" t="str">
        <f t="shared" ca="1" si="19"/>
        <v/>
      </c>
      <c r="M136" t="str">
        <f t="shared" si="20"/>
        <v/>
      </c>
      <c r="N136" t="str">
        <f t="array" aca="1" ref="N136" ca="1">IFERROR(IF(MATCH(C136,Feries,0),1,""),"")</f>
        <v/>
      </c>
      <c r="O136" t="s">
        <v>220</v>
      </c>
      <c r="P136" s="46" t="s">
        <v>233</v>
      </c>
      <c r="Q136" s="57">
        <f t="shared" si="21"/>
        <v>50</v>
      </c>
      <c r="R136">
        <f t="shared" si="22"/>
        <v>12</v>
      </c>
      <c r="S136">
        <f t="shared" si="23"/>
        <v>2018</v>
      </c>
    </row>
    <row r="137" spans="2:19" ht="15" hidden="1" customHeight="1" x14ac:dyDescent="0.25">
      <c r="B137">
        <f t="shared" si="16"/>
        <v>134</v>
      </c>
      <c r="C137" s="1">
        <v>43445</v>
      </c>
      <c r="D137" s="16" t="s">
        <v>136</v>
      </c>
      <c r="F137" s="17" t="s">
        <v>82</v>
      </c>
      <c r="G137" s="17" t="s">
        <v>83</v>
      </c>
      <c r="H137" s="17" t="s">
        <v>87</v>
      </c>
      <c r="I137" s="17" t="s">
        <v>83</v>
      </c>
      <c r="J137" s="17">
        <f t="shared" ca="1" si="17"/>
        <v>0</v>
      </c>
      <c r="K137" s="18" t="str">
        <f t="shared" si="18"/>
        <v/>
      </c>
      <c r="L137" s="19" t="str">
        <f t="shared" ca="1" si="19"/>
        <v/>
      </c>
      <c r="M137" t="str">
        <f t="shared" si="20"/>
        <v/>
      </c>
      <c r="N137" t="str">
        <f t="array" aca="1" ref="N137" ca="1">IFERROR(IF(MATCH(C137,Feries,0),1,""),"")</f>
        <v/>
      </c>
      <c r="O137" t="s">
        <v>220</v>
      </c>
      <c r="P137" s="46" t="s">
        <v>233</v>
      </c>
      <c r="Q137" s="57">
        <f t="shared" si="21"/>
        <v>50</v>
      </c>
      <c r="R137">
        <f t="shared" si="22"/>
        <v>12</v>
      </c>
      <c r="S137">
        <f t="shared" si="23"/>
        <v>2018</v>
      </c>
    </row>
    <row r="138" spans="2:19" ht="15" hidden="1" customHeight="1" x14ac:dyDescent="0.25">
      <c r="B138">
        <f t="shared" si="16"/>
        <v>135</v>
      </c>
      <c r="C138" s="1">
        <v>43445</v>
      </c>
      <c r="D138" s="16" t="s">
        <v>110</v>
      </c>
      <c r="F138" s="17" t="s">
        <v>82</v>
      </c>
      <c r="G138" s="17" t="s">
        <v>83</v>
      </c>
      <c r="H138" s="17" t="s">
        <v>87</v>
      </c>
      <c r="I138" s="17" t="s">
        <v>83</v>
      </c>
      <c r="J138" s="17">
        <f t="shared" ca="1" si="17"/>
        <v>0</v>
      </c>
      <c r="K138" s="18" t="str">
        <f t="shared" si="18"/>
        <v/>
      </c>
      <c r="L138" s="19" t="str">
        <f t="shared" ca="1" si="19"/>
        <v/>
      </c>
      <c r="M138" t="str">
        <f t="shared" si="20"/>
        <v/>
      </c>
      <c r="N138" t="str">
        <f t="array" aca="1" ref="N138" ca="1">IFERROR(IF(MATCH(C138,Feries,0),1,""),"")</f>
        <v/>
      </c>
      <c r="O138" t="s">
        <v>220</v>
      </c>
      <c r="P138" s="46" t="s">
        <v>233</v>
      </c>
      <c r="Q138" s="57">
        <f t="shared" si="21"/>
        <v>50</v>
      </c>
      <c r="R138">
        <f t="shared" si="22"/>
        <v>12</v>
      </c>
      <c r="S138">
        <f t="shared" si="23"/>
        <v>2018</v>
      </c>
    </row>
    <row r="139" spans="2:19" ht="15" hidden="1" customHeight="1" x14ac:dyDescent="0.25">
      <c r="B139">
        <f t="shared" si="16"/>
        <v>136</v>
      </c>
      <c r="C139" s="1">
        <v>43446</v>
      </c>
      <c r="D139" s="16" t="s">
        <v>137</v>
      </c>
      <c r="F139" s="17" t="s">
        <v>82</v>
      </c>
      <c r="G139" s="17" t="s">
        <v>83</v>
      </c>
      <c r="H139" s="17" t="s">
        <v>87</v>
      </c>
      <c r="I139" s="17" t="s">
        <v>83</v>
      </c>
      <c r="J139" s="17">
        <f t="shared" ca="1" si="17"/>
        <v>0</v>
      </c>
      <c r="K139" s="18" t="str">
        <f t="shared" si="18"/>
        <v/>
      </c>
      <c r="L139" s="19" t="str">
        <f t="shared" ca="1" si="19"/>
        <v/>
      </c>
      <c r="M139" t="str">
        <f t="shared" si="20"/>
        <v/>
      </c>
      <c r="N139" t="str">
        <f t="array" aca="1" ref="N139" ca="1">IFERROR(IF(MATCH(C139,Feries,0),1,""),"")</f>
        <v/>
      </c>
      <c r="O139" t="s">
        <v>220</v>
      </c>
      <c r="P139" s="46" t="s">
        <v>233</v>
      </c>
      <c r="Q139" s="57">
        <f t="shared" si="21"/>
        <v>50</v>
      </c>
      <c r="R139">
        <f t="shared" si="22"/>
        <v>12</v>
      </c>
      <c r="S139">
        <f t="shared" si="23"/>
        <v>2018</v>
      </c>
    </row>
    <row r="140" spans="2:19" ht="15" hidden="1" customHeight="1" x14ac:dyDescent="0.25">
      <c r="B140">
        <f t="shared" si="16"/>
        <v>137</v>
      </c>
      <c r="C140" s="1">
        <v>43446</v>
      </c>
      <c r="D140" s="16" t="s">
        <v>136</v>
      </c>
      <c r="F140" s="17" t="s">
        <v>82</v>
      </c>
      <c r="G140" s="17" t="s">
        <v>83</v>
      </c>
      <c r="H140" s="17" t="s">
        <v>87</v>
      </c>
      <c r="I140" s="17" t="s">
        <v>83</v>
      </c>
      <c r="J140" s="17">
        <f t="shared" ca="1" si="17"/>
        <v>0</v>
      </c>
      <c r="K140" s="18" t="str">
        <f t="shared" si="18"/>
        <v/>
      </c>
      <c r="L140" s="19" t="str">
        <f t="shared" ca="1" si="19"/>
        <v/>
      </c>
      <c r="M140" t="str">
        <f t="shared" si="20"/>
        <v/>
      </c>
      <c r="N140" t="str">
        <f t="array" aca="1" ref="N140" ca="1">IFERROR(IF(MATCH(C140,Feries,0),1,""),"")</f>
        <v/>
      </c>
      <c r="O140" t="s">
        <v>220</v>
      </c>
      <c r="P140" s="46" t="s">
        <v>233</v>
      </c>
      <c r="Q140" s="57">
        <f t="shared" si="21"/>
        <v>50</v>
      </c>
      <c r="R140">
        <f t="shared" si="22"/>
        <v>12</v>
      </c>
      <c r="S140">
        <f t="shared" si="23"/>
        <v>2018</v>
      </c>
    </row>
    <row r="141" spans="2:19" ht="15" hidden="1" customHeight="1" x14ac:dyDescent="0.25">
      <c r="B141">
        <f t="shared" si="16"/>
        <v>138</v>
      </c>
      <c r="C141" s="1">
        <v>43446</v>
      </c>
      <c r="D141" s="16" t="s">
        <v>110</v>
      </c>
      <c r="F141" s="17" t="s">
        <v>82</v>
      </c>
      <c r="G141" s="17" t="s">
        <v>83</v>
      </c>
      <c r="H141" s="17" t="s">
        <v>87</v>
      </c>
      <c r="I141" s="17" t="s">
        <v>83</v>
      </c>
      <c r="J141" s="17">
        <f t="shared" ca="1" si="17"/>
        <v>0</v>
      </c>
      <c r="K141" s="18" t="str">
        <f t="shared" si="18"/>
        <v/>
      </c>
      <c r="L141" s="19" t="str">
        <f t="shared" ca="1" si="19"/>
        <v/>
      </c>
      <c r="M141" t="str">
        <f t="shared" si="20"/>
        <v/>
      </c>
      <c r="N141" t="str">
        <f t="array" aca="1" ref="N141" ca="1">IFERROR(IF(MATCH(C141,Feries,0),1,""),"")</f>
        <v/>
      </c>
      <c r="O141" t="s">
        <v>220</v>
      </c>
      <c r="P141" s="46" t="s">
        <v>233</v>
      </c>
      <c r="Q141" s="57">
        <f t="shared" si="21"/>
        <v>50</v>
      </c>
      <c r="R141">
        <f t="shared" si="22"/>
        <v>12</v>
      </c>
      <c r="S141">
        <f t="shared" si="23"/>
        <v>2018</v>
      </c>
    </row>
    <row r="142" spans="2:19" ht="15" hidden="1" customHeight="1" x14ac:dyDescent="0.25">
      <c r="B142">
        <f t="shared" si="16"/>
        <v>139</v>
      </c>
      <c r="C142" s="1">
        <v>43447</v>
      </c>
      <c r="D142" s="16" t="s">
        <v>137</v>
      </c>
      <c r="F142" s="17" t="s">
        <v>82</v>
      </c>
      <c r="G142" s="17" t="s">
        <v>83</v>
      </c>
      <c r="H142" s="17" t="s">
        <v>87</v>
      </c>
      <c r="I142" s="17" t="s">
        <v>83</v>
      </c>
      <c r="J142" s="17">
        <f t="shared" ca="1" si="17"/>
        <v>0</v>
      </c>
      <c r="K142" s="18" t="str">
        <f t="shared" si="18"/>
        <v/>
      </c>
      <c r="L142" s="19" t="str">
        <f t="shared" ca="1" si="19"/>
        <v/>
      </c>
      <c r="M142" t="str">
        <f t="shared" si="20"/>
        <v/>
      </c>
      <c r="N142" t="str">
        <f t="array" aca="1" ref="N142" ca="1">IFERROR(IF(MATCH(C142,Feries,0),1,""),"")</f>
        <v/>
      </c>
      <c r="O142" t="s">
        <v>220</v>
      </c>
      <c r="P142" s="46" t="s">
        <v>233</v>
      </c>
      <c r="Q142" s="57">
        <f t="shared" si="21"/>
        <v>50</v>
      </c>
      <c r="R142">
        <f t="shared" si="22"/>
        <v>12</v>
      </c>
      <c r="S142">
        <f t="shared" si="23"/>
        <v>2018</v>
      </c>
    </row>
    <row r="143" spans="2:19" ht="15" hidden="1" customHeight="1" x14ac:dyDescent="0.25">
      <c r="B143">
        <f t="shared" si="16"/>
        <v>140</v>
      </c>
      <c r="C143" s="1">
        <v>43447</v>
      </c>
      <c r="D143" s="16" t="s">
        <v>136</v>
      </c>
      <c r="F143" s="17" t="s">
        <v>82</v>
      </c>
      <c r="G143" s="17" t="s">
        <v>83</v>
      </c>
      <c r="H143" s="17" t="s">
        <v>87</v>
      </c>
      <c r="I143" s="17" t="s">
        <v>83</v>
      </c>
      <c r="J143" s="17">
        <f t="shared" ca="1" si="17"/>
        <v>0</v>
      </c>
      <c r="K143" s="18" t="str">
        <f t="shared" si="18"/>
        <v/>
      </c>
      <c r="L143" s="19" t="str">
        <f t="shared" ca="1" si="19"/>
        <v/>
      </c>
      <c r="M143" t="str">
        <f t="shared" si="20"/>
        <v/>
      </c>
      <c r="N143" t="str">
        <f t="array" aca="1" ref="N143" ca="1">IFERROR(IF(MATCH(C143,Feries,0),1,""),"")</f>
        <v/>
      </c>
      <c r="O143" t="s">
        <v>220</v>
      </c>
      <c r="P143" s="46" t="s">
        <v>233</v>
      </c>
      <c r="Q143" s="57">
        <f t="shared" si="21"/>
        <v>50</v>
      </c>
      <c r="R143">
        <f t="shared" si="22"/>
        <v>12</v>
      </c>
      <c r="S143">
        <f t="shared" si="23"/>
        <v>2018</v>
      </c>
    </row>
    <row r="144" spans="2:19" ht="15" hidden="1" customHeight="1" x14ac:dyDescent="0.25">
      <c r="B144">
        <f t="shared" si="16"/>
        <v>141</v>
      </c>
      <c r="C144" s="1">
        <v>43447</v>
      </c>
      <c r="D144" s="16" t="s">
        <v>110</v>
      </c>
      <c r="F144" s="17" t="s">
        <v>82</v>
      </c>
      <c r="G144" s="17" t="s">
        <v>83</v>
      </c>
      <c r="H144" s="17" t="s">
        <v>87</v>
      </c>
      <c r="I144" s="17" t="s">
        <v>83</v>
      </c>
      <c r="J144" s="17">
        <f t="shared" ca="1" si="17"/>
        <v>0</v>
      </c>
      <c r="K144" s="18" t="str">
        <f t="shared" si="18"/>
        <v/>
      </c>
      <c r="L144" s="19" t="str">
        <f t="shared" ca="1" si="19"/>
        <v/>
      </c>
      <c r="M144" t="str">
        <f t="shared" si="20"/>
        <v/>
      </c>
      <c r="N144" t="str">
        <f t="array" aca="1" ref="N144" ca="1">IFERROR(IF(MATCH(C144,Feries,0),1,""),"")</f>
        <v/>
      </c>
      <c r="O144" t="s">
        <v>220</v>
      </c>
      <c r="P144" s="46" t="s">
        <v>233</v>
      </c>
      <c r="Q144" s="57">
        <f t="shared" si="21"/>
        <v>50</v>
      </c>
      <c r="R144">
        <f t="shared" si="22"/>
        <v>12</v>
      </c>
      <c r="S144">
        <f t="shared" si="23"/>
        <v>2018</v>
      </c>
    </row>
    <row r="145" spans="2:19" ht="15" hidden="1" customHeight="1" x14ac:dyDescent="0.25">
      <c r="B145">
        <f t="shared" si="16"/>
        <v>142</v>
      </c>
      <c r="C145" s="1">
        <v>43448</v>
      </c>
      <c r="D145" s="16" t="s">
        <v>137</v>
      </c>
      <c r="F145" s="17" t="s">
        <v>82</v>
      </c>
      <c r="G145" s="17" t="s">
        <v>83</v>
      </c>
      <c r="H145" s="17" t="s">
        <v>87</v>
      </c>
      <c r="I145" s="17" t="s">
        <v>83</v>
      </c>
      <c r="J145" s="17">
        <f t="shared" ca="1" si="17"/>
        <v>0</v>
      </c>
      <c r="K145" s="18" t="str">
        <f t="shared" si="18"/>
        <v/>
      </c>
      <c r="L145" s="19" t="str">
        <f t="shared" ca="1" si="19"/>
        <v/>
      </c>
      <c r="M145" t="str">
        <f t="shared" si="20"/>
        <v/>
      </c>
      <c r="N145" t="str">
        <f t="array" aca="1" ref="N145" ca="1">IFERROR(IF(MATCH(C145,Feries,0),1,""),"")</f>
        <v/>
      </c>
      <c r="O145" t="s">
        <v>220</v>
      </c>
      <c r="P145" s="46" t="s">
        <v>233</v>
      </c>
      <c r="Q145" s="57">
        <f t="shared" si="21"/>
        <v>50</v>
      </c>
      <c r="R145">
        <f t="shared" si="22"/>
        <v>12</v>
      </c>
      <c r="S145">
        <f t="shared" si="23"/>
        <v>2018</v>
      </c>
    </row>
    <row r="146" spans="2:19" ht="15" hidden="1" customHeight="1" x14ac:dyDescent="0.25">
      <c r="B146">
        <f t="shared" si="16"/>
        <v>143</v>
      </c>
      <c r="C146" s="1">
        <v>43448</v>
      </c>
      <c r="D146" s="16" t="s">
        <v>136</v>
      </c>
      <c r="F146" s="17" t="s">
        <v>82</v>
      </c>
      <c r="G146" s="17" t="s">
        <v>83</v>
      </c>
      <c r="H146" s="17" t="s">
        <v>87</v>
      </c>
      <c r="I146" s="17" t="s">
        <v>83</v>
      </c>
      <c r="J146" s="17">
        <f t="shared" ca="1" si="17"/>
        <v>0</v>
      </c>
      <c r="K146" s="18" t="str">
        <f t="shared" si="18"/>
        <v/>
      </c>
      <c r="L146" s="19" t="str">
        <f t="shared" ca="1" si="19"/>
        <v/>
      </c>
      <c r="M146" t="str">
        <f t="shared" si="20"/>
        <v/>
      </c>
      <c r="N146" t="str">
        <f t="array" aca="1" ref="N146" ca="1">IFERROR(IF(MATCH(C146,Feries,0),1,""),"")</f>
        <v/>
      </c>
      <c r="O146" t="s">
        <v>220</v>
      </c>
      <c r="P146" s="46" t="s">
        <v>233</v>
      </c>
      <c r="Q146" s="57">
        <f t="shared" si="21"/>
        <v>50</v>
      </c>
      <c r="R146">
        <f t="shared" si="22"/>
        <v>12</v>
      </c>
      <c r="S146">
        <f t="shared" si="23"/>
        <v>2018</v>
      </c>
    </row>
    <row r="147" spans="2:19" ht="15" hidden="1" customHeight="1" x14ac:dyDescent="0.25">
      <c r="B147">
        <f t="shared" si="16"/>
        <v>144</v>
      </c>
      <c r="C147" s="1">
        <v>43448</v>
      </c>
      <c r="D147" s="16" t="s">
        <v>110</v>
      </c>
      <c r="F147" s="17" t="s">
        <v>82</v>
      </c>
      <c r="G147" s="17" t="s">
        <v>83</v>
      </c>
      <c r="H147" s="17" t="s">
        <v>87</v>
      </c>
      <c r="I147" s="17" t="s">
        <v>83</v>
      </c>
      <c r="J147" s="17">
        <f t="shared" ca="1" si="17"/>
        <v>0</v>
      </c>
      <c r="K147" s="18" t="str">
        <f t="shared" si="18"/>
        <v/>
      </c>
      <c r="L147" s="19" t="str">
        <f t="shared" ca="1" si="19"/>
        <v/>
      </c>
      <c r="M147" t="str">
        <f t="shared" si="20"/>
        <v/>
      </c>
      <c r="N147" t="str">
        <f t="array" aca="1" ref="N147" ca="1">IFERROR(IF(MATCH(C147,Feries,0),1,""),"")</f>
        <v/>
      </c>
      <c r="O147" t="s">
        <v>220</v>
      </c>
      <c r="P147" s="46" t="s">
        <v>233</v>
      </c>
      <c r="Q147" s="57">
        <f t="shared" si="21"/>
        <v>50</v>
      </c>
      <c r="R147">
        <f t="shared" si="22"/>
        <v>12</v>
      </c>
      <c r="S147">
        <f t="shared" si="23"/>
        <v>2018</v>
      </c>
    </row>
    <row r="148" spans="2:19" s="61" customFormat="1" ht="15" customHeight="1" x14ac:dyDescent="0.25">
      <c r="B148" s="61">
        <f t="shared" si="16"/>
        <v>145</v>
      </c>
      <c r="C148" s="62">
        <v>43472</v>
      </c>
      <c r="D148" s="63" t="s">
        <v>110</v>
      </c>
      <c r="E148" s="64"/>
      <c r="F148" s="65" t="s">
        <v>82</v>
      </c>
      <c r="G148" s="65" t="s">
        <v>83</v>
      </c>
      <c r="H148" s="65" t="s">
        <v>87</v>
      </c>
      <c r="I148" s="65" t="s">
        <v>83</v>
      </c>
      <c r="J148" s="65">
        <f t="shared" ca="1" si="17"/>
        <v>0</v>
      </c>
      <c r="K148" s="66" t="str">
        <f t="shared" si="18"/>
        <v/>
      </c>
      <c r="L148" s="67" t="str">
        <f t="shared" ca="1" si="19"/>
        <v/>
      </c>
      <c r="M148" s="61" t="str">
        <f t="shared" si="20"/>
        <v/>
      </c>
      <c r="N148" s="61" t="str">
        <f t="array" aca="1" ref="N148" ca="1">IFERROR(IF(MATCH(C148,Feries,0),1,""),"")</f>
        <v/>
      </c>
      <c r="O148" s="61" t="s">
        <v>220</v>
      </c>
      <c r="P148" s="68" t="s">
        <v>243</v>
      </c>
      <c r="Q148" s="69">
        <f t="shared" si="21"/>
        <v>2</v>
      </c>
      <c r="R148" s="61">
        <f t="shared" si="22"/>
        <v>1</v>
      </c>
      <c r="S148" s="61">
        <f t="shared" si="23"/>
        <v>2019</v>
      </c>
    </row>
    <row r="149" spans="2:19" s="61" customFormat="1" ht="15" customHeight="1" x14ac:dyDescent="0.25">
      <c r="B149" s="61">
        <f t="shared" si="16"/>
        <v>146</v>
      </c>
      <c r="C149" s="62">
        <v>43472</v>
      </c>
      <c r="D149" s="63" t="s">
        <v>235</v>
      </c>
      <c r="E149" s="64"/>
      <c r="F149" s="65" t="s">
        <v>82</v>
      </c>
      <c r="G149" s="65" t="s">
        <v>83</v>
      </c>
      <c r="H149" s="65" t="s">
        <v>87</v>
      </c>
      <c r="I149" s="65" t="s">
        <v>83</v>
      </c>
      <c r="J149" s="65">
        <f t="shared" ca="1" si="17"/>
        <v>0</v>
      </c>
      <c r="K149" s="66" t="str">
        <f t="shared" si="18"/>
        <v/>
      </c>
      <c r="L149" s="67" t="str">
        <f t="shared" ca="1" si="19"/>
        <v/>
      </c>
      <c r="M149" s="61" t="str">
        <f t="shared" si="20"/>
        <v/>
      </c>
      <c r="N149" s="61" t="str">
        <f t="array" aca="1" ref="N149" ca="1">IFERROR(IF(MATCH(C149,Feries,0),1,""),"")</f>
        <v/>
      </c>
      <c r="O149" s="61" t="s">
        <v>230</v>
      </c>
      <c r="P149" s="68" t="s">
        <v>243</v>
      </c>
      <c r="Q149" s="69">
        <f t="shared" si="21"/>
        <v>2</v>
      </c>
      <c r="R149" s="61">
        <f t="shared" si="22"/>
        <v>1</v>
      </c>
      <c r="S149" s="61">
        <f t="shared" si="23"/>
        <v>2019</v>
      </c>
    </row>
    <row r="150" spans="2:19" ht="15" customHeight="1" x14ac:dyDescent="0.25">
      <c r="B150">
        <f t="shared" si="16"/>
        <v>147</v>
      </c>
      <c r="C150" s="1">
        <v>43473</v>
      </c>
      <c r="D150" s="16" t="s">
        <v>110</v>
      </c>
      <c r="F150" s="17" t="s">
        <v>82</v>
      </c>
      <c r="G150" s="17" t="s">
        <v>83</v>
      </c>
      <c r="H150" s="17" t="s">
        <v>87</v>
      </c>
      <c r="I150" s="17" t="s">
        <v>83</v>
      </c>
      <c r="J150" s="17">
        <f t="shared" ca="1" si="17"/>
        <v>0</v>
      </c>
      <c r="K150" s="18" t="str">
        <f t="shared" si="18"/>
        <v/>
      </c>
      <c r="L150" s="19" t="str">
        <f t="shared" ca="1" si="19"/>
        <v/>
      </c>
      <c r="M150" t="str">
        <f t="shared" si="20"/>
        <v/>
      </c>
      <c r="N150" t="str">
        <f t="array" aca="1" ref="N150" ca="1">IFERROR(IF(MATCH(C150,Feries,0),1,""),"")</f>
        <v/>
      </c>
      <c r="O150" t="s">
        <v>220</v>
      </c>
      <c r="P150" s="45" t="s">
        <v>243</v>
      </c>
      <c r="Q150" s="57">
        <f t="shared" si="21"/>
        <v>2</v>
      </c>
      <c r="R150">
        <f t="shared" si="22"/>
        <v>1</v>
      </c>
      <c r="S150">
        <f t="shared" si="23"/>
        <v>2019</v>
      </c>
    </row>
    <row r="151" spans="2:19" ht="15" customHeight="1" x14ac:dyDescent="0.25">
      <c r="B151">
        <f t="shared" si="16"/>
        <v>148</v>
      </c>
      <c r="C151" s="1">
        <v>43473</v>
      </c>
      <c r="D151" s="16" t="s">
        <v>235</v>
      </c>
      <c r="F151" s="17" t="s">
        <v>82</v>
      </c>
      <c r="G151" s="17" t="s">
        <v>83</v>
      </c>
      <c r="H151" s="17" t="s">
        <v>87</v>
      </c>
      <c r="I151" s="17" t="s">
        <v>83</v>
      </c>
      <c r="J151" s="17">
        <f t="shared" ca="1" si="17"/>
        <v>0</v>
      </c>
      <c r="K151" s="18" t="str">
        <f t="shared" si="18"/>
        <v/>
      </c>
      <c r="L151" s="19" t="str">
        <f t="shared" ca="1" si="19"/>
        <v/>
      </c>
      <c r="M151" t="str">
        <f t="shared" si="20"/>
        <v/>
      </c>
      <c r="N151" t="str">
        <f t="array" aca="1" ref="N151" ca="1">IFERROR(IF(MATCH(C151,Feries,0),1,""),"")</f>
        <v/>
      </c>
      <c r="O151" t="s">
        <v>230</v>
      </c>
      <c r="P151" s="45" t="s">
        <v>243</v>
      </c>
      <c r="Q151" s="57">
        <f t="shared" si="21"/>
        <v>2</v>
      </c>
      <c r="R151">
        <f t="shared" si="22"/>
        <v>1</v>
      </c>
      <c r="S151">
        <f t="shared" si="23"/>
        <v>2019</v>
      </c>
    </row>
    <row r="152" spans="2:19" ht="15" customHeight="1" x14ac:dyDescent="0.25">
      <c r="B152">
        <f t="shared" si="16"/>
        <v>149</v>
      </c>
      <c r="C152" s="1">
        <v>43474</v>
      </c>
      <c r="D152" s="16" t="s">
        <v>110</v>
      </c>
      <c r="F152" s="17" t="s">
        <v>82</v>
      </c>
      <c r="G152" s="17" t="s">
        <v>83</v>
      </c>
      <c r="H152" s="17" t="s">
        <v>87</v>
      </c>
      <c r="I152" s="17" t="s">
        <v>83</v>
      </c>
      <c r="J152" s="17">
        <f t="shared" ca="1" si="17"/>
        <v>0</v>
      </c>
      <c r="K152" s="18" t="str">
        <f t="shared" si="18"/>
        <v/>
      </c>
      <c r="L152" s="19" t="str">
        <f t="shared" ca="1" si="19"/>
        <v/>
      </c>
      <c r="M152" t="str">
        <f t="shared" si="20"/>
        <v/>
      </c>
      <c r="N152" t="str">
        <f t="array" aca="1" ref="N152" ca="1">IFERROR(IF(MATCH(C152,Feries,0),1,""),"")</f>
        <v/>
      </c>
      <c r="O152" t="s">
        <v>220</v>
      </c>
      <c r="P152" s="45" t="s">
        <v>243</v>
      </c>
      <c r="Q152" s="57">
        <f t="shared" si="21"/>
        <v>2</v>
      </c>
      <c r="R152">
        <f t="shared" si="22"/>
        <v>1</v>
      </c>
      <c r="S152">
        <f t="shared" si="23"/>
        <v>2019</v>
      </c>
    </row>
    <row r="153" spans="2:19" ht="15" customHeight="1" x14ac:dyDescent="0.25">
      <c r="B153">
        <f t="shared" si="16"/>
        <v>150</v>
      </c>
      <c r="C153" s="1">
        <v>43474</v>
      </c>
      <c r="D153" s="16" t="s">
        <v>235</v>
      </c>
      <c r="F153" s="17" t="s">
        <v>82</v>
      </c>
      <c r="G153" s="17" t="s">
        <v>83</v>
      </c>
      <c r="H153" s="17" t="s">
        <v>87</v>
      </c>
      <c r="I153" s="17" t="s">
        <v>83</v>
      </c>
      <c r="J153" s="17">
        <f t="shared" ca="1" si="17"/>
        <v>0</v>
      </c>
      <c r="K153" s="18" t="str">
        <f t="shared" si="18"/>
        <v/>
      </c>
      <c r="L153" s="19" t="str">
        <f t="shared" ca="1" si="19"/>
        <v/>
      </c>
      <c r="M153" t="str">
        <f t="shared" si="20"/>
        <v/>
      </c>
      <c r="N153" t="str">
        <f t="array" aca="1" ref="N153" ca="1">IFERROR(IF(MATCH(C153,Feries,0),1,""),"")</f>
        <v/>
      </c>
      <c r="O153" t="s">
        <v>230</v>
      </c>
      <c r="P153" s="45" t="s">
        <v>243</v>
      </c>
      <c r="Q153" s="57">
        <f t="shared" si="21"/>
        <v>2</v>
      </c>
      <c r="R153">
        <f t="shared" si="22"/>
        <v>1</v>
      </c>
      <c r="S153">
        <f t="shared" si="23"/>
        <v>2019</v>
      </c>
    </row>
    <row r="154" spans="2:19" ht="15" customHeight="1" x14ac:dyDescent="0.25">
      <c r="B154">
        <f t="shared" si="16"/>
        <v>151</v>
      </c>
      <c r="C154" s="1">
        <v>43475</v>
      </c>
      <c r="D154" s="16" t="s">
        <v>110</v>
      </c>
      <c r="F154" s="17" t="s">
        <v>82</v>
      </c>
      <c r="G154" s="17" t="s">
        <v>83</v>
      </c>
      <c r="H154" s="17" t="s">
        <v>87</v>
      </c>
      <c r="I154" s="17" t="s">
        <v>83</v>
      </c>
      <c r="J154" s="17">
        <f t="shared" ca="1" si="17"/>
        <v>0</v>
      </c>
      <c r="K154" s="18" t="str">
        <f t="shared" si="18"/>
        <v/>
      </c>
      <c r="L154" s="19" t="str">
        <f t="shared" ca="1" si="19"/>
        <v/>
      </c>
      <c r="M154" t="str">
        <f t="shared" si="20"/>
        <v/>
      </c>
      <c r="N154" t="str">
        <f t="array" aca="1" ref="N154" ca="1">IFERROR(IF(MATCH(C154,Feries,0),1,""),"")</f>
        <v/>
      </c>
      <c r="O154" t="s">
        <v>220</v>
      </c>
      <c r="P154" s="45" t="s">
        <v>243</v>
      </c>
      <c r="Q154" s="57">
        <f t="shared" si="21"/>
        <v>2</v>
      </c>
      <c r="R154">
        <f t="shared" si="22"/>
        <v>1</v>
      </c>
      <c r="S154">
        <f t="shared" si="23"/>
        <v>2019</v>
      </c>
    </row>
    <row r="155" spans="2:19" ht="15" customHeight="1" x14ac:dyDescent="0.25">
      <c r="B155">
        <f t="shared" si="16"/>
        <v>152</v>
      </c>
      <c r="C155" s="1">
        <v>43475</v>
      </c>
      <c r="D155" s="16" t="s">
        <v>235</v>
      </c>
      <c r="F155" s="17" t="s">
        <v>82</v>
      </c>
      <c r="G155" s="17" t="s">
        <v>83</v>
      </c>
      <c r="H155" s="17" t="s">
        <v>87</v>
      </c>
      <c r="I155" s="17" t="s">
        <v>83</v>
      </c>
      <c r="J155" s="17">
        <f t="shared" ca="1" si="17"/>
        <v>0</v>
      </c>
      <c r="K155" s="18" t="str">
        <f t="shared" si="18"/>
        <v/>
      </c>
      <c r="L155" s="19" t="str">
        <f t="shared" ca="1" si="19"/>
        <v/>
      </c>
      <c r="M155" t="str">
        <f t="shared" si="20"/>
        <v/>
      </c>
      <c r="N155" t="str">
        <f t="array" aca="1" ref="N155" ca="1">IFERROR(IF(MATCH(C155,Feries,0),1,""),"")</f>
        <v/>
      </c>
      <c r="O155" t="s">
        <v>230</v>
      </c>
      <c r="P155" s="45" t="s">
        <v>243</v>
      </c>
      <c r="Q155" s="57">
        <f t="shared" si="21"/>
        <v>2</v>
      </c>
      <c r="R155">
        <f t="shared" si="22"/>
        <v>1</v>
      </c>
      <c r="S155">
        <f t="shared" si="23"/>
        <v>2019</v>
      </c>
    </row>
    <row r="156" spans="2:19" ht="15" customHeight="1" x14ac:dyDescent="0.25">
      <c r="B156">
        <f t="shared" si="16"/>
        <v>153</v>
      </c>
      <c r="C156" s="1">
        <v>43476</v>
      </c>
      <c r="D156" s="16" t="s">
        <v>110</v>
      </c>
      <c r="F156" s="17" t="s">
        <v>82</v>
      </c>
      <c r="G156" s="17" t="s">
        <v>83</v>
      </c>
      <c r="H156" s="17" t="s">
        <v>87</v>
      </c>
      <c r="I156" s="17" t="s">
        <v>83</v>
      </c>
      <c r="J156" s="17">
        <f t="shared" ca="1" si="17"/>
        <v>0</v>
      </c>
      <c r="K156" s="18" t="str">
        <f t="shared" si="18"/>
        <v/>
      </c>
      <c r="L156" s="19" t="str">
        <f t="shared" ca="1" si="19"/>
        <v/>
      </c>
      <c r="M156" t="str">
        <f t="shared" si="20"/>
        <v/>
      </c>
      <c r="N156" t="str">
        <f t="array" aca="1" ref="N156" ca="1">IFERROR(IF(MATCH(C156,Feries,0),1,""),"")</f>
        <v/>
      </c>
      <c r="O156" t="s">
        <v>220</v>
      </c>
      <c r="P156" s="45" t="s">
        <v>243</v>
      </c>
      <c r="Q156" s="57">
        <f t="shared" si="21"/>
        <v>2</v>
      </c>
      <c r="R156">
        <f t="shared" si="22"/>
        <v>1</v>
      </c>
      <c r="S156">
        <f t="shared" si="23"/>
        <v>2019</v>
      </c>
    </row>
    <row r="157" spans="2:19" ht="15" customHeight="1" x14ac:dyDescent="0.25">
      <c r="B157">
        <f t="shared" si="16"/>
        <v>154</v>
      </c>
      <c r="C157" s="1">
        <v>43476</v>
      </c>
      <c r="D157" s="16" t="s">
        <v>235</v>
      </c>
      <c r="F157" s="17" t="s">
        <v>82</v>
      </c>
      <c r="G157" s="17" t="s">
        <v>83</v>
      </c>
      <c r="H157" s="17" t="s">
        <v>87</v>
      </c>
      <c r="I157" s="17" t="s">
        <v>83</v>
      </c>
      <c r="J157" s="17">
        <f t="shared" ca="1" si="17"/>
        <v>0</v>
      </c>
      <c r="K157" s="18" t="str">
        <f t="shared" si="18"/>
        <v/>
      </c>
      <c r="L157" s="19" t="str">
        <f t="shared" ca="1" si="19"/>
        <v/>
      </c>
      <c r="M157" t="str">
        <f t="shared" si="20"/>
        <v/>
      </c>
      <c r="N157" t="str">
        <f t="array" aca="1" ref="N157" ca="1">IFERROR(IF(MATCH(C157,Feries,0),1,""),"")</f>
        <v/>
      </c>
      <c r="O157" t="s">
        <v>230</v>
      </c>
      <c r="P157" s="45" t="s">
        <v>243</v>
      </c>
      <c r="Q157" s="57">
        <f t="shared" si="21"/>
        <v>2</v>
      </c>
      <c r="R157">
        <f t="shared" si="22"/>
        <v>1</v>
      </c>
      <c r="S157">
        <f t="shared" si="23"/>
        <v>2019</v>
      </c>
    </row>
    <row r="158" spans="2:19" ht="15" hidden="1" customHeight="1" x14ac:dyDescent="0.25">
      <c r="B158">
        <f t="shared" si="16"/>
        <v>155</v>
      </c>
      <c r="C158" s="1">
        <v>43441</v>
      </c>
      <c r="D158" s="16" t="s">
        <v>137</v>
      </c>
      <c r="F158" s="17" t="s">
        <v>82</v>
      </c>
      <c r="G158" s="17" t="s">
        <v>83</v>
      </c>
      <c r="H158" s="17" t="s">
        <v>87</v>
      </c>
      <c r="I158" s="17" t="s">
        <v>93</v>
      </c>
      <c r="J158" s="17">
        <f t="shared" ca="1" si="17"/>
        <v>0</v>
      </c>
      <c r="K158" s="18" t="str">
        <f t="shared" si="18"/>
        <v/>
      </c>
      <c r="L158" s="19" t="str">
        <f t="shared" ca="1" si="19"/>
        <v/>
      </c>
      <c r="M158" t="str">
        <f t="shared" si="20"/>
        <v/>
      </c>
      <c r="N158" t="str">
        <f t="array" aca="1" ref="N158" ca="1">IFERROR(IF(MATCH(C158,Feries,0),1,""),"")</f>
        <v/>
      </c>
      <c r="O158" t="s">
        <v>220</v>
      </c>
      <c r="P158" s="45" t="s">
        <v>243</v>
      </c>
      <c r="Q158" s="57">
        <f t="shared" si="21"/>
        <v>49</v>
      </c>
      <c r="R158">
        <f t="shared" si="22"/>
        <v>12</v>
      </c>
      <c r="S158">
        <f t="shared" si="23"/>
        <v>2018</v>
      </c>
    </row>
    <row r="159" spans="2:19" ht="15" hidden="1" customHeight="1" x14ac:dyDescent="0.25">
      <c r="B159">
        <f t="shared" si="16"/>
        <v>156</v>
      </c>
      <c r="C159" s="1">
        <v>43441</v>
      </c>
      <c r="D159" s="16" t="s">
        <v>136</v>
      </c>
      <c r="F159" s="17" t="s">
        <v>82</v>
      </c>
      <c r="G159" s="17" t="s">
        <v>83</v>
      </c>
      <c r="H159" s="17" t="s">
        <v>87</v>
      </c>
      <c r="I159" s="17" t="s">
        <v>93</v>
      </c>
      <c r="J159" s="17">
        <f t="shared" ca="1" si="17"/>
        <v>0</v>
      </c>
      <c r="K159" s="18" t="str">
        <f t="shared" si="18"/>
        <v/>
      </c>
      <c r="L159" s="19" t="str">
        <f t="shared" ca="1" si="19"/>
        <v/>
      </c>
      <c r="M159" t="str">
        <f t="shared" si="20"/>
        <v/>
      </c>
      <c r="N159" t="str">
        <f t="array" aca="1" ref="N159" ca="1">IFERROR(IF(MATCH(C159,Feries,0),1,""),"")</f>
        <v/>
      </c>
      <c r="O159" t="s">
        <v>220</v>
      </c>
      <c r="P159" s="45" t="s">
        <v>243</v>
      </c>
      <c r="Q159" s="57">
        <f t="shared" si="21"/>
        <v>49</v>
      </c>
      <c r="R159">
        <f t="shared" si="22"/>
        <v>12</v>
      </c>
      <c r="S159">
        <f t="shared" si="23"/>
        <v>2018</v>
      </c>
    </row>
    <row r="160" spans="2:19" ht="15" hidden="1" customHeight="1" x14ac:dyDescent="0.25">
      <c r="B160">
        <f t="shared" si="16"/>
        <v>157</v>
      </c>
      <c r="C160" s="1">
        <v>43441</v>
      </c>
      <c r="D160" s="16" t="s">
        <v>110</v>
      </c>
      <c r="F160" s="17" t="s">
        <v>82</v>
      </c>
      <c r="G160" s="17" t="s">
        <v>83</v>
      </c>
      <c r="H160" s="17" t="s">
        <v>87</v>
      </c>
      <c r="I160" s="17" t="s">
        <v>93</v>
      </c>
      <c r="J160" s="17">
        <f t="shared" ca="1" si="17"/>
        <v>0</v>
      </c>
      <c r="K160" s="18" t="str">
        <f t="shared" si="18"/>
        <v/>
      </c>
      <c r="L160" s="19" t="str">
        <f t="shared" ca="1" si="19"/>
        <v/>
      </c>
      <c r="M160" t="str">
        <f t="shared" si="20"/>
        <v/>
      </c>
      <c r="N160" t="str">
        <f t="array" aca="1" ref="N160" ca="1">IFERROR(IF(MATCH(C160,Feries,0),1,""),"")</f>
        <v/>
      </c>
      <c r="O160" t="s">
        <v>220</v>
      </c>
      <c r="P160" s="45" t="s">
        <v>243</v>
      </c>
      <c r="Q160" s="57">
        <f t="shared" si="21"/>
        <v>49</v>
      </c>
      <c r="R160">
        <f t="shared" si="22"/>
        <v>12</v>
      </c>
      <c r="S160">
        <f t="shared" si="23"/>
        <v>2018</v>
      </c>
    </row>
    <row r="161" spans="2:19" ht="15" hidden="1" customHeight="1" x14ac:dyDescent="0.25">
      <c r="B161">
        <f t="shared" si="16"/>
        <v>158</v>
      </c>
      <c r="C161" s="1">
        <v>43405</v>
      </c>
      <c r="D161" s="16" t="s">
        <v>137</v>
      </c>
      <c r="E161" s="23" t="s">
        <v>15</v>
      </c>
      <c r="F161" s="17" t="s">
        <v>82</v>
      </c>
      <c r="G161" s="17" t="s">
        <v>83</v>
      </c>
      <c r="H161" s="17" t="s">
        <v>87</v>
      </c>
      <c r="I161" s="17" t="s">
        <v>93</v>
      </c>
      <c r="J161" s="17">
        <f t="shared" si="17"/>
        <v>0.31250000000000006</v>
      </c>
      <c r="K161" s="18" t="str">
        <f t="shared" si="18"/>
        <v>- 0:30</v>
      </c>
      <c r="L161" s="19">
        <f t="shared" si="19"/>
        <v>2.0833333333333259E-2</v>
      </c>
      <c r="M161" t="str">
        <f t="shared" si="20"/>
        <v/>
      </c>
      <c r="N161" t="str">
        <f t="array" aca="1" ref="N161" ca="1">IFERROR(IF(MATCH(C161,Feries,0),1,""),"")</f>
        <v/>
      </c>
      <c r="O161" t="s">
        <v>220</v>
      </c>
      <c r="P161" s="45" t="s">
        <v>243</v>
      </c>
      <c r="Q161" s="56">
        <f t="shared" si="21"/>
        <v>44</v>
      </c>
      <c r="R161">
        <f t="shared" si="22"/>
        <v>11</v>
      </c>
      <c r="S161">
        <f t="shared" si="23"/>
        <v>2018</v>
      </c>
    </row>
    <row r="162" spans="2:19" ht="15" hidden="1" customHeight="1" x14ac:dyDescent="0.25">
      <c r="B162">
        <f t="shared" si="16"/>
        <v>159</v>
      </c>
      <c r="C162" s="21">
        <v>43406</v>
      </c>
      <c r="D162" s="16" t="s">
        <v>137</v>
      </c>
      <c r="E162" s="23" t="s">
        <v>15</v>
      </c>
      <c r="F162" s="17" t="s">
        <v>82</v>
      </c>
      <c r="G162" s="17" t="s">
        <v>83</v>
      </c>
      <c r="H162" s="17" t="s">
        <v>87</v>
      </c>
      <c r="I162" s="17" t="s">
        <v>93</v>
      </c>
      <c r="J162" s="17">
        <f t="shared" si="17"/>
        <v>0.31250000000000006</v>
      </c>
      <c r="K162" s="18" t="str">
        <f t="shared" si="18"/>
        <v>- 0:30</v>
      </c>
      <c r="L162" s="19">
        <f t="shared" si="19"/>
        <v>2.0833333333333259E-2</v>
      </c>
      <c r="M162" t="str">
        <f t="shared" si="20"/>
        <v/>
      </c>
      <c r="N162" t="str">
        <f t="array" aca="1" ref="N162" ca="1">IFERROR(IF(MATCH(C162,Feries,0),1,""),"")</f>
        <v/>
      </c>
      <c r="O162" t="s">
        <v>220</v>
      </c>
      <c r="P162" s="45" t="s">
        <v>243</v>
      </c>
      <c r="Q162" s="56">
        <f t="shared" si="21"/>
        <v>44</v>
      </c>
      <c r="R162">
        <f t="shared" si="22"/>
        <v>11</v>
      </c>
      <c r="S162">
        <f t="shared" si="23"/>
        <v>2018</v>
      </c>
    </row>
    <row r="163" spans="2:19" ht="15" hidden="1" customHeight="1" x14ac:dyDescent="0.25">
      <c r="B163">
        <f t="shared" si="16"/>
        <v>160</v>
      </c>
      <c r="C163" s="1">
        <v>43409</v>
      </c>
      <c r="D163" s="16" t="s">
        <v>137</v>
      </c>
      <c r="E163" s="23" t="s">
        <v>15</v>
      </c>
      <c r="F163" s="17" t="s">
        <v>82</v>
      </c>
      <c r="G163" s="17" t="s">
        <v>83</v>
      </c>
      <c r="H163" s="17" t="s">
        <v>87</v>
      </c>
      <c r="I163" s="17" t="s">
        <v>93</v>
      </c>
      <c r="J163" s="17">
        <f t="shared" si="17"/>
        <v>0.31250000000000006</v>
      </c>
      <c r="K163" s="18" t="str">
        <f t="shared" si="18"/>
        <v>- 0:30</v>
      </c>
      <c r="L163" s="19">
        <f t="shared" si="19"/>
        <v>2.0833333333333259E-2</v>
      </c>
      <c r="M163" t="str">
        <f t="shared" si="20"/>
        <v/>
      </c>
      <c r="N163" t="str">
        <f t="array" aca="1" ref="N163" ca="1">IFERROR(IF(MATCH(C163,Feries,0),1,""),"")</f>
        <v/>
      </c>
      <c r="O163" t="s">
        <v>220</v>
      </c>
      <c r="P163" s="45" t="s">
        <v>243</v>
      </c>
      <c r="Q163" s="56">
        <f t="shared" si="21"/>
        <v>45</v>
      </c>
      <c r="R163">
        <f t="shared" si="22"/>
        <v>11</v>
      </c>
      <c r="S163">
        <f t="shared" si="23"/>
        <v>2018</v>
      </c>
    </row>
    <row r="164" spans="2:19" ht="15" hidden="1" customHeight="1" x14ac:dyDescent="0.25">
      <c r="B164">
        <f t="shared" si="16"/>
        <v>161</v>
      </c>
      <c r="C164" s="1">
        <v>43410</v>
      </c>
      <c r="D164" s="16" t="s">
        <v>137</v>
      </c>
      <c r="E164" s="23" t="s">
        <v>15</v>
      </c>
      <c r="F164" s="17" t="s">
        <v>82</v>
      </c>
      <c r="G164" s="17" t="s">
        <v>83</v>
      </c>
      <c r="H164" s="17" t="s">
        <v>87</v>
      </c>
      <c r="I164" s="17" t="s">
        <v>93</v>
      </c>
      <c r="J164" s="17">
        <f t="shared" si="17"/>
        <v>0.31250000000000006</v>
      </c>
      <c r="K164" s="18" t="str">
        <f t="shared" si="18"/>
        <v>- 0:30</v>
      </c>
      <c r="L164" s="19">
        <f t="shared" si="19"/>
        <v>2.0833333333333259E-2</v>
      </c>
      <c r="M164" t="str">
        <f t="shared" si="20"/>
        <v/>
      </c>
      <c r="N164" t="str">
        <f t="array" aca="1" ref="N164" ca="1">IFERROR(IF(MATCH(C164,Feries,0),1,""),"")</f>
        <v/>
      </c>
      <c r="O164" t="s">
        <v>220</v>
      </c>
      <c r="P164" s="45" t="s">
        <v>243</v>
      </c>
      <c r="Q164" s="56">
        <f t="shared" si="21"/>
        <v>45</v>
      </c>
      <c r="R164">
        <f t="shared" si="22"/>
        <v>11</v>
      </c>
      <c r="S164">
        <f t="shared" si="23"/>
        <v>2018</v>
      </c>
    </row>
    <row r="165" spans="2:19" ht="15" hidden="1" customHeight="1" x14ac:dyDescent="0.25">
      <c r="B165">
        <f t="shared" si="16"/>
        <v>162</v>
      </c>
      <c r="C165" s="1">
        <v>43411</v>
      </c>
      <c r="D165" s="16" t="s">
        <v>137</v>
      </c>
      <c r="E165" s="23" t="s">
        <v>15</v>
      </c>
      <c r="F165" s="17" t="s">
        <v>82</v>
      </c>
      <c r="G165" s="17" t="s">
        <v>83</v>
      </c>
      <c r="H165" s="17" t="s">
        <v>87</v>
      </c>
      <c r="I165" s="17" t="s">
        <v>93</v>
      </c>
      <c r="J165" s="17">
        <f t="shared" si="17"/>
        <v>0.31250000000000006</v>
      </c>
      <c r="K165" s="18" t="str">
        <f t="shared" si="18"/>
        <v>- 0:30</v>
      </c>
      <c r="L165" s="19">
        <f t="shared" si="19"/>
        <v>2.0833333333333259E-2</v>
      </c>
      <c r="M165" t="str">
        <f t="shared" si="20"/>
        <v/>
      </c>
      <c r="N165" t="str">
        <f t="array" aca="1" ref="N165" ca="1">IFERROR(IF(MATCH(C165,Feries,0),1,""),"")</f>
        <v/>
      </c>
      <c r="O165" t="s">
        <v>220</v>
      </c>
      <c r="P165" s="45" t="s">
        <v>243</v>
      </c>
      <c r="Q165" s="56">
        <f t="shared" si="21"/>
        <v>45</v>
      </c>
      <c r="R165">
        <f t="shared" si="22"/>
        <v>11</v>
      </c>
      <c r="S165">
        <f t="shared" si="23"/>
        <v>2018</v>
      </c>
    </row>
    <row r="166" spans="2:19" ht="15" hidden="1" customHeight="1" x14ac:dyDescent="0.25">
      <c r="B166">
        <f t="shared" si="16"/>
        <v>163</v>
      </c>
      <c r="C166" s="1">
        <v>43412</v>
      </c>
      <c r="D166" s="16" t="s">
        <v>137</v>
      </c>
      <c r="E166" s="23" t="s">
        <v>15</v>
      </c>
      <c r="F166" s="17" t="s">
        <v>82</v>
      </c>
      <c r="G166" s="17" t="s">
        <v>83</v>
      </c>
      <c r="H166" s="17" t="s">
        <v>87</v>
      </c>
      <c r="I166" s="17" t="s">
        <v>93</v>
      </c>
      <c r="J166" s="17">
        <f t="shared" si="17"/>
        <v>0.31250000000000006</v>
      </c>
      <c r="K166" s="18" t="str">
        <f t="shared" si="18"/>
        <v>- 0:30</v>
      </c>
      <c r="L166" s="19">
        <f t="shared" si="19"/>
        <v>2.0833333333333259E-2</v>
      </c>
      <c r="M166" t="str">
        <f t="shared" si="20"/>
        <v/>
      </c>
      <c r="N166" t="str">
        <f t="array" aca="1" ref="N166" ca="1">IFERROR(IF(MATCH(C166,Feries,0),1,""),"")</f>
        <v/>
      </c>
      <c r="O166" t="s">
        <v>220</v>
      </c>
      <c r="P166" s="45" t="s">
        <v>243</v>
      </c>
      <c r="Q166" s="56">
        <f t="shared" si="21"/>
        <v>45</v>
      </c>
      <c r="R166">
        <f t="shared" si="22"/>
        <v>11</v>
      </c>
      <c r="S166">
        <f t="shared" si="23"/>
        <v>2018</v>
      </c>
    </row>
    <row r="167" spans="2:19" ht="15" hidden="1" customHeight="1" x14ac:dyDescent="0.25">
      <c r="B167">
        <f t="shared" si="16"/>
        <v>164</v>
      </c>
      <c r="C167" s="1">
        <v>43413</v>
      </c>
      <c r="D167" s="16" t="s">
        <v>137</v>
      </c>
      <c r="E167" s="23" t="s">
        <v>15</v>
      </c>
      <c r="F167" s="17" t="s">
        <v>82</v>
      </c>
      <c r="G167" s="17" t="s">
        <v>83</v>
      </c>
      <c r="H167" s="17" t="s">
        <v>87</v>
      </c>
      <c r="I167" s="17" t="s">
        <v>93</v>
      </c>
      <c r="J167" s="17">
        <f t="shared" si="17"/>
        <v>0.31250000000000006</v>
      </c>
      <c r="K167" s="18" t="str">
        <f t="shared" si="18"/>
        <v>- 0:30</v>
      </c>
      <c r="L167" s="19">
        <f t="shared" si="19"/>
        <v>2.0833333333333259E-2</v>
      </c>
      <c r="M167" t="str">
        <f t="shared" si="20"/>
        <v/>
      </c>
      <c r="N167" t="str">
        <f t="array" aca="1" ref="N167" ca="1">IFERROR(IF(MATCH(C167,Feries,0),1,""),"")</f>
        <v/>
      </c>
      <c r="O167" t="s">
        <v>220</v>
      </c>
      <c r="P167" s="45" t="s">
        <v>243</v>
      </c>
      <c r="Q167" s="56">
        <f t="shared" si="21"/>
        <v>45</v>
      </c>
      <c r="R167">
        <f t="shared" si="22"/>
        <v>11</v>
      </c>
      <c r="S167">
        <f t="shared" si="23"/>
        <v>2018</v>
      </c>
    </row>
    <row r="168" spans="2:19" ht="15" hidden="1" customHeight="1" x14ac:dyDescent="0.25">
      <c r="B168">
        <f t="shared" si="16"/>
        <v>165</v>
      </c>
      <c r="C168" s="1">
        <v>43416</v>
      </c>
      <c r="D168" s="16" t="s">
        <v>137</v>
      </c>
      <c r="E168" s="23" t="s">
        <v>15</v>
      </c>
      <c r="F168" s="17" t="s">
        <v>82</v>
      </c>
      <c r="G168" s="17" t="s">
        <v>83</v>
      </c>
      <c r="H168" s="17" t="s">
        <v>87</v>
      </c>
      <c r="I168" s="17" t="s">
        <v>93</v>
      </c>
      <c r="J168" s="17">
        <f t="shared" si="17"/>
        <v>0.31250000000000006</v>
      </c>
      <c r="K168" s="18" t="str">
        <f t="shared" si="18"/>
        <v>- 0:30</v>
      </c>
      <c r="L168" s="19">
        <f t="shared" si="19"/>
        <v>2.0833333333333259E-2</v>
      </c>
      <c r="M168" t="str">
        <f t="shared" si="20"/>
        <v/>
      </c>
      <c r="N168" t="str">
        <f t="array" aca="1" ref="N168" ca="1">IFERROR(IF(MATCH(C168,Feries,0),1,""),"")</f>
        <v/>
      </c>
      <c r="O168" t="s">
        <v>220</v>
      </c>
      <c r="P168" s="45" t="s">
        <v>243</v>
      </c>
      <c r="Q168" s="56">
        <f t="shared" si="21"/>
        <v>46</v>
      </c>
      <c r="R168">
        <f t="shared" si="22"/>
        <v>11</v>
      </c>
      <c r="S168">
        <f t="shared" si="23"/>
        <v>2018</v>
      </c>
    </row>
    <row r="169" spans="2:19" ht="15" hidden="1" customHeight="1" x14ac:dyDescent="0.25">
      <c r="B169">
        <f t="shared" si="16"/>
        <v>166</v>
      </c>
      <c r="C169" s="1">
        <v>43416</v>
      </c>
      <c r="D169" s="16" t="s">
        <v>136</v>
      </c>
      <c r="E169" s="23" t="s">
        <v>15</v>
      </c>
      <c r="F169" s="17" t="s">
        <v>82</v>
      </c>
      <c r="G169" s="17" t="s">
        <v>83</v>
      </c>
      <c r="H169" s="17" t="s">
        <v>87</v>
      </c>
      <c r="I169" s="17" t="s">
        <v>93</v>
      </c>
      <c r="J169" s="17">
        <f t="shared" si="17"/>
        <v>0.31250000000000006</v>
      </c>
      <c r="K169" s="18" t="str">
        <f t="shared" si="18"/>
        <v>- 0:30</v>
      </c>
      <c r="L169" s="19">
        <f t="shared" si="19"/>
        <v>2.0833333333333259E-2</v>
      </c>
      <c r="M169" t="str">
        <f t="shared" si="20"/>
        <v/>
      </c>
      <c r="N169" t="str">
        <f t="array" aca="1" ref="N169" ca="1">IFERROR(IF(MATCH(C169,Feries,0),1,""),"")</f>
        <v/>
      </c>
      <c r="O169" t="s">
        <v>220</v>
      </c>
      <c r="P169" s="45" t="s">
        <v>243</v>
      </c>
      <c r="Q169" s="56">
        <f t="shared" si="21"/>
        <v>46</v>
      </c>
      <c r="R169">
        <f t="shared" si="22"/>
        <v>11</v>
      </c>
      <c r="S169">
        <f t="shared" si="23"/>
        <v>2018</v>
      </c>
    </row>
    <row r="170" spans="2:19" ht="15" hidden="1" customHeight="1" x14ac:dyDescent="0.25">
      <c r="B170">
        <f t="shared" si="16"/>
        <v>167</v>
      </c>
      <c r="C170" s="1">
        <v>43417</v>
      </c>
      <c r="D170" s="16" t="s">
        <v>137</v>
      </c>
      <c r="E170" s="23" t="s">
        <v>15</v>
      </c>
      <c r="F170" s="17" t="s">
        <v>82</v>
      </c>
      <c r="G170" s="17" t="s">
        <v>83</v>
      </c>
      <c r="H170" s="17" t="s">
        <v>87</v>
      </c>
      <c r="I170" s="17" t="s">
        <v>93</v>
      </c>
      <c r="J170" s="17">
        <f t="shared" si="17"/>
        <v>0.31250000000000006</v>
      </c>
      <c r="K170" s="18" t="str">
        <f t="shared" si="18"/>
        <v>- 0:30</v>
      </c>
      <c r="L170" s="19">
        <f t="shared" si="19"/>
        <v>2.0833333333333259E-2</v>
      </c>
      <c r="M170" t="str">
        <f t="shared" si="20"/>
        <v/>
      </c>
      <c r="N170" t="str">
        <f t="array" aca="1" ref="N170" ca="1">IFERROR(IF(MATCH(C170,Feries,0),1,""),"")</f>
        <v/>
      </c>
      <c r="O170" t="s">
        <v>220</v>
      </c>
      <c r="P170" s="45" t="s">
        <v>243</v>
      </c>
      <c r="Q170" s="56">
        <f t="shared" si="21"/>
        <v>46</v>
      </c>
      <c r="R170">
        <f t="shared" si="22"/>
        <v>11</v>
      </c>
      <c r="S170">
        <f t="shared" si="23"/>
        <v>2018</v>
      </c>
    </row>
    <row r="171" spans="2:19" ht="15" hidden="1" customHeight="1" x14ac:dyDescent="0.25">
      <c r="B171">
        <f t="shared" si="16"/>
        <v>168</v>
      </c>
      <c r="C171" s="1">
        <v>43417</v>
      </c>
      <c r="D171" s="16" t="s">
        <v>136</v>
      </c>
      <c r="E171" s="23" t="s">
        <v>15</v>
      </c>
      <c r="F171" s="17" t="s">
        <v>82</v>
      </c>
      <c r="G171" s="17" t="s">
        <v>83</v>
      </c>
      <c r="H171" s="17" t="s">
        <v>87</v>
      </c>
      <c r="I171" s="17" t="s">
        <v>93</v>
      </c>
      <c r="J171" s="17">
        <f t="shared" si="17"/>
        <v>0.31250000000000006</v>
      </c>
      <c r="K171" s="18" t="str">
        <f t="shared" si="18"/>
        <v>- 0:30</v>
      </c>
      <c r="L171" s="19">
        <f t="shared" si="19"/>
        <v>2.0833333333333259E-2</v>
      </c>
      <c r="M171" t="str">
        <f t="shared" si="20"/>
        <v/>
      </c>
      <c r="N171" t="str">
        <f t="array" aca="1" ref="N171" ca="1">IFERROR(IF(MATCH(C171,Feries,0),1,""),"")</f>
        <v/>
      </c>
      <c r="O171" t="s">
        <v>220</v>
      </c>
      <c r="P171" s="45" t="s">
        <v>243</v>
      </c>
      <c r="Q171" s="56">
        <f t="shared" si="21"/>
        <v>46</v>
      </c>
      <c r="R171">
        <f t="shared" si="22"/>
        <v>11</v>
      </c>
      <c r="S171">
        <f t="shared" si="23"/>
        <v>2018</v>
      </c>
    </row>
    <row r="172" spans="2:19" ht="15" hidden="1" customHeight="1" x14ac:dyDescent="0.25">
      <c r="B172">
        <f t="shared" si="16"/>
        <v>169</v>
      </c>
      <c r="C172" s="1">
        <v>43418</v>
      </c>
      <c r="D172" s="16" t="s">
        <v>137</v>
      </c>
      <c r="E172" s="23" t="s">
        <v>15</v>
      </c>
      <c r="F172" s="17" t="s">
        <v>82</v>
      </c>
      <c r="G172" s="17" t="s">
        <v>83</v>
      </c>
      <c r="H172" s="17" t="s">
        <v>87</v>
      </c>
      <c r="I172" s="17" t="s">
        <v>93</v>
      </c>
      <c r="J172" s="17">
        <f t="shared" si="17"/>
        <v>0.31250000000000006</v>
      </c>
      <c r="K172" s="18" t="str">
        <f t="shared" si="18"/>
        <v>- 0:30</v>
      </c>
      <c r="L172" s="19">
        <f t="shared" si="19"/>
        <v>2.0833333333333259E-2</v>
      </c>
      <c r="M172" t="str">
        <f t="shared" si="20"/>
        <v/>
      </c>
      <c r="N172" t="str">
        <f t="array" aca="1" ref="N172" ca="1">IFERROR(IF(MATCH(C172,Feries,0),1,""),"")</f>
        <v/>
      </c>
      <c r="O172" t="s">
        <v>220</v>
      </c>
      <c r="P172" s="45" t="s">
        <v>243</v>
      </c>
      <c r="Q172" s="56">
        <f t="shared" si="21"/>
        <v>46</v>
      </c>
      <c r="R172">
        <f t="shared" si="22"/>
        <v>11</v>
      </c>
      <c r="S172">
        <f t="shared" si="23"/>
        <v>2018</v>
      </c>
    </row>
    <row r="173" spans="2:19" ht="15" hidden="1" customHeight="1" x14ac:dyDescent="0.25">
      <c r="B173">
        <f t="shared" si="16"/>
        <v>170</v>
      </c>
      <c r="C173" s="1">
        <v>43418</v>
      </c>
      <c r="D173" s="16" t="s">
        <v>136</v>
      </c>
      <c r="E173" s="23" t="s">
        <v>15</v>
      </c>
      <c r="F173" s="17" t="s">
        <v>82</v>
      </c>
      <c r="G173" s="17" t="s">
        <v>83</v>
      </c>
      <c r="H173" s="17" t="s">
        <v>87</v>
      </c>
      <c r="I173" s="17" t="s">
        <v>93</v>
      </c>
      <c r="J173" s="17">
        <f t="shared" si="17"/>
        <v>0.31250000000000006</v>
      </c>
      <c r="K173" s="18" t="str">
        <f t="shared" si="18"/>
        <v>- 0:30</v>
      </c>
      <c r="L173" s="19">
        <f t="shared" si="19"/>
        <v>2.0833333333333259E-2</v>
      </c>
      <c r="M173" t="str">
        <f t="shared" si="20"/>
        <v/>
      </c>
      <c r="N173" t="str">
        <f t="array" aca="1" ref="N173" ca="1">IFERROR(IF(MATCH(C173,Feries,0),1,""),"")</f>
        <v/>
      </c>
      <c r="O173" t="s">
        <v>220</v>
      </c>
      <c r="P173" s="45" t="s">
        <v>243</v>
      </c>
      <c r="Q173" s="56">
        <f t="shared" si="21"/>
        <v>46</v>
      </c>
      <c r="R173">
        <f t="shared" si="22"/>
        <v>11</v>
      </c>
      <c r="S173">
        <f t="shared" si="23"/>
        <v>2018</v>
      </c>
    </row>
    <row r="174" spans="2:19" ht="15" hidden="1" customHeight="1" x14ac:dyDescent="0.25">
      <c r="B174">
        <f t="shared" si="16"/>
        <v>171</v>
      </c>
      <c r="C174" s="1">
        <v>43419</v>
      </c>
      <c r="D174" s="16" t="s">
        <v>137</v>
      </c>
      <c r="E174" s="23" t="s">
        <v>15</v>
      </c>
      <c r="F174" s="17" t="s">
        <v>82</v>
      </c>
      <c r="G174" s="17" t="s">
        <v>83</v>
      </c>
      <c r="H174" s="17" t="s">
        <v>87</v>
      </c>
      <c r="I174" s="17" t="s">
        <v>93</v>
      </c>
      <c r="J174" s="17">
        <f t="shared" si="17"/>
        <v>0.31250000000000006</v>
      </c>
      <c r="K174" s="18" t="str">
        <f t="shared" si="18"/>
        <v>- 0:30</v>
      </c>
      <c r="L174" s="19">
        <f t="shared" si="19"/>
        <v>2.0833333333333259E-2</v>
      </c>
      <c r="M174" t="str">
        <f t="shared" si="20"/>
        <v/>
      </c>
      <c r="N174" t="str">
        <f t="array" aca="1" ref="N174" ca="1">IFERROR(IF(MATCH(C174,Feries,0),1,""),"")</f>
        <v/>
      </c>
      <c r="O174" t="s">
        <v>220</v>
      </c>
      <c r="P174" s="45" t="s">
        <v>243</v>
      </c>
      <c r="Q174" s="56">
        <f t="shared" si="21"/>
        <v>46</v>
      </c>
      <c r="R174">
        <f t="shared" si="22"/>
        <v>11</v>
      </c>
      <c r="S174">
        <f t="shared" si="23"/>
        <v>2018</v>
      </c>
    </row>
    <row r="175" spans="2:19" ht="15" hidden="1" customHeight="1" x14ac:dyDescent="0.25">
      <c r="B175">
        <f t="shared" si="16"/>
        <v>172</v>
      </c>
      <c r="C175" s="1">
        <v>43419</v>
      </c>
      <c r="D175" s="16" t="s">
        <v>136</v>
      </c>
      <c r="E175" s="23" t="s">
        <v>15</v>
      </c>
      <c r="F175" s="17" t="s">
        <v>82</v>
      </c>
      <c r="G175" s="17" t="s">
        <v>83</v>
      </c>
      <c r="H175" s="17" t="s">
        <v>87</v>
      </c>
      <c r="I175" s="17" t="s">
        <v>93</v>
      </c>
      <c r="J175" s="17">
        <f t="shared" si="17"/>
        <v>0.31250000000000006</v>
      </c>
      <c r="K175" s="18" t="str">
        <f t="shared" si="18"/>
        <v>- 0:30</v>
      </c>
      <c r="L175" s="19">
        <f t="shared" si="19"/>
        <v>2.0833333333333259E-2</v>
      </c>
      <c r="M175" t="str">
        <f t="shared" si="20"/>
        <v/>
      </c>
      <c r="N175" t="str">
        <f t="array" aca="1" ref="N175" ca="1">IFERROR(IF(MATCH(C175,Feries,0),1,""),"")</f>
        <v/>
      </c>
      <c r="O175" t="s">
        <v>220</v>
      </c>
      <c r="P175" s="45" t="s">
        <v>243</v>
      </c>
      <c r="Q175" s="56">
        <f t="shared" si="21"/>
        <v>46</v>
      </c>
      <c r="R175">
        <f t="shared" si="22"/>
        <v>11</v>
      </c>
      <c r="S175">
        <f t="shared" si="23"/>
        <v>2018</v>
      </c>
    </row>
    <row r="176" spans="2:19" ht="15" hidden="1" customHeight="1" x14ac:dyDescent="0.25">
      <c r="B176">
        <f t="shared" si="16"/>
        <v>173</v>
      </c>
      <c r="C176" s="1">
        <v>43420</v>
      </c>
      <c r="D176" s="16" t="s">
        <v>137</v>
      </c>
      <c r="E176" s="23" t="s">
        <v>15</v>
      </c>
      <c r="F176" s="17" t="s">
        <v>82</v>
      </c>
      <c r="G176" s="17" t="s">
        <v>83</v>
      </c>
      <c r="H176" s="17" t="s">
        <v>87</v>
      </c>
      <c r="I176" s="17" t="s">
        <v>93</v>
      </c>
      <c r="J176" s="17">
        <f t="shared" si="17"/>
        <v>0.31250000000000006</v>
      </c>
      <c r="K176" s="18" t="str">
        <f t="shared" si="18"/>
        <v>- 0:30</v>
      </c>
      <c r="L176" s="19">
        <f t="shared" si="19"/>
        <v>2.0833333333333259E-2</v>
      </c>
      <c r="M176" t="str">
        <f t="shared" si="20"/>
        <v/>
      </c>
      <c r="N176" t="str">
        <f t="array" aca="1" ref="N176" ca="1">IFERROR(IF(MATCH(C176,Feries,0),1,""),"")</f>
        <v/>
      </c>
      <c r="O176" t="s">
        <v>220</v>
      </c>
      <c r="P176" s="45" t="s">
        <v>243</v>
      </c>
      <c r="Q176" s="56">
        <f t="shared" si="21"/>
        <v>46</v>
      </c>
      <c r="R176">
        <f t="shared" si="22"/>
        <v>11</v>
      </c>
      <c r="S176">
        <f t="shared" si="23"/>
        <v>2018</v>
      </c>
    </row>
    <row r="177" spans="2:19" ht="15" hidden="1" customHeight="1" x14ac:dyDescent="0.25">
      <c r="B177">
        <f t="shared" si="16"/>
        <v>174</v>
      </c>
      <c r="C177" s="1">
        <v>43420</v>
      </c>
      <c r="D177" s="16" t="s">
        <v>136</v>
      </c>
      <c r="E177" s="23" t="s">
        <v>15</v>
      </c>
      <c r="F177" s="17" t="s">
        <v>82</v>
      </c>
      <c r="G177" s="17" t="s">
        <v>83</v>
      </c>
      <c r="H177" s="17" t="s">
        <v>87</v>
      </c>
      <c r="I177" s="17" t="s">
        <v>93</v>
      </c>
      <c r="J177" s="17">
        <f t="shared" si="17"/>
        <v>0.31250000000000006</v>
      </c>
      <c r="K177" s="18" t="str">
        <f t="shared" si="18"/>
        <v>- 0:30</v>
      </c>
      <c r="L177" s="19">
        <f t="shared" si="19"/>
        <v>2.0833333333333259E-2</v>
      </c>
      <c r="M177" t="str">
        <f t="shared" si="20"/>
        <v/>
      </c>
      <c r="N177" t="str">
        <f t="array" aca="1" ref="N177" ca="1">IFERROR(IF(MATCH(C177,Feries,0),1,""),"")</f>
        <v/>
      </c>
      <c r="O177" t="s">
        <v>220</v>
      </c>
      <c r="P177" s="45" t="s">
        <v>243</v>
      </c>
      <c r="Q177" s="56">
        <f t="shared" si="21"/>
        <v>46</v>
      </c>
      <c r="R177">
        <f t="shared" si="22"/>
        <v>11</v>
      </c>
      <c r="S177">
        <f t="shared" si="23"/>
        <v>2018</v>
      </c>
    </row>
    <row r="178" spans="2:19" ht="15" hidden="1" customHeight="1" x14ac:dyDescent="0.25">
      <c r="B178">
        <f t="shared" si="16"/>
        <v>175</v>
      </c>
      <c r="C178" s="1">
        <v>43423</v>
      </c>
      <c r="D178" s="34" t="s">
        <v>137</v>
      </c>
      <c r="E178" s="23" t="s">
        <v>15</v>
      </c>
      <c r="F178" s="17" t="s">
        <v>82</v>
      </c>
      <c r="G178" s="17" t="s">
        <v>83</v>
      </c>
      <c r="H178" s="17" t="s">
        <v>87</v>
      </c>
      <c r="I178" s="17" t="s">
        <v>93</v>
      </c>
      <c r="J178" s="17">
        <f t="shared" si="17"/>
        <v>0.31250000000000006</v>
      </c>
      <c r="K178" s="18" t="str">
        <f t="shared" si="18"/>
        <v>- 0:30</v>
      </c>
      <c r="L178" s="19">
        <f t="shared" si="19"/>
        <v>2.0833333333333259E-2</v>
      </c>
      <c r="M178" t="str">
        <f t="shared" si="20"/>
        <v/>
      </c>
      <c r="N178" t="str">
        <f t="array" aca="1" ref="N178" ca="1">IFERROR(IF(MATCH(C178,Feries,0),1,""),"")</f>
        <v/>
      </c>
      <c r="O178" t="s">
        <v>220</v>
      </c>
      <c r="P178" s="45" t="s">
        <v>243</v>
      </c>
      <c r="Q178" s="56">
        <f t="shared" si="21"/>
        <v>47</v>
      </c>
      <c r="R178">
        <f t="shared" si="22"/>
        <v>11</v>
      </c>
      <c r="S178">
        <f t="shared" si="23"/>
        <v>2018</v>
      </c>
    </row>
    <row r="179" spans="2:19" ht="15" hidden="1" customHeight="1" x14ac:dyDescent="0.25">
      <c r="B179">
        <f t="shared" si="16"/>
        <v>176</v>
      </c>
      <c r="C179" s="1">
        <v>43424</v>
      </c>
      <c r="D179" s="34" t="s">
        <v>137</v>
      </c>
      <c r="E179" s="23" t="s">
        <v>15</v>
      </c>
      <c r="F179" s="17" t="s">
        <v>82</v>
      </c>
      <c r="G179" s="17" t="s">
        <v>83</v>
      </c>
      <c r="H179" s="17" t="s">
        <v>87</v>
      </c>
      <c r="I179" s="17" t="s">
        <v>93</v>
      </c>
      <c r="J179" s="17">
        <f t="shared" si="17"/>
        <v>0.31250000000000006</v>
      </c>
      <c r="K179" s="18" t="str">
        <f t="shared" si="18"/>
        <v>- 0:30</v>
      </c>
      <c r="L179" s="19">
        <f t="shared" si="19"/>
        <v>2.0833333333333259E-2</v>
      </c>
      <c r="M179" t="str">
        <f t="shared" si="20"/>
        <v/>
      </c>
      <c r="N179" t="str">
        <f t="array" aca="1" ref="N179" ca="1">IFERROR(IF(MATCH(C179,Feries,0),1,""),"")</f>
        <v/>
      </c>
      <c r="O179" t="s">
        <v>220</v>
      </c>
      <c r="P179" s="45" t="s">
        <v>243</v>
      </c>
      <c r="Q179" s="56">
        <f t="shared" si="21"/>
        <v>47</v>
      </c>
      <c r="R179">
        <f t="shared" si="22"/>
        <v>11</v>
      </c>
      <c r="S179">
        <f t="shared" si="23"/>
        <v>2018</v>
      </c>
    </row>
    <row r="180" spans="2:19" ht="15" hidden="1" customHeight="1" x14ac:dyDescent="0.25">
      <c r="B180">
        <f t="shared" si="16"/>
        <v>177</v>
      </c>
      <c r="C180" s="1">
        <v>43425</v>
      </c>
      <c r="D180" s="34" t="s">
        <v>137</v>
      </c>
      <c r="E180" s="23" t="s">
        <v>15</v>
      </c>
      <c r="F180" s="17" t="s">
        <v>82</v>
      </c>
      <c r="G180" s="17" t="s">
        <v>83</v>
      </c>
      <c r="H180" s="17" t="s">
        <v>87</v>
      </c>
      <c r="I180" s="17" t="s">
        <v>93</v>
      </c>
      <c r="J180" s="17">
        <f t="shared" si="17"/>
        <v>0.31250000000000006</v>
      </c>
      <c r="K180" s="18" t="str">
        <f t="shared" si="18"/>
        <v>- 0:30</v>
      </c>
      <c r="L180" s="19">
        <f t="shared" si="19"/>
        <v>2.0833333333333259E-2</v>
      </c>
      <c r="M180" t="str">
        <f t="shared" si="20"/>
        <v/>
      </c>
      <c r="N180" t="str">
        <f t="array" aca="1" ref="N180" ca="1">IFERROR(IF(MATCH(C180,Feries,0),1,""),"")</f>
        <v/>
      </c>
      <c r="O180" t="s">
        <v>220</v>
      </c>
      <c r="P180" s="45" t="s">
        <v>243</v>
      </c>
      <c r="Q180" s="56">
        <f t="shared" si="21"/>
        <v>47</v>
      </c>
      <c r="R180">
        <f t="shared" si="22"/>
        <v>11</v>
      </c>
      <c r="S180">
        <f t="shared" si="23"/>
        <v>2018</v>
      </c>
    </row>
    <row r="181" spans="2:19" ht="15" hidden="1" customHeight="1" x14ac:dyDescent="0.25">
      <c r="B181">
        <f t="shared" si="16"/>
        <v>178</v>
      </c>
      <c r="C181" s="1">
        <v>43426</v>
      </c>
      <c r="D181" s="34" t="s">
        <v>137</v>
      </c>
      <c r="E181" s="23" t="s">
        <v>15</v>
      </c>
      <c r="F181" s="17" t="s">
        <v>82</v>
      </c>
      <c r="G181" s="17" t="s">
        <v>83</v>
      </c>
      <c r="H181" s="17" t="s">
        <v>87</v>
      </c>
      <c r="I181" s="17" t="s">
        <v>93</v>
      </c>
      <c r="J181" s="17">
        <f t="shared" si="17"/>
        <v>0.31250000000000006</v>
      </c>
      <c r="K181" s="18" t="str">
        <f t="shared" si="18"/>
        <v>- 0:30</v>
      </c>
      <c r="L181" s="19">
        <f t="shared" si="19"/>
        <v>2.0833333333333259E-2</v>
      </c>
      <c r="M181" t="str">
        <f t="shared" si="20"/>
        <v/>
      </c>
      <c r="N181" t="str">
        <f t="array" aca="1" ref="N181" ca="1">IFERROR(IF(MATCH(C181,Feries,0),1,""),"")</f>
        <v/>
      </c>
      <c r="O181" t="s">
        <v>220</v>
      </c>
      <c r="P181" s="45" t="s">
        <v>243</v>
      </c>
      <c r="Q181" s="56">
        <f t="shared" si="21"/>
        <v>47</v>
      </c>
      <c r="R181">
        <f t="shared" si="22"/>
        <v>11</v>
      </c>
      <c r="S181">
        <f t="shared" si="23"/>
        <v>2018</v>
      </c>
    </row>
    <row r="182" spans="2:19" ht="15" hidden="1" customHeight="1" x14ac:dyDescent="0.25">
      <c r="B182">
        <f t="shared" si="16"/>
        <v>179</v>
      </c>
      <c r="C182" s="1">
        <v>43427</v>
      </c>
      <c r="D182" s="34" t="s">
        <v>137</v>
      </c>
      <c r="E182" s="23" t="s">
        <v>15</v>
      </c>
      <c r="F182" s="17" t="s">
        <v>82</v>
      </c>
      <c r="G182" s="17" t="s">
        <v>83</v>
      </c>
      <c r="H182" s="17" t="s">
        <v>87</v>
      </c>
      <c r="I182" s="17" t="s">
        <v>93</v>
      </c>
      <c r="J182" s="17">
        <f t="shared" si="17"/>
        <v>0.31250000000000006</v>
      </c>
      <c r="K182" s="18" t="str">
        <f t="shared" si="18"/>
        <v>- 0:30</v>
      </c>
      <c r="L182" s="19">
        <f t="shared" si="19"/>
        <v>2.0833333333333259E-2</v>
      </c>
      <c r="M182" t="str">
        <f t="shared" si="20"/>
        <v/>
      </c>
      <c r="N182" t="str">
        <f t="array" aca="1" ref="N182" ca="1">IFERROR(IF(MATCH(C182,Feries,0),1,""),"")</f>
        <v/>
      </c>
      <c r="O182" t="s">
        <v>220</v>
      </c>
      <c r="P182" s="45" t="s">
        <v>243</v>
      </c>
      <c r="Q182" s="56">
        <f t="shared" si="21"/>
        <v>47</v>
      </c>
      <c r="R182">
        <f t="shared" si="22"/>
        <v>11</v>
      </c>
      <c r="S182">
        <f t="shared" si="23"/>
        <v>2018</v>
      </c>
    </row>
    <row r="183" spans="2:19" ht="15" hidden="1" customHeight="1" x14ac:dyDescent="0.25">
      <c r="B183">
        <f t="shared" si="16"/>
        <v>180</v>
      </c>
      <c r="C183" s="1">
        <v>43430</v>
      </c>
      <c r="D183" s="34" t="s">
        <v>137</v>
      </c>
      <c r="E183" s="23" t="s">
        <v>15</v>
      </c>
      <c r="F183" s="17" t="s">
        <v>82</v>
      </c>
      <c r="G183" s="17" t="s">
        <v>83</v>
      </c>
      <c r="H183" s="17" t="s">
        <v>87</v>
      </c>
      <c r="I183" s="17" t="s">
        <v>93</v>
      </c>
      <c r="J183" s="17">
        <f t="shared" si="17"/>
        <v>0.31250000000000006</v>
      </c>
      <c r="K183" s="18" t="str">
        <f t="shared" si="18"/>
        <v>- 0:30</v>
      </c>
      <c r="L183" s="19">
        <f t="shared" si="19"/>
        <v>2.0833333333333259E-2</v>
      </c>
      <c r="M183" t="str">
        <f t="shared" si="20"/>
        <v/>
      </c>
      <c r="N183" t="str">
        <f t="array" aca="1" ref="N183" ca="1">IFERROR(IF(MATCH(C183,Feries,0),1,""),"")</f>
        <v/>
      </c>
      <c r="O183" t="s">
        <v>220</v>
      </c>
      <c r="P183" s="45" t="s">
        <v>243</v>
      </c>
      <c r="Q183" s="56">
        <f t="shared" si="21"/>
        <v>48</v>
      </c>
      <c r="R183">
        <f t="shared" si="22"/>
        <v>11</v>
      </c>
      <c r="S183">
        <f t="shared" si="23"/>
        <v>2018</v>
      </c>
    </row>
    <row r="184" spans="2:19" ht="15" hidden="1" customHeight="1" x14ac:dyDescent="0.25">
      <c r="B184">
        <f t="shared" si="16"/>
        <v>181</v>
      </c>
      <c r="C184" s="1">
        <v>43430</v>
      </c>
      <c r="D184" s="34" t="s">
        <v>136</v>
      </c>
      <c r="E184" s="23" t="s">
        <v>15</v>
      </c>
      <c r="F184" s="17" t="s">
        <v>82</v>
      </c>
      <c r="G184" s="17" t="s">
        <v>83</v>
      </c>
      <c r="H184" s="17" t="s">
        <v>87</v>
      </c>
      <c r="I184" s="17" t="s">
        <v>93</v>
      </c>
      <c r="J184" s="17">
        <f t="shared" si="17"/>
        <v>0.31250000000000006</v>
      </c>
      <c r="K184" s="18" t="str">
        <f t="shared" si="18"/>
        <v>- 0:30</v>
      </c>
      <c r="L184" s="19">
        <f t="shared" si="19"/>
        <v>2.0833333333333259E-2</v>
      </c>
      <c r="M184" t="str">
        <f t="shared" si="20"/>
        <v/>
      </c>
      <c r="N184" t="str">
        <f t="array" aca="1" ref="N184" ca="1">IFERROR(IF(MATCH(C184,Feries,0),1,""),"")</f>
        <v/>
      </c>
      <c r="O184" t="s">
        <v>220</v>
      </c>
      <c r="P184" s="45" t="s">
        <v>243</v>
      </c>
      <c r="Q184" s="56">
        <f t="shared" si="21"/>
        <v>48</v>
      </c>
      <c r="R184">
        <f t="shared" si="22"/>
        <v>11</v>
      </c>
      <c r="S184">
        <f t="shared" si="23"/>
        <v>2018</v>
      </c>
    </row>
    <row r="185" spans="2:19" ht="15" hidden="1" customHeight="1" x14ac:dyDescent="0.25">
      <c r="B185">
        <f t="shared" si="16"/>
        <v>182</v>
      </c>
      <c r="C185" s="1">
        <v>43431</v>
      </c>
      <c r="D185" s="34" t="s">
        <v>137</v>
      </c>
      <c r="E185" s="23" t="s">
        <v>15</v>
      </c>
      <c r="F185" s="17" t="s">
        <v>82</v>
      </c>
      <c r="G185" s="17" t="s">
        <v>83</v>
      </c>
      <c r="H185" s="17" t="s">
        <v>87</v>
      </c>
      <c r="I185" s="17" t="s">
        <v>93</v>
      </c>
      <c r="J185" s="17">
        <f t="shared" si="17"/>
        <v>0.31250000000000006</v>
      </c>
      <c r="K185" s="18" t="str">
        <f t="shared" si="18"/>
        <v>- 0:30</v>
      </c>
      <c r="L185" s="19">
        <f t="shared" si="19"/>
        <v>2.0833333333333259E-2</v>
      </c>
      <c r="M185" t="str">
        <f t="shared" si="20"/>
        <v/>
      </c>
      <c r="N185" t="str">
        <f t="array" aca="1" ref="N185" ca="1">IFERROR(IF(MATCH(C185,Feries,0),1,""),"")</f>
        <v/>
      </c>
      <c r="O185" t="s">
        <v>220</v>
      </c>
      <c r="P185" s="45" t="s">
        <v>243</v>
      </c>
      <c r="Q185" s="56">
        <f t="shared" si="21"/>
        <v>48</v>
      </c>
      <c r="R185">
        <f t="shared" si="22"/>
        <v>11</v>
      </c>
      <c r="S185">
        <f t="shared" si="23"/>
        <v>2018</v>
      </c>
    </row>
    <row r="186" spans="2:19" ht="15" hidden="1" customHeight="1" x14ac:dyDescent="0.25">
      <c r="B186">
        <f t="shared" si="16"/>
        <v>183</v>
      </c>
      <c r="C186" s="1">
        <v>43431</v>
      </c>
      <c r="D186" s="34" t="s">
        <v>136</v>
      </c>
      <c r="E186" s="23" t="s">
        <v>15</v>
      </c>
      <c r="F186" s="17" t="s">
        <v>82</v>
      </c>
      <c r="G186" s="17" t="s">
        <v>83</v>
      </c>
      <c r="H186" s="17" t="s">
        <v>87</v>
      </c>
      <c r="I186" s="17" t="s">
        <v>93</v>
      </c>
      <c r="J186" s="17">
        <f t="shared" si="17"/>
        <v>0.31250000000000006</v>
      </c>
      <c r="K186" s="18" t="str">
        <f t="shared" si="18"/>
        <v>- 0:30</v>
      </c>
      <c r="L186" s="19">
        <f t="shared" si="19"/>
        <v>2.0833333333333259E-2</v>
      </c>
      <c r="M186" t="str">
        <f t="shared" si="20"/>
        <v/>
      </c>
      <c r="N186" t="str">
        <f t="array" aca="1" ref="N186" ca="1">IFERROR(IF(MATCH(C186,Feries,0),1,""),"")</f>
        <v/>
      </c>
      <c r="O186" t="s">
        <v>220</v>
      </c>
      <c r="P186" s="45" t="s">
        <v>243</v>
      </c>
      <c r="Q186" s="56">
        <f t="shared" si="21"/>
        <v>48</v>
      </c>
      <c r="R186">
        <f t="shared" si="22"/>
        <v>11</v>
      </c>
      <c r="S186">
        <f t="shared" si="23"/>
        <v>2018</v>
      </c>
    </row>
    <row r="187" spans="2:19" ht="15" hidden="1" customHeight="1" x14ac:dyDescent="0.25">
      <c r="B187">
        <f t="shared" si="16"/>
        <v>184</v>
      </c>
      <c r="C187" s="1">
        <v>43432</v>
      </c>
      <c r="D187" s="34" t="s">
        <v>137</v>
      </c>
      <c r="E187" s="23" t="s">
        <v>15</v>
      </c>
      <c r="F187" s="17" t="s">
        <v>82</v>
      </c>
      <c r="G187" s="17" t="s">
        <v>83</v>
      </c>
      <c r="H187" s="17" t="s">
        <v>87</v>
      </c>
      <c r="I187" s="17" t="s">
        <v>93</v>
      </c>
      <c r="J187" s="17">
        <f t="shared" si="17"/>
        <v>0.31250000000000006</v>
      </c>
      <c r="K187" s="18" t="str">
        <f t="shared" si="18"/>
        <v>- 0:30</v>
      </c>
      <c r="L187" s="19">
        <f t="shared" si="19"/>
        <v>2.0833333333333259E-2</v>
      </c>
      <c r="M187" t="str">
        <f t="shared" si="20"/>
        <v/>
      </c>
      <c r="N187" t="str">
        <f t="array" aca="1" ref="N187" ca="1">IFERROR(IF(MATCH(C187,Feries,0),1,""),"")</f>
        <v/>
      </c>
      <c r="O187" t="s">
        <v>220</v>
      </c>
      <c r="P187" s="45" t="s">
        <v>243</v>
      </c>
      <c r="Q187" s="56">
        <f t="shared" si="21"/>
        <v>48</v>
      </c>
      <c r="R187">
        <f t="shared" si="22"/>
        <v>11</v>
      </c>
      <c r="S187">
        <f t="shared" si="23"/>
        <v>2018</v>
      </c>
    </row>
    <row r="188" spans="2:19" ht="15" hidden="1" customHeight="1" x14ac:dyDescent="0.25">
      <c r="B188">
        <f t="shared" si="16"/>
        <v>185</v>
      </c>
      <c r="C188" s="1">
        <v>43432</v>
      </c>
      <c r="D188" s="34" t="s">
        <v>136</v>
      </c>
      <c r="E188" s="23" t="s">
        <v>15</v>
      </c>
      <c r="F188" s="17" t="s">
        <v>82</v>
      </c>
      <c r="G188" s="17" t="s">
        <v>83</v>
      </c>
      <c r="H188" s="17" t="s">
        <v>87</v>
      </c>
      <c r="I188" s="17" t="s">
        <v>93</v>
      </c>
      <c r="J188" s="17">
        <f t="shared" si="17"/>
        <v>0.31250000000000006</v>
      </c>
      <c r="K188" s="18" t="str">
        <f t="shared" si="18"/>
        <v>- 0:30</v>
      </c>
      <c r="L188" s="19">
        <f t="shared" si="19"/>
        <v>2.0833333333333259E-2</v>
      </c>
      <c r="M188" t="str">
        <f t="shared" si="20"/>
        <v/>
      </c>
      <c r="N188" t="str">
        <f t="array" aca="1" ref="N188" ca="1">IFERROR(IF(MATCH(C188,Feries,0),1,""),"")</f>
        <v/>
      </c>
      <c r="O188" t="s">
        <v>220</v>
      </c>
      <c r="P188" s="45" t="s">
        <v>243</v>
      </c>
      <c r="Q188" s="56">
        <f t="shared" si="21"/>
        <v>48</v>
      </c>
      <c r="R188">
        <f t="shared" si="22"/>
        <v>11</v>
      </c>
      <c r="S188">
        <f t="shared" si="23"/>
        <v>2018</v>
      </c>
    </row>
    <row r="189" spans="2:19" ht="15" hidden="1" customHeight="1" x14ac:dyDescent="0.25">
      <c r="B189">
        <f t="shared" si="16"/>
        <v>186</v>
      </c>
      <c r="C189" s="1">
        <v>43433</v>
      </c>
      <c r="D189" s="34" t="s">
        <v>137</v>
      </c>
      <c r="E189" s="23" t="s">
        <v>15</v>
      </c>
      <c r="F189" s="17" t="s">
        <v>82</v>
      </c>
      <c r="G189" s="17" t="s">
        <v>83</v>
      </c>
      <c r="H189" s="17" t="s">
        <v>87</v>
      </c>
      <c r="I189" s="17" t="s">
        <v>93</v>
      </c>
      <c r="J189" s="17">
        <f t="shared" si="17"/>
        <v>0.31250000000000006</v>
      </c>
      <c r="K189" s="18" t="str">
        <f t="shared" si="18"/>
        <v>- 0:30</v>
      </c>
      <c r="L189" s="19">
        <f t="shared" si="19"/>
        <v>2.0833333333333259E-2</v>
      </c>
      <c r="M189" t="str">
        <f t="shared" si="20"/>
        <v/>
      </c>
      <c r="N189" t="str">
        <f t="array" aca="1" ref="N189" ca="1">IFERROR(IF(MATCH(C189,Feries,0),1,""),"")</f>
        <v/>
      </c>
      <c r="O189" t="s">
        <v>220</v>
      </c>
      <c r="P189" s="45" t="s">
        <v>243</v>
      </c>
      <c r="Q189" s="56">
        <f t="shared" si="21"/>
        <v>48</v>
      </c>
      <c r="R189">
        <f t="shared" si="22"/>
        <v>11</v>
      </c>
      <c r="S189">
        <f t="shared" si="23"/>
        <v>2018</v>
      </c>
    </row>
    <row r="190" spans="2:19" ht="15" hidden="1" customHeight="1" x14ac:dyDescent="0.25">
      <c r="B190">
        <f t="shared" si="16"/>
        <v>187</v>
      </c>
      <c r="C190" s="1">
        <v>43433</v>
      </c>
      <c r="D190" s="34" t="s">
        <v>136</v>
      </c>
      <c r="E190" s="23" t="s">
        <v>15</v>
      </c>
      <c r="F190" s="17" t="s">
        <v>82</v>
      </c>
      <c r="G190" s="17" t="s">
        <v>83</v>
      </c>
      <c r="H190" s="17" t="s">
        <v>87</v>
      </c>
      <c r="I190" s="17" t="s">
        <v>93</v>
      </c>
      <c r="J190" s="17">
        <f t="shared" si="17"/>
        <v>0.31250000000000006</v>
      </c>
      <c r="K190" s="18" t="str">
        <f t="shared" si="18"/>
        <v>- 0:30</v>
      </c>
      <c r="L190" s="19">
        <f t="shared" si="19"/>
        <v>2.0833333333333259E-2</v>
      </c>
      <c r="M190" t="str">
        <f t="shared" si="20"/>
        <v/>
      </c>
      <c r="N190" t="str">
        <f t="array" aca="1" ref="N190" ca="1">IFERROR(IF(MATCH(C190,Feries,0),1,""),"")</f>
        <v/>
      </c>
      <c r="O190" t="s">
        <v>220</v>
      </c>
      <c r="P190" s="45" t="s">
        <v>243</v>
      </c>
      <c r="Q190" s="56">
        <f t="shared" si="21"/>
        <v>48</v>
      </c>
      <c r="R190">
        <f t="shared" si="22"/>
        <v>11</v>
      </c>
      <c r="S190">
        <f t="shared" si="23"/>
        <v>2018</v>
      </c>
    </row>
    <row r="191" spans="2:19" ht="15" hidden="1" customHeight="1" x14ac:dyDescent="0.25">
      <c r="B191">
        <f t="shared" si="16"/>
        <v>188</v>
      </c>
      <c r="C191" s="1">
        <v>43434</v>
      </c>
      <c r="D191" s="34" t="s">
        <v>137</v>
      </c>
      <c r="E191" s="23" t="s">
        <v>15</v>
      </c>
      <c r="F191" s="17" t="s">
        <v>82</v>
      </c>
      <c r="G191" s="17" t="s">
        <v>83</v>
      </c>
      <c r="H191" s="17" t="s">
        <v>87</v>
      </c>
      <c r="I191" s="17" t="s">
        <v>93</v>
      </c>
      <c r="J191" s="17">
        <f t="shared" si="17"/>
        <v>0.31250000000000006</v>
      </c>
      <c r="K191" s="18" t="str">
        <f t="shared" si="18"/>
        <v>- 0:30</v>
      </c>
      <c r="L191" s="19">
        <f t="shared" si="19"/>
        <v>2.0833333333333259E-2</v>
      </c>
      <c r="M191" t="str">
        <f t="shared" si="20"/>
        <v/>
      </c>
      <c r="N191" t="str">
        <f t="array" aca="1" ref="N191" ca="1">IFERROR(IF(MATCH(C191,Feries,0),1,""),"")</f>
        <v/>
      </c>
      <c r="O191" t="s">
        <v>220</v>
      </c>
      <c r="P191" s="45" t="s">
        <v>243</v>
      </c>
      <c r="Q191" s="56">
        <f t="shared" si="21"/>
        <v>48</v>
      </c>
      <c r="R191">
        <f t="shared" si="22"/>
        <v>11</v>
      </c>
      <c r="S191">
        <f t="shared" si="23"/>
        <v>2018</v>
      </c>
    </row>
    <row r="192" spans="2:19" ht="15" hidden="1" customHeight="1" x14ac:dyDescent="0.25">
      <c r="B192">
        <f t="shared" si="16"/>
        <v>189</v>
      </c>
      <c r="C192" s="1">
        <v>43434</v>
      </c>
      <c r="D192" s="34" t="s">
        <v>136</v>
      </c>
      <c r="E192" s="23" t="s">
        <v>15</v>
      </c>
      <c r="F192" s="17" t="s">
        <v>82</v>
      </c>
      <c r="G192" s="17" t="s">
        <v>83</v>
      </c>
      <c r="H192" s="17" t="s">
        <v>87</v>
      </c>
      <c r="I192" s="17" t="s">
        <v>93</v>
      </c>
      <c r="J192" s="17">
        <f t="shared" si="17"/>
        <v>0.31250000000000006</v>
      </c>
      <c r="K192" s="18" t="str">
        <f t="shared" si="18"/>
        <v>- 0:30</v>
      </c>
      <c r="L192" s="19">
        <f t="shared" si="19"/>
        <v>2.0833333333333259E-2</v>
      </c>
      <c r="M192" t="str">
        <f t="shared" si="20"/>
        <v/>
      </c>
      <c r="N192" t="str">
        <f t="array" aca="1" ref="N192" ca="1">IFERROR(IF(MATCH(C192,Feries,0),1,""),"")</f>
        <v/>
      </c>
      <c r="O192" t="s">
        <v>220</v>
      </c>
      <c r="P192" s="45" t="s">
        <v>243</v>
      </c>
      <c r="Q192" s="56">
        <f t="shared" si="21"/>
        <v>48</v>
      </c>
      <c r="R192">
        <f t="shared" si="22"/>
        <v>11</v>
      </c>
      <c r="S192">
        <f t="shared" si="23"/>
        <v>2018</v>
      </c>
    </row>
    <row r="193" spans="2:19" ht="15" hidden="1" customHeight="1" x14ac:dyDescent="0.25">
      <c r="B193">
        <f t="shared" si="16"/>
        <v>190</v>
      </c>
      <c r="C193" s="1">
        <v>43444</v>
      </c>
      <c r="D193" s="34" t="s">
        <v>161</v>
      </c>
      <c r="E193" s="23" t="s">
        <v>15</v>
      </c>
      <c r="F193" s="17" t="s">
        <v>82</v>
      </c>
      <c r="G193" s="17" t="s">
        <v>83</v>
      </c>
      <c r="H193" s="17" t="s">
        <v>87</v>
      </c>
      <c r="I193" s="17" t="s">
        <v>83</v>
      </c>
      <c r="J193" s="17">
        <f t="shared" si="17"/>
        <v>0.16666666666666669</v>
      </c>
      <c r="K193" s="18" t="str">
        <f t="shared" si="18"/>
        <v>- 4:00</v>
      </c>
      <c r="L193" s="19">
        <f t="shared" si="19"/>
        <v>0.16666666666666663</v>
      </c>
      <c r="M193" t="str">
        <f t="shared" si="20"/>
        <v/>
      </c>
      <c r="N193" t="str">
        <f t="array" aca="1" ref="N193" ca="1">IFERROR(IF(MATCH(C193,Feries,0),1,""),"")</f>
        <v/>
      </c>
      <c r="O193" t="s">
        <v>229</v>
      </c>
      <c r="P193" s="46" t="s">
        <v>242</v>
      </c>
      <c r="Q193" s="58">
        <f t="shared" si="21"/>
        <v>50</v>
      </c>
      <c r="R193">
        <f t="shared" si="22"/>
        <v>12</v>
      </c>
      <c r="S193">
        <f t="shared" si="23"/>
        <v>2018</v>
      </c>
    </row>
    <row r="194" spans="2:19" ht="15" hidden="1" customHeight="1" x14ac:dyDescent="0.25">
      <c r="B194">
        <f t="shared" si="16"/>
        <v>191</v>
      </c>
      <c r="C194" s="1">
        <v>43444</v>
      </c>
      <c r="D194" s="34" t="s">
        <v>162</v>
      </c>
      <c r="E194" s="23" t="s">
        <v>15</v>
      </c>
      <c r="F194" s="17" t="s">
        <v>82</v>
      </c>
      <c r="G194" s="17" t="s">
        <v>83</v>
      </c>
      <c r="H194" s="17" t="s">
        <v>87</v>
      </c>
      <c r="I194" s="17" t="s">
        <v>83</v>
      </c>
      <c r="J194" s="17">
        <f t="shared" si="17"/>
        <v>0.16666666666666669</v>
      </c>
      <c r="K194" s="18" t="str">
        <f t="shared" si="18"/>
        <v>- 4:00</v>
      </c>
      <c r="L194" s="19">
        <f t="shared" si="19"/>
        <v>0.16666666666666663</v>
      </c>
      <c r="M194" t="str">
        <f t="shared" si="20"/>
        <v/>
      </c>
      <c r="N194" t="str">
        <f t="array" aca="1" ref="N194" ca="1">IFERROR(IF(MATCH(C194,Feries,0),1,""),"")</f>
        <v/>
      </c>
      <c r="O194" t="s">
        <v>229</v>
      </c>
      <c r="P194" s="46" t="s">
        <v>242</v>
      </c>
      <c r="Q194" s="58">
        <f t="shared" si="21"/>
        <v>50</v>
      </c>
      <c r="R194">
        <f t="shared" si="22"/>
        <v>12</v>
      </c>
      <c r="S194">
        <f t="shared" si="23"/>
        <v>2018</v>
      </c>
    </row>
    <row r="195" spans="2:19" ht="15" hidden="1" customHeight="1" x14ac:dyDescent="0.25">
      <c r="B195">
        <f t="shared" si="16"/>
        <v>192</v>
      </c>
      <c r="C195" s="1">
        <v>43444</v>
      </c>
      <c r="D195" s="34" t="s">
        <v>163</v>
      </c>
      <c r="E195" s="23" t="s">
        <v>15</v>
      </c>
      <c r="F195" s="17" t="s">
        <v>82</v>
      </c>
      <c r="G195" s="17" t="s">
        <v>83</v>
      </c>
      <c r="H195" s="17" t="s">
        <v>87</v>
      </c>
      <c r="I195" s="17" t="s">
        <v>83</v>
      </c>
      <c r="J195" s="17">
        <f t="shared" si="17"/>
        <v>0.16666666666666669</v>
      </c>
      <c r="K195" s="18" t="str">
        <f t="shared" si="18"/>
        <v>- 4:00</v>
      </c>
      <c r="L195" s="19">
        <f t="shared" si="19"/>
        <v>0.16666666666666663</v>
      </c>
      <c r="M195" t="str">
        <f t="shared" si="20"/>
        <v/>
      </c>
      <c r="N195" t="str">
        <f t="array" aca="1" ref="N195" ca="1">IFERROR(IF(MATCH(C195,Feries,0),1,""),"")</f>
        <v/>
      </c>
      <c r="O195" t="s">
        <v>229</v>
      </c>
      <c r="P195" s="46" t="s">
        <v>242</v>
      </c>
      <c r="Q195" s="58">
        <f t="shared" si="21"/>
        <v>50</v>
      </c>
      <c r="R195">
        <f t="shared" si="22"/>
        <v>12</v>
      </c>
      <c r="S195">
        <f t="shared" si="23"/>
        <v>2018</v>
      </c>
    </row>
    <row r="196" spans="2:19" ht="15" hidden="1" customHeight="1" x14ac:dyDescent="0.25">
      <c r="B196">
        <f t="shared" ref="B196:B259" si="24">ROW(B196)-3</f>
        <v>193</v>
      </c>
      <c r="C196" s="1">
        <v>43444</v>
      </c>
      <c r="D196" s="34" t="s">
        <v>164</v>
      </c>
      <c r="E196" s="23" t="s">
        <v>15</v>
      </c>
      <c r="F196" s="17" t="s">
        <v>82</v>
      </c>
      <c r="G196" s="17" t="s">
        <v>83</v>
      </c>
      <c r="H196" s="17" t="s">
        <v>87</v>
      </c>
      <c r="I196" s="17" t="s">
        <v>83</v>
      </c>
      <c r="J196" s="17">
        <f t="shared" ref="J196:J259" si="25">IF(E196&lt;&gt;"T",IF(OR(N196=1,M196=1),"",E196),IF(OR(H196="",I196=""),G196-F196,(H196-F196)+(G196-I196)))</f>
        <v>0.16666666666666669</v>
      </c>
      <c r="K196" s="18" t="str">
        <f t="shared" ref="K196:K259" si="26">IF(E196&lt;&gt;"T","",IF(J196&gt;=(8/24),J196-(8/24),TEXT((8/24)-J196,"- [h]:mm")))</f>
        <v>- 4:00</v>
      </c>
      <c r="L196" s="19">
        <f t="shared" ref="L196:L259" si="27">IF(AND(E196="T",J196&lt;(8/24)),(8/24)-J196,"")</f>
        <v>0.16666666666666663</v>
      </c>
      <c r="M196" t="str">
        <f t="shared" ref="M196:M259" si="28">IF(OR(WEEKDAY(C196)=1,WEEKDAY(C196)=7),1,"")</f>
        <v/>
      </c>
      <c r="N196" t="str">
        <f t="array" aca="1" ref="N196" ca="1">IFERROR(IF(MATCH(C196,Feries,0),1,""),"")</f>
        <v/>
      </c>
      <c r="O196" t="s">
        <v>229</v>
      </c>
      <c r="P196" s="46" t="s">
        <v>242</v>
      </c>
      <c r="Q196" s="58">
        <f t="shared" ref="Q196:Q259" si="29">WEEKNUM(C196)</f>
        <v>50</v>
      </c>
      <c r="R196">
        <f t="shared" ref="R196:R259" si="30">MONTH(C196)</f>
        <v>12</v>
      </c>
      <c r="S196">
        <f t="shared" ref="S196:S259" si="31" xml:space="preserve"> YEAR(C196)</f>
        <v>2018</v>
      </c>
    </row>
    <row r="197" spans="2:19" ht="15" hidden="1" customHeight="1" x14ac:dyDescent="0.25">
      <c r="B197">
        <f t="shared" si="24"/>
        <v>194</v>
      </c>
      <c r="C197" s="1">
        <v>43444</v>
      </c>
      <c r="D197" s="34" t="s">
        <v>165</v>
      </c>
      <c r="E197" s="23" t="s">
        <v>15</v>
      </c>
      <c r="F197" s="17" t="s">
        <v>82</v>
      </c>
      <c r="G197" s="17" t="s">
        <v>83</v>
      </c>
      <c r="H197" s="17" t="s">
        <v>87</v>
      </c>
      <c r="I197" s="17" t="s">
        <v>83</v>
      </c>
      <c r="J197" s="17">
        <f t="shared" si="25"/>
        <v>0.16666666666666669</v>
      </c>
      <c r="K197" s="18" t="str">
        <f t="shared" si="26"/>
        <v>- 4:00</v>
      </c>
      <c r="L197" s="19">
        <f t="shared" si="27"/>
        <v>0.16666666666666663</v>
      </c>
      <c r="M197" t="str">
        <f t="shared" si="28"/>
        <v/>
      </c>
      <c r="N197" t="str">
        <f t="array" aca="1" ref="N197" ca="1">IFERROR(IF(MATCH(C197,Feries,0),1,""),"")</f>
        <v/>
      </c>
      <c r="O197" t="s">
        <v>229</v>
      </c>
      <c r="P197" s="46" t="s">
        <v>242</v>
      </c>
      <c r="Q197" s="58">
        <f t="shared" si="29"/>
        <v>50</v>
      </c>
      <c r="R197">
        <f t="shared" si="30"/>
        <v>12</v>
      </c>
      <c r="S197">
        <f t="shared" si="31"/>
        <v>2018</v>
      </c>
    </row>
    <row r="198" spans="2:19" ht="15" hidden="1" customHeight="1" x14ac:dyDescent="0.25">
      <c r="B198">
        <f t="shared" si="24"/>
        <v>195</v>
      </c>
      <c r="C198" s="1">
        <v>43444</v>
      </c>
      <c r="D198" s="34" t="s">
        <v>166</v>
      </c>
      <c r="E198" s="23" t="s">
        <v>15</v>
      </c>
      <c r="F198" s="17" t="s">
        <v>82</v>
      </c>
      <c r="G198" s="17" t="s">
        <v>83</v>
      </c>
      <c r="H198" s="17" t="s">
        <v>87</v>
      </c>
      <c r="I198" s="17" t="s">
        <v>83</v>
      </c>
      <c r="J198" s="17">
        <f t="shared" si="25"/>
        <v>0.16666666666666669</v>
      </c>
      <c r="K198" s="18" t="str">
        <f t="shared" si="26"/>
        <v>- 4:00</v>
      </c>
      <c r="L198" s="19">
        <f t="shared" si="27"/>
        <v>0.16666666666666663</v>
      </c>
      <c r="M198" t="str">
        <f t="shared" si="28"/>
        <v/>
      </c>
      <c r="N198" t="str">
        <f t="array" aca="1" ref="N198" ca="1">IFERROR(IF(MATCH(C198,Feries,0),1,""),"")</f>
        <v/>
      </c>
      <c r="O198" t="s">
        <v>229</v>
      </c>
      <c r="P198" s="46" t="s">
        <v>242</v>
      </c>
      <c r="Q198" s="58">
        <f t="shared" si="29"/>
        <v>50</v>
      </c>
      <c r="R198">
        <f t="shared" si="30"/>
        <v>12</v>
      </c>
      <c r="S198">
        <f t="shared" si="31"/>
        <v>2018</v>
      </c>
    </row>
    <row r="199" spans="2:19" ht="15" hidden="1" customHeight="1" x14ac:dyDescent="0.25">
      <c r="B199">
        <f t="shared" si="24"/>
        <v>196</v>
      </c>
      <c r="C199" s="1">
        <v>43444</v>
      </c>
      <c r="D199" s="34" t="s">
        <v>235</v>
      </c>
      <c r="E199" s="23" t="s">
        <v>15</v>
      </c>
      <c r="F199" s="17" t="s">
        <v>82</v>
      </c>
      <c r="G199" s="17" t="s">
        <v>83</v>
      </c>
      <c r="H199" s="17" t="s">
        <v>87</v>
      </c>
      <c r="I199" s="17" t="s">
        <v>83</v>
      </c>
      <c r="J199" s="17">
        <f t="shared" si="25"/>
        <v>0.16666666666666669</v>
      </c>
      <c r="K199" s="18" t="str">
        <f t="shared" si="26"/>
        <v>- 4:00</v>
      </c>
      <c r="L199" s="19">
        <f t="shared" si="27"/>
        <v>0.16666666666666663</v>
      </c>
      <c r="M199" t="str">
        <f t="shared" si="28"/>
        <v/>
      </c>
      <c r="N199" t="str">
        <f t="array" aca="1" ref="N199" ca="1">IFERROR(IF(MATCH(C199,Feries,0),1,""),"")</f>
        <v/>
      </c>
      <c r="O199" t="s">
        <v>230</v>
      </c>
      <c r="P199" s="46" t="s">
        <v>242</v>
      </c>
      <c r="Q199" s="58">
        <f t="shared" si="29"/>
        <v>50</v>
      </c>
      <c r="R199">
        <f t="shared" si="30"/>
        <v>12</v>
      </c>
      <c r="S199">
        <f t="shared" si="31"/>
        <v>2018</v>
      </c>
    </row>
    <row r="200" spans="2:19" ht="15" hidden="1" customHeight="1" x14ac:dyDescent="0.25">
      <c r="B200">
        <f t="shared" si="24"/>
        <v>197</v>
      </c>
      <c r="C200" s="1">
        <v>43444</v>
      </c>
      <c r="D200" s="34" t="s">
        <v>236</v>
      </c>
      <c r="E200" s="23" t="s">
        <v>15</v>
      </c>
      <c r="F200" s="17" t="s">
        <v>82</v>
      </c>
      <c r="G200" s="17" t="s">
        <v>83</v>
      </c>
      <c r="H200" s="17" t="s">
        <v>87</v>
      </c>
      <c r="I200" s="17" t="s">
        <v>83</v>
      </c>
      <c r="J200" s="17">
        <f t="shared" si="25"/>
        <v>0.16666666666666669</v>
      </c>
      <c r="K200" s="18" t="str">
        <f t="shared" si="26"/>
        <v>- 4:00</v>
      </c>
      <c r="L200" s="19">
        <f t="shared" si="27"/>
        <v>0.16666666666666663</v>
      </c>
      <c r="M200" t="str">
        <f t="shared" si="28"/>
        <v/>
      </c>
      <c r="N200" t="str">
        <f t="array" aca="1" ref="N200" ca="1">IFERROR(IF(MATCH(C200,Feries,0),1,""),"")</f>
        <v/>
      </c>
      <c r="O200" t="s">
        <v>230</v>
      </c>
      <c r="P200" s="46" t="s">
        <v>242</v>
      </c>
      <c r="Q200" s="58">
        <f t="shared" si="29"/>
        <v>50</v>
      </c>
      <c r="R200">
        <f t="shared" si="30"/>
        <v>12</v>
      </c>
      <c r="S200">
        <f t="shared" si="31"/>
        <v>2018</v>
      </c>
    </row>
    <row r="201" spans="2:19" ht="15" hidden="1" customHeight="1" x14ac:dyDescent="0.25">
      <c r="B201">
        <f t="shared" si="24"/>
        <v>198</v>
      </c>
      <c r="C201" s="1">
        <v>43444</v>
      </c>
      <c r="D201" s="34" t="s">
        <v>237</v>
      </c>
      <c r="E201" s="23" t="s">
        <v>15</v>
      </c>
      <c r="F201" s="17" t="s">
        <v>82</v>
      </c>
      <c r="G201" s="17" t="s">
        <v>83</v>
      </c>
      <c r="H201" s="17" t="s">
        <v>87</v>
      </c>
      <c r="I201" s="17" t="s">
        <v>83</v>
      </c>
      <c r="J201" s="17">
        <f t="shared" si="25"/>
        <v>0.16666666666666669</v>
      </c>
      <c r="K201" s="18" t="str">
        <f t="shared" si="26"/>
        <v>- 4:00</v>
      </c>
      <c r="L201" s="19">
        <f t="shared" si="27"/>
        <v>0.16666666666666663</v>
      </c>
      <c r="M201" t="str">
        <f t="shared" si="28"/>
        <v/>
      </c>
      <c r="N201" t="str">
        <f t="array" aca="1" ref="N201" ca="1">IFERROR(IF(MATCH(C201,Feries,0),1,""),"")</f>
        <v/>
      </c>
      <c r="O201" t="s">
        <v>230</v>
      </c>
      <c r="P201" s="46" t="s">
        <v>242</v>
      </c>
      <c r="Q201" s="58">
        <f t="shared" si="29"/>
        <v>50</v>
      </c>
      <c r="R201">
        <f t="shared" si="30"/>
        <v>12</v>
      </c>
      <c r="S201">
        <f t="shared" si="31"/>
        <v>2018</v>
      </c>
    </row>
    <row r="202" spans="2:19" ht="15" hidden="1" customHeight="1" x14ac:dyDescent="0.25">
      <c r="B202">
        <f t="shared" si="24"/>
        <v>199</v>
      </c>
      <c r="C202" s="1">
        <v>43444</v>
      </c>
      <c r="D202" s="34" t="s">
        <v>238</v>
      </c>
      <c r="E202" s="23" t="s">
        <v>15</v>
      </c>
      <c r="F202" s="17" t="s">
        <v>82</v>
      </c>
      <c r="G202" s="17" t="s">
        <v>83</v>
      </c>
      <c r="H202" s="17" t="s">
        <v>87</v>
      </c>
      <c r="I202" s="17" t="s">
        <v>83</v>
      </c>
      <c r="J202" s="17">
        <f t="shared" si="25"/>
        <v>0.16666666666666669</v>
      </c>
      <c r="K202" s="18" t="str">
        <f t="shared" si="26"/>
        <v>- 4:00</v>
      </c>
      <c r="L202" s="19">
        <f t="shared" si="27"/>
        <v>0.16666666666666663</v>
      </c>
      <c r="M202" t="str">
        <f t="shared" si="28"/>
        <v/>
      </c>
      <c r="N202" t="str">
        <f t="array" aca="1" ref="N202" ca="1">IFERROR(IF(MATCH(C202,Feries,0),1,""),"")</f>
        <v/>
      </c>
      <c r="O202" t="s">
        <v>230</v>
      </c>
      <c r="P202" s="46" t="s">
        <v>242</v>
      </c>
      <c r="Q202" s="58">
        <f t="shared" si="29"/>
        <v>50</v>
      </c>
      <c r="R202">
        <f t="shared" si="30"/>
        <v>12</v>
      </c>
      <c r="S202">
        <f t="shared" si="31"/>
        <v>2018</v>
      </c>
    </row>
    <row r="203" spans="2:19" ht="15" hidden="1" customHeight="1" x14ac:dyDescent="0.25">
      <c r="B203">
        <f t="shared" si="24"/>
        <v>200</v>
      </c>
      <c r="C203" s="1">
        <v>43445</v>
      </c>
      <c r="D203" s="34" t="s">
        <v>161</v>
      </c>
      <c r="E203" s="23" t="s">
        <v>15</v>
      </c>
      <c r="F203" s="17" t="s">
        <v>82</v>
      </c>
      <c r="G203" s="17" t="s">
        <v>83</v>
      </c>
      <c r="H203" s="17" t="s">
        <v>87</v>
      </c>
      <c r="I203" s="17" t="s">
        <v>83</v>
      </c>
      <c r="J203" s="17">
        <f t="shared" si="25"/>
        <v>0.16666666666666669</v>
      </c>
      <c r="K203" s="18" t="str">
        <f t="shared" si="26"/>
        <v>- 4:00</v>
      </c>
      <c r="L203" s="19">
        <f t="shared" si="27"/>
        <v>0.16666666666666663</v>
      </c>
      <c r="M203" t="str">
        <f t="shared" si="28"/>
        <v/>
      </c>
      <c r="N203" t="str">
        <f t="array" aca="1" ref="N203" ca="1">IFERROR(IF(MATCH(C203,Feries,0),1,""),"")</f>
        <v/>
      </c>
      <c r="O203" t="s">
        <v>229</v>
      </c>
      <c r="P203" s="46" t="s">
        <v>242</v>
      </c>
      <c r="Q203" s="58">
        <f t="shared" si="29"/>
        <v>50</v>
      </c>
      <c r="R203">
        <f t="shared" si="30"/>
        <v>12</v>
      </c>
      <c r="S203">
        <f t="shared" si="31"/>
        <v>2018</v>
      </c>
    </row>
    <row r="204" spans="2:19" ht="15" hidden="1" customHeight="1" x14ac:dyDescent="0.25">
      <c r="B204">
        <f t="shared" si="24"/>
        <v>201</v>
      </c>
      <c r="C204" s="1">
        <v>43445</v>
      </c>
      <c r="D204" s="34" t="s">
        <v>162</v>
      </c>
      <c r="E204" s="23" t="s">
        <v>15</v>
      </c>
      <c r="F204" s="17" t="s">
        <v>82</v>
      </c>
      <c r="G204" s="17" t="s">
        <v>83</v>
      </c>
      <c r="H204" s="17" t="s">
        <v>87</v>
      </c>
      <c r="I204" s="17" t="s">
        <v>83</v>
      </c>
      <c r="J204" s="17">
        <f t="shared" si="25"/>
        <v>0.16666666666666669</v>
      </c>
      <c r="K204" s="18" t="str">
        <f t="shared" si="26"/>
        <v>- 4:00</v>
      </c>
      <c r="L204" s="19">
        <f t="shared" si="27"/>
        <v>0.16666666666666663</v>
      </c>
      <c r="M204" t="str">
        <f t="shared" si="28"/>
        <v/>
      </c>
      <c r="N204" t="str">
        <f t="array" aca="1" ref="N204" ca="1">IFERROR(IF(MATCH(C204,Feries,0),1,""),"")</f>
        <v/>
      </c>
      <c r="O204" t="s">
        <v>229</v>
      </c>
      <c r="P204" s="46" t="s">
        <v>242</v>
      </c>
      <c r="Q204" s="58">
        <f t="shared" si="29"/>
        <v>50</v>
      </c>
      <c r="R204">
        <f t="shared" si="30"/>
        <v>12</v>
      </c>
      <c r="S204">
        <f t="shared" si="31"/>
        <v>2018</v>
      </c>
    </row>
    <row r="205" spans="2:19" ht="15" hidden="1" customHeight="1" x14ac:dyDescent="0.25">
      <c r="B205">
        <f t="shared" si="24"/>
        <v>202</v>
      </c>
      <c r="C205" s="1">
        <v>43445</v>
      </c>
      <c r="D205" s="34" t="s">
        <v>163</v>
      </c>
      <c r="E205" s="23" t="s">
        <v>15</v>
      </c>
      <c r="F205" s="17" t="s">
        <v>82</v>
      </c>
      <c r="G205" s="17" t="s">
        <v>83</v>
      </c>
      <c r="H205" s="17" t="s">
        <v>87</v>
      </c>
      <c r="I205" s="17" t="s">
        <v>83</v>
      </c>
      <c r="J205" s="17">
        <f t="shared" si="25"/>
        <v>0.16666666666666669</v>
      </c>
      <c r="K205" s="18" t="str">
        <f t="shared" si="26"/>
        <v>- 4:00</v>
      </c>
      <c r="L205" s="19">
        <f t="shared" si="27"/>
        <v>0.16666666666666663</v>
      </c>
      <c r="M205" t="str">
        <f t="shared" si="28"/>
        <v/>
      </c>
      <c r="N205" t="str">
        <f t="array" aca="1" ref="N205" ca="1">IFERROR(IF(MATCH(C205,Feries,0),1,""),"")</f>
        <v/>
      </c>
      <c r="O205" t="s">
        <v>229</v>
      </c>
      <c r="P205" s="46" t="s">
        <v>242</v>
      </c>
      <c r="Q205" s="58">
        <f t="shared" si="29"/>
        <v>50</v>
      </c>
      <c r="R205">
        <f t="shared" si="30"/>
        <v>12</v>
      </c>
      <c r="S205">
        <f t="shared" si="31"/>
        <v>2018</v>
      </c>
    </row>
    <row r="206" spans="2:19" ht="15" hidden="1" customHeight="1" x14ac:dyDescent="0.25">
      <c r="B206">
        <f t="shared" si="24"/>
        <v>203</v>
      </c>
      <c r="C206" s="1">
        <v>43445</v>
      </c>
      <c r="D206" s="34" t="s">
        <v>164</v>
      </c>
      <c r="E206" s="23" t="s">
        <v>15</v>
      </c>
      <c r="F206" s="17" t="s">
        <v>82</v>
      </c>
      <c r="G206" s="17" t="s">
        <v>83</v>
      </c>
      <c r="H206" s="17" t="s">
        <v>87</v>
      </c>
      <c r="I206" s="17" t="s">
        <v>83</v>
      </c>
      <c r="J206" s="17">
        <f t="shared" si="25"/>
        <v>0.16666666666666669</v>
      </c>
      <c r="K206" s="18" t="str">
        <f t="shared" si="26"/>
        <v>- 4:00</v>
      </c>
      <c r="L206" s="19">
        <f t="shared" si="27"/>
        <v>0.16666666666666663</v>
      </c>
      <c r="M206" t="str">
        <f t="shared" si="28"/>
        <v/>
      </c>
      <c r="N206" t="str">
        <f t="array" aca="1" ref="N206" ca="1">IFERROR(IF(MATCH(C206,Feries,0),1,""),"")</f>
        <v/>
      </c>
      <c r="O206" t="s">
        <v>229</v>
      </c>
      <c r="P206" s="46" t="s">
        <v>242</v>
      </c>
      <c r="Q206" s="58">
        <f t="shared" si="29"/>
        <v>50</v>
      </c>
      <c r="R206">
        <f t="shared" si="30"/>
        <v>12</v>
      </c>
      <c r="S206">
        <f t="shared" si="31"/>
        <v>2018</v>
      </c>
    </row>
    <row r="207" spans="2:19" ht="15" hidden="1" customHeight="1" x14ac:dyDescent="0.25">
      <c r="B207">
        <f t="shared" si="24"/>
        <v>204</v>
      </c>
      <c r="C207" s="1">
        <v>43445</v>
      </c>
      <c r="D207" s="34" t="s">
        <v>165</v>
      </c>
      <c r="E207" s="23" t="s">
        <v>15</v>
      </c>
      <c r="F207" s="17" t="s">
        <v>82</v>
      </c>
      <c r="G207" s="17" t="s">
        <v>83</v>
      </c>
      <c r="H207" s="17" t="s">
        <v>87</v>
      </c>
      <c r="I207" s="17" t="s">
        <v>83</v>
      </c>
      <c r="J207" s="17">
        <f t="shared" si="25"/>
        <v>0.16666666666666669</v>
      </c>
      <c r="K207" s="18" t="str">
        <f t="shared" si="26"/>
        <v>- 4:00</v>
      </c>
      <c r="L207" s="19">
        <f t="shared" si="27"/>
        <v>0.16666666666666663</v>
      </c>
      <c r="M207" t="str">
        <f t="shared" si="28"/>
        <v/>
      </c>
      <c r="N207" t="str">
        <f t="array" aca="1" ref="N207" ca="1">IFERROR(IF(MATCH(C207,Feries,0),1,""),"")</f>
        <v/>
      </c>
      <c r="O207" t="s">
        <v>229</v>
      </c>
      <c r="P207" s="46" t="s">
        <v>242</v>
      </c>
      <c r="Q207" s="58">
        <f t="shared" si="29"/>
        <v>50</v>
      </c>
      <c r="R207">
        <f t="shared" si="30"/>
        <v>12</v>
      </c>
      <c r="S207">
        <f t="shared" si="31"/>
        <v>2018</v>
      </c>
    </row>
    <row r="208" spans="2:19" ht="60" hidden="1" x14ac:dyDescent="0.25">
      <c r="B208">
        <f t="shared" si="24"/>
        <v>205</v>
      </c>
      <c r="C208" s="1">
        <v>43445</v>
      </c>
      <c r="D208" s="34" t="s">
        <v>166</v>
      </c>
      <c r="E208" s="23" t="s">
        <v>15</v>
      </c>
      <c r="F208" s="17" t="s">
        <v>82</v>
      </c>
      <c r="G208" s="17" t="s">
        <v>83</v>
      </c>
      <c r="H208" s="17" t="s">
        <v>87</v>
      </c>
      <c r="I208" s="17" t="s">
        <v>83</v>
      </c>
      <c r="J208" s="17">
        <f t="shared" si="25"/>
        <v>0.16666666666666669</v>
      </c>
      <c r="K208" s="18" t="str">
        <f t="shared" si="26"/>
        <v>- 4:00</v>
      </c>
      <c r="L208" s="19">
        <f t="shared" si="27"/>
        <v>0.16666666666666663</v>
      </c>
      <c r="M208" t="str">
        <f t="shared" si="28"/>
        <v/>
      </c>
      <c r="N208" t="str">
        <f t="array" aca="1" ref="N208" ca="1">IFERROR(IF(MATCH(C208,Feries,0),1,""),"")</f>
        <v/>
      </c>
      <c r="O208" t="s">
        <v>229</v>
      </c>
      <c r="P208" s="46" t="s">
        <v>242</v>
      </c>
      <c r="Q208" s="58">
        <f t="shared" si="29"/>
        <v>50</v>
      </c>
      <c r="R208">
        <f t="shared" si="30"/>
        <v>12</v>
      </c>
      <c r="S208">
        <f t="shared" si="31"/>
        <v>2018</v>
      </c>
    </row>
    <row r="209" spans="2:19" ht="60" hidden="1" x14ac:dyDescent="0.25">
      <c r="B209">
        <f t="shared" si="24"/>
        <v>206</v>
      </c>
      <c r="C209" s="1">
        <v>43445</v>
      </c>
      <c r="D209" s="34" t="s">
        <v>235</v>
      </c>
      <c r="E209" s="23" t="s">
        <v>15</v>
      </c>
      <c r="F209" s="17" t="s">
        <v>82</v>
      </c>
      <c r="G209" s="17" t="s">
        <v>83</v>
      </c>
      <c r="H209" s="17" t="s">
        <v>87</v>
      </c>
      <c r="I209" s="17" t="s">
        <v>83</v>
      </c>
      <c r="J209" s="17">
        <f t="shared" si="25"/>
        <v>0.16666666666666669</v>
      </c>
      <c r="K209" s="18" t="str">
        <f t="shared" si="26"/>
        <v>- 4:00</v>
      </c>
      <c r="L209" s="19">
        <f t="shared" si="27"/>
        <v>0.16666666666666663</v>
      </c>
      <c r="M209" t="str">
        <f t="shared" si="28"/>
        <v/>
      </c>
      <c r="N209" t="str">
        <f t="array" aca="1" ref="N209" ca="1">IFERROR(IF(MATCH(C209,Feries,0),1,""),"")</f>
        <v/>
      </c>
      <c r="O209" t="s">
        <v>230</v>
      </c>
      <c r="P209" s="46" t="s">
        <v>242</v>
      </c>
      <c r="Q209" s="58">
        <f t="shared" si="29"/>
        <v>50</v>
      </c>
      <c r="R209">
        <f t="shared" si="30"/>
        <v>12</v>
      </c>
      <c r="S209">
        <f t="shared" si="31"/>
        <v>2018</v>
      </c>
    </row>
    <row r="210" spans="2:19" ht="60" hidden="1" x14ac:dyDescent="0.25">
      <c r="B210">
        <f t="shared" si="24"/>
        <v>207</v>
      </c>
      <c r="C210" s="1">
        <v>43445</v>
      </c>
      <c r="D210" s="34" t="s">
        <v>236</v>
      </c>
      <c r="E210" s="23" t="s">
        <v>15</v>
      </c>
      <c r="F210" s="17" t="s">
        <v>82</v>
      </c>
      <c r="G210" s="17" t="s">
        <v>83</v>
      </c>
      <c r="H210" s="17" t="s">
        <v>87</v>
      </c>
      <c r="I210" s="17" t="s">
        <v>83</v>
      </c>
      <c r="J210" s="17">
        <f t="shared" si="25"/>
        <v>0.16666666666666669</v>
      </c>
      <c r="K210" s="18" t="str">
        <f t="shared" si="26"/>
        <v>- 4:00</v>
      </c>
      <c r="L210" s="19">
        <f t="shared" si="27"/>
        <v>0.16666666666666663</v>
      </c>
      <c r="M210" t="str">
        <f t="shared" si="28"/>
        <v/>
      </c>
      <c r="N210" t="str">
        <f t="array" aca="1" ref="N210" ca="1">IFERROR(IF(MATCH(C210,Feries,0),1,""),"")</f>
        <v/>
      </c>
      <c r="O210" t="s">
        <v>230</v>
      </c>
      <c r="P210" s="46" t="s">
        <v>242</v>
      </c>
      <c r="Q210" s="58">
        <f t="shared" si="29"/>
        <v>50</v>
      </c>
      <c r="R210">
        <f t="shared" si="30"/>
        <v>12</v>
      </c>
      <c r="S210">
        <f t="shared" si="31"/>
        <v>2018</v>
      </c>
    </row>
    <row r="211" spans="2:19" ht="60" hidden="1" x14ac:dyDescent="0.25">
      <c r="B211">
        <f t="shared" si="24"/>
        <v>208</v>
      </c>
      <c r="C211" s="1">
        <v>43445</v>
      </c>
      <c r="D211" s="34" t="s">
        <v>237</v>
      </c>
      <c r="E211" s="23" t="s">
        <v>15</v>
      </c>
      <c r="F211" s="17" t="s">
        <v>82</v>
      </c>
      <c r="G211" s="17" t="s">
        <v>83</v>
      </c>
      <c r="H211" s="17" t="s">
        <v>87</v>
      </c>
      <c r="I211" s="17" t="s">
        <v>83</v>
      </c>
      <c r="J211" s="17">
        <f t="shared" si="25"/>
        <v>0.16666666666666669</v>
      </c>
      <c r="K211" s="18" t="str">
        <f t="shared" si="26"/>
        <v>- 4:00</v>
      </c>
      <c r="L211" s="19">
        <f t="shared" si="27"/>
        <v>0.16666666666666663</v>
      </c>
      <c r="M211" t="str">
        <f t="shared" si="28"/>
        <v/>
      </c>
      <c r="N211" t="str">
        <f t="array" aca="1" ref="N211" ca="1">IFERROR(IF(MATCH(C211,Feries,0),1,""),"")</f>
        <v/>
      </c>
      <c r="O211" t="s">
        <v>230</v>
      </c>
      <c r="P211" s="46" t="s">
        <v>242</v>
      </c>
      <c r="Q211" s="58">
        <f t="shared" si="29"/>
        <v>50</v>
      </c>
      <c r="R211">
        <f t="shared" si="30"/>
        <v>12</v>
      </c>
      <c r="S211">
        <f t="shared" si="31"/>
        <v>2018</v>
      </c>
    </row>
    <row r="212" spans="2:19" ht="60" hidden="1" x14ac:dyDescent="0.25">
      <c r="B212">
        <f t="shared" si="24"/>
        <v>209</v>
      </c>
      <c r="C212" s="1">
        <v>43445</v>
      </c>
      <c r="D212" s="34" t="s">
        <v>238</v>
      </c>
      <c r="E212" s="23" t="s">
        <v>15</v>
      </c>
      <c r="F212" s="17" t="s">
        <v>82</v>
      </c>
      <c r="G212" s="17" t="s">
        <v>83</v>
      </c>
      <c r="H212" s="17" t="s">
        <v>87</v>
      </c>
      <c r="I212" s="17" t="s">
        <v>83</v>
      </c>
      <c r="J212" s="17">
        <f t="shared" si="25"/>
        <v>0.16666666666666669</v>
      </c>
      <c r="K212" s="18" t="str">
        <f t="shared" si="26"/>
        <v>- 4:00</v>
      </c>
      <c r="L212" s="19">
        <f t="shared" si="27"/>
        <v>0.16666666666666663</v>
      </c>
      <c r="M212" t="str">
        <f t="shared" si="28"/>
        <v/>
      </c>
      <c r="N212" t="str">
        <f t="array" aca="1" ref="N212" ca="1">IFERROR(IF(MATCH(C212,Feries,0),1,""),"")</f>
        <v/>
      </c>
      <c r="O212" t="s">
        <v>230</v>
      </c>
      <c r="P212" s="46" t="s">
        <v>242</v>
      </c>
      <c r="Q212" s="58">
        <f t="shared" si="29"/>
        <v>50</v>
      </c>
      <c r="R212">
        <f t="shared" si="30"/>
        <v>12</v>
      </c>
      <c r="S212">
        <f t="shared" si="31"/>
        <v>2018</v>
      </c>
    </row>
    <row r="213" spans="2:19" ht="60" hidden="1" x14ac:dyDescent="0.25">
      <c r="B213">
        <f t="shared" si="24"/>
        <v>210</v>
      </c>
      <c r="C213" s="1">
        <v>43446</v>
      </c>
      <c r="D213" s="34" t="s">
        <v>161</v>
      </c>
      <c r="E213" s="23" t="s">
        <v>15</v>
      </c>
      <c r="F213" s="17" t="s">
        <v>82</v>
      </c>
      <c r="G213" s="17" t="s">
        <v>83</v>
      </c>
      <c r="H213" s="17" t="s">
        <v>87</v>
      </c>
      <c r="I213" s="17" t="s">
        <v>83</v>
      </c>
      <c r="J213" s="17">
        <f t="shared" si="25"/>
        <v>0.16666666666666669</v>
      </c>
      <c r="K213" s="18" t="str">
        <f t="shared" si="26"/>
        <v>- 4:00</v>
      </c>
      <c r="L213" s="19">
        <f t="shared" si="27"/>
        <v>0.16666666666666663</v>
      </c>
      <c r="M213" t="str">
        <f t="shared" si="28"/>
        <v/>
      </c>
      <c r="N213" t="str">
        <f t="array" aca="1" ref="N213" ca="1">IFERROR(IF(MATCH(C213,Feries,0),1,""),"")</f>
        <v/>
      </c>
      <c r="O213" t="s">
        <v>229</v>
      </c>
      <c r="P213" s="46" t="s">
        <v>242</v>
      </c>
      <c r="Q213" s="58">
        <f t="shared" si="29"/>
        <v>50</v>
      </c>
      <c r="R213">
        <f t="shared" si="30"/>
        <v>12</v>
      </c>
      <c r="S213">
        <f t="shared" si="31"/>
        <v>2018</v>
      </c>
    </row>
    <row r="214" spans="2:19" ht="60" hidden="1" x14ac:dyDescent="0.25">
      <c r="B214">
        <f t="shared" si="24"/>
        <v>211</v>
      </c>
      <c r="C214" s="1">
        <v>43446</v>
      </c>
      <c r="D214" s="34" t="s">
        <v>162</v>
      </c>
      <c r="E214" s="23" t="s">
        <v>15</v>
      </c>
      <c r="F214" s="17" t="s">
        <v>82</v>
      </c>
      <c r="G214" s="17" t="s">
        <v>83</v>
      </c>
      <c r="H214" s="17" t="s">
        <v>87</v>
      </c>
      <c r="I214" s="17" t="s">
        <v>83</v>
      </c>
      <c r="J214" s="17">
        <f t="shared" si="25"/>
        <v>0.16666666666666669</v>
      </c>
      <c r="K214" s="18" t="str">
        <f t="shared" si="26"/>
        <v>- 4:00</v>
      </c>
      <c r="L214" s="19">
        <f t="shared" si="27"/>
        <v>0.16666666666666663</v>
      </c>
      <c r="M214" t="str">
        <f t="shared" si="28"/>
        <v/>
      </c>
      <c r="N214" t="str">
        <f t="array" aca="1" ref="N214" ca="1">IFERROR(IF(MATCH(C214,Feries,0),1,""),"")</f>
        <v/>
      </c>
      <c r="O214" t="s">
        <v>229</v>
      </c>
      <c r="P214" s="46" t="s">
        <v>242</v>
      </c>
      <c r="Q214" s="58">
        <f t="shared" si="29"/>
        <v>50</v>
      </c>
      <c r="R214">
        <f t="shared" si="30"/>
        <v>12</v>
      </c>
      <c r="S214">
        <f t="shared" si="31"/>
        <v>2018</v>
      </c>
    </row>
    <row r="215" spans="2:19" ht="60" hidden="1" x14ac:dyDescent="0.25">
      <c r="B215">
        <f t="shared" si="24"/>
        <v>212</v>
      </c>
      <c r="C215" s="1">
        <v>43446</v>
      </c>
      <c r="D215" s="34" t="s">
        <v>163</v>
      </c>
      <c r="E215" s="23" t="s">
        <v>15</v>
      </c>
      <c r="F215" s="17" t="s">
        <v>82</v>
      </c>
      <c r="G215" s="17" t="s">
        <v>83</v>
      </c>
      <c r="H215" s="17" t="s">
        <v>87</v>
      </c>
      <c r="I215" s="17" t="s">
        <v>83</v>
      </c>
      <c r="J215" s="17">
        <f t="shared" si="25"/>
        <v>0.16666666666666669</v>
      </c>
      <c r="K215" s="18" t="str">
        <f t="shared" si="26"/>
        <v>- 4:00</v>
      </c>
      <c r="L215" s="19">
        <f t="shared" si="27"/>
        <v>0.16666666666666663</v>
      </c>
      <c r="M215" t="str">
        <f t="shared" si="28"/>
        <v/>
      </c>
      <c r="N215" t="str">
        <f t="array" aca="1" ref="N215" ca="1">IFERROR(IF(MATCH(C215,Feries,0),1,""),"")</f>
        <v/>
      </c>
      <c r="O215" t="s">
        <v>229</v>
      </c>
      <c r="P215" s="46" t="s">
        <v>242</v>
      </c>
      <c r="Q215" s="58">
        <f t="shared" si="29"/>
        <v>50</v>
      </c>
      <c r="R215">
        <f t="shared" si="30"/>
        <v>12</v>
      </c>
      <c r="S215">
        <f t="shared" si="31"/>
        <v>2018</v>
      </c>
    </row>
    <row r="216" spans="2:19" ht="60" hidden="1" x14ac:dyDescent="0.25">
      <c r="B216">
        <f t="shared" si="24"/>
        <v>213</v>
      </c>
      <c r="C216" s="1">
        <v>43446</v>
      </c>
      <c r="D216" s="34" t="s">
        <v>164</v>
      </c>
      <c r="E216" s="23" t="s">
        <v>15</v>
      </c>
      <c r="F216" s="17" t="s">
        <v>82</v>
      </c>
      <c r="G216" s="17" t="s">
        <v>83</v>
      </c>
      <c r="H216" s="17" t="s">
        <v>87</v>
      </c>
      <c r="I216" s="17" t="s">
        <v>83</v>
      </c>
      <c r="J216" s="17">
        <f t="shared" si="25"/>
        <v>0.16666666666666669</v>
      </c>
      <c r="K216" s="18" t="str">
        <f t="shared" si="26"/>
        <v>- 4:00</v>
      </c>
      <c r="L216" s="19">
        <f t="shared" si="27"/>
        <v>0.16666666666666663</v>
      </c>
      <c r="M216" t="str">
        <f t="shared" si="28"/>
        <v/>
      </c>
      <c r="N216" t="str">
        <f t="array" aca="1" ref="N216" ca="1">IFERROR(IF(MATCH(C216,Feries,0),1,""),"")</f>
        <v/>
      </c>
      <c r="O216" t="s">
        <v>229</v>
      </c>
      <c r="P216" s="46" t="s">
        <v>242</v>
      </c>
      <c r="Q216" s="58">
        <f t="shared" si="29"/>
        <v>50</v>
      </c>
      <c r="R216">
        <f t="shared" si="30"/>
        <v>12</v>
      </c>
      <c r="S216">
        <f t="shared" si="31"/>
        <v>2018</v>
      </c>
    </row>
    <row r="217" spans="2:19" ht="60" hidden="1" x14ac:dyDescent="0.25">
      <c r="B217">
        <f t="shared" si="24"/>
        <v>214</v>
      </c>
      <c r="C217" s="1">
        <v>43446</v>
      </c>
      <c r="D217" s="34" t="s">
        <v>165</v>
      </c>
      <c r="E217" s="23" t="s">
        <v>15</v>
      </c>
      <c r="F217" s="17" t="s">
        <v>82</v>
      </c>
      <c r="G217" s="17" t="s">
        <v>83</v>
      </c>
      <c r="H217" s="17" t="s">
        <v>87</v>
      </c>
      <c r="I217" s="17" t="s">
        <v>83</v>
      </c>
      <c r="J217" s="17">
        <f t="shared" si="25"/>
        <v>0.16666666666666669</v>
      </c>
      <c r="K217" s="18" t="str">
        <f t="shared" si="26"/>
        <v>- 4:00</v>
      </c>
      <c r="L217" s="19">
        <f t="shared" si="27"/>
        <v>0.16666666666666663</v>
      </c>
      <c r="M217" t="str">
        <f t="shared" si="28"/>
        <v/>
      </c>
      <c r="N217" t="str">
        <f t="array" aca="1" ref="N217" ca="1">IFERROR(IF(MATCH(C217,Feries,0),1,""),"")</f>
        <v/>
      </c>
      <c r="O217" t="s">
        <v>229</v>
      </c>
      <c r="P217" s="46" t="s">
        <v>242</v>
      </c>
      <c r="Q217" s="58">
        <f t="shared" si="29"/>
        <v>50</v>
      </c>
      <c r="R217">
        <f t="shared" si="30"/>
        <v>12</v>
      </c>
      <c r="S217">
        <f t="shared" si="31"/>
        <v>2018</v>
      </c>
    </row>
    <row r="218" spans="2:19" ht="60" hidden="1" x14ac:dyDescent="0.25">
      <c r="B218">
        <f t="shared" si="24"/>
        <v>215</v>
      </c>
      <c r="C218" s="1">
        <v>43446</v>
      </c>
      <c r="D218" s="34" t="s">
        <v>166</v>
      </c>
      <c r="E218" s="23" t="s">
        <v>15</v>
      </c>
      <c r="F218" s="17" t="s">
        <v>82</v>
      </c>
      <c r="G218" s="17" t="s">
        <v>83</v>
      </c>
      <c r="H218" s="17" t="s">
        <v>87</v>
      </c>
      <c r="I218" s="17" t="s">
        <v>83</v>
      </c>
      <c r="J218" s="17">
        <f t="shared" si="25"/>
        <v>0.16666666666666669</v>
      </c>
      <c r="K218" s="18" t="str">
        <f t="shared" si="26"/>
        <v>- 4:00</v>
      </c>
      <c r="L218" s="19">
        <f t="shared" si="27"/>
        <v>0.16666666666666663</v>
      </c>
      <c r="M218" t="str">
        <f t="shared" si="28"/>
        <v/>
      </c>
      <c r="N218" t="str">
        <f t="array" aca="1" ref="N218" ca="1">IFERROR(IF(MATCH(C218,Feries,0),1,""),"")</f>
        <v/>
      </c>
      <c r="O218" t="s">
        <v>229</v>
      </c>
      <c r="P218" s="46" t="s">
        <v>242</v>
      </c>
      <c r="Q218" s="58">
        <f t="shared" si="29"/>
        <v>50</v>
      </c>
      <c r="R218">
        <f t="shared" si="30"/>
        <v>12</v>
      </c>
      <c r="S218">
        <f t="shared" si="31"/>
        <v>2018</v>
      </c>
    </row>
    <row r="219" spans="2:19" ht="60" hidden="1" x14ac:dyDescent="0.25">
      <c r="B219">
        <f t="shared" si="24"/>
        <v>216</v>
      </c>
      <c r="C219" s="1">
        <v>43446</v>
      </c>
      <c r="D219" s="34" t="s">
        <v>235</v>
      </c>
      <c r="E219" s="23" t="s">
        <v>15</v>
      </c>
      <c r="F219" s="17" t="s">
        <v>82</v>
      </c>
      <c r="G219" s="17" t="s">
        <v>83</v>
      </c>
      <c r="H219" s="17" t="s">
        <v>87</v>
      </c>
      <c r="I219" s="17" t="s">
        <v>83</v>
      </c>
      <c r="J219" s="17">
        <f t="shared" si="25"/>
        <v>0.16666666666666669</v>
      </c>
      <c r="K219" s="18" t="str">
        <f t="shared" si="26"/>
        <v>- 4:00</v>
      </c>
      <c r="L219" s="19">
        <f t="shared" si="27"/>
        <v>0.16666666666666663</v>
      </c>
      <c r="M219" t="str">
        <f t="shared" si="28"/>
        <v/>
      </c>
      <c r="N219" t="str">
        <f t="array" aca="1" ref="N219" ca="1">IFERROR(IF(MATCH(C219,Feries,0),1,""),"")</f>
        <v/>
      </c>
      <c r="O219" t="s">
        <v>230</v>
      </c>
      <c r="P219" s="46" t="s">
        <v>242</v>
      </c>
      <c r="Q219" s="58">
        <f t="shared" si="29"/>
        <v>50</v>
      </c>
      <c r="R219">
        <f t="shared" si="30"/>
        <v>12</v>
      </c>
      <c r="S219">
        <f t="shared" si="31"/>
        <v>2018</v>
      </c>
    </row>
    <row r="220" spans="2:19" ht="60" hidden="1" x14ac:dyDescent="0.25">
      <c r="B220">
        <f t="shared" si="24"/>
        <v>217</v>
      </c>
      <c r="C220" s="1">
        <v>43446</v>
      </c>
      <c r="D220" s="34" t="s">
        <v>236</v>
      </c>
      <c r="E220" s="23" t="s">
        <v>15</v>
      </c>
      <c r="F220" s="17" t="s">
        <v>82</v>
      </c>
      <c r="G220" s="17" t="s">
        <v>83</v>
      </c>
      <c r="H220" s="17" t="s">
        <v>87</v>
      </c>
      <c r="I220" s="17" t="s">
        <v>83</v>
      </c>
      <c r="J220" s="17">
        <f t="shared" si="25"/>
        <v>0.16666666666666669</v>
      </c>
      <c r="K220" s="18" t="str">
        <f t="shared" si="26"/>
        <v>- 4:00</v>
      </c>
      <c r="L220" s="19">
        <f t="shared" si="27"/>
        <v>0.16666666666666663</v>
      </c>
      <c r="M220" t="str">
        <f t="shared" si="28"/>
        <v/>
      </c>
      <c r="N220" t="str">
        <f t="array" aca="1" ref="N220" ca="1">IFERROR(IF(MATCH(C220,Feries,0),1,""),"")</f>
        <v/>
      </c>
      <c r="O220" t="s">
        <v>230</v>
      </c>
      <c r="P220" s="46" t="s">
        <v>242</v>
      </c>
      <c r="Q220" s="58">
        <f t="shared" si="29"/>
        <v>50</v>
      </c>
      <c r="R220">
        <f t="shared" si="30"/>
        <v>12</v>
      </c>
      <c r="S220">
        <f t="shared" si="31"/>
        <v>2018</v>
      </c>
    </row>
    <row r="221" spans="2:19" ht="60" hidden="1" x14ac:dyDescent="0.25">
      <c r="B221">
        <f t="shared" si="24"/>
        <v>218</v>
      </c>
      <c r="C221" s="1">
        <v>43446</v>
      </c>
      <c r="D221" s="34" t="s">
        <v>237</v>
      </c>
      <c r="E221" s="23" t="s">
        <v>15</v>
      </c>
      <c r="F221" s="17" t="s">
        <v>82</v>
      </c>
      <c r="G221" s="17" t="s">
        <v>83</v>
      </c>
      <c r="H221" s="17" t="s">
        <v>87</v>
      </c>
      <c r="I221" s="17" t="s">
        <v>83</v>
      </c>
      <c r="J221" s="17">
        <f t="shared" si="25"/>
        <v>0.16666666666666669</v>
      </c>
      <c r="K221" s="18" t="str">
        <f t="shared" si="26"/>
        <v>- 4:00</v>
      </c>
      <c r="L221" s="19">
        <f t="shared" si="27"/>
        <v>0.16666666666666663</v>
      </c>
      <c r="M221" t="str">
        <f t="shared" si="28"/>
        <v/>
      </c>
      <c r="N221" t="str">
        <f t="array" aca="1" ref="N221" ca="1">IFERROR(IF(MATCH(C221,Feries,0),1,""),"")</f>
        <v/>
      </c>
      <c r="O221" t="s">
        <v>230</v>
      </c>
      <c r="P221" s="46" t="s">
        <v>242</v>
      </c>
      <c r="Q221" s="58">
        <f t="shared" si="29"/>
        <v>50</v>
      </c>
      <c r="R221">
        <f t="shared" si="30"/>
        <v>12</v>
      </c>
      <c r="S221">
        <f t="shared" si="31"/>
        <v>2018</v>
      </c>
    </row>
    <row r="222" spans="2:19" ht="60" hidden="1" x14ac:dyDescent="0.25">
      <c r="B222">
        <f t="shared" si="24"/>
        <v>219</v>
      </c>
      <c r="C222" s="1">
        <v>43446</v>
      </c>
      <c r="D222" s="34" t="s">
        <v>238</v>
      </c>
      <c r="E222" s="23" t="s">
        <v>15</v>
      </c>
      <c r="F222" s="17" t="s">
        <v>82</v>
      </c>
      <c r="G222" s="17" t="s">
        <v>83</v>
      </c>
      <c r="H222" s="17" t="s">
        <v>87</v>
      </c>
      <c r="I222" s="17" t="s">
        <v>83</v>
      </c>
      <c r="J222" s="17">
        <f t="shared" si="25"/>
        <v>0.16666666666666669</v>
      </c>
      <c r="K222" s="18" t="str">
        <f t="shared" si="26"/>
        <v>- 4:00</v>
      </c>
      <c r="L222" s="19">
        <f t="shared" si="27"/>
        <v>0.16666666666666663</v>
      </c>
      <c r="M222" t="str">
        <f t="shared" si="28"/>
        <v/>
      </c>
      <c r="N222" t="str">
        <f t="array" aca="1" ref="N222" ca="1">IFERROR(IF(MATCH(C222,Feries,0),1,""),"")</f>
        <v/>
      </c>
      <c r="O222" t="s">
        <v>230</v>
      </c>
      <c r="P222" s="46" t="s">
        <v>242</v>
      </c>
      <c r="Q222" s="58">
        <f t="shared" si="29"/>
        <v>50</v>
      </c>
      <c r="R222">
        <f t="shared" si="30"/>
        <v>12</v>
      </c>
      <c r="S222">
        <f t="shared" si="31"/>
        <v>2018</v>
      </c>
    </row>
    <row r="223" spans="2:19" ht="60" hidden="1" x14ac:dyDescent="0.25">
      <c r="B223">
        <f t="shared" si="24"/>
        <v>220</v>
      </c>
      <c r="C223" s="1">
        <v>43447</v>
      </c>
      <c r="D223" s="34" t="s">
        <v>161</v>
      </c>
      <c r="E223" s="23" t="s">
        <v>15</v>
      </c>
      <c r="F223" s="17" t="s">
        <v>82</v>
      </c>
      <c r="G223" s="17" t="s">
        <v>83</v>
      </c>
      <c r="H223" s="17" t="s">
        <v>87</v>
      </c>
      <c r="I223" s="17" t="s">
        <v>83</v>
      </c>
      <c r="J223" s="17">
        <f t="shared" si="25"/>
        <v>0.16666666666666669</v>
      </c>
      <c r="K223" s="18" t="str">
        <f t="shared" si="26"/>
        <v>- 4:00</v>
      </c>
      <c r="L223" s="19">
        <f t="shared" si="27"/>
        <v>0.16666666666666663</v>
      </c>
      <c r="M223" t="str">
        <f t="shared" si="28"/>
        <v/>
      </c>
      <c r="N223" t="str">
        <f t="array" aca="1" ref="N223" ca="1">IFERROR(IF(MATCH(C223,Feries,0),1,""),"")</f>
        <v/>
      </c>
      <c r="O223" t="s">
        <v>229</v>
      </c>
      <c r="P223" s="46" t="s">
        <v>242</v>
      </c>
      <c r="Q223" s="58">
        <f t="shared" si="29"/>
        <v>50</v>
      </c>
      <c r="R223">
        <f t="shared" si="30"/>
        <v>12</v>
      </c>
      <c r="S223">
        <f t="shared" si="31"/>
        <v>2018</v>
      </c>
    </row>
    <row r="224" spans="2:19" ht="60" hidden="1" x14ac:dyDescent="0.25">
      <c r="B224">
        <f t="shared" si="24"/>
        <v>221</v>
      </c>
      <c r="C224" s="1">
        <v>43447</v>
      </c>
      <c r="D224" s="34" t="s">
        <v>162</v>
      </c>
      <c r="E224" s="23" t="s">
        <v>15</v>
      </c>
      <c r="F224" s="17" t="s">
        <v>82</v>
      </c>
      <c r="G224" s="17" t="s">
        <v>83</v>
      </c>
      <c r="H224" s="17" t="s">
        <v>87</v>
      </c>
      <c r="I224" s="17" t="s">
        <v>83</v>
      </c>
      <c r="J224" s="17">
        <f t="shared" si="25"/>
        <v>0.16666666666666669</v>
      </c>
      <c r="K224" s="18" t="str">
        <f t="shared" si="26"/>
        <v>- 4:00</v>
      </c>
      <c r="L224" s="19">
        <f t="shared" si="27"/>
        <v>0.16666666666666663</v>
      </c>
      <c r="M224" t="str">
        <f t="shared" si="28"/>
        <v/>
      </c>
      <c r="N224" t="str">
        <f t="array" aca="1" ref="N224" ca="1">IFERROR(IF(MATCH(C224,Feries,0),1,""),"")</f>
        <v/>
      </c>
      <c r="O224" t="s">
        <v>229</v>
      </c>
      <c r="P224" s="46" t="s">
        <v>242</v>
      </c>
      <c r="Q224" s="58">
        <f t="shared" si="29"/>
        <v>50</v>
      </c>
      <c r="R224">
        <f t="shared" si="30"/>
        <v>12</v>
      </c>
      <c r="S224">
        <f t="shared" si="31"/>
        <v>2018</v>
      </c>
    </row>
    <row r="225" spans="2:19" ht="60" hidden="1" x14ac:dyDescent="0.25">
      <c r="B225">
        <f t="shared" si="24"/>
        <v>222</v>
      </c>
      <c r="C225" s="1">
        <v>43447</v>
      </c>
      <c r="D225" s="34" t="s">
        <v>163</v>
      </c>
      <c r="E225" s="23" t="s">
        <v>15</v>
      </c>
      <c r="F225" s="17" t="s">
        <v>82</v>
      </c>
      <c r="G225" s="17" t="s">
        <v>83</v>
      </c>
      <c r="H225" s="17" t="s">
        <v>87</v>
      </c>
      <c r="I225" s="17" t="s">
        <v>83</v>
      </c>
      <c r="J225" s="17">
        <f t="shared" si="25"/>
        <v>0.16666666666666669</v>
      </c>
      <c r="K225" s="18" t="str">
        <f t="shared" si="26"/>
        <v>- 4:00</v>
      </c>
      <c r="L225" s="19">
        <f t="shared" si="27"/>
        <v>0.16666666666666663</v>
      </c>
      <c r="M225" t="str">
        <f t="shared" si="28"/>
        <v/>
      </c>
      <c r="N225" t="str">
        <f t="array" aca="1" ref="N225" ca="1">IFERROR(IF(MATCH(C225,Feries,0),1,""),"")</f>
        <v/>
      </c>
      <c r="O225" t="s">
        <v>229</v>
      </c>
      <c r="P225" s="46" t="s">
        <v>242</v>
      </c>
      <c r="Q225" s="58">
        <f t="shared" si="29"/>
        <v>50</v>
      </c>
      <c r="R225">
        <f t="shared" si="30"/>
        <v>12</v>
      </c>
      <c r="S225">
        <f t="shared" si="31"/>
        <v>2018</v>
      </c>
    </row>
    <row r="226" spans="2:19" ht="60" hidden="1" x14ac:dyDescent="0.25">
      <c r="B226">
        <f t="shared" si="24"/>
        <v>223</v>
      </c>
      <c r="C226" s="1">
        <v>43447</v>
      </c>
      <c r="D226" s="34" t="s">
        <v>164</v>
      </c>
      <c r="E226" s="23" t="s">
        <v>15</v>
      </c>
      <c r="F226" s="17" t="s">
        <v>82</v>
      </c>
      <c r="G226" s="17" t="s">
        <v>83</v>
      </c>
      <c r="H226" s="17" t="s">
        <v>87</v>
      </c>
      <c r="I226" s="17" t="s">
        <v>83</v>
      </c>
      <c r="J226" s="17">
        <f t="shared" si="25"/>
        <v>0.16666666666666669</v>
      </c>
      <c r="K226" s="18" t="str">
        <f t="shared" si="26"/>
        <v>- 4:00</v>
      </c>
      <c r="L226" s="19">
        <f t="shared" si="27"/>
        <v>0.16666666666666663</v>
      </c>
      <c r="M226" t="str">
        <f t="shared" si="28"/>
        <v/>
      </c>
      <c r="N226" t="str">
        <f t="array" aca="1" ref="N226" ca="1">IFERROR(IF(MATCH(C226,Feries,0),1,""),"")</f>
        <v/>
      </c>
      <c r="O226" t="s">
        <v>229</v>
      </c>
      <c r="P226" s="46" t="s">
        <v>242</v>
      </c>
      <c r="Q226" s="58">
        <f t="shared" si="29"/>
        <v>50</v>
      </c>
      <c r="R226">
        <f t="shared" si="30"/>
        <v>12</v>
      </c>
      <c r="S226">
        <f t="shared" si="31"/>
        <v>2018</v>
      </c>
    </row>
    <row r="227" spans="2:19" ht="60" hidden="1" x14ac:dyDescent="0.25">
      <c r="B227">
        <f t="shared" si="24"/>
        <v>224</v>
      </c>
      <c r="C227" s="1">
        <v>43447</v>
      </c>
      <c r="D227" s="34" t="s">
        <v>165</v>
      </c>
      <c r="E227" s="23" t="s">
        <v>15</v>
      </c>
      <c r="F227" s="17" t="s">
        <v>82</v>
      </c>
      <c r="G227" s="17" t="s">
        <v>83</v>
      </c>
      <c r="H227" s="17" t="s">
        <v>87</v>
      </c>
      <c r="I227" s="17" t="s">
        <v>83</v>
      </c>
      <c r="J227" s="17">
        <f t="shared" si="25"/>
        <v>0.16666666666666669</v>
      </c>
      <c r="K227" s="18" t="str">
        <f t="shared" si="26"/>
        <v>- 4:00</v>
      </c>
      <c r="L227" s="19">
        <f t="shared" si="27"/>
        <v>0.16666666666666663</v>
      </c>
      <c r="M227" t="str">
        <f t="shared" si="28"/>
        <v/>
      </c>
      <c r="N227" t="str">
        <f t="array" aca="1" ref="N227" ca="1">IFERROR(IF(MATCH(C227,Feries,0),1,""),"")</f>
        <v/>
      </c>
      <c r="O227" t="s">
        <v>229</v>
      </c>
      <c r="P227" s="46" t="s">
        <v>242</v>
      </c>
      <c r="Q227" s="58">
        <f t="shared" si="29"/>
        <v>50</v>
      </c>
      <c r="R227">
        <f t="shared" si="30"/>
        <v>12</v>
      </c>
      <c r="S227">
        <f t="shared" si="31"/>
        <v>2018</v>
      </c>
    </row>
    <row r="228" spans="2:19" ht="60" hidden="1" x14ac:dyDescent="0.25">
      <c r="B228">
        <f t="shared" si="24"/>
        <v>225</v>
      </c>
      <c r="C228" s="1">
        <v>43447</v>
      </c>
      <c r="D228" s="34" t="s">
        <v>166</v>
      </c>
      <c r="E228" s="23" t="s">
        <v>15</v>
      </c>
      <c r="F228" s="17" t="s">
        <v>82</v>
      </c>
      <c r="G228" s="17" t="s">
        <v>83</v>
      </c>
      <c r="H228" s="17" t="s">
        <v>87</v>
      </c>
      <c r="I228" s="17" t="s">
        <v>83</v>
      </c>
      <c r="J228" s="17">
        <f t="shared" si="25"/>
        <v>0.16666666666666669</v>
      </c>
      <c r="K228" s="18" t="str">
        <f t="shared" si="26"/>
        <v>- 4:00</v>
      </c>
      <c r="L228" s="19">
        <f t="shared" si="27"/>
        <v>0.16666666666666663</v>
      </c>
      <c r="M228" t="str">
        <f t="shared" si="28"/>
        <v/>
      </c>
      <c r="N228" t="str">
        <f t="array" aca="1" ref="N228" ca="1">IFERROR(IF(MATCH(C228,Feries,0),1,""),"")</f>
        <v/>
      </c>
      <c r="O228" t="s">
        <v>229</v>
      </c>
      <c r="P228" s="46" t="s">
        <v>242</v>
      </c>
      <c r="Q228" s="58">
        <f t="shared" si="29"/>
        <v>50</v>
      </c>
      <c r="R228">
        <f t="shared" si="30"/>
        <v>12</v>
      </c>
      <c r="S228">
        <f t="shared" si="31"/>
        <v>2018</v>
      </c>
    </row>
    <row r="229" spans="2:19" ht="60" hidden="1" x14ac:dyDescent="0.25">
      <c r="B229">
        <f t="shared" si="24"/>
        <v>226</v>
      </c>
      <c r="C229" s="1">
        <v>43447</v>
      </c>
      <c r="D229" s="34" t="s">
        <v>235</v>
      </c>
      <c r="E229" s="23" t="s">
        <v>15</v>
      </c>
      <c r="F229" s="17" t="s">
        <v>82</v>
      </c>
      <c r="G229" s="17" t="s">
        <v>83</v>
      </c>
      <c r="H229" s="17" t="s">
        <v>87</v>
      </c>
      <c r="I229" s="17" t="s">
        <v>83</v>
      </c>
      <c r="J229" s="17">
        <f t="shared" si="25"/>
        <v>0.16666666666666669</v>
      </c>
      <c r="K229" s="18" t="str">
        <f t="shared" si="26"/>
        <v>- 4:00</v>
      </c>
      <c r="L229" s="19">
        <f t="shared" si="27"/>
        <v>0.16666666666666663</v>
      </c>
      <c r="M229" t="str">
        <f t="shared" si="28"/>
        <v/>
      </c>
      <c r="N229" t="str">
        <f t="array" aca="1" ref="N229" ca="1">IFERROR(IF(MATCH(C229,Feries,0),1,""),"")</f>
        <v/>
      </c>
      <c r="O229" t="s">
        <v>230</v>
      </c>
      <c r="P229" s="46" t="s">
        <v>242</v>
      </c>
      <c r="Q229" s="58">
        <f t="shared" si="29"/>
        <v>50</v>
      </c>
      <c r="R229">
        <f t="shared" si="30"/>
        <v>12</v>
      </c>
      <c r="S229">
        <f t="shared" si="31"/>
        <v>2018</v>
      </c>
    </row>
    <row r="230" spans="2:19" ht="60" hidden="1" x14ac:dyDescent="0.25">
      <c r="B230">
        <f t="shared" si="24"/>
        <v>227</v>
      </c>
      <c r="C230" s="1">
        <v>43447</v>
      </c>
      <c r="D230" s="34" t="s">
        <v>236</v>
      </c>
      <c r="E230" s="23" t="s">
        <v>15</v>
      </c>
      <c r="F230" s="17" t="s">
        <v>82</v>
      </c>
      <c r="G230" s="17" t="s">
        <v>83</v>
      </c>
      <c r="H230" s="17" t="s">
        <v>87</v>
      </c>
      <c r="I230" s="17" t="s">
        <v>83</v>
      </c>
      <c r="J230" s="17">
        <f t="shared" si="25"/>
        <v>0.16666666666666669</v>
      </c>
      <c r="K230" s="18" t="str">
        <f t="shared" si="26"/>
        <v>- 4:00</v>
      </c>
      <c r="L230" s="19">
        <f t="shared" si="27"/>
        <v>0.16666666666666663</v>
      </c>
      <c r="M230" t="str">
        <f t="shared" si="28"/>
        <v/>
      </c>
      <c r="N230" t="str">
        <f t="array" aca="1" ref="N230" ca="1">IFERROR(IF(MATCH(C230,Feries,0),1,""),"")</f>
        <v/>
      </c>
      <c r="O230" t="s">
        <v>230</v>
      </c>
      <c r="P230" s="46" t="s">
        <v>242</v>
      </c>
      <c r="Q230" s="58">
        <f t="shared" si="29"/>
        <v>50</v>
      </c>
      <c r="R230">
        <f t="shared" si="30"/>
        <v>12</v>
      </c>
      <c r="S230">
        <f t="shared" si="31"/>
        <v>2018</v>
      </c>
    </row>
    <row r="231" spans="2:19" ht="60" hidden="1" x14ac:dyDescent="0.25">
      <c r="B231">
        <f t="shared" si="24"/>
        <v>228</v>
      </c>
      <c r="C231" s="1">
        <v>43447</v>
      </c>
      <c r="D231" s="34" t="s">
        <v>237</v>
      </c>
      <c r="E231" s="23" t="s">
        <v>15</v>
      </c>
      <c r="F231" s="17" t="s">
        <v>82</v>
      </c>
      <c r="G231" s="17" t="s">
        <v>83</v>
      </c>
      <c r="H231" s="17" t="s">
        <v>87</v>
      </c>
      <c r="I231" s="17" t="s">
        <v>83</v>
      </c>
      <c r="J231" s="17">
        <f t="shared" si="25"/>
        <v>0.16666666666666669</v>
      </c>
      <c r="K231" s="18" t="str">
        <f t="shared" si="26"/>
        <v>- 4:00</v>
      </c>
      <c r="L231" s="19">
        <f t="shared" si="27"/>
        <v>0.16666666666666663</v>
      </c>
      <c r="M231" t="str">
        <f t="shared" si="28"/>
        <v/>
      </c>
      <c r="N231" t="str">
        <f t="array" aca="1" ref="N231" ca="1">IFERROR(IF(MATCH(C231,Feries,0),1,""),"")</f>
        <v/>
      </c>
      <c r="O231" t="s">
        <v>230</v>
      </c>
      <c r="P231" s="46" t="s">
        <v>242</v>
      </c>
      <c r="Q231" s="58">
        <f t="shared" si="29"/>
        <v>50</v>
      </c>
      <c r="R231">
        <f t="shared" si="30"/>
        <v>12</v>
      </c>
      <c r="S231">
        <f t="shared" si="31"/>
        <v>2018</v>
      </c>
    </row>
    <row r="232" spans="2:19" ht="60" hidden="1" x14ac:dyDescent="0.25">
      <c r="B232">
        <f t="shared" si="24"/>
        <v>229</v>
      </c>
      <c r="C232" s="1">
        <v>43447</v>
      </c>
      <c r="D232" s="34" t="s">
        <v>238</v>
      </c>
      <c r="E232" s="23" t="s">
        <v>15</v>
      </c>
      <c r="F232" s="17" t="s">
        <v>82</v>
      </c>
      <c r="G232" s="17" t="s">
        <v>83</v>
      </c>
      <c r="H232" s="17" t="s">
        <v>87</v>
      </c>
      <c r="I232" s="17" t="s">
        <v>83</v>
      </c>
      <c r="J232" s="17">
        <f t="shared" si="25"/>
        <v>0.16666666666666669</v>
      </c>
      <c r="K232" s="18" t="str">
        <f t="shared" si="26"/>
        <v>- 4:00</v>
      </c>
      <c r="L232" s="19">
        <f t="shared" si="27"/>
        <v>0.16666666666666663</v>
      </c>
      <c r="M232" t="str">
        <f t="shared" si="28"/>
        <v/>
      </c>
      <c r="N232" t="str">
        <f t="array" aca="1" ref="N232" ca="1">IFERROR(IF(MATCH(C232,Feries,0),1,""),"")</f>
        <v/>
      </c>
      <c r="O232" t="s">
        <v>230</v>
      </c>
      <c r="P232" s="46" t="s">
        <v>242</v>
      </c>
      <c r="Q232" s="58">
        <f t="shared" si="29"/>
        <v>50</v>
      </c>
      <c r="R232">
        <f t="shared" si="30"/>
        <v>12</v>
      </c>
      <c r="S232">
        <f t="shared" si="31"/>
        <v>2018</v>
      </c>
    </row>
    <row r="233" spans="2:19" ht="60" hidden="1" x14ac:dyDescent="0.25">
      <c r="B233">
        <f t="shared" si="24"/>
        <v>230</v>
      </c>
      <c r="C233" s="1">
        <v>43448</v>
      </c>
      <c r="D233" s="34" t="s">
        <v>161</v>
      </c>
      <c r="E233" s="23" t="s">
        <v>15</v>
      </c>
      <c r="F233" s="17" t="s">
        <v>82</v>
      </c>
      <c r="G233" s="17" t="s">
        <v>83</v>
      </c>
      <c r="H233" s="17" t="s">
        <v>87</v>
      </c>
      <c r="I233" s="17" t="s">
        <v>83</v>
      </c>
      <c r="J233" s="17">
        <f t="shared" si="25"/>
        <v>0.16666666666666669</v>
      </c>
      <c r="K233" s="18" t="str">
        <f t="shared" si="26"/>
        <v>- 4:00</v>
      </c>
      <c r="L233" s="19">
        <f t="shared" si="27"/>
        <v>0.16666666666666663</v>
      </c>
      <c r="M233" t="str">
        <f t="shared" si="28"/>
        <v/>
      </c>
      <c r="N233" t="str">
        <f t="array" aca="1" ref="N233" ca="1">IFERROR(IF(MATCH(C233,Feries,0),1,""),"")</f>
        <v/>
      </c>
      <c r="O233" t="s">
        <v>229</v>
      </c>
      <c r="P233" s="46" t="s">
        <v>242</v>
      </c>
      <c r="Q233" s="58">
        <f t="shared" si="29"/>
        <v>50</v>
      </c>
      <c r="R233">
        <f t="shared" si="30"/>
        <v>12</v>
      </c>
      <c r="S233">
        <f t="shared" si="31"/>
        <v>2018</v>
      </c>
    </row>
    <row r="234" spans="2:19" ht="60" hidden="1" x14ac:dyDescent="0.25">
      <c r="B234">
        <f t="shared" si="24"/>
        <v>231</v>
      </c>
      <c r="C234" s="1">
        <v>43448</v>
      </c>
      <c r="D234" s="34" t="s">
        <v>162</v>
      </c>
      <c r="E234" s="23" t="s">
        <v>15</v>
      </c>
      <c r="F234" s="17" t="s">
        <v>82</v>
      </c>
      <c r="G234" s="17" t="s">
        <v>83</v>
      </c>
      <c r="H234" s="17" t="s">
        <v>87</v>
      </c>
      <c r="I234" s="17" t="s">
        <v>83</v>
      </c>
      <c r="J234" s="17">
        <f t="shared" si="25"/>
        <v>0.16666666666666669</v>
      </c>
      <c r="K234" s="18" t="str">
        <f t="shared" si="26"/>
        <v>- 4:00</v>
      </c>
      <c r="L234" s="19">
        <f t="shared" si="27"/>
        <v>0.16666666666666663</v>
      </c>
      <c r="M234" t="str">
        <f t="shared" si="28"/>
        <v/>
      </c>
      <c r="N234" t="str">
        <f t="array" aca="1" ref="N234" ca="1">IFERROR(IF(MATCH(C234,Feries,0),1,""),"")</f>
        <v/>
      </c>
      <c r="O234" t="s">
        <v>229</v>
      </c>
      <c r="P234" s="46" t="s">
        <v>242</v>
      </c>
      <c r="Q234" s="58">
        <f t="shared" si="29"/>
        <v>50</v>
      </c>
      <c r="R234">
        <f t="shared" si="30"/>
        <v>12</v>
      </c>
      <c r="S234">
        <f t="shared" si="31"/>
        <v>2018</v>
      </c>
    </row>
    <row r="235" spans="2:19" ht="60" hidden="1" x14ac:dyDescent="0.25">
      <c r="B235">
        <f t="shared" si="24"/>
        <v>232</v>
      </c>
      <c r="C235" s="1">
        <v>43448</v>
      </c>
      <c r="D235" s="34" t="s">
        <v>163</v>
      </c>
      <c r="E235" s="23" t="s">
        <v>15</v>
      </c>
      <c r="F235" s="17" t="s">
        <v>82</v>
      </c>
      <c r="G235" s="17" t="s">
        <v>83</v>
      </c>
      <c r="H235" s="17" t="s">
        <v>87</v>
      </c>
      <c r="I235" s="17" t="s">
        <v>83</v>
      </c>
      <c r="J235" s="17">
        <f t="shared" si="25"/>
        <v>0.16666666666666669</v>
      </c>
      <c r="K235" s="18" t="str">
        <f t="shared" si="26"/>
        <v>- 4:00</v>
      </c>
      <c r="L235" s="19">
        <f t="shared" si="27"/>
        <v>0.16666666666666663</v>
      </c>
      <c r="M235" t="str">
        <f t="shared" si="28"/>
        <v/>
      </c>
      <c r="N235" t="str">
        <f t="array" aca="1" ref="N235" ca="1">IFERROR(IF(MATCH(C235,Feries,0),1,""),"")</f>
        <v/>
      </c>
      <c r="O235" t="s">
        <v>229</v>
      </c>
      <c r="P235" s="46" t="s">
        <v>242</v>
      </c>
      <c r="Q235" s="58">
        <f t="shared" si="29"/>
        <v>50</v>
      </c>
      <c r="R235">
        <f t="shared" si="30"/>
        <v>12</v>
      </c>
      <c r="S235">
        <f t="shared" si="31"/>
        <v>2018</v>
      </c>
    </row>
    <row r="236" spans="2:19" ht="60" hidden="1" x14ac:dyDescent="0.25">
      <c r="B236">
        <f t="shared" si="24"/>
        <v>233</v>
      </c>
      <c r="C236" s="1">
        <v>43448</v>
      </c>
      <c r="D236" s="34" t="s">
        <v>164</v>
      </c>
      <c r="E236" s="23" t="s">
        <v>15</v>
      </c>
      <c r="F236" s="17" t="s">
        <v>82</v>
      </c>
      <c r="G236" s="17" t="s">
        <v>83</v>
      </c>
      <c r="H236" s="17" t="s">
        <v>87</v>
      </c>
      <c r="I236" s="17" t="s">
        <v>83</v>
      </c>
      <c r="J236" s="17">
        <f t="shared" si="25"/>
        <v>0.16666666666666669</v>
      </c>
      <c r="K236" s="18" t="str">
        <f t="shared" si="26"/>
        <v>- 4:00</v>
      </c>
      <c r="L236" s="19">
        <f t="shared" si="27"/>
        <v>0.16666666666666663</v>
      </c>
      <c r="M236" t="str">
        <f t="shared" si="28"/>
        <v/>
      </c>
      <c r="N236" t="str">
        <f t="array" aca="1" ref="N236" ca="1">IFERROR(IF(MATCH(C236,Feries,0),1,""),"")</f>
        <v/>
      </c>
      <c r="O236" t="s">
        <v>229</v>
      </c>
      <c r="P236" s="46" t="s">
        <v>242</v>
      </c>
      <c r="Q236" s="58">
        <f t="shared" si="29"/>
        <v>50</v>
      </c>
      <c r="R236">
        <f t="shared" si="30"/>
        <v>12</v>
      </c>
      <c r="S236">
        <f t="shared" si="31"/>
        <v>2018</v>
      </c>
    </row>
    <row r="237" spans="2:19" ht="60" hidden="1" x14ac:dyDescent="0.25">
      <c r="B237">
        <f t="shared" si="24"/>
        <v>234</v>
      </c>
      <c r="C237" s="1">
        <v>43448</v>
      </c>
      <c r="D237" s="34" t="s">
        <v>165</v>
      </c>
      <c r="E237" s="23" t="s">
        <v>15</v>
      </c>
      <c r="F237" s="17" t="s">
        <v>82</v>
      </c>
      <c r="G237" s="17" t="s">
        <v>83</v>
      </c>
      <c r="H237" s="17" t="s">
        <v>87</v>
      </c>
      <c r="I237" s="17" t="s">
        <v>83</v>
      </c>
      <c r="J237" s="17">
        <f t="shared" si="25"/>
        <v>0.16666666666666669</v>
      </c>
      <c r="K237" s="18" t="str">
        <f t="shared" si="26"/>
        <v>- 4:00</v>
      </c>
      <c r="L237" s="19">
        <f t="shared" si="27"/>
        <v>0.16666666666666663</v>
      </c>
      <c r="M237" t="str">
        <f t="shared" si="28"/>
        <v/>
      </c>
      <c r="N237" t="str">
        <f t="array" aca="1" ref="N237" ca="1">IFERROR(IF(MATCH(C237,Feries,0),1,""),"")</f>
        <v/>
      </c>
      <c r="O237" t="s">
        <v>229</v>
      </c>
      <c r="P237" s="46" t="s">
        <v>242</v>
      </c>
      <c r="Q237" s="58">
        <f t="shared" si="29"/>
        <v>50</v>
      </c>
      <c r="R237">
        <f t="shared" si="30"/>
        <v>12</v>
      </c>
      <c r="S237">
        <f t="shared" si="31"/>
        <v>2018</v>
      </c>
    </row>
    <row r="238" spans="2:19" ht="60" hidden="1" x14ac:dyDescent="0.25">
      <c r="B238">
        <f t="shared" si="24"/>
        <v>235</v>
      </c>
      <c r="C238" s="1">
        <v>43448</v>
      </c>
      <c r="D238" s="34" t="s">
        <v>166</v>
      </c>
      <c r="E238" s="23" t="s">
        <v>15</v>
      </c>
      <c r="F238" s="17" t="s">
        <v>82</v>
      </c>
      <c r="G238" s="17" t="s">
        <v>83</v>
      </c>
      <c r="H238" s="17" t="s">
        <v>87</v>
      </c>
      <c r="I238" s="17" t="s">
        <v>83</v>
      </c>
      <c r="J238" s="17">
        <f t="shared" si="25"/>
        <v>0.16666666666666669</v>
      </c>
      <c r="K238" s="18" t="str">
        <f t="shared" si="26"/>
        <v>- 4:00</v>
      </c>
      <c r="L238" s="19">
        <f t="shared" si="27"/>
        <v>0.16666666666666663</v>
      </c>
      <c r="M238" t="str">
        <f t="shared" si="28"/>
        <v/>
      </c>
      <c r="N238" t="str">
        <f t="array" aca="1" ref="N238" ca="1">IFERROR(IF(MATCH(C238,Feries,0),1,""),"")</f>
        <v/>
      </c>
      <c r="O238" t="s">
        <v>229</v>
      </c>
      <c r="P238" s="46" t="s">
        <v>242</v>
      </c>
      <c r="Q238" s="58">
        <f t="shared" si="29"/>
        <v>50</v>
      </c>
      <c r="R238">
        <f t="shared" si="30"/>
        <v>12</v>
      </c>
      <c r="S238">
        <f t="shared" si="31"/>
        <v>2018</v>
      </c>
    </row>
    <row r="239" spans="2:19" ht="60" hidden="1" x14ac:dyDescent="0.25">
      <c r="B239">
        <f t="shared" si="24"/>
        <v>236</v>
      </c>
      <c r="C239" s="1">
        <v>43448</v>
      </c>
      <c r="D239" s="34" t="s">
        <v>235</v>
      </c>
      <c r="E239" s="23" t="s">
        <v>15</v>
      </c>
      <c r="F239" s="17" t="s">
        <v>82</v>
      </c>
      <c r="G239" s="17" t="s">
        <v>83</v>
      </c>
      <c r="H239" s="17" t="s">
        <v>87</v>
      </c>
      <c r="I239" s="17" t="s">
        <v>83</v>
      </c>
      <c r="J239" s="17">
        <f t="shared" si="25"/>
        <v>0.16666666666666669</v>
      </c>
      <c r="K239" s="18" t="str">
        <f t="shared" si="26"/>
        <v>- 4:00</v>
      </c>
      <c r="L239" s="19">
        <f t="shared" si="27"/>
        <v>0.16666666666666663</v>
      </c>
      <c r="M239" t="str">
        <f t="shared" si="28"/>
        <v/>
      </c>
      <c r="N239" t="str">
        <f t="array" aca="1" ref="N239" ca="1">IFERROR(IF(MATCH(C239,Feries,0),1,""),"")</f>
        <v/>
      </c>
      <c r="O239" t="s">
        <v>230</v>
      </c>
      <c r="P239" s="46" t="s">
        <v>242</v>
      </c>
      <c r="Q239" s="58">
        <f t="shared" si="29"/>
        <v>50</v>
      </c>
      <c r="R239">
        <f t="shared" si="30"/>
        <v>12</v>
      </c>
      <c r="S239">
        <f t="shared" si="31"/>
        <v>2018</v>
      </c>
    </row>
    <row r="240" spans="2:19" ht="60" hidden="1" x14ac:dyDescent="0.25">
      <c r="B240">
        <f t="shared" si="24"/>
        <v>237</v>
      </c>
      <c r="C240" s="1">
        <v>43448</v>
      </c>
      <c r="D240" s="34" t="s">
        <v>236</v>
      </c>
      <c r="E240" s="23" t="s">
        <v>15</v>
      </c>
      <c r="F240" s="17" t="s">
        <v>82</v>
      </c>
      <c r="G240" s="17" t="s">
        <v>83</v>
      </c>
      <c r="H240" s="17" t="s">
        <v>87</v>
      </c>
      <c r="I240" s="17" t="s">
        <v>83</v>
      </c>
      <c r="J240" s="17">
        <f t="shared" si="25"/>
        <v>0.16666666666666669</v>
      </c>
      <c r="K240" s="18" t="str">
        <f t="shared" si="26"/>
        <v>- 4:00</v>
      </c>
      <c r="L240" s="19">
        <f t="shared" si="27"/>
        <v>0.16666666666666663</v>
      </c>
      <c r="M240" t="str">
        <f t="shared" si="28"/>
        <v/>
      </c>
      <c r="N240" t="str">
        <f t="array" aca="1" ref="N240" ca="1">IFERROR(IF(MATCH(C240,Feries,0),1,""),"")</f>
        <v/>
      </c>
      <c r="O240" t="s">
        <v>230</v>
      </c>
      <c r="P240" s="46" t="s">
        <v>242</v>
      </c>
      <c r="Q240" s="58">
        <f t="shared" si="29"/>
        <v>50</v>
      </c>
      <c r="R240">
        <f t="shared" si="30"/>
        <v>12</v>
      </c>
      <c r="S240">
        <f t="shared" si="31"/>
        <v>2018</v>
      </c>
    </row>
    <row r="241" spans="2:19" ht="60" hidden="1" x14ac:dyDescent="0.25">
      <c r="B241">
        <f t="shared" si="24"/>
        <v>238</v>
      </c>
      <c r="C241" s="1">
        <v>43448</v>
      </c>
      <c r="D241" s="34" t="s">
        <v>237</v>
      </c>
      <c r="E241" s="23" t="s">
        <v>15</v>
      </c>
      <c r="F241" s="17" t="s">
        <v>82</v>
      </c>
      <c r="G241" s="17" t="s">
        <v>83</v>
      </c>
      <c r="H241" s="17" t="s">
        <v>87</v>
      </c>
      <c r="I241" s="17" t="s">
        <v>83</v>
      </c>
      <c r="J241" s="17">
        <f t="shared" si="25"/>
        <v>0.16666666666666669</v>
      </c>
      <c r="K241" s="18" t="str">
        <f t="shared" si="26"/>
        <v>- 4:00</v>
      </c>
      <c r="L241" s="19">
        <f t="shared" si="27"/>
        <v>0.16666666666666663</v>
      </c>
      <c r="M241" t="str">
        <f t="shared" si="28"/>
        <v/>
      </c>
      <c r="N241" t="str">
        <f t="array" aca="1" ref="N241" ca="1">IFERROR(IF(MATCH(C241,Feries,0),1,""),"")</f>
        <v/>
      </c>
      <c r="O241" t="s">
        <v>230</v>
      </c>
      <c r="P241" s="46" t="s">
        <v>242</v>
      </c>
      <c r="Q241" s="58">
        <f t="shared" si="29"/>
        <v>50</v>
      </c>
      <c r="R241">
        <f t="shared" si="30"/>
        <v>12</v>
      </c>
      <c r="S241">
        <f t="shared" si="31"/>
        <v>2018</v>
      </c>
    </row>
    <row r="242" spans="2:19" ht="60" hidden="1" x14ac:dyDescent="0.25">
      <c r="B242">
        <f t="shared" si="24"/>
        <v>239</v>
      </c>
      <c r="C242" s="1">
        <v>43448</v>
      </c>
      <c r="D242" s="34" t="s">
        <v>238</v>
      </c>
      <c r="E242" s="23" t="s">
        <v>15</v>
      </c>
      <c r="F242" s="17" t="s">
        <v>82</v>
      </c>
      <c r="G242" s="17" t="s">
        <v>83</v>
      </c>
      <c r="H242" s="17" t="s">
        <v>87</v>
      </c>
      <c r="I242" s="17" t="s">
        <v>83</v>
      </c>
      <c r="J242" s="17">
        <f t="shared" si="25"/>
        <v>0.16666666666666669</v>
      </c>
      <c r="K242" s="18" t="str">
        <f t="shared" si="26"/>
        <v>- 4:00</v>
      </c>
      <c r="L242" s="19">
        <f t="shared" si="27"/>
        <v>0.16666666666666663</v>
      </c>
      <c r="M242" t="str">
        <f t="shared" si="28"/>
        <v/>
      </c>
      <c r="N242" t="str">
        <f t="array" aca="1" ref="N242" ca="1">IFERROR(IF(MATCH(C242,Feries,0),1,""),"")</f>
        <v/>
      </c>
      <c r="O242" t="s">
        <v>230</v>
      </c>
      <c r="P242" s="46" t="s">
        <v>242</v>
      </c>
      <c r="Q242" s="58">
        <f t="shared" si="29"/>
        <v>50</v>
      </c>
      <c r="R242">
        <f t="shared" si="30"/>
        <v>12</v>
      </c>
      <c r="S242">
        <f t="shared" si="31"/>
        <v>2018</v>
      </c>
    </row>
    <row r="243" spans="2:19" ht="60" hidden="1" x14ac:dyDescent="0.25">
      <c r="B243">
        <f t="shared" si="24"/>
        <v>240</v>
      </c>
      <c r="C243" s="1">
        <v>43423</v>
      </c>
      <c r="D243" s="34" t="s">
        <v>81</v>
      </c>
      <c r="E243" s="23" t="s">
        <v>15</v>
      </c>
      <c r="F243" s="17" t="s">
        <v>82</v>
      </c>
      <c r="G243" s="17" t="s">
        <v>83</v>
      </c>
      <c r="H243" s="17" t="s">
        <v>87</v>
      </c>
      <c r="I243" s="17" t="s">
        <v>93</v>
      </c>
      <c r="J243" s="17">
        <f t="shared" si="25"/>
        <v>0.31250000000000006</v>
      </c>
      <c r="K243" s="18" t="str">
        <f t="shared" si="26"/>
        <v>- 0:30</v>
      </c>
      <c r="L243" s="19">
        <f t="shared" si="27"/>
        <v>2.0833333333333259E-2</v>
      </c>
      <c r="M243" t="str">
        <f t="shared" si="28"/>
        <v/>
      </c>
      <c r="N243" t="str">
        <f t="array" aca="1" ref="N243" ca="1">IFERROR(IF(MATCH(C243,Feries,0),1,""),"")</f>
        <v/>
      </c>
      <c r="O243" t="s">
        <v>224</v>
      </c>
      <c r="P243" s="53" t="s">
        <v>221</v>
      </c>
      <c r="Q243" s="56">
        <f t="shared" si="29"/>
        <v>47</v>
      </c>
      <c r="R243">
        <f t="shared" si="30"/>
        <v>11</v>
      </c>
      <c r="S243">
        <f t="shared" si="31"/>
        <v>2018</v>
      </c>
    </row>
    <row r="244" spans="2:19" ht="60" hidden="1" x14ac:dyDescent="0.25">
      <c r="B244">
        <f t="shared" si="24"/>
        <v>241</v>
      </c>
      <c r="C244" s="1">
        <v>43437</v>
      </c>
      <c r="D244" s="16" t="s">
        <v>137</v>
      </c>
      <c r="F244" s="17" t="s">
        <v>82</v>
      </c>
      <c r="G244" s="17" t="s">
        <v>83</v>
      </c>
      <c r="H244" s="17" t="s">
        <v>87</v>
      </c>
      <c r="I244" s="17" t="s">
        <v>83</v>
      </c>
      <c r="J244" s="17">
        <f t="shared" ca="1" si="25"/>
        <v>0</v>
      </c>
      <c r="K244" s="18" t="str">
        <f t="shared" si="26"/>
        <v/>
      </c>
      <c r="L244" s="19" t="str">
        <f t="shared" ca="1" si="27"/>
        <v/>
      </c>
      <c r="M244" t="str">
        <f t="shared" si="28"/>
        <v/>
      </c>
      <c r="N244" t="str">
        <f t="array" aca="1" ref="N244" ca="1">IFERROR(IF(MATCH(C244,Feries,0),1,""),"")</f>
        <v/>
      </c>
      <c r="O244" t="s">
        <v>220</v>
      </c>
      <c r="P244" s="53" t="s">
        <v>221</v>
      </c>
      <c r="Q244" s="57">
        <f t="shared" si="29"/>
        <v>49</v>
      </c>
      <c r="R244">
        <f t="shared" si="30"/>
        <v>12</v>
      </c>
      <c r="S244">
        <f t="shared" si="31"/>
        <v>2018</v>
      </c>
    </row>
    <row r="245" spans="2:19" ht="60" hidden="1" x14ac:dyDescent="0.25">
      <c r="B245">
        <f t="shared" si="24"/>
        <v>242</v>
      </c>
      <c r="C245" s="1">
        <v>43437</v>
      </c>
      <c r="D245" s="16" t="s">
        <v>138</v>
      </c>
      <c r="F245" s="17" t="s">
        <v>82</v>
      </c>
      <c r="G245" s="17" t="s">
        <v>83</v>
      </c>
      <c r="H245" s="17" t="s">
        <v>87</v>
      </c>
      <c r="I245" s="17" t="s">
        <v>83</v>
      </c>
      <c r="J245" s="17">
        <f t="shared" ca="1" si="25"/>
        <v>0</v>
      </c>
      <c r="K245" s="18" t="str">
        <f t="shared" si="26"/>
        <v/>
      </c>
      <c r="L245" s="19" t="str">
        <f t="shared" ca="1" si="27"/>
        <v/>
      </c>
      <c r="M245" t="str">
        <f t="shared" si="28"/>
        <v/>
      </c>
      <c r="N245" t="str">
        <f t="array" aca="1" ref="N245" ca="1">IFERROR(IF(MATCH(C245,Feries,0),1,""),"")</f>
        <v/>
      </c>
      <c r="O245" t="s">
        <v>224</v>
      </c>
      <c r="P245" s="53" t="s">
        <v>221</v>
      </c>
      <c r="Q245" s="57">
        <f t="shared" si="29"/>
        <v>49</v>
      </c>
      <c r="R245">
        <f t="shared" si="30"/>
        <v>12</v>
      </c>
      <c r="S245">
        <f t="shared" si="31"/>
        <v>2018</v>
      </c>
    </row>
    <row r="246" spans="2:19" ht="60" hidden="1" x14ac:dyDescent="0.25">
      <c r="B246">
        <f t="shared" si="24"/>
        <v>243</v>
      </c>
      <c r="C246" s="1">
        <v>43437</v>
      </c>
      <c r="D246" s="16" t="s">
        <v>138</v>
      </c>
      <c r="F246" s="17" t="s">
        <v>82</v>
      </c>
      <c r="G246" s="17" t="s">
        <v>83</v>
      </c>
      <c r="H246" s="17" t="s">
        <v>87</v>
      </c>
      <c r="I246" s="17" t="s">
        <v>83</v>
      </c>
      <c r="J246" s="17">
        <f t="shared" ca="1" si="25"/>
        <v>0</v>
      </c>
      <c r="K246" s="18" t="str">
        <f t="shared" si="26"/>
        <v/>
      </c>
      <c r="L246" s="19" t="str">
        <f t="shared" ca="1" si="27"/>
        <v/>
      </c>
      <c r="M246" t="str">
        <f t="shared" si="28"/>
        <v/>
      </c>
      <c r="N246" t="str">
        <f t="array" aca="1" ref="N246" ca="1">IFERROR(IF(MATCH(C246,Feries,0),1,""),"")</f>
        <v/>
      </c>
      <c r="O246" t="s">
        <v>224</v>
      </c>
      <c r="P246" s="53" t="s">
        <v>221</v>
      </c>
      <c r="Q246" s="57">
        <f t="shared" si="29"/>
        <v>49</v>
      </c>
      <c r="R246">
        <f t="shared" si="30"/>
        <v>12</v>
      </c>
      <c r="S246">
        <f t="shared" si="31"/>
        <v>2018</v>
      </c>
    </row>
    <row r="247" spans="2:19" ht="60" hidden="1" x14ac:dyDescent="0.25">
      <c r="B247">
        <f t="shared" si="24"/>
        <v>244</v>
      </c>
      <c r="C247" s="1">
        <v>43437</v>
      </c>
      <c r="D247" s="16" t="s">
        <v>86</v>
      </c>
      <c r="F247" s="17" t="s">
        <v>82</v>
      </c>
      <c r="G247" s="17" t="s">
        <v>83</v>
      </c>
      <c r="H247" s="17" t="s">
        <v>87</v>
      </c>
      <c r="I247" s="17" t="s">
        <v>83</v>
      </c>
      <c r="J247" s="17">
        <f t="shared" ca="1" si="25"/>
        <v>0</v>
      </c>
      <c r="K247" s="18" t="str">
        <f t="shared" si="26"/>
        <v/>
      </c>
      <c r="L247" s="19" t="str">
        <f t="shared" ca="1" si="27"/>
        <v/>
      </c>
      <c r="M247" t="str">
        <f t="shared" si="28"/>
        <v/>
      </c>
      <c r="N247" t="str">
        <f t="array" aca="1" ref="N247" ca="1">IFERROR(IF(MATCH(C247,Feries,0),1,""),"")</f>
        <v/>
      </c>
      <c r="O247" t="s">
        <v>224</v>
      </c>
      <c r="P247" s="53" t="s">
        <v>221</v>
      </c>
      <c r="Q247" s="57">
        <f t="shared" si="29"/>
        <v>49</v>
      </c>
      <c r="R247">
        <f t="shared" si="30"/>
        <v>12</v>
      </c>
      <c r="S247">
        <f t="shared" si="31"/>
        <v>2018</v>
      </c>
    </row>
    <row r="248" spans="2:19" ht="60" hidden="1" x14ac:dyDescent="0.25">
      <c r="B248">
        <f t="shared" si="24"/>
        <v>245</v>
      </c>
      <c r="C248" s="1">
        <v>43437</v>
      </c>
      <c r="D248" s="16" t="s">
        <v>90</v>
      </c>
      <c r="F248" s="17" t="s">
        <v>82</v>
      </c>
      <c r="G248" s="17" t="s">
        <v>83</v>
      </c>
      <c r="H248" s="17" t="s">
        <v>87</v>
      </c>
      <c r="I248" s="17" t="s">
        <v>83</v>
      </c>
      <c r="J248" s="17">
        <f t="shared" ca="1" si="25"/>
        <v>0</v>
      </c>
      <c r="K248" s="18" t="str">
        <f t="shared" si="26"/>
        <v/>
      </c>
      <c r="L248" s="19" t="str">
        <f t="shared" ca="1" si="27"/>
        <v/>
      </c>
      <c r="M248" t="str">
        <f t="shared" si="28"/>
        <v/>
      </c>
      <c r="N248" t="str">
        <f t="array" aca="1" ref="N248" ca="1">IFERROR(IF(MATCH(C248,Feries,0),1,""),"")</f>
        <v/>
      </c>
      <c r="O248" t="s">
        <v>224</v>
      </c>
      <c r="P248" s="53" t="s">
        <v>221</v>
      </c>
      <c r="Q248" s="57">
        <f t="shared" si="29"/>
        <v>49</v>
      </c>
      <c r="R248">
        <f t="shared" si="30"/>
        <v>12</v>
      </c>
      <c r="S248">
        <f t="shared" si="31"/>
        <v>2018</v>
      </c>
    </row>
    <row r="249" spans="2:19" ht="60" hidden="1" x14ac:dyDescent="0.25">
      <c r="B249">
        <f t="shared" si="24"/>
        <v>246</v>
      </c>
      <c r="C249" s="1">
        <v>43437</v>
      </c>
      <c r="D249" s="16" t="s">
        <v>91</v>
      </c>
      <c r="F249" s="17" t="s">
        <v>82</v>
      </c>
      <c r="G249" s="17" t="s">
        <v>83</v>
      </c>
      <c r="H249" s="17" t="s">
        <v>87</v>
      </c>
      <c r="I249" s="17" t="s">
        <v>83</v>
      </c>
      <c r="J249" s="17">
        <f t="shared" ca="1" si="25"/>
        <v>0</v>
      </c>
      <c r="K249" s="18" t="str">
        <f t="shared" si="26"/>
        <v/>
      </c>
      <c r="L249" s="19" t="str">
        <f t="shared" ca="1" si="27"/>
        <v/>
      </c>
      <c r="M249" t="str">
        <f t="shared" si="28"/>
        <v/>
      </c>
      <c r="N249" t="str">
        <f t="array" aca="1" ref="N249" ca="1">IFERROR(IF(MATCH(C249,Feries,0),1,""),"")</f>
        <v/>
      </c>
      <c r="O249" t="s">
        <v>224</v>
      </c>
      <c r="P249" s="53" t="s">
        <v>221</v>
      </c>
      <c r="Q249" s="57">
        <f t="shared" si="29"/>
        <v>49</v>
      </c>
      <c r="R249">
        <f t="shared" si="30"/>
        <v>12</v>
      </c>
      <c r="S249">
        <f t="shared" si="31"/>
        <v>2018</v>
      </c>
    </row>
    <row r="250" spans="2:19" ht="60" hidden="1" x14ac:dyDescent="0.25">
      <c r="B250">
        <f t="shared" si="24"/>
        <v>247</v>
      </c>
      <c r="C250" s="1">
        <v>43437</v>
      </c>
      <c r="D250" s="16" t="s">
        <v>81</v>
      </c>
      <c r="F250" s="17" t="s">
        <v>82</v>
      </c>
      <c r="G250" s="17" t="s">
        <v>83</v>
      </c>
      <c r="H250" s="17" t="s">
        <v>87</v>
      </c>
      <c r="I250" s="17" t="s">
        <v>83</v>
      </c>
      <c r="J250" s="17">
        <f t="shared" ca="1" si="25"/>
        <v>0</v>
      </c>
      <c r="K250" s="18" t="str">
        <f t="shared" si="26"/>
        <v/>
      </c>
      <c r="L250" s="19" t="str">
        <f t="shared" ca="1" si="27"/>
        <v/>
      </c>
      <c r="M250" t="str">
        <f t="shared" si="28"/>
        <v/>
      </c>
      <c r="N250" t="str">
        <f t="array" aca="1" ref="N250" ca="1">IFERROR(IF(MATCH(C250,Feries,0),1,""),"")</f>
        <v/>
      </c>
      <c r="O250" t="s">
        <v>224</v>
      </c>
      <c r="P250" s="53" t="s">
        <v>221</v>
      </c>
      <c r="Q250" s="57">
        <f t="shared" si="29"/>
        <v>49</v>
      </c>
      <c r="R250">
        <f t="shared" si="30"/>
        <v>12</v>
      </c>
      <c r="S250">
        <f t="shared" si="31"/>
        <v>2018</v>
      </c>
    </row>
    <row r="251" spans="2:19" ht="60" hidden="1" x14ac:dyDescent="0.25">
      <c r="B251">
        <f t="shared" si="24"/>
        <v>248</v>
      </c>
      <c r="C251" s="1">
        <v>43444</v>
      </c>
      <c r="D251" s="34" t="s">
        <v>137</v>
      </c>
      <c r="F251" s="17" t="s">
        <v>82</v>
      </c>
      <c r="G251" s="17" t="s">
        <v>83</v>
      </c>
      <c r="H251" s="17" t="s">
        <v>87</v>
      </c>
      <c r="I251" s="17" t="s">
        <v>83</v>
      </c>
      <c r="J251" s="17">
        <f t="shared" ca="1" si="25"/>
        <v>0</v>
      </c>
      <c r="K251" s="18" t="str">
        <f t="shared" si="26"/>
        <v/>
      </c>
      <c r="L251" s="19" t="str">
        <f t="shared" ca="1" si="27"/>
        <v/>
      </c>
      <c r="M251" t="str">
        <f t="shared" si="28"/>
        <v/>
      </c>
      <c r="N251" t="str">
        <f t="array" aca="1" ref="N251" ca="1">IFERROR(IF(MATCH(C251,Feries,0),1,""),"")</f>
        <v/>
      </c>
      <c r="O251" t="s">
        <v>220</v>
      </c>
      <c r="P251" s="53" t="s">
        <v>221</v>
      </c>
      <c r="Q251" s="58">
        <f t="shared" si="29"/>
        <v>50</v>
      </c>
      <c r="R251">
        <f t="shared" si="30"/>
        <v>12</v>
      </c>
      <c r="S251">
        <f t="shared" si="31"/>
        <v>2018</v>
      </c>
    </row>
    <row r="252" spans="2:19" ht="60" hidden="1" x14ac:dyDescent="0.25">
      <c r="B252">
        <f t="shared" si="24"/>
        <v>249</v>
      </c>
      <c r="C252" s="1">
        <v>43444</v>
      </c>
      <c r="D252" s="16" t="s">
        <v>136</v>
      </c>
      <c r="F252" s="17" t="s">
        <v>82</v>
      </c>
      <c r="G252" s="17" t="s">
        <v>83</v>
      </c>
      <c r="H252" s="17" t="s">
        <v>87</v>
      </c>
      <c r="I252" s="17" t="s">
        <v>83</v>
      </c>
      <c r="J252" s="17">
        <f t="shared" ca="1" si="25"/>
        <v>0</v>
      </c>
      <c r="K252" s="18" t="str">
        <f t="shared" si="26"/>
        <v/>
      </c>
      <c r="L252" s="19" t="str">
        <f t="shared" ca="1" si="27"/>
        <v/>
      </c>
      <c r="M252" t="str">
        <f t="shared" si="28"/>
        <v/>
      </c>
      <c r="N252" t="str">
        <f t="array" aca="1" ref="N252" ca="1">IFERROR(IF(MATCH(C252,Feries,0),1,""),"")</f>
        <v/>
      </c>
      <c r="O252" t="s">
        <v>220</v>
      </c>
      <c r="P252" s="53" t="s">
        <v>221</v>
      </c>
      <c r="Q252" s="57">
        <f t="shared" si="29"/>
        <v>50</v>
      </c>
      <c r="R252">
        <f t="shared" si="30"/>
        <v>12</v>
      </c>
      <c r="S252">
        <f t="shared" si="31"/>
        <v>2018</v>
      </c>
    </row>
    <row r="253" spans="2:19" ht="60" hidden="1" x14ac:dyDescent="0.25">
      <c r="B253">
        <f t="shared" si="24"/>
        <v>250</v>
      </c>
      <c r="C253" s="1">
        <v>43444</v>
      </c>
      <c r="D253" s="34" t="s">
        <v>136</v>
      </c>
      <c r="F253" s="17" t="s">
        <v>82</v>
      </c>
      <c r="G253" s="17" t="s">
        <v>83</v>
      </c>
      <c r="H253" s="17" t="s">
        <v>87</v>
      </c>
      <c r="I253" s="17" t="s">
        <v>83</v>
      </c>
      <c r="J253" s="17">
        <f t="shared" ca="1" si="25"/>
        <v>0</v>
      </c>
      <c r="K253" s="18" t="str">
        <f t="shared" si="26"/>
        <v/>
      </c>
      <c r="L253" s="19" t="str">
        <f t="shared" ca="1" si="27"/>
        <v/>
      </c>
      <c r="M253" t="str">
        <f t="shared" si="28"/>
        <v/>
      </c>
      <c r="N253" t="str">
        <f t="array" aca="1" ref="N253" ca="1">IFERROR(IF(MATCH(C253,Feries,0),1,""),"")</f>
        <v/>
      </c>
      <c r="O253" t="s">
        <v>220</v>
      </c>
      <c r="P253" s="53" t="s">
        <v>221</v>
      </c>
      <c r="Q253" s="58">
        <f t="shared" si="29"/>
        <v>50</v>
      </c>
      <c r="R253">
        <f t="shared" si="30"/>
        <v>12</v>
      </c>
      <c r="S253">
        <f t="shared" si="31"/>
        <v>2018</v>
      </c>
    </row>
    <row r="254" spans="2:19" ht="60" hidden="1" x14ac:dyDescent="0.25">
      <c r="B254">
        <f t="shared" si="24"/>
        <v>251</v>
      </c>
      <c r="C254" s="1">
        <v>43444</v>
      </c>
      <c r="D254" s="16" t="s">
        <v>110</v>
      </c>
      <c r="F254" s="17" t="s">
        <v>82</v>
      </c>
      <c r="G254" s="17" t="s">
        <v>83</v>
      </c>
      <c r="H254" s="17" t="s">
        <v>87</v>
      </c>
      <c r="I254" s="17" t="s">
        <v>83</v>
      </c>
      <c r="J254" s="17">
        <f t="shared" ca="1" si="25"/>
        <v>0</v>
      </c>
      <c r="K254" s="18" t="str">
        <f t="shared" si="26"/>
        <v/>
      </c>
      <c r="L254" s="19" t="str">
        <f t="shared" ca="1" si="27"/>
        <v/>
      </c>
      <c r="M254" t="str">
        <f t="shared" si="28"/>
        <v/>
      </c>
      <c r="N254" t="str">
        <f t="array" aca="1" ref="N254" ca="1">IFERROR(IF(MATCH(C254,Feries,0),1,""),"")</f>
        <v/>
      </c>
      <c r="O254" t="s">
        <v>220</v>
      </c>
      <c r="P254" s="53" t="s">
        <v>221</v>
      </c>
      <c r="Q254" s="57">
        <f t="shared" si="29"/>
        <v>50</v>
      </c>
      <c r="R254">
        <f t="shared" si="30"/>
        <v>12</v>
      </c>
      <c r="S254">
        <f t="shared" si="31"/>
        <v>2018</v>
      </c>
    </row>
    <row r="255" spans="2:19" ht="60" hidden="1" x14ac:dyDescent="0.25">
      <c r="B255">
        <f t="shared" si="24"/>
        <v>252</v>
      </c>
      <c r="C255" s="1">
        <v>43444</v>
      </c>
      <c r="D255" s="34" t="s">
        <v>110</v>
      </c>
      <c r="F255" s="17" t="s">
        <v>82</v>
      </c>
      <c r="G255" s="17" t="s">
        <v>83</v>
      </c>
      <c r="H255" s="17" t="s">
        <v>87</v>
      </c>
      <c r="I255" s="17" t="s">
        <v>83</v>
      </c>
      <c r="J255" s="17">
        <f t="shared" ca="1" si="25"/>
        <v>0</v>
      </c>
      <c r="K255" s="18" t="str">
        <f t="shared" si="26"/>
        <v/>
      </c>
      <c r="L255" s="19" t="str">
        <f t="shared" ca="1" si="27"/>
        <v/>
      </c>
      <c r="M255" t="str">
        <f t="shared" si="28"/>
        <v/>
      </c>
      <c r="N255" t="str">
        <f t="array" aca="1" ref="N255" ca="1">IFERROR(IF(MATCH(C255,Feries,0),1,""),"")</f>
        <v/>
      </c>
      <c r="O255" t="s">
        <v>220</v>
      </c>
      <c r="P255" s="53" t="s">
        <v>221</v>
      </c>
      <c r="Q255" s="58">
        <f t="shared" si="29"/>
        <v>50</v>
      </c>
      <c r="R255">
        <f t="shared" si="30"/>
        <v>12</v>
      </c>
      <c r="S255">
        <f t="shared" si="31"/>
        <v>2018</v>
      </c>
    </row>
    <row r="256" spans="2:19" ht="60" hidden="1" x14ac:dyDescent="0.25">
      <c r="B256">
        <f t="shared" si="24"/>
        <v>253</v>
      </c>
      <c r="C256" s="1">
        <v>43445</v>
      </c>
      <c r="D256" s="34" t="s">
        <v>137</v>
      </c>
      <c r="F256" s="17" t="s">
        <v>82</v>
      </c>
      <c r="G256" s="17" t="s">
        <v>83</v>
      </c>
      <c r="H256" s="17" t="s">
        <v>87</v>
      </c>
      <c r="I256" s="17" t="s">
        <v>83</v>
      </c>
      <c r="J256" s="17">
        <f t="shared" ca="1" si="25"/>
        <v>0</v>
      </c>
      <c r="K256" s="18" t="str">
        <f t="shared" si="26"/>
        <v/>
      </c>
      <c r="L256" s="19" t="str">
        <f t="shared" ca="1" si="27"/>
        <v/>
      </c>
      <c r="M256" t="str">
        <f t="shared" si="28"/>
        <v/>
      </c>
      <c r="N256" t="str">
        <f t="array" aca="1" ref="N256" ca="1">IFERROR(IF(MATCH(C256,Feries,0),1,""),"")</f>
        <v/>
      </c>
      <c r="O256" t="s">
        <v>220</v>
      </c>
      <c r="P256" s="53" t="s">
        <v>221</v>
      </c>
      <c r="Q256" s="58">
        <f t="shared" si="29"/>
        <v>50</v>
      </c>
      <c r="R256">
        <f t="shared" si="30"/>
        <v>12</v>
      </c>
      <c r="S256">
        <f t="shared" si="31"/>
        <v>2018</v>
      </c>
    </row>
    <row r="257" spans="2:19" ht="60" hidden="1" x14ac:dyDescent="0.25">
      <c r="B257">
        <f t="shared" si="24"/>
        <v>254</v>
      </c>
      <c r="C257" s="1">
        <v>43445</v>
      </c>
      <c r="D257" s="16" t="s">
        <v>136</v>
      </c>
      <c r="F257" s="17" t="s">
        <v>82</v>
      </c>
      <c r="G257" s="17" t="s">
        <v>83</v>
      </c>
      <c r="H257" s="17" t="s">
        <v>87</v>
      </c>
      <c r="I257" s="17" t="s">
        <v>83</v>
      </c>
      <c r="J257" s="17">
        <f t="shared" ca="1" si="25"/>
        <v>0</v>
      </c>
      <c r="K257" s="18" t="str">
        <f t="shared" si="26"/>
        <v/>
      </c>
      <c r="L257" s="19" t="str">
        <f t="shared" ca="1" si="27"/>
        <v/>
      </c>
      <c r="M257" t="str">
        <f t="shared" si="28"/>
        <v/>
      </c>
      <c r="N257" t="str">
        <f t="array" aca="1" ref="N257" ca="1">IFERROR(IF(MATCH(C257,Feries,0),1,""),"")</f>
        <v/>
      </c>
      <c r="O257" t="s">
        <v>220</v>
      </c>
      <c r="P257" s="53" t="s">
        <v>221</v>
      </c>
      <c r="Q257" s="57">
        <f t="shared" si="29"/>
        <v>50</v>
      </c>
      <c r="R257">
        <f t="shared" si="30"/>
        <v>12</v>
      </c>
      <c r="S257">
        <f t="shared" si="31"/>
        <v>2018</v>
      </c>
    </row>
    <row r="258" spans="2:19" ht="60" hidden="1" x14ac:dyDescent="0.25">
      <c r="B258">
        <f t="shared" si="24"/>
        <v>255</v>
      </c>
      <c r="C258" s="1">
        <v>43445</v>
      </c>
      <c r="D258" s="34" t="s">
        <v>136</v>
      </c>
      <c r="F258" s="17" t="s">
        <v>82</v>
      </c>
      <c r="G258" s="17" t="s">
        <v>83</v>
      </c>
      <c r="H258" s="17" t="s">
        <v>87</v>
      </c>
      <c r="I258" s="17" t="s">
        <v>83</v>
      </c>
      <c r="J258" s="17">
        <f t="shared" ca="1" si="25"/>
        <v>0</v>
      </c>
      <c r="K258" s="18" t="str">
        <f t="shared" si="26"/>
        <v/>
      </c>
      <c r="L258" s="19" t="str">
        <f t="shared" ca="1" si="27"/>
        <v/>
      </c>
      <c r="M258" t="str">
        <f t="shared" si="28"/>
        <v/>
      </c>
      <c r="N258" t="str">
        <f t="array" aca="1" ref="N258" ca="1">IFERROR(IF(MATCH(C258,Feries,0),1,""),"")</f>
        <v/>
      </c>
      <c r="O258" t="s">
        <v>220</v>
      </c>
      <c r="P258" s="53" t="s">
        <v>221</v>
      </c>
      <c r="Q258" s="58">
        <f t="shared" si="29"/>
        <v>50</v>
      </c>
      <c r="R258">
        <f t="shared" si="30"/>
        <v>12</v>
      </c>
      <c r="S258">
        <f t="shared" si="31"/>
        <v>2018</v>
      </c>
    </row>
    <row r="259" spans="2:19" ht="60" hidden="1" x14ac:dyDescent="0.25">
      <c r="B259">
        <f t="shared" si="24"/>
        <v>256</v>
      </c>
      <c r="C259" s="1">
        <v>43445</v>
      </c>
      <c r="D259" s="16" t="s">
        <v>110</v>
      </c>
      <c r="F259" s="17" t="s">
        <v>82</v>
      </c>
      <c r="G259" s="17" t="s">
        <v>83</v>
      </c>
      <c r="H259" s="17" t="s">
        <v>87</v>
      </c>
      <c r="I259" s="17" t="s">
        <v>83</v>
      </c>
      <c r="J259" s="17">
        <f t="shared" ca="1" si="25"/>
        <v>0</v>
      </c>
      <c r="K259" s="18" t="str">
        <f t="shared" si="26"/>
        <v/>
      </c>
      <c r="L259" s="19" t="str">
        <f t="shared" ca="1" si="27"/>
        <v/>
      </c>
      <c r="M259" t="str">
        <f t="shared" si="28"/>
        <v/>
      </c>
      <c r="N259" t="str">
        <f t="array" aca="1" ref="N259" ca="1">IFERROR(IF(MATCH(C259,Feries,0),1,""),"")</f>
        <v/>
      </c>
      <c r="O259" t="s">
        <v>220</v>
      </c>
      <c r="P259" s="53" t="s">
        <v>221</v>
      </c>
      <c r="Q259" s="57">
        <f t="shared" si="29"/>
        <v>50</v>
      </c>
      <c r="R259">
        <f t="shared" si="30"/>
        <v>12</v>
      </c>
      <c r="S259">
        <f t="shared" si="31"/>
        <v>2018</v>
      </c>
    </row>
    <row r="260" spans="2:19" ht="60" hidden="1" x14ac:dyDescent="0.25">
      <c r="B260">
        <f t="shared" ref="B260:B323" si="32">ROW(B260)-3</f>
        <v>257</v>
      </c>
      <c r="C260" s="1">
        <v>43445</v>
      </c>
      <c r="D260" s="34" t="s">
        <v>110</v>
      </c>
      <c r="F260" s="17" t="s">
        <v>82</v>
      </c>
      <c r="G260" s="17" t="s">
        <v>83</v>
      </c>
      <c r="H260" s="17" t="s">
        <v>87</v>
      </c>
      <c r="I260" s="17" t="s">
        <v>83</v>
      </c>
      <c r="J260" s="17">
        <f t="shared" ref="J260:J323" ca="1" si="33">IF(E260&lt;&gt;"T",IF(OR(N260=1,M260=1),"",E260),IF(OR(H260="",I260=""),G260-F260,(H260-F260)+(G260-I260)))</f>
        <v>0</v>
      </c>
      <c r="K260" s="18" t="str">
        <f t="shared" ref="K260:K323" si="34">IF(E260&lt;&gt;"T","",IF(J260&gt;=(8/24),J260-(8/24),TEXT((8/24)-J260,"- [h]:mm")))</f>
        <v/>
      </c>
      <c r="L260" s="19" t="str">
        <f t="shared" ref="L260:L323" ca="1" si="35">IF(AND(E260="T",J260&lt;(8/24)),(8/24)-J260,"")</f>
        <v/>
      </c>
      <c r="M260" t="str">
        <f t="shared" ref="M260:M323" si="36">IF(OR(WEEKDAY(C260)=1,WEEKDAY(C260)=7),1,"")</f>
        <v/>
      </c>
      <c r="N260" t="str">
        <f t="array" aca="1" ref="N260" ca="1">IFERROR(IF(MATCH(C260,Feries,0),1,""),"")</f>
        <v/>
      </c>
      <c r="O260" t="s">
        <v>220</v>
      </c>
      <c r="P260" s="53" t="s">
        <v>221</v>
      </c>
      <c r="Q260" s="58">
        <f t="shared" ref="Q260:Q323" si="37">WEEKNUM(C260)</f>
        <v>50</v>
      </c>
      <c r="R260">
        <f t="shared" ref="R260:R323" si="38">MONTH(C260)</f>
        <v>12</v>
      </c>
      <c r="S260">
        <f t="shared" ref="S260:S323" si="39" xml:space="preserve"> YEAR(C260)</f>
        <v>2018</v>
      </c>
    </row>
    <row r="261" spans="2:19" ht="60" hidden="1" x14ac:dyDescent="0.25">
      <c r="B261">
        <f t="shared" si="32"/>
        <v>258</v>
      </c>
      <c r="C261" s="1">
        <v>43446</v>
      </c>
      <c r="D261" s="34" t="s">
        <v>137</v>
      </c>
      <c r="F261" s="17" t="s">
        <v>82</v>
      </c>
      <c r="G261" s="17" t="s">
        <v>83</v>
      </c>
      <c r="H261" s="17" t="s">
        <v>87</v>
      </c>
      <c r="I261" s="17" t="s">
        <v>83</v>
      </c>
      <c r="J261" s="17">
        <f t="shared" ca="1" si="33"/>
        <v>0</v>
      </c>
      <c r="K261" s="18" t="str">
        <f t="shared" si="34"/>
        <v/>
      </c>
      <c r="L261" s="19" t="str">
        <f t="shared" ca="1" si="35"/>
        <v/>
      </c>
      <c r="M261" t="str">
        <f t="shared" si="36"/>
        <v/>
      </c>
      <c r="N261" t="str">
        <f t="array" aca="1" ref="N261" ca="1">IFERROR(IF(MATCH(C261,Feries,0),1,""),"")</f>
        <v/>
      </c>
      <c r="O261" t="s">
        <v>220</v>
      </c>
      <c r="P261" s="53" t="s">
        <v>221</v>
      </c>
      <c r="Q261" s="58">
        <f t="shared" si="37"/>
        <v>50</v>
      </c>
      <c r="R261">
        <f t="shared" si="38"/>
        <v>12</v>
      </c>
      <c r="S261">
        <f t="shared" si="39"/>
        <v>2018</v>
      </c>
    </row>
    <row r="262" spans="2:19" ht="60" hidden="1" x14ac:dyDescent="0.25">
      <c r="B262">
        <f t="shared" si="32"/>
        <v>259</v>
      </c>
      <c r="C262" s="1">
        <v>43446</v>
      </c>
      <c r="D262" s="34" t="s">
        <v>136</v>
      </c>
      <c r="F262" s="17" t="s">
        <v>82</v>
      </c>
      <c r="G262" s="17" t="s">
        <v>83</v>
      </c>
      <c r="H262" s="17" t="s">
        <v>87</v>
      </c>
      <c r="I262" s="17" t="s">
        <v>83</v>
      </c>
      <c r="J262" s="17">
        <f t="shared" ca="1" si="33"/>
        <v>0</v>
      </c>
      <c r="K262" s="18" t="str">
        <f t="shared" si="34"/>
        <v/>
      </c>
      <c r="L262" s="19" t="str">
        <f t="shared" ca="1" si="35"/>
        <v/>
      </c>
      <c r="M262" t="str">
        <f t="shared" si="36"/>
        <v/>
      </c>
      <c r="N262" t="str">
        <f t="array" aca="1" ref="N262" ca="1">IFERROR(IF(MATCH(C262,Feries,0),1,""),"")</f>
        <v/>
      </c>
      <c r="O262" t="s">
        <v>220</v>
      </c>
      <c r="P262" s="53" t="s">
        <v>221</v>
      </c>
      <c r="Q262" s="58">
        <f t="shared" si="37"/>
        <v>50</v>
      </c>
      <c r="R262">
        <f t="shared" si="38"/>
        <v>12</v>
      </c>
      <c r="S262">
        <f t="shared" si="39"/>
        <v>2018</v>
      </c>
    </row>
    <row r="263" spans="2:19" ht="60" hidden="1" x14ac:dyDescent="0.25">
      <c r="B263">
        <f t="shared" si="32"/>
        <v>260</v>
      </c>
      <c r="C263" s="1">
        <v>43446</v>
      </c>
      <c r="D263" s="34" t="s">
        <v>110</v>
      </c>
      <c r="F263" s="17" t="s">
        <v>82</v>
      </c>
      <c r="G263" s="17" t="s">
        <v>83</v>
      </c>
      <c r="H263" s="17" t="s">
        <v>87</v>
      </c>
      <c r="I263" s="17" t="s">
        <v>83</v>
      </c>
      <c r="J263" s="17">
        <f t="shared" ca="1" si="33"/>
        <v>0</v>
      </c>
      <c r="K263" s="18" t="str">
        <f t="shared" si="34"/>
        <v/>
      </c>
      <c r="L263" s="19" t="str">
        <f t="shared" ca="1" si="35"/>
        <v/>
      </c>
      <c r="M263" t="str">
        <f t="shared" si="36"/>
        <v/>
      </c>
      <c r="N263" t="str">
        <f t="array" aca="1" ref="N263" ca="1">IFERROR(IF(MATCH(C263,Feries,0),1,""),"")</f>
        <v/>
      </c>
      <c r="O263" t="s">
        <v>220</v>
      </c>
      <c r="P263" s="53" t="s">
        <v>221</v>
      </c>
      <c r="Q263" s="58">
        <f t="shared" si="37"/>
        <v>50</v>
      </c>
      <c r="R263">
        <f t="shared" si="38"/>
        <v>12</v>
      </c>
      <c r="S263">
        <f t="shared" si="39"/>
        <v>2018</v>
      </c>
    </row>
    <row r="264" spans="2:19" ht="60" hidden="1" x14ac:dyDescent="0.25">
      <c r="B264">
        <f t="shared" si="32"/>
        <v>261</v>
      </c>
      <c r="C264" s="1">
        <v>43447</v>
      </c>
      <c r="D264" s="34" t="s">
        <v>137</v>
      </c>
      <c r="F264" s="17" t="s">
        <v>82</v>
      </c>
      <c r="G264" s="17" t="s">
        <v>83</v>
      </c>
      <c r="H264" s="17" t="s">
        <v>87</v>
      </c>
      <c r="I264" s="17" t="s">
        <v>83</v>
      </c>
      <c r="J264" s="17">
        <f t="shared" ca="1" si="33"/>
        <v>0</v>
      </c>
      <c r="K264" s="18" t="str">
        <f t="shared" si="34"/>
        <v/>
      </c>
      <c r="L264" s="19" t="str">
        <f t="shared" ca="1" si="35"/>
        <v/>
      </c>
      <c r="M264" t="str">
        <f t="shared" si="36"/>
        <v/>
      </c>
      <c r="N264" t="str">
        <f t="array" aca="1" ref="N264" ca="1">IFERROR(IF(MATCH(C264,Feries,0),1,""),"")</f>
        <v/>
      </c>
      <c r="O264" t="s">
        <v>220</v>
      </c>
      <c r="P264" s="53" t="s">
        <v>221</v>
      </c>
      <c r="Q264" s="58">
        <f t="shared" si="37"/>
        <v>50</v>
      </c>
      <c r="R264">
        <f t="shared" si="38"/>
        <v>12</v>
      </c>
      <c r="S264">
        <f t="shared" si="39"/>
        <v>2018</v>
      </c>
    </row>
    <row r="265" spans="2:19" ht="60" hidden="1" x14ac:dyDescent="0.25">
      <c r="B265">
        <f t="shared" si="32"/>
        <v>262</v>
      </c>
      <c r="C265" s="1">
        <v>43447</v>
      </c>
      <c r="D265" s="34" t="s">
        <v>136</v>
      </c>
      <c r="F265" s="17" t="s">
        <v>82</v>
      </c>
      <c r="G265" s="17" t="s">
        <v>83</v>
      </c>
      <c r="H265" s="17" t="s">
        <v>87</v>
      </c>
      <c r="I265" s="17" t="s">
        <v>83</v>
      </c>
      <c r="J265" s="17">
        <f t="shared" ca="1" si="33"/>
        <v>0</v>
      </c>
      <c r="K265" s="18" t="str">
        <f t="shared" si="34"/>
        <v/>
      </c>
      <c r="L265" s="19" t="str">
        <f t="shared" ca="1" si="35"/>
        <v/>
      </c>
      <c r="M265" t="str">
        <f t="shared" si="36"/>
        <v/>
      </c>
      <c r="N265" t="str">
        <f t="array" aca="1" ref="N265" ca="1">IFERROR(IF(MATCH(C265,Feries,0),1,""),"")</f>
        <v/>
      </c>
      <c r="O265" t="s">
        <v>220</v>
      </c>
      <c r="P265" s="53" t="s">
        <v>221</v>
      </c>
      <c r="Q265" s="58">
        <f t="shared" si="37"/>
        <v>50</v>
      </c>
      <c r="R265">
        <f t="shared" si="38"/>
        <v>12</v>
      </c>
      <c r="S265">
        <f t="shared" si="39"/>
        <v>2018</v>
      </c>
    </row>
    <row r="266" spans="2:19" ht="60" hidden="1" x14ac:dyDescent="0.25">
      <c r="B266">
        <f t="shared" si="32"/>
        <v>263</v>
      </c>
      <c r="C266" s="1">
        <v>43447</v>
      </c>
      <c r="D266" s="34" t="s">
        <v>110</v>
      </c>
      <c r="F266" s="17" t="s">
        <v>82</v>
      </c>
      <c r="G266" s="17" t="s">
        <v>83</v>
      </c>
      <c r="H266" s="17" t="s">
        <v>87</v>
      </c>
      <c r="I266" s="17" t="s">
        <v>83</v>
      </c>
      <c r="J266" s="17">
        <f t="shared" ca="1" si="33"/>
        <v>0</v>
      </c>
      <c r="K266" s="18" t="str">
        <f t="shared" si="34"/>
        <v/>
      </c>
      <c r="L266" s="19" t="str">
        <f t="shared" ca="1" si="35"/>
        <v/>
      </c>
      <c r="M266" t="str">
        <f t="shared" si="36"/>
        <v/>
      </c>
      <c r="N266" t="str">
        <f t="array" aca="1" ref="N266" ca="1">IFERROR(IF(MATCH(C266,Feries,0),1,""),"")</f>
        <v/>
      </c>
      <c r="O266" t="s">
        <v>220</v>
      </c>
      <c r="P266" s="53" t="s">
        <v>221</v>
      </c>
      <c r="Q266" s="58">
        <f t="shared" si="37"/>
        <v>50</v>
      </c>
      <c r="R266">
        <f t="shared" si="38"/>
        <v>12</v>
      </c>
      <c r="S266">
        <f t="shared" si="39"/>
        <v>2018</v>
      </c>
    </row>
    <row r="267" spans="2:19" ht="60" hidden="1" x14ac:dyDescent="0.25">
      <c r="B267">
        <f t="shared" si="32"/>
        <v>264</v>
      </c>
      <c r="C267" s="1">
        <v>43448</v>
      </c>
      <c r="D267" s="34" t="s">
        <v>137</v>
      </c>
      <c r="F267" s="17" t="s">
        <v>82</v>
      </c>
      <c r="G267" s="17" t="s">
        <v>83</v>
      </c>
      <c r="H267" s="17" t="s">
        <v>87</v>
      </c>
      <c r="I267" s="17" t="s">
        <v>83</v>
      </c>
      <c r="J267" s="17">
        <f t="shared" ca="1" si="33"/>
        <v>0</v>
      </c>
      <c r="K267" s="18" t="str">
        <f t="shared" si="34"/>
        <v/>
      </c>
      <c r="L267" s="19" t="str">
        <f t="shared" ca="1" si="35"/>
        <v/>
      </c>
      <c r="M267" t="str">
        <f t="shared" si="36"/>
        <v/>
      </c>
      <c r="N267" t="str">
        <f t="array" aca="1" ref="N267" ca="1">IFERROR(IF(MATCH(C267,Feries,0),1,""),"")</f>
        <v/>
      </c>
      <c r="O267" t="s">
        <v>220</v>
      </c>
      <c r="P267" s="53" t="s">
        <v>221</v>
      </c>
      <c r="Q267" s="58">
        <f t="shared" si="37"/>
        <v>50</v>
      </c>
      <c r="R267">
        <f t="shared" si="38"/>
        <v>12</v>
      </c>
      <c r="S267">
        <f t="shared" si="39"/>
        <v>2018</v>
      </c>
    </row>
    <row r="268" spans="2:19" ht="60" hidden="1" x14ac:dyDescent="0.25">
      <c r="B268">
        <f t="shared" si="32"/>
        <v>265</v>
      </c>
      <c r="C268" s="1">
        <v>43448</v>
      </c>
      <c r="D268" s="34" t="s">
        <v>136</v>
      </c>
      <c r="F268" s="17" t="s">
        <v>82</v>
      </c>
      <c r="G268" s="17" t="s">
        <v>83</v>
      </c>
      <c r="H268" s="17" t="s">
        <v>87</v>
      </c>
      <c r="I268" s="17" t="s">
        <v>83</v>
      </c>
      <c r="J268" s="17">
        <f t="shared" ca="1" si="33"/>
        <v>0</v>
      </c>
      <c r="K268" s="18" t="str">
        <f t="shared" si="34"/>
        <v/>
      </c>
      <c r="L268" s="19" t="str">
        <f t="shared" ca="1" si="35"/>
        <v/>
      </c>
      <c r="M268" t="str">
        <f t="shared" si="36"/>
        <v/>
      </c>
      <c r="N268" t="str">
        <f t="array" aca="1" ref="N268" ca="1">IFERROR(IF(MATCH(C268,Feries,0),1,""),"")</f>
        <v/>
      </c>
      <c r="O268" t="s">
        <v>220</v>
      </c>
      <c r="P268" s="53" t="s">
        <v>221</v>
      </c>
      <c r="Q268" s="58">
        <f t="shared" si="37"/>
        <v>50</v>
      </c>
      <c r="R268">
        <f t="shared" si="38"/>
        <v>12</v>
      </c>
      <c r="S268">
        <f t="shared" si="39"/>
        <v>2018</v>
      </c>
    </row>
    <row r="269" spans="2:19" ht="60" hidden="1" x14ac:dyDescent="0.25">
      <c r="B269">
        <f t="shared" si="32"/>
        <v>266</v>
      </c>
      <c r="C269" s="1">
        <v>43448</v>
      </c>
      <c r="D269" s="34" t="s">
        <v>110</v>
      </c>
      <c r="F269" s="17" t="s">
        <v>82</v>
      </c>
      <c r="G269" s="17" t="s">
        <v>83</v>
      </c>
      <c r="H269" s="17" t="s">
        <v>87</v>
      </c>
      <c r="I269" s="17" t="s">
        <v>83</v>
      </c>
      <c r="J269" s="17">
        <f t="shared" ca="1" si="33"/>
        <v>0</v>
      </c>
      <c r="K269" s="18" t="str">
        <f t="shared" si="34"/>
        <v/>
      </c>
      <c r="L269" s="19" t="str">
        <f t="shared" ca="1" si="35"/>
        <v/>
      </c>
      <c r="M269" t="str">
        <f t="shared" si="36"/>
        <v/>
      </c>
      <c r="N269" t="str">
        <f t="array" aca="1" ref="N269" ca="1">IFERROR(IF(MATCH(C269,Feries,0),1,""),"")</f>
        <v/>
      </c>
      <c r="O269" t="s">
        <v>220</v>
      </c>
      <c r="P269" s="53" t="s">
        <v>221</v>
      </c>
      <c r="Q269" s="58">
        <f t="shared" si="37"/>
        <v>50</v>
      </c>
      <c r="R269">
        <f t="shared" si="38"/>
        <v>12</v>
      </c>
      <c r="S269">
        <f t="shared" si="39"/>
        <v>2018</v>
      </c>
    </row>
    <row r="270" spans="2:19" hidden="1" x14ac:dyDescent="0.25">
      <c r="B270">
        <f t="shared" si="32"/>
        <v>267</v>
      </c>
      <c r="C270" s="1">
        <v>43405</v>
      </c>
      <c r="D270" s="16" t="s">
        <v>157</v>
      </c>
      <c r="E270" s="23" t="s">
        <v>15</v>
      </c>
      <c r="F270" s="17" t="s">
        <v>82</v>
      </c>
      <c r="G270" s="17" t="s">
        <v>83</v>
      </c>
      <c r="H270" s="17" t="s">
        <v>87</v>
      </c>
      <c r="I270" s="17" t="s">
        <v>93</v>
      </c>
      <c r="J270" s="17">
        <f t="shared" si="33"/>
        <v>0.31250000000000006</v>
      </c>
      <c r="K270" s="18" t="str">
        <f t="shared" si="34"/>
        <v>- 0:30</v>
      </c>
      <c r="L270" s="19">
        <f t="shared" si="35"/>
        <v>2.0833333333333259E-2</v>
      </c>
      <c r="M270" t="str">
        <f t="shared" si="36"/>
        <v/>
      </c>
      <c r="N270" t="str">
        <f t="array" aca="1" ref="N270" ca="1">IFERROR(IF(MATCH(C270,Feries,0),1,""),"")</f>
        <v/>
      </c>
      <c r="O270" t="s">
        <v>226</v>
      </c>
      <c r="P270" s="52" t="s">
        <v>199</v>
      </c>
      <c r="Q270" s="56">
        <f t="shared" si="37"/>
        <v>44</v>
      </c>
      <c r="R270">
        <f t="shared" si="38"/>
        <v>11</v>
      </c>
      <c r="S270">
        <f t="shared" si="39"/>
        <v>2018</v>
      </c>
    </row>
    <row r="271" spans="2:19" hidden="1" x14ac:dyDescent="0.25">
      <c r="B271">
        <f t="shared" si="32"/>
        <v>268</v>
      </c>
      <c r="C271" s="1">
        <v>43405</v>
      </c>
      <c r="D271" s="16" t="s">
        <v>158</v>
      </c>
      <c r="E271" s="23" t="s">
        <v>15</v>
      </c>
      <c r="F271" s="17" t="s">
        <v>82</v>
      </c>
      <c r="G271" s="17" t="s">
        <v>83</v>
      </c>
      <c r="H271" s="17" t="s">
        <v>87</v>
      </c>
      <c r="I271" s="17" t="s">
        <v>93</v>
      </c>
      <c r="J271" s="17">
        <f t="shared" si="33"/>
        <v>0.31250000000000006</v>
      </c>
      <c r="K271" s="18" t="str">
        <f t="shared" si="34"/>
        <v>- 0:30</v>
      </c>
      <c r="L271" s="19">
        <f t="shared" si="35"/>
        <v>2.0833333333333259E-2</v>
      </c>
      <c r="M271" t="str">
        <f t="shared" si="36"/>
        <v/>
      </c>
      <c r="N271" t="str">
        <f t="array" aca="1" ref="N271" ca="1">IFERROR(IF(MATCH(C271,Feries,0),1,""),"")</f>
        <v/>
      </c>
      <c r="O271" t="s">
        <v>226</v>
      </c>
      <c r="P271" s="52" t="s">
        <v>199</v>
      </c>
      <c r="Q271" s="56">
        <f t="shared" si="37"/>
        <v>44</v>
      </c>
      <c r="R271">
        <f t="shared" si="38"/>
        <v>11</v>
      </c>
      <c r="S271">
        <f t="shared" si="39"/>
        <v>2018</v>
      </c>
    </row>
    <row r="272" spans="2:19" hidden="1" x14ac:dyDescent="0.25">
      <c r="B272">
        <f t="shared" si="32"/>
        <v>269</v>
      </c>
      <c r="C272" s="1">
        <v>43405</v>
      </c>
      <c r="D272" s="16" t="s">
        <v>159</v>
      </c>
      <c r="E272" s="23" t="s">
        <v>15</v>
      </c>
      <c r="F272" s="17" t="s">
        <v>82</v>
      </c>
      <c r="G272" s="17" t="s">
        <v>83</v>
      </c>
      <c r="H272" s="17" t="s">
        <v>87</v>
      </c>
      <c r="I272" s="17" t="s">
        <v>93</v>
      </c>
      <c r="J272" s="17">
        <f t="shared" si="33"/>
        <v>0.31250000000000006</v>
      </c>
      <c r="K272" s="18" t="str">
        <f t="shared" si="34"/>
        <v>- 0:30</v>
      </c>
      <c r="L272" s="19">
        <f t="shared" si="35"/>
        <v>2.0833333333333259E-2</v>
      </c>
      <c r="M272" t="str">
        <f t="shared" si="36"/>
        <v/>
      </c>
      <c r="N272" t="str">
        <f t="array" aca="1" ref="N272" ca="1">IFERROR(IF(MATCH(C272,Feries,0),1,""),"")</f>
        <v/>
      </c>
      <c r="O272" t="s">
        <v>226</v>
      </c>
      <c r="P272" s="52" t="s">
        <v>199</v>
      </c>
      <c r="Q272" s="56">
        <f t="shared" si="37"/>
        <v>44</v>
      </c>
      <c r="R272">
        <f t="shared" si="38"/>
        <v>11</v>
      </c>
      <c r="S272">
        <f t="shared" si="39"/>
        <v>2018</v>
      </c>
    </row>
    <row r="273" spans="2:19" hidden="1" x14ac:dyDescent="0.25">
      <c r="B273">
        <f t="shared" si="32"/>
        <v>270</v>
      </c>
      <c r="C273" s="1">
        <v>43405</v>
      </c>
      <c r="D273" s="16" t="s">
        <v>160</v>
      </c>
      <c r="E273" s="23" t="s">
        <v>15</v>
      </c>
      <c r="F273" s="17" t="s">
        <v>82</v>
      </c>
      <c r="G273" s="17" t="s">
        <v>83</v>
      </c>
      <c r="H273" s="17" t="s">
        <v>87</v>
      </c>
      <c r="I273" s="17" t="s">
        <v>93</v>
      </c>
      <c r="J273" s="17">
        <f t="shared" si="33"/>
        <v>0.31250000000000006</v>
      </c>
      <c r="K273" s="18" t="str">
        <f t="shared" si="34"/>
        <v>- 0:30</v>
      </c>
      <c r="L273" s="19">
        <f t="shared" si="35"/>
        <v>2.0833333333333259E-2</v>
      </c>
      <c r="M273" t="str">
        <f t="shared" si="36"/>
        <v/>
      </c>
      <c r="N273" t="str">
        <f t="array" aca="1" ref="N273" ca="1">IFERROR(IF(MATCH(C273,Feries,0),1,""),"")</f>
        <v/>
      </c>
      <c r="O273" t="s">
        <v>226</v>
      </c>
      <c r="P273" s="52" t="s">
        <v>199</v>
      </c>
      <c r="Q273" s="56">
        <f t="shared" si="37"/>
        <v>44</v>
      </c>
      <c r="R273">
        <f t="shared" si="38"/>
        <v>11</v>
      </c>
      <c r="S273">
        <f t="shared" si="39"/>
        <v>2018</v>
      </c>
    </row>
    <row r="274" spans="2:19" hidden="1" x14ac:dyDescent="0.25">
      <c r="B274">
        <f t="shared" si="32"/>
        <v>271</v>
      </c>
      <c r="C274" s="1">
        <v>43406</v>
      </c>
      <c r="D274" s="16" t="s">
        <v>157</v>
      </c>
      <c r="E274" s="23" t="s">
        <v>15</v>
      </c>
      <c r="F274" s="17" t="s">
        <v>82</v>
      </c>
      <c r="G274" s="17" t="s">
        <v>83</v>
      </c>
      <c r="H274" s="17" t="s">
        <v>87</v>
      </c>
      <c r="I274" s="17" t="s">
        <v>93</v>
      </c>
      <c r="J274" s="17">
        <f t="shared" si="33"/>
        <v>0.31250000000000006</v>
      </c>
      <c r="K274" s="18" t="str">
        <f t="shared" si="34"/>
        <v>- 0:30</v>
      </c>
      <c r="L274" s="19">
        <f t="shared" si="35"/>
        <v>2.0833333333333259E-2</v>
      </c>
      <c r="M274" t="str">
        <f t="shared" si="36"/>
        <v/>
      </c>
      <c r="N274" t="str">
        <f t="array" aca="1" ref="N274" ca="1">IFERROR(IF(MATCH(C274,Feries,0),1,""),"")</f>
        <v/>
      </c>
      <c r="O274" t="s">
        <v>226</v>
      </c>
      <c r="P274" s="52" t="s">
        <v>199</v>
      </c>
      <c r="Q274" s="56">
        <f t="shared" si="37"/>
        <v>44</v>
      </c>
      <c r="R274">
        <f t="shared" si="38"/>
        <v>11</v>
      </c>
      <c r="S274">
        <f t="shared" si="39"/>
        <v>2018</v>
      </c>
    </row>
    <row r="275" spans="2:19" hidden="1" x14ac:dyDescent="0.25">
      <c r="B275">
        <f t="shared" si="32"/>
        <v>272</v>
      </c>
      <c r="C275" s="1">
        <v>43406</v>
      </c>
      <c r="D275" s="16" t="s">
        <v>158</v>
      </c>
      <c r="E275" s="23" t="s">
        <v>15</v>
      </c>
      <c r="F275" s="17" t="s">
        <v>82</v>
      </c>
      <c r="G275" s="17" t="s">
        <v>83</v>
      </c>
      <c r="H275" s="17" t="s">
        <v>87</v>
      </c>
      <c r="I275" s="17" t="s">
        <v>93</v>
      </c>
      <c r="J275" s="17">
        <f t="shared" si="33"/>
        <v>0.31250000000000006</v>
      </c>
      <c r="K275" s="18" t="str">
        <f t="shared" si="34"/>
        <v>- 0:30</v>
      </c>
      <c r="L275" s="19">
        <f t="shared" si="35"/>
        <v>2.0833333333333259E-2</v>
      </c>
      <c r="M275" t="str">
        <f t="shared" si="36"/>
        <v/>
      </c>
      <c r="N275" t="str">
        <f t="array" aca="1" ref="N275" ca="1">IFERROR(IF(MATCH(C275,Feries,0),1,""),"")</f>
        <v/>
      </c>
      <c r="O275" t="s">
        <v>226</v>
      </c>
      <c r="P275" s="52" t="s">
        <v>199</v>
      </c>
      <c r="Q275" s="56">
        <f t="shared" si="37"/>
        <v>44</v>
      </c>
      <c r="R275">
        <f t="shared" si="38"/>
        <v>11</v>
      </c>
      <c r="S275">
        <f t="shared" si="39"/>
        <v>2018</v>
      </c>
    </row>
    <row r="276" spans="2:19" hidden="1" x14ac:dyDescent="0.25">
      <c r="B276">
        <f t="shared" si="32"/>
        <v>273</v>
      </c>
      <c r="C276" s="1">
        <v>43406</v>
      </c>
      <c r="D276" s="16" t="s">
        <v>159</v>
      </c>
      <c r="E276" s="23" t="s">
        <v>15</v>
      </c>
      <c r="F276" s="17" t="s">
        <v>82</v>
      </c>
      <c r="G276" s="17" t="s">
        <v>83</v>
      </c>
      <c r="H276" s="17" t="s">
        <v>87</v>
      </c>
      <c r="I276" s="17" t="s">
        <v>93</v>
      </c>
      <c r="J276" s="17">
        <f t="shared" si="33"/>
        <v>0.31250000000000006</v>
      </c>
      <c r="K276" s="18" t="str">
        <f t="shared" si="34"/>
        <v>- 0:30</v>
      </c>
      <c r="L276" s="19">
        <f t="shared" si="35"/>
        <v>2.0833333333333259E-2</v>
      </c>
      <c r="M276" t="str">
        <f t="shared" si="36"/>
        <v/>
      </c>
      <c r="N276" t="str">
        <f t="array" aca="1" ref="N276" ca="1">IFERROR(IF(MATCH(C276,Feries,0),1,""),"")</f>
        <v/>
      </c>
      <c r="O276" t="s">
        <v>226</v>
      </c>
      <c r="P276" s="52" t="s">
        <v>199</v>
      </c>
      <c r="Q276" s="56">
        <f t="shared" si="37"/>
        <v>44</v>
      </c>
      <c r="R276">
        <f t="shared" si="38"/>
        <v>11</v>
      </c>
      <c r="S276">
        <f t="shared" si="39"/>
        <v>2018</v>
      </c>
    </row>
    <row r="277" spans="2:19" hidden="1" x14ac:dyDescent="0.25">
      <c r="B277">
        <f t="shared" si="32"/>
        <v>274</v>
      </c>
      <c r="C277" s="1">
        <v>43406</v>
      </c>
      <c r="D277" s="16" t="s">
        <v>160</v>
      </c>
      <c r="E277" s="23" t="s">
        <v>15</v>
      </c>
      <c r="F277" s="17" t="s">
        <v>82</v>
      </c>
      <c r="G277" s="17" t="s">
        <v>83</v>
      </c>
      <c r="H277" s="17" t="s">
        <v>87</v>
      </c>
      <c r="I277" s="17" t="s">
        <v>93</v>
      </c>
      <c r="J277" s="17">
        <f t="shared" si="33"/>
        <v>0.31250000000000006</v>
      </c>
      <c r="K277" s="18" t="str">
        <f t="shared" si="34"/>
        <v>- 0:30</v>
      </c>
      <c r="L277" s="19">
        <f t="shared" si="35"/>
        <v>2.0833333333333259E-2</v>
      </c>
      <c r="M277" t="str">
        <f t="shared" si="36"/>
        <v/>
      </c>
      <c r="N277" t="str">
        <f t="array" aca="1" ref="N277" ca="1">IFERROR(IF(MATCH(C277,Feries,0),1,""),"")</f>
        <v/>
      </c>
      <c r="O277" t="s">
        <v>226</v>
      </c>
      <c r="P277" s="52" t="s">
        <v>199</v>
      </c>
      <c r="Q277" s="56">
        <f t="shared" si="37"/>
        <v>44</v>
      </c>
      <c r="R277">
        <f t="shared" si="38"/>
        <v>11</v>
      </c>
      <c r="S277">
        <f t="shared" si="39"/>
        <v>2018</v>
      </c>
    </row>
    <row r="278" spans="2:19" hidden="1" x14ac:dyDescent="0.25">
      <c r="B278">
        <f t="shared" si="32"/>
        <v>275</v>
      </c>
      <c r="C278" s="1">
        <v>43409</v>
      </c>
      <c r="D278" s="16" t="s">
        <v>183</v>
      </c>
      <c r="E278" s="23" t="s">
        <v>15</v>
      </c>
      <c r="F278" s="17" t="s">
        <v>82</v>
      </c>
      <c r="G278" s="17" t="s">
        <v>83</v>
      </c>
      <c r="H278" s="17" t="s">
        <v>87</v>
      </c>
      <c r="I278" s="17" t="s">
        <v>93</v>
      </c>
      <c r="J278" s="17">
        <f t="shared" si="33"/>
        <v>0.31250000000000006</v>
      </c>
      <c r="K278" s="18" t="str">
        <f t="shared" si="34"/>
        <v>- 0:30</v>
      </c>
      <c r="L278" s="19">
        <f t="shared" si="35"/>
        <v>2.0833333333333259E-2</v>
      </c>
      <c r="M278" t="str">
        <f t="shared" si="36"/>
        <v/>
      </c>
      <c r="N278" t="str">
        <f t="array" aca="1" ref="N278" ca="1">IFERROR(IF(MATCH(C278,Feries,0),1,""),"")</f>
        <v/>
      </c>
      <c r="O278" t="s">
        <v>100</v>
      </c>
      <c r="P278" s="52" t="s">
        <v>199</v>
      </c>
      <c r="Q278" s="56">
        <f t="shared" si="37"/>
        <v>45</v>
      </c>
      <c r="R278">
        <f t="shared" si="38"/>
        <v>11</v>
      </c>
      <c r="S278">
        <f t="shared" si="39"/>
        <v>2018</v>
      </c>
    </row>
    <row r="279" spans="2:19" hidden="1" x14ac:dyDescent="0.25">
      <c r="B279">
        <f t="shared" si="32"/>
        <v>276</v>
      </c>
      <c r="C279" s="1">
        <v>43409</v>
      </c>
      <c r="D279" s="16" t="s">
        <v>184</v>
      </c>
      <c r="E279" s="23" t="s">
        <v>15</v>
      </c>
      <c r="F279" s="17" t="s">
        <v>82</v>
      </c>
      <c r="G279" s="17" t="s">
        <v>83</v>
      </c>
      <c r="H279" s="17" t="s">
        <v>87</v>
      </c>
      <c r="I279" s="17" t="s">
        <v>93</v>
      </c>
      <c r="J279" s="17">
        <f t="shared" si="33"/>
        <v>0.31250000000000006</v>
      </c>
      <c r="K279" s="18" t="str">
        <f t="shared" si="34"/>
        <v>- 0:30</v>
      </c>
      <c r="L279" s="19">
        <f t="shared" si="35"/>
        <v>2.0833333333333259E-2</v>
      </c>
      <c r="M279" t="str">
        <f t="shared" si="36"/>
        <v/>
      </c>
      <c r="N279" t="str">
        <f t="array" aca="1" ref="N279" ca="1">IFERROR(IF(MATCH(C279,Feries,0),1,""),"")</f>
        <v/>
      </c>
      <c r="O279" t="s">
        <v>100</v>
      </c>
      <c r="P279" s="52" t="s">
        <v>199</v>
      </c>
      <c r="Q279" s="56">
        <f t="shared" si="37"/>
        <v>45</v>
      </c>
      <c r="R279">
        <f t="shared" si="38"/>
        <v>11</v>
      </c>
      <c r="S279">
        <f t="shared" si="39"/>
        <v>2018</v>
      </c>
    </row>
    <row r="280" spans="2:19" hidden="1" x14ac:dyDescent="0.25">
      <c r="B280">
        <f t="shared" si="32"/>
        <v>277</v>
      </c>
      <c r="C280" s="1">
        <v>43409</v>
      </c>
      <c r="D280" s="16" t="s">
        <v>185</v>
      </c>
      <c r="E280" s="23" t="s">
        <v>15</v>
      </c>
      <c r="F280" s="17" t="s">
        <v>82</v>
      </c>
      <c r="G280" s="17" t="s">
        <v>83</v>
      </c>
      <c r="H280" s="17" t="s">
        <v>87</v>
      </c>
      <c r="I280" s="17" t="s">
        <v>93</v>
      </c>
      <c r="J280" s="17">
        <f t="shared" si="33"/>
        <v>0.31250000000000006</v>
      </c>
      <c r="K280" s="18" t="str">
        <f t="shared" si="34"/>
        <v>- 0:30</v>
      </c>
      <c r="L280" s="19">
        <f t="shared" si="35"/>
        <v>2.0833333333333259E-2</v>
      </c>
      <c r="M280" t="str">
        <f t="shared" si="36"/>
        <v/>
      </c>
      <c r="N280" t="str">
        <f t="array" aca="1" ref="N280" ca="1">IFERROR(IF(MATCH(C280,Feries,0),1,""),"")</f>
        <v/>
      </c>
      <c r="O280" t="s">
        <v>100</v>
      </c>
      <c r="P280" s="52" t="s">
        <v>199</v>
      </c>
      <c r="Q280" s="56">
        <f t="shared" si="37"/>
        <v>45</v>
      </c>
      <c r="R280">
        <f t="shared" si="38"/>
        <v>11</v>
      </c>
      <c r="S280">
        <f t="shared" si="39"/>
        <v>2018</v>
      </c>
    </row>
    <row r="281" spans="2:19" hidden="1" x14ac:dyDescent="0.25">
      <c r="B281">
        <f t="shared" si="32"/>
        <v>278</v>
      </c>
      <c r="C281" s="1">
        <v>43409</v>
      </c>
      <c r="D281" s="16" t="s">
        <v>186</v>
      </c>
      <c r="E281" s="23" t="s">
        <v>15</v>
      </c>
      <c r="F281" s="17" t="s">
        <v>82</v>
      </c>
      <c r="G281" s="17" t="s">
        <v>83</v>
      </c>
      <c r="H281" s="17" t="s">
        <v>87</v>
      </c>
      <c r="I281" s="17" t="s">
        <v>93</v>
      </c>
      <c r="J281" s="17">
        <f t="shared" si="33"/>
        <v>0.31250000000000006</v>
      </c>
      <c r="K281" s="18" t="str">
        <f t="shared" si="34"/>
        <v>- 0:30</v>
      </c>
      <c r="L281" s="19">
        <f t="shared" si="35"/>
        <v>2.0833333333333259E-2</v>
      </c>
      <c r="M281" t="str">
        <f t="shared" si="36"/>
        <v/>
      </c>
      <c r="N281" t="str">
        <f t="array" aca="1" ref="N281" ca="1">IFERROR(IF(MATCH(C281,Feries,0),1,""),"")</f>
        <v/>
      </c>
      <c r="O281" t="s">
        <v>100</v>
      </c>
      <c r="P281" s="52" t="s">
        <v>199</v>
      </c>
      <c r="Q281" s="56">
        <f t="shared" si="37"/>
        <v>45</v>
      </c>
      <c r="R281">
        <f t="shared" si="38"/>
        <v>11</v>
      </c>
      <c r="S281">
        <f t="shared" si="39"/>
        <v>2018</v>
      </c>
    </row>
    <row r="282" spans="2:19" hidden="1" x14ac:dyDescent="0.25">
      <c r="B282">
        <f t="shared" si="32"/>
        <v>279</v>
      </c>
      <c r="C282" s="1">
        <v>43410</v>
      </c>
      <c r="D282" s="16" t="s">
        <v>183</v>
      </c>
      <c r="E282" s="23" t="s">
        <v>15</v>
      </c>
      <c r="F282" s="17" t="s">
        <v>82</v>
      </c>
      <c r="G282" s="17" t="s">
        <v>83</v>
      </c>
      <c r="H282" s="17" t="s">
        <v>87</v>
      </c>
      <c r="I282" s="17" t="s">
        <v>93</v>
      </c>
      <c r="J282" s="17">
        <f t="shared" si="33"/>
        <v>0.31250000000000006</v>
      </c>
      <c r="K282" s="18" t="str">
        <f t="shared" si="34"/>
        <v>- 0:30</v>
      </c>
      <c r="L282" s="19">
        <f t="shared" si="35"/>
        <v>2.0833333333333259E-2</v>
      </c>
      <c r="M282" t="str">
        <f t="shared" si="36"/>
        <v/>
      </c>
      <c r="N282" t="str">
        <f t="array" aca="1" ref="N282" ca="1">IFERROR(IF(MATCH(C282,Feries,0),1,""),"")</f>
        <v/>
      </c>
      <c r="O282" t="s">
        <v>100</v>
      </c>
      <c r="P282" s="52" t="s">
        <v>199</v>
      </c>
      <c r="Q282" s="56">
        <f t="shared" si="37"/>
        <v>45</v>
      </c>
      <c r="R282">
        <f t="shared" si="38"/>
        <v>11</v>
      </c>
      <c r="S282">
        <f t="shared" si="39"/>
        <v>2018</v>
      </c>
    </row>
    <row r="283" spans="2:19" hidden="1" x14ac:dyDescent="0.25">
      <c r="B283">
        <f t="shared" si="32"/>
        <v>280</v>
      </c>
      <c r="C283" s="1">
        <v>43410</v>
      </c>
      <c r="D283" s="16" t="s">
        <v>184</v>
      </c>
      <c r="E283" s="23" t="s">
        <v>15</v>
      </c>
      <c r="F283" s="17" t="s">
        <v>82</v>
      </c>
      <c r="G283" s="17" t="s">
        <v>83</v>
      </c>
      <c r="H283" s="17" t="s">
        <v>87</v>
      </c>
      <c r="I283" s="17" t="s">
        <v>93</v>
      </c>
      <c r="J283" s="17">
        <f t="shared" si="33"/>
        <v>0.31250000000000006</v>
      </c>
      <c r="K283" s="18" t="str">
        <f t="shared" si="34"/>
        <v>- 0:30</v>
      </c>
      <c r="L283" s="19">
        <f t="shared" si="35"/>
        <v>2.0833333333333259E-2</v>
      </c>
      <c r="M283" t="str">
        <f t="shared" si="36"/>
        <v/>
      </c>
      <c r="N283" t="str">
        <f t="array" aca="1" ref="N283" ca="1">IFERROR(IF(MATCH(C283,Feries,0),1,""),"")</f>
        <v/>
      </c>
      <c r="O283" t="s">
        <v>100</v>
      </c>
      <c r="P283" s="52" t="s">
        <v>199</v>
      </c>
      <c r="Q283" s="56">
        <f t="shared" si="37"/>
        <v>45</v>
      </c>
      <c r="R283">
        <f t="shared" si="38"/>
        <v>11</v>
      </c>
      <c r="S283">
        <f t="shared" si="39"/>
        <v>2018</v>
      </c>
    </row>
    <row r="284" spans="2:19" hidden="1" x14ac:dyDescent="0.25">
      <c r="B284">
        <f t="shared" si="32"/>
        <v>281</v>
      </c>
      <c r="C284" s="1">
        <v>43410</v>
      </c>
      <c r="D284" s="16" t="s">
        <v>185</v>
      </c>
      <c r="E284" s="23" t="s">
        <v>15</v>
      </c>
      <c r="F284" s="17" t="s">
        <v>82</v>
      </c>
      <c r="G284" s="17" t="s">
        <v>83</v>
      </c>
      <c r="H284" s="17" t="s">
        <v>87</v>
      </c>
      <c r="I284" s="17" t="s">
        <v>93</v>
      </c>
      <c r="J284" s="17">
        <f t="shared" si="33"/>
        <v>0.31250000000000006</v>
      </c>
      <c r="K284" s="18" t="str">
        <f t="shared" si="34"/>
        <v>- 0:30</v>
      </c>
      <c r="L284" s="19">
        <f t="shared" si="35"/>
        <v>2.0833333333333259E-2</v>
      </c>
      <c r="M284" t="str">
        <f t="shared" si="36"/>
        <v/>
      </c>
      <c r="N284" t="str">
        <f t="array" aca="1" ref="N284" ca="1">IFERROR(IF(MATCH(C284,Feries,0),1,""),"")</f>
        <v/>
      </c>
      <c r="O284" t="s">
        <v>100</v>
      </c>
      <c r="P284" s="52" t="s">
        <v>199</v>
      </c>
      <c r="Q284" s="56">
        <f t="shared" si="37"/>
        <v>45</v>
      </c>
      <c r="R284">
        <f t="shared" si="38"/>
        <v>11</v>
      </c>
      <c r="S284">
        <f t="shared" si="39"/>
        <v>2018</v>
      </c>
    </row>
    <row r="285" spans="2:19" hidden="1" x14ac:dyDescent="0.25">
      <c r="B285">
        <f t="shared" si="32"/>
        <v>282</v>
      </c>
      <c r="C285" s="1">
        <v>43410</v>
      </c>
      <c r="D285" s="16" t="s">
        <v>186</v>
      </c>
      <c r="E285" s="23" t="s">
        <v>15</v>
      </c>
      <c r="F285" s="17" t="s">
        <v>82</v>
      </c>
      <c r="G285" s="17" t="s">
        <v>83</v>
      </c>
      <c r="H285" s="17" t="s">
        <v>87</v>
      </c>
      <c r="I285" s="17" t="s">
        <v>93</v>
      </c>
      <c r="J285" s="17">
        <f t="shared" si="33"/>
        <v>0.31250000000000006</v>
      </c>
      <c r="K285" s="18" t="str">
        <f t="shared" si="34"/>
        <v>- 0:30</v>
      </c>
      <c r="L285" s="19">
        <f t="shared" si="35"/>
        <v>2.0833333333333259E-2</v>
      </c>
      <c r="M285" t="str">
        <f t="shared" si="36"/>
        <v/>
      </c>
      <c r="N285" t="str">
        <f t="array" aca="1" ref="N285" ca="1">IFERROR(IF(MATCH(C285,Feries,0),1,""),"")</f>
        <v/>
      </c>
      <c r="O285" t="s">
        <v>100</v>
      </c>
      <c r="P285" s="52" t="s">
        <v>199</v>
      </c>
      <c r="Q285" s="56">
        <f t="shared" si="37"/>
        <v>45</v>
      </c>
      <c r="R285">
        <f t="shared" si="38"/>
        <v>11</v>
      </c>
      <c r="S285">
        <f t="shared" si="39"/>
        <v>2018</v>
      </c>
    </row>
    <row r="286" spans="2:19" hidden="1" x14ac:dyDescent="0.25">
      <c r="B286">
        <f t="shared" si="32"/>
        <v>283</v>
      </c>
      <c r="C286" s="1">
        <v>43411</v>
      </c>
      <c r="D286" s="16" t="s">
        <v>183</v>
      </c>
      <c r="E286" s="23" t="s">
        <v>15</v>
      </c>
      <c r="F286" s="17" t="s">
        <v>82</v>
      </c>
      <c r="G286" s="17" t="s">
        <v>83</v>
      </c>
      <c r="H286" s="17" t="s">
        <v>87</v>
      </c>
      <c r="I286" s="17" t="s">
        <v>93</v>
      </c>
      <c r="J286" s="17">
        <f t="shared" si="33"/>
        <v>0.31250000000000006</v>
      </c>
      <c r="K286" s="18" t="str">
        <f t="shared" si="34"/>
        <v>- 0:30</v>
      </c>
      <c r="L286" s="19">
        <f t="shared" si="35"/>
        <v>2.0833333333333259E-2</v>
      </c>
      <c r="M286" t="str">
        <f t="shared" si="36"/>
        <v/>
      </c>
      <c r="N286" t="str">
        <f t="array" aca="1" ref="N286" ca="1">IFERROR(IF(MATCH(C286,Feries,0),1,""),"")</f>
        <v/>
      </c>
      <c r="O286" t="s">
        <v>100</v>
      </c>
      <c r="P286" s="52" t="s">
        <v>199</v>
      </c>
      <c r="Q286" s="56">
        <f t="shared" si="37"/>
        <v>45</v>
      </c>
      <c r="R286">
        <f t="shared" si="38"/>
        <v>11</v>
      </c>
      <c r="S286">
        <f t="shared" si="39"/>
        <v>2018</v>
      </c>
    </row>
    <row r="287" spans="2:19" hidden="1" x14ac:dyDescent="0.25">
      <c r="B287">
        <f t="shared" si="32"/>
        <v>284</v>
      </c>
      <c r="C287" s="1">
        <v>43411</v>
      </c>
      <c r="D287" s="16" t="s">
        <v>184</v>
      </c>
      <c r="E287" s="23" t="s">
        <v>15</v>
      </c>
      <c r="F287" s="17" t="s">
        <v>82</v>
      </c>
      <c r="G287" s="17" t="s">
        <v>83</v>
      </c>
      <c r="H287" s="17" t="s">
        <v>87</v>
      </c>
      <c r="I287" s="17" t="s">
        <v>93</v>
      </c>
      <c r="J287" s="17">
        <f t="shared" si="33"/>
        <v>0.31250000000000006</v>
      </c>
      <c r="K287" s="18" t="str">
        <f t="shared" si="34"/>
        <v>- 0:30</v>
      </c>
      <c r="L287" s="19">
        <f t="shared" si="35"/>
        <v>2.0833333333333259E-2</v>
      </c>
      <c r="M287" t="str">
        <f t="shared" si="36"/>
        <v/>
      </c>
      <c r="N287" t="str">
        <f t="array" aca="1" ref="N287" ca="1">IFERROR(IF(MATCH(C287,Feries,0),1,""),"")</f>
        <v/>
      </c>
      <c r="O287" t="s">
        <v>100</v>
      </c>
      <c r="P287" s="52" t="s">
        <v>199</v>
      </c>
      <c r="Q287" s="56">
        <f t="shared" si="37"/>
        <v>45</v>
      </c>
      <c r="R287">
        <f t="shared" si="38"/>
        <v>11</v>
      </c>
      <c r="S287">
        <f t="shared" si="39"/>
        <v>2018</v>
      </c>
    </row>
    <row r="288" spans="2:19" hidden="1" x14ac:dyDescent="0.25">
      <c r="B288">
        <f t="shared" si="32"/>
        <v>285</v>
      </c>
      <c r="C288" s="1">
        <v>43411</v>
      </c>
      <c r="D288" s="16" t="s">
        <v>185</v>
      </c>
      <c r="E288" s="23" t="s">
        <v>15</v>
      </c>
      <c r="F288" s="17" t="s">
        <v>82</v>
      </c>
      <c r="G288" s="17" t="s">
        <v>83</v>
      </c>
      <c r="H288" s="17" t="s">
        <v>87</v>
      </c>
      <c r="I288" s="17" t="s">
        <v>93</v>
      </c>
      <c r="J288" s="17">
        <f t="shared" si="33"/>
        <v>0.31250000000000006</v>
      </c>
      <c r="K288" s="18" t="str">
        <f t="shared" si="34"/>
        <v>- 0:30</v>
      </c>
      <c r="L288" s="19">
        <f t="shared" si="35"/>
        <v>2.0833333333333259E-2</v>
      </c>
      <c r="M288" t="str">
        <f t="shared" si="36"/>
        <v/>
      </c>
      <c r="N288" t="str">
        <f t="array" aca="1" ref="N288" ca="1">IFERROR(IF(MATCH(C288,Feries,0),1,""),"")</f>
        <v/>
      </c>
      <c r="O288" t="s">
        <v>100</v>
      </c>
      <c r="P288" s="52" t="s">
        <v>199</v>
      </c>
      <c r="Q288" s="56">
        <f t="shared" si="37"/>
        <v>45</v>
      </c>
      <c r="R288">
        <f t="shared" si="38"/>
        <v>11</v>
      </c>
      <c r="S288">
        <f t="shared" si="39"/>
        <v>2018</v>
      </c>
    </row>
    <row r="289" spans="2:19" hidden="1" x14ac:dyDescent="0.25">
      <c r="B289">
        <f t="shared" si="32"/>
        <v>286</v>
      </c>
      <c r="C289" s="1">
        <v>43411</v>
      </c>
      <c r="D289" s="16" t="s">
        <v>186</v>
      </c>
      <c r="E289" s="23" t="s">
        <v>15</v>
      </c>
      <c r="F289" s="17" t="s">
        <v>82</v>
      </c>
      <c r="G289" s="17" t="s">
        <v>83</v>
      </c>
      <c r="H289" s="17" t="s">
        <v>87</v>
      </c>
      <c r="I289" s="17" t="s">
        <v>93</v>
      </c>
      <c r="J289" s="17">
        <f t="shared" si="33"/>
        <v>0.31250000000000006</v>
      </c>
      <c r="K289" s="18" t="str">
        <f t="shared" si="34"/>
        <v>- 0:30</v>
      </c>
      <c r="L289" s="19">
        <f t="shared" si="35"/>
        <v>2.0833333333333259E-2</v>
      </c>
      <c r="M289" t="str">
        <f t="shared" si="36"/>
        <v/>
      </c>
      <c r="N289" t="str">
        <f t="array" aca="1" ref="N289" ca="1">IFERROR(IF(MATCH(C289,Feries,0),1,""),"")</f>
        <v/>
      </c>
      <c r="O289" t="s">
        <v>100</v>
      </c>
      <c r="P289" s="52" t="s">
        <v>199</v>
      </c>
      <c r="Q289" s="56">
        <f t="shared" si="37"/>
        <v>45</v>
      </c>
      <c r="R289">
        <f t="shared" si="38"/>
        <v>11</v>
      </c>
      <c r="S289">
        <f t="shared" si="39"/>
        <v>2018</v>
      </c>
    </row>
    <row r="290" spans="2:19" hidden="1" x14ac:dyDescent="0.25">
      <c r="B290">
        <f t="shared" si="32"/>
        <v>287</v>
      </c>
      <c r="C290" s="1">
        <v>43412</v>
      </c>
      <c r="D290" s="16" t="s">
        <v>183</v>
      </c>
      <c r="E290" s="23" t="s">
        <v>15</v>
      </c>
      <c r="F290" s="17" t="s">
        <v>82</v>
      </c>
      <c r="G290" s="17" t="s">
        <v>83</v>
      </c>
      <c r="H290" s="17" t="s">
        <v>87</v>
      </c>
      <c r="I290" s="17" t="s">
        <v>93</v>
      </c>
      <c r="J290" s="17">
        <f t="shared" si="33"/>
        <v>0.31250000000000006</v>
      </c>
      <c r="K290" s="18" t="str">
        <f t="shared" si="34"/>
        <v>- 0:30</v>
      </c>
      <c r="L290" s="19">
        <f t="shared" si="35"/>
        <v>2.0833333333333259E-2</v>
      </c>
      <c r="M290" t="str">
        <f t="shared" si="36"/>
        <v/>
      </c>
      <c r="N290" t="str">
        <f t="array" aca="1" ref="N290" ca="1">IFERROR(IF(MATCH(C290,Feries,0),1,""),"")</f>
        <v/>
      </c>
      <c r="O290" t="s">
        <v>100</v>
      </c>
      <c r="P290" s="52" t="s">
        <v>199</v>
      </c>
      <c r="Q290" s="56">
        <f t="shared" si="37"/>
        <v>45</v>
      </c>
      <c r="R290">
        <f t="shared" si="38"/>
        <v>11</v>
      </c>
      <c r="S290">
        <f t="shared" si="39"/>
        <v>2018</v>
      </c>
    </row>
    <row r="291" spans="2:19" hidden="1" x14ac:dyDescent="0.25">
      <c r="B291">
        <f t="shared" si="32"/>
        <v>288</v>
      </c>
      <c r="C291" s="1">
        <v>43412</v>
      </c>
      <c r="D291" s="16" t="s">
        <v>184</v>
      </c>
      <c r="E291" s="23" t="s">
        <v>15</v>
      </c>
      <c r="F291" s="17" t="s">
        <v>82</v>
      </c>
      <c r="G291" s="17" t="s">
        <v>83</v>
      </c>
      <c r="H291" s="17" t="s">
        <v>87</v>
      </c>
      <c r="I291" s="17" t="s">
        <v>93</v>
      </c>
      <c r="J291" s="17">
        <f t="shared" si="33"/>
        <v>0.31250000000000006</v>
      </c>
      <c r="K291" s="18" t="str">
        <f t="shared" si="34"/>
        <v>- 0:30</v>
      </c>
      <c r="L291" s="19">
        <f t="shared" si="35"/>
        <v>2.0833333333333259E-2</v>
      </c>
      <c r="M291" t="str">
        <f t="shared" si="36"/>
        <v/>
      </c>
      <c r="N291" t="str">
        <f t="array" aca="1" ref="N291" ca="1">IFERROR(IF(MATCH(C291,Feries,0),1,""),"")</f>
        <v/>
      </c>
      <c r="O291" t="s">
        <v>100</v>
      </c>
      <c r="P291" s="52" t="s">
        <v>199</v>
      </c>
      <c r="Q291" s="56">
        <f t="shared" si="37"/>
        <v>45</v>
      </c>
      <c r="R291">
        <f t="shared" si="38"/>
        <v>11</v>
      </c>
      <c r="S291">
        <f t="shared" si="39"/>
        <v>2018</v>
      </c>
    </row>
    <row r="292" spans="2:19" hidden="1" x14ac:dyDescent="0.25">
      <c r="B292">
        <f t="shared" si="32"/>
        <v>289</v>
      </c>
      <c r="C292" s="1">
        <v>43412</v>
      </c>
      <c r="D292" s="16" t="s">
        <v>185</v>
      </c>
      <c r="E292" s="23" t="s">
        <v>15</v>
      </c>
      <c r="F292" s="17" t="s">
        <v>82</v>
      </c>
      <c r="G292" s="17" t="s">
        <v>83</v>
      </c>
      <c r="H292" s="17" t="s">
        <v>87</v>
      </c>
      <c r="I292" s="17" t="s">
        <v>93</v>
      </c>
      <c r="J292" s="17">
        <f t="shared" si="33"/>
        <v>0.31250000000000006</v>
      </c>
      <c r="K292" s="18" t="str">
        <f t="shared" si="34"/>
        <v>- 0:30</v>
      </c>
      <c r="L292" s="19">
        <f t="shared" si="35"/>
        <v>2.0833333333333259E-2</v>
      </c>
      <c r="M292" t="str">
        <f t="shared" si="36"/>
        <v/>
      </c>
      <c r="N292" t="str">
        <f t="array" aca="1" ref="N292" ca="1">IFERROR(IF(MATCH(C292,Feries,0),1,""),"")</f>
        <v/>
      </c>
      <c r="O292" t="s">
        <v>100</v>
      </c>
      <c r="P292" s="52" t="s">
        <v>199</v>
      </c>
      <c r="Q292" s="56">
        <f t="shared" si="37"/>
        <v>45</v>
      </c>
      <c r="R292">
        <f t="shared" si="38"/>
        <v>11</v>
      </c>
      <c r="S292">
        <f t="shared" si="39"/>
        <v>2018</v>
      </c>
    </row>
    <row r="293" spans="2:19" hidden="1" x14ac:dyDescent="0.25">
      <c r="B293">
        <f t="shared" si="32"/>
        <v>290</v>
      </c>
      <c r="C293" s="1">
        <v>43412</v>
      </c>
      <c r="D293" s="16" t="s">
        <v>186</v>
      </c>
      <c r="E293" s="23" t="s">
        <v>15</v>
      </c>
      <c r="F293" s="17" t="s">
        <v>82</v>
      </c>
      <c r="G293" s="17" t="s">
        <v>83</v>
      </c>
      <c r="H293" s="17" t="s">
        <v>87</v>
      </c>
      <c r="I293" s="17" t="s">
        <v>93</v>
      </c>
      <c r="J293" s="17">
        <f t="shared" si="33"/>
        <v>0.31250000000000006</v>
      </c>
      <c r="K293" s="18" t="str">
        <f t="shared" si="34"/>
        <v>- 0:30</v>
      </c>
      <c r="L293" s="19">
        <f t="shared" si="35"/>
        <v>2.0833333333333259E-2</v>
      </c>
      <c r="M293" t="str">
        <f t="shared" si="36"/>
        <v/>
      </c>
      <c r="N293" t="str">
        <f t="array" aca="1" ref="N293" ca="1">IFERROR(IF(MATCH(C293,Feries,0),1,""),"")</f>
        <v/>
      </c>
      <c r="O293" t="s">
        <v>100</v>
      </c>
      <c r="P293" s="52" t="s">
        <v>199</v>
      </c>
      <c r="Q293" s="56">
        <f t="shared" si="37"/>
        <v>45</v>
      </c>
      <c r="R293">
        <f t="shared" si="38"/>
        <v>11</v>
      </c>
      <c r="S293">
        <f t="shared" si="39"/>
        <v>2018</v>
      </c>
    </row>
    <row r="294" spans="2:19" hidden="1" x14ac:dyDescent="0.25">
      <c r="B294">
        <f t="shared" si="32"/>
        <v>291</v>
      </c>
      <c r="C294" s="1">
        <v>43413</v>
      </c>
      <c r="D294" s="16" t="s">
        <v>183</v>
      </c>
      <c r="E294" s="23" t="s">
        <v>15</v>
      </c>
      <c r="F294" s="17" t="s">
        <v>82</v>
      </c>
      <c r="G294" s="17" t="s">
        <v>83</v>
      </c>
      <c r="H294" s="17" t="s">
        <v>87</v>
      </c>
      <c r="I294" s="17" t="s">
        <v>93</v>
      </c>
      <c r="J294" s="17">
        <f t="shared" si="33"/>
        <v>0.31250000000000006</v>
      </c>
      <c r="K294" s="18" t="str">
        <f t="shared" si="34"/>
        <v>- 0:30</v>
      </c>
      <c r="L294" s="19">
        <f t="shared" si="35"/>
        <v>2.0833333333333259E-2</v>
      </c>
      <c r="M294" t="str">
        <f t="shared" si="36"/>
        <v/>
      </c>
      <c r="N294" t="str">
        <f t="array" aca="1" ref="N294" ca="1">IFERROR(IF(MATCH(C294,Feries,0),1,""),"")</f>
        <v/>
      </c>
      <c r="O294" t="s">
        <v>100</v>
      </c>
      <c r="P294" s="52" t="s">
        <v>199</v>
      </c>
      <c r="Q294" s="56">
        <f t="shared" si="37"/>
        <v>45</v>
      </c>
      <c r="R294">
        <f t="shared" si="38"/>
        <v>11</v>
      </c>
      <c r="S294">
        <f t="shared" si="39"/>
        <v>2018</v>
      </c>
    </row>
    <row r="295" spans="2:19" hidden="1" x14ac:dyDescent="0.25">
      <c r="B295">
        <f t="shared" si="32"/>
        <v>292</v>
      </c>
      <c r="C295" s="1">
        <v>43413</v>
      </c>
      <c r="D295" s="16" t="s">
        <v>184</v>
      </c>
      <c r="E295" s="23" t="s">
        <v>15</v>
      </c>
      <c r="F295" s="17" t="s">
        <v>82</v>
      </c>
      <c r="G295" s="17" t="s">
        <v>83</v>
      </c>
      <c r="H295" s="17" t="s">
        <v>87</v>
      </c>
      <c r="I295" s="17" t="s">
        <v>93</v>
      </c>
      <c r="J295" s="17">
        <f t="shared" si="33"/>
        <v>0.31250000000000006</v>
      </c>
      <c r="K295" s="18" t="str">
        <f t="shared" si="34"/>
        <v>- 0:30</v>
      </c>
      <c r="L295" s="19">
        <f t="shared" si="35"/>
        <v>2.0833333333333259E-2</v>
      </c>
      <c r="M295" t="str">
        <f t="shared" si="36"/>
        <v/>
      </c>
      <c r="N295" t="str">
        <f t="array" aca="1" ref="N295" ca="1">IFERROR(IF(MATCH(C295,Feries,0),1,""),"")</f>
        <v/>
      </c>
      <c r="O295" t="s">
        <v>100</v>
      </c>
      <c r="P295" s="52" t="s">
        <v>199</v>
      </c>
      <c r="Q295" s="56">
        <f t="shared" si="37"/>
        <v>45</v>
      </c>
      <c r="R295">
        <f t="shared" si="38"/>
        <v>11</v>
      </c>
      <c r="S295">
        <f t="shared" si="39"/>
        <v>2018</v>
      </c>
    </row>
    <row r="296" spans="2:19" hidden="1" x14ac:dyDescent="0.25">
      <c r="B296">
        <f t="shared" si="32"/>
        <v>293</v>
      </c>
      <c r="C296" s="1">
        <v>43413</v>
      </c>
      <c r="D296" s="16" t="s">
        <v>185</v>
      </c>
      <c r="E296" s="23" t="s">
        <v>15</v>
      </c>
      <c r="F296" s="17" t="s">
        <v>82</v>
      </c>
      <c r="G296" s="17" t="s">
        <v>83</v>
      </c>
      <c r="H296" s="17" t="s">
        <v>87</v>
      </c>
      <c r="I296" s="17" t="s">
        <v>93</v>
      </c>
      <c r="J296" s="17">
        <f t="shared" si="33"/>
        <v>0.31250000000000006</v>
      </c>
      <c r="K296" s="18" t="str">
        <f t="shared" si="34"/>
        <v>- 0:30</v>
      </c>
      <c r="L296" s="19">
        <f t="shared" si="35"/>
        <v>2.0833333333333259E-2</v>
      </c>
      <c r="M296" t="str">
        <f t="shared" si="36"/>
        <v/>
      </c>
      <c r="N296" t="str">
        <f t="array" aca="1" ref="N296" ca="1">IFERROR(IF(MATCH(C296,Feries,0),1,""),"")</f>
        <v/>
      </c>
      <c r="O296" t="s">
        <v>100</v>
      </c>
      <c r="P296" s="52" t="s">
        <v>199</v>
      </c>
      <c r="Q296" s="56">
        <f t="shared" si="37"/>
        <v>45</v>
      </c>
      <c r="R296">
        <f t="shared" si="38"/>
        <v>11</v>
      </c>
      <c r="S296">
        <f t="shared" si="39"/>
        <v>2018</v>
      </c>
    </row>
    <row r="297" spans="2:19" hidden="1" x14ac:dyDescent="0.25">
      <c r="B297">
        <f t="shared" si="32"/>
        <v>294</v>
      </c>
      <c r="C297" s="1">
        <v>43413</v>
      </c>
      <c r="D297" s="16" t="s">
        <v>186</v>
      </c>
      <c r="E297" s="23" t="s">
        <v>15</v>
      </c>
      <c r="F297" s="17" t="s">
        <v>82</v>
      </c>
      <c r="G297" s="17" t="s">
        <v>83</v>
      </c>
      <c r="H297" s="17" t="s">
        <v>87</v>
      </c>
      <c r="I297" s="17" t="s">
        <v>93</v>
      </c>
      <c r="J297" s="17">
        <f t="shared" si="33"/>
        <v>0.31250000000000006</v>
      </c>
      <c r="K297" s="18" t="str">
        <f t="shared" si="34"/>
        <v>- 0:30</v>
      </c>
      <c r="L297" s="19">
        <f t="shared" si="35"/>
        <v>2.0833333333333259E-2</v>
      </c>
      <c r="M297" t="str">
        <f t="shared" si="36"/>
        <v/>
      </c>
      <c r="N297" t="str">
        <f t="array" aca="1" ref="N297" ca="1">IFERROR(IF(MATCH(C297,Feries,0),1,""),"")</f>
        <v/>
      </c>
      <c r="O297" t="s">
        <v>100</v>
      </c>
      <c r="P297" s="52" t="s">
        <v>199</v>
      </c>
      <c r="Q297" s="56">
        <f t="shared" si="37"/>
        <v>45</v>
      </c>
      <c r="R297">
        <f t="shared" si="38"/>
        <v>11</v>
      </c>
      <c r="S297">
        <f t="shared" si="39"/>
        <v>2018</v>
      </c>
    </row>
    <row r="298" spans="2:19" ht="60" hidden="1" x14ac:dyDescent="0.25">
      <c r="B298">
        <f t="shared" si="32"/>
        <v>295</v>
      </c>
      <c r="C298" s="1">
        <v>43458</v>
      </c>
      <c r="D298" s="34" t="s">
        <v>137</v>
      </c>
      <c r="E298" s="23" t="s">
        <v>15</v>
      </c>
      <c r="F298" s="17" t="s">
        <v>82</v>
      </c>
      <c r="G298" s="17" t="s">
        <v>83</v>
      </c>
      <c r="H298" s="17" t="s">
        <v>87</v>
      </c>
      <c r="I298" s="17" t="s">
        <v>83</v>
      </c>
      <c r="J298" s="17">
        <f t="shared" si="33"/>
        <v>0.16666666666666669</v>
      </c>
      <c r="K298" s="18" t="str">
        <f t="shared" si="34"/>
        <v>- 4:00</v>
      </c>
      <c r="L298" s="19">
        <f t="shared" si="35"/>
        <v>0.16666666666666663</v>
      </c>
      <c r="M298" t="str">
        <f t="shared" si="36"/>
        <v/>
      </c>
      <c r="N298" t="str">
        <f t="array" aca="1" ref="N298" ca="1">IFERROR(IF(MATCH(C298,Feries,0),1,""),"")</f>
        <v/>
      </c>
      <c r="O298" t="s">
        <v>220</v>
      </c>
      <c r="P298" s="53" t="s">
        <v>239</v>
      </c>
      <c r="Q298" s="58">
        <f t="shared" si="37"/>
        <v>52</v>
      </c>
      <c r="R298">
        <f t="shared" si="38"/>
        <v>12</v>
      </c>
      <c r="S298">
        <f t="shared" si="39"/>
        <v>2018</v>
      </c>
    </row>
    <row r="299" spans="2:19" ht="60" hidden="1" x14ac:dyDescent="0.25">
      <c r="B299">
        <f t="shared" si="32"/>
        <v>296</v>
      </c>
      <c r="C299" s="1">
        <v>43459</v>
      </c>
      <c r="D299" s="34" t="s">
        <v>137</v>
      </c>
      <c r="E299" s="23" t="s">
        <v>15</v>
      </c>
      <c r="F299" s="17" t="s">
        <v>82</v>
      </c>
      <c r="G299" s="17" t="s">
        <v>83</v>
      </c>
      <c r="H299" s="17" t="s">
        <v>87</v>
      </c>
      <c r="I299" s="17" t="s">
        <v>83</v>
      </c>
      <c r="J299" s="17">
        <f t="shared" si="33"/>
        <v>0.16666666666666669</v>
      </c>
      <c r="K299" s="18" t="str">
        <f t="shared" si="34"/>
        <v>- 4:00</v>
      </c>
      <c r="L299" s="19">
        <f t="shared" si="35"/>
        <v>0.16666666666666663</v>
      </c>
      <c r="M299" t="str">
        <f t="shared" si="36"/>
        <v/>
      </c>
      <c r="N299" t="str">
        <f t="array" aca="1" ref="N299" ca="1">IFERROR(IF(MATCH(C299,Feries,0),1,""),"")</f>
        <v/>
      </c>
      <c r="O299" t="s">
        <v>220</v>
      </c>
      <c r="P299" s="53" t="s">
        <v>239</v>
      </c>
      <c r="Q299" s="58">
        <f t="shared" si="37"/>
        <v>52</v>
      </c>
      <c r="R299">
        <f t="shared" si="38"/>
        <v>12</v>
      </c>
      <c r="S299">
        <f t="shared" si="39"/>
        <v>2018</v>
      </c>
    </row>
    <row r="300" spans="2:19" ht="60" hidden="1" x14ac:dyDescent="0.25">
      <c r="B300">
        <f t="shared" si="32"/>
        <v>297</v>
      </c>
      <c r="C300" s="1">
        <v>43460</v>
      </c>
      <c r="D300" s="34" t="s">
        <v>137</v>
      </c>
      <c r="E300" s="23" t="s">
        <v>15</v>
      </c>
      <c r="F300" s="17" t="s">
        <v>82</v>
      </c>
      <c r="G300" s="17" t="s">
        <v>83</v>
      </c>
      <c r="H300" s="17" t="s">
        <v>87</v>
      </c>
      <c r="I300" s="17" t="s">
        <v>83</v>
      </c>
      <c r="J300" s="17">
        <f t="shared" si="33"/>
        <v>0.16666666666666669</v>
      </c>
      <c r="K300" s="18" t="str">
        <f t="shared" si="34"/>
        <v>- 4:00</v>
      </c>
      <c r="L300" s="19">
        <f t="shared" si="35"/>
        <v>0.16666666666666663</v>
      </c>
      <c r="M300" t="str">
        <f t="shared" si="36"/>
        <v/>
      </c>
      <c r="N300" t="str">
        <f t="array" aca="1" ref="N300" ca="1">IFERROR(IF(MATCH(C300,Feries,0),1,""),"")</f>
        <v/>
      </c>
      <c r="O300" t="s">
        <v>220</v>
      </c>
      <c r="P300" s="53" t="s">
        <v>239</v>
      </c>
      <c r="Q300" s="58">
        <f t="shared" si="37"/>
        <v>52</v>
      </c>
      <c r="R300">
        <f t="shared" si="38"/>
        <v>12</v>
      </c>
      <c r="S300">
        <f t="shared" si="39"/>
        <v>2018</v>
      </c>
    </row>
    <row r="301" spans="2:19" ht="60" hidden="1" x14ac:dyDescent="0.25">
      <c r="B301">
        <f t="shared" si="32"/>
        <v>298</v>
      </c>
      <c r="C301" s="1">
        <v>43461</v>
      </c>
      <c r="D301" s="34" t="s">
        <v>137</v>
      </c>
      <c r="E301" s="23" t="s">
        <v>15</v>
      </c>
      <c r="F301" s="17" t="s">
        <v>82</v>
      </c>
      <c r="G301" s="17" t="s">
        <v>83</v>
      </c>
      <c r="H301" s="17" t="s">
        <v>87</v>
      </c>
      <c r="I301" s="17" t="s">
        <v>83</v>
      </c>
      <c r="J301" s="17">
        <f t="shared" si="33"/>
        <v>0.16666666666666669</v>
      </c>
      <c r="K301" s="18" t="str">
        <f t="shared" si="34"/>
        <v>- 4:00</v>
      </c>
      <c r="L301" s="19">
        <f t="shared" si="35"/>
        <v>0.16666666666666663</v>
      </c>
      <c r="M301" t="str">
        <f t="shared" si="36"/>
        <v/>
      </c>
      <c r="N301" t="str">
        <f t="array" aca="1" ref="N301" ca="1">IFERROR(IF(MATCH(C301,Feries,0),1,""),"")</f>
        <v/>
      </c>
      <c r="O301" t="s">
        <v>220</v>
      </c>
      <c r="P301" s="53" t="s">
        <v>239</v>
      </c>
      <c r="Q301" s="58">
        <f t="shared" si="37"/>
        <v>52</v>
      </c>
      <c r="R301">
        <f t="shared" si="38"/>
        <v>12</v>
      </c>
      <c r="S301">
        <f t="shared" si="39"/>
        <v>2018</v>
      </c>
    </row>
    <row r="302" spans="2:19" ht="60" hidden="1" x14ac:dyDescent="0.25">
      <c r="B302">
        <f t="shared" si="32"/>
        <v>299</v>
      </c>
      <c r="C302" s="1">
        <v>43462</v>
      </c>
      <c r="D302" s="34" t="s">
        <v>137</v>
      </c>
      <c r="E302" s="23" t="s">
        <v>15</v>
      </c>
      <c r="F302" s="17" t="s">
        <v>82</v>
      </c>
      <c r="G302" s="17" t="s">
        <v>83</v>
      </c>
      <c r="H302" s="17" t="s">
        <v>87</v>
      </c>
      <c r="I302" s="17" t="s">
        <v>83</v>
      </c>
      <c r="J302" s="17">
        <f t="shared" si="33"/>
        <v>0.16666666666666669</v>
      </c>
      <c r="K302" s="18" t="str">
        <f t="shared" si="34"/>
        <v>- 4:00</v>
      </c>
      <c r="L302" s="19">
        <f t="shared" si="35"/>
        <v>0.16666666666666663</v>
      </c>
      <c r="M302" t="str">
        <f t="shared" si="36"/>
        <v/>
      </c>
      <c r="N302" t="str">
        <f t="array" aca="1" ref="N302" ca="1">IFERROR(IF(MATCH(C302,Feries,0),1,""),"")</f>
        <v/>
      </c>
      <c r="O302" t="s">
        <v>220</v>
      </c>
      <c r="P302" s="53" t="s">
        <v>239</v>
      </c>
      <c r="Q302" s="58">
        <f t="shared" si="37"/>
        <v>52</v>
      </c>
      <c r="R302">
        <f t="shared" si="38"/>
        <v>12</v>
      </c>
      <c r="S302">
        <f t="shared" si="39"/>
        <v>2018</v>
      </c>
    </row>
    <row r="303" spans="2:19" hidden="1" x14ac:dyDescent="0.25">
      <c r="B303">
        <f t="shared" si="32"/>
        <v>300</v>
      </c>
      <c r="C303" s="1">
        <v>43423</v>
      </c>
      <c r="D303" s="34" t="s">
        <v>156</v>
      </c>
      <c r="E303" s="23" t="s">
        <v>15</v>
      </c>
      <c r="F303" s="17" t="s">
        <v>82</v>
      </c>
      <c r="G303" s="17" t="s">
        <v>83</v>
      </c>
      <c r="H303" s="17" t="s">
        <v>87</v>
      </c>
      <c r="I303" s="17" t="s">
        <v>93</v>
      </c>
      <c r="J303" s="17">
        <f t="shared" si="33"/>
        <v>0.31250000000000006</v>
      </c>
      <c r="K303" s="18" t="str">
        <f t="shared" si="34"/>
        <v>- 0:30</v>
      </c>
      <c r="L303" s="19">
        <f t="shared" si="35"/>
        <v>2.0833333333333259E-2</v>
      </c>
      <c r="M303" t="str">
        <f t="shared" si="36"/>
        <v/>
      </c>
      <c r="N303" t="str">
        <f t="array" aca="1" ref="N303" ca="1">IFERROR(IF(MATCH(C303,Feries,0),1,""),"")</f>
        <v/>
      </c>
      <c r="O303" t="s">
        <v>225</v>
      </c>
      <c r="P303" s="52" t="s">
        <v>154</v>
      </c>
      <c r="Q303" s="56">
        <f t="shared" si="37"/>
        <v>47</v>
      </c>
      <c r="R303">
        <f t="shared" si="38"/>
        <v>11</v>
      </c>
      <c r="S303">
        <f t="shared" si="39"/>
        <v>2018</v>
      </c>
    </row>
    <row r="304" spans="2:19" hidden="1" x14ac:dyDescent="0.25">
      <c r="B304">
        <f t="shared" si="32"/>
        <v>301</v>
      </c>
      <c r="C304" s="1">
        <v>43423</v>
      </c>
      <c r="D304" s="16" t="s">
        <v>155</v>
      </c>
      <c r="E304" s="23" t="s">
        <v>15</v>
      </c>
      <c r="F304" s="17" t="s">
        <v>82</v>
      </c>
      <c r="G304" s="17" t="s">
        <v>83</v>
      </c>
      <c r="H304" s="17" t="s">
        <v>87</v>
      </c>
      <c r="I304" s="17" t="s">
        <v>93</v>
      </c>
      <c r="J304" s="17">
        <f t="shared" si="33"/>
        <v>0.31250000000000006</v>
      </c>
      <c r="K304" s="18" t="str">
        <f t="shared" si="34"/>
        <v>- 0:30</v>
      </c>
      <c r="L304" s="19">
        <f t="shared" si="35"/>
        <v>2.0833333333333259E-2</v>
      </c>
      <c r="M304" t="str">
        <f t="shared" si="36"/>
        <v/>
      </c>
      <c r="N304" t="str">
        <f t="array" aca="1" ref="N304" ca="1">IFERROR(IF(MATCH(C304,Feries,0),1,""),"")</f>
        <v/>
      </c>
      <c r="O304" t="s">
        <v>99</v>
      </c>
      <c r="P304" s="52" t="s">
        <v>154</v>
      </c>
      <c r="Q304" s="56">
        <f t="shared" si="37"/>
        <v>47</v>
      </c>
      <c r="R304">
        <f t="shared" si="38"/>
        <v>11</v>
      </c>
      <c r="S304" s="35">
        <f t="shared" si="39"/>
        <v>2018</v>
      </c>
    </row>
    <row r="305" spans="2:19" hidden="1" x14ac:dyDescent="0.25">
      <c r="B305">
        <f t="shared" si="32"/>
        <v>302</v>
      </c>
      <c r="C305" s="1">
        <v>43424</v>
      </c>
      <c r="D305" s="16" t="s">
        <v>155</v>
      </c>
      <c r="E305" s="23" t="s">
        <v>15</v>
      </c>
      <c r="F305" s="17" t="s">
        <v>82</v>
      </c>
      <c r="G305" s="17" t="s">
        <v>83</v>
      </c>
      <c r="H305" s="17" t="s">
        <v>87</v>
      </c>
      <c r="I305" s="17" t="s">
        <v>93</v>
      </c>
      <c r="J305" s="17">
        <f t="shared" si="33"/>
        <v>0.31250000000000006</v>
      </c>
      <c r="K305" s="18" t="str">
        <f t="shared" si="34"/>
        <v>- 0:30</v>
      </c>
      <c r="L305" s="19">
        <f t="shared" si="35"/>
        <v>2.0833333333333259E-2</v>
      </c>
      <c r="M305" t="str">
        <f t="shared" si="36"/>
        <v/>
      </c>
      <c r="N305" t="str">
        <f t="array" aca="1" ref="N305" ca="1">IFERROR(IF(MATCH(C305,Feries,0),1,""),"")</f>
        <v/>
      </c>
      <c r="O305" t="s">
        <v>99</v>
      </c>
      <c r="P305" s="52" t="s">
        <v>154</v>
      </c>
      <c r="Q305" s="56">
        <f t="shared" si="37"/>
        <v>47</v>
      </c>
      <c r="R305">
        <f t="shared" si="38"/>
        <v>11</v>
      </c>
      <c r="S305" s="35">
        <f t="shared" si="39"/>
        <v>2018</v>
      </c>
    </row>
    <row r="306" spans="2:19" hidden="1" x14ac:dyDescent="0.25">
      <c r="B306">
        <f t="shared" si="32"/>
        <v>303</v>
      </c>
      <c r="C306" s="1">
        <v>43425</v>
      </c>
      <c r="D306" s="16" t="s">
        <v>155</v>
      </c>
      <c r="E306" s="23" t="s">
        <v>15</v>
      </c>
      <c r="F306" s="17" t="s">
        <v>82</v>
      </c>
      <c r="G306" s="17" t="s">
        <v>83</v>
      </c>
      <c r="H306" s="17" t="s">
        <v>87</v>
      </c>
      <c r="I306" s="17" t="s">
        <v>93</v>
      </c>
      <c r="J306" s="17">
        <f t="shared" si="33"/>
        <v>0.31250000000000006</v>
      </c>
      <c r="K306" s="18" t="str">
        <f t="shared" si="34"/>
        <v>- 0:30</v>
      </c>
      <c r="L306" s="19">
        <f t="shared" si="35"/>
        <v>2.0833333333333259E-2</v>
      </c>
      <c r="M306" t="str">
        <f t="shared" si="36"/>
        <v/>
      </c>
      <c r="N306" t="str">
        <f t="array" aca="1" ref="N306" ca="1">IFERROR(IF(MATCH(C306,Feries,0),1,""),"")</f>
        <v/>
      </c>
      <c r="O306" t="s">
        <v>99</v>
      </c>
      <c r="P306" s="52" t="s">
        <v>154</v>
      </c>
      <c r="Q306" s="56">
        <f t="shared" si="37"/>
        <v>47</v>
      </c>
      <c r="R306">
        <f t="shared" si="38"/>
        <v>11</v>
      </c>
      <c r="S306" s="35">
        <f t="shared" si="39"/>
        <v>2018</v>
      </c>
    </row>
    <row r="307" spans="2:19" hidden="1" x14ac:dyDescent="0.25">
      <c r="B307">
        <f t="shared" si="32"/>
        <v>304</v>
      </c>
      <c r="C307" s="1">
        <v>43426</v>
      </c>
      <c r="D307" s="16" t="s">
        <v>155</v>
      </c>
      <c r="E307" s="23" t="s">
        <v>15</v>
      </c>
      <c r="F307" s="17" t="s">
        <v>82</v>
      </c>
      <c r="G307" s="17" t="s">
        <v>83</v>
      </c>
      <c r="H307" s="17" t="s">
        <v>87</v>
      </c>
      <c r="I307" s="17" t="s">
        <v>93</v>
      </c>
      <c r="J307" s="17">
        <f t="shared" si="33"/>
        <v>0.31250000000000006</v>
      </c>
      <c r="K307" s="18" t="str">
        <f t="shared" si="34"/>
        <v>- 0:30</v>
      </c>
      <c r="L307" s="19">
        <f t="shared" si="35"/>
        <v>2.0833333333333259E-2</v>
      </c>
      <c r="M307" t="str">
        <f t="shared" si="36"/>
        <v/>
      </c>
      <c r="N307" t="str">
        <f t="array" aca="1" ref="N307" ca="1">IFERROR(IF(MATCH(C307,Feries,0),1,""),"")</f>
        <v/>
      </c>
      <c r="O307" t="s">
        <v>99</v>
      </c>
      <c r="P307" s="52" t="s">
        <v>154</v>
      </c>
      <c r="Q307" s="56">
        <f t="shared" si="37"/>
        <v>47</v>
      </c>
      <c r="R307">
        <f t="shared" si="38"/>
        <v>11</v>
      </c>
      <c r="S307" s="35">
        <f t="shared" si="39"/>
        <v>2018</v>
      </c>
    </row>
    <row r="308" spans="2:19" hidden="1" x14ac:dyDescent="0.25">
      <c r="B308">
        <f t="shared" si="32"/>
        <v>305</v>
      </c>
      <c r="C308" s="1">
        <v>43430</v>
      </c>
      <c r="D308" s="34" t="s">
        <v>162</v>
      </c>
      <c r="E308" s="23" t="s">
        <v>15</v>
      </c>
      <c r="F308" s="17" t="s">
        <v>82</v>
      </c>
      <c r="G308" s="17" t="s">
        <v>83</v>
      </c>
      <c r="H308" s="17" t="s">
        <v>87</v>
      </c>
      <c r="I308" s="17" t="s">
        <v>93</v>
      </c>
      <c r="J308" s="17">
        <f t="shared" si="33"/>
        <v>0.31250000000000006</v>
      </c>
      <c r="K308" s="18" t="str">
        <f t="shared" si="34"/>
        <v>- 0:30</v>
      </c>
      <c r="L308" s="19">
        <f t="shared" si="35"/>
        <v>2.0833333333333259E-2</v>
      </c>
      <c r="M308" t="str">
        <f t="shared" si="36"/>
        <v/>
      </c>
      <c r="N308" t="str">
        <f t="array" aca="1" ref="N308" ca="1">IFERROR(IF(MATCH(C308,Feries,0),1,""),"")</f>
        <v/>
      </c>
      <c r="O308" t="s">
        <v>229</v>
      </c>
      <c r="P308" s="54" t="s">
        <v>154</v>
      </c>
      <c r="Q308" s="56">
        <f t="shared" si="37"/>
        <v>48</v>
      </c>
      <c r="R308">
        <f t="shared" si="38"/>
        <v>11</v>
      </c>
      <c r="S308">
        <f t="shared" si="39"/>
        <v>2018</v>
      </c>
    </row>
    <row r="309" spans="2:19" hidden="1" x14ac:dyDescent="0.25">
      <c r="B309">
        <f t="shared" si="32"/>
        <v>306</v>
      </c>
      <c r="C309" s="1">
        <v>43430</v>
      </c>
      <c r="D309" s="34" t="s">
        <v>163</v>
      </c>
      <c r="E309" s="23" t="s">
        <v>15</v>
      </c>
      <c r="F309" s="17" t="s">
        <v>82</v>
      </c>
      <c r="G309" s="17" t="s">
        <v>83</v>
      </c>
      <c r="H309" s="17" t="s">
        <v>87</v>
      </c>
      <c r="I309" s="17" t="s">
        <v>93</v>
      </c>
      <c r="J309" s="17">
        <f t="shared" si="33"/>
        <v>0.31250000000000006</v>
      </c>
      <c r="K309" s="18" t="str">
        <f t="shared" si="34"/>
        <v>- 0:30</v>
      </c>
      <c r="L309" s="19">
        <f t="shared" si="35"/>
        <v>2.0833333333333259E-2</v>
      </c>
      <c r="M309" t="str">
        <f t="shared" si="36"/>
        <v/>
      </c>
      <c r="N309" t="str">
        <f t="array" aca="1" ref="N309" ca="1">IFERROR(IF(MATCH(C309,Feries,0),1,""),"")</f>
        <v/>
      </c>
      <c r="O309" t="s">
        <v>229</v>
      </c>
      <c r="P309" s="54" t="s">
        <v>154</v>
      </c>
      <c r="Q309" s="56">
        <f t="shared" si="37"/>
        <v>48</v>
      </c>
      <c r="R309">
        <f t="shared" si="38"/>
        <v>11</v>
      </c>
      <c r="S309">
        <f t="shared" si="39"/>
        <v>2018</v>
      </c>
    </row>
    <row r="310" spans="2:19" hidden="1" x14ac:dyDescent="0.25">
      <c r="B310">
        <f t="shared" si="32"/>
        <v>307</v>
      </c>
      <c r="C310" s="1">
        <v>43431</v>
      </c>
      <c r="D310" s="34" t="s">
        <v>162</v>
      </c>
      <c r="E310" s="23" t="s">
        <v>15</v>
      </c>
      <c r="F310" s="17" t="s">
        <v>82</v>
      </c>
      <c r="G310" s="17" t="s">
        <v>83</v>
      </c>
      <c r="H310" s="17" t="s">
        <v>87</v>
      </c>
      <c r="I310" s="17" t="s">
        <v>93</v>
      </c>
      <c r="J310" s="17">
        <f t="shared" si="33"/>
        <v>0.31250000000000006</v>
      </c>
      <c r="K310" s="18" t="str">
        <f t="shared" si="34"/>
        <v>- 0:30</v>
      </c>
      <c r="L310" s="19">
        <f t="shared" si="35"/>
        <v>2.0833333333333259E-2</v>
      </c>
      <c r="M310" t="str">
        <f t="shared" si="36"/>
        <v/>
      </c>
      <c r="N310" t="str">
        <f t="array" aca="1" ref="N310" ca="1">IFERROR(IF(MATCH(C310,Feries,0),1,""),"")</f>
        <v/>
      </c>
      <c r="O310" t="s">
        <v>229</v>
      </c>
      <c r="P310" s="54" t="s">
        <v>154</v>
      </c>
      <c r="Q310" s="56">
        <f t="shared" si="37"/>
        <v>48</v>
      </c>
      <c r="R310">
        <f t="shared" si="38"/>
        <v>11</v>
      </c>
      <c r="S310">
        <f t="shared" si="39"/>
        <v>2018</v>
      </c>
    </row>
    <row r="311" spans="2:19" hidden="1" x14ac:dyDescent="0.25">
      <c r="B311">
        <f t="shared" si="32"/>
        <v>308</v>
      </c>
      <c r="C311" s="1">
        <v>43431</v>
      </c>
      <c r="D311" s="34" t="s">
        <v>163</v>
      </c>
      <c r="E311" s="23" t="s">
        <v>15</v>
      </c>
      <c r="F311" s="17" t="s">
        <v>82</v>
      </c>
      <c r="G311" s="17" t="s">
        <v>83</v>
      </c>
      <c r="H311" s="17" t="s">
        <v>87</v>
      </c>
      <c r="I311" s="17" t="s">
        <v>93</v>
      </c>
      <c r="J311" s="17">
        <f t="shared" si="33"/>
        <v>0.31250000000000006</v>
      </c>
      <c r="K311" s="18" t="str">
        <f t="shared" si="34"/>
        <v>- 0:30</v>
      </c>
      <c r="L311" s="19">
        <f t="shared" si="35"/>
        <v>2.0833333333333259E-2</v>
      </c>
      <c r="M311" t="str">
        <f t="shared" si="36"/>
        <v/>
      </c>
      <c r="N311" t="str">
        <f t="array" aca="1" ref="N311" ca="1">IFERROR(IF(MATCH(C311,Feries,0),1,""),"")</f>
        <v/>
      </c>
      <c r="O311" t="s">
        <v>229</v>
      </c>
      <c r="P311" s="54" t="s">
        <v>154</v>
      </c>
      <c r="Q311" s="56">
        <f t="shared" si="37"/>
        <v>48</v>
      </c>
      <c r="R311">
        <f t="shared" si="38"/>
        <v>11</v>
      </c>
      <c r="S311">
        <f t="shared" si="39"/>
        <v>2018</v>
      </c>
    </row>
    <row r="312" spans="2:19" hidden="1" x14ac:dyDescent="0.25">
      <c r="B312">
        <f t="shared" si="32"/>
        <v>309</v>
      </c>
      <c r="C312" s="1">
        <v>43432</v>
      </c>
      <c r="D312" s="34" t="s">
        <v>162</v>
      </c>
      <c r="E312" s="23" t="s">
        <v>15</v>
      </c>
      <c r="F312" s="17" t="s">
        <v>82</v>
      </c>
      <c r="G312" s="17" t="s">
        <v>83</v>
      </c>
      <c r="H312" s="17" t="s">
        <v>87</v>
      </c>
      <c r="I312" s="17" t="s">
        <v>93</v>
      </c>
      <c r="J312" s="17">
        <f t="shared" si="33"/>
        <v>0.31250000000000006</v>
      </c>
      <c r="K312" s="18" t="str">
        <f t="shared" si="34"/>
        <v>- 0:30</v>
      </c>
      <c r="L312" s="19">
        <f t="shared" si="35"/>
        <v>2.0833333333333259E-2</v>
      </c>
      <c r="M312" t="str">
        <f t="shared" si="36"/>
        <v/>
      </c>
      <c r="N312" t="str">
        <f t="array" aca="1" ref="N312" ca="1">IFERROR(IF(MATCH(C312,Feries,0),1,""),"")</f>
        <v/>
      </c>
      <c r="O312" t="s">
        <v>229</v>
      </c>
      <c r="P312" s="54" t="s">
        <v>154</v>
      </c>
      <c r="Q312" s="56">
        <f t="shared" si="37"/>
        <v>48</v>
      </c>
      <c r="R312">
        <f t="shared" si="38"/>
        <v>11</v>
      </c>
      <c r="S312">
        <f t="shared" si="39"/>
        <v>2018</v>
      </c>
    </row>
    <row r="313" spans="2:19" hidden="1" x14ac:dyDescent="0.25">
      <c r="B313">
        <f t="shared" si="32"/>
        <v>310</v>
      </c>
      <c r="C313" s="1">
        <v>43432</v>
      </c>
      <c r="D313" s="34" t="s">
        <v>163</v>
      </c>
      <c r="E313" s="23" t="s">
        <v>15</v>
      </c>
      <c r="F313" s="17" t="s">
        <v>82</v>
      </c>
      <c r="G313" s="17" t="s">
        <v>83</v>
      </c>
      <c r="H313" s="17" t="s">
        <v>87</v>
      </c>
      <c r="I313" s="17" t="s">
        <v>93</v>
      </c>
      <c r="J313" s="17">
        <f t="shared" si="33"/>
        <v>0.31250000000000006</v>
      </c>
      <c r="K313" s="18" t="str">
        <f t="shared" si="34"/>
        <v>- 0:30</v>
      </c>
      <c r="L313" s="19">
        <f t="shared" si="35"/>
        <v>2.0833333333333259E-2</v>
      </c>
      <c r="M313" t="str">
        <f t="shared" si="36"/>
        <v/>
      </c>
      <c r="N313" t="str">
        <f t="array" aca="1" ref="N313" ca="1">IFERROR(IF(MATCH(C313,Feries,0),1,""),"")</f>
        <v/>
      </c>
      <c r="O313" t="s">
        <v>229</v>
      </c>
      <c r="P313" s="54" t="s">
        <v>154</v>
      </c>
      <c r="Q313" s="56">
        <f t="shared" si="37"/>
        <v>48</v>
      </c>
      <c r="R313">
        <f t="shared" si="38"/>
        <v>11</v>
      </c>
      <c r="S313">
        <f t="shared" si="39"/>
        <v>2018</v>
      </c>
    </row>
    <row r="314" spans="2:19" hidden="1" x14ac:dyDescent="0.25">
      <c r="B314">
        <f t="shared" si="32"/>
        <v>311</v>
      </c>
      <c r="C314" s="1">
        <v>43433</v>
      </c>
      <c r="D314" s="34" t="s">
        <v>162</v>
      </c>
      <c r="E314" s="23" t="s">
        <v>15</v>
      </c>
      <c r="F314" s="17" t="s">
        <v>82</v>
      </c>
      <c r="G314" s="17" t="s">
        <v>83</v>
      </c>
      <c r="H314" s="17" t="s">
        <v>87</v>
      </c>
      <c r="I314" s="17" t="s">
        <v>93</v>
      </c>
      <c r="J314" s="17">
        <f t="shared" si="33"/>
        <v>0.31250000000000006</v>
      </c>
      <c r="K314" s="18" t="str">
        <f t="shared" si="34"/>
        <v>- 0:30</v>
      </c>
      <c r="L314" s="19">
        <f t="shared" si="35"/>
        <v>2.0833333333333259E-2</v>
      </c>
      <c r="M314" t="str">
        <f t="shared" si="36"/>
        <v/>
      </c>
      <c r="N314" t="str">
        <f t="array" aca="1" ref="N314" ca="1">IFERROR(IF(MATCH(C314,Feries,0),1,""),"")</f>
        <v/>
      </c>
      <c r="O314" t="s">
        <v>229</v>
      </c>
      <c r="P314" s="54" t="s">
        <v>154</v>
      </c>
      <c r="Q314" s="56">
        <f t="shared" si="37"/>
        <v>48</v>
      </c>
      <c r="R314">
        <f t="shared" si="38"/>
        <v>11</v>
      </c>
      <c r="S314">
        <f t="shared" si="39"/>
        <v>2018</v>
      </c>
    </row>
    <row r="315" spans="2:19" hidden="1" x14ac:dyDescent="0.25">
      <c r="B315">
        <f t="shared" si="32"/>
        <v>312</v>
      </c>
      <c r="C315" s="1">
        <v>43433</v>
      </c>
      <c r="D315" s="34" t="s">
        <v>163</v>
      </c>
      <c r="E315" s="23" t="s">
        <v>15</v>
      </c>
      <c r="F315" s="17" t="s">
        <v>82</v>
      </c>
      <c r="G315" s="17" t="s">
        <v>83</v>
      </c>
      <c r="H315" s="17" t="s">
        <v>87</v>
      </c>
      <c r="I315" s="17" t="s">
        <v>93</v>
      </c>
      <c r="J315" s="17">
        <f t="shared" si="33"/>
        <v>0.31250000000000006</v>
      </c>
      <c r="K315" s="18" t="str">
        <f t="shared" si="34"/>
        <v>- 0:30</v>
      </c>
      <c r="L315" s="19">
        <f t="shared" si="35"/>
        <v>2.0833333333333259E-2</v>
      </c>
      <c r="M315" t="str">
        <f t="shared" si="36"/>
        <v/>
      </c>
      <c r="N315" t="str">
        <f t="array" aca="1" ref="N315" ca="1">IFERROR(IF(MATCH(C315,Feries,0),1,""),"")</f>
        <v/>
      </c>
      <c r="O315" t="s">
        <v>229</v>
      </c>
      <c r="P315" s="54" t="s">
        <v>154</v>
      </c>
      <c r="Q315" s="56">
        <f t="shared" si="37"/>
        <v>48</v>
      </c>
      <c r="R315">
        <f t="shared" si="38"/>
        <v>11</v>
      </c>
      <c r="S315">
        <f t="shared" si="39"/>
        <v>2018</v>
      </c>
    </row>
    <row r="316" spans="2:19" ht="60" hidden="1" x14ac:dyDescent="0.25">
      <c r="B316">
        <f t="shared" si="32"/>
        <v>313</v>
      </c>
      <c r="C316" s="1">
        <v>43290</v>
      </c>
      <c r="D316" s="16" t="s">
        <v>138</v>
      </c>
      <c r="F316" s="17" t="s">
        <v>89</v>
      </c>
      <c r="G316" s="17" t="s">
        <v>85</v>
      </c>
      <c r="H316" s="17" t="s">
        <v>148</v>
      </c>
      <c r="I316" s="17" t="s">
        <v>149</v>
      </c>
      <c r="J316" s="17">
        <f t="shared" ca="1" si="33"/>
        <v>0</v>
      </c>
      <c r="K316" s="18" t="str">
        <f t="shared" si="34"/>
        <v/>
      </c>
      <c r="L316" s="19" t="str">
        <f t="shared" ca="1" si="35"/>
        <v/>
      </c>
      <c r="M316" t="str">
        <f t="shared" si="36"/>
        <v/>
      </c>
      <c r="N316" t="str">
        <f t="array" aca="1" ref="N316" ca="1">IFERROR(IF(MATCH(C316,Feries,0),1,""),"")</f>
        <v/>
      </c>
      <c r="O316" t="s">
        <v>224</v>
      </c>
      <c r="P316" s="53" t="s">
        <v>222</v>
      </c>
      <c r="Q316" s="57">
        <f t="shared" si="37"/>
        <v>28</v>
      </c>
      <c r="R316">
        <f t="shared" si="38"/>
        <v>7</v>
      </c>
      <c r="S316">
        <f t="shared" si="39"/>
        <v>2018</v>
      </c>
    </row>
    <row r="317" spans="2:19" ht="60" hidden="1" x14ac:dyDescent="0.25">
      <c r="B317">
        <f t="shared" si="32"/>
        <v>314</v>
      </c>
      <c r="C317" s="1">
        <v>43291</v>
      </c>
      <c r="D317" s="16" t="s">
        <v>138</v>
      </c>
      <c r="F317" s="17" t="s">
        <v>89</v>
      </c>
      <c r="G317" s="17" t="s">
        <v>85</v>
      </c>
      <c r="H317" s="17" t="s">
        <v>148</v>
      </c>
      <c r="I317" s="17" t="s">
        <v>149</v>
      </c>
      <c r="J317" s="17">
        <f t="shared" ca="1" si="33"/>
        <v>0</v>
      </c>
      <c r="K317" s="18" t="str">
        <f t="shared" si="34"/>
        <v/>
      </c>
      <c r="L317" s="19" t="str">
        <f t="shared" ca="1" si="35"/>
        <v/>
      </c>
      <c r="M317" t="str">
        <f t="shared" si="36"/>
        <v/>
      </c>
      <c r="N317" t="str">
        <f t="array" aca="1" ref="N317" ca="1">IFERROR(IF(MATCH(C317,Feries,0),1,""),"")</f>
        <v/>
      </c>
      <c r="O317" t="s">
        <v>224</v>
      </c>
      <c r="P317" s="53" t="s">
        <v>222</v>
      </c>
      <c r="Q317" s="57">
        <f t="shared" si="37"/>
        <v>28</v>
      </c>
      <c r="R317">
        <f t="shared" si="38"/>
        <v>7</v>
      </c>
      <c r="S317">
        <f t="shared" si="39"/>
        <v>2018</v>
      </c>
    </row>
    <row r="318" spans="2:19" ht="60" hidden="1" x14ac:dyDescent="0.25">
      <c r="B318">
        <f t="shared" si="32"/>
        <v>315</v>
      </c>
      <c r="C318" s="1">
        <v>43292</v>
      </c>
      <c r="D318" s="16" t="s">
        <v>138</v>
      </c>
      <c r="F318" s="17" t="s">
        <v>89</v>
      </c>
      <c r="G318" s="17" t="s">
        <v>85</v>
      </c>
      <c r="H318" s="17" t="s">
        <v>148</v>
      </c>
      <c r="I318" s="17" t="s">
        <v>149</v>
      </c>
      <c r="J318" s="17">
        <f t="shared" ca="1" si="33"/>
        <v>0</v>
      </c>
      <c r="K318" s="18" t="str">
        <f t="shared" si="34"/>
        <v/>
      </c>
      <c r="L318" s="19" t="str">
        <f t="shared" ca="1" si="35"/>
        <v/>
      </c>
      <c r="M318" t="str">
        <f t="shared" si="36"/>
        <v/>
      </c>
      <c r="N318" t="str">
        <f t="array" aca="1" ref="N318" ca="1">IFERROR(IF(MATCH(C318,Feries,0),1,""),"")</f>
        <v/>
      </c>
      <c r="O318" t="s">
        <v>224</v>
      </c>
      <c r="P318" s="53" t="s">
        <v>222</v>
      </c>
      <c r="Q318" s="57">
        <f t="shared" si="37"/>
        <v>28</v>
      </c>
      <c r="R318">
        <f t="shared" si="38"/>
        <v>7</v>
      </c>
      <c r="S318">
        <f t="shared" si="39"/>
        <v>2018</v>
      </c>
    </row>
    <row r="319" spans="2:19" ht="60" hidden="1" x14ac:dyDescent="0.25">
      <c r="B319">
        <f t="shared" si="32"/>
        <v>316</v>
      </c>
      <c r="C319" s="1">
        <v>43293</v>
      </c>
      <c r="D319" s="16" t="s">
        <v>138</v>
      </c>
      <c r="F319" s="17" t="s">
        <v>89</v>
      </c>
      <c r="G319" s="17" t="s">
        <v>85</v>
      </c>
      <c r="H319" s="17" t="s">
        <v>148</v>
      </c>
      <c r="I319" s="17" t="s">
        <v>149</v>
      </c>
      <c r="J319" s="17">
        <f t="shared" ca="1" si="33"/>
        <v>0</v>
      </c>
      <c r="K319" s="18" t="str">
        <f t="shared" si="34"/>
        <v/>
      </c>
      <c r="L319" s="19" t="str">
        <f t="shared" ca="1" si="35"/>
        <v/>
      </c>
      <c r="M319" t="str">
        <f t="shared" si="36"/>
        <v/>
      </c>
      <c r="N319" t="str">
        <f t="array" aca="1" ref="N319" ca="1">IFERROR(IF(MATCH(C319,Feries,0),1,""),"")</f>
        <v/>
      </c>
      <c r="O319" t="s">
        <v>224</v>
      </c>
      <c r="P319" s="53" t="s">
        <v>222</v>
      </c>
      <c r="Q319" s="57">
        <f t="shared" si="37"/>
        <v>28</v>
      </c>
      <c r="R319">
        <f t="shared" si="38"/>
        <v>7</v>
      </c>
      <c r="S319">
        <f t="shared" si="39"/>
        <v>2018</v>
      </c>
    </row>
    <row r="320" spans="2:19" ht="60" hidden="1" x14ac:dyDescent="0.25">
      <c r="B320">
        <f t="shared" si="32"/>
        <v>317</v>
      </c>
      <c r="C320" s="1">
        <v>43294</v>
      </c>
      <c r="D320" s="16" t="s">
        <v>138</v>
      </c>
      <c r="F320" s="17" t="s">
        <v>89</v>
      </c>
      <c r="G320" s="17" t="s">
        <v>85</v>
      </c>
      <c r="H320" s="17" t="s">
        <v>148</v>
      </c>
      <c r="I320" s="17" t="s">
        <v>149</v>
      </c>
      <c r="J320" s="17">
        <f t="shared" ca="1" si="33"/>
        <v>0</v>
      </c>
      <c r="K320" s="18" t="str">
        <f t="shared" si="34"/>
        <v/>
      </c>
      <c r="L320" s="19" t="str">
        <f t="shared" ca="1" si="35"/>
        <v/>
      </c>
      <c r="M320" t="str">
        <f t="shared" si="36"/>
        <v/>
      </c>
      <c r="N320" t="str">
        <f t="array" aca="1" ref="N320" ca="1">IFERROR(IF(MATCH(C320,Feries,0),1,""),"")</f>
        <v/>
      </c>
      <c r="O320" t="s">
        <v>224</v>
      </c>
      <c r="P320" s="53" t="s">
        <v>222</v>
      </c>
      <c r="Q320" s="57">
        <f t="shared" si="37"/>
        <v>28</v>
      </c>
      <c r="R320">
        <f t="shared" si="38"/>
        <v>7</v>
      </c>
      <c r="S320">
        <f t="shared" si="39"/>
        <v>2018</v>
      </c>
    </row>
    <row r="321" spans="2:19" ht="60" hidden="1" x14ac:dyDescent="0.25">
      <c r="B321">
        <f t="shared" si="32"/>
        <v>318</v>
      </c>
      <c r="C321" s="1">
        <v>43423</v>
      </c>
      <c r="D321" s="34" t="s">
        <v>173</v>
      </c>
      <c r="F321" s="17" t="s">
        <v>82</v>
      </c>
      <c r="G321" s="17" t="s">
        <v>83</v>
      </c>
      <c r="H321" s="17" t="s">
        <v>87</v>
      </c>
      <c r="I321" s="17" t="s">
        <v>83</v>
      </c>
      <c r="J321" s="17">
        <f t="shared" ca="1" si="33"/>
        <v>0</v>
      </c>
      <c r="K321" s="18" t="str">
        <f t="shared" si="34"/>
        <v/>
      </c>
      <c r="L321" s="19" t="str">
        <f t="shared" ca="1" si="35"/>
        <v/>
      </c>
      <c r="M321" t="str">
        <f t="shared" si="36"/>
        <v/>
      </c>
      <c r="N321" t="str">
        <f t="array" aca="1" ref="N321" ca="1">IFERROR(IF(MATCH(C321,Feries,0),1,""),"")</f>
        <v/>
      </c>
      <c r="O321" t="s">
        <v>94</v>
      </c>
      <c r="P321" s="53" t="s">
        <v>222</v>
      </c>
      <c r="Q321" s="58">
        <f t="shared" si="37"/>
        <v>47</v>
      </c>
      <c r="R321">
        <f t="shared" si="38"/>
        <v>11</v>
      </c>
      <c r="S321">
        <f t="shared" si="39"/>
        <v>2018</v>
      </c>
    </row>
    <row r="322" spans="2:19" ht="60" hidden="1" x14ac:dyDescent="0.25">
      <c r="B322">
        <f t="shared" si="32"/>
        <v>319</v>
      </c>
      <c r="C322" s="1">
        <v>43423</v>
      </c>
      <c r="D322" s="34" t="s">
        <v>174</v>
      </c>
      <c r="F322" s="17" t="s">
        <v>82</v>
      </c>
      <c r="G322" s="17" t="s">
        <v>83</v>
      </c>
      <c r="H322" s="17" t="s">
        <v>87</v>
      </c>
      <c r="I322" s="17" t="s">
        <v>83</v>
      </c>
      <c r="J322" s="17">
        <f t="shared" ca="1" si="33"/>
        <v>0</v>
      </c>
      <c r="K322" s="18" t="str">
        <f t="shared" si="34"/>
        <v/>
      </c>
      <c r="L322" s="19" t="str">
        <f t="shared" ca="1" si="35"/>
        <v/>
      </c>
      <c r="M322" t="str">
        <f t="shared" si="36"/>
        <v/>
      </c>
      <c r="N322" t="str">
        <f t="array" aca="1" ref="N322" ca="1">IFERROR(IF(MATCH(C322,Feries,0),1,""),"")</f>
        <v/>
      </c>
      <c r="O322" t="s">
        <v>94</v>
      </c>
      <c r="P322" s="53" t="s">
        <v>222</v>
      </c>
      <c r="Q322" s="58">
        <f t="shared" si="37"/>
        <v>47</v>
      </c>
      <c r="R322">
        <f t="shared" si="38"/>
        <v>11</v>
      </c>
      <c r="S322">
        <f t="shared" si="39"/>
        <v>2018</v>
      </c>
    </row>
    <row r="323" spans="2:19" ht="60" hidden="1" x14ac:dyDescent="0.25">
      <c r="B323">
        <f t="shared" si="32"/>
        <v>320</v>
      </c>
      <c r="C323" s="1">
        <v>43423</v>
      </c>
      <c r="D323" s="34" t="s">
        <v>175</v>
      </c>
      <c r="F323" s="17" t="s">
        <v>82</v>
      </c>
      <c r="G323" s="17" t="s">
        <v>83</v>
      </c>
      <c r="H323" s="17" t="s">
        <v>87</v>
      </c>
      <c r="I323" s="17" t="s">
        <v>83</v>
      </c>
      <c r="J323" s="17">
        <f t="shared" ca="1" si="33"/>
        <v>0</v>
      </c>
      <c r="K323" s="18" t="str">
        <f t="shared" si="34"/>
        <v/>
      </c>
      <c r="L323" s="19" t="str">
        <f t="shared" ca="1" si="35"/>
        <v/>
      </c>
      <c r="M323" t="str">
        <f t="shared" si="36"/>
        <v/>
      </c>
      <c r="N323" t="str">
        <f t="array" aca="1" ref="N323" ca="1">IFERROR(IF(MATCH(C323,Feries,0),1,""),"")</f>
        <v/>
      </c>
      <c r="O323" t="s">
        <v>94</v>
      </c>
      <c r="P323" s="53" t="s">
        <v>222</v>
      </c>
      <c r="Q323" s="58">
        <f t="shared" si="37"/>
        <v>47</v>
      </c>
      <c r="R323">
        <f t="shared" si="38"/>
        <v>11</v>
      </c>
      <c r="S323">
        <f t="shared" si="39"/>
        <v>2018</v>
      </c>
    </row>
    <row r="324" spans="2:19" ht="60" hidden="1" x14ac:dyDescent="0.25">
      <c r="B324">
        <f t="shared" ref="B324:B387" si="40">ROW(B324)-3</f>
        <v>321</v>
      </c>
      <c r="C324" s="1">
        <v>43423</v>
      </c>
      <c r="D324" s="34" t="s">
        <v>176</v>
      </c>
      <c r="F324" s="17" t="s">
        <v>82</v>
      </c>
      <c r="G324" s="17" t="s">
        <v>83</v>
      </c>
      <c r="H324" s="17" t="s">
        <v>87</v>
      </c>
      <c r="I324" s="17" t="s">
        <v>83</v>
      </c>
      <c r="J324" s="17">
        <f t="shared" ref="J324:J387" ca="1" si="41">IF(E324&lt;&gt;"T",IF(OR(N324=1,M324=1),"",E324),IF(OR(H324="",I324=""),G324-F324,(H324-F324)+(G324-I324)))</f>
        <v>0</v>
      </c>
      <c r="K324" s="18" t="str">
        <f t="shared" ref="K324:K387" si="42">IF(E324&lt;&gt;"T","",IF(J324&gt;=(8/24),J324-(8/24),TEXT((8/24)-J324,"- [h]:mm")))</f>
        <v/>
      </c>
      <c r="L324" s="19" t="str">
        <f t="shared" ref="L324:L387" ca="1" si="43">IF(AND(E324="T",J324&lt;(8/24)),(8/24)-J324,"")</f>
        <v/>
      </c>
      <c r="M324" t="str">
        <f t="shared" ref="M324:M387" si="44">IF(OR(WEEKDAY(C324)=1,WEEKDAY(C324)=7),1,"")</f>
        <v/>
      </c>
      <c r="N324" t="str">
        <f t="array" aca="1" ref="N324" ca="1">IFERROR(IF(MATCH(C324,Feries,0),1,""),"")</f>
        <v/>
      </c>
      <c r="O324" t="s">
        <v>94</v>
      </c>
      <c r="P324" s="53" t="s">
        <v>222</v>
      </c>
      <c r="Q324" s="58">
        <f t="shared" ref="Q324:Q387" si="45">WEEKNUM(C324)</f>
        <v>47</v>
      </c>
      <c r="R324">
        <f t="shared" ref="R324:R387" si="46">MONTH(C324)</f>
        <v>11</v>
      </c>
      <c r="S324">
        <f t="shared" ref="S324:S387" si="47" xml:space="preserve"> YEAR(C324)</f>
        <v>2018</v>
      </c>
    </row>
    <row r="325" spans="2:19" ht="60" hidden="1" x14ac:dyDescent="0.25">
      <c r="B325">
        <f t="shared" si="40"/>
        <v>322</v>
      </c>
      <c r="C325" s="1">
        <v>43423</v>
      </c>
      <c r="D325" s="34" t="s">
        <v>177</v>
      </c>
      <c r="F325" s="17" t="s">
        <v>82</v>
      </c>
      <c r="G325" s="17" t="s">
        <v>83</v>
      </c>
      <c r="H325" s="17" t="s">
        <v>87</v>
      </c>
      <c r="I325" s="17" t="s">
        <v>83</v>
      </c>
      <c r="J325" s="17">
        <f t="shared" ca="1" si="41"/>
        <v>0</v>
      </c>
      <c r="K325" s="18" t="str">
        <f t="shared" si="42"/>
        <v/>
      </c>
      <c r="L325" s="19" t="str">
        <f t="shared" ca="1" si="43"/>
        <v/>
      </c>
      <c r="M325" t="str">
        <f t="shared" si="44"/>
        <v/>
      </c>
      <c r="N325" t="str">
        <f t="array" aca="1" ref="N325" ca="1">IFERROR(IF(MATCH(C325,Feries,0),1,""),"")</f>
        <v/>
      </c>
      <c r="O325" t="s">
        <v>94</v>
      </c>
      <c r="P325" s="53" t="s">
        <v>222</v>
      </c>
      <c r="Q325" s="58">
        <f t="shared" si="45"/>
        <v>47</v>
      </c>
      <c r="R325">
        <f t="shared" si="46"/>
        <v>11</v>
      </c>
      <c r="S325">
        <f t="shared" si="47"/>
        <v>2018</v>
      </c>
    </row>
    <row r="326" spans="2:19" ht="60" hidden="1" x14ac:dyDescent="0.25">
      <c r="B326">
        <f t="shared" si="40"/>
        <v>323</v>
      </c>
      <c r="C326" s="1">
        <v>43424</v>
      </c>
      <c r="D326" s="34" t="s">
        <v>173</v>
      </c>
      <c r="F326" s="17" t="s">
        <v>82</v>
      </c>
      <c r="G326" s="17" t="s">
        <v>83</v>
      </c>
      <c r="H326" s="17" t="s">
        <v>87</v>
      </c>
      <c r="I326" s="17" t="s">
        <v>83</v>
      </c>
      <c r="J326" s="17">
        <f t="shared" ca="1" si="41"/>
        <v>0</v>
      </c>
      <c r="K326" s="18" t="str">
        <f t="shared" si="42"/>
        <v/>
      </c>
      <c r="L326" s="19" t="str">
        <f t="shared" ca="1" si="43"/>
        <v/>
      </c>
      <c r="M326" t="str">
        <f t="shared" si="44"/>
        <v/>
      </c>
      <c r="N326" t="str">
        <f t="array" aca="1" ref="N326" ca="1">IFERROR(IF(MATCH(C326,Feries,0),1,""),"")</f>
        <v/>
      </c>
      <c r="O326" t="s">
        <v>94</v>
      </c>
      <c r="P326" s="53" t="s">
        <v>222</v>
      </c>
      <c r="Q326" s="58">
        <f t="shared" si="45"/>
        <v>47</v>
      </c>
      <c r="R326">
        <f t="shared" si="46"/>
        <v>11</v>
      </c>
      <c r="S326">
        <f t="shared" si="47"/>
        <v>2018</v>
      </c>
    </row>
    <row r="327" spans="2:19" ht="60" hidden="1" x14ac:dyDescent="0.25">
      <c r="B327">
        <f t="shared" si="40"/>
        <v>324</v>
      </c>
      <c r="C327" s="1">
        <v>43424</v>
      </c>
      <c r="D327" s="34" t="s">
        <v>174</v>
      </c>
      <c r="F327" s="17" t="s">
        <v>82</v>
      </c>
      <c r="G327" s="17" t="s">
        <v>83</v>
      </c>
      <c r="H327" s="17" t="s">
        <v>87</v>
      </c>
      <c r="I327" s="17" t="s">
        <v>83</v>
      </c>
      <c r="J327" s="17">
        <f t="shared" ca="1" si="41"/>
        <v>0</v>
      </c>
      <c r="K327" s="18" t="str">
        <f t="shared" si="42"/>
        <v/>
      </c>
      <c r="L327" s="19" t="str">
        <f t="shared" ca="1" si="43"/>
        <v/>
      </c>
      <c r="M327" t="str">
        <f t="shared" si="44"/>
        <v/>
      </c>
      <c r="N327" t="str">
        <f t="array" aca="1" ref="N327" ca="1">IFERROR(IF(MATCH(C327,Feries,0),1,""),"")</f>
        <v/>
      </c>
      <c r="O327" t="s">
        <v>94</v>
      </c>
      <c r="P327" s="53" t="s">
        <v>222</v>
      </c>
      <c r="Q327" s="58">
        <f t="shared" si="45"/>
        <v>47</v>
      </c>
      <c r="R327">
        <f t="shared" si="46"/>
        <v>11</v>
      </c>
      <c r="S327">
        <f t="shared" si="47"/>
        <v>2018</v>
      </c>
    </row>
    <row r="328" spans="2:19" ht="60" hidden="1" x14ac:dyDescent="0.25">
      <c r="B328">
        <f t="shared" si="40"/>
        <v>325</v>
      </c>
      <c r="C328" s="1">
        <v>43424</v>
      </c>
      <c r="D328" s="34" t="s">
        <v>175</v>
      </c>
      <c r="F328" s="17" t="s">
        <v>82</v>
      </c>
      <c r="G328" s="17" t="s">
        <v>83</v>
      </c>
      <c r="H328" s="17" t="s">
        <v>87</v>
      </c>
      <c r="I328" s="17" t="s">
        <v>83</v>
      </c>
      <c r="J328" s="17">
        <f t="shared" ca="1" si="41"/>
        <v>0</v>
      </c>
      <c r="K328" s="18" t="str">
        <f t="shared" si="42"/>
        <v/>
      </c>
      <c r="L328" s="19" t="str">
        <f t="shared" ca="1" si="43"/>
        <v/>
      </c>
      <c r="M328" t="str">
        <f t="shared" si="44"/>
        <v/>
      </c>
      <c r="N328" t="str">
        <f t="array" aca="1" ref="N328" ca="1">IFERROR(IF(MATCH(C328,Feries,0),1,""),"")</f>
        <v/>
      </c>
      <c r="O328" t="s">
        <v>94</v>
      </c>
      <c r="P328" s="53" t="s">
        <v>222</v>
      </c>
      <c r="Q328" s="58">
        <f t="shared" si="45"/>
        <v>47</v>
      </c>
      <c r="R328">
        <f t="shared" si="46"/>
        <v>11</v>
      </c>
      <c r="S328">
        <f t="shared" si="47"/>
        <v>2018</v>
      </c>
    </row>
    <row r="329" spans="2:19" ht="60" hidden="1" x14ac:dyDescent="0.25">
      <c r="B329">
        <f t="shared" si="40"/>
        <v>326</v>
      </c>
      <c r="C329" s="1">
        <v>43424</v>
      </c>
      <c r="D329" s="34" t="s">
        <v>176</v>
      </c>
      <c r="F329" s="17" t="s">
        <v>82</v>
      </c>
      <c r="G329" s="17" t="s">
        <v>83</v>
      </c>
      <c r="H329" s="17" t="s">
        <v>87</v>
      </c>
      <c r="I329" s="17" t="s">
        <v>83</v>
      </c>
      <c r="J329" s="17">
        <f t="shared" ca="1" si="41"/>
        <v>0</v>
      </c>
      <c r="K329" s="18" t="str">
        <f t="shared" si="42"/>
        <v/>
      </c>
      <c r="L329" s="19" t="str">
        <f t="shared" ca="1" si="43"/>
        <v/>
      </c>
      <c r="M329" t="str">
        <f t="shared" si="44"/>
        <v/>
      </c>
      <c r="N329" t="str">
        <f t="array" aca="1" ref="N329" ca="1">IFERROR(IF(MATCH(C329,Feries,0),1,""),"")</f>
        <v/>
      </c>
      <c r="O329" t="s">
        <v>94</v>
      </c>
      <c r="P329" s="53" t="s">
        <v>222</v>
      </c>
      <c r="Q329" s="58">
        <f t="shared" si="45"/>
        <v>47</v>
      </c>
      <c r="R329">
        <f t="shared" si="46"/>
        <v>11</v>
      </c>
      <c r="S329">
        <f t="shared" si="47"/>
        <v>2018</v>
      </c>
    </row>
    <row r="330" spans="2:19" ht="60" hidden="1" x14ac:dyDescent="0.25">
      <c r="B330">
        <f t="shared" si="40"/>
        <v>327</v>
      </c>
      <c r="C330" s="1">
        <v>43424</v>
      </c>
      <c r="D330" s="34" t="s">
        <v>177</v>
      </c>
      <c r="F330" s="17" t="s">
        <v>82</v>
      </c>
      <c r="G330" s="17" t="s">
        <v>83</v>
      </c>
      <c r="H330" s="17" t="s">
        <v>87</v>
      </c>
      <c r="I330" s="17" t="s">
        <v>83</v>
      </c>
      <c r="J330" s="17">
        <f t="shared" ca="1" si="41"/>
        <v>0</v>
      </c>
      <c r="K330" s="18" t="str">
        <f t="shared" si="42"/>
        <v/>
      </c>
      <c r="L330" s="19" t="str">
        <f t="shared" ca="1" si="43"/>
        <v/>
      </c>
      <c r="M330" t="str">
        <f t="shared" si="44"/>
        <v/>
      </c>
      <c r="N330" t="str">
        <f t="array" aca="1" ref="N330" ca="1">IFERROR(IF(MATCH(C330,Feries,0),1,""),"")</f>
        <v/>
      </c>
      <c r="O330" t="s">
        <v>94</v>
      </c>
      <c r="P330" s="53" t="s">
        <v>222</v>
      </c>
      <c r="Q330" s="58">
        <f t="shared" si="45"/>
        <v>47</v>
      </c>
      <c r="R330">
        <f t="shared" si="46"/>
        <v>11</v>
      </c>
      <c r="S330">
        <f t="shared" si="47"/>
        <v>2018</v>
      </c>
    </row>
    <row r="331" spans="2:19" ht="60" hidden="1" x14ac:dyDescent="0.25">
      <c r="B331">
        <f t="shared" si="40"/>
        <v>328</v>
      </c>
      <c r="C331" s="1">
        <v>43425</v>
      </c>
      <c r="D331" s="34" t="s">
        <v>173</v>
      </c>
      <c r="F331" s="17" t="s">
        <v>82</v>
      </c>
      <c r="G331" s="17" t="s">
        <v>83</v>
      </c>
      <c r="H331" s="17" t="s">
        <v>87</v>
      </c>
      <c r="I331" s="17" t="s">
        <v>83</v>
      </c>
      <c r="J331" s="17">
        <f t="shared" ca="1" si="41"/>
        <v>0</v>
      </c>
      <c r="K331" s="18" t="str">
        <f t="shared" si="42"/>
        <v/>
      </c>
      <c r="L331" s="19" t="str">
        <f t="shared" ca="1" si="43"/>
        <v/>
      </c>
      <c r="M331" t="str">
        <f t="shared" si="44"/>
        <v/>
      </c>
      <c r="N331" t="str">
        <f t="array" aca="1" ref="N331" ca="1">IFERROR(IF(MATCH(C331,Feries,0),1,""),"")</f>
        <v/>
      </c>
      <c r="O331" t="s">
        <v>94</v>
      </c>
      <c r="P331" s="53" t="s">
        <v>222</v>
      </c>
      <c r="Q331" s="58">
        <f t="shared" si="45"/>
        <v>47</v>
      </c>
      <c r="R331">
        <f t="shared" si="46"/>
        <v>11</v>
      </c>
      <c r="S331">
        <f t="shared" si="47"/>
        <v>2018</v>
      </c>
    </row>
    <row r="332" spans="2:19" ht="60" hidden="1" x14ac:dyDescent="0.25">
      <c r="B332">
        <f t="shared" si="40"/>
        <v>329</v>
      </c>
      <c r="C332" s="1">
        <v>43425</v>
      </c>
      <c r="D332" s="34" t="s">
        <v>174</v>
      </c>
      <c r="F332" s="17" t="s">
        <v>82</v>
      </c>
      <c r="G332" s="17" t="s">
        <v>83</v>
      </c>
      <c r="H332" s="17" t="s">
        <v>87</v>
      </c>
      <c r="I332" s="17" t="s">
        <v>83</v>
      </c>
      <c r="J332" s="17">
        <f t="shared" ca="1" si="41"/>
        <v>0</v>
      </c>
      <c r="K332" s="18" t="str">
        <f t="shared" si="42"/>
        <v/>
      </c>
      <c r="L332" s="19" t="str">
        <f t="shared" ca="1" si="43"/>
        <v/>
      </c>
      <c r="M332" t="str">
        <f t="shared" si="44"/>
        <v/>
      </c>
      <c r="N332" t="str">
        <f t="array" aca="1" ref="N332" ca="1">IFERROR(IF(MATCH(C332,Feries,0),1,""),"")</f>
        <v/>
      </c>
      <c r="O332" t="s">
        <v>94</v>
      </c>
      <c r="P332" s="53" t="s">
        <v>222</v>
      </c>
      <c r="Q332" s="58">
        <f t="shared" si="45"/>
        <v>47</v>
      </c>
      <c r="R332">
        <f t="shared" si="46"/>
        <v>11</v>
      </c>
      <c r="S332">
        <f t="shared" si="47"/>
        <v>2018</v>
      </c>
    </row>
    <row r="333" spans="2:19" ht="60" hidden="1" x14ac:dyDescent="0.25">
      <c r="B333">
        <f t="shared" si="40"/>
        <v>330</v>
      </c>
      <c r="C333" s="1">
        <v>43425</v>
      </c>
      <c r="D333" s="34" t="s">
        <v>175</v>
      </c>
      <c r="F333" s="17" t="s">
        <v>82</v>
      </c>
      <c r="G333" s="17" t="s">
        <v>83</v>
      </c>
      <c r="H333" s="17" t="s">
        <v>87</v>
      </c>
      <c r="I333" s="17" t="s">
        <v>83</v>
      </c>
      <c r="J333" s="17">
        <f t="shared" ca="1" si="41"/>
        <v>0</v>
      </c>
      <c r="K333" s="18" t="str">
        <f t="shared" si="42"/>
        <v/>
      </c>
      <c r="L333" s="19" t="str">
        <f t="shared" ca="1" si="43"/>
        <v/>
      </c>
      <c r="M333" t="str">
        <f t="shared" si="44"/>
        <v/>
      </c>
      <c r="N333" t="str">
        <f t="array" aca="1" ref="N333" ca="1">IFERROR(IF(MATCH(C333,Feries,0),1,""),"")</f>
        <v/>
      </c>
      <c r="O333" t="s">
        <v>94</v>
      </c>
      <c r="P333" s="53" t="s">
        <v>222</v>
      </c>
      <c r="Q333" s="58">
        <f t="shared" si="45"/>
        <v>47</v>
      </c>
      <c r="R333">
        <f t="shared" si="46"/>
        <v>11</v>
      </c>
      <c r="S333">
        <f t="shared" si="47"/>
        <v>2018</v>
      </c>
    </row>
    <row r="334" spans="2:19" ht="60" hidden="1" x14ac:dyDescent="0.25">
      <c r="B334">
        <f t="shared" si="40"/>
        <v>331</v>
      </c>
      <c r="C334" s="1">
        <v>43425</v>
      </c>
      <c r="D334" s="34" t="s">
        <v>176</v>
      </c>
      <c r="F334" s="17" t="s">
        <v>82</v>
      </c>
      <c r="G334" s="17" t="s">
        <v>83</v>
      </c>
      <c r="H334" s="17" t="s">
        <v>87</v>
      </c>
      <c r="I334" s="17" t="s">
        <v>83</v>
      </c>
      <c r="J334" s="17">
        <f t="shared" ca="1" si="41"/>
        <v>0</v>
      </c>
      <c r="K334" s="18" t="str">
        <f t="shared" si="42"/>
        <v/>
      </c>
      <c r="L334" s="19" t="str">
        <f t="shared" ca="1" si="43"/>
        <v/>
      </c>
      <c r="M334" t="str">
        <f t="shared" si="44"/>
        <v/>
      </c>
      <c r="N334" t="str">
        <f t="array" aca="1" ref="N334" ca="1">IFERROR(IF(MATCH(C334,Feries,0),1,""),"")</f>
        <v/>
      </c>
      <c r="O334" t="s">
        <v>94</v>
      </c>
      <c r="P334" s="53" t="s">
        <v>222</v>
      </c>
      <c r="Q334" s="58">
        <f t="shared" si="45"/>
        <v>47</v>
      </c>
      <c r="R334">
        <f t="shared" si="46"/>
        <v>11</v>
      </c>
      <c r="S334">
        <f t="shared" si="47"/>
        <v>2018</v>
      </c>
    </row>
    <row r="335" spans="2:19" ht="60" hidden="1" x14ac:dyDescent="0.25">
      <c r="B335">
        <f t="shared" si="40"/>
        <v>332</v>
      </c>
      <c r="C335" s="1">
        <v>43425</v>
      </c>
      <c r="D335" s="34" t="s">
        <v>177</v>
      </c>
      <c r="F335" s="17" t="s">
        <v>82</v>
      </c>
      <c r="G335" s="17" t="s">
        <v>83</v>
      </c>
      <c r="H335" s="17" t="s">
        <v>87</v>
      </c>
      <c r="I335" s="17" t="s">
        <v>83</v>
      </c>
      <c r="J335" s="17">
        <f t="shared" ca="1" si="41"/>
        <v>0</v>
      </c>
      <c r="K335" s="18" t="str">
        <f t="shared" si="42"/>
        <v/>
      </c>
      <c r="L335" s="19" t="str">
        <f t="shared" ca="1" si="43"/>
        <v/>
      </c>
      <c r="M335" t="str">
        <f t="shared" si="44"/>
        <v/>
      </c>
      <c r="N335" t="str">
        <f t="array" aca="1" ref="N335" ca="1">IFERROR(IF(MATCH(C335,Feries,0),1,""),"")</f>
        <v/>
      </c>
      <c r="O335" t="s">
        <v>94</v>
      </c>
      <c r="P335" s="53" t="s">
        <v>222</v>
      </c>
      <c r="Q335" s="58">
        <f t="shared" si="45"/>
        <v>47</v>
      </c>
      <c r="R335">
        <f t="shared" si="46"/>
        <v>11</v>
      </c>
      <c r="S335">
        <f t="shared" si="47"/>
        <v>2018</v>
      </c>
    </row>
    <row r="336" spans="2:19" ht="60" hidden="1" x14ac:dyDescent="0.25">
      <c r="B336">
        <f t="shared" si="40"/>
        <v>333</v>
      </c>
      <c r="C336" s="1">
        <v>43426</v>
      </c>
      <c r="D336" s="34" t="s">
        <v>173</v>
      </c>
      <c r="F336" s="17" t="s">
        <v>82</v>
      </c>
      <c r="G336" s="17" t="s">
        <v>83</v>
      </c>
      <c r="H336" s="17" t="s">
        <v>87</v>
      </c>
      <c r="I336" s="17" t="s">
        <v>83</v>
      </c>
      <c r="J336" s="17">
        <f t="shared" ca="1" si="41"/>
        <v>0</v>
      </c>
      <c r="K336" s="18" t="str">
        <f t="shared" si="42"/>
        <v/>
      </c>
      <c r="L336" s="19" t="str">
        <f t="shared" ca="1" si="43"/>
        <v/>
      </c>
      <c r="M336" t="str">
        <f t="shared" si="44"/>
        <v/>
      </c>
      <c r="N336" t="str">
        <f t="array" aca="1" ref="N336" ca="1">IFERROR(IF(MATCH(C336,Feries,0),1,""),"")</f>
        <v/>
      </c>
      <c r="O336" t="s">
        <v>94</v>
      </c>
      <c r="P336" s="53" t="s">
        <v>222</v>
      </c>
      <c r="Q336" s="58">
        <f t="shared" si="45"/>
        <v>47</v>
      </c>
      <c r="R336">
        <f t="shared" si="46"/>
        <v>11</v>
      </c>
      <c r="S336">
        <f t="shared" si="47"/>
        <v>2018</v>
      </c>
    </row>
    <row r="337" spans="2:19" ht="60" hidden="1" x14ac:dyDescent="0.25">
      <c r="B337">
        <f t="shared" si="40"/>
        <v>334</v>
      </c>
      <c r="C337" s="1">
        <v>43426</v>
      </c>
      <c r="D337" s="34" t="s">
        <v>174</v>
      </c>
      <c r="F337" s="17" t="s">
        <v>82</v>
      </c>
      <c r="G337" s="17" t="s">
        <v>83</v>
      </c>
      <c r="H337" s="17" t="s">
        <v>87</v>
      </c>
      <c r="I337" s="17" t="s">
        <v>83</v>
      </c>
      <c r="J337" s="17">
        <f t="shared" ca="1" si="41"/>
        <v>0</v>
      </c>
      <c r="K337" s="18" t="str">
        <f t="shared" si="42"/>
        <v/>
      </c>
      <c r="L337" s="19" t="str">
        <f t="shared" ca="1" si="43"/>
        <v/>
      </c>
      <c r="M337" t="str">
        <f t="shared" si="44"/>
        <v/>
      </c>
      <c r="N337" t="str">
        <f t="array" aca="1" ref="N337" ca="1">IFERROR(IF(MATCH(C337,Feries,0),1,""),"")</f>
        <v/>
      </c>
      <c r="O337" t="s">
        <v>94</v>
      </c>
      <c r="P337" s="53" t="s">
        <v>222</v>
      </c>
      <c r="Q337" s="58">
        <f t="shared" si="45"/>
        <v>47</v>
      </c>
      <c r="R337">
        <f t="shared" si="46"/>
        <v>11</v>
      </c>
      <c r="S337">
        <f t="shared" si="47"/>
        <v>2018</v>
      </c>
    </row>
    <row r="338" spans="2:19" ht="60" hidden="1" x14ac:dyDescent="0.25">
      <c r="B338">
        <f t="shared" si="40"/>
        <v>335</v>
      </c>
      <c r="C338" s="1">
        <v>43426</v>
      </c>
      <c r="D338" s="34" t="s">
        <v>175</v>
      </c>
      <c r="F338" s="17" t="s">
        <v>82</v>
      </c>
      <c r="G338" s="17" t="s">
        <v>83</v>
      </c>
      <c r="H338" s="17" t="s">
        <v>87</v>
      </c>
      <c r="I338" s="17" t="s">
        <v>83</v>
      </c>
      <c r="J338" s="17">
        <f t="shared" ca="1" si="41"/>
        <v>0</v>
      </c>
      <c r="K338" s="18" t="str">
        <f t="shared" si="42"/>
        <v/>
      </c>
      <c r="L338" s="19" t="str">
        <f t="shared" ca="1" si="43"/>
        <v/>
      </c>
      <c r="M338" t="str">
        <f t="shared" si="44"/>
        <v/>
      </c>
      <c r="N338" t="str">
        <f t="array" aca="1" ref="N338" ca="1">IFERROR(IF(MATCH(C338,Feries,0),1,""),"")</f>
        <v/>
      </c>
      <c r="O338" t="s">
        <v>94</v>
      </c>
      <c r="P338" s="53" t="s">
        <v>222</v>
      </c>
      <c r="Q338" s="58">
        <f t="shared" si="45"/>
        <v>47</v>
      </c>
      <c r="R338">
        <f t="shared" si="46"/>
        <v>11</v>
      </c>
      <c r="S338">
        <f t="shared" si="47"/>
        <v>2018</v>
      </c>
    </row>
    <row r="339" spans="2:19" ht="60" hidden="1" x14ac:dyDescent="0.25">
      <c r="B339">
        <f t="shared" si="40"/>
        <v>336</v>
      </c>
      <c r="C339" s="1">
        <v>43426</v>
      </c>
      <c r="D339" s="34" t="s">
        <v>176</v>
      </c>
      <c r="F339" s="17" t="s">
        <v>82</v>
      </c>
      <c r="G339" s="17" t="s">
        <v>83</v>
      </c>
      <c r="H339" s="17" t="s">
        <v>87</v>
      </c>
      <c r="I339" s="17" t="s">
        <v>83</v>
      </c>
      <c r="J339" s="17">
        <f t="shared" ca="1" si="41"/>
        <v>0</v>
      </c>
      <c r="K339" s="18" t="str">
        <f t="shared" si="42"/>
        <v/>
      </c>
      <c r="L339" s="19" t="str">
        <f t="shared" ca="1" si="43"/>
        <v/>
      </c>
      <c r="M339" t="str">
        <f t="shared" si="44"/>
        <v/>
      </c>
      <c r="N339" t="str">
        <f t="array" aca="1" ref="N339" ca="1">IFERROR(IF(MATCH(C339,Feries,0),1,""),"")</f>
        <v/>
      </c>
      <c r="O339" t="s">
        <v>94</v>
      </c>
      <c r="P339" s="53" t="s">
        <v>222</v>
      </c>
      <c r="Q339" s="58">
        <f t="shared" si="45"/>
        <v>47</v>
      </c>
      <c r="R339">
        <f t="shared" si="46"/>
        <v>11</v>
      </c>
      <c r="S339">
        <f t="shared" si="47"/>
        <v>2018</v>
      </c>
    </row>
    <row r="340" spans="2:19" ht="60" hidden="1" x14ac:dyDescent="0.25">
      <c r="B340">
        <f t="shared" si="40"/>
        <v>337</v>
      </c>
      <c r="C340" s="1">
        <v>43426</v>
      </c>
      <c r="D340" s="34" t="s">
        <v>177</v>
      </c>
      <c r="F340" s="17" t="s">
        <v>82</v>
      </c>
      <c r="G340" s="17" t="s">
        <v>83</v>
      </c>
      <c r="H340" s="17" t="s">
        <v>87</v>
      </c>
      <c r="I340" s="17" t="s">
        <v>83</v>
      </c>
      <c r="J340" s="17">
        <f t="shared" ca="1" si="41"/>
        <v>0</v>
      </c>
      <c r="K340" s="18" t="str">
        <f t="shared" si="42"/>
        <v/>
      </c>
      <c r="L340" s="19" t="str">
        <f t="shared" ca="1" si="43"/>
        <v/>
      </c>
      <c r="M340" t="str">
        <f t="shared" si="44"/>
        <v/>
      </c>
      <c r="N340" t="str">
        <f t="array" aca="1" ref="N340" ca="1">IFERROR(IF(MATCH(C340,Feries,0),1,""),"")</f>
        <v/>
      </c>
      <c r="O340" t="s">
        <v>94</v>
      </c>
      <c r="P340" s="53" t="s">
        <v>222</v>
      </c>
      <c r="Q340" s="58">
        <f t="shared" si="45"/>
        <v>47</v>
      </c>
      <c r="R340">
        <f t="shared" si="46"/>
        <v>11</v>
      </c>
      <c r="S340">
        <f t="shared" si="47"/>
        <v>2018</v>
      </c>
    </row>
    <row r="341" spans="2:19" ht="60" hidden="1" x14ac:dyDescent="0.25">
      <c r="B341">
        <f t="shared" si="40"/>
        <v>338</v>
      </c>
      <c r="C341" s="1">
        <v>43427</v>
      </c>
      <c r="D341" s="34" t="s">
        <v>173</v>
      </c>
      <c r="F341" s="17" t="s">
        <v>82</v>
      </c>
      <c r="G341" s="17" t="s">
        <v>83</v>
      </c>
      <c r="H341" s="17" t="s">
        <v>87</v>
      </c>
      <c r="I341" s="17" t="s">
        <v>83</v>
      </c>
      <c r="J341" s="17">
        <f t="shared" ca="1" si="41"/>
        <v>0</v>
      </c>
      <c r="K341" s="18" t="str">
        <f t="shared" si="42"/>
        <v/>
      </c>
      <c r="L341" s="19" t="str">
        <f t="shared" ca="1" si="43"/>
        <v/>
      </c>
      <c r="M341" t="str">
        <f t="shared" si="44"/>
        <v/>
      </c>
      <c r="N341" t="str">
        <f t="array" aca="1" ref="N341" ca="1">IFERROR(IF(MATCH(C341,Feries,0),1,""),"")</f>
        <v/>
      </c>
      <c r="O341" t="s">
        <v>94</v>
      </c>
      <c r="P341" s="53" t="s">
        <v>222</v>
      </c>
      <c r="Q341" s="58">
        <f t="shared" si="45"/>
        <v>47</v>
      </c>
      <c r="R341">
        <f t="shared" si="46"/>
        <v>11</v>
      </c>
      <c r="S341">
        <f t="shared" si="47"/>
        <v>2018</v>
      </c>
    </row>
    <row r="342" spans="2:19" ht="60" hidden="1" x14ac:dyDescent="0.25">
      <c r="B342">
        <f t="shared" si="40"/>
        <v>339</v>
      </c>
      <c r="C342" s="1">
        <v>43427</v>
      </c>
      <c r="D342" s="34" t="s">
        <v>174</v>
      </c>
      <c r="F342" s="17" t="s">
        <v>82</v>
      </c>
      <c r="G342" s="17" t="s">
        <v>83</v>
      </c>
      <c r="H342" s="17" t="s">
        <v>87</v>
      </c>
      <c r="I342" s="17" t="s">
        <v>83</v>
      </c>
      <c r="J342" s="17">
        <f t="shared" ca="1" si="41"/>
        <v>0</v>
      </c>
      <c r="K342" s="18" t="str">
        <f t="shared" si="42"/>
        <v/>
      </c>
      <c r="L342" s="19" t="str">
        <f t="shared" ca="1" si="43"/>
        <v/>
      </c>
      <c r="M342" t="str">
        <f t="shared" si="44"/>
        <v/>
      </c>
      <c r="N342" t="str">
        <f t="array" aca="1" ref="N342" ca="1">IFERROR(IF(MATCH(C342,Feries,0),1,""),"")</f>
        <v/>
      </c>
      <c r="O342" t="s">
        <v>94</v>
      </c>
      <c r="P342" s="53" t="s">
        <v>222</v>
      </c>
      <c r="Q342" s="58">
        <f t="shared" si="45"/>
        <v>47</v>
      </c>
      <c r="R342">
        <f t="shared" si="46"/>
        <v>11</v>
      </c>
      <c r="S342">
        <f t="shared" si="47"/>
        <v>2018</v>
      </c>
    </row>
    <row r="343" spans="2:19" ht="60" hidden="1" x14ac:dyDescent="0.25">
      <c r="B343">
        <f t="shared" si="40"/>
        <v>340</v>
      </c>
      <c r="C343" s="1">
        <v>43427</v>
      </c>
      <c r="D343" s="34" t="s">
        <v>175</v>
      </c>
      <c r="F343" s="17" t="s">
        <v>82</v>
      </c>
      <c r="G343" s="17" t="s">
        <v>83</v>
      </c>
      <c r="H343" s="17" t="s">
        <v>87</v>
      </c>
      <c r="I343" s="17" t="s">
        <v>83</v>
      </c>
      <c r="J343" s="17">
        <f t="shared" ca="1" si="41"/>
        <v>0</v>
      </c>
      <c r="K343" s="18" t="str">
        <f t="shared" si="42"/>
        <v/>
      </c>
      <c r="L343" s="19" t="str">
        <f t="shared" ca="1" si="43"/>
        <v/>
      </c>
      <c r="M343" t="str">
        <f t="shared" si="44"/>
        <v/>
      </c>
      <c r="N343" t="str">
        <f t="array" aca="1" ref="N343" ca="1">IFERROR(IF(MATCH(C343,Feries,0),1,""),"")</f>
        <v/>
      </c>
      <c r="O343" t="s">
        <v>94</v>
      </c>
      <c r="P343" s="53" t="s">
        <v>222</v>
      </c>
      <c r="Q343" s="58">
        <f t="shared" si="45"/>
        <v>47</v>
      </c>
      <c r="R343">
        <f t="shared" si="46"/>
        <v>11</v>
      </c>
      <c r="S343">
        <f t="shared" si="47"/>
        <v>2018</v>
      </c>
    </row>
    <row r="344" spans="2:19" ht="60" hidden="1" x14ac:dyDescent="0.25">
      <c r="B344">
        <f t="shared" si="40"/>
        <v>341</v>
      </c>
      <c r="C344" s="1">
        <v>43427</v>
      </c>
      <c r="D344" s="34" t="s">
        <v>176</v>
      </c>
      <c r="F344" s="17" t="s">
        <v>82</v>
      </c>
      <c r="G344" s="17" t="s">
        <v>83</v>
      </c>
      <c r="H344" s="17" t="s">
        <v>87</v>
      </c>
      <c r="I344" s="17" t="s">
        <v>83</v>
      </c>
      <c r="J344" s="17">
        <f t="shared" ca="1" si="41"/>
        <v>0</v>
      </c>
      <c r="K344" s="18" t="str">
        <f t="shared" si="42"/>
        <v/>
      </c>
      <c r="L344" s="19" t="str">
        <f t="shared" ca="1" si="43"/>
        <v/>
      </c>
      <c r="M344" t="str">
        <f t="shared" si="44"/>
        <v/>
      </c>
      <c r="N344" t="str">
        <f t="array" aca="1" ref="N344" ca="1">IFERROR(IF(MATCH(C344,Feries,0),1,""),"")</f>
        <v/>
      </c>
      <c r="O344" t="s">
        <v>94</v>
      </c>
      <c r="P344" s="53" t="s">
        <v>222</v>
      </c>
      <c r="Q344" s="58">
        <f t="shared" si="45"/>
        <v>47</v>
      </c>
      <c r="R344">
        <f t="shared" si="46"/>
        <v>11</v>
      </c>
      <c r="S344">
        <f t="shared" si="47"/>
        <v>2018</v>
      </c>
    </row>
    <row r="345" spans="2:19" ht="60" hidden="1" x14ac:dyDescent="0.25">
      <c r="B345">
        <f t="shared" si="40"/>
        <v>342</v>
      </c>
      <c r="C345" s="1">
        <v>43427</v>
      </c>
      <c r="D345" s="34" t="s">
        <v>177</v>
      </c>
      <c r="F345" s="17" t="s">
        <v>82</v>
      </c>
      <c r="G345" s="17" t="s">
        <v>83</v>
      </c>
      <c r="H345" s="17" t="s">
        <v>87</v>
      </c>
      <c r="I345" s="17" t="s">
        <v>83</v>
      </c>
      <c r="J345" s="17">
        <f t="shared" ca="1" si="41"/>
        <v>0</v>
      </c>
      <c r="K345" s="18" t="str">
        <f t="shared" si="42"/>
        <v/>
      </c>
      <c r="L345" s="19" t="str">
        <f t="shared" ca="1" si="43"/>
        <v/>
      </c>
      <c r="M345" t="str">
        <f t="shared" si="44"/>
        <v/>
      </c>
      <c r="N345" t="str">
        <f t="array" aca="1" ref="N345" ca="1">IFERROR(IF(MATCH(C345,Feries,0),1,""),"")</f>
        <v/>
      </c>
      <c r="O345" t="s">
        <v>94</v>
      </c>
      <c r="P345" s="53" t="s">
        <v>222</v>
      </c>
      <c r="Q345" s="58">
        <f t="shared" si="45"/>
        <v>47</v>
      </c>
      <c r="R345">
        <f t="shared" si="46"/>
        <v>11</v>
      </c>
      <c r="S345">
        <f t="shared" si="47"/>
        <v>2018</v>
      </c>
    </row>
    <row r="346" spans="2:19" ht="60" hidden="1" x14ac:dyDescent="0.25">
      <c r="B346">
        <f t="shared" si="40"/>
        <v>343</v>
      </c>
      <c r="C346" s="1">
        <v>43458</v>
      </c>
      <c r="D346" s="16" t="s">
        <v>137</v>
      </c>
      <c r="F346" s="17" t="s">
        <v>82</v>
      </c>
      <c r="G346" s="17" t="s">
        <v>83</v>
      </c>
      <c r="H346" s="17" t="s">
        <v>87</v>
      </c>
      <c r="I346" s="17" t="s">
        <v>83</v>
      </c>
      <c r="J346" s="17">
        <f t="shared" ca="1" si="41"/>
        <v>0</v>
      </c>
      <c r="K346" s="18" t="str">
        <f t="shared" si="42"/>
        <v/>
      </c>
      <c r="L346" s="19" t="str">
        <f t="shared" ca="1" si="43"/>
        <v/>
      </c>
      <c r="M346" t="str">
        <f t="shared" si="44"/>
        <v/>
      </c>
      <c r="N346" t="str">
        <f t="array" aca="1" ref="N346" ca="1">IFERROR(IF(MATCH(C346,Feries,0),1,""),"")</f>
        <v/>
      </c>
      <c r="O346" t="s">
        <v>220</v>
      </c>
      <c r="P346" s="53" t="s">
        <v>222</v>
      </c>
      <c r="Q346" s="57">
        <f t="shared" si="45"/>
        <v>52</v>
      </c>
      <c r="R346">
        <f t="shared" si="46"/>
        <v>12</v>
      </c>
      <c r="S346">
        <f t="shared" si="47"/>
        <v>2018</v>
      </c>
    </row>
    <row r="347" spans="2:19" ht="60" hidden="1" x14ac:dyDescent="0.25">
      <c r="B347">
        <f t="shared" si="40"/>
        <v>344</v>
      </c>
      <c r="C347" s="1">
        <v>43458</v>
      </c>
      <c r="D347" s="16" t="s">
        <v>136</v>
      </c>
      <c r="F347" s="17" t="s">
        <v>82</v>
      </c>
      <c r="G347" s="17" t="s">
        <v>83</v>
      </c>
      <c r="H347" s="17" t="s">
        <v>87</v>
      </c>
      <c r="I347" s="17" t="s">
        <v>83</v>
      </c>
      <c r="J347" s="17">
        <f t="shared" ca="1" si="41"/>
        <v>0</v>
      </c>
      <c r="K347" s="18" t="str">
        <f t="shared" si="42"/>
        <v/>
      </c>
      <c r="L347" s="19" t="str">
        <f t="shared" ca="1" si="43"/>
        <v/>
      </c>
      <c r="M347" t="str">
        <f t="shared" si="44"/>
        <v/>
      </c>
      <c r="N347" t="str">
        <f t="array" aca="1" ref="N347" ca="1">IFERROR(IF(MATCH(C347,Feries,0),1,""),"")</f>
        <v/>
      </c>
      <c r="O347" t="s">
        <v>220</v>
      </c>
      <c r="P347" s="53" t="s">
        <v>222</v>
      </c>
      <c r="Q347" s="57">
        <f t="shared" si="45"/>
        <v>52</v>
      </c>
      <c r="R347">
        <f t="shared" si="46"/>
        <v>12</v>
      </c>
      <c r="S347">
        <f t="shared" si="47"/>
        <v>2018</v>
      </c>
    </row>
    <row r="348" spans="2:19" ht="60" hidden="1" x14ac:dyDescent="0.25">
      <c r="B348">
        <f t="shared" si="40"/>
        <v>345</v>
      </c>
      <c r="C348" s="1">
        <v>43458</v>
      </c>
      <c r="D348" s="16" t="s">
        <v>110</v>
      </c>
      <c r="F348" s="17" t="s">
        <v>82</v>
      </c>
      <c r="G348" s="17" t="s">
        <v>83</v>
      </c>
      <c r="H348" s="17" t="s">
        <v>87</v>
      </c>
      <c r="I348" s="17" t="s">
        <v>83</v>
      </c>
      <c r="J348" s="17">
        <f t="shared" ca="1" si="41"/>
        <v>0</v>
      </c>
      <c r="K348" s="18" t="str">
        <f t="shared" si="42"/>
        <v/>
      </c>
      <c r="L348" s="19" t="str">
        <f t="shared" ca="1" si="43"/>
        <v/>
      </c>
      <c r="M348" t="str">
        <f t="shared" si="44"/>
        <v/>
      </c>
      <c r="N348" t="str">
        <f t="array" aca="1" ref="N348" ca="1">IFERROR(IF(MATCH(C348,Feries,0),1,""),"")</f>
        <v/>
      </c>
      <c r="O348" t="s">
        <v>220</v>
      </c>
      <c r="P348" s="53" t="s">
        <v>222</v>
      </c>
      <c r="Q348" s="57">
        <f t="shared" si="45"/>
        <v>52</v>
      </c>
      <c r="R348">
        <f t="shared" si="46"/>
        <v>12</v>
      </c>
      <c r="S348">
        <f t="shared" si="47"/>
        <v>2018</v>
      </c>
    </row>
    <row r="349" spans="2:19" ht="60" hidden="1" x14ac:dyDescent="0.25">
      <c r="B349">
        <f t="shared" si="40"/>
        <v>346</v>
      </c>
      <c r="C349" s="1">
        <v>43459</v>
      </c>
      <c r="D349" s="16" t="s">
        <v>137</v>
      </c>
      <c r="F349" s="17" t="s">
        <v>82</v>
      </c>
      <c r="G349" s="17" t="s">
        <v>83</v>
      </c>
      <c r="H349" s="17" t="s">
        <v>87</v>
      </c>
      <c r="I349" s="17" t="s">
        <v>83</v>
      </c>
      <c r="J349" s="17">
        <f t="shared" ca="1" si="41"/>
        <v>0</v>
      </c>
      <c r="K349" s="18" t="str">
        <f t="shared" si="42"/>
        <v/>
      </c>
      <c r="L349" s="19" t="str">
        <f t="shared" ca="1" si="43"/>
        <v/>
      </c>
      <c r="M349" t="str">
        <f t="shared" si="44"/>
        <v/>
      </c>
      <c r="N349" t="str">
        <f t="array" aca="1" ref="N349" ca="1">IFERROR(IF(MATCH(C349,Feries,0),1,""),"")</f>
        <v/>
      </c>
      <c r="O349" t="s">
        <v>220</v>
      </c>
      <c r="P349" s="53" t="s">
        <v>222</v>
      </c>
      <c r="Q349" s="57">
        <f t="shared" si="45"/>
        <v>52</v>
      </c>
      <c r="R349">
        <f t="shared" si="46"/>
        <v>12</v>
      </c>
      <c r="S349">
        <f t="shared" si="47"/>
        <v>2018</v>
      </c>
    </row>
    <row r="350" spans="2:19" ht="60" hidden="1" x14ac:dyDescent="0.25">
      <c r="B350">
        <f t="shared" si="40"/>
        <v>347</v>
      </c>
      <c r="C350" s="1">
        <v>43459</v>
      </c>
      <c r="D350" s="16" t="s">
        <v>136</v>
      </c>
      <c r="F350" s="17" t="s">
        <v>82</v>
      </c>
      <c r="G350" s="17" t="s">
        <v>83</v>
      </c>
      <c r="H350" s="17" t="s">
        <v>87</v>
      </c>
      <c r="I350" s="17" t="s">
        <v>83</v>
      </c>
      <c r="J350" s="17">
        <f t="shared" ca="1" si="41"/>
        <v>0</v>
      </c>
      <c r="K350" s="18" t="str">
        <f t="shared" si="42"/>
        <v/>
      </c>
      <c r="L350" s="19" t="str">
        <f t="shared" ca="1" si="43"/>
        <v/>
      </c>
      <c r="M350" t="str">
        <f t="shared" si="44"/>
        <v/>
      </c>
      <c r="N350" t="str">
        <f t="array" aca="1" ref="N350" ca="1">IFERROR(IF(MATCH(C350,Feries,0),1,""),"")</f>
        <v/>
      </c>
      <c r="O350" t="s">
        <v>220</v>
      </c>
      <c r="P350" s="53" t="s">
        <v>222</v>
      </c>
      <c r="Q350" s="57">
        <f t="shared" si="45"/>
        <v>52</v>
      </c>
      <c r="R350">
        <f t="shared" si="46"/>
        <v>12</v>
      </c>
      <c r="S350">
        <f t="shared" si="47"/>
        <v>2018</v>
      </c>
    </row>
    <row r="351" spans="2:19" ht="60" hidden="1" x14ac:dyDescent="0.25">
      <c r="B351">
        <f t="shared" si="40"/>
        <v>348</v>
      </c>
      <c r="C351" s="1">
        <v>43459</v>
      </c>
      <c r="D351" s="16" t="s">
        <v>110</v>
      </c>
      <c r="F351" s="17" t="s">
        <v>82</v>
      </c>
      <c r="G351" s="17" t="s">
        <v>83</v>
      </c>
      <c r="H351" s="17" t="s">
        <v>87</v>
      </c>
      <c r="I351" s="17" t="s">
        <v>83</v>
      </c>
      <c r="J351" s="17">
        <f t="shared" ca="1" si="41"/>
        <v>0</v>
      </c>
      <c r="K351" s="18" t="str">
        <f t="shared" si="42"/>
        <v/>
      </c>
      <c r="L351" s="19" t="str">
        <f t="shared" ca="1" si="43"/>
        <v/>
      </c>
      <c r="M351" t="str">
        <f t="shared" si="44"/>
        <v/>
      </c>
      <c r="N351" t="str">
        <f t="array" aca="1" ref="N351" ca="1">IFERROR(IF(MATCH(C351,Feries,0),1,""),"")</f>
        <v/>
      </c>
      <c r="O351" t="s">
        <v>220</v>
      </c>
      <c r="P351" s="53" t="s">
        <v>222</v>
      </c>
      <c r="Q351" s="57">
        <f t="shared" si="45"/>
        <v>52</v>
      </c>
      <c r="R351">
        <f t="shared" si="46"/>
        <v>12</v>
      </c>
      <c r="S351">
        <f t="shared" si="47"/>
        <v>2018</v>
      </c>
    </row>
    <row r="352" spans="2:19" ht="60" hidden="1" x14ac:dyDescent="0.25">
      <c r="B352">
        <f t="shared" si="40"/>
        <v>349</v>
      </c>
      <c r="C352" s="1">
        <v>43460</v>
      </c>
      <c r="D352" s="16" t="s">
        <v>137</v>
      </c>
      <c r="F352" s="17" t="s">
        <v>82</v>
      </c>
      <c r="G352" s="17" t="s">
        <v>83</v>
      </c>
      <c r="H352" s="17" t="s">
        <v>87</v>
      </c>
      <c r="I352" s="17" t="s">
        <v>83</v>
      </c>
      <c r="J352" s="17">
        <f t="shared" ca="1" si="41"/>
        <v>0</v>
      </c>
      <c r="K352" s="18" t="str">
        <f t="shared" si="42"/>
        <v/>
      </c>
      <c r="L352" s="19" t="str">
        <f t="shared" ca="1" si="43"/>
        <v/>
      </c>
      <c r="M352" t="str">
        <f t="shared" si="44"/>
        <v/>
      </c>
      <c r="N352" t="str">
        <f t="array" aca="1" ref="N352" ca="1">IFERROR(IF(MATCH(C352,Feries,0),1,""),"")</f>
        <v/>
      </c>
      <c r="O352" t="s">
        <v>220</v>
      </c>
      <c r="P352" s="53" t="s">
        <v>222</v>
      </c>
      <c r="Q352" s="57">
        <f t="shared" si="45"/>
        <v>52</v>
      </c>
      <c r="R352">
        <f t="shared" si="46"/>
        <v>12</v>
      </c>
      <c r="S352">
        <f t="shared" si="47"/>
        <v>2018</v>
      </c>
    </row>
    <row r="353" spans="2:19" ht="60" hidden="1" x14ac:dyDescent="0.25">
      <c r="B353">
        <f t="shared" si="40"/>
        <v>350</v>
      </c>
      <c r="C353" s="1">
        <v>43460</v>
      </c>
      <c r="D353" s="16" t="s">
        <v>136</v>
      </c>
      <c r="F353" s="17" t="s">
        <v>82</v>
      </c>
      <c r="G353" s="17" t="s">
        <v>83</v>
      </c>
      <c r="H353" s="17" t="s">
        <v>87</v>
      </c>
      <c r="I353" s="17" t="s">
        <v>83</v>
      </c>
      <c r="J353" s="17">
        <f t="shared" ca="1" si="41"/>
        <v>0</v>
      </c>
      <c r="K353" s="18" t="str">
        <f t="shared" si="42"/>
        <v/>
      </c>
      <c r="L353" s="19" t="str">
        <f t="shared" ca="1" si="43"/>
        <v/>
      </c>
      <c r="M353" t="str">
        <f t="shared" si="44"/>
        <v/>
      </c>
      <c r="N353" t="str">
        <f t="array" aca="1" ref="N353" ca="1">IFERROR(IF(MATCH(C353,Feries,0),1,""),"")</f>
        <v/>
      </c>
      <c r="O353" t="s">
        <v>220</v>
      </c>
      <c r="P353" s="53" t="s">
        <v>222</v>
      </c>
      <c r="Q353" s="57">
        <f t="shared" si="45"/>
        <v>52</v>
      </c>
      <c r="R353">
        <f t="shared" si="46"/>
        <v>12</v>
      </c>
      <c r="S353">
        <f t="shared" si="47"/>
        <v>2018</v>
      </c>
    </row>
    <row r="354" spans="2:19" ht="60" hidden="1" x14ac:dyDescent="0.25">
      <c r="B354">
        <f t="shared" si="40"/>
        <v>351</v>
      </c>
      <c r="C354" s="1">
        <v>43460</v>
      </c>
      <c r="D354" s="16" t="s">
        <v>110</v>
      </c>
      <c r="F354" s="17" t="s">
        <v>82</v>
      </c>
      <c r="G354" s="17" t="s">
        <v>83</v>
      </c>
      <c r="H354" s="17" t="s">
        <v>87</v>
      </c>
      <c r="I354" s="17" t="s">
        <v>83</v>
      </c>
      <c r="J354" s="17">
        <f t="shared" ca="1" si="41"/>
        <v>0</v>
      </c>
      <c r="K354" s="18" t="str">
        <f t="shared" si="42"/>
        <v/>
      </c>
      <c r="L354" s="19" t="str">
        <f t="shared" ca="1" si="43"/>
        <v/>
      </c>
      <c r="M354" t="str">
        <f t="shared" si="44"/>
        <v/>
      </c>
      <c r="N354" t="str">
        <f t="array" aca="1" ref="N354" ca="1">IFERROR(IF(MATCH(C354,Feries,0),1,""),"")</f>
        <v/>
      </c>
      <c r="O354" t="s">
        <v>220</v>
      </c>
      <c r="P354" s="53" t="s">
        <v>222</v>
      </c>
      <c r="Q354" s="57">
        <f t="shared" si="45"/>
        <v>52</v>
      </c>
      <c r="R354">
        <f t="shared" si="46"/>
        <v>12</v>
      </c>
      <c r="S354">
        <f t="shared" si="47"/>
        <v>2018</v>
      </c>
    </row>
    <row r="355" spans="2:19" ht="60" hidden="1" x14ac:dyDescent="0.25">
      <c r="B355">
        <f t="shared" si="40"/>
        <v>352</v>
      </c>
      <c r="C355" s="1">
        <v>43461</v>
      </c>
      <c r="D355" s="16" t="s">
        <v>137</v>
      </c>
      <c r="F355" s="17" t="s">
        <v>82</v>
      </c>
      <c r="G355" s="17" t="s">
        <v>83</v>
      </c>
      <c r="H355" s="17" t="s">
        <v>87</v>
      </c>
      <c r="I355" s="17" t="s">
        <v>83</v>
      </c>
      <c r="J355" s="17">
        <f t="shared" ca="1" si="41"/>
        <v>0</v>
      </c>
      <c r="K355" s="18" t="str">
        <f t="shared" si="42"/>
        <v/>
      </c>
      <c r="L355" s="19" t="str">
        <f t="shared" ca="1" si="43"/>
        <v/>
      </c>
      <c r="M355" t="str">
        <f t="shared" si="44"/>
        <v/>
      </c>
      <c r="N355" t="str">
        <f t="array" aca="1" ref="N355" ca="1">IFERROR(IF(MATCH(C355,Feries,0),1,""),"")</f>
        <v/>
      </c>
      <c r="O355" t="s">
        <v>220</v>
      </c>
      <c r="P355" s="53" t="s">
        <v>222</v>
      </c>
      <c r="Q355" s="57">
        <f t="shared" si="45"/>
        <v>52</v>
      </c>
      <c r="R355">
        <f t="shared" si="46"/>
        <v>12</v>
      </c>
      <c r="S355">
        <f t="shared" si="47"/>
        <v>2018</v>
      </c>
    </row>
    <row r="356" spans="2:19" ht="60" hidden="1" x14ac:dyDescent="0.25">
      <c r="B356">
        <f t="shared" si="40"/>
        <v>353</v>
      </c>
      <c r="C356" s="1">
        <v>43461</v>
      </c>
      <c r="D356" s="16" t="s">
        <v>136</v>
      </c>
      <c r="F356" s="17" t="s">
        <v>82</v>
      </c>
      <c r="G356" s="17" t="s">
        <v>83</v>
      </c>
      <c r="H356" s="17" t="s">
        <v>87</v>
      </c>
      <c r="I356" s="17" t="s">
        <v>83</v>
      </c>
      <c r="J356" s="17">
        <f t="shared" ca="1" si="41"/>
        <v>0</v>
      </c>
      <c r="K356" s="18" t="str">
        <f t="shared" si="42"/>
        <v/>
      </c>
      <c r="L356" s="19" t="str">
        <f t="shared" ca="1" si="43"/>
        <v/>
      </c>
      <c r="M356" t="str">
        <f t="shared" si="44"/>
        <v/>
      </c>
      <c r="N356" t="str">
        <f t="array" aca="1" ref="N356" ca="1">IFERROR(IF(MATCH(C356,Feries,0),1,""),"")</f>
        <v/>
      </c>
      <c r="O356" t="s">
        <v>220</v>
      </c>
      <c r="P356" s="53" t="s">
        <v>222</v>
      </c>
      <c r="Q356" s="57">
        <f t="shared" si="45"/>
        <v>52</v>
      </c>
      <c r="R356">
        <f t="shared" si="46"/>
        <v>12</v>
      </c>
      <c r="S356">
        <f t="shared" si="47"/>
        <v>2018</v>
      </c>
    </row>
    <row r="357" spans="2:19" ht="60" hidden="1" x14ac:dyDescent="0.25">
      <c r="B357">
        <f t="shared" si="40"/>
        <v>354</v>
      </c>
      <c r="C357" s="1">
        <v>43461</v>
      </c>
      <c r="D357" s="16" t="s">
        <v>110</v>
      </c>
      <c r="F357" s="17" t="s">
        <v>82</v>
      </c>
      <c r="G357" s="17" t="s">
        <v>83</v>
      </c>
      <c r="H357" s="17" t="s">
        <v>87</v>
      </c>
      <c r="I357" s="17" t="s">
        <v>83</v>
      </c>
      <c r="J357" s="17">
        <f t="shared" ca="1" si="41"/>
        <v>0</v>
      </c>
      <c r="K357" s="18" t="str">
        <f t="shared" si="42"/>
        <v/>
      </c>
      <c r="L357" s="19" t="str">
        <f t="shared" ca="1" si="43"/>
        <v/>
      </c>
      <c r="M357" t="str">
        <f t="shared" si="44"/>
        <v/>
      </c>
      <c r="N357" t="str">
        <f t="array" aca="1" ref="N357" ca="1">IFERROR(IF(MATCH(C357,Feries,0),1,""),"")</f>
        <v/>
      </c>
      <c r="O357" t="s">
        <v>220</v>
      </c>
      <c r="P357" s="53" t="s">
        <v>222</v>
      </c>
      <c r="Q357" s="57">
        <f t="shared" si="45"/>
        <v>52</v>
      </c>
      <c r="R357">
        <f t="shared" si="46"/>
        <v>12</v>
      </c>
      <c r="S357">
        <f t="shared" si="47"/>
        <v>2018</v>
      </c>
    </row>
    <row r="358" spans="2:19" ht="60" hidden="1" x14ac:dyDescent="0.25">
      <c r="B358">
        <f t="shared" si="40"/>
        <v>355</v>
      </c>
      <c r="C358" s="1">
        <v>43462</v>
      </c>
      <c r="D358" s="16" t="s">
        <v>137</v>
      </c>
      <c r="F358" s="17" t="s">
        <v>82</v>
      </c>
      <c r="G358" s="17" t="s">
        <v>83</v>
      </c>
      <c r="H358" s="17" t="s">
        <v>87</v>
      </c>
      <c r="I358" s="17" t="s">
        <v>83</v>
      </c>
      <c r="J358" s="17">
        <f t="shared" ca="1" si="41"/>
        <v>0</v>
      </c>
      <c r="K358" s="18" t="str">
        <f t="shared" si="42"/>
        <v/>
      </c>
      <c r="L358" s="19" t="str">
        <f t="shared" ca="1" si="43"/>
        <v/>
      </c>
      <c r="M358" t="str">
        <f t="shared" si="44"/>
        <v/>
      </c>
      <c r="N358" t="str">
        <f t="array" aca="1" ref="N358" ca="1">IFERROR(IF(MATCH(C358,Feries,0),1,""),"")</f>
        <v/>
      </c>
      <c r="O358" t="s">
        <v>220</v>
      </c>
      <c r="P358" s="53" t="s">
        <v>222</v>
      </c>
      <c r="Q358" s="57">
        <f t="shared" si="45"/>
        <v>52</v>
      </c>
      <c r="R358">
        <f t="shared" si="46"/>
        <v>12</v>
      </c>
      <c r="S358">
        <f t="shared" si="47"/>
        <v>2018</v>
      </c>
    </row>
    <row r="359" spans="2:19" ht="60" hidden="1" x14ac:dyDescent="0.25">
      <c r="B359">
        <f t="shared" si="40"/>
        <v>356</v>
      </c>
      <c r="C359" s="1">
        <v>43462</v>
      </c>
      <c r="D359" s="16" t="s">
        <v>136</v>
      </c>
      <c r="F359" s="17" t="s">
        <v>82</v>
      </c>
      <c r="G359" s="17" t="s">
        <v>83</v>
      </c>
      <c r="H359" s="17" t="s">
        <v>87</v>
      </c>
      <c r="I359" s="17" t="s">
        <v>83</v>
      </c>
      <c r="J359" s="17">
        <f t="shared" ca="1" si="41"/>
        <v>0</v>
      </c>
      <c r="K359" s="18" t="str">
        <f t="shared" si="42"/>
        <v/>
      </c>
      <c r="L359" s="19" t="str">
        <f t="shared" ca="1" si="43"/>
        <v/>
      </c>
      <c r="M359" t="str">
        <f t="shared" si="44"/>
        <v/>
      </c>
      <c r="N359" t="str">
        <f t="array" aca="1" ref="N359" ca="1">IFERROR(IF(MATCH(C359,Feries,0),1,""),"")</f>
        <v/>
      </c>
      <c r="O359" t="s">
        <v>220</v>
      </c>
      <c r="P359" s="53" t="s">
        <v>222</v>
      </c>
      <c r="Q359" s="57">
        <f t="shared" si="45"/>
        <v>52</v>
      </c>
      <c r="R359">
        <f t="shared" si="46"/>
        <v>12</v>
      </c>
      <c r="S359">
        <f t="shared" si="47"/>
        <v>2018</v>
      </c>
    </row>
    <row r="360" spans="2:19" ht="60" hidden="1" x14ac:dyDescent="0.25">
      <c r="B360">
        <f t="shared" si="40"/>
        <v>357</v>
      </c>
      <c r="C360" s="1">
        <v>43462</v>
      </c>
      <c r="D360" s="16" t="s">
        <v>110</v>
      </c>
      <c r="F360" s="17" t="s">
        <v>82</v>
      </c>
      <c r="G360" s="17" t="s">
        <v>83</v>
      </c>
      <c r="H360" s="17" t="s">
        <v>87</v>
      </c>
      <c r="I360" s="17" t="s">
        <v>83</v>
      </c>
      <c r="J360" s="17">
        <f t="shared" ca="1" si="41"/>
        <v>0</v>
      </c>
      <c r="K360" s="18" t="str">
        <f t="shared" si="42"/>
        <v/>
      </c>
      <c r="L360" s="19" t="str">
        <f t="shared" ca="1" si="43"/>
        <v/>
      </c>
      <c r="M360" t="str">
        <f t="shared" si="44"/>
        <v/>
      </c>
      <c r="N360" t="str">
        <f t="array" aca="1" ref="N360" ca="1">IFERROR(IF(MATCH(C360,Feries,0),1,""),"")</f>
        <v/>
      </c>
      <c r="O360" t="s">
        <v>220</v>
      </c>
      <c r="P360" s="53" t="s">
        <v>222</v>
      </c>
      <c r="Q360" s="57">
        <f t="shared" si="45"/>
        <v>52</v>
      </c>
      <c r="R360">
        <f t="shared" si="46"/>
        <v>12</v>
      </c>
      <c r="S360">
        <f t="shared" si="47"/>
        <v>2018</v>
      </c>
    </row>
    <row r="361" spans="2:19" hidden="1" x14ac:dyDescent="0.25">
      <c r="B361">
        <f t="shared" si="40"/>
        <v>358</v>
      </c>
      <c r="C361" s="1">
        <v>43423</v>
      </c>
      <c r="D361" s="34" t="s">
        <v>160</v>
      </c>
      <c r="E361" s="23" t="s">
        <v>15</v>
      </c>
      <c r="F361" s="17" t="s">
        <v>82</v>
      </c>
      <c r="G361" s="17" t="s">
        <v>83</v>
      </c>
      <c r="H361" s="17" t="s">
        <v>87</v>
      </c>
      <c r="I361" s="17" t="s">
        <v>93</v>
      </c>
      <c r="J361" s="17">
        <f t="shared" si="41"/>
        <v>0.31250000000000006</v>
      </c>
      <c r="K361" s="18" t="str">
        <f t="shared" si="42"/>
        <v>- 0:30</v>
      </c>
      <c r="L361" s="19">
        <f t="shared" si="43"/>
        <v>2.0833333333333259E-2</v>
      </c>
      <c r="M361" t="str">
        <f t="shared" si="44"/>
        <v/>
      </c>
      <c r="N361" t="str">
        <f t="array" aca="1" ref="N361" ca="1">IFERROR(IF(MATCH(C361,Feries,0),1,""),"")</f>
        <v/>
      </c>
      <c r="O361" t="s">
        <v>226</v>
      </c>
      <c r="P361" s="52" t="s">
        <v>201</v>
      </c>
      <c r="Q361" s="56">
        <f t="shared" si="45"/>
        <v>47</v>
      </c>
      <c r="R361">
        <f t="shared" si="46"/>
        <v>11</v>
      </c>
      <c r="S361">
        <f t="shared" si="47"/>
        <v>2018</v>
      </c>
    </row>
    <row r="362" spans="2:19" hidden="1" x14ac:dyDescent="0.25">
      <c r="B362">
        <f t="shared" si="40"/>
        <v>359</v>
      </c>
      <c r="C362" s="1">
        <v>43430</v>
      </c>
      <c r="D362" s="34" t="s">
        <v>163</v>
      </c>
      <c r="E362" s="23" t="s">
        <v>15</v>
      </c>
      <c r="F362" s="17" t="s">
        <v>82</v>
      </c>
      <c r="G362" s="17" t="s">
        <v>83</v>
      </c>
      <c r="H362" s="17" t="s">
        <v>87</v>
      </c>
      <c r="I362" s="17" t="s">
        <v>93</v>
      </c>
      <c r="J362" s="17">
        <f t="shared" si="41"/>
        <v>0.31250000000000006</v>
      </c>
      <c r="K362" s="18" t="str">
        <f t="shared" si="42"/>
        <v>- 0:30</v>
      </c>
      <c r="L362" s="19">
        <f t="shared" si="43"/>
        <v>2.0833333333333259E-2</v>
      </c>
      <c r="M362" t="str">
        <f t="shared" si="44"/>
        <v/>
      </c>
      <c r="N362" t="str">
        <f t="array" aca="1" ref="N362" ca="1">IFERROR(IF(MATCH(C362,Feries,0),1,""),"")</f>
        <v/>
      </c>
      <c r="O362" t="s">
        <v>229</v>
      </c>
      <c r="P362" s="54" t="s">
        <v>201</v>
      </c>
      <c r="Q362" s="56">
        <f t="shared" si="45"/>
        <v>48</v>
      </c>
      <c r="R362">
        <f t="shared" si="46"/>
        <v>11</v>
      </c>
      <c r="S362">
        <f t="shared" si="47"/>
        <v>2018</v>
      </c>
    </row>
    <row r="363" spans="2:19" hidden="1" x14ac:dyDescent="0.25">
      <c r="B363">
        <f t="shared" si="40"/>
        <v>360</v>
      </c>
      <c r="C363" s="1">
        <v>43430</v>
      </c>
      <c r="D363" s="34" t="s">
        <v>164</v>
      </c>
      <c r="E363" s="23" t="s">
        <v>15</v>
      </c>
      <c r="F363" s="17" t="s">
        <v>82</v>
      </c>
      <c r="G363" s="17" t="s">
        <v>83</v>
      </c>
      <c r="H363" s="17" t="s">
        <v>87</v>
      </c>
      <c r="I363" s="17" t="s">
        <v>93</v>
      </c>
      <c r="J363" s="17">
        <f t="shared" si="41"/>
        <v>0.31250000000000006</v>
      </c>
      <c r="K363" s="18" t="str">
        <f t="shared" si="42"/>
        <v>- 0:30</v>
      </c>
      <c r="L363" s="19">
        <f t="shared" si="43"/>
        <v>2.0833333333333259E-2</v>
      </c>
      <c r="M363" t="str">
        <f t="shared" si="44"/>
        <v/>
      </c>
      <c r="N363" t="str">
        <f t="array" aca="1" ref="N363" ca="1">IFERROR(IF(MATCH(C363,Feries,0),1,""),"")</f>
        <v/>
      </c>
      <c r="O363" t="s">
        <v>229</v>
      </c>
      <c r="P363" s="54" t="s">
        <v>201</v>
      </c>
      <c r="Q363" s="56">
        <f t="shared" si="45"/>
        <v>48</v>
      </c>
      <c r="R363">
        <f t="shared" si="46"/>
        <v>11</v>
      </c>
      <c r="S363">
        <f t="shared" si="47"/>
        <v>2018</v>
      </c>
    </row>
    <row r="364" spans="2:19" hidden="1" x14ac:dyDescent="0.25">
      <c r="B364">
        <f t="shared" si="40"/>
        <v>361</v>
      </c>
      <c r="C364" s="1">
        <v>43430</v>
      </c>
      <c r="D364" s="34" t="s">
        <v>165</v>
      </c>
      <c r="E364" s="23" t="s">
        <v>15</v>
      </c>
      <c r="F364" s="17" t="s">
        <v>82</v>
      </c>
      <c r="G364" s="17" t="s">
        <v>83</v>
      </c>
      <c r="H364" s="17" t="s">
        <v>87</v>
      </c>
      <c r="I364" s="17" t="s">
        <v>93</v>
      </c>
      <c r="J364" s="17">
        <f t="shared" si="41"/>
        <v>0.31250000000000006</v>
      </c>
      <c r="K364" s="18" t="str">
        <f t="shared" si="42"/>
        <v>- 0:30</v>
      </c>
      <c r="L364" s="19">
        <f t="shared" si="43"/>
        <v>2.0833333333333259E-2</v>
      </c>
      <c r="M364" t="str">
        <f t="shared" si="44"/>
        <v/>
      </c>
      <c r="N364" t="str">
        <f t="array" aca="1" ref="N364" ca="1">IFERROR(IF(MATCH(C364,Feries,0),1,""),"")</f>
        <v/>
      </c>
      <c r="O364" t="s">
        <v>229</v>
      </c>
      <c r="P364" s="54" t="s">
        <v>201</v>
      </c>
      <c r="Q364" s="56">
        <f t="shared" si="45"/>
        <v>48</v>
      </c>
      <c r="R364">
        <f t="shared" si="46"/>
        <v>11</v>
      </c>
      <c r="S364">
        <f t="shared" si="47"/>
        <v>2018</v>
      </c>
    </row>
    <row r="365" spans="2:19" hidden="1" x14ac:dyDescent="0.25">
      <c r="B365">
        <f t="shared" si="40"/>
        <v>362</v>
      </c>
      <c r="C365" s="1">
        <v>43430</v>
      </c>
      <c r="D365" s="34" t="s">
        <v>166</v>
      </c>
      <c r="E365" s="23" t="s">
        <v>15</v>
      </c>
      <c r="F365" s="17" t="s">
        <v>82</v>
      </c>
      <c r="G365" s="17" t="s">
        <v>83</v>
      </c>
      <c r="H365" s="17" t="s">
        <v>87</v>
      </c>
      <c r="I365" s="17" t="s">
        <v>93</v>
      </c>
      <c r="J365" s="17">
        <f t="shared" si="41"/>
        <v>0.31250000000000006</v>
      </c>
      <c r="K365" s="18" t="str">
        <f t="shared" si="42"/>
        <v>- 0:30</v>
      </c>
      <c r="L365" s="19">
        <f t="shared" si="43"/>
        <v>2.0833333333333259E-2</v>
      </c>
      <c r="M365" t="str">
        <f t="shared" si="44"/>
        <v/>
      </c>
      <c r="N365" t="str">
        <f t="array" aca="1" ref="N365" ca="1">IFERROR(IF(MATCH(C365,Feries,0),1,""),"")</f>
        <v/>
      </c>
      <c r="O365" t="s">
        <v>229</v>
      </c>
      <c r="P365" s="54" t="s">
        <v>201</v>
      </c>
      <c r="Q365" s="56">
        <f t="shared" si="45"/>
        <v>48</v>
      </c>
      <c r="R365">
        <f t="shared" si="46"/>
        <v>11</v>
      </c>
      <c r="S365">
        <f t="shared" si="47"/>
        <v>2018</v>
      </c>
    </row>
    <row r="366" spans="2:19" hidden="1" x14ac:dyDescent="0.25">
      <c r="B366">
        <f t="shared" si="40"/>
        <v>363</v>
      </c>
      <c r="C366" s="1">
        <v>43430</v>
      </c>
      <c r="D366" s="34" t="s">
        <v>197</v>
      </c>
      <c r="E366" s="23" t="s">
        <v>15</v>
      </c>
      <c r="F366" s="17" t="s">
        <v>82</v>
      </c>
      <c r="G366" s="17" t="s">
        <v>83</v>
      </c>
      <c r="H366" s="17" t="s">
        <v>87</v>
      </c>
      <c r="I366" s="17" t="s">
        <v>93</v>
      </c>
      <c r="J366" s="17">
        <f t="shared" si="41"/>
        <v>0.31250000000000006</v>
      </c>
      <c r="K366" s="18" t="str">
        <f t="shared" si="42"/>
        <v>- 0:30</v>
      </c>
      <c r="L366" s="19">
        <f t="shared" si="43"/>
        <v>2.0833333333333259E-2</v>
      </c>
      <c r="M366" t="str">
        <f t="shared" si="44"/>
        <v/>
      </c>
      <c r="N366" t="str">
        <f t="array" aca="1" ref="N366" ca="1">IFERROR(IF(MATCH(C366,Feries,0),1,""),"")</f>
        <v/>
      </c>
      <c r="O366" t="s">
        <v>135</v>
      </c>
      <c r="P366" s="52" t="s">
        <v>201</v>
      </c>
      <c r="Q366" s="56">
        <f t="shared" si="45"/>
        <v>48</v>
      </c>
      <c r="R366">
        <f t="shared" si="46"/>
        <v>11</v>
      </c>
      <c r="S366">
        <f t="shared" si="47"/>
        <v>2018</v>
      </c>
    </row>
    <row r="367" spans="2:19" hidden="1" x14ac:dyDescent="0.25">
      <c r="B367">
        <f t="shared" si="40"/>
        <v>364</v>
      </c>
      <c r="C367" s="1">
        <v>43430</v>
      </c>
      <c r="D367" s="34" t="s">
        <v>198</v>
      </c>
      <c r="E367" s="23" t="s">
        <v>15</v>
      </c>
      <c r="F367" s="17" t="s">
        <v>82</v>
      </c>
      <c r="G367" s="17" t="s">
        <v>83</v>
      </c>
      <c r="H367" s="17" t="s">
        <v>87</v>
      </c>
      <c r="I367" s="17" t="s">
        <v>93</v>
      </c>
      <c r="J367" s="17">
        <f t="shared" si="41"/>
        <v>0.31250000000000006</v>
      </c>
      <c r="K367" s="18" t="str">
        <f t="shared" si="42"/>
        <v>- 0:30</v>
      </c>
      <c r="L367" s="19">
        <f t="shared" si="43"/>
        <v>2.0833333333333259E-2</v>
      </c>
      <c r="M367" t="str">
        <f t="shared" si="44"/>
        <v/>
      </c>
      <c r="N367" t="str">
        <f t="array" aca="1" ref="N367" ca="1">IFERROR(IF(MATCH(C367,Feries,0),1,""),"")</f>
        <v/>
      </c>
      <c r="O367" t="s">
        <v>135</v>
      </c>
      <c r="P367" s="52" t="s">
        <v>201</v>
      </c>
      <c r="Q367" s="56">
        <f t="shared" si="45"/>
        <v>48</v>
      </c>
      <c r="R367">
        <f t="shared" si="46"/>
        <v>11</v>
      </c>
      <c r="S367">
        <f t="shared" si="47"/>
        <v>2018</v>
      </c>
    </row>
    <row r="368" spans="2:19" hidden="1" x14ac:dyDescent="0.25">
      <c r="B368">
        <f t="shared" si="40"/>
        <v>365</v>
      </c>
      <c r="C368" s="1">
        <v>43431</v>
      </c>
      <c r="D368" s="34" t="s">
        <v>163</v>
      </c>
      <c r="E368" s="23" t="s">
        <v>15</v>
      </c>
      <c r="F368" s="17" t="s">
        <v>82</v>
      </c>
      <c r="G368" s="17" t="s">
        <v>83</v>
      </c>
      <c r="H368" s="17" t="s">
        <v>87</v>
      </c>
      <c r="I368" s="17" t="s">
        <v>93</v>
      </c>
      <c r="J368" s="17">
        <f t="shared" si="41"/>
        <v>0.31250000000000006</v>
      </c>
      <c r="K368" s="18" t="str">
        <f t="shared" si="42"/>
        <v>- 0:30</v>
      </c>
      <c r="L368" s="19">
        <f t="shared" si="43"/>
        <v>2.0833333333333259E-2</v>
      </c>
      <c r="M368" t="str">
        <f t="shared" si="44"/>
        <v/>
      </c>
      <c r="N368" t="str">
        <f t="array" aca="1" ref="N368" ca="1">IFERROR(IF(MATCH(C368,Feries,0),1,""),"")</f>
        <v/>
      </c>
      <c r="O368" t="s">
        <v>229</v>
      </c>
      <c r="P368" s="54" t="s">
        <v>201</v>
      </c>
      <c r="Q368" s="56">
        <f t="shared" si="45"/>
        <v>48</v>
      </c>
      <c r="R368">
        <f t="shared" si="46"/>
        <v>11</v>
      </c>
      <c r="S368">
        <f t="shared" si="47"/>
        <v>2018</v>
      </c>
    </row>
    <row r="369" spans="2:19" hidden="1" x14ac:dyDescent="0.25">
      <c r="B369">
        <f t="shared" si="40"/>
        <v>366</v>
      </c>
      <c r="C369" s="1">
        <v>43431</v>
      </c>
      <c r="D369" s="34" t="s">
        <v>164</v>
      </c>
      <c r="E369" s="23" t="s">
        <v>15</v>
      </c>
      <c r="F369" s="17" t="s">
        <v>82</v>
      </c>
      <c r="G369" s="17" t="s">
        <v>83</v>
      </c>
      <c r="H369" s="17" t="s">
        <v>87</v>
      </c>
      <c r="I369" s="17" t="s">
        <v>93</v>
      </c>
      <c r="J369" s="17">
        <f t="shared" si="41"/>
        <v>0.31250000000000006</v>
      </c>
      <c r="K369" s="18" t="str">
        <f t="shared" si="42"/>
        <v>- 0:30</v>
      </c>
      <c r="L369" s="19">
        <f t="shared" si="43"/>
        <v>2.0833333333333259E-2</v>
      </c>
      <c r="M369" t="str">
        <f t="shared" si="44"/>
        <v/>
      </c>
      <c r="N369" t="str">
        <f t="array" aca="1" ref="N369" ca="1">IFERROR(IF(MATCH(C369,Feries,0),1,""),"")</f>
        <v/>
      </c>
      <c r="O369" t="s">
        <v>229</v>
      </c>
      <c r="P369" s="54" t="s">
        <v>201</v>
      </c>
      <c r="Q369" s="56">
        <f t="shared" si="45"/>
        <v>48</v>
      </c>
      <c r="R369">
        <f t="shared" si="46"/>
        <v>11</v>
      </c>
      <c r="S369">
        <f t="shared" si="47"/>
        <v>2018</v>
      </c>
    </row>
    <row r="370" spans="2:19" hidden="1" x14ac:dyDescent="0.25">
      <c r="B370">
        <f t="shared" si="40"/>
        <v>367</v>
      </c>
      <c r="C370" s="1">
        <v>43431</v>
      </c>
      <c r="D370" s="34" t="s">
        <v>165</v>
      </c>
      <c r="E370" s="23" t="s">
        <v>15</v>
      </c>
      <c r="F370" s="17" t="s">
        <v>82</v>
      </c>
      <c r="G370" s="17" t="s">
        <v>83</v>
      </c>
      <c r="H370" s="17" t="s">
        <v>87</v>
      </c>
      <c r="I370" s="17" t="s">
        <v>93</v>
      </c>
      <c r="J370" s="17">
        <f t="shared" si="41"/>
        <v>0.31250000000000006</v>
      </c>
      <c r="K370" s="18" t="str">
        <f t="shared" si="42"/>
        <v>- 0:30</v>
      </c>
      <c r="L370" s="19">
        <f t="shared" si="43"/>
        <v>2.0833333333333259E-2</v>
      </c>
      <c r="M370" t="str">
        <f t="shared" si="44"/>
        <v/>
      </c>
      <c r="N370" t="str">
        <f t="array" aca="1" ref="N370" ca="1">IFERROR(IF(MATCH(C370,Feries,0),1,""),"")</f>
        <v/>
      </c>
      <c r="O370" t="s">
        <v>229</v>
      </c>
      <c r="P370" s="54" t="s">
        <v>201</v>
      </c>
      <c r="Q370" s="56">
        <f t="shared" si="45"/>
        <v>48</v>
      </c>
      <c r="R370">
        <f t="shared" si="46"/>
        <v>11</v>
      </c>
      <c r="S370">
        <f t="shared" si="47"/>
        <v>2018</v>
      </c>
    </row>
    <row r="371" spans="2:19" hidden="1" x14ac:dyDescent="0.25">
      <c r="B371">
        <f t="shared" si="40"/>
        <v>368</v>
      </c>
      <c r="C371" s="1">
        <v>43431</v>
      </c>
      <c r="D371" s="34" t="s">
        <v>166</v>
      </c>
      <c r="E371" s="23" t="s">
        <v>15</v>
      </c>
      <c r="F371" s="17" t="s">
        <v>82</v>
      </c>
      <c r="G371" s="17" t="s">
        <v>83</v>
      </c>
      <c r="H371" s="17" t="s">
        <v>87</v>
      </c>
      <c r="I371" s="17" t="s">
        <v>93</v>
      </c>
      <c r="J371" s="17">
        <f t="shared" si="41"/>
        <v>0.31250000000000006</v>
      </c>
      <c r="K371" s="18" t="str">
        <f t="shared" si="42"/>
        <v>- 0:30</v>
      </c>
      <c r="L371" s="19">
        <f t="shared" si="43"/>
        <v>2.0833333333333259E-2</v>
      </c>
      <c r="M371" t="str">
        <f t="shared" si="44"/>
        <v/>
      </c>
      <c r="N371" t="str">
        <f t="array" aca="1" ref="N371" ca="1">IFERROR(IF(MATCH(C371,Feries,0),1,""),"")</f>
        <v/>
      </c>
      <c r="O371" t="s">
        <v>229</v>
      </c>
      <c r="P371" s="54" t="s">
        <v>201</v>
      </c>
      <c r="Q371" s="56">
        <f t="shared" si="45"/>
        <v>48</v>
      </c>
      <c r="R371">
        <f t="shared" si="46"/>
        <v>11</v>
      </c>
      <c r="S371">
        <f t="shared" si="47"/>
        <v>2018</v>
      </c>
    </row>
    <row r="372" spans="2:19" hidden="1" x14ac:dyDescent="0.25">
      <c r="B372">
        <f t="shared" si="40"/>
        <v>369</v>
      </c>
      <c r="C372" s="1">
        <v>43431</v>
      </c>
      <c r="D372" s="34" t="s">
        <v>197</v>
      </c>
      <c r="E372" s="23" t="s">
        <v>15</v>
      </c>
      <c r="F372" s="17" t="s">
        <v>82</v>
      </c>
      <c r="G372" s="17" t="s">
        <v>83</v>
      </c>
      <c r="H372" s="17" t="s">
        <v>87</v>
      </c>
      <c r="I372" s="17" t="s">
        <v>93</v>
      </c>
      <c r="J372" s="17">
        <f t="shared" si="41"/>
        <v>0.31250000000000006</v>
      </c>
      <c r="K372" s="18" t="str">
        <f t="shared" si="42"/>
        <v>- 0:30</v>
      </c>
      <c r="L372" s="19">
        <f t="shared" si="43"/>
        <v>2.0833333333333259E-2</v>
      </c>
      <c r="M372" t="str">
        <f t="shared" si="44"/>
        <v/>
      </c>
      <c r="N372" t="str">
        <f t="array" aca="1" ref="N372" ca="1">IFERROR(IF(MATCH(C372,Feries,0),1,""),"")</f>
        <v/>
      </c>
      <c r="O372" t="s">
        <v>135</v>
      </c>
      <c r="P372" s="52" t="s">
        <v>201</v>
      </c>
      <c r="Q372" s="56">
        <f t="shared" si="45"/>
        <v>48</v>
      </c>
      <c r="R372">
        <f t="shared" si="46"/>
        <v>11</v>
      </c>
      <c r="S372">
        <f t="shared" si="47"/>
        <v>2018</v>
      </c>
    </row>
    <row r="373" spans="2:19" hidden="1" x14ac:dyDescent="0.25">
      <c r="B373">
        <f t="shared" si="40"/>
        <v>370</v>
      </c>
      <c r="C373" s="1">
        <v>43431</v>
      </c>
      <c r="D373" s="34" t="s">
        <v>198</v>
      </c>
      <c r="E373" s="23" t="s">
        <v>15</v>
      </c>
      <c r="F373" s="17" t="s">
        <v>82</v>
      </c>
      <c r="G373" s="17" t="s">
        <v>83</v>
      </c>
      <c r="H373" s="17" t="s">
        <v>87</v>
      </c>
      <c r="I373" s="17" t="s">
        <v>93</v>
      </c>
      <c r="J373" s="17">
        <f t="shared" si="41"/>
        <v>0.31250000000000006</v>
      </c>
      <c r="K373" s="18" t="str">
        <f t="shared" si="42"/>
        <v>- 0:30</v>
      </c>
      <c r="L373" s="19">
        <f t="shared" si="43"/>
        <v>2.0833333333333259E-2</v>
      </c>
      <c r="M373" t="str">
        <f t="shared" si="44"/>
        <v/>
      </c>
      <c r="N373" t="str">
        <f t="array" aca="1" ref="N373" ca="1">IFERROR(IF(MATCH(C373,Feries,0),1,""),"")</f>
        <v/>
      </c>
      <c r="O373" t="s">
        <v>135</v>
      </c>
      <c r="P373" s="52" t="s">
        <v>201</v>
      </c>
      <c r="Q373" s="56">
        <f t="shared" si="45"/>
        <v>48</v>
      </c>
      <c r="R373">
        <f t="shared" si="46"/>
        <v>11</v>
      </c>
      <c r="S373">
        <f t="shared" si="47"/>
        <v>2018</v>
      </c>
    </row>
    <row r="374" spans="2:19" hidden="1" x14ac:dyDescent="0.25">
      <c r="B374">
        <f t="shared" si="40"/>
        <v>371</v>
      </c>
      <c r="C374" s="1">
        <v>43432</v>
      </c>
      <c r="D374" s="34" t="s">
        <v>163</v>
      </c>
      <c r="E374" s="23" t="s">
        <v>15</v>
      </c>
      <c r="F374" s="17" t="s">
        <v>82</v>
      </c>
      <c r="G374" s="17" t="s">
        <v>83</v>
      </c>
      <c r="H374" s="17" t="s">
        <v>87</v>
      </c>
      <c r="I374" s="17" t="s">
        <v>93</v>
      </c>
      <c r="J374" s="17">
        <f t="shared" si="41"/>
        <v>0.31250000000000006</v>
      </c>
      <c r="K374" s="18" t="str">
        <f t="shared" si="42"/>
        <v>- 0:30</v>
      </c>
      <c r="L374" s="19">
        <f t="shared" si="43"/>
        <v>2.0833333333333259E-2</v>
      </c>
      <c r="M374" t="str">
        <f t="shared" si="44"/>
        <v/>
      </c>
      <c r="N374" t="str">
        <f t="array" aca="1" ref="N374" ca="1">IFERROR(IF(MATCH(C374,Feries,0),1,""),"")</f>
        <v/>
      </c>
      <c r="O374" t="s">
        <v>229</v>
      </c>
      <c r="P374" s="54" t="s">
        <v>201</v>
      </c>
      <c r="Q374" s="56">
        <f t="shared" si="45"/>
        <v>48</v>
      </c>
      <c r="R374">
        <f t="shared" si="46"/>
        <v>11</v>
      </c>
      <c r="S374">
        <f t="shared" si="47"/>
        <v>2018</v>
      </c>
    </row>
    <row r="375" spans="2:19" hidden="1" x14ac:dyDescent="0.25">
      <c r="B375">
        <f t="shared" si="40"/>
        <v>372</v>
      </c>
      <c r="C375" s="1">
        <v>43432</v>
      </c>
      <c r="D375" s="34" t="s">
        <v>164</v>
      </c>
      <c r="E375" s="23" t="s">
        <v>15</v>
      </c>
      <c r="F375" s="17" t="s">
        <v>82</v>
      </c>
      <c r="G375" s="17" t="s">
        <v>83</v>
      </c>
      <c r="H375" s="17" t="s">
        <v>87</v>
      </c>
      <c r="I375" s="17" t="s">
        <v>93</v>
      </c>
      <c r="J375" s="17">
        <f t="shared" si="41"/>
        <v>0.31250000000000006</v>
      </c>
      <c r="K375" s="18" t="str">
        <f t="shared" si="42"/>
        <v>- 0:30</v>
      </c>
      <c r="L375" s="19">
        <f t="shared" si="43"/>
        <v>2.0833333333333259E-2</v>
      </c>
      <c r="M375" t="str">
        <f t="shared" si="44"/>
        <v/>
      </c>
      <c r="N375" t="str">
        <f t="array" aca="1" ref="N375" ca="1">IFERROR(IF(MATCH(C375,Feries,0),1,""),"")</f>
        <v/>
      </c>
      <c r="O375" t="s">
        <v>229</v>
      </c>
      <c r="P375" s="54" t="s">
        <v>201</v>
      </c>
      <c r="Q375" s="56">
        <f t="shared" si="45"/>
        <v>48</v>
      </c>
      <c r="R375">
        <f t="shared" si="46"/>
        <v>11</v>
      </c>
      <c r="S375">
        <f t="shared" si="47"/>
        <v>2018</v>
      </c>
    </row>
    <row r="376" spans="2:19" hidden="1" x14ac:dyDescent="0.25">
      <c r="B376">
        <f t="shared" si="40"/>
        <v>373</v>
      </c>
      <c r="C376" s="1">
        <v>43432</v>
      </c>
      <c r="D376" s="34" t="s">
        <v>165</v>
      </c>
      <c r="E376" s="23" t="s">
        <v>15</v>
      </c>
      <c r="F376" s="17" t="s">
        <v>82</v>
      </c>
      <c r="G376" s="17" t="s">
        <v>83</v>
      </c>
      <c r="H376" s="17" t="s">
        <v>87</v>
      </c>
      <c r="I376" s="17" t="s">
        <v>93</v>
      </c>
      <c r="J376" s="17">
        <f t="shared" si="41"/>
        <v>0.31250000000000006</v>
      </c>
      <c r="K376" s="18" t="str">
        <f t="shared" si="42"/>
        <v>- 0:30</v>
      </c>
      <c r="L376" s="19">
        <f t="shared" si="43"/>
        <v>2.0833333333333259E-2</v>
      </c>
      <c r="M376" t="str">
        <f t="shared" si="44"/>
        <v/>
      </c>
      <c r="N376" t="str">
        <f t="array" aca="1" ref="N376" ca="1">IFERROR(IF(MATCH(C376,Feries,0),1,""),"")</f>
        <v/>
      </c>
      <c r="O376" t="s">
        <v>229</v>
      </c>
      <c r="P376" s="54" t="s">
        <v>201</v>
      </c>
      <c r="Q376" s="56">
        <f t="shared" si="45"/>
        <v>48</v>
      </c>
      <c r="R376">
        <f t="shared" si="46"/>
        <v>11</v>
      </c>
      <c r="S376">
        <f t="shared" si="47"/>
        <v>2018</v>
      </c>
    </row>
    <row r="377" spans="2:19" hidden="1" x14ac:dyDescent="0.25">
      <c r="B377">
        <f t="shared" si="40"/>
        <v>374</v>
      </c>
      <c r="C377" s="1">
        <v>43432</v>
      </c>
      <c r="D377" s="34" t="s">
        <v>166</v>
      </c>
      <c r="E377" s="23" t="s">
        <v>15</v>
      </c>
      <c r="F377" s="17" t="s">
        <v>82</v>
      </c>
      <c r="G377" s="17" t="s">
        <v>83</v>
      </c>
      <c r="H377" s="17" t="s">
        <v>87</v>
      </c>
      <c r="I377" s="17" t="s">
        <v>93</v>
      </c>
      <c r="J377" s="17">
        <f t="shared" si="41"/>
        <v>0.31250000000000006</v>
      </c>
      <c r="K377" s="18" t="str">
        <f t="shared" si="42"/>
        <v>- 0:30</v>
      </c>
      <c r="L377" s="19">
        <f t="shared" si="43"/>
        <v>2.0833333333333259E-2</v>
      </c>
      <c r="M377" t="str">
        <f t="shared" si="44"/>
        <v/>
      </c>
      <c r="N377" t="str">
        <f t="array" aca="1" ref="N377" ca="1">IFERROR(IF(MATCH(C377,Feries,0),1,""),"")</f>
        <v/>
      </c>
      <c r="O377" t="s">
        <v>229</v>
      </c>
      <c r="P377" s="54" t="s">
        <v>201</v>
      </c>
      <c r="Q377" s="56">
        <f t="shared" si="45"/>
        <v>48</v>
      </c>
      <c r="R377">
        <f t="shared" si="46"/>
        <v>11</v>
      </c>
      <c r="S377">
        <f t="shared" si="47"/>
        <v>2018</v>
      </c>
    </row>
    <row r="378" spans="2:19" hidden="1" x14ac:dyDescent="0.25">
      <c r="B378">
        <f t="shared" si="40"/>
        <v>375</v>
      </c>
      <c r="C378" s="1">
        <v>43432</v>
      </c>
      <c r="D378" s="34" t="s">
        <v>197</v>
      </c>
      <c r="E378" s="23" t="s">
        <v>15</v>
      </c>
      <c r="F378" s="17" t="s">
        <v>82</v>
      </c>
      <c r="G378" s="17" t="s">
        <v>83</v>
      </c>
      <c r="H378" s="17" t="s">
        <v>87</v>
      </c>
      <c r="I378" s="17" t="s">
        <v>93</v>
      </c>
      <c r="J378" s="17">
        <f t="shared" si="41"/>
        <v>0.31250000000000006</v>
      </c>
      <c r="K378" s="18" t="str">
        <f t="shared" si="42"/>
        <v>- 0:30</v>
      </c>
      <c r="L378" s="19">
        <f t="shared" si="43"/>
        <v>2.0833333333333259E-2</v>
      </c>
      <c r="M378" t="str">
        <f t="shared" si="44"/>
        <v/>
      </c>
      <c r="N378" t="str">
        <f t="array" aca="1" ref="N378" ca="1">IFERROR(IF(MATCH(C378,Feries,0),1,""),"")</f>
        <v/>
      </c>
      <c r="O378" t="s">
        <v>135</v>
      </c>
      <c r="P378" s="52" t="s">
        <v>201</v>
      </c>
      <c r="Q378" s="56">
        <f t="shared" si="45"/>
        <v>48</v>
      </c>
      <c r="R378">
        <f t="shared" si="46"/>
        <v>11</v>
      </c>
      <c r="S378">
        <f t="shared" si="47"/>
        <v>2018</v>
      </c>
    </row>
    <row r="379" spans="2:19" hidden="1" x14ac:dyDescent="0.25">
      <c r="B379">
        <f t="shared" si="40"/>
        <v>376</v>
      </c>
      <c r="C379" s="1">
        <v>43432</v>
      </c>
      <c r="D379" s="34" t="s">
        <v>198</v>
      </c>
      <c r="E379" s="23" t="s">
        <v>15</v>
      </c>
      <c r="F379" s="17" t="s">
        <v>82</v>
      </c>
      <c r="G379" s="17" t="s">
        <v>83</v>
      </c>
      <c r="H379" s="17" t="s">
        <v>87</v>
      </c>
      <c r="I379" s="17" t="s">
        <v>93</v>
      </c>
      <c r="J379" s="17">
        <f t="shared" si="41"/>
        <v>0.31250000000000006</v>
      </c>
      <c r="K379" s="18" t="str">
        <f t="shared" si="42"/>
        <v>- 0:30</v>
      </c>
      <c r="L379" s="19">
        <f t="shared" si="43"/>
        <v>2.0833333333333259E-2</v>
      </c>
      <c r="M379" t="str">
        <f t="shared" si="44"/>
        <v/>
      </c>
      <c r="N379" t="str">
        <f t="array" aca="1" ref="N379" ca="1">IFERROR(IF(MATCH(C379,Feries,0),1,""),"")</f>
        <v/>
      </c>
      <c r="O379" t="s">
        <v>135</v>
      </c>
      <c r="P379" s="52" t="s">
        <v>201</v>
      </c>
      <c r="Q379" s="56">
        <f t="shared" si="45"/>
        <v>48</v>
      </c>
      <c r="R379">
        <f t="shared" si="46"/>
        <v>11</v>
      </c>
      <c r="S379">
        <f t="shared" si="47"/>
        <v>2018</v>
      </c>
    </row>
    <row r="380" spans="2:19" hidden="1" x14ac:dyDescent="0.25">
      <c r="B380">
        <f t="shared" si="40"/>
        <v>377</v>
      </c>
      <c r="C380" s="1">
        <v>43433</v>
      </c>
      <c r="D380" s="34" t="s">
        <v>163</v>
      </c>
      <c r="E380" s="23" t="s">
        <v>15</v>
      </c>
      <c r="F380" s="17" t="s">
        <v>82</v>
      </c>
      <c r="G380" s="17" t="s">
        <v>83</v>
      </c>
      <c r="H380" s="17" t="s">
        <v>87</v>
      </c>
      <c r="I380" s="17" t="s">
        <v>93</v>
      </c>
      <c r="J380" s="17">
        <f t="shared" si="41"/>
        <v>0.31250000000000006</v>
      </c>
      <c r="K380" s="18" t="str">
        <f t="shared" si="42"/>
        <v>- 0:30</v>
      </c>
      <c r="L380" s="19">
        <f t="shared" si="43"/>
        <v>2.0833333333333259E-2</v>
      </c>
      <c r="M380" t="str">
        <f t="shared" si="44"/>
        <v/>
      </c>
      <c r="N380" t="str">
        <f t="array" aca="1" ref="N380" ca="1">IFERROR(IF(MATCH(C380,Feries,0),1,""),"")</f>
        <v/>
      </c>
      <c r="O380" t="s">
        <v>229</v>
      </c>
      <c r="P380" s="54" t="s">
        <v>201</v>
      </c>
      <c r="Q380" s="56">
        <f t="shared" si="45"/>
        <v>48</v>
      </c>
      <c r="R380">
        <f t="shared" si="46"/>
        <v>11</v>
      </c>
      <c r="S380">
        <f t="shared" si="47"/>
        <v>2018</v>
      </c>
    </row>
    <row r="381" spans="2:19" hidden="1" x14ac:dyDescent="0.25">
      <c r="B381">
        <f t="shared" si="40"/>
        <v>378</v>
      </c>
      <c r="C381" s="1">
        <v>43433</v>
      </c>
      <c r="D381" s="34" t="s">
        <v>164</v>
      </c>
      <c r="E381" s="23" t="s">
        <v>15</v>
      </c>
      <c r="F381" s="17" t="s">
        <v>82</v>
      </c>
      <c r="G381" s="17" t="s">
        <v>83</v>
      </c>
      <c r="H381" s="17" t="s">
        <v>87</v>
      </c>
      <c r="I381" s="17" t="s">
        <v>93</v>
      </c>
      <c r="J381" s="17">
        <f t="shared" si="41"/>
        <v>0.31250000000000006</v>
      </c>
      <c r="K381" s="18" t="str">
        <f t="shared" si="42"/>
        <v>- 0:30</v>
      </c>
      <c r="L381" s="19">
        <f t="shared" si="43"/>
        <v>2.0833333333333259E-2</v>
      </c>
      <c r="M381" t="str">
        <f t="shared" si="44"/>
        <v/>
      </c>
      <c r="N381" t="str">
        <f t="array" aca="1" ref="N381" ca="1">IFERROR(IF(MATCH(C381,Feries,0),1,""),"")</f>
        <v/>
      </c>
      <c r="O381" t="s">
        <v>229</v>
      </c>
      <c r="P381" s="54" t="s">
        <v>201</v>
      </c>
      <c r="Q381" s="56">
        <f t="shared" si="45"/>
        <v>48</v>
      </c>
      <c r="R381">
        <f t="shared" si="46"/>
        <v>11</v>
      </c>
      <c r="S381">
        <f t="shared" si="47"/>
        <v>2018</v>
      </c>
    </row>
    <row r="382" spans="2:19" hidden="1" x14ac:dyDescent="0.25">
      <c r="B382">
        <f t="shared" si="40"/>
        <v>379</v>
      </c>
      <c r="C382" s="1">
        <v>43433</v>
      </c>
      <c r="D382" s="34" t="s">
        <v>165</v>
      </c>
      <c r="E382" s="23" t="s">
        <v>15</v>
      </c>
      <c r="F382" s="17" t="s">
        <v>82</v>
      </c>
      <c r="G382" s="17" t="s">
        <v>83</v>
      </c>
      <c r="H382" s="17" t="s">
        <v>87</v>
      </c>
      <c r="I382" s="17" t="s">
        <v>93</v>
      </c>
      <c r="J382" s="17">
        <f t="shared" si="41"/>
        <v>0.31250000000000006</v>
      </c>
      <c r="K382" s="18" t="str">
        <f t="shared" si="42"/>
        <v>- 0:30</v>
      </c>
      <c r="L382" s="19">
        <f t="shared" si="43"/>
        <v>2.0833333333333259E-2</v>
      </c>
      <c r="M382" t="str">
        <f t="shared" si="44"/>
        <v/>
      </c>
      <c r="N382" t="str">
        <f t="array" aca="1" ref="N382" ca="1">IFERROR(IF(MATCH(C382,Feries,0),1,""),"")</f>
        <v/>
      </c>
      <c r="O382" t="s">
        <v>229</v>
      </c>
      <c r="P382" s="54" t="s">
        <v>201</v>
      </c>
      <c r="Q382" s="56">
        <f t="shared" si="45"/>
        <v>48</v>
      </c>
      <c r="R382">
        <f t="shared" si="46"/>
        <v>11</v>
      </c>
      <c r="S382">
        <f t="shared" si="47"/>
        <v>2018</v>
      </c>
    </row>
    <row r="383" spans="2:19" hidden="1" x14ac:dyDescent="0.25">
      <c r="B383">
        <f t="shared" si="40"/>
        <v>380</v>
      </c>
      <c r="C383" s="1">
        <v>43433</v>
      </c>
      <c r="D383" s="34" t="s">
        <v>166</v>
      </c>
      <c r="E383" s="23" t="s">
        <v>15</v>
      </c>
      <c r="F383" s="17" t="s">
        <v>82</v>
      </c>
      <c r="G383" s="17" t="s">
        <v>83</v>
      </c>
      <c r="H383" s="17" t="s">
        <v>87</v>
      </c>
      <c r="I383" s="17" t="s">
        <v>93</v>
      </c>
      <c r="J383" s="17">
        <f t="shared" si="41"/>
        <v>0.31250000000000006</v>
      </c>
      <c r="K383" s="18" t="str">
        <f t="shared" si="42"/>
        <v>- 0:30</v>
      </c>
      <c r="L383" s="19">
        <f t="shared" si="43"/>
        <v>2.0833333333333259E-2</v>
      </c>
      <c r="M383" t="str">
        <f t="shared" si="44"/>
        <v/>
      </c>
      <c r="N383" t="str">
        <f t="array" aca="1" ref="N383" ca="1">IFERROR(IF(MATCH(C383,Feries,0),1,""),"")</f>
        <v/>
      </c>
      <c r="O383" t="s">
        <v>229</v>
      </c>
      <c r="P383" s="54" t="s">
        <v>201</v>
      </c>
      <c r="Q383" s="56">
        <f t="shared" si="45"/>
        <v>48</v>
      </c>
      <c r="R383">
        <f t="shared" si="46"/>
        <v>11</v>
      </c>
      <c r="S383">
        <f t="shared" si="47"/>
        <v>2018</v>
      </c>
    </row>
    <row r="384" spans="2:19" hidden="1" x14ac:dyDescent="0.25">
      <c r="B384">
        <f t="shared" si="40"/>
        <v>381</v>
      </c>
      <c r="C384" s="1">
        <v>43433</v>
      </c>
      <c r="D384" s="34" t="s">
        <v>197</v>
      </c>
      <c r="E384" s="23" t="s">
        <v>15</v>
      </c>
      <c r="F384" s="17" t="s">
        <v>82</v>
      </c>
      <c r="G384" s="17" t="s">
        <v>83</v>
      </c>
      <c r="H384" s="17" t="s">
        <v>87</v>
      </c>
      <c r="I384" s="17" t="s">
        <v>93</v>
      </c>
      <c r="J384" s="17">
        <f t="shared" si="41"/>
        <v>0.31250000000000006</v>
      </c>
      <c r="K384" s="18" t="str">
        <f t="shared" si="42"/>
        <v>- 0:30</v>
      </c>
      <c r="L384" s="19">
        <f t="shared" si="43"/>
        <v>2.0833333333333259E-2</v>
      </c>
      <c r="M384" t="str">
        <f t="shared" si="44"/>
        <v/>
      </c>
      <c r="N384" t="str">
        <f t="array" aca="1" ref="N384" ca="1">IFERROR(IF(MATCH(C384,Feries,0),1,""),"")</f>
        <v/>
      </c>
      <c r="O384" t="s">
        <v>135</v>
      </c>
      <c r="P384" s="52" t="s">
        <v>201</v>
      </c>
      <c r="Q384" s="56">
        <f t="shared" si="45"/>
        <v>48</v>
      </c>
      <c r="R384">
        <f t="shared" si="46"/>
        <v>11</v>
      </c>
      <c r="S384">
        <f t="shared" si="47"/>
        <v>2018</v>
      </c>
    </row>
    <row r="385" spans="2:19" hidden="1" x14ac:dyDescent="0.25">
      <c r="B385">
        <f t="shared" si="40"/>
        <v>382</v>
      </c>
      <c r="C385" s="1">
        <v>43433</v>
      </c>
      <c r="D385" s="34" t="s">
        <v>198</v>
      </c>
      <c r="E385" s="23" t="s">
        <v>15</v>
      </c>
      <c r="F385" s="17" t="s">
        <v>82</v>
      </c>
      <c r="G385" s="17" t="s">
        <v>83</v>
      </c>
      <c r="H385" s="17" t="s">
        <v>87</v>
      </c>
      <c r="I385" s="17" t="s">
        <v>93</v>
      </c>
      <c r="J385" s="17">
        <f t="shared" si="41"/>
        <v>0.31250000000000006</v>
      </c>
      <c r="K385" s="18" t="str">
        <f t="shared" si="42"/>
        <v>- 0:30</v>
      </c>
      <c r="L385" s="19">
        <f t="shared" si="43"/>
        <v>2.0833333333333259E-2</v>
      </c>
      <c r="M385" t="str">
        <f t="shared" si="44"/>
        <v/>
      </c>
      <c r="N385" t="str">
        <f t="array" aca="1" ref="N385" ca="1">IFERROR(IF(MATCH(C385,Feries,0),1,""),"")</f>
        <v/>
      </c>
      <c r="O385" t="s">
        <v>135</v>
      </c>
      <c r="P385" s="52" t="s">
        <v>201</v>
      </c>
      <c r="Q385" s="56">
        <f t="shared" si="45"/>
        <v>48</v>
      </c>
      <c r="R385">
        <f t="shared" si="46"/>
        <v>11</v>
      </c>
      <c r="S385">
        <f t="shared" si="47"/>
        <v>2018</v>
      </c>
    </row>
    <row r="386" spans="2:19" hidden="1" x14ac:dyDescent="0.25">
      <c r="B386">
        <f t="shared" si="40"/>
        <v>383</v>
      </c>
      <c r="C386" s="1">
        <v>43434</v>
      </c>
      <c r="D386" s="34" t="s">
        <v>197</v>
      </c>
      <c r="E386" s="23" t="s">
        <v>15</v>
      </c>
      <c r="F386" s="17" t="s">
        <v>82</v>
      </c>
      <c r="G386" s="17" t="s">
        <v>83</v>
      </c>
      <c r="H386" s="17" t="s">
        <v>87</v>
      </c>
      <c r="I386" s="17" t="s">
        <v>93</v>
      </c>
      <c r="J386" s="17">
        <f t="shared" si="41"/>
        <v>0.31250000000000006</v>
      </c>
      <c r="K386" s="18" t="str">
        <f t="shared" si="42"/>
        <v>- 0:30</v>
      </c>
      <c r="L386" s="19">
        <f t="shared" si="43"/>
        <v>2.0833333333333259E-2</v>
      </c>
      <c r="M386" t="str">
        <f t="shared" si="44"/>
        <v/>
      </c>
      <c r="N386" t="str">
        <f t="array" aca="1" ref="N386" ca="1">IFERROR(IF(MATCH(C386,Feries,0),1,""),"")</f>
        <v/>
      </c>
      <c r="O386" t="s">
        <v>135</v>
      </c>
      <c r="P386" s="52" t="s">
        <v>201</v>
      </c>
      <c r="Q386" s="56">
        <f t="shared" si="45"/>
        <v>48</v>
      </c>
      <c r="R386">
        <f t="shared" si="46"/>
        <v>11</v>
      </c>
      <c r="S386">
        <f t="shared" si="47"/>
        <v>2018</v>
      </c>
    </row>
    <row r="387" spans="2:19" hidden="1" x14ac:dyDescent="0.25">
      <c r="B387">
        <f t="shared" si="40"/>
        <v>384</v>
      </c>
      <c r="C387" s="1">
        <v>43434</v>
      </c>
      <c r="D387" s="34" t="s">
        <v>198</v>
      </c>
      <c r="E387" s="23" t="s">
        <v>15</v>
      </c>
      <c r="F387" s="17" t="s">
        <v>82</v>
      </c>
      <c r="G387" s="17" t="s">
        <v>83</v>
      </c>
      <c r="H387" s="17" t="s">
        <v>87</v>
      </c>
      <c r="I387" s="17" t="s">
        <v>93</v>
      </c>
      <c r="J387" s="17">
        <f t="shared" si="41"/>
        <v>0.31250000000000006</v>
      </c>
      <c r="K387" s="18" t="str">
        <f t="shared" si="42"/>
        <v>- 0:30</v>
      </c>
      <c r="L387" s="19">
        <f t="shared" si="43"/>
        <v>2.0833333333333259E-2</v>
      </c>
      <c r="M387" t="str">
        <f t="shared" si="44"/>
        <v/>
      </c>
      <c r="N387" t="str">
        <f t="array" aca="1" ref="N387" ca="1">IFERROR(IF(MATCH(C387,Feries,0),1,""),"")</f>
        <v/>
      </c>
      <c r="O387" t="s">
        <v>135</v>
      </c>
      <c r="P387" s="52" t="s">
        <v>201</v>
      </c>
      <c r="Q387" s="56">
        <f t="shared" si="45"/>
        <v>48</v>
      </c>
      <c r="R387">
        <f t="shared" si="46"/>
        <v>11</v>
      </c>
      <c r="S387">
        <f t="shared" si="47"/>
        <v>2018</v>
      </c>
    </row>
    <row r="388" spans="2:19" hidden="1" x14ac:dyDescent="0.25">
      <c r="B388">
        <f t="shared" ref="B388:B451" si="48">ROW(B388)-3</f>
        <v>385</v>
      </c>
      <c r="C388" s="1">
        <v>43405</v>
      </c>
      <c r="D388" s="16" t="s">
        <v>136</v>
      </c>
      <c r="E388" s="23" t="s">
        <v>15</v>
      </c>
      <c r="F388" s="17" t="s">
        <v>82</v>
      </c>
      <c r="G388" s="17" t="s">
        <v>83</v>
      </c>
      <c r="H388" s="17" t="s">
        <v>87</v>
      </c>
      <c r="I388" s="17" t="s">
        <v>93</v>
      </c>
      <c r="J388" s="17">
        <f t="shared" ref="J388:J451" si="49">IF(E388&lt;&gt;"T",IF(OR(N388=1,M388=1),"",E388),IF(OR(H388="",I388=""),G388-F388,(H388-F388)+(G388-I388)))</f>
        <v>0.31250000000000006</v>
      </c>
      <c r="K388" s="18" t="str">
        <f t="shared" ref="K388:K451" si="50">IF(E388&lt;&gt;"T","",IF(J388&gt;=(8/24),J388-(8/24),TEXT((8/24)-J388,"- [h]:mm")))</f>
        <v>- 0:30</v>
      </c>
      <c r="L388" s="19">
        <f t="shared" ref="L388:L451" si="51">IF(AND(E388="T",J388&lt;(8/24)),(8/24)-J388,"")</f>
        <v>2.0833333333333259E-2</v>
      </c>
      <c r="M388" t="str">
        <f t="shared" ref="M388:M451" si="52">IF(OR(WEEKDAY(C388)=1,WEEKDAY(C388)=7),1,"")</f>
        <v/>
      </c>
      <c r="N388" t="str">
        <f t="array" aca="1" ref="N388" ca="1">IFERROR(IF(MATCH(C388,Feries,0),1,""),"")</f>
        <v/>
      </c>
      <c r="O388" t="s">
        <v>220</v>
      </c>
      <c r="P388" s="52" t="s">
        <v>200</v>
      </c>
      <c r="Q388" s="56">
        <f t="shared" ref="Q388:Q436" si="53">WEEKNUM(C388)</f>
        <v>44</v>
      </c>
      <c r="R388">
        <f t="shared" ref="R388:R451" si="54">MONTH(C388)</f>
        <v>11</v>
      </c>
      <c r="S388">
        <f t="shared" ref="S388:S451" si="55" xml:space="preserve"> YEAR(C388)</f>
        <v>2018</v>
      </c>
    </row>
    <row r="389" spans="2:19" hidden="1" x14ac:dyDescent="0.25">
      <c r="B389">
        <f t="shared" si="48"/>
        <v>386</v>
      </c>
      <c r="C389" s="1">
        <v>43406</v>
      </c>
      <c r="D389" s="16" t="s">
        <v>136</v>
      </c>
      <c r="E389" s="23" t="s">
        <v>15</v>
      </c>
      <c r="F389" s="17" t="s">
        <v>82</v>
      </c>
      <c r="G389" s="17" t="s">
        <v>83</v>
      </c>
      <c r="H389" s="17" t="s">
        <v>87</v>
      </c>
      <c r="I389" s="17" t="s">
        <v>93</v>
      </c>
      <c r="J389" s="17">
        <f t="shared" si="49"/>
        <v>0.31250000000000006</v>
      </c>
      <c r="K389" s="18" t="str">
        <f t="shared" si="50"/>
        <v>- 0:30</v>
      </c>
      <c r="L389" s="19">
        <f t="shared" si="51"/>
        <v>2.0833333333333259E-2</v>
      </c>
      <c r="M389" t="str">
        <f t="shared" si="52"/>
        <v/>
      </c>
      <c r="N389" t="str">
        <f t="array" aca="1" ref="N389" ca="1">IFERROR(IF(MATCH(C389,Feries,0),1,""),"")</f>
        <v/>
      </c>
      <c r="O389" t="s">
        <v>220</v>
      </c>
      <c r="P389" s="52" t="s">
        <v>200</v>
      </c>
      <c r="Q389" s="56">
        <f t="shared" si="53"/>
        <v>44</v>
      </c>
      <c r="R389">
        <f t="shared" si="54"/>
        <v>11</v>
      </c>
      <c r="S389">
        <f t="shared" si="55"/>
        <v>2018</v>
      </c>
    </row>
    <row r="390" spans="2:19" hidden="1" x14ac:dyDescent="0.25">
      <c r="B390">
        <f t="shared" si="48"/>
        <v>387</v>
      </c>
      <c r="C390" s="1">
        <v>43413</v>
      </c>
      <c r="D390" s="34" t="s">
        <v>197</v>
      </c>
      <c r="E390" s="23" t="s">
        <v>15</v>
      </c>
      <c r="F390" s="17" t="s">
        <v>82</v>
      </c>
      <c r="G390" s="17" t="s">
        <v>83</v>
      </c>
      <c r="H390" s="17" t="s">
        <v>87</v>
      </c>
      <c r="I390" s="17" t="s">
        <v>93</v>
      </c>
      <c r="J390" s="17">
        <f t="shared" si="49"/>
        <v>0.31250000000000006</v>
      </c>
      <c r="K390" s="18" t="str">
        <f t="shared" si="50"/>
        <v>- 0:30</v>
      </c>
      <c r="L390" s="19">
        <f t="shared" si="51"/>
        <v>2.0833333333333259E-2</v>
      </c>
      <c r="M390" t="str">
        <f t="shared" si="52"/>
        <v/>
      </c>
      <c r="N390" t="str">
        <f t="array" aca="1" ref="N390" ca="1">IFERROR(IF(MATCH(C390,Feries,0),1,""),"")</f>
        <v/>
      </c>
      <c r="O390" t="s">
        <v>135</v>
      </c>
      <c r="P390" s="52" t="s">
        <v>200</v>
      </c>
      <c r="Q390" s="56">
        <f t="shared" si="53"/>
        <v>45</v>
      </c>
      <c r="R390">
        <f t="shared" si="54"/>
        <v>11</v>
      </c>
      <c r="S390">
        <f t="shared" si="55"/>
        <v>2018</v>
      </c>
    </row>
    <row r="391" spans="2:19" hidden="1" x14ac:dyDescent="0.25">
      <c r="B391">
        <f t="shared" si="48"/>
        <v>388</v>
      </c>
      <c r="C391" s="1">
        <v>43413</v>
      </c>
      <c r="D391" s="34" t="s">
        <v>198</v>
      </c>
      <c r="E391" s="23" t="s">
        <v>15</v>
      </c>
      <c r="F391" s="17" t="s">
        <v>82</v>
      </c>
      <c r="G391" s="17" t="s">
        <v>83</v>
      </c>
      <c r="H391" s="17" t="s">
        <v>87</v>
      </c>
      <c r="I391" s="17" t="s">
        <v>93</v>
      </c>
      <c r="J391" s="17">
        <f t="shared" si="49"/>
        <v>0.31250000000000006</v>
      </c>
      <c r="K391" s="18" t="str">
        <f t="shared" si="50"/>
        <v>- 0:30</v>
      </c>
      <c r="L391" s="19">
        <f t="shared" si="51"/>
        <v>2.0833333333333259E-2</v>
      </c>
      <c r="M391" t="str">
        <f t="shared" si="52"/>
        <v/>
      </c>
      <c r="N391" t="str">
        <f t="array" aca="1" ref="N391" ca="1">IFERROR(IF(MATCH(C391,Feries,0),1,""),"")</f>
        <v/>
      </c>
      <c r="O391" t="s">
        <v>135</v>
      </c>
      <c r="P391" s="52" t="s">
        <v>200</v>
      </c>
      <c r="Q391" s="56">
        <f t="shared" si="53"/>
        <v>45</v>
      </c>
      <c r="R391">
        <f t="shared" si="54"/>
        <v>11</v>
      </c>
      <c r="S391">
        <f t="shared" si="55"/>
        <v>2018</v>
      </c>
    </row>
    <row r="392" spans="2:19" hidden="1" x14ac:dyDescent="0.25">
      <c r="B392">
        <f t="shared" si="48"/>
        <v>389</v>
      </c>
      <c r="C392" s="1">
        <v>43430</v>
      </c>
      <c r="D392" s="34" t="s">
        <v>167</v>
      </c>
      <c r="E392" s="23" t="s">
        <v>15</v>
      </c>
      <c r="F392" s="17" t="s">
        <v>82</v>
      </c>
      <c r="G392" s="17" t="s">
        <v>83</v>
      </c>
      <c r="H392" s="17" t="s">
        <v>87</v>
      </c>
      <c r="I392" s="17" t="s">
        <v>93</v>
      </c>
      <c r="J392" s="17">
        <f t="shared" si="49"/>
        <v>0.31250000000000006</v>
      </c>
      <c r="K392" s="18" t="str">
        <f t="shared" si="50"/>
        <v>- 0:30</v>
      </c>
      <c r="L392" s="19">
        <f t="shared" si="51"/>
        <v>2.0833333333333259E-2</v>
      </c>
      <c r="M392" t="str">
        <f t="shared" si="52"/>
        <v/>
      </c>
      <c r="N392" t="str">
        <f t="array" aca="1" ref="N392" ca="1">IFERROR(IF(MATCH(C392,Feries,0),1,""),"")</f>
        <v/>
      </c>
      <c r="O392" t="s">
        <v>230</v>
      </c>
      <c r="P392" s="55" t="s">
        <v>200</v>
      </c>
      <c r="Q392" s="56">
        <f t="shared" si="53"/>
        <v>48</v>
      </c>
      <c r="R392">
        <f t="shared" si="54"/>
        <v>11</v>
      </c>
      <c r="S392">
        <f t="shared" si="55"/>
        <v>2018</v>
      </c>
    </row>
    <row r="393" spans="2:19" hidden="1" x14ac:dyDescent="0.25">
      <c r="B393">
        <f t="shared" si="48"/>
        <v>390</v>
      </c>
      <c r="C393" s="1">
        <v>43430</v>
      </c>
      <c r="D393" s="34" t="s">
        <v>168</v>
      </c>
      <c r="E393" s="23" t="s">
        <v>15</v>
      </c>
      <c r="F393" s="17" t="s">
        <v>82</v>
      </c>
      <c r="G393" s="17" t="s">
        <v>83</v>
      </c>
      <c r="H393" s="17" t="s">
        <v>87</v>
      </c>
      <c r="I393" s="17" t="s">
        <v>93</v>
      </c>
      <c r="J393" s="17">
        <f t="shared" si="49"/>
        <v>0.31250000000000006</v>
      </c>
      <c r="K393" s="18" t="str">
        <f t="shared" si="50"/>
        <v>- 0:30</v>
      </c>
      <c r="L393" s="19">
        <f t="shared" si="51"/>
        <v>2.0833333333333259E-2</v>
      </c>
      <c r="M393" t="str">
        <f t="shared" si="52"/>
        <v/>
      </c>
      <c r="N393" t="str">
        <f t="array" aca="1" ref="N393" ca="1">IFERROR(IF(MATCH(C393,Feries,0),1,""),"")</f>
        <v/>
      </c>
      <c r="O393" t="s">
        <v>230</v>
      </c>
      <c r="P393" s="55" t="s">
        <v>200</v>
      </c>
      <c r="Q393" s="56">
        <f t="shared" si="53"/>
        <v>48</v>
      </c>
      <c r="R393">
        <f t="shared" si="54"/>
        <v>11</v>
      </c>
      <c r="S393">
        <f t="shared" si="55"/>
        <v>2018</v>
      </c>
    </row>
    <row r="394" spans="2:19" hidden="1" x14ac:dyDescent="0.25">
      <c r="B394">
        <f t="shared" si="48"/>
        <v>391</v>
      </c>
      <c r="C394" s="1">
        <v>43430</v>
      </c>
      <c r="D394" s="34" t="s">
        <v>169</v>
      </c>
      <c r="E394" s="23" t="s">
        <v>15</v>
      </c>
      <c r="F394" s="17" t="s">
        <v>82</v>
      </c>
      <c r="G394" s="17" t="s">
        <v>83</v>
      </c>
      <c r="H394" s="17" t="s">
        <v>87</v>
      </c>
      <c r="I394" s="17" t="s">
        <v>93</v>
      </c>
      <c r="J394" s="17">
        <f t="shared" si="49"/>
        <v>0.31250000000000006</v>
      </c>
      <c r="K394" s="18" t="str">
        <f t="shared" si="50"/>
        <v>- 0:30</v>
      </c>
      <c r="L394" s="19">
        <f t="shared" si="51"/>
        <v>2.0833333333333259E-2</v>
      </c>
      <c r="M394" t="str">
        <f t="shared" si="52"/>
        <v/>
      </c>
      <c r="N394" t="str">
        <f t="array" aca="1" ref="N394" ca="1">IFERROR(IF(MATCH(C394,Feries,0),1,""),"")</f>
        <v/>
      </c>
      <c r="O394" t="s">
        <v>230</v>
      </c>
      <c r="P394" s="55" t="s">
        <v>200</v>
      </c>
      <c r="Q394" s="56">
        <f t="shared" si="53"/>
        <v>48</v>
      </c>
      <c r="R394">
        <f t="shared" si="54"/>
        <v>11</v>
      </c>
      <c r="S394">
        <f t="shared" si="55"/>
        <v>2018</v>
      </c>
    </row>
    <row r="395" spans="2:19" hidden="1" x14ac:dyDescent="0.25">
      <c r="B395">
        <f t="shared" si="48"/>
        <v>392</v>
      </c>
      <c r="C395" s="1">
        <v>43430</v>
      </c>
      <c r="D395" s="34" t="s">
        <v>170</v>
      </c>
      <c r="E395" s="23" t="s">
        <v>15</v>
      </c>
      <c r="F395" s="17" t="s">
        <v>82</v>
      </c>
      <c r="G395" s="17" t="s">
        <v>83</v>
      </c>
      <c r="H395" s="17" t="s">
        <v>87</v>
      </c>
      <c r="I395" s="17" t="s">
        <v>93</v>
      </c>
      <c r="J395" s="17">
        <f t="shared" si="49"/>
        <v>0.31250000000000006</v>
      </c>
      <c r="K395" s="18" t="str">
        <f t="shared" si="50"/>
        <v>- 0:30</v>
      </c>
      <c r="L395" s="19">
        <f t="shared" si="51"/>
        <v>2.0833333333333259E-2</v>
      </c>
      <c r="M395" t="str">
        <f t="shared" si="52"/>
        <v/>
      </c>
      <c r="N395" t="str">
        <f t="array" aca="1" ref="N395" ca="1">IFERROR(IF(MATCH(C395,Feries,0),1,""),"")</f>
        <v/>
      </c>
      <c r="O395" t="s">
        <v>230</v>
      </c>
      <c r="P395" s="55" t="s">
        <v>200</v>
      </c>
      <c r="Q395" s="56">
        <f t="shared" si="53"/>
        <v>48</v>
      </c>
      <c r="R395">
        <f t="shared" si="54"/>
        <v>11</v>
      </c>
      <c r="S395">
        <f t="shared" si="55"/>
        <v>2018</v>
      </c>
    </row>
    <row r="396" spans="2:19" hidden="1" x14ac:dyDescent="0.25">
      <c r="B396">
        <f t="shared" si="48"/>
        <v>393</v>
      </c>
      <c r="C396" s="1">
        <v>43430</v>
      </c>
      <c r="D396" s="34" t="s">
        <v>171</v>
      </c>
      <c r="E396" s="23" t="s">
        <v>15</v>
      </c>
      <c r="F396" s="17" t="s">
        <v>82</v>
      </c>
      <c r="G396" s="17" t="s">
        <v>83</v>
      </c>
      <c r="H396" s="17" t="s">
        <v>87</v>
      </c>
      <c r="I396" s="17" t="s">
        <v>93</v>
      </c>
      <c r="J396" s="17">
        <f t="shared" si="49"/>
        <v>0.31250000000000006</v>
      </c>
      <c r="K396" s="18" t="str">
        <f t="shared" si="50"/>
        <v>- 0:30</v>
      </c>
      <c r="L396" s="19">
        <f t="shared" si="51"/>
        <v>2.0833333333333259E-2</v>
      </c>
      <c r="M396" t="str">
        <f t="shared" si="52"/>
        <v/>
      </c>
      <c r="N396" t="str">
        <f t="array" aca="1" ref="N396" ca="1">IFERROR(IF(MATCH(C396,Feries,0),1,""),"")</f>
        <v/>
      </c>
      <c r="O396" t="s">
        <v>230</v>
      </c>
      <c r="P396" s="55" t="s">
        <v>200</v>
      </c>
      <c r="Q396" s="56">
        <f t="shared" si="53"/>
        <v>48</v>
      </c>
      <c r="R396">
        <f t="shared" si="54"/>
        <v>11</v>
      </c>
      <c r="S396">
        <f t="shared" si="55"/>
        <v>2018</v>
      </c>
    </row>
    <row r="397" spans="2:19" hidden="1" x14ac:dyDescent="0.25">
      <c r="B397">
        <f t="shared" si="48"/>
        <v>394</v>
      </c>
      <c r="C397" s="1">
        <v>43430</v>
      </c>
      <c r="D397" s="34" t="s">
        <v>172</v>
      </c>
      <c r="E397" s="23" t="s">
        <v>15</v>
      </c>
      <c r="F397" s="17" t="s">
        <v>82</v>
      </c>
      <c r="G397" s="17" t="s">
        <v>83</v>
      </c>
      <c r="H397" s="17" t="s">
        <v>87</v>
      </c>
      <c r="I397" s="17" t="s">
        <v>93</v>
      </c>
      <c r="J397" s="17">
        <f t="shared" si="49"/>
        <v>0.31250000000000006</v>
      </c>
      <c r="K397" s="18" t="str">
        <f t="shared" si="50"/>
        <v>- 0:30</v>
      </c>
      <c r="L397" s="19">
        <f t="shared" si="51"/>
        <v>2.0833333333333259E-2</v>
      </c>
      <c r="M397" t="str">
        <f t="shared" si="52"/>
        <v/>
      </c>
      <c r="N397" t="str">
        <f t="array" aca="1" ref="N397" ca="1">IFERROR(IF(MATCH(C397,Feries,0),1,""),"")</f>
        <v/>
      </c>
      <c r="O397" t="s">
        <v>230</v>
      </c>
      <c r="P397" s="55" t="s">
        <v>200</v>
      </c>
      <c r="Q397" s="56">
        <f t="shared" si="53"/>
        <v>48</v>
      </c>
      <c r="R397">
        <f t="shared" si="54"/>
        <v>11</v>
      </c>
      <c r="S397">
        <f t="shared" si="55"/>
        <v>2018</v>
      </c>
    </row>
    <row r="398" spans="2:19" hidden="1" x14ac:dyDescent="0.25">
      <c r="B398">
        <f t="shared" si="48"/>
        <v>395</v>
      </c>
      <c r="C398" s="1">
        <v>43430</v>
      </c>
      <c r="D398" s="34" t="s">
        <v>193</v>
      </c>
      <c r="E398" s="23" t="s">
        <v>15</v>
      </c>
      <c r="F398" s="17" t="s">
        <v>82</v>
      </c>
      <c r="G398" s="17" t="s">
        <v>83</v>
      </c>
      <c r="H398" s="17" t="s">
        <v>87</v>
      </c>
      <c r="I398" s="17" t="s">
        <v>93</v>
      </c>
      <c r="J398" s="17">
        <f t="shared" si="49"/>
        <v>0.31250000000000006</v>
      </c>
      <c r="K398" s="18" t="str">
        <f t="shared" si="50"/>
        <v>- 0:30</v>
      </c>
      <c r="L398" s="19">
        <f t="shared" si="51"/>
        <v>2.0833333333333259E-2</v>
      </c>
      <c r="M398" t="str">
        <f t="shared" si="52"/>
        <v/>
      </c>
      <c r="N398" t="str">
        <f t="array" aca="1" ref="N398" ca="1">IFERROR(IF(MATCH(C398,Feries,0),1,""),"")</f>
        <v/>
      </c>
      <c r="O398" t="s">
        <v>134</v>
      </c>
      <c r="P398" s="52" t="s">
        <v>200</v>
      </c>
      <c r="Q398" s="56">
        <f t="shared" si="53"/>
        <v>48</v>
      </c>
      <c r="R398">
        <f t="shared" si="54"/>
        <v>11</v>
      </c>
      <c r="S398">
        <f t="shared" si="55"/>
        <v>2018</v>
      </c>
    </row>
    <row r="399" spans="2:19" hidden="1" x14ac:dyDescent="0.25">
      <c r="B399">
        <f t="shared" si="48"/>
        <v>396</v>
      </c>
      <c r="C399" s="1">
        <v>43430</v>
      </c>
      <c r="D399" s="34" t="s">
        <v>194</v>
      </c>
      <c r="E399" s="23" t="s">
        <v>15</v>
      </c>
      <c r="F399" s="17" t="s">
        <v>82</v>
      </c>
      <c r="G399" s="17" t="s">
        <v>83</v>
      </c>
      <c r="H399" s="17" t="s">
        <v>87</v>
      </c>
      <c r="I399" s="17" t="s">
        <v>93</v>
      </c>
      <c r="J399" s="17">
        <f t="shared" si="49"/>
        <v>0.31250000000000006</v>
      </c>
      <c r="K399" s="18" t="str">
        <f t="shared" si="50"/>
        <v>- 0:30</v>
      </c>
      <c r="L399" s="19">
        <f t="shared" si="51"/>
        <v>2.0833333333333259E-2</v>
      </c>
      <c r="M399" t="str">
        <f t="shared" si="52"/>
        <v/>
      </c>
      <c r="N399" t="str">
        <f t="array" aca="1" ref="N399" ca="1">IFERROR(IF(MATCH(C399,Feries,0),1,""),"")</f>
        <v/>
      </c>
      <c r="O399" t="s">
        <v>134</v>
      </c>
      <c r="P399" s="52" t="s">
        <v>200</v>
      </c>
      <c r="Q399" s="56">
        <f t="shared" si="53"/>
        <v>48</v>
      </c>
      <c r="R399">
        <f t="shared" si="54"/>
        <v>11</v>
      </c>
      <c r="S399">
        <f t="shared" si="55"/>
        <v>2018</v>
      </c>
    </row>
    <row r="400" spans="2:19" hidden="1" x14ac:dyDescent="0.25">
      <c r="B400">
        <f t="shared" si="48"/>
        <v>397</v>
      </c>
      <c r="C400" s="1">
        <v>43430</v>
      </c>
      <c r="D400" s="34" t="s">
        <v>195</v>
      </c>
      <c r="E400" s="23" t="s">
        <v>15</v>
      </c>
      <c r="F400" s="17" t="s">
        <v>82</v>
      </c>
      <c r="G400" s="17" t="s">
        <v>83</v>
      </c>
      <c r="H400" s="17" t="s">
        <v>87</v>
      </c>
      <c r="I400" s="17" t="s">
        <v>93</v>
      </c>
      <c r="J400" s="17">
        <f t="shared" si="49"/>
        <v>0.31250000000000006</v>
      </c>
      <c r="K400" s="18" t="str">
        <f t="shared" si="50"/>
        <v>- 0:30</v>
      </c>
      <c r="L400" s="19">
        <f t="shared" si="51"/>
        <v>2.0833333333333259E-2</v>
      </c>
      <c r="M400" t="str">
        <f t="shared" si="52"/>
        <v/>
      </c>
      <c r="N400" t="str">
        <f t="array" aca="1" ref="N400" ca="1">IFERROR(IF(MATCH(C400,Feries,0),1,""),"")</f>
        <v/>
      </c>
      <c r="O400" t="s">
        <v>134</v>
      </c>
      <c r="P400" s="52" t="s">
        <v>200</v>
      </c>
      <c r="Q400" s="56">
        <f t="shared" si="53"/>
        <v>48</v>
      </c>
      <c r="R400">
        <f t="shared" si="54"/>
        <v>11</v>
      </c>
      <c r="S400">
        <f t="shared" si="55"/>
        <v>2018</v>
      </c>
    </row>
    <row r="401" spans="2:19" hidden="1" x14ac:dyDescent="0.25">
      <c r="B401">
        <f t="shared" si="48"/>
        <v>398</v>
      </c>
      <c r="C401" s="1">
        <v>43430</v>
      </c>
      <c r="D401" s="34" t="s">
        <v>196</v>
      </c>
      <c r="E401" s="23" t="s">
        <v>15</v>
      </c>
      <c r="F401" s="17" t="s">
        <v>82</v>
      </c>
      <c r="G401" s="17" t="s">
        <v>83</v>
      </c>
      <c r="H401" s="17" t="s">
        <v>87</v>
      </c>
      <c r="I401" s="17" t="s">
        <v>93</v>
      </c>
      <c r="J401" s="17">
        <f t="shared" si="49"/>
        <v>0.31250000000000006</v>
      </c>
      <c r="K401" s="18" t="str">
        <f t="shared" si="50"/>
        <v>- 0:30</v>
      </c>
      <c r="L401" s="19">
        <f t="shared" si="51"/>
        <v>2.0833333333333259E-2</v>
      </c>
      <c r="M401" t="str">
        <f t="shared" si="52"/>
        <v/>
      </c>
      <c r="N401" t="str">
        <f t="array" aca="1" ref="N401" ca="1">IFERROR(IF(MATCH(C401,Feries,0),1,""),"")</f>
        <v/>
      </c>
      <c r="O401" t="s">
        <v>134</v>
      </c>
      <c r="P401" s="52" t="s">
        <v>200</v>
      </c>
      <c r="Q401" s="56">
        <f t="shared" si="53"/>
        <v>48</v>
      </c>
      <c r="R401">
        <f t="shared" si="54"/>
        <v>11</v>
      </c>
      <c r="S401">
        <f t="shared" si="55"/>
        <v>2018</v>
      </c>
    </row>
    <row r="402" spans="2:19" hidden="1" x14ac:dyDescent="0.25">
      <c r="B402">
        <f t="shared" si="48"/>
        <v>399</v>
      </c>
      <c r="C402" s="1">
        <v>43431</v>
      </c>
      <c r="D402" s="34" t="s">
        <v>167</v>
      </c>
      <c r="E402" s="23" t="s">
        <v>15</v>
      </c>
      <c r="F402" s="17" t="s">
        <v>82</v>
      </c>
      <c r="G402" s="17" t="s">
        <v>83</v>
      </c>
      <c r="H402" s="17" t="s">
        <v>87</v>
      </c>
      <c r="I402" s="17" t="s">
        <v>93</v>
      </c>
      <c r="J402" s="17">
        <f t="shared" si="49"/>
        <v>0.31250000000000006</v>
      </c>
      <c r="K402" s="18" t="str">
        <f t="shared" si="50"/>
        <v>- 0:30</v>
      </c>
      <c r="L402" s="19">
        <f t="shared" si="51"/>
        <v>2.0833333333333259E-2</v>
      </c>
      <c r="M402" t="str">
        <f t="shared" si="52"/>
        <v/>
      </c>
      <c r="N402" t="str">
        <f t="array" aca="1" ref="N402" ca="1">IFERROR(IF(MATCH(C402,Feries,0),1,""),"")</f>
        <v/>
      </c>
      <c r="O402" t="s">
        <v>230</v>
      </c>
      <c r="P402" s="55" t="s">
        <v>200</v>
      </c>
      <c r="Q402" s="56">
        <f t="shared" si="53"/>
        <v>48</v>
      </c>
      <c r="R402">
        <f t="shared" si="54"/>
        <v>11</v>
      </c>
      <c r="S402">
        <f t="shared" si="55"/>
        <v>2018</v>
      </c>
    </row>
    <row r="403" spans="2:19" hidden="1" x14ac:dyDescent="0.25">
      <c r="B403">
        <f t="shared" si="48"/>
        <v>400</v>
      </c>
      <c r="C403" s="1">
        <v>43431</v>
      </c>
      <c r="D403" s="34" t="s">
        <v>168</v>
      </c>
      <c r="E403" s="23" t="s">
        <v>15</v>
      </c>
      <c r="F403" s="17" t="s">
        <v>82</v>
      </c>
      <c r="G403" s="17" t="s">
        <v>83</v>
      </c>
      <c r="H403" s="17" t="s">
        <v>87</v>
      </c>
      <c r="I403" s="17" t="s">
        <v>93</v>
      </c>
      <c r="J403" s="17">
        <f t="shared" si="49"/>
        <v>0.31250000000000006</v>
      </c>
      <c r="K403" s="18" t="str">
        <f t="shared" si="50"/>
        <v>- 0:30</v>
      </c>
      <c r="L403" s="19">
        <f t="shared" si="51"/>
        <v>2.0833333333333259E-2</v>
      </c>
      <c r="M403" t="str">
        <f t="shared" si="52"/>
        <v/>
      </c>
      <c r="N403" t="str">
        <f t="array" aca="1" ref="N403" ca="1">IFERROR(IF(MATCH(C403,Feries,0),1,""),"")</f>
        <v/>
      </c>
      <c r="O403" t="s">
        <v>230</v>
      </c>
      <c r="P403" s="55" t="s">
        <v>200</v>
      </c>
      <c r="Q403" s="56">
        <f t="shared" si="53"/>
        <v>48</v>
      </c>
      <c r="R403">
        <f t="shared" si="54"/>
        <v>11</v>
      </c>
      <c r="S403">
        <f t="shared" si="55"/>
        <v>2018</v>
      </c>
    </row>
    <row r="404" spans="2:19" hidden="1" x14ac:dyDescent="0.25">
      <c r="B404">
        <f t="shared" si="48"/>
        <v>401</v>
      </c>
      <c r="C404" s="1">
        <v>43431</v>
      </c>
      <c r="D404" s="34" t="s">
        <v>169</v>
      </c>
      <c r="E404" s="23" t="s">
        <v>15</v>
      </c>
      <c r="F404" s="17" t="s">
        <v>82</v>
      </c>
      <c r="G404" s="17" t="s">
        <v>83</v>
      </c>
      <c r="H404" s="17" t="s">
        <v>87</v>
      </c>
      <c r="I404" s="17" t="s">
        <v>93</v>
      </c>
      <c r="J404" s="17">
        <f t="shared" si="49"/>
        <v>0.31250000000000006</v>
      </c>
      <c r="K404" s="18" t="str">
        <f t="shared" si="50"/>
        <v>- 0:30</v>
      </c>
      <c r="L404" s="19">
        <f t="shared" si="51"/>
        <v>2.0833333333333259E-2</v>
      </c>
      <c r="M404" t="str">
        <f t="shared" si="52"/>
        <v/>
      </c>
      <c r="N404" t="str">
        <f t="array" aca="1" ref="N404" ca="1">IFERROR(IF(MATCH(C404,Feries,0),1,""),"")</f>
        <v/>
      </c>
      <c r="O404" t="s">
        <v>230</v>
      </c>
      <c r="P404" s="55" t="s">
        <v>200</v>
      </c>
      <c r="Q404" s="56">
        <f t="shared" si="53"/>
        <v>48</v>
      </c>
      <c r="R404">
        <f t="shared" si="54"/>
        <v>11</v>
      </c>
      <c r="S404">
        <f t="shared" si="55"/>
        <v>2018</v>
      </c>
    </row>
    <row r="405" spans="2:19" hidden="1" x14ac:dyDescent="0.25">
      <c r="B405">
        <f t="shared" si="48"/>
        <v>402</v>
      </c>
      <c r="C405" s="1">
        <v>43431</v>
      </c>
      <c r="D405" s="34" t="s">
        <v>170</v>
      </c>
      <c r="E405" s="23" t="s">
        <v>15</v>
      </c>
      <c r="F405" s="17" t="s">
        <v>82</v>
      </c>
      <c r="G405" s="17" t="s">
        <v>83</v>
      </c>
      <c r="H405" s="17" t="s">
        <v>87</v>
      </c>
      <c r="I405" s="17" t="s">
        <v>93</v>
      </c>
      <c r="J405" s="17">
        <f t="shared" si="49"/>
        <v>0.31250000000000006</v>
      </c>
      <c r="K405" s="18" t="str">
        <f t="shared" si="50"/>
        <v>- 0:30</v>
      </c>
      <c r="L405" s="19">
        <f t="shared" si="51"/>
        <v>2.0833333333333259E-2</v>
      </c>
      <c r="M405" t="str">
        <f t="shared" si="52"/>
        <v/>
      </c>
      <c r="N405" t="str">
        <f t="array" aca="1" ref="N405" ca="1">IFERROR(IF(MATCH(C405,Feries,0),1,""),"")</f>
        <v/>
      </c>
      <c r="O405" t="s">
        <v>230</v>
      </c>
      <c r="P405" s="55" t="s">
        <v>200</v>
      </c>
      <c r="Q405" s="56">
        <f t="shared" si="53"/>
        <v>48</v>
      </c>
      <c r="R405">
        <f t="shared" si="54"/>
        <v>11</v>
      </c>
      <c r="S405">
        <f t="shared" si="55"/>
        <v>2018</v>
      </c>
    </row>
    <row r="406" spans="2:19" hidden="1" x14ac:dyDescent="0.25">
      <c r="B406">
        <f t="shared" si="48"/>
        <v>403</v>
      </c>
      <c r="C406" s="1">
        <v>43431</v>
      </c>
      <c r="D406" s="34" t="s">
        <v>171</v>
      </c>
      <c r="E406" s="23" t="s">
        <v>15</v>
      </c>
      <c r="F406" s="17" t="s">
        <v>82</v>
      </c>
      <c r="G406" s="17" t="s">
        <v>83</v>
      </c>
      <c r="H406" s="17" t="s">
        <v>87</v>
      </c>
      <c r="I406" s="17" t="s">
        <v>93</v>
      </c>
      <c r="J406" s="17">
        <f t="shared" si="49"/>
        <v>0.31250000000000006</v>
      </c>
      <c r="K406" s="18" t="str">
        <f t="shared" si="50"/>
        <v>- 0:30</v>
      </c>
      <c r="L406" s="19">
        <f t="shared" si="51"/>
        <v>2.0833333333333259E-2</v>
      </c>
      <c r="M406" t="str">
        <f t="shared" si="52"/>
        <v/>
      </c>
      <c r="N406" t="str">
        <f t="array" aca="1" ref="N406" ca="1">IFERROR(IF(MATCH(C406,Feries,0),1,""),"")</f>
        <v/>
      </c>
      <c r="O406" t="s">
        <v>230</v>
      </c>
      <c r="P406" s="55" t="s">
        <v>200</v>
      </c>
      <c r="Q406" s="56">
        <f t="shared" si="53"/>
        <v>48</v>
      </c>
      <c r="R406">
        <f t="shared" si="54"/>
        <v>11</v>
      </c>
      <c r="S406">
        <f t="shared" si="55"/>
        <v>2018</v>
      </c>
    </row>
    <row r="407" spans="2:19" hidden="1" x14ac:dyDescent="0.25">
      <c r="B407">
        <f t="shared" si="48"/>
        <v>404</v>
      </c>
      <c r="C407" s="1">
        <v>43431</v>
      </c>
      <c r="D407" s="34" t="s">
        <v>172</v>
      </c>
      <c r="E407" s="23" t="s">
        <v>15</v>
      </c>
      <c r="F407" s="17" t="s">
        <v>82</v>
      </c>
      <c r="G407" s="17" t="s">
        <v>83</v>
      </c>
      <c r="H407" s="17" t="s">
        <v>87</v>
      </c>
      <c r="I407" s="17" t="s">
        <v>93</v>
      </c>
      <c r="J407" s="17">
        <f t="shared" si="49"/>
        <v>0.31250000000000006</v>
      </c>
      <c r="K407" s="18" t="str">
        <f t="shared" si="50"/>
        <v>- 0:30</v>
      </c>
      <c r="L407" s="19">
        <f t="shared" si="51"/>
        <v>2.0833333333333259E-2</v>
      </c>
      <c r="M407" t="str">
        <f t="shared" si="52"/>
        <v/>
      </c>
      <c r="N407" t="str">
        <f t="array" aca="1" ref="N407" ca="1">IFERROR(IF(MATCH(C407,Feries,0),1,""),"")</f>
        <v/>
      </c>
      <c r="O407" t="s">
        <v>230</v>
      </c>
      <c r="P407" s="55" t="s">
        <v>200</v>
      </c>
      <c r="Q407" s="56">
        <f t="shared" si="53"/>
        <v>48</v>
      </c>
      <c r="R407">
        <f t="shared" si="54"/>
        <v>11</v>
      </c>
      <c r="S407">
        <f t="shared" si="55"/>
        <v>2018</v>
      </c>
    </row>
    <row r="408" spans="2:19" hidden="1" x14ac:dyDescent="0.25">
      <c r="B408">
        <f t="shared" si="48"/>
        <v>405</v>
      </c>
      <c r="C408" s="1">
        <v>43431</v>
      </c>
      <c r="D408" s="34" t="s">
        <v>193</v>
      </c>
      <c r="E408" s="23" t="s">
        <v>15</v>
      </c>
      <c r="F408" s="17" t="s">
        <v>82</v>
      </c>
      <c r="G408" s="17" t="s">
        <v>83</v>
      </c>
      <c r="H408" s="17" t="s">
        <v>87</v>
      </c>
      <c r="I408" s="17" t="s">
        <v>93</v>
      </c>
      <c r="J408" s="17">
        <f t="shared" si="49"/>
        <v>0.31250000000000006</v>
      </c>
      <c r="K408" s="18" t="str">
        <f t="shared" si="50"/>
        <v>- 0:30</v>
      </c>
      <c r="L408" s="19">
        <f t="shared" si="51"/>
        <v>2.0833333333333259E-2</v>
      </c>
      <c r="M408" t="str">
        <f t="shared" si="52"/>
        <v/>
      </c>
      <c r="N408" t="str">
        <f t="array" aca="1" ref="N408" ca="1">IFERROR(IF(MATCH(C408,Feries,0),1,""),"")</f>
        <v/>
      </c>
      <c r="O408" t="s">
        <v>134</v>
      </c>
      <c r="P408" s="52" t="s">
        <v>200</v>
      </c>
      <c r="Q408" s="56">
        <f t="shared" si="53"/>
        <v>48</v>
      </c>
      <c r="R408">
        <f t="shared" si="54"/>
        <v>11</v>
      </c>
      <c r="S408">
        <f t="shared" si="55"/>
        <v>2018</v>
      </c>
    </row>
    <row r="409" spans="2:19" hidden="1" x14ac:dyDescent="0.25">
      <c r="B409">
        <f t="shared" si="48"/>
        <v>406</v>
      </c>
      <c r="C409" s="1">
        <v>43431</v>
      </c>
      <c r="D409" s="34" t="s">
        <v>194</v>
      </c>
      <c r="E409" s="23" t="s">
        <v>15</v>
      </c>
      <c r="F409" s="17" t="s">
        <v>82</v>
      </c>
      <c r="G409" s="17" t="s">
        <v>83</v>
      </c>
      <c r="H409" s="17" t="s">
        <v>87</v>
      </c>
      <c r="I409" s="17" t="s">
        <v>93</v>
      </c>
      <c r="J409" s="17">
        <f t="shared" si="49"/>
        <v>0.31250000000000006</v>
      </c>
      <c r="K409" s="18" t="str">
        <f t="shared" si="50"/>
        <v>- 0:30</v>
      </c>
      <c r="L409" s="19">
        <f t="shared" si="51"/>
        <v>2.0833333333333259E-2</v>
      </c>
      <c r="M409" t="str">
        <f t="shared" si="52"/>
        <v/>
      </c>
      <c r="N409" t="str">
        <f t="array" aca="1" ref="N409" ca="1">IFERROR(IF(MATCH(C409,Feries,0),1,""),"")</f>
        <v/>
      </c>
      <c r="O409" t="s">
        <v>134</v>
      </c>
      <c r="P409" s="52" t="s">
        <v>200</v>
      </c>
      <c r="Q409" s="56">
        <f t="shared" si="53"/>
        <v>48</v>
      </c>
      <c r="R409">
        <f t="shared" si="54"/>
        <v>11</v>
      </c>
      <c r="S409">
        <f t="shared" si="55"/>
        <v>2018</v>
      </c>
    </row>
    <row r="410" spans="2:19" hidden="1" x14ac:dyDescent="0.25">
      <c r="B410">
        <f t="shared" si="48"/>
        <v>407</v>
      </c>
      <c r="C410" s="1">
        <v>43431</v>
      </c>
      <c r="D410" s="34" t="s">
        <v>195</v>
      </c>
      <c r="E410" s="23" t="s">
        <v>15</v>
      </c>
      <c r="F410" s="17" t="s">
        <v>82</v>
      </c>
      <c r="G410" s="17" t="s">
        <v>83</v>
      </c>
      <c r="H410" s="17" t="s">
        <v>87</v>
      </c>
      <c r="I410" s="17" t="s">
        <v>93</v>
      </c>
      <c r="J410" s="17">
        <f t="shared" si="49"/>
        <v>0.31250000000000006</v>
      </c>
      <c r="K410" s="18" t="str">
        <f t="shared" si="50"/>
        <v>- 0:30</v>
      </c>
      <c r="L410" s="19">
        <f t="shared" si="51"/>
        <v>2.0833333333333259E-2</v>
      </c>
      <c r="M410" t="str">
        <f t="shared" si="52"/>
        <v/>
      </c>
      <c r="N410" t="str">
        <f t="array" aca="1" ref="N410" ca="1">IFERROR(IF(MATCH(C410,Feries,0),1,""),"")</f>
        <v/>
      </c>
      <c r="O410" t="s">
        <v>134</v>
      </c>
      <c r="P410" s="52" t="s">
        <v>200</v>
      </c>
      <c r="Q410" s="56">
        <f t="shared" si="53"/>
        <v>48</v>
      </c>
      <c r="R410">
        <f t="shared" si="54"/>
        <v>11</v>
      </c>
      <c r="S410">
        <f t="shared" si="55"/>
        <v>2018</v>
      </c>
    </row>
    <row r="411" spans="2:19" hidden="1" x14ac:dyDescent="0.25">
      <c r="B411">
        <f t="shared" si="48"/>
        <v>408</v>
      </c>
      <c r="C411" s="1">
        <v>43431</v>
      </c>
      <c r="D411" s="34" t="s">
        <v>196</v>
      </c>
      <c r="E411" s="23" t="s">
        <v>15</v>
      </c>
      <c r="F411" s="17" t="s">
        <v>82</v>
      </c>
      <c r="G411" s="17" t="s">
        <v>83</v>
      </c>
      <c r="H411" s="17" t="s">
        <v>87</v>
      </c>
      <c r="I411" s="17" t="s">
        <v>93</v>
      </c>
      <c r="J411" s="17">
        <f t="shared" si="49"/>
        <v>0.31250000000000006</v>
      </c>
      <c r="K411" s="18" t="str">
        <f t="shared" si="50"/>
        <v>- 0:30</v>
      </c>
      <c r="L411" s="19">
        <f t="shared" si="51"/>
        <v>2.0833333333333259E-2</v>
      </c>
      <c r="M411" t="str">
        <f t="shared" si="52"/>
        <v/>
      </c>
      <c r="N411" t="str">
        <f t="array" aca="1" ref="N411" ca="1">IFERROR(IF(MATCH(C411,Feries,0),1,""),"")</f>
        <v/>
      </c>
      <c r="O411" t="s">
        <v>134</v>
      </c>
      <c r="P411" s="52" t="s">
        <v>200</v>
      </c>
      <c r="Q411" s="56">
        <f t="shared" si="53"/>
        <v>48</v>
      </c>
      <c r="R411">
        <f t="shared" si="54"/>
        <v>11</v>
      </c>
      <c r="S411">
        <f t="shared" si="55"/>
        <v>2018</v>
      </c>
    </row>
    <row r="412" spans="2:19" hidden="1" x14ac:dyDescent="0.25">
      <c r="B412">
        <f t="shared" si="48"/>
        <v>409</v>
      </c>
      <c r="C412" s="1">
        <v>43432</v>
      </c>
      <c r="D412" s="34" t="s">
        <v>167</v>
      </c>
      <c r="E412" s="23" t="s">
        <v>15</v>
      </c>
      <c r="F412" s="17" t="s">
        <v>82</v>
      </c>
      <c r="G412" s="17" t="s">
        <v>83</v>
      </c>
      <c r="H412" s="17" t="s">
        <v>87</v>
      </c>
      <c r="I412" s="17" t="s">
        <v>93</v>
      </c>
      <c r="J412" s="17">
        <f t="shared" si="49"/>
        <v>0.31250000000000006</v>
      </c>
      <c r="K412" s="18" t="str">
        <f t="shared" si="50"/>
        <v>- 0:30</v>
      </c>
      <c r="L412" s="19">
        <f t="shared" si="51"/>
        <v>2.0833333333333259E-2</v>
      </c>
      <c r="M412" t="str">
        <f t="shared" si="52"/>
        <v/>
      </c>
      <c r="N412" t="str">
        <f t="array" aca="1" ref="N412" ca="1">IFERROR(IF(MATCH(C412,Feries,0),1,""),"")</f>
        <v/>
      </c>
      <c r="O412" t="s">
        <v>230</v>
      </c>
      <c r="P412" s="55" t="s">
        <v>200</v>
      </c>
      <c r="Q412" s="56">
        <f t="shared" si="53"/>
        <v>48</v>
      </c>
      <c r="R412">
        <f t="shared" si="54"/>
        <v>11</v>
      </c>
      <c r="S412">
        <f t="shared" si="55"/>
        <v>2018</v>
      </c>
    </row>
    <row r="413" spans="2:19" hidden="1" x14ac:dyDescent="0.25">
      <c r="B413">
        <f t="shared" si="48"/>
        <v>410</v>
      </c>
      <c r="C413" s="1">
        <v>43432</v>
      </c>
      <c r="D413" s="34" t="s">
        <v>168</v>
      </c>
      <c r="E413" s="23" t="s">
        <v>15</v>
      </c>
      <c r="F413" s="17" t="s">
        <v>82</v>
      </c>
      <c r="G413" s="17" t="s">
        <v>83</v>
      </c>
      <c r="H413" s="17" t="s">
        <v>87</v>
      </c>
      <c r="I413" s="17" t="s">
        <v>93</v>
      </c>
      <c r="J413" s="17">
        <f t="shared" si="49"/>
        <v>0.31250000000000006</v>
      </c>
      <c r="K413" s="18" t="str">
        <f t="shared" si="50"/>
        <v>- 0:30</v>
      </c>
      <c r="L413" s="19">
        <f t="shared" si="51"/>
        <v>2.0833333333333259E-2</v>
      </c>
      <c r="M413" t="str">
        <f t="shared" si="52"/>
        <v/>
      </c>
      <c r="N413" t="str">
        <f t="array" aca="1" ref="N413" ca="1">IFERROR(IF(MATCH(C413,Feries,0),1,""),"")</f>
        <v/>
      </c>
      <c r="O413" t="s">
        <v>230</v>
      </c>
      <c r="P413" s="55" t="s">
        <v>200</v>
      </c>
      <c r="Q413" s="56">
        <f t="shared" si="53"/>
        <v>48</v>
      </c>
      <c r="R413">
        <f t="shared" si="54"/>
        <v>11</v>
      </c>
      <c r="S413">
        <f t="shared" si="55"/>
        <v>2018</v>
      </c>
    </row>
    <row r="414" spans="2:19" hidden="1" x14ac:dyDescent="0.25">
      <c r="B414">
        <f t="shared" si="48"/>
        <v>411</v>
      </c>
      <c r="C414" s="1">
        <v>43432</v>
      </c>
      <c r="D414" s="34" t="s">
        <v>169</v>
      </c>
      <c r="E414" s="23" t="s">
        <v>15</v>
      </c>
      <c r="F414" s="17" t="s">
        <v>82</v>
      </c>
      <c r="G414" s="17" t="s">
        <v>83</v>
      </c>
      <c r="H414" s="17" t="s">
        <v>87</v>
      </c>
      <c r="I414" s="17" t="s">
        <v>93</v>
      </c>
      <c r="J414" s="17">
        <f t="shared" si="49"/>
        <v>0.31250000000000006</v>
      </c>
      <c r="K414" s="18" t="str">
        <f t="shared" si="50"/>
        <v>- 0:30</v>
      </c>
      <c r="L414" s="19">
        <f t="shared" si="51"/>
        <v>2.0833333333333259E-2</v>
      </c>
      <c r="M414" t="str">
        <f t="shared" si="52"/>
        <v/>
      </c>
      <c r="N414" t="str">
        <f t="array" aca="1" ref="N414" ca="1">IFERROR(IF(MATCH(C414,Feries,0),1,""),"")</f>
        <v/>
      </c>
      <c r="O414" t="s">
        <v>230</v>
      </c>
      <c r="P414" s="55" t="s">
        <v>200</v>
      </c>
      <c r="Q414" s="56">
        <f t="shared" si="53"/>
        <v>48</v>
      </c>
      <c r="R414">
        <f t="shared" si="54"/>
        <v>11</v>
      </c>
      <c r="S414">
        <f t="shared" si="55"/>
        <v>2018</v>
      </c>
    </row>
    <row r="415" spans="2:19" hidden="1" x14ac:dyDescent="0.25">
      <c r="B415">
        <f t="shared" si="48"/>
        <v>412</v>
      </c>
      <c r="C415" s="1">
        <v>43432</v>
      </c>
      <c r="D415" s="34" t="s">
        <v>170</v>
      </c>
      <c r="E415" s="23" t="s">
        <v>15</v>
      </c>
      <c r="F415" s="17" t="s">
        <v>82</v>
      </c>
      <c r="G415" s="17" t="s">
        <v>83</v>
      </c>
      <c r="H415" s="17" t="s">
        <v>87</v>
      </c>
      <c r="I415" s="17" t="s">
        <v>93</v>
      </c>
      <c r="J415" s="17">
        <f t="shared" si="49"/>
        <v>0.31250000000000006</v>
      </c>
      <c r="K415" s="18" t="str">
        <f t="shared" si="50"/>
        <v>- 0:30</v>
      </c>
      <c r="L415" s="19">
        <f t="shared" si="51"/>
        <v>2.0833333333333259E-2</v>
      </c>
      <c r="M415" t="str">
        <f t="shared" si="52"/>
        <v/>
      </c>
      <c r="N415" t="str">
        <f t="array" aca="1" ref="N415" ca="1">IFERROR(IF(MATCH(C415,Feries,0),1,""),"")</f>
        <v/>
      </c>
      <c r="O415" t="s">
        <v>230</v>
      </c>
      <c r="P415" s="55" t="s">
        <v>200</v>
      </c>
      <c r="Q415" s="56">
        <f t="shared" si="53"/>
        <v>48</v>
      </c>
      <c r="R415">
        <f t="shared" si="54"/>
        <v>11</v>
      </c>
      <c r="S415">
        <f t="shared" si="55"/>
        <v>2018</v>
      </c>
    </row>
    <row r="416" spans="2:19" hidden="1" x14ac:dyDescent="0.25">
      <c r="B416">
        <f t="shared" si="48"/>
        <v>413</v>
      </c>
      <c r="C416" s="1">
        <v>43432</v>
      </c>
      <c r="D416" s="34" t="s">
        <v>171</v>
      </c>
      <c r="E416" s="23" t="s">
        <v>15</v>
      </c>
      <c r="F416" s="17" t="s">
        <v>82</v>
      </c>
      <c r="G416" s="17" t="s">
        <v>83</v>
      </c>
      <c r="H416" s="17" t="s">
        <v>87</v>
      </c>
      <c r="I416" s="17" t="s">
        <v>93</v>
      </c>
      <c r="J416" s="17">
        <f t="shared" si="49"/>
        <v>0.31250000000000006</v>
      </c>
      <c r="K416" s="18" t="str">
        <f t="shared" si="50"/>
        <v>- 0:30</v>
      </c>
      <c r="L416" s="19">
        <f t="shared" si="51"/>
        <v>2.0833333333333259E-2</v>
      </c>
      <c r="M416" t="str">
        <f t="shared" si="52"/>
        <v/>
      </c>
      <c r="N416" t="str">
        <f t="array" aca="1" ref="N416" ca="1">IFERROR(IF(MATCH(C416,Feries,0),1,""),"")</f>
        <v/>
      </c>
      <c r="O416" t="s">
        <v>230</v>
      </c>
      <c r="P416" s="55" t="s">
        <v>200</v>
      </c>
      <c r="Q416" s="56">
        <f t="shared" si="53"/>
        <v>48</v>
      </c>
      <c r="R416">
        <f t="shared" si="54"/>
        <v>11</v>
      </c>
      <c r="S416">
        <f t="shared" si="55"/>
        <v>2018</v>
      </c>
    </row>
    <row r="417" spans="2:19" hidden="1" x14ac:dyDescent="0.25">
      <c r="B417">
        <f t="shared" si="48"/>
        <v>414</v>
      </c>
      <c r="C417" s="1">
        <v>43432</v>
      </c>
      <c r="D417" s="34" t="s">
        <v>172</v>
      </c>
      <c r="E417" s="23" t="s">
        <v>15</v>
      </c>
      <c r="F417" s="17" t="s">
        <v>82</v>
      </c>
      <c r="G417" s="17" t="s">
        <v>83</v>
      </c>
      <c r="H417" s="17" t="s">
        <v>87</v>
      </c>
      <c r="I417" s="17" t="s">
        <v>93</v>
      </c>
      <c r="J417" s="17">
        <f t="shared" si="49"/>
        <v>0.31250000000000006</v>
      </c>
      <c r="K417" s="18" t="str">
        <f t="shared" si="50"/>
        <v>- 0:30</v>
      </c>
      <c r="L417" s="19">
        <f t="shared" si="51"/>
        <v>2.0833333333333259E-2</v>
      </c>
      <c r="M417" t="str">
        <f t="shared" si="52"/>
        <v/>
      </c>
      <c r="N417" t="str">
        <f t="array" aca="1" ref="N417" ca="1">IFERROR(IF(MATCH(C417,Feries,0),1,""),"")</f>
        <v/>
      </c>
      <c r="O417" t="s">
        <v>230</v>
      </c>
      <c r="P417" s="55" t="s">
        <v>200</v>
      </c>
      <c r="Q417" s="56">
        <f t="shared" si="53"/>
        <v>48</v>
      </c>
      <c r="R417">
        <f t="shared" si="54"/>
        <v>11</v>
      </c>
      <c r="S417">
        <f t="shared" si="55"/>
        <v>2018</v>
      </c>
    </row>
    <row r="418" spans="2:19" hidden="1" x14ac:dyDescent="0.25">
      <c r="B418">
        <f t="shared" si="48"/>
        <v>415</v>
      </c>
      <c r="C418" s="1">
        <v>43432</v>
      </c>
      <c r="D418" s="34" t="s">
        <v>193</v>
      </c>
      <c r="E418" s="23" t="s">
        <v>15</v>
      </c>
      <c r="F418" s="17" t="s">
        <v>82</v>
      </c>
      <c r="G418" s="17" t="s">
        <v>83</v>
      </c>
      <c r="H418" s="17" t="s">
        <v>87</v>
      </c>
      <c r="I418" s="17" t="s">
        <v>93</v>
      </c>
      <c r="J418" s="17">
        <f t="shared" si="49"/>
        <v>0.31250000000000006</v>
      </c>
      <c r="K418" s="18" t="str">
        <f t="shared" si="50"/>
        <v>- 0:30</v>
      </c>
      <c r="L418" s="19">
        <f t="shared" si="51"/>
        <v>2.0833333333333259E-2</v>
      </c>
      <c r="M418" t="str">
        <f t="shared" si="52"/>
        <v/>
      </c>
      <c r="N418" t="str">
        <f t="array" aca="1" ref="N418" ca="1">IFERROR(IF(MATCH(C418,Feries,0),1,""),"")</f>
        <v/>
      </c>
      <c r="O418" t="s">
        <v>134</v>
      </c>
      <c r="P418" s="52" t="s">
        <v>200</v>
      </c>
      <c r="Q418" s="56">
        <f t="shared" si="53"/>
        <v>48</v>
      </c>
      <c r="R418">
        <f t="shared" si="54"/>
        <v>11</v>
      </c>
      <c r="S418">
        <f t="shared" si="55"/>
        <v>2018</v>
      </c>
    </row>
    <row r="419" spans="2:19" hidden="1" x14ac:dyDescent="0.25">
      <c r="B419">
        <f t="shared" si="48"/>
        <v>416</v>
      </c>
      <c r="C419" s="1">
        <v>43432</v>
      </c>
      <c r="D419" s="34" t="s">
        <v>194</v>
      </c>
      <c r="E419" s="23" t="s">
        <v>15</v>
      </c>
      <c r="F419" s="17" t="s">
        <v>82</v>
      </c>
      <c r="G419" s="17" t="s">
        <v>83</v>
      </c>
      <c r="H419" s="17" t="s">
        <v>87</v>
      </c>
      <c r="I419" s="17" t="s">
        <v>93</v>
      </c>
      <c r="J419" s="17">
        <f t="shared" si="49"/>
        <v>0.31250000000000006</v>
      </c>
      <c r="K419" s="18" t="str">
        <f t="shared" si="50"/>
        <v>- 0:30</v>
      </c>
      <c r="L419" s="19">
        <f t="shared" si="51"/>
        <v>2.0833333333333259E-2</v>
      </c>
      <c r="M419" t="str">
        <f t="shared" si="52"/>
        <v/>
      </c>
      <c r="N419" t="str">
        <f t="array" aca="1" ref="N419" ca="1">IFERROR(IF(MATCH(C419,Feries,0),1,""),"")</f>
        <v/>
      </c>
      <c r="O419" t="s">
        <v>134</v>
      </c>
      <c r="P419" s="52" t="s">
        <v>200</v>
      </c>
      <c r="Q419" s="56">
        <f t="shared" si="53"/>
        <v>48</v>
      </c>
      <c r="R419">
        <f t="shared" si="54"/>
        <v>11</v>
      </c>
      <c r="S419">
        <f t="shared" si="55"/>
        <v>2018</v>
      </c>
    </row>
    <row r="420" spans="2:19" hidden="1" x14ac:dyDescent="0.25">
      <c r="B420">
        <f t="shared" si="48"/>
        <v>417</v>
      </c>
      <c r="C420" s="1">
        <v>43432</v>
      </c>
      <c r="D420" s="34" t="s">
        <v>195</v>
      </c>
      <c r="E420" s="23" t="s">
        <v>15</v>
      </c>
      <c r="F420" s="17" t="s">
        <v>82</v>
      </c>
      <c r="G420" s="17" t="s">
        <v>83</v>
      </c>
      <c r="H420" s="17" t="s">
        <v>87</v>
      </c>
      <c r="I420" s="17" t="s">
        <v>93</v>
      </c>
      <c r="J420" s="17">
        <f t="shared" si="49"/>
        <v>0.31250000000000006</v>
      </c>
      <c r="K420" s="18" t="str">
        <f t="shared" si="50"/>
        <v>- 0:30</v>
      </c>
      <c r="L420" s="19">
        <f t="shared" si="51"/>
        <v>2.0833333333333259E-2</v>
      </c>
      <c r="M420" t="str">
        <f t="shared" si="52"/>
        <v/>
      </c>
      <c r="N420" t="str">
        <f t="array" aca="1" ref="N420" ca="1">IFERROR(IF(MATCH(C420,Feries,0),1,""),"")</f>
        <v/>
      </c>
      <c r="O420" t="s">
        <v>134</v>
      </c>
      <c r="P420" s="52" t="s">
        <v>200</v>
      </c>
      <c r="Q420" s="56">
        <f t="shared" si="53"/>
        <v>48</v>
      </c>
      <c r="R420">
        <f t="shared" si="54"/>
        <v>11</v>
      </c>
      <c r="S420">
        <f t="shared" si="55"/>
        <v>2018</v>
      </c>
    </row>
    <row r="421" spans="2:19" hidden="1" x14ac:dyDescent="0.25">
      <c r="B421">
        <f t="shared" si="48"/>
        <v>418</v>
      </c>
      <c r="C421" s="1">
        <v>43432</v>
      </c>
      <c r="D421" s="34" t="s">
        <v>196</v>
      </c>
      <c r="E421" s="23" t="s">
        <v>15</v>
      </c>
      <c r="F421" s="17" t="s">
        <v>82</v>
      </c>
      <c r="G421" s="17" t="s">
        <v>83</v>
      </c>
      <c r="H421" s="17" t="s">
        <v>87</v>
      </c>
      <c r="I421" s="17" t="s">
        <v>93</v>
      </c>
      <c r="J421" s="17">
        <f t="shared" si="49"/>
        <v>0.31250000000000006</v>
      </c>
      <c r="K421" s="18" t="str">
        <f t="shared" si="50"/>
        <v>- 0:30</v>
      </c>
      <c r="L421" s="19">
        <f t="shared" si="51"/>
        <v>2.0833333333333259E-2</v>
      </c>
      <c r="M421" t="str">
        <f t="shared" si="52"/>
        <v/>
      </c>
      <c r="N421" t="str">
        <f t="array" aca="1" ref="N421" ca="1">IFERROR(IF(MATCH(C421,Feries,0),1,""),"")</f>
        <v/>
      </c>
      <c r="O421" t="s">
        <v>134</v>
      </c>
      <c r="P421" s="52" t="s">
        <v>200</v>
      </c>
      <c r="Q421" s="56">
        <f t="shared" si="53"/>
        <v>48</v>
      </c>
      <c r="R421">
        <f t="shared" si="54"/>
        <v>11</v>
      </c>
      <c r="S421">
        <f t="shared" si="55"/>
        <v>2018</v>
      </c>
    </row>
    <row r="422" spans="2:19" hidden="1" x14ac:dyDescent="0.25">
      <c r="B422">
        <f t="shared" si="48"/>
        <v>419</v>
      </c>
      <c r="C422" s="1">
        <v>43433</v>
      </c>
      <c r="D422" s="34" t="s">
        <v>167</v>
      </c>
      <c r="E422" s="23" t="s">
        <v>15</v>
      </c>
      <c r="F422" s="17" t="s">
        <v>82</v>
      </c>
      <c r="G422" s="17" t="s">
        <v>83</v>
      </c>
      <c r="H422" s="17" t="s">
        <v>87</v>
      </c>
      <c r="I422" s="17" t="s">
        <v>93</v>
      </c>
      <c r="J422" s="17">
        <f t="shared" si="49"/>
        <v>0.31250000000000006</v>
      </c>
      <c r="K422" s="18" t="str">
        <f t="shared" si="50"/>
        <v>- 0:30</v>
      </c>
      <c r="L422" s="19">
        <f t="shared" si="51"/>
        <v>2.0833333333333259E-2</v>
      </c>
      <c r="M422" t="str">
        <f t="shared" si="52"/>
        <v/>
      </c>
      <c r="N422" t="str">
        <f t="array" aca="1" ref="N422" ca="1">IFERROR(IF(MATCH(C422,Feries,0),1,""),"")</f>
        <v/>
      </c>
      <c r="O422" t="s">
        <v>230</v>
      </c>
      <c r="P422" s="55" t="s">
        <v>200</v>
      </c>
      <c r="Q422" s="56">
        <f t="shared" si="53"/>
        <v>48</v>
      </c>
      <c r="R422">
        <f t="shared" si="54"/>
        <v>11</v>
      </c>
      <c r="S422">
        <f t="shared" si="55"/>
        <v>2018</v>
      </c>
    </row>
    <row r="423" spans="2:19" hidden="1" x14ac:dyDescent="0.25">
      <c r="B423">
        <f t="shared" si="48"/>
        <v>420</v>
      </c>
      <c r="C423" s="1">
        <v>43433</v>
      </c>
      <c r="D423" s="34" t="s">
        <v>168</v>
      </c>
      <c r="E423" s="23" t="s">
        <v>15</v>
      </c>
      <c r="F423" s="17" t="s">
        <v>82</v>
      </c>
      <c r="G423" s="17" t="s">
        <v>83</v>
      </c>
      <c r="H423" s="17" t="s">
        <v>87</v>
      </c>
      <c r="I423" s="17" t="s">
        <v>93</v>
      </c>
      <c r="J423" s="17">
        <f t="shared" si="49"/>
        <v>0.31250000000000006</v>
      </c>
      <c r="K423" s="18" t="str">
        <f t="shared" si="50"/>
        <v>- 0:30</v>
      </c>
      <c r="L423" s="19">
        <f t="shared" si="51"/>
        <v>2.0833333333333259E-2</v>
      </c>
      <c r="M423" t="str">
        <f t="shared" si="52"/>
        <v/>
      </c>
      <c r="N423" t="str">
        <f t="array" aca="1" ref="N423" ca="1">IFERROR(IF(MATCH(C423,Feries,0),1,""),"")</f>
        <v/>
      </c>
      <c r="O423" t="s">
        <v>230</v>
      </c>
      <c r="P423" s="55" t="s">
        <v>200</v>
      </c>
      <c r="Q423" s="56">
        <f t="shared" si="53"/>
        <v>48</v>
      </c>
      <c r="R423">
        <f t="shared" si="54"/>
        <v>11</v>
      </c>
      <c r="S423">
        <f t="shared" si="55"/>
        <v>2018</v>
      </c>
    </row>
    <row r="424" spans="2:19" hidden="1" x14ac:dyDescent="0.25">
      <c r="B424">
        <f t="shared" si="48"/>
        <v>421</v>
      </c>
      <c r="C424" s="1">
        <v>43433</v>
      </c>
      <c r="D424" s="34" t="s">
        <v>169</v>
      </c>
      <c r="E424" s="23" t="s">
        <v>15</v>
      </c>
      <c r="F424" s="17" t="s">
        <v>82</v>
      </c>
      <c r="G424" s="17" t="s">
        <v>83</v>
      </c>
      <c r="H424" s="17" t="s">
        <v>87</v>
      </c>
      <c r="I424" s="17" t="s">
        <v>93</v>
      </c>
      <c r="J424" s="17">
        <f t="shared" si="49"/>
        <v>0.31250000000000006</v>
      </c>
      <c r="K424" s="18" t="str">
        <f t="shared" si="50"/>
        <v>- 0:30</v>
      </c>
      <c r="L424" s="19">
        <f t="shared" si="51"/>
        <v>2.0833333333333259E-2</v>
      </c>
      <c r="M424" t="str">
        <f t="shared" si="52"/>
        <v/>
      </c>
      <c r="N424" t="str">
        <f t="array" aca="1" ref="N424" ca="1">IFERROR(IF(MATCH(C424,Feries,0),1,""),"")</f>
        <v/>
      </c>
      <c r="O424" t="s">
        <v>230</v>
      </c>
      <c r="P424" s="55" t="s">
        <v>200</v>
      </c>
      <c r="Q424" s="56">
        <f t="shared" si="53"/>
        <v>48</v>
      </c>
      <c r="R424">
        <f t="shared" si="54"/>
        <v>11</v>
      </c>
      <c r="S424">
        <f t="shared" si="55"/>
        <v>2018</v>
      </c>
    </row>
    <row r="425" spans="2:19" hidden="1" x14ac:dyDescent="0.25">
      <c r="B425">
        <f t="shared" si="48"/>
        <v>422</v>
      </c>
      <c r="C425" s="1">
        <v>43433</v>
      </c>
      <c r="D425" s="34" t="s">
        <v>170</v>
      </c>
      <c r="E425" s="23" t="s">
        <v>15</v>
      </c>
      <c r="F425" s="17" t="s">
        <v>82</v>
      </c>
      <c r="G425" s="17" t="s">
        <v>83</v>
      </c>
      <c r="H425" s="17" t="s">
        <v>87</v>
      </c>
      <c r="I425" s="17" t="s">
        <v>93</v>
      </c>
      <c r="J425" s="17">
        <f t="shared" si="49"/>
        <v>0.31250000000000006</v>
      </c>
      <c r="K425" s="18" t="str">
        <f t="shared" si="50"/>
        <v>- 0:30</v>
      </c>
      <c r="L425" s="19">
        <f t="shared" si="51"/>
        <v>2.0833333333333259E-2</v>
      </c>
      <c r="M425" t="str">
        <f t="shared" si="52"/>
        <v/>
      </c>
      <c r="N425" t="str">
        <f t="array" aca="1" ref="N425" ca="1">IFERROR(IF(MATCH(C425,Feries,0),1,""),"")</f>
        <v/>
      </c>
      <c r="O425" t="s">
        <v>230</v>
      </c>
      <c r="P425" s="55" t="s">
        <v>200</v>
      </c>
      <c r="Q425" s="56">
        <f t="shared" si="53"/>
        <v>48</v>
      </c>
      <c r="R425">
        <f t="shared" si="54"/>
        <v>11</v>
      </c>
      <c r="S425">
        <f t="shared" si="55"/>
        <v>2018</v>
      </c>
    </row>
    <row r="426" spans="2:19" hidden="1" x14ac:dyDescent="0.25">
      <c r="B426">
        <f t="shared" si="48"/>
        <v>423</v>
      </c>
      <c r="C426" s="1">
        <v>43433</v>
      </c>
      <c r="D426" s="34" t="s">
        <v>171</v>
      </c>
      <c r="E426" s="23" t="s">
        <v>15</v>
      </c>
      <c r="F426" s="17" t="s">
        <v>82</v>
      </c>
      <c r="G426" s="17" t="s">
        <v>83</v>
      </c>
      <c r="H426" s="17" t="s">
        <v>87</v>
      </c>
      <c r="I426" s="17" t="s">
        <v>93</v>
      </c>
      <c r="J426" s="17">
        <f t="shared" si="49"/>
        <v>0.31250000000000006</v>
      </c>
      <c r="K426" s="18" t="str">
        <f t="shared" si="50"/>
        <v>- 0:30</v>
      </c>
      <c r="L426" s="19">
        <f t="shared" si="51"/>
        <v>2.0833333333333259E-2</v>
      </c>
      <c r="M426" t="str">
        <f t="shared" si="52"/>
        <v/>
      </c>
      <c r="N426" t="str">
        <f t="array" aca="1" ref="N426" ca="1">IFERROR(IF(MATCH(C426,Feries,0),1,""),"")</f>
        <v/>
      </c>
      <c r="O426" t="s">
        <v>230</v>
      </c>
      <c r="P426" s="55" t="s">
        <v>200</v>
      </c>
      <c r="Q426" s="56">
        <f t="shared" si="53"/>
        <v>48</v>
      </c>
      <c r="R426">
        <f t="shared" si="54"/>
        <v>11</v>
      </c>
      <c r="S426">
        <f t="shared" si="55"/>
        <v>2018</v>
      </c>
    </row>
    <row r="427" spans="2:19" hidden="1" x14ac:dyDescent="0.25">
      <c r="B427">
        <f t="shared" si="48"/>
        <v>424</v>
      </c>
      <c r="C427" s="1">
        <v>43433</v>
      </c>
      <c r="D427" s="34" t="s">
        <v>172</v>
      </c>
      <c r="E427" s="23" t="s">
        <v>15</v>
      </c>
      <c r="F427" s="17" t="s">
        <v>82</v>
      </c>
      <c r="G427" s="17" t="s">
        <v>83</v>
      </c>
      <c r="H427" s="17" t="s">
        <v>87</v>
      </c>
      <c r="I427" s="17" t="s">
        <v>93</v>
      </c>
      <c r="J427" s="17">
        <f t="shared" si="49"/>
        <v>0.31250000000000006</v>
      </c>
      <c r="K427" s="18" t="str">
        <f t="shared" si="50"/>
        <v>- 0:30</v>
      </c>
      <c r="L427" s="19">
        <f t="shared" si="51"/>
        <v>2.0833333333333259E-2</v>
      </c>
      <c r="M427" t="str">
        <f t="shared" si="52"/>
        <v/>
      </c>
      <c r="N427" t="str">
        <f t="array" aca="1" ref="N427" ca="1">IFERROR(IF(MATCH(C427,Feries,0),1,""),"")</f>
        <v/>
      </c>
      <c r="O427" t="s">
        <v>230</v>
      </c>
      <c r="P427" s="55" t="s">
        <v>200</v>
      </c>
      <c r="Q427" s="56">
        <f t="shared" si="53"/>
        <v>48</v>
      </c>
      <c r="R427">
        <f t="shared" si="54"/>
        <v>11</v>
      </c>
      <c r="S427">
        <f t="shared" si="55"/>
        <v>2018</v>
      </c>
    </row>
    <row r="428" spans="2:19" hidden="1" x14ac:dyDescent="0.25">
      <c r="B428">
        <f t="shared" si="48"/>
        <v>425</v>
      </c>
      <c r="C428" s="1">
        <v>43433</v>
      </c>
      <c r="D428" s="34" t="s">
        <v>193</v>
      </c>
      <c r="E428" s="23" t="s">
        <v>15</v>
      </c>
      <c r="F428" s="17" t="s">
        <v>82</v>
      </c>
      <c r="G428" s="17" t="s">
        <v>83</v>
      </c>
      <c r="H428" s="17" t="s">
        <v>87</v>
      </c>
      <c r="I428" s="17" t="s">
        <v>93</v>
      </c>
      <c r="J428" s="17">
        <f t="shared" si="49"/>
        <v>0.31250000000000006</v>
      </c>
      <c r="K428" s="18" t="str">
        <f t="shared" si="50"/>
        <v>- 0:30</v>
      </c>
      <c r="L428" s="19">
        <f t="shared" si="51"/>
        <v>2.0833333333333259E-2</v>
      </c>
      <c r="M428" t="str">
        <f t="shared" si="52"/>
        <v/>
      </c>
      <c r="N428" t="str">
        <f t="array" aca="1" ref="N428" ca="1">IFERROR(IF(MATCH(C428,Feries,0),1,""),"")</f>
        <v/>
      </c>
      <c r="O428" t="s">
        <v>134</v>
      </c>
      <c r="P428" s="52" t="s">
        <v>200</v>
      </c>
      <c r="Q428" s="56">
        <f t="shared" si="53"/>
        <v>48</v>
      </c>
      <c r="R428">
        <f t="shared" si="54"/>
        <v>11</v>
      </c>
      <c r="S428">
        <f t="shared" si="55"/>
        <v>2018</v>
      </c>
    </row>
    <row r="429" spans="2:19" hidden="1" x14ac:dyDescent="0.25">
      <c r="B429">
        <f t="shared" si="48"/>
        <v>426</v>
      </c>
      <c r="C429" s="1">
        <v>43433</v>
      </c>
      <c r="D429" s="34" t="s">
        <v>194</v>
      </c>
      <c r="E429" s="23" t="s">
        <v>15</v>
      </c>
      <c r="F429" s="17" t="s">
        <v>82</v>
      </c>
      <c r="G429" s="17" t="s">
        <v>83</v>
      </c>
      <c r="H429" s="17" t="s">
        <v>87</v>
      </c>
      <c r="I429" s="17" t="s">
        <v>93</v>
      </c>
      <c r="J429" s="17">
        <f t="shared" si="49"/>
        <v>0.31250000000000006</v>
      </c>
      <c r="K429" s="18" t="str">
        <f t="shared" si="50"/>
        <v>- 0:30</v>
      </c>
      <c r="L429" s="19">
        <f t="shared" si="51"/>
        <v>2.0833333333333259E-2</v>
      </c>
      <c r="M429" t="str">
        <f t="shared" si="52"/>
        <v/>
      </c>
      <c r="N429" t="str">
        <f t="array" aca="1" ref="N429" ca="1">IFERROR(IF(MATCH(C429,Feries,0),1,""),"")</f>
        <v/>
      </c>
      <c r="O429" t="s">
        <v>134</v>
      </c>
      <c r="P429" s="52" t="s">
        <v>200</v>
      </c>
      <c r="Q429" s="56">
        <f t="shared" si="53"/>
        <v>48</v>
      </c>
      <c r="R429">
        <f t="shared" si="54"/>
        <v>11</v>
      </c>
      <c r="S429">
        <f t="shared" si="55"/>
        <v>2018</v>
      </c>
    </row>
    <row r="430" spans="2:19" hidden="1" x14ac:dyDescent="0.25">
      <c r="B430">
        <f t="shared" si="48"/>
        <v>427</v>
      </c>
      <c r="C430" s="1">
        <v>43433</v>
      </c>
      <c r="D430" s="34" t="s">
        <v>195</v>
      </c>
      <c r="E430" s="23" t="s">
        <v>15</v>
      </c>
      <c r="F430" s="17" t="s">
        <v>82</v>
      </c>
      <c r="G430" s="17" t="s">
        <v>83</v>
      </c>
      <c r="H430" s="17" t="s">
        <v>87</v>
      </c>
      <c r="I430" s="17" t="s">
        <v>93</v>
      </c>
      <c r="J430" s="17">
        <f t="shared" si="49"/>
        <v>0.31250000000000006</v>
      </c>
      <c r="K430" s="18" t="str">
        <f t="shared" si="50"/>
        <v>- 0:30</v>
      </c>
      <c r="L430" s="19">
        <f t="shared" si="51"/>
        <v>2.0833333333333259E-2</v>
      </c>
      <c r="M430" t="str">
        <f t="shared" si="52"/>
        <v/>
      </c>
      <c r="N430" t="str">
        <f t="array" aca="1" ref="N430" ca="1">IFERROR(IF(MATCH(C430,Feries,0),1,""),"")</f>
        <v/>
      </c>
      <c r="O430" t="s">
        <v>134</v>
      </c>
      <c r="P430" s="52" t="s">
        <v>200</v>
      </c>
      <c r="Q430" s="56">
        <f t="shared" si="53"/>
        <v>48</v>
      </c>
      <c r="R430">
        <f t="shared" si="54"/>
        <v>11</v>
      </c>
      <c r="S430">
        <f t="shared" si="55"/>
        <v>2018</v>
      </c>
    </row>
    <row r="431" spans="2:19" hidden="1" x14ac:dyDescent="0.25">
      <c r="B431">
        <f t="shared" si="48"/>
        <v>428</v>
      </c>
      <c r="C431" s="1">
        <v>43433</v>
      </c>
      <c r="D431" s="34" t="s">
        <v>196</v>
      </c>
      <c r="E431" s="23" t="s">
        <v>15</v>
      </c>
      <c r="F431" s="17" t="s">
        <v>82</v>
      </c>
      <c r="G431" s="17" t="s">
        <v>83</v>
      </c>
      <c r="H431" s="17" t="s">
        <v>87</v>
      </c>
      <c r="I431" s="17" t="s">
        <v>93</v>
      </c>
      <c r="J431" s="17">
        <f t="shared" si="49"/>
        <v>0.31250000000000006</v>
      </c>
      <c r="K431" s="18" t="str">
        <f t="shared" si="50"/>
        <v>- 0:30</v>
      </c>
      <c r="L431" s="19">
        <f t="shared" si="51"/>
        <v>2.0833333333333259E-2</v>
      </c>
      <c r="M431" t="str">
        <f t="shared" si="52"/>
        <v/>
      </c>
      <c r="N431" t="str">
        <f t="array" aca="1" ref="N431" ca="1">IFERROR(IF(MATCH(C431,Feries,0),1,""),"")</f>
        <v/>
      </c>
      <c r="O431" t="s">
        <v>134</v>
      </c>
      <c r="P431" s="52" t="s">
        <v>200</v>
      </c>
      <c r="Q431" s="56">
        <f t="shared" si="53"/>
        <v>48</v>
      </c>
      <c r="R431">
        <f t="shared" si="54"/>
        <v>11</v>
      </c>
      <c r="S431">
        <f t="shared" si="55"/>
        <v>2018</v>
      </c>
    </row>
    <row r="432" spans="2:19" hidden="1" x14ac:dyDescent="0.25">
      <c r="B432">
        <f t="shared" si="48"/>
        <v>429</v>
      </c>
      <c r="C432" s="1">
        <v>43434</v>
      </c>
      <c r="D432" s="34" t="s">
        <v>167</v>
      </c>
      <c r="E432" s="23" t="s">
        <v>15</v>
      </c>
      <c r="F432" s="17" t="s">
        <v>82</v>
      </c>
      <c r="G432" s="17" t="s">
        <v>83</v>
      </c>
      <c r="H432" s="17" t="s">
        <v>87</v>
      </c>
      <c r="I432" s="17" t="s">
        <v>93</v>
      </c>
      <c r="J432" s="17">
        <f t="shared" si="49"/>
        <v>0.31250000000000006</v>
      </c>
      <c r="K432" s="18" t="str">
        <f t="shared" si="50"/>
        <v>- 0:30</v>
      </c>
      <c r="L432" s="19">
        <f t="shared" si="51"/>
        <v>2.0833333333333259E-2</v>
      </c>
      <c r="M432" t="str">
        <f t="shared" si="52"/>
        <v/>
      </c>
      <c r="N432" t="str">
        <f t="array" aca="1" ref="N432" ca="1">IFERROR(IF(MATCH(C432,Feries,0),1,""),"")</f>
        <v/>
      </c>
      <c r="O432" t="s">
        <v>230</v>
      </c>
      <c r="P432" s="55" t="s">
        <v>200</v>
      </c>
      <c r="Q432" s="56">
        <f t="shared" si="53"/>
        <v>48</v>
      </c>
      <c r="R432">
        <f t="shared" si="54"/>
        <v>11</v>
      </c>
      <c r="S432">
        <f t="shared" si="55"/>
        <v>2018</v>
      </c>
    </row>
    <row r="433" spans="2:19" hidden="1" x14ac:dyDescent="0.25">
      <c r="B433">
        <f t="shared" si="48"/>
        <v>430</v>
      </c>
      <c r="C433" s="1">
        <v>43434</v>
      </c>
      <c r="D433" s="34" t="s">
        <v>168</v>
      </c>
      <c r="E433" s="23" t="s">
        <v>15</v>
      </c>
      <c r="F433" s="17" t="s">
        <v>82</v>
      </c>
      <c r="G433" s="17" t="s">
        <v>83</v>
      </c>
      <c r="H433" s="17" t="s">
        <v>87</v>
      </c>
      <c r="I433" s="17" t="s">
        <v>93</v>
      </c>
      <c r="J433" s="17">
        <f t="shared" si="49"/>
        <v>0.31250000000000006</v>
      </c>
      <c r="K433" s="18" t="str">
        <f t="shared" si="50"/>
        <v>- 0:30</v>
      </c>
      <c r="L433" s="19">
        <f t="shared" si="51"/>
        <v>2.0833333333333259E-2</v>
      </c>
      <c r="M433" t="str">
        <f t="shared" si="52"/>
        <v/>
      </c>
      <c r="N433" t="str">
        <f t="array" aca="1" ref="N433" ca="1">IFERROR(IF(MATCH(C433,Feries,0),1,""),"")</f>
        <v/>
      </c>
      <c r="O433" t="s">
        <v>230</v>
      </c>
      <c r="P433" s="55" t="s">
        <v>200</v>
      </c>
      <c r="Q433" s="56">
        <f t="shared" si="53"/>
        <v>48</v>
      </c>
      <c r="R433">
        <f t="shared" si="54"/>
        <v>11</v>
      </c>
      <c r="S433">
        <f t="shared" si="55"/>
        <v>2018</v>
      </c>
    </row>
    <row r="434" spans="2:19" hidden="1" x14ac:dyDescent="0.25">
      <c r="B434">
        <f t="shared" si="48"/>
        <v>431</v>
      </c>
      <c r="C434" s="1">
        <v>43434</v>
      </c>
      <c r="D434" s="34" t="s">
        <v>169</v>
      </c>
      <c r="E434" s="23" t="s">
        <v>15</v>
      </c>
      <c r="F434" s="17" t="s">
        <v>82</v>
      </c>
      <c r="G434" s="17" t="s">
        <v>83</v>
      </c>
      <c r="H434" s="17" t="s">
        <v>87</v>
      </c>
      <c r="I434" s="17" t="s">
        <v>93</v>
      </c>
      <c r="J434" s="17">
        <f t="shared" si="49"/>
        <v>0.31250000000000006</v>
      </c>
      <c r="K434" s="18" t="str">
        <f t="shared" si="50"/>
        <v>- 0:30</v>
      </c>
      <c r="L434" s="19">
        <f t="shared" si="51"/>
        <v>2.0833333333333259E-2</v>
      </c>
      <c r="M434" t="str">
        <f t="shared" si="52"/>
        <v/>
      </c>
      <c r="N434" t="str">
        <f t="array" aca="1" ref="N434" ca="1">IFERROR(IF(MATCH(C434,Feries,0),1,""),"")</f>
        <v/>
      </c>
      <c r="O434" t="s">
        <v>230</v>
      </c>
      <c r="P434" s="55" t="s">
        <v>200</v>
      </c>
      <c r="Q434" s="56">
        <f t="shared" si="53"/>
        <v>48</v>
      </c>
      <c r="R434">
        <f t="shared" si="54"/>
        <v>11</v>
      </c>
      <c r="S434">
        <f t="shared" si="55"/>
        <v>2018</v>
      </c>
    </row>
    <row r="435" spans="2:19" hidden="1" x14ac:dyDescent="0.25">
      <c r="B435">
        <f t="shared" si="48"/>
        <v>432</v>
      </c>
      <c r="C435" s="1">
        <v>43434</v>
      </c>
      <c r="D435" s="34" t="s">
        <v>170</v>
      </c>
      <c r="E435" s="23" t="s">
        <v>15</v>
      </c>
      <c r="F435" s="17" t="s">
        <v>82</v>
      </c>
      <c r="G435" s="17" t="s">
        <v>83</v>
      </c>
      <c r="H435" s="17" t="s">
        <v>87</v>
      </c>
      <c r="I435" s="17" t="s">
        <v>93</v>
      </c>
      <c r="J435" s="17">
        <f t="shared" si="49"/>
        <v>0.31250000000000006</v>
      </c>
      <c r="K435" s="18" t="str">
        <f t="shared" si="50"/>
        <v>- 0:30</v>
      </c>
      <c r="L435" s="19">
        <f t="shared" si="51"/>
        <v>2.0833333333333259E-2</v>
      </c>
      <c r="M435" t="str">
        <f t="shared" si="52"/>
        <v/>
      </c>
      <c r="N435" t="str">
        <f t="array" aca="1" ref="N435" ca="1">IFERROR(IF(MATCH(C435,Feries,0),1,""),"")</f>
        <v/>
      </c>
      <c r="O435" t="s">
        <v>230</v>
      </c>
      <c r="P435" s="55" t="s">
        <v>200</v>
      </c>
      <c r="Q435" s="56">
        <f t="shared" si="53"/>
        <v>48</v>
      </c>
      <c r="R435">
        <f t="shared" si="54"/>
        <v>11</v>
      </c>
      <c r="S435">
        <f t="shared" si="55"/>
        <v>2018</v>
      </c>
    </row>
    <row r="436" spans="2:19" hidden="1" x14ac:dyDescent="0.25">
      <c r="B436">
        <f t="shared" si="48"/>
        <v>433</v>
      </c>
      <c r="C436" s="1">
        <v>43434</v>
      </c>
      <c r="D436" s="34" t="s">
        <v>171</v>
      </c>
      <c r="E436" s="23" t="s">
        <v>15</v>
      </c>
      <c r="F436" s="17" t="s">
        <v>82</v>
      </c>
      <c r="G436" s="17" t="s">
        <v>83</v>
      </c>
      <c r="H436" s="17" t="s">
        <v>87</v>
      </c>
      <c r="I436" s="17" t="s">
        <v>93</v>
      </c>
      <c r="J436" s="17">
        <f t="shared" si="49"/>
        <v>0.31250000000000006</v>
      </c>
      <c r="K436" s="18" t="str">
        <f t="shared" si="50"/>
        <v>- 0:30</v>
      </c>
      <c r="L436" s="19">
        <f t="shared" si="51"/>
        <v>2.0833333333333259E-2</v>
      </c>
      <c r="M436" t="str">
        <f t="shared" si="52"/>
        <v/>
      </c>
      <c r="N436" t="str">
        <f t="array" aca="1" ref="N436" ca="1">IFERROR(IF(MATCH(C436,Feries,0),1,""),"")</f>
        <v/>
      </c>
      <c r="O436" t="s">
        <v>230</v>
      </c>
      <c r="P436" s="55" t="s">
        <v>200</v>
      </c>
      <c r="Q436" s="56">
        <f t="shared" si="53"/>
        <v>48</v>
      </c>
      <c r="R436">
        <f t="shared" si="54"/>
        <v>11</v>
      </c>
      <c r="S436">
        <f t="shared" si="55"/>
        <v>2018</v>
      </c>
    </row>
    <row r="437" spans="2:19" hidden="1" x14ac:dyDescent="0.25">
      <c r="B437">
        <f t="shared" si="48"/>
        <v>434</v>
      </c>
      <c r="C437" s="1">
        <v>43434</v>
      </c>
      <c r="D437" s="34" t="s">
        <v>172</v>
      </c>
      <c r="E437" s="23" t="s">
        <v>15</v>
      </c>
      <c r="F437" s="17" t="s">
        <v>82</v>
      </c>
      <c r="G437" s="17" t="s">
        <v>83</v>
      </c>
      <c r="H437" s="17" t="s">
        <v>87</v>
      </c>
      <c r="I437" s="17" t="s">
        <v>93</v>
      </c>
      <c r="J437" s="17">
        <f t="shared" si="49"/>
        <v>0.31250000000000006</v>
      </c>
      <c r="K437" s="18" t="str">
        <f t="shared" si="50"/>
        <v>- 0:30</v>
      </c>
      <c r="L437" s="19">
        <f t="shared" si="51"/>
        <v>2.0833333333333259E-2</v>
      </c>
      <c r="M437" t="str">
        <f t="shared" si="52"/>
        <v/>
      </c>
      <c r="N437" t="str">
        <f t="array" aca="1" ref="N437" ca="1">IFERROR(IF(MATCH(C437,Feries,0),1,""),"")</f>
        <v/>
      </c>
      <c r="O437" t="s">
        <v>230</v>
      </c>
      <c r="P437" s="55" t="s">
        <v>200</v>
      </c>
      <c r="Q437" s="56"/>
      <c r="R437">
        <f t="shared" si="54"/>
        <v>11</v>
      </c>
      <c r="S437">
        <f t="shared" si="55"/>
        <v>2018</v>
      </c>
    </row>
    <row r="438" spans="2:19" hidden="1" x14ac:dyDescent="0.25">
      <c r="B438">
        <f t="shared" si="48"/>
        <v>435</v>
      </c>
      <c r="C438" s="1">
        <v>43434</v>
      </c>
      <c r="D438" s="34" t="s">
        <v>193</v>
      </c>
      <c r="E438" s="23" t="s">
        <v>15</v>
      </c>
      <c r="F438" s="17" t="s">
        <v>82</v>
      </c>
      <c r="G438" s="17" t="s">
        <v>83</v>
      </c>
      <c r="H438" s="17" t="s">
        <v>87</v>
      </c>
      <c r="I438" s="17" t="s">
        <v>93</v>
      </c>
      <c r="J438" s="17">
        <f t="shared" si="49"/>
        <v>0.31250000000000006</v>
      </c>
      <c r="K438" s="18" t="str">
        <f t="shared" si="50"/>
        <v>- 0:30</v>
      </c>
      <c r="L438" s="19">
        <f t="shared" si="51"/>
        <v>2.0833333333333259E-2</v>
      </c>
      <c r="M438" t="str">
        <f t="shared" si="52"/>
        <v/>
      </c>
      <c r="N438" t="str">
        <f t="array" aca="1" ref="N438" ca="1">IFERROR(IF(MATCH(C438,Feries,0),1,""),"")</f>
        <v/>
      </c>
      <c r="O438" t="s">
        <v>134</v>
      </c>
      <c r="P438" s="52" t="s">
        <v>200</v>
      </c>
      <c r="Q438" s="56">
        <f t="shared" ref="Q438:Q469" si="56">WEEKNUM(C438)</f>
        <v>48</v>
      </c>
      <c r="R438">
        <f t="shared" si="54"/>
        <v>11</v>
      </c>
      <c r="S438">
        <f t="shared" si="55"/>
        <v>2018</v>
      </c>
    </row>
    <row r="439" spans="2:19" hidden="1" x14ac:dyDescent="0.25">
      <c r="B439">
        <f t="shared" si="48"/>
        <v>436</v>
      </c>
      <c r="C439" s="1">
        <v>43434</v>
      </c>
      <c r="D439" s="34" t="s">
        <v>194</v>
      </c>
      <c r="E439" s="23" t="s">
        <v>15</v>
      </c>
      <c r="F439" s="17" t="s">
        <v>82</v>
      </c>
      <c r="G439" s="17" t="s">
        <v>83</v>
      </c>
      <c r="H439" s="17" t="s">
        <v>87</v>
      </c>
      <c r="I439" s="17" t="s">
        <v>93</v>
      </c>
      <c r="J439" s="17">
        <f t="shared" si="49"/>
        <v>0.31250000000000006</v>
      </c>
      <c r="K439" s="18" t="str">
        <f t="shared" si="50"/>
        <v>- 0:30</v>
      </c>
      <c r="L439" s="19">
        <f t="shared" si="51"/>
        <v>2.0833333333333259E-2</v>
      </c>
      <c r="M439" t="str">
        <f t="shared" si="52"/>
        <v/>
      </c>
      <c r="N439" t="str">
        <f t="array" aca="1" ref="N439" ca="1">IFERROR(IF(MATCH(C439,Feries,0),1,""),"")</f>
        <v/>
      </c>
      <c r="O439" t="s">
        <v>134</v>
      </c>
      <c r="P439" s="52" t="s">
        <v>200</v>
      </c>
      <c r="Q439" s="56">
        <f t="shared" si="56"/>
        <v>48</v>
      </c>
      <c r="R439">
        <f t="shared" si="54"/>
        <v>11</v>
      </c>
      <c r="S439">
        <f t="shared" si="55"/>
        <v>2018</v>
      </c>
    </row>
    <row r="440" spans="2:19" hidden="1" x14ac:dyDescent="0.25">
      <c r="B440">
        <f t="shared" si="48"/>
        <v>437</v>
      </c>
      <c r="C440" s="1">
        <v>43434</v>
      </c>
      <c r="D440" s="34" t="s">
        <v>195</v>
      </c>
      <c r="E440" s="23" t="s">
        <v>15</v>
      </c>
      <c r="F440" s="17" t="s">
        <v>82</v>
      </c>
      <c r="G440" s="17" t="s">
        <v>83</v>
      </c>
      <c r="H440" s="17" t="s">
        <v>87</v>
      </c>
      <c r="I440" s="17" t="s">
        <v>93</v>
      </c>
      <c r="J440" s="17">
        <f t="shared" si="49"/>
        <v>0.31250000000000006</v>
      </c>
      <c r="K440" s="18" t="str">
        <f t="shared" si="50"/>
        <v>- 0:30</v>
      </c>
      <c r="L440" s="19">
        <f t="shared" si="51"/>
        <v>2.0833333333333259E-2</v>
      </c>
      <c r="M440" t="str">
        <f t="shared" si="52"/>
        <v/>
      </c>
      <c r="N440" t="str">
        <f t="array" aca="1" ref="N440" ca="1">IFERROR(IF(MATCH(C440,Feries,0),1,""),"")</f>
        <v/>
      </c>
      <c r="O440" t="s">
        <v>134</v>
      </c>
      <c r="P440" s="52" t="s">
        <v>200</v>
      </c>
      <c r="Q440" s="56">
        <f t="shared" si="56"/>
        <v>48</v>
      </c>
      <c r="R440">
        <f t="shared" si="54"/>
        <v>11</v>
      </c>
      <c r="S440">
        <f t="shared" si="55"/>
        <v>2018</v>
      </c>
    </row>
    <row r="441" spans="2:19" hidden="1" x14ac:dyDescent="0.25">
      <c r="B441">
        <f t="shared" si="48"/>
        <v>438</v>
      </c>
      <c r="C441" s="1">
        <v>43434</v>
      </c>
      <c r="D441" s="34" t="s">
        <v>196</v>
      </c>
      <c r="E441" s="23" t="s">
        <v>15</v>
      </c>
      <c r="F441" s="17" t="s">
        <v>82</v>
      </c>
      <c r="G441" s="17" t="s">
        <v>83</v>
      </c>
      <c r="H441" s="17" t="s">
        <v>87</v>
      </c>
      <c r="I441" s="17" t="s">
        <v>93</v>
      </c>
      <c r="J441" s="17">
        <f t="shared" si="49"/>
        <v>0.31250000000000006</v>
      </c>
      <c r="K441" s="18" t="str">
        <f t="shared" si="50"/>
        <v>- 0:30</v>
      </c>
      <c r="L441" s="19">
        <f t="shared" si="51"/>
        <v>2.0833333333333259E-2</v>
      </c>
      <c r="M441" t="str">
        <f t="shared" si="52"/>
        <v/>
      </c>
      <c r="N441" t="str">
        <f t="array" aca="1" ref="N441" ca="1">IFERROR(IF(MATCH(C441,Feries,0),1,""),"")</f>
        <v/>
      </c>
      <c r="O441" t="s">
        <v>134</v>
      </c>
      <c r="P441" s="52" t="s">
        <v>200</v>
      </c>
      <c r="Q441" s="56">
        <f t="shared" si="56"/>
        <v>48</v>
      </c>
      <c r="R441">
        <f t="shared" si="54"/>
        <v>11</v>
      </c>
      <c r="S441">
        <f t="shared" si="55"/>
        <v>2018</v>
      </c>
    </row>
    <row r="442" spans="2:19" hidden="1" x14ac:dyDescent="0.25">
      <c r="B442">
        <f t="shared" si="48"/>
        <v>439</v>
      </c>
      <c r="C442" s="1">
        <v>43416</v>
      </c>
      <c r="D442" s="16" t="s">
        <v>150</v>
      </c>
      <c r="E442" s="23" t="s">
        <v>51</v>
      </c>
      <c r="F442" s="17"/>
      <c r="G442" s="17"/>
      <c r="H442" s="17"/>
      <c r="I442" s="17"/>
      <c r="J442" s="17" t="str">
        <f t="shared" ca="1" si="49"/>
        <v>M</v>
      </c>
      <c r="K442" s="18" t="str">
        <f t="shared" si="50"/>
        <v/>
      </c>
      <c r="L442" s="19" t="str">
        <f t="shared" ca="1" si="51"/>
        <v/>
      </c>
      <c r="M442" t="str">
        <f t="shared" si="52"/>
        <v/>
      </c>
      <c r="N442" t="str">
        <f t="array" aca="1" ref="N442" ca="1">IFERROR(IF(MATCH(C442,Feries,0),1,""),"")</f>
        <v/>
      </c>
      <c r="O442" t="s">
        <v>225</v>
      </c>
      <c r="P442" s="52" t="s">
        <v>151</v>
      </c>
      <c r="Q442" s="56">
        <f t="shared" si="56"/>
        <v>46</v>
      </c>
      <c r="R442">
        <f t="shared" si="54"/>
        <v>11</v>
      </c>
      <c r="S442">
        <f t="shared" si="55"/>
        <v>2018</v>
      </c>
    </row>
    <row r="443" spans="2:19" hidden="1" x14ac:dyDescent="0.25">
      <c r="B443">
        <f t="shared" si="48"/>
        <v>440</v>
      </c>
      <c r="C443" s="1">
        <v>43417</v>
      </c>
      <c r="D443" s="16" t="s">
        <v>150</v>
      </c>
      <c r="E443" s="23" t="s">
        <v>51</v>
      </c>
      <c r="F443" s="17"/>
      <c r="G443" s="17"/>
      <c r="H443" s="17"/>
      <c r="I443" s="17"/>
      <c r="J443" s="17" t="str">
        <f t="shared" ca="1" si="49"/>
        <v>M</v>
      </c>
      <c r="K443" s="18" t="str">
        <f t="shared" si="50"/>
        <v/>
      </c>
      <c r="L443" s="19" t="str">
        <f t="shared" ca="1" si="51"/>
        <v/>
      </c>
      <c r="M443" t="str">
        <f t="shared" si="52"/>
        <v/>
      </c>
      <c r="N443" t="str">
        <f t="array" aca="1" ref="N443" ca="1">IFERROR(IF(MATCH(C443,Feries,0),1,""),"")</f>
        <v/>
      </c>
      <c r="O443" t="s">
        <v>225</v>
      </c>
      <c r="P443" s="52" t="s">
        <v>151</v>
      </c>
      <c r="Q443" s="56">
        <f t="shared" si="56"/>
        <v>46</v>
      </c>
      <c r="R443">
        <f t="shared" si="54"/>
        <v>11</v>
      </c>
      <c r="S443">
        <f t="shared" si="55"/>
        <v>2018</v>
      </c>
    </row>
    <row r="444" spans="2:19" hidden="1" x14ac:dyDescent="0.25">
      <c r="B444">
        <f t="shared" si="48"/>
        <v>441</v>
      </c>
      <c r="C444" s="1">
        <v>43418</v>
      </c>
      <c r="D444" s="16" t="s">
        <v>150</v>
      </c>
      <c r="E444" s="23" t="s">
        <v>51</v>
      </c>
      <c r="F444" s="17"/>
      <c r="G444" s="17"/>
      <c r="H444" s="17"/>
      <c r="I444" s="17"/>
      <c r="J444" s="17" t="str">
        <f t="shared" ca="1" si="49"/>
        <v>M</v>
      </c>
      <c r="K444" s="18" t="str">
        <f t="shared" si="50"/>
        <v/>
      </c>
      <c r="L444" s="19" t="str">
        <f t="shared" ca="1" si="51"/>
        <v/>
      </c>
      <c r="M444" t="str">
        <f t="shared" si="52"/>
        <v/>
      </c>
      <c r="N444" t="str">
        <f t="array" aca="1" ref="N444" ca="1">IFERROR(IF(MATCH(C444,Feries,0),1,""),"")</f>
        <v/>
      </c>
      <c r="O444" t="s">
        <v>225</v>
      </c>
      <c r="P444" s="52" t="s">
        <v>151</v>
      </c>
      <c r="Q444" s="56">
        <f t="shared" si="56"/>
        <v>46</v>
      </c>
      <c r="R444">
        <f t="shared" si="54"/>
        <v>11</v>
      </c>
      <c r="S444">
        <f t="shared" si="55"/>
        <v>2018</v>
      </c>
    </row>
    <row r="445" spans="2:19" hidden="1" x14ac:dyDescent="0.25">
      <c r="B445">
        <f t="shared" si="48"/>
        <v>442</v>
      </c>
      <c r="C445" s="1">
        <v>43419</v>
      </c>
      <c r="D445" s="16" t="s">
        <v>150</v>
      </c>
      <c r="E445" s="23" t="s">
        <v>51</v>
      </c>
      <c r="F445" s="17"/>
      <c r="G445" s="17"/>
      <c r="H445" s="17"/>
      <c r="I445" s="17"/>
      <c r="J445" s="17" t="str">
        <f t="shared" ca="1" si="49"/>
        <v>M</v>
      </c>
      <c r="K445" s="18" t="str">
        <f t="shared" si="50"/>
        <v/>
      </c>
      <c r="L445" s="19" t="str">
        <f t="shared" ca="1" si="51"/>
        <v/>
      </c>
      <c r="M445" t="str">
        <f t="shared" si="52"/>
        <v/>
      </c>
      <c r="N445" t="str">
        <f t="array" aca="1" ref="N445" ca="1">IFERROR(IF(MATCH(C445,Feries,0),1,""),"")</f>
        <v/>
      </c>
      <c r="O445" t="s">
        <v>225</v>
      </c>
      <c r="P445" s="52" t="s">
        <v>151</v>
      </c>
      <c r="Q445" s="56">
        <f t="shared" si="56"/>
        <v>46</v>
      </c>
      <c r="R445">
        <f t="shared" si="54"/>
        <v>11</v>
      </c>
      <c r="S445">
        <f t="shared" si="55"/>
        <v>2018</v>
      </c>
    </row>
    <row r="446" spans="2:19" hidden="1" x14ac:dyDescent="0.25">
      <c r="B446">
        <f t="shared" si="48"/>
        <v>443</v>
      </c>
      <c r="C446" s="1">
        <v>43420</v>
      </c>
      <c r="D446" s="16" t="s">
        <v>150</v>
      </c>
      <c r="E446" s="23" t="s">
        <v>51</v>
      </c>
      <c r="F446" s="17"/>
      <c r="G446" s="17"/>
      <c r="H446" s="17"/>
      <c r="I446" s="17"/>
      <c r="J446" s="17" t="str">
        <f t="shared" ca="1" si="49"/>
        <v>M</v>
      </c>
      <c r="K446" s="18" t="str">
        <f t="shared" si="50"/>
        <v/>
      </c>
      <c r="L446" s="19" t="str">
        <f t="shared" ca="1" si="51"/>
        <v/>
      </c>
      <c r="M446" t="str">
        <f t="shared" si="52"/>
        <v/>
      </c>
      <c r="N446" t="str">
        <f t="array" aca="1" ref="N446" ca="1">IFERROR(IF(MATCH(C446,Feries,0),1,""),"")</f>
        <v/>
      </c>
      <c r="O446" t="s">
        <v>225</v>
      </c>
      <c r="P446" s="52" t="s">
        <v>151</v>
      </c>
      <c r="Q446" s="56">
        <f t="shared" si="56"/>
        <v>46</v>
      </c>
      <c r="R446">
        <f t="shared" si="54"/>
        <v>11</v>
      </c>
      <c r="S446">
        <f t="shared" si="55"/>
        <v>2018</v>
      </c>
    </row>
    <row r="447" spans="2:19" hidden="1" x14ac:dyDescent="0.25">
      <c r="B447">
        <f t="shared" si="48"/>
        <v>444</v>
      </c>
      <c r="C447" s="1">
        <v>43437</v>
      </c>
      <c r="D447" s="34" t="s">
        <v>136</v>
      </c>
      <c r="E447" s="23" t="s">
        <v>56</v>
      </c>
      <c r="F447" s="17"/>
      <c r="G447" s="17"/>
      <c r="H447" s="17"/>
      <c r="I447" s="17"/>
      <c r="J447" s="17" t="str">
        <f t="shared" ca="1" si="49"/>
        <v>C</v>
      </c>
      <c r="K447" s="18" t="str">
        <f t="shared" si="50"/>
        <v/>
      </c>
      <c r="L447" s="19" t="str">
        <f t="shared" ca="1" si="51"/>
        <v/>
      </c>
      <c r="M447" t="str">
        <f t="shared" si="52"/>
        <v/>
      </c>
      <c r="N447" t="str">
        <f t="array" aca="1" ref="N447" ca="1">IFERROR(IF(MATCH(C447,Feries,0),1,""),"")</f>
        <v/>
      </c>
      <c r="O447" t="s">
        <v>220</v>
      </c>
      <c r="P447" s="60" t="s">
        <v>56</v>
      </c>
      <c r="Q447" s="58">
        <f t="shared" si="56"/>
        <v>49</v>
      </c>
      <c r="R447">
        <f t="shared" si="54"/>
        <v>12</v>
      </c>
      <c r="S447">
        <f t="shared" si="55"/>
        <v>2018</v>
      </c>
    </row>
    <row r="448" spans="2:19" hidden="1" x14ac:dyDescent="0.25">
      <c r="B448">
        <f t="shared" si="48"/>
        <v>445</v>
      </c>
      <c r="C448" s="1">
        <v>43438</v>
      </c>
      <c r="D448" s="34" t="s">
        <v>136</v>
      </c>
      <c r="E448" s="23" t="s">
        <v>56</v>
      </c>
      <c r="F448" s="17"/>
      <c r="G448" s="17"/>
      <c r="H448" s="17"/>
      <c r="I448" s="17"/>
      <c r="J448" s="17" t="str">
        <f t="shared" ca="1" si="49"/>
        <v>C</v>
      </c>
      <c r="K448" s="18" t="str">
        <f t="shared" si="50"/>
        <v/>
      </c>
      <c r="L448" s="19" t="str">
        <f t="shared" ca="1" si="51"/>
        <v/>
      </c>
      <c r="M448" t="str">
        <f t="shared" si="52"/>
        <v/>
      </c>
      <c r="N448" t="str">
        <f t="array" aca="1" ref="N448" ca="1">IFERROR(IF(MATCH(C448,Feries,0),1,""),"")</f>
        <v/>
      </c>
      <c r="O448" t="s">
        <v>220</v>
      </c>
      <c r="P448" s="60" t="s">
        <v>56</v>
      </c>
      <c r="Q448" s="58">
        <f t="shared" si="56"/>
        <v>49</v>
      </c>
      <c r="R448">
        <f t="shared" si="54"/>
        <v>12</v>
      </c>
      <c r="S448">
        <f t="shared" si="55"/>
        <v>2018</v>
      </c>
    </row>
    <row r="449" spans="2:19" hidden="1" x14ac:dyDescent="0.25">
      <c r="B449">
        <f t="shared" si="48"/>
        <v>446</v>
      </c>
      <c r="C449" s="1">
        <v>43439</v>
      </c>
      <c r="D449" s="34" t="s">
        <v>136</v>
      </c>
      <c r="E449" s="23" t="s">
        <v>56</v>
      </c>
      <c r="F449" s="17"/>
      <c r="G449" s="17"/>
      <c r="H449" s="17"/>
      <c r="I449" s="17"/>
      <c r="J449" s="17" t="str">
        <f t="shared" ca="1" si="49"/>
        <v>C</v>
      </c>
      <c r="K449" s="18" t="str">
        <f t="shared" si="50"/>
        <v/>
      </c>
      <c r="L449" s="19" t="str">
        <f t="shared" ca="1" si="51"/>
        <v/>
      </c>
      <c r="M449" t="str">
        <f t="shared" si="52"/>
        <v/>
      </c>
      <c r="N449" t="str">
        <f t="array" aca="1" ref="N449" ca="1">IFERROR(IF(MATCH(C449,Feries,0),1,""),"")</f>
        <v/>
      </c>
      <c r="O449" t="s">
        <v>220</v>
      </c>
      <c r="P449" s="60" t="s">
        <v>56</v>
      </c>
      <c r="Q449" s="58">
        <f t="shared" si="56"/>
        <v>49</v>
      </c>
      <c r="R449">
        <f t="shared" si="54"/>
        <v>12</v>
      </c>
      <c r="S449">
        <f t="shared" si="55"/>
        <v>2018</v>
      </c>
    </row>
    <row r="450" spans="2:19" hidden="1" x14ac:dyDescent="0.25">
      <c r="B450">
        <f t="shared" si="48"/>
        <v>447</v>
      </c>
      <c r="C450" s="1">
        <v>43440</v>
      </c>
      <c r="D450" s="34" t="s">
        <v>136</v>
      </c>
      <c r="E450" s="23" t="s">
        <v>56</v>
      </c>
      <c r="F450" s="17"/>
      <c r="G450" s="17"/>
      <c r="H450" s="17"/>
      <c r="I450" s="17"/>
      <c r="J450" s="17" t="str">
        <f t="shared" ca="1" si="49"/>
        <v>C</v>
      </c>
      <c r="K450" s="18" t="str">
        <f t="shared" si="50"/>
        <v/>
      </c>
      <c r="L450" s="19" t="str">
        <f t="shared" ca="1" si="51"/>
        <v/>
      </c>
      <c r="M450" t="str">
        <f t="shared" si="52"/>
        <v/>
      </c>
      <c r="N450" t="str">
        <f t="array" aca="1" ref="N450" ca="1">IFERROR(IF(MATCH(C450,Feries,0),1,""),"")</f>
        <v/>
      </c>
      <c r="O450" t="s">
        <v>220</v>
      </c>
      <c r="P450" s="60" t="s">
        <v>56</v>
      </c>
      <c r="Q450" s="58">
        <f t="shared" si="56"/>
        <v>49</v>
      </c>
      <c r="R450">
        <f t="shared" si="54"/>
        <v>12</v>
      </c>
      <c r="S450">
        <f t="shared" si="55"/>
        <v>2018</v>
      </c>
    </row>
    <row r="451" spans="2:19" hidden="1" x14ac:dyDescent="0.25">
      <c r="B451">
        <f t="shared" si="48"/>
        <v>448</v>
      </c>
      <c r="C451" s="1">
        <v>43441</v>
      </c>
      <c r="D451" s="34" t="s">
        <v>136</v>
      </c>
      <c r="E451" s="23" t="s">
        <v>56</v>
      </c>
      <c r="F451" s="17"/>
      <c r="G451" s="17"/>
      <c r="H451" s="17"/>
      <c r="I451" s="17"/>
      <c r="J451" s="17" t="str">
        <f t="shared" ca="1" si="49"/>
        <v>C</v>
      </c>
      <c r="K451" s="18" t="str">
        <f t="shared" si="50"/>
        <v/>
      </c>
      <c r="L451" s="19" t="str">
        <f t="shared" ca="1" si="51"/>
        <v/>
      </c>
      <c r="M451" t="str">
        <f t="shared" si="52"/>
        <v/>
      </c>
      <c r="N451" t="str">
        <f t="array" aca="1" ref="N451" ca="1">IFERROR(IF(MATCH(C451,Feries,0),1,""),"")</f>
        <v/>
      </c>
      <c r="O451" t="s">
        <v>220</v>
      </c>
      <c r="P451" s="60" t="s">
        <v>56</v>
      </c>
      <c r="Q451" s="58">
        <f t="shared" si="56"/>
        <v>49</v>
      </c>
      <c r="R451">
        <f t="shared" si="54"/>
        <v>12</v>
      </c>
      <c r="S451">
        <f t="shared" si="55"/>
        <v>2018</v>
      </c>
    </row>
    <row r="452" spans="2:19" hidden="1" x14ac:dyDescent="0.25">
      <c r="B452">
        <f t="shared" ref="B452:B496" si="57">ROW(B452)-3</f>
        <v>449</v>
      </c>
      <c r="C452" s="1">
        <v>43442</v>
      </c>
      <c r="D452" s="34" t="s">
        <v>136</v>
      </c>
      <c r="E452" s="23" t="s">
        <v>56</v>
      </c>
      <c r="F452" s="17"/>
      <c r="G452" s="17"/>
      <c r="H452" s="17"/>
      <c r="I452" s="17"/>
      <c r="J452" s="17" t="str">
        <f t="shared" ref="J452:J496" ca="1" si="58">IF(E452&lt;&gt;"T",IF(OR(N452=1,M452=1),"",E452),IF(OR(H452="",I452=""),G452-F452,(H452-F452)+(G452-I452)))</f>
        <v/>
      </c>
      <c r="K452" s="18" t="str">
        <f t="shared" ref="K452:K496" si="59">IF(E452&lt;&gt;"T","",IF(J452&gt;=(8/24),J452-(8/24),TEXT((8/24)-J452,"- [h]:mm")))</f>
        <v/>
      </c>
      <c r="L452" s="19" t="str">
        <f t="shared" ref="L452:L496" ca="1" si="60">IF(AND(E452="T",J452&lt;(8/24)),(8/24)-J452,"")</f>
        <v/>
      </c>
      <c r="M452">
        <f t="shared" ref="M452:M496" si="61">IF(OR(WEEKDAY(C452)=1,WEEKDAY(C452)=7),1,"")</f>
        <v>1</v>
      </c>
      <c r="N452" t="str">
        <f t="array" aca="1" ref="N452" ca="1">IFERROR(IF(MATCH(C452,Feries,0),1,""),"")</f>
        <v/>
      </c>
      <c r="O452" t="s">
        <v>220</v>
      </c>
      <c r="P452" s="60" t="s">
        <v>56</v>
      </c>
      <c r="Q452" s="58">
        <f t="shared" si="56"/>
        <v>49</v>
      </c>
      <c r="R452">
        <f t="shared" ref="R452:R496" si="62">MONTH(C452)</f>
        <v>12</v>
      </c>
      <c r="S452">
        <f t="shared" ref="S452:S495" si="63" xml:space="preserve"> YEAR(C452)</f>
        <v>2018</v>
      </c>
    </row>
    <row r="453" spans="2:19" hidden="1" x14ac:dyDescent="0.25">
      <c r="B453">
        <f t="shared" si="57"/>
        <v>450</v>
      </c>
      <c r="C453" s="1">
        <v>43443</v>
      </c>
      <c r="D453" s="34" t="s">
        <v>136</v>
      </c>
      <c r="E453" s="23" t="s">
        <v>56</v>
      </c>
      <c r="F453" s="17"/>
      <c r="G453" s="17"/>
      <c r="H453" s="17"/>
      <c r="I453" s="17"/>
      <c r="J453" s="17" t="str">
        <f t="shared" ca="1" si="58"/>
        <v/>
      </c>
      <c r="K453" s="18" t="str">
        <f t="shared" si="59"/>
        <v/>
      </c>
      <c r="L453" s="19" t="str">
        <f t="shared" ca="1" si="60"/>
        <v/>
      </c>
      <c r="M453">
        <f t="shared" si="61"/>
        <v>1</v>
      </c>
      <c r="N453" t="str">
        <f t="array" aca="1" ref="N453" ca="1">IFERROR(IF(MATCH(C453,Feries,0),1,""),"")</f>
        <v/>
      </c>
      <c r="O453" t="s">
        <v>220</v>
      </c>
      <c r="P453" s="60" t="s">
        <v>56</v>
      </c>
      <c r="Q453" s="58">
        <f t="shared" si="56"/>
        <v>50</v>
      </c>
      <c r="R453">
        <f t="shared" si="62"/>
        <v>12</v>
      </c>
      <c r="S453">
        <f t="shared" si="63"/>
        <v>2018</v>
      </c>
    </row>
    <row r="454" spans="2:19" hidden="1" x14ac:dyDescent="0.25">
      <c r="B454">
        <f t="shared" si="57"/>
        <v>451</v>
      </c>
      <c r="C454" s="1">
        <v>43416</v>
      </c>
      <c r="D454" s="34" t="s">
        <v>110</v>
      </c>
      <c r="E454" s="23" t="s">
        <v>15</v>
      </c>
      <c r="F454" s="17" t="s">
        <v>82</v>
      </c>
      <c r="G454" s="17" t="s">
        <v>83</v>
      </c>
      <c r="H454" s="17" t="s">
        <v>87</v>
      </c>
      <c r="I454" s="17" t="s">
        <v>93</v>
      </c>
      <c r="J454" s="17">
        <f t="shared" si="58"/>
        <v>0.31250000000000006</v>
      </c>
      <c r="K454" s="18" t="str">
        <f t="shared" si="59"/>
        <v>- 0:30</v>
      </c>
      <c r="L454" s="19">
        <f t="shared" si="60"/>
        <v>2.0833333333333259E-2</v>
      </c>
      <c r="M454" t="str">
        <f t="shared" si="61"/>
        <v/>
      </c>
      <c r="N454" t="str">
        <f t="array" aca="1" ref="N454" ca="1">IFERROR(IF(MATCH(C454,Feries,0),1,""),"")</f>
        <v/>
      </c>
      <c r="O454" t="s">
        <v>220</v>
      </c>
      <c r="P454" s="52" t="s">
        <v>139</v>
      </c>
      <c r="Q454" s="56">
        <f t="shared" si="56"/>
        <v>46</v>
      </c>
      <c r="R454">
        <f t="shared" si="62"/>
        <v>11</v>
      </c>
      <c r="S454">
        <f t="shared" si="63"/>
        <v>2018</v>
      </c>
    </row>
    <row r="455" spans="2:19" hidden="1" x14ac:dyDescent="0.25">
      <c r="B455">
        <f t="shared" si="57"/>
        <v>452</v>
      </c>
      <c r="C455" s="1">
        <v>43318</v>
      </c>
      <c r="D455" s="16" t="s">
        <v>91</v>
      </c>
      <c r="E455" s="23" t="s">
        <v>15</v>
      </c>
      <c r="F455" s="17" t="s">
        <v>89</v>
      </c>
      <c r="G455" s="17" t="s">
        <v>85</v>
      </c>
      <c r="H455" s="17" t="s">
        <v>148</v>
      </c>
      <c r="I455" s="17" t="s">
        <v>149</v>
      </c>
      <c r="J455" s="17">
        <f t="shared" si="58"/>
        <v>0.38541666666666663</v>
      </c>
      <c r="K455" s="18">
        <f t="shared" si="59"/>
        <v>5.2083333333333315E-2</v>
      </c>
      <c r="L455" s="19" t="str">
        <f t="shared" si="60"/>
        <v/>
      </c>
      <c r="M455" t="str">
        <f t="shared" si="61"/>
        <v/>
      </c>
      <c r="N455" t="str">
        <f t="array" aca="1" ref="N455" ca="1">IFERROR(IF(MATCH(C455,Feries,0),1,""),"")</f>
        <v/>
      </c>
      <c r="O455" t="s">
        <v>224</v>
      </c>
      <c r="P455" s="52" t="s">
        <v>142</v>
      </c>
      <c r="Q455" s="56">
        <f t="shared" si="56"/>
        <v>32</v>
      </c>
      <c r="R455">
        <f t="shared" si="62"/>
        <v>8</v>
      </c>
      <c r="S455">
        <f t="shared" si="63"/>
        <v>2018</v>
      </c>
    </row>
    <row r="456" spans="2:19" hidden="1" x14ac:dyDescent="0.25">
      <c r="B456">
        <f t="shared" si="57"/>
        <v>453</v>
      </c>
      <c r="C456" s="1">
        <v>43319</v>
      </c>
      <c r="D456" s="16" t="s">
        <v>91</v>
      </c>
      <c r="E456" s="23" t="s">
        <v>15</v>
      </c>
      <c r="F456" s="17" t="s">
        <v>89</v>
      </c>
      <c r="G456" s="17" t="s">
        <v>85</v>
      </c>
      <c r="H456" s="17" t="s">
        <v>148</v>
      </c>
      <c r="I456" s="17" t="s">
        <v>149</v>
      </c>
      <c r="J456" s="17">
        <f t="shared" si="58"/>
        <v>0.38541666666666663</v>
      </c>
      <c r="K456" s="18">
        <f t="shared" si="59"/>
        <v>5.2083333333333315E-2</v>
      </c>
      <c r="L456" s="19" t="str">
        <f t="shared" si="60"/>
        <v/>
      </c>
      <c r="M456" t="str">
        <f t="shared" si="61"/>
        <v/>
      </c>
      <c r="N456" t="str">
        <f t="array" aca="1" ref="N456" ca="1">IFERROR(IF(MATCH(C456,Feries,0),1,""),"")</f>
        <v/>
      </c>
      <c r="O456" t="s">
        <v>224</v>
      </c>
      <c r="P456" s="52" t="s">
        <v>142</v>
      </c>
      <c r="Q456" s="56">
        <f t="shared" si="56"/>
        <v>32</v>
      </c>
      <c r="R456">
        <f t="shared" si="62"/>
        <v>8</v>
      </c>
      <c r="S456">
        <f t="shared" si="63"/>
        <v>2018</v>
      </c>
    </row>
    <row r="457" spans="2:19" hidden="1" x14ac:dyDescent="0.25">
      <c r="B457">
        <f t="shared" si="57"/>
        <v>454</v>
      </c>
      <c r="C457" s="1">
        <v>43320</v>
      </c>
      <c r="D457" s="16" t="s">
        <v>91</v>
      </c>
      <c r="E457" s="23" t="s">
        <v>15</v>
      </c>
      <c r="F457" s="17" t="s">
        <v>89</v>
      </c>
      <c r="G457" s="17" t="s">
        <v>85</v>
      </c>
      <c r="H457" s="17" t="s">
        <v>148</v>
      </c>
      <c r="I457" s="17" t="s">
        <v>149</v>
      </c>
      <c r="J457" s="17">
        <f t="shared" si="58"/>
        <v>0.38541666666666663</v>
      </c>
      <c r="K457" s="18">
        <f t="shared" si="59"/>
        <v>5.2083333333333315E-2</v>
      </c>
      <c r="L457" s="19" t="str">
        <f t="shared" si="60"/>
        <v/>
      </c>
      <c r="M457" t="str">
        <f t="shared" si="61"/>
        <v/>
      </c>
      <c r="N457" t="str">
        <f t="array" aca="1" ref="N457" ca="1">IFERROR(IF(MATCH(C457,Feries,0),1,""),"")</f>
        <v/>
      </c>
      <c r="O457" t="s">
        <v>224</v>
      </c>
      <c r="P457" s="52" t="s">
        <v>142</v>
      </c>
      <c r="Q457" s="56">
        <f t="shared" si="56"/>
        <v>32</v>
      </c>
      <c r="R457">
        <f t="shared" si="62"/>
        <v>8</v>
      </c>
      <c r="S457">
        <f t="shared" si="63"/>
        <v>2018</v>
      </c>
    </row>
    <row r="458" spans="2:19" hidden="1" x14ac:dyDescent="0.25">
      <c r="B458">
        <f t="shared" si="57"/>
        <v>455</v>
      </c>
      <c r="C458" s="1">
        <v>43321</v>
      </c>
      <c r="D458" s="16" t="s">
        <v>91</v>
      </c>
      <c r="E458" s="23" t="s">
        <v>15</v>
      </c>
      <c r="F458" s="17" t="s">
        <v>89</v>
      </c>
      <c r="G458" s="17" t="s">
        <v>85</v>
      </c>
      <c r="H458" s="17" t="s">
        <v>148</v>
      </c>
      <c r="I458" s="17" t="s">
        <v>149</v>
      </c>
      <c r="J458" s="17">
        <f t="shared" si="58"/>
        <v>0.38541666666666663</v>
      </c>
      <c r="K458" s="18">
        <f t="shared" si="59"/>
        <v>5.2083333333333315E-2</v>
      </c>
      <c r="L458" s="19" t="str">
        <f t="shared" si="60"/>
        <v/>
      </c>
      <c r="M458" t="str">
        <f t="shared" si="61"/>
        <v/>
      </c>
      <c r="N458" t="str">
        <f t="array" aca="1" ref="N458" ca="1">IFERROR(IF(MATCH(C458,Feries,0),1,""),"")</f>
        <v/>
      </c>
      <c r="O458" t="s">
        <v>224</v>
      </c>
      <c r="P458" s="52" t="s">
        <v>142</v>
      </c>
      <c r="Q458" s="56">
        <f t="shared" si="56"/>
        <v>32</v>
      </c>
      <c r="R458">
        <f t="shared" si="62"/>
        <v>8</v>
      </c>
      <c r="S458">
        <f t="shared" si="63"/>
        <v>2018</v>
      </c>
    </row>
    <row r="459" spans="2:19" hidden="1" x14ac:dyDescent="0.25">
      <c r="B459">
        <f t="shared" si="57"/>
        <v>456</v>
      </c>
      <c r="C459" s="1">
        <v>43322</v>
      </c>
      <c r="D459" s="16" t="s">
        <v>91</v>
      </c>
      <c r="E459" s="23" t="s">
        <v>15</v>
      </c>
      <c r="F459" s="17" t="s">
        <v>89</v>
      </c>
      <c r="G459" s="17" t="s">
        <v>85</v>
      </c>
      <c r="H459" s="17" t="s">
        <v>148</v>
      </c>
      <c r="I459" s="17" t="s">
        <v>149</v>
      </c>
      <c r="J459" s="17">
        <f t="shared" si="58"/>
        <v>0.38541666666666663</v>
      </c>
      <c r="K459" s="18">
        <f t="shared" si="59"/>
        <v>5.2083333333333315E-2</v>
      </c>
      <c r="L459" s="19" t="str">
        <f t="shared" si="60"/>
        <v/>
      </c>
      <c r="M459" t="str">
        <f t="shared" si="61"/>
        <v/>
      </c>
      <c r="N459" t="str">
        <f t="array" aca="1" ref="N459" ca="1">IFERROR(IF(MATCH(C459,Feries,0),1,""),"")</f>
        <v/>
      </c>
      <c r="O459" t="s">
        <v>224</v>
      </c>
      <c r="P459" s="52" t="s">
        <v>142</v>
      </c>
      <c r="Q459" s="56">
        <f t="shared" si="56"/>
        <v>32</v>
      </c>
      <c r="R459">
        <f t="shared" si="62"/>
        <v>8</v>
      </c>
      <c r="S459">
        <f t="shared" si="63"/>
        <v>2018</v>
      </c>
    </row>
    <row r="460" spans="2:19" hidden="1" x14ac:dyDescent="0.25">
      <c r="B460">
        <f t="shared" si="57"/>
        <v>457</v>
      </c>
      <c r="C460" s="1">
        <v>43423</v>
      </c>
      <c r="D460" s="16" t="s">
        <v>138</v>
      </c>
      <c r="E460" s="23" t="s">
        <v>15</v>
      </c>
      <c r="F460" s="17" t="s">
        <v>82</v>
      </c>
      <c r="G460" s="17" t="s">
        <v>83</v>
      </c>
      <c r="H460" s="17" t="s">
        <v>87</v>
      </c>
      <c r="I460" s="17" t="s">
        <v>93</v>
      </c>
      <c r="J460" s="17">
        <f t="shared" si="58"/>
        <v>0.31250000000000006</v>
      </c>
      <c r="K460" s="18" t="str">
        <f t="shared" si="59"/>
        <v>- 0:30</v>
      </c>
      <c r="L460" s="19">
        <f t="shared" si="60"/>
        <v>2.0833333333333259E-2</v>
      </c>
      <c r="M460" t="str">
        <f t="shared" si="61"/>
        <v/>
      </c>
      <c r="N460" t="str">
        <f t="array" aca="1" ref="N460" ca="1">IFERROR(IF(MATCH(C460,Feries,0),1,""),"")</f>
        <v/>
      </c>
      <c r="O460" t="s">
        <v>224</v>
      </c>
      <c r="P460" s="52" t="s">
        <v>142</v>
      </c>
      <c r="Q460" s="56">
        <f t="shared" si="56"/>
        <v>47</v>
      </c>
      <c r="R460">
        <f t="shared" si="62"/>
        <v>11</v>
      </c>
      <c r="S460">
        <f t="shared" si="63"/>
        <v>2018</v>
      </c>
    </row>
    <row r="461" spans="2:19" hidden="1" x14ac:dyDescent="0.25">
      <c r="B461">
        <f t="shared" si="57"/>
        <v>458</v>
      </c>
      <c r="C461" s="1">
        <v>43424</v>
      </c>
      <c r="D461" s="16" t="s">
        <v>138</v>
      </c>
      <c r="E461" s="23" t="s">
        <v>15</v>
      </c>
      <c r="F461" s="17" t="s">
        <v>82</v>
      </c>
      <c r="G461" s="17" t="s">
        <v>83</v>
      </c>
      <c r="H461" s="17" t="s">
        <v>87</v>
      </c>
      <c r="I461" s="17" t="s">
        <v>93</v>
      </c>
      <c r="J461" s="17">
        <f t="shared" si="58"/>
        <v>0.31250000000000006</v>
      </c>
      <c r="K461" s="18" t="str">
        <f t="shared" si="59"/>
        <v>- 0:30</v>
      </c>
      <c r="L461" s="19">
        <f t="shared" si="60"/>
        <v>2.0833333333333259E-2</v>
      </c>
      <c r="M461" t="str">
        <f t="shared" si="61"/>
        <v/>
      </c>
      <c r="N461" t="str">
        <f t="array" aca="1" ref="N461" ca="1">IFERROR(IF(MATCH(C461,Feries,0),1,""),"")</f>
        <v/>
      </c>
      <c r="O461" t="s">
        <v>224</v>
      </c>
      <c r="P461" s="52" t="s">
        <v>142</v>
      </c>
      <c r="Q461" s="56">
        <f t="shared" si="56"/>
        <v>47</v>
      </c>
      <c r="R461">
        <f t="shared" si="62"/>
        <v>11</v>
      </c>
      <c r="S461">
        <f t="shared" si="63"/>
        <v>2018</v>
      </c>
    </row>
    <row r="462" spans="2:19" hidden="1" x14ac:dyDescent="0.25">
      <c r="B462">
        <f t="shared" si="57"/>
        <v>459</v>
      </c>
      <c r="C462" s="1">
        <v>43425</v>
      </c>
      <c r="D462" s="16" t="s">
        <v>138</v>
      </c>
      <c r="E462" s="23" t="s">
        <v>15</v>
      </c>
      <c r="F462" s="17" t="s">
        <v>82</v>
      </c>
      <c r="G462" s="17" t="s">
        <v>83</v>
      </c>
      <c r="H462" s="17" t="s">
        <v>87</v>
      </c>
      <c r="I462" s="17" t="s">
        <v>93</v>
      </c>
      <c r="J462" s="17">
        <f t="shared" si="58"/>
        <v>0.31250000000000006</v>
      </c>
      <c r="K462" s="18" t="str">
        <f t="shared" si="59"/>
        <v>- 0:30</v>
      </c>
      <c r="L462" s="19">
        <f t="shared" si="60"/>
        <v>2.0833333333333259E-2</v>
      </c>
      <c r="M462" t="str">
        <f t="shared" si="61"/>
        <v/>
      </c>
      <c r="N462" t="str">
        <f t="array" aca="1" ref="N462" ca="1">IFERROR(IF(MATCH(C462,Feries,0),1,""),"")</f>
        <v/>
      </c>
      <c r="O462" t="s">
        <v>224</v>
      </c>
      <c r="P462" s="52" t="s">
        <v>142</v>
      </c>
      <c r="Q462" s="56">
        <f t="shared" si="56"/>
        <v>47</v>
      </c>
      <c r="R462">
        <f t="shared" si="62"/>
        <v>11</v>
      </c>
      <c r="S462">
        <f t="shared" si="63"/>
        <v>2018</v>
      </c>
    </row>
    <row r="463" spans="2:19" hidden="1" x14ac:dyDescent="0.25">
      <c r="B463">
        <f t="shared" si="57"/>
        <v>460</v>
      </c>
      <c r="C463" s="1">
        <v>43426</v>
      </c>
      <c r="D463" s="16" t="s">
        <v>138</v>
      </c>
      <c r="E463" s="23" t="s">
        <v>15</v>
      </c>
      <c r="F463" s="17" t="s">
        <v>82</v>
      </c>
      <c r="G463" s="17" t="s">
        <v>83</v>
      </c>
      <c r="H463" s="17" t="s">
        <v>87</v>
      </c>
      <c r="I463" s="17" t="s">
        <v>93</v>
      </c>
      <c r="J463" s="17">
        <f t="shared" si="58"/>
        <v>0.31250000000000006</v>
      </c>
      <c r="K463" s="18" t="str">
        <f t="shared" si="59"/>
        <v>- 0:30</v>
      </c>
      <c r="L463" s="19">
        <f t="shared" si="60"/>
        <v>2.0833333333333259E-2</v>
      </c>
      <c r="M463" t="str">
        <f t="shared" si="61"/>
        <v/>
      </c>
      <c r="N463" t="str">
        <f t="array" aca="1" ref="N463" ca="1">IFERROR(IF(MATCH(C463,Feries,0),1,""),"")</f>
        <v/>
      </c>
      <c r="O463" t="s">
        <v>224</v>
      </c>
      <c r="P463" s="52" t="s">
        <v>142</v>
      </c>
      <c r="Q463" s="56">
        <f t="shared" si="56"/>
        <v>47</v>
      </c>
      <c r="R463">
        <f t="shared" si="62"/>
        <v>11</v>
      </c>
      <c r="S463">
        <f t="shared" si="63"/>
        <v>2018</v>
      </c>
    </row>
    <row r="464" spans="2:19" hidden="1" x14ac:dyDescent="0.25">
      <c r="B464">
        <f t="shared" si="57"/>
        <v>461</v>
      </c>
      <c r="C464" s="1">
        <v>43427</v>
      </c>
      <c r="D464" s="16" t="s">
        <v>138</v>
      </c>
      <c r="E464" s="23" t="s">
        <v>15</v>
      </c>
      <c r="F464" s="17" t="s">
        <v>82</v>
      </c>
      <c r="G464" s="17" t="s">
        <v>83</v>
      </c>
      <c r="H464" s="17" t="s">
        <v>87</v>
      </c>
      <c r="I464" s="17" t="s">
        <v>93</v>
      </c>
      <c r="J464" s="17">
        <f t="shared" si="58"/>
        <v>0.31250000000000006</v>
      </c>
      <c r="K464" s="18" t="str">
        <f t="shared" si="59"/>
        <v>- 0:30</v>
      </c>
      <c r="L464" s="19">
        <f t="shared" si="60"/>
        <v>2.0833333333333259E-2</v>
      </c>
      <c r="M464" t="str">
        <f t="shared" si="61"/>
        <v/>
      </c>
      <c r="N464" t="str">
        <f t="array" aca="1" ref="N464" ca="1">IFERROR(IF(MATCH(C464,Feries,0),1,""),"")</f>
        <v/>
      </c>
      <c r="O464" t="s">
        <v>224</v>
      </c>
      <c r="P464" s="52" t="s">
        <v>142</v>
      </c>
      <c r="Q464" s="56">
        <f t="shared" si="56"/>
        <v>47</v>
      </c>
      <c r="R464">
        <f t="shared" si="62"/>
        <v>11</v>
      </c>
      <c r="S464">
        <f t="shared" si="63"/>
        <v>2018</v>
      </c>
    </row>
    <row r="465" spans="2:19" hidden="1" x14ac:dyDescent="0.25">
      <c r="B465">
        <f t="shared" si="57"/>
        <v>462</v>
      </c>
      <c r="C465" s="1">
        <v>43423</v>
      </c>
      <c r="D465" s="16" t="s">
        <v>152</v>
      </c>
      <c r="E465" s="23" t="s">
        <v>15</v>
      </c>
      <c r="F465" s="17" t="s">
        <v>82</v>
      </c>
      <c r="G465" s="17" t="s">
        <v>83</v>
      </c>
      <c r="H465" s="17" t="s">
        <v>87</v>
      </c>
      <c r="I465" s="17" t="s">
        <v>93</v>
      </c>
      <c r="J465" s="17">
        <f t="shared" si="58"/>
        <v>0.31250000000000006</v>
      </c>
      <c r="K465" s="18" t="str">
        <f t="shared" si="59"/>
        <v>- 0:30</v>
      </c>
      <c r="L465" s="19">
        <f t="shared" si="60"/>
        <v>2.0833333333333259E-2</v>
      </c>
      <c r="M465" t="str">
        <f t="shared" si="61"/>
        <v/>
      </c>
      <c r="N465" t="str">
        <f t="array" aca="1" ref="N465" ca="1">IFERROR(IF(MATCH(C465,Feries,0),1,""),"")</f>
        <v/>
      </c>
      <c r="O465" t="s">
        <v>228</v>
      </c>
      <c r="P465" s="52" t="s">
        <v>140</v>
      </c>
      <c r="Q465" s="56">
        <f t="shared" si="56"/>
        <v>47</v>
      </c>
      <c r="R465">
        <f t="shared" si="62"/>
        <v>11</v>
      </c>
      <c r="S465">
        <f t="shared" si="63"/>
        <v>2018</v>
      </c>
    </row>
    <row r="466" spans="2:19" hidden="1" x14ac:dyDescent="0.25">
      <c r="B466">
        <f t="shared" si="57"/>
        <v>463</v>
      </c>
      <c r="C466" s="1">
        <v>43424</v>
      </c>
      <c r="D466" s="16" t="s">
        <v>152</v>
      </c>
      <c r="E466" s="23" t="s">
        <v>15</v>
      </c>
      <c r="F466" s="17" t="s">
        <v>82</v>
      </c>
      <c r="G466" s="17" t="s">
        <v>83</v>
      </c>
      <c r="H466" s="17" t="s">
        <v>87</v>
      </c>
      <c r="I466" s="17" t="s">
        <v>93</v>
      </c>
      <c r="J466" s="17">
        <f t="shared" si="58"/>
        <v>0.31250000000000006</v>
      </c>
      <c r="K466" s="18" t="str">
        <f t="shared" si="59"/>
        <v>- 0:30</v>
      </c>
      <c r="L466" s="19">
        <f t="shared" si="60"/>
        <v>2.0833333333333259E-2</v>
      </c>
      <c r="M466" t="str">
        <f t="shared" si="61"/>
        <v/>
      </c>
      <c r="N466" t="str">
        <f t="array" aca="1" ref="N466" ca="1">IFERROR(IF(MATCH(C466,Feries,0),1,""),"")</f>
        <v/>
      </c>
      <c r="O466" t="s">
        <v>228</v>
      </c>
      <c r="P466" s="52" t="s">
        <v>140</v>
      </c>
      <c r="Q466" s="56">
        <f t="shared" si="56"/>
        <v>47</v>
      </c>
      <c r="R466">
        <f t="shared" si="62"/>
        <v>11</v>
      </c>
      <c r="S466">
        <f t="shared" si="63"/>
        <v>2018</v>
      </c>
    </row>
    <row r="467" spans="2:19" hidden="1" x14ac:dyDescent="0.25">
      <c r="B467">
        <f t="shared" si="57"/>
        <v>464</v>
      </c>
      <c r="C467" s="1">
        <v>43425</v>
      </c>
      <c r="D467" s="16" t="s">
        <v>152</v>
      </c>
      <c r="E467" s="23" t="s">
        <v>15</v>
      </c>
      <c r="F467" s="17" t="s">
        <v>82</v>
      </c>
      <c r="G467" s="17" t="s">
        <v>83</v>
      </c>
      <c r="H467" s="17" t="s">
        <v>87</v>
      </c>
      <c r="I467" s="17" t="s">
        <v>93</v>
      </c>
      <c r="J467" s="17">
        <f t="shared" si="58"/>
        <v>0.31250000000000006</v>
      </c>
      <c r="K467" s="18" t="str">
        <f t="shared" si="59"/>
        <v>- 0:30</v>
      </c>
      <c r="L467" s="19">
        <f t="shared" si="60"/>
        <v>2.0833333333333259E-2</v>
      </c>
      <c r="M467" t="str">
        <f t="shared" si="61"/>
        <v/>
      </c>
      <c r="N467" t="str">
        <f t="array" aca="1" ref="N467" ca="1">IFERROR(IF(MATCH(C467,Feries,0),1,""),"")</f>
        <v/>
      </c>
      <c r="O467" t="s">
        <v>228</v>
      </c>
      <c r="P467" s="52" t="s">
        <v>140</v>
      </c>
      <c r="Q467" s="56">
        <f t="shared" si="56"/>
        <v>47</v>
      </c>
      <c r="R467">
        <f t="shared" si="62"/>
        <v>11</v>
      </c>
      <c r="S467">
        <f t="shared" si="63"/>
        <v>2018</v>
      </c>
    </row>
    <row r="468" spans="2:19" hidden="1" x14ac:dyDescent="0.25">
      <c r="B468">
        <f t="shared" si="57"/>
        <v>465</v>
      </c>
      <c r="C468" s="1">
        <v>43426</v>
      </c>
      <c r="D468" s="16" t="s">
        <v>152</v>
      </c>
      <c r="E468" s="23" t="s">
        <v>15</v>
      </c>
      <c r="F468" s="17" t="s">
        <v>82</v>
      </c>
      <c r="G468" s="17" t="s">
        <v>83</v>
      </c>
      <c r="H468" s="17" t="s">
        <v>87</v>
      </c>
      <c r="I468" s="17" t="s">
        <v>93</v>
      </c>
      <c r="J468" s="17">
        <f t="shared" si="58"/>
        <v>0.31250000000000006</v>
      </c>
      <c r="K468" s="18" t="str">
        <f t="shared" si="59"/>
        <v>- 0:30</v>
      </c>
      <c r="L468" s="19">
        <f t="shared" si="60"/>
        <v>2.0833333333333259E-2</v>
      </c>
      <c r="M468" t="str">
        <f t="shared" si="61"/>
        <v/>
      </c>
      <c r="N468" t="str">
        <f t="array" aca="1" ref="N468" ca="1">IFERROR(IF(MATCH(C468,Feries,0),1,""),"")</f>
        <v/>
      </c>
      <c r="O468" t="s">
        <v>228</v>
      </c>
      <c r="P468" s="52" t="s">
        <v>140</v>
      </c>
      <c r="Q468" s="56">
        <f t="shared" si="56"/>
        <v>47</v>
      </c>
      <c r="R468">
        <f t="shared" si="62"/>
        <v>11</v>
      </c>
      <c r="S468">
        <f t="shared" si="63"/>
        <v>2018</v>
      </c>
    </row>
    <row r="469" spans="2:19" hidden="1" x14ac:dyDescent="0.25">
      <c r="B469">
        <f t="shared" si="57"/>
        <v>466</v>
      </c>
      <c r="C469" s="1">
        <v>43427</v>
      </c>
      <c r="D469" s="16" t="s">
        <v>152</v>
      </c>
      <c r="E469" s="23" t="s">
        <v>15</v>
      </c>
      <c r="F469" s="17" t="s">
        <v>82</v>
      </c>
      <c r="G469" s="17" t="s">
        <v>83</v>
      </c>
      <c r="H469" s="17" t="s">
        <v>87</v>
      </c>
      <c r="I469" s="17" t="s">
        <v>93</v>
      </c>
      <c r="J469" s="17">
        <f t="shared" si="58"/>
        <v>0.31250000000000006</v>
      </c>
      <c r="K469" s="18" t="str">
        <f t="shared" si="59"/>
        <v>- 0:30</v>
      </c>
      <c r="L469" s="19">
        <f t="shared" si="60"/>
        <v>2.0833333333333259E-2</v>
      </c>
      <c r="M469" t="str">
        <f t="shared" si="61"/>
        <v/>
      </c>
      <c r="N469" t="str">
        <f t="array" aca="1" ref="N469" ca="1">IFERROR(IF(MATCH(C469,Feries,0),1,""),"")</f>
        <v/>
      </c>
      <c r="O469" t="s">
        <v>228</v>
      </c>
      <c r="P469" s="52" t="s">
        <v>140</v>
      </c>
      <c r="Q469" s="56">
        <f t="shared" si="56"/>
        <v>47</v>
      </c>
      <c r="R469">
        <f t="shared" si="62"/>
        <v>11</v>
      </c>
      <c r="S469">
        <f t="shared" si="63"/>
        <v>2018</v>
      </c>
    </row>
    <row r="470" spans="2:19" hidden="1" x14ac:dyDescent="0.25">
      <c r="B470">
        <f t="shared" si="57"/>
        <v>467</v>
      </c>
      <c r="C470" s="1">
        <v>43416</v>
      </c>
      <c r="D470" s="16" t="s">
        <v>86</v>
      </c>
      <c r="E470" s="23" t="s">
        <v>15</v>
      </c>
      <c r="F470" s="17" t="s">
        <v>82</v>
      </c>
      <c r="G470" s="17" t="s">
        <v>83</v>
      </c>
      <c r="H470" s="17" t="s">
        <v>87</v>
      </c>
      <c r="I470" s="17" t="s">
        <v>93</v>
      </c>
      <c r="J470" s="17">
        <f t="shared" si="58"/>
        <v>0.31250000000000006</v>
      </c>
      <c r="K470" s="18" t="str">
        <f t="shared" si="59"/>
        <v>- 0:30</v>
      </c>
      <c r="L470" s="19">
        <f t="shared" si="60"/>
        <v>2.0833333333333259E-2</v>
      </c>
      <c r="M470" t="str">
        <f t="shared" si="61"/>
        <v/>
      </c>
      <c r="N470" t="str">
        <f t="array" aca="1" ref="N470" ca="1">IFERROR(IF(MATCH(C470,Feries,0),1,""),"")</f>
        <v/>
      </c>
      <c r="O470" t="s">
        <v>224</v>
      </c>
      <c r="P470" s="52" t="s">
        <v>141</v>
      </c>
      <c r="Q470" s="56">
        <f t="shared" ref="Q470:Q496" si="64">WEEKNUM(C470)</f>
        <v>46</v>
      </c>
      <c r="R470">
        <f t="shared" si="62"/>
        <v>11</v>
      </c>
      <c r="S470">
        <f t="shared" si="63"/>
        <v>2018</v>
      </c>
    </row>
    <row r="471" spans="2:19" hidden="1" x14ac:dyDescent="0.25">
      <c r="B471">
        <f t="shared" si="57"/>
        <v>468</v>
      </c>
      <c r="C471" s="1">
        <v>43416</v>
      </c>
      <c r="D471" s="16" t="s">
        <v>90</v>
      </c>
      <c r="E471" s="23" t="s">
        <v>15</v>
      </c>
      <c r="F471" s="17" t="s">
        <v>82</v>
      </c>
      <c r="G471" s="17" t="s">
        <v>83</v>
      </c>
      <c r="H471" s="17" t="s">
        <v>87</v>
      </c>
      <c r="I471" s="17" t="s">
        <v>93</v>
      </c>
      <c r="J471" s="17">
        <f t="shared" si="58"/>
        <v>0.31250000000000006</v>
      </c>
      <c r="K471" s="18" t="str">
        <f t="shared" si="59"/>
        <v>- 0:30</v>
      </c>
      <c r="L471" s="19">
        <f t="shared" si="60"/>
        <v>2.0833333333333259E-2</v>
      </c>
      <c r="M471" t="str">
        <f t="shared" si="61"/>
        <v/>
      </c>
      <c r="N471" t="str">
        <f t="array" aca="1" ref="N471" ca="1">IFERROR(IF(MATCH(C471,Feries,0),1,""),"")</f>
        <v/>
      </c>
      <c r="O471" t="s">
        <v>224</v>
      </c>
      <c r="P471" s="52" t="s">
        <v>141</v>
      </c>
      <c r="Q471" s="56">
        <f t="shared" si="64"/>
        <v>46</v>
      </c>
      <c r="R471">
        <f t="shared" si="62"/>
        <v>11</v>
      </c>
      <c r="S471">
        <f t="shared" si="63"/>
        <v>2018</v>
      </c>
    </row>
    <row r="472" spans="2:19" hidden="1" x14ac:dyDescent="0.25">
      <c r="B472">
        <f t="shared" si="57"/>
        <v>469</v>
      </c>
      <c r="C472" s="1">
        <v>43416</v>
      </c>
      <c r="D472" s="16" t="s">
        <v>91</v>
      </c>
      <c r="E472" s="23" t="s">
        <v>15</v>
      </c>
      <c r="F472" s="17" t="s">
        <v>82</v>
      </c>
      <c r="G472" s="17" t="s">
        <v>83</v>
      </c>
      <c r="H472" s="17" t="s">
        <v>87</v>
      </c>
      <c r="I472" s="17" t="s">
        <v>93</v>
      </c>
      <c r="J472" s="17">
        <f t="shared" si="58"/>
        <v>0.31250000000000006</v>
      </c>
      <c r="K472" s="18" t="str">
        <f t="shared" si="59"/>
        <v>- 0:30</v>
      </c>
      <c r="L472" s="19">
        <f t="shared" si="60"/>
        <v>2.0833333333333259E-2</v>
      </c>
      <c r="M472" t="str">
        <f t="shared" si="61"/>
        <v/>
      </c>
      <c r="N472" t="str">
        <f t="array" aca="1" ref="N472" ca="1">IFERROR(IF(MATCH(C472,Feries,0),1,""),"")</f>
        <v/>
      </c>
      <c r="O472" t="s">
        <v>224</v>
      </c>
      <c r="P472" s="52" t="s">
        <v>141</v>
      </c>
      <c r="Q472" s="56">
        <f t="shared" si="64"/>
        <v>46</v>
      </c>
      <c r="R472">
        <f t="shared" si="62"/>
        <v>11</v>
      </c>
      <c r="S472">
        <f t="shared" si="63"/>
        <v>2018</v>
      </c>
    </row>
    <row r="473" spans="2:19" hidden="1" x14ac:dyDescent="0.25">
      <c r="B473">
        <f t="shared" si="57"/>
        <v>470</v>
      </c>
      <c r="C473" s="1">
        <v>43416</v>
      </c>
      <c r="D473" s="16" t="s">
        <v>81</v>
      </c>
      <c r="E473" s="23" t="s">
        <v>15</v>
      </c>
      <c r="F473" s="17" t="s">
        <v>82</v>
      </c>
      <c r="G473" s="17" t="s">
        <v>83</v>
      </c>
      <c r="H473" s="17" t="s">
        <v>87</v>
      </c>
      <c r="I473" s="17" t="s">
        <v>93</v>
      </c>
      <c r="J473" s="17">
        <f t="shared" si="58"/>
        <v>0.31250000000000006</v>
      </c>
      <c r="K473" s="18" t="str">
        <f t="shared" si="59"/>
        <v>- 0:30</v>
      </c>
      <c r="L473" s="19">
        <f t="shared" si="60"/>
        <v>2.0833333333333259E-2</v>
      </c>
      <c r="M473" t="str">
        <f t="shared" si="61"/>
        <v/>
      </c>
      <c r="N473" t="str">
        <f t="array" aca="1" ref="N473" ca="1">IFERROR(IF(MATCH(C473,Feries,0),1,""),"")</f>
        <v/>
      </c>
      <c r="O473" t="s">
        <v>224</v>
      </c>
      <c r="P473" s="52" t="s">
        <v>141</v>
      </c>
      <c r="Q473" s="56">
        <f t="shared" si="64"/>
        <v>46</v>
      </c>
      <c r="R473">
        <f t="shared" si="62"/>
        <v>11</v>
      </c>
      <c r="S473">
        <f t="shared" si="63"/>
        <v>2018</v>
      </c>
    </row>
    <row r="474" spans="2:19" hidden="1" x14ac:dyDescent="0.25">
      <c r="B474">
        <f t="shared" si="57"/>
        <v>471</v>
      </c>
      <c r="C474" s="1">
        <v>43417</v>
      </c>
      <c r="D474" s="16" t="s">
        <v>86</v>
      </c>
      <c r="E474" s="23" t="s">
        <v>15</v>
      </c>
      <c r="F474" s="17" t="s">
        <v>82</v>
      </c>
      <c r="G474" s="17" t="s">
        <v>83</v>
      </c>
      <c r="H474" s="17" t="s">
        <v>87</v>
      </c>
      <c r="I474" s="17" t="s">
        <v>93</v>
      </c>
      <c r="J474" s="17">
        <f t="shared" si="58"/>
        <v>0.31250000000000006</v>
      </c>
      <c r="K474" s="18" t="str">
        <f t="shared" si="59"/>
        <v>- 0:30</v>
      </c>
      <c r="L474" s="19">
        <f t="shared" si="60"/>
        <v>2.0833333333333259E-2</v>
      </c>
      <c r="M474" t="str">
        <f t="shared" si="61"/>
        <v/>
      </c>
      <c r="N474" t="str">
        <f t="array" aca="1" ref="N474" ca="1">IFERROR(IF(MATCH(C474,Feries,0),1,""),"")</f>
        <v/>
      </c>
      <c r="O474" t="s">
        <v>224</v>
      </c>
      <c r="P474" s="52" t="s">
        <v>141</v>
      </c>
      <c r="Q474" s="56">
        <f t="shared" si="64"/>
        <v>46</v>
      </c>
      <c r="R474">
        <f t="shared" si="62"/>
        <v>11</v>
      </c>
      <c r="S474">
        <f t="shared" si="63"/>
        <v>2018</v>
      </c>
    </row>
    <row r="475" spans="2:19" hidden="1" x14ac:dyDescent="0.25">
      <c r="B475">
        <f t="shared" si="57"/>
        <v>472</v>
      </c>
      <c r="C475" s="1">
        <v>43417</v>
      </c>
      <c r="D475" s="16" t="s">
        <v>90</v>
      </c>
      <c r="E475" s="23" t="s">
        <v>15</v>
      </c>
      <c r="F475" s="17" t="s">
        <v>82</v>
      </c>
      <c r="G475" s="17" t="s">
        <v>83</v>
      </c>
      <c r="H475" s="17" t="s">
        <v>87</v>
      </c>
      <c r="I475" s="17" t="s">
        <v>93</v>
      </c>
      <c r="J475" s="17">
        <f t="shared" si="58"/>
        <v>0.31250000000000006</v>
      </c>
      <c r="K475" s="18" t="str">
        <f t="shared" si="59"/>
        <v>- 0:30</v>
      </c>
      <c r="L475" s="19">
        <f t="shared" si="60"/>
        <v>2.0833333333333259E-2</v>
      </c>
      <c r="M475" t="str">
        <f t="shared" si="61"/>
        <v/>
      </c>
      <c r="N475" t="str">
        <f t="array" aca="1" ref="N475" ca="1">IFERROR(IF(MATCH(C475,Feries,0),1,""),"")</f>
        <v/>
      </c>
      <c r="O475" t="s">
        <v>224</v>
      </c>
      <c r="P475" s="52" t="s">
        <v>141</v>
      </c>
      <c r="Q475" s="56">
        <f t="shared" si="64"/>
        <v>46</v>
      </c>
      <c r="R475">
        <f t="shared" si="62"/>
        <v>11</v>
      </c>
      <c r="S475">
        <f t="shared" si="63"/>
        <v>2018</v>
      </c>
    </row>
    <row r="476" spans="2:19" hidden="1" x14ac:dyDescent="0.25">
      <c r="B476">
        <f t="shared" si="57"/>
        <v>473</v>
      </c>
      <c r="C476" s="1">
        <v>43417</v>
      </c>
      <c r="D476" s="16" t="s">
        <v>91</v>
      </c>
      <c r="E476" s="23" t="s">
        <v>15</v>
      </c>
      <c r="F476" s="17" t="s">
        <v>82</v>
      </c>
      <c r="G476" s="17" t="s">
        <v>83</v>
      </c>
      <c r="H476" s="17" t="s">
        <v>87</v>
      </c>
      <c r="I476" s="17" t="s">
        <v>93</v>
      </c>
      <c r="J476" s="17">
        <f t="shared" si="58"/>
        <v>0.31250000000000006</v>
      </c>
      <c r="K476" s="18" t="str">
        <f t="shared" si="59"/>
        <v>- 0:30</v>
      </c>
      <c r="L476" s="19">
        <f t="shared" si="60"/>
        <v>2.0833333333333259E-2</v>
      </c>
      <c r="M476" t="str">
        <f t="shared" si="61"/>
        <v/>
      </c>
      <c r="N476" t="str">
        <f t="array" aca="1" ref="N476" ca="1">IFERROR(IF(MATCH(C476,Feries,0),1,""),"")</f>
        <v/>
      </c>
      <c r="O476" t="s">
        <v>224</v>
      </c>
      <c r="P476" s="52" t="s">
        <v>141</v>
      </c>
      <c r="Q476" s="56">
        <f t="shared" si="64"/>
        <v>46</v>
      </c>
      <c r="R476">
        <f t="shared" si="62"/>
        <v>11</v>
      </c>
      <c r="S476">
        <f t="shared" si="63"/>
        <v>2018</v>
      </c>
    </row>
    <row r="477" spans="2:19" hidden="1" x14ac:dyDescent="0.25">
      <c r="B477">
        <f t="shared" si="57"/>
        <v>474</v>
      </c>
      <c r="C477" s="1">
        <v>43417</v>
      </c>
      <c r="D477" s="16" t="s">
        <v>81</v>
      </c>
      <c r="E477" s="23" t="s">
        <v>15</v>
      </c>
      <c r="F477" s="17" t="s">
        <v>82</v>
      </c>
      <c r="G477" s="17" t="s">
        <v>83</v>
      </c>
      <c r="H477" s="17" t="s">
        <v>87</v>
      </c>
      <c r="I477" s="17" t="s">
        <v>93</v>
      </c>
      <c r="J477" s="17">
        <f t="shared" si="58"/>
        <v>0.31250000000000006</v>
      </c>
      <c r="K477" s="18" t="str">
        <f t="shared" si="59"/>
        <v>- 0:30</v>
      </c>
      <c r="L477" s="19">
        <f t="shared" si="60"/>
        <v>2.0833333333333259E-2</v>
      </c>
      <c r="M477" t="str">
        <f t="shared" si="61"/>
        <v/>
      </c>
      <c r="N477" t="str">
        <f t="array" aca="1" ref="N477" ca="1">IFERROR(IF(MATCH(C477,Feries,0),1,""),"")</f>
        <v/>
      </c>
      <c r="O477" t="s">
        <v>224</v>
      </c>
      <c r="P477" s="52" t="s">
        <v>141</v>
      </c>
      <c r="Q477" s="56">
        <f t="shared" si="64"/>
        <v>46</v>
      </c>
      <c r="R477">
        <f t="shared" si="62"/>
        <v>11</v>
      </c>
      <c r="S477">
        <f t="shared" si="63"/>
        <v>2018</v>
      </c>
    </row>
    <row r="478" spans="2:19" hidden="1" x14ac:dyDescent="0.25">
      <c r="B478">
        <f t="shared" si="57"/>
        <v>475</v>
      </c>
      <c r="C478" s="1">
        <v>43418</v>
      </c>
      <c r="D478" s="16" t="s">
        <v>86</v>
      </c>
      <c r="E478" s="23" t="s">
        <v>15</v>
      </c>
      <c r="F478" s="17" t="s">
        <v>82</v>
      </c>
      <c r="G478" s="17" t="s">
        <v>83</v>
      </c>
      <c r="H478" s="17" t="s">
        <v>87</v>
      </c>
      <c r="I478" s="17" t="s">
        <v>93</v>
      </c>
      <c r="J478" s="17">
        <f t="shared" si="58"/>
        <v>0.31250000000000006</v>
      </c>
      <c r="K478" s="18" t="str">
        <f t="shared" si="59"/>
        <v>- 0:30</v>
      </c>
      <c r="L478" s="19">
        <f t="shared" si="60"/>
        <v>2.0833333333333259E-2</v>
      </c>
      <c r="M478" t="str">
        <f t="shared" si="61"/>
        <v/>
      </c>
      <c r="N478" t="str">
        <f t="array" aca="1" ref="N478" ca="1">IFERROR(IF(MATCH(C478,Feries,0),1,""),"")</f>
        <v/>
      </c>
      <c r="O478" t="s">
        <v>224</v>
      </c>
      <c r="P478" s="52" t="s">
        <v>141</v>
      </c>
      <c r="Q478" s="56">
        <f t="shared" si="64"/>
        <v>46</v>
      </c>
      <c r="R478">
        <f t="shared" si="62"/>
        <v>11</v>
      </c>
      <c r="S478">
        <f t="shared" si="63"/>
        <v>2018</v>
      </c>
    </row>
    <row r="479" spans="2:19" hidden="1" x14ac:dyDescent="0.25">
      <c r="B479">
        <f t="shared" si="57"/>
        <v>476</v>
      </c>
      <c r="C479" s="1">
        <v>43418</v>
      </c>
      <c r="D479" s="16" t="s">
        <v>90</v>
      </c>
      <c r="E479" s="23" t="s">
        <v>15</v>
      </c>
      <c r="F479" s="17" t="s">
        <v>82</v>
      </c>
      <c r="G479" s="17" t="s">
        <v>83</v>
      </c>
      <c r="H479" s="17" t="s">
        <v>87</v>
      </c>
      <c r="I479" s="17" t="s">
        <v>93</v>
      </c>
      <c r="J479" s="17">
        <f t="shared" si="58"/>
        <v>0.31250000000000006</v>
      </c>
      <c r="K479" s="18" t="str">
        <f t="shared" si="59"/>
        <v>- 0:30</v>
      </c>
      <c r="L479" s="19">
        <f t="shared" si="60"/>
        <v>2.0833333333333259E-2</v>
      </c>
      <c r="M479" t="str">
        <f t="shared" si="61"/>
        <v/>
      </c>
      <c r="N479" t="str">
        <f t="array" aca="1" ref="N479" ca="1">IFERROR(IF(MATCH(C479,Feries,0),1,""),"")</f>
        <v/>
      </c>
      <c r="O479" t="s">
        <v>224</v>
      </c>
      <c r="P479" s="52" t="s">
        <v>141</v>
      </c>
      <c r="Q479" s="56">
        <f t="shared" si="64"/>
        <v>46</v>
      </c>
      <c r="R479">
        <f t="shared" si="62"/>
        <v>11</v>
      </c>
      <c r="S479">
        <f t="shared" si="63"/>
        <v>2018</v>
      </c>
    </row>
    <row r="480" spans="2:19" hidden="1" x14ac:dyDescent="0.25">
      <c r="B480">
        <f t="shared" si="57"/>
        <v>477</v>
      </c>
      <c r="C480" s="1">
        <v>43418</v>
      </c>
      <c r="D480" s="16" t="s">
        <v>91</v>
      </c>
      <c r="E480" s="23" t="s">
        <v>15</v>
      </c>
      <c r="F480" s="17" t="s">
        <v>82</v>
      </c>
      <c r="G480" s="17" t="s">
        <v>83</v>
      </c>
      <c r="H480" s="17" t="s">
        <v>87</v>
      </c>
      <c r="I480" s="17" t="s">
        <v>93</v>
      </c>
      <c r="J480" s="17">
        <f t="shared" si="58"/>
        <v>0.31250000000000006</v>
      </c>
      <c r="K480" s="18" t="str">
        <f t="shared" si="59"/>
        <v>- 0:30</v>
      </c>
      <c r="L480" s="19">
        <f t="shared" si="60"/>
        <v>2.0833333333333259E-2</v>
      </c>
      <c r="M480" t="str">
        <f t="shared" si="61"/>
        <v/>
      </c>
      <c r="N480" t="str">
        <f t="array" aca="1" ref="N480" ca="1">IFERROR(IF(MATCH(C480,Feries,0),1,""),"")</f>
        <v/>
      </c>
      <c r="O480" t="s">
        <v>224</v>
      </c>
      <c r="P480" s="52" t="s">
        <v>141</v>
      </c>
      <c r="Q480" s="56">
        <f t="shared" si="64"/>
        <v>46</v>
      </c>
      <c r="R480">
        <f t="shared" si="62"/>
        <v>11</v>
      </c>
      <c r="S480">
        <f t="shared" si="63"/>
        <v>2018</v>
      </c>
    </row>
    <row r="481" spans="2:19" hidden="1" x14ac:dyDescent="0.25">
      <c r="B481">
        <f t="shared" si="57"/>
        <v>478</v>
      </c>
      <c r="C481" s="1">
        <v>43418</v>
      </c>
      <c r="D481" s="16" t="s">
        <v>81</v>
      </c>
      <c r="E481" s="23" t="s">
        <v>15</v>
      </c>
      <c r="F481" s="17" t="s">
        <v>82</v>
      </c>
      <c r="G481" s="17" t="s">
        <v>83</v>
      </c>
      <c r="H481" s="17" t="s">
        <v>87</v>
      </c>
      <c r="I481" s="17" t="s">
        <v>93</v>
      </c>
      <c r="J481" s="17">
        <f t="shared" si="58"/>
        <v>0.31250000000000006</v>
      </c>
      <c r="K481" s="18" t="str">
        <f t="shared" si="59"/>
        <v>- 0:30</v>
      </c>
      <c r="L481" s="19">
        <f t="shared" si="60"/>
        <v>2.0833333333333259E-2</v>
      </c>
      <c r="M481" t="str">
        <f t="shared" si="61"/>
        <v/>
      </c>
      <c r="N481" t="str">
        <f t="array" aca="1" ref="N481" ca="1">IFERROR(IF(MATCH(C481,Feries,0),1,""),"")</f>
        <v/>
      </c>
      <c r="O481" t="s">
        <v>224</v>
      </c>
      <c r="P481" s="52" t="s">
        <v>141</v>
      </c>
      <c r="Q481" s="56">
        <f t="shared" si="64"/>
        <v>46</v>
      </c>
      <c r="R481">
        <f t="shared" si="62"/>
        <v>11</v>
      </c>
      <c r="S481">
        <f t="shared" si="63"/>
        <v>2018</v>
      </c>
    </row>
    <row r="482" spans="2:19" hidden="1" x14ac:dyDescent="0.25">
      <c r="B482">
        <f t="shared" si="57"/>
        <v>479</v>
      </c>
      <c r="C482" s="1">
        <v>43419</v>
      </c>
      <c r="D482" s="16" t="s">
        <v>86</v>
      </c>
      <c r="E482" s="23" t="s">
        <v>15</v>
      </c>
      <c r="F482" s="17" t="s">
        <v>82</v>
      </c>
      <c r="G482" s="17" t="s">
        <v>83</v>
      </c>
      <c r="H482" s="17" t="s">
        <v>87</v>
      </c>
      <c r="I482" s="17" t="s">
        <v>93</v>
      </c>
      <c r="J482" s="17">
        <f t="shared" si="58"/>
        <v>0.31250000000000006</v>
      </c>
      <c r="K482" s="18" t="str">
        <f t="shared" si="59"/>
        <v>- 0:30</v>
      </c>
      <c r="L482" s="19">
        <f t="shared" si="60"/>
        <v>2.0833333333333259E-2</v>
      </c>
      <c r="M482" t="str">
        <f t="shared" si="61"/>
        <v/>
      </c>
      <c r="N482" t="str">
        <f t="array" aca="1" ref="N482" ca="1">IFERROR(IF(MATCH(C482,Feries,0),1,""),"")</f>
        <v/>
      </c>
      <c r="O482" t="s">
        <v>224</v>
      </c>
      <c r="P482" s="52" t="s">
        <v>141</v>
      </c>
      <c r="Q482" s="56">
        <f t="shared" si="64"/>
        <v>46</v>
      </c>
      <c r="R482">
        <f t="shared" si="62"/>
        <v>11</v>
      </c>
      <c r="S482">
        <f t="shared" si="63"/>
        <v>2018</v>
      </c>
    </row>
    <row r="483" spans="2:19" hidden="1" x14ac:dyDescent="0.25">
      <c r="B483">
        <f t="shared" si="57"/>
        <v>480</v>
      </c>
      <c r="C483" s="1">
        <v>43419</v>
      </c>
      <c r="D483" s="16" t="s">
        <v>90</v>
      </c>
      <c r="E483" s="23" t="s">
        <v>15</v>
      </c>
      <c r="F483" s="17" t="s">
        <v>82</v>
      </c>
      <c r="G483" s="17" t="s">
        <v>83</v>
      </c>
      <c r="H483" s="17" t="s">
        <v>87</v>
      </c>
      <c r="I483" s="17" t="s">
        <v>93</v>
      </c>
      <c r="J483" s="17">
        <f t="shared" si="58"/>
        <v>0.31250000000000006</v>
      </c>
      <c r="K483" s="18" t="str">
        <f t="shared" si="59"/>
        <v>- 0:30</v>
      </c>
      <c r="L483" s="19">
        <f t="shared" si="60"/>
        <v>2.0833333333333259E-2</v>
      </c>
      <c r="M483" t="str">
        <f t="shared" si="61"/>
        <v/>
      </c>
      <c r="N483" t="str">
        <f t="array" aca="1" ref="N483" ca="1">IFERROR(IF(MATCH(C483,Feries,0),1,""),"")</f>
        <v/>
      </c>
      <c r="O483" t="s">
        <v>224</v>
      </c>
      <c r="P483" s="52" t="s">
        <v>141</v>
      </c>
      <c r="Q483" s="56">
        <f t="shared" si="64"/>
        <v>46</v>
      </c>
      <c r="R483">
        <f t="shared" si="62"/>
        <v>11</v>
      </c>
      <c r="S483">
        <f t="shared" si="63"/>
        <v>2018</v>
      </c>
    </row>
    <row r="484" spans="2:19" hidden="1" x14ac:dyDescent="0.25">
      <c r="B484">
        <f t="shared" si="57"/>
        <v>481</v>
      </c>
      <c r="C484" s="1">
        <v>43419</v>
      </c>
      <c r="D484" s="16" t="s">
        <v>91</v>
      </c>
      <c r="E484" s="23" t="s">
        <v>15</v>
      </c>
      <c r="F484" s="17" t="s">
        <v>82</v>
      </c>
      <c r="G484" s="17" t="s">
        <v>83</v>
      </c>
      <c r="H484" s="17" t="s">
        <v>87</v>
      </c>
      <c r="I484" s="17" t="s">
        <v>93</v>
      </c>
      <c r="J484" s="17">
        <f t="shared" si="58"/>
        <v>0.31250000000000006</v>
      </c>
      <c r="K484" s="18" t="str">
        <f t="shared" si="59"/>
        <v>- 0:30</v>
      </c>
      <c r="L484" s="19">
        <f t="shared" si="60"/>
        <v>2.0833333333333259E-2</v>
      </c>
      <c r="M484" t="str">
        <f t="shared" si="61"/>
        <v/>
      </c>
      <c r="N484" t="str">
        <f t="array" aca="1" ref="N484" ca="1">IFERROR(IF(MATCH(C484,Feries,0),1,""),"")</f>
        <v/>
      </c>
      <c r="O484" t="s">
        <v>224</v>
      </c>
      <c r="P484" s="52" t="s">
        <v>141</v>
      </c>
      <c r="Q484" s="56">
        <f t="shared" si="64"/>
        <v>46</v>
      </c>
      <c r="R484">
        <f t="shared" si="62"/>
        <v>11</v>
      </c>
      <c r="S484">
        <f t="shared" si="63"/>
        <v>2018</v>
      </c>
    </row>
    <row r="485" spans="2:19" hidden="1" x14ac:dyDescent="0.25">
      <c r="B485">
        <f t="shared" si="57"/>
        <v>482</v>
      </c>
      <c r="C485" s="1">
        <v>43419</v>
      </c>
      <c r="D485" s="16" t="s">
        <v>81</v>
      </c>
      <c r="E485" s="23" t="s">
        <v>15</v>
      </c>
      <c r="F485" s="17" t="s">
        <v>82</v>
      </c>
      <c r="G485" s="17" t="s">
        <v>83</v>
      </c>
      <c r="H485" s="17" t="s">
        <v>87</v>
      </c>
      <c r="I485" s="17" t="s">
        <v>93</v>
      </c>
      <c r="J485" s="17">
        <f t="shared" si="58"/>
        <v>0.31250000000000006</v>
      </c>
      <c r="K485" s="18" t="str">
        <f t="shared" si="59"/>
        <v>- 0:30</v>
      </c>
      <c r="L485" s="19">
        <f t="shared" si="60"/>
        <v>2.0833333333333259E-2</v>
      </c>
      <c r="M485" t="str">
        <f t="shared" si="61"/>
        <v/>
      </c>
      <c r="N485" t="str">
        <f t="array" aca="1" ref="N485" ca="1">IFERROR(IF(MATCH(C485,Feries,0),1,""),"")</f>
        <v/>
      </c>
      <c r="O485" t="s">
        <v>224</v>
      </c>
      <c r="P485" s="52" t="s">
        <v>141</v>
      </c>
      <c r="Q485" s="56">
        <f t="shared" si="64"/>
        <v>46</v>
      </c>
      <c r="R485">
        <f t="shared" si="62"/>
        <v>11</v>
      </c>
      <c r="S485">
        <f t="shared" si="63"/>
        <v>2018</v>
      </c>
    </row>
    <row r="486" spans="2:19" hidden="1" x14ac:dyDescent="0.25">
      <c r="B486">
        <f t="shared" si="57"/>
        <v>483</v>
      </c>
      <c r="C486" s="1">
        <v>43420</v>
      </c>
      <c r="D486" s="16" t="s">
        <v>138</v>
      </c>
      <c r="E486" s="23" t="s">
        <v>15</v>
      </c>
      <c r="F486" s="17" t="s">
        <v>82</v>
      </c>
      <c r="G486" s="17" t="s">
        <v>83</v>
      </c>
      <c r="H486" s="17" t="s">
        <v>87</v>
      </c>
      <c r="I486" s="17" t="s">
        <v>93</v>
      </c>
      <c r="J486" s="17">
        <f t="shared" si="58"/>
        <v>0.31250000000000006</v>
      </c>
      <c r="K486" s="18" t="str">
        <f t="shared" si="59"/>
        <v>- 0:30</v>
      </c>
      <c r="L486" s="19">
        <f t="shared" si="60"/>
        <v>2.0833333333333259E-2</v>
      </c>
      <c r="M486" t="str">
        <f t="shared" si="61"/>
        <v/>
      </c>
      <c r="N486" t="str">
        <f t="array" aca="1" ref="N486" ca="1">IFERROR(IF(MATCH(C486,Feries,0),1,""),"")</f>
        <v/>
      </c>
      <c r="O486" t="s">
        <v>224</v>
      </c>
      <c r="P486" s="52" t="s">
        <v>141</v>
      </c>
      <c r="Q486" s="56">
        <f t="shared" si="64"/>
        <v>46</v>
      </c>
      <c r="R486">
        <f t="shared" si="62"/>
        <v>11</v>
      </c>
      <c r="S486">
        <f t="shared" si="63"/>
        <v>2018</v>
      </c>
    </row>
    <row r="487" spans="2:19" hidden="1" x14ac:dyDescent="0.25">
      <c r="B487">
        <f t="shared" si="57"/>
        <v>484</v>
      </c>
      <c r="C487" s="1">
        <v>43420</v>
      </c>
      <c r="D487" s="16" t="s">
        <v>86</v>
      </c>
      <c r="E487" s="23" t="s">
        <v>15</v>
      </c>
      <c r="F487" s="17" t="s">
        <v>82</v>
      </c>
      <c r="G487" s="17" t="s">
        <v>83</v>
      </c>
      <c r="H487" s="17" t="s">
        <v>87</v>
      </c>
      <c r="I487" s="17" t="s">
        <v>93</v>
      </c>
      <c r="J487" s="17">
        <f t="shared" si="58"/>
        <v>0.31250000000000006</v>
      </c>
      <c r="K487" s="18" t="str">
        <f t="shared" si="59"/>
        <v>- 0:30</v>
      </c>
      <c r="L487" s="19">
        <f t="shared" si="60"/>
        <v>2.0833333333333259E-2</v>
      </c>
      <c r="M487" t="str">
        <f t="shared" si="61"/>
        <v/>
      </c>
      <c r="N487" t="str">
        <f t="array" aca="1" ref="N487" ca="1">IFERROR(IF(MATCH(C487,Feries,0),1,""),"")</f>
        <v/>
      </c>
      <c r="O487" t="s">
        <v>224</v>
      </c>
      <c r="P487" s="52" t="s">
        <v>141</v>
      </c>
      <c r="Q487" s="56">
        <f t="shared" si="64"/>
        <v>46</v>
      </c>
      <c r="R487">
        <f t="shared" si="62"/>
        <v>11</v>
      </c>
      <c r="S487">
        <f t="shared" si="63"/>
        <v>2018</v>
      </c>
    </row>
    <row r="488" spans="2:19" hidden="1" x14ac:dyDescent="0.25">
      <c r="B488">
        <f t="shared" si="57"/>
        <v>485</v>
      </c>
      <c r="C488" s="1">
        <v>43420</v>
      </c>
      <c r="D488" s="16" t="s">
        <v>90</v>
      </c>
      <c r="E488" s="23" t="s">
        <v>15</v>
      </c>
      <c r="F488" s="17" t="s">
        <v>82</v>
      </c>
      <c r="G488" s="17" t="s">
        <v>83</v>
      </c>
      <c r="H488" s="17" t="s">
        <v>87</v>
      </c>
      <c r="I488" s="17" t="s">
        <v>93</v>
      </c>
      <c r="J488" s="17">
        <f t="shared" si="58"/>
        <v>0.31250000000000006</v>
      </c>
      <c r="K488" s="18" t="str">
        <f t="shared" si="59"/>
        <v>- 0:30</v>
      </c>
      <c r="L488" s="19">
        <f t="shared" si="60"/>
        <v>2.0833333333333259E-2</v>
      </c>
      <c r="M488" t="str">
        <f t="shared" si="61"/>
        <v/>
      </c>
      <c r="N488" t="str">
        <f t="array" aca="1" ref="N488" ca="1">IFERROR(IF(MATCH(C488,Feries,0),1,""),"")</f>
        <v/>
      </c>
      <c r="O488" t="s">
        <v>224</v>
      </c>
      <c r="P488" s="52" t="s">
        <v>141</v>
      </c>
      <c r="Q488" s="56">
        <f t="shared" si="64"/>
        <v>46</v>
      </c>
      <c r="R488">
        <f t="shared" si="62"/>
        <v>11</v>
      </c>
      <c r="S488">
        <f t="shared" si="63"/>
        <v>2018</v>
      </c>
    </row>
    <row r="489" spans="2:19" hidden="1" x14ac:dyDescent="0.25">
      <c r="B489">
        <f t="shared" si="57"/>
        <v>486</v>
      </c>
      <c r="C489" s="1">
        <v>43420</v>
      </c>
      <c r="D489" s="16" t="s">
        <v>91</v>
      </c>
      <c r="E489" s="23" t="s">
        <v>15</v>
      </c>
      <c r="F489" s="17" t="s">
        <v>82</v>
      </c>
      <c r="G489" s="17" t="s">
        <v>83</v>
      </c>
      <c r="H489" s="17" t="s">
        <v>87</v>
      </c>
      <c r="I489" s="17" t="s">
        <v>93</v>
      </c>
      <c r="J489" s="17">
        <f t="shared" si="58"/>
        <v>0.31250000000000006</v>
      </c>
      <c r="K489" s="18" t="str">
        <f t="shared" si="59"/>
        <v>- 0:30</v>
      </c>
      <c r="L489" s="19">
        <f t="shared" si="60"/>
        <v>2.0833333333333259E-2</v>
      </c>
      <c r="M489" t="str">
        <f t="shared" si="61"/>
        <v/>
      </c>
      <c r="N489" t="str">
        <f t="array" aca="1" ref="N489" ca="1">IFERROR(IF(MATCH(C489,Feries,0),1,""),"")</f>
        <v/>
      </c>
      <c r="O489" t="s">
        <v>224</v>
      </c>
      <c r="P489" s="52" t="s">
        <v>141</v>
      </c>
      <c r="Q489" s="56">
        <f t="shared" si="64"/>
        <v>46</v>
      </c>
      <c r="R489">
        <f t="shared" si="62"/>
        <v>11</v>
      </c>
      <c r="S489">
        <f t="shared" si="63"/>
        <v>2018</v>
      </c>
    </row>
    <row r="490" spans="2:19" hidden="1" x14ac:dyDescent="0.25">
      <c r="B490">
        <f t="shared" si="57"/>
        <v>487</v>
      </c>
      <c r="C490" s="1">
        <v>43420</v>
      </c>
      <c r="D490" s="16" t="s">
        <v>81</v>
      </c>
      <c r="E490" s="23" t="s">
        <v>15</v>
      </c>
      <c r="F490" s="17" t="s">
        <v>82</v>
      </c>
      <c r="G490" s="17" t="s">
        <v>83</v>
      </c>
      <c r="H490" s="17" t="s">
        <v>87</v>
      </c>
      <c r="I490" s="17" t="s">
        <v>93</v>
      </c>
      <c r="J490" s="17">
        <f t="shared" si="58"/>
        <v>0.31250000000000006</v>
      </c>
      <c r="K490" s="18" t="str">
        <f t="shared" si="59"/>
        <v>- 0:30</v>
      </c>
      <c r="L490" s="19">
        <f t="shared" si="60"/>
        <v>2.0833333333333259E-2</v>
      </c>
      <c r="M490" t="str">
        <f t="shared" si="61"/>
        <v/>
      </c>
      <c r="N490" t="str">
        <f t="array" aca="1" ref="N490" ca="1">IFERROR(IF(MATCH(C490,Feries,0),1,""),"")</f>
        <v/>
      </c>
      <c r="O490" t="s">
        <v>224</v>
      </c>
      <c r="P490" s="52" t="s">
        <v>141</v>
      </c>
      <c r="Q490" s="56">
        <f t="shared" si="64"/>
        <v>46</v>
      </c>
      <c r="R490">
        <f t="shared" si="62"/>
        <v>11</v>
      </c>
      <c r="S490">
        <f t="shared" si="63"/>
        <v>2018</v>
      </c>
    </row>
    <row r="491" spans="2:19" hidden="1" x14ac:dyDescent="0.25">
      <c r="B491">
        <f t="shared" si="57"/>
        <v>488</v>
      </c>
      <c r="C491" s="1">
        <v>43416</v>
      </c>
      <c r="D491" s="16" t="s">
        <v>110</v>
      </c>
      <c r="E491" s="23" t="s">
        <v>15</v>
      </c>
      <c r="F491" s="17" t="s">
        <v>82</v>
      </c>
      <c r="G491" s="17" t="s">
        <v>83</v>
      </c>
      <c r="H491" s="17" t="s">
        <v>87</v>
      </c>
      <c r="I491" s="17" t="s">
        <v>93</v>
      </c>
      <c r="J491" s="17">
        <f t="shared" si="58"/>
        <v>0.31250000000000006</v>
      </c>
      <c r="K491" s="18" t="str">
        <f t="shared" si="59"/>
        <v>- 0:30</v>
      </c>
      <c r="L491" s="19">
        <f t="shared" si="60"/>
        <v>2.0833333333333259E-2</v>
      </c>
      <c r="M491" t="str">
        <f t="shared" si="61"/>
        <v/>
      </c>
      <c r="N491" t="str">
        <f t="array" aca="1" ref="N491" ca="1">IFERROR(IF(MATCH(C491,Feries,0),1,""),"")</f>
        <v/>
      </c>
      <c r="O491" t="s">
        <v>220</v>
      </c>
      <c r="P491" s="52" t="s">
        <v>143</v>
      </c>
      <c r="Q491" s="56">
        <f t="shared" si="64"/>
        <v>46</v>
      </c>
      <c r="R491">
        <f t="shared" si="62"/>
        <v>11</v>
      </c>
      <c r="S491">
        <f t="shared" si="63"/>
        <v>2018</v>
      </c>
    </row>
    <row r="492" spans="2:19" hidden="1" x14ac:dyDescent="0.25">
      <c r="B492">
        <f t="shared" si="57"/>
        <v>489</v>
      </c>
      <c r="C492" s="1">
        <v>43417</v>
      </c>
      <c r="D492" s="16" t="s">
        <v>110</v>
      </c>
      <c r="E492" s="23" t="s">
        <v>15</v>
      </c>
      <c r="F492" s="17" t="s">
        <v>82</v>
      </c>
      <c r="G492" s="17" t="s">
        <v>83</v>
      </c>
      <c r="H492" s="17" t="s">
        <v>87</v>
      </c>
      <c r="I492" s="17" t="s">
        <v>93</v>
      </c>
      <c r="J492" s="17">
        <f t="shared" si="58"/>
        <v>0.31250000000000006</v>
      </c>
      <c r="K492" s="18" t="str">
        <f t="shared" si="59"/>
        <v>- 0:30</v>
      </c>
      <c r="L492" s="19">
        <f t="shared" si="60"/>
        <v>2.0833333333333259E-2</v>
      </c>
      <c r="M492" t="str">
        <f t="shared" si="61"/>
        <v/>
      </c>
      <c r="N492" t="str">
        <f t="array" aca="1" ref="N492" ca="1">IFERROR(IF(MATCH(C492,Feries,0),1,""),"")</f>
        <v/>
      </c>
      <c r="O492" t="s">
        <v>220</v>
      </c>
      <c r="P492" s="52" t="s">
        <v>143</v>
      </c>
      <c r="Q492" s="56">
        <f t="shared" si="64"/>
        <v>46</v>
      </c>
      <c r="R492">
        <f t="shared" si="62"/>
        <v>11</v>
      </c>
      <c r="S492">
        <f t="shared" si="63"/>
        <v>2018</v>
      </c>
    </row>
    <row r="493" spans="2:19" hidden="1" x14ac:dyDescent="0.25">
      <c r="B493">
        <f t="shared" si="57"/>
        <v>490</v>
      </c>
      <c r="C493" s="1">
        <v>43418</v>
      </c>
      <c r="D493" s="16" t="s">
        <v>110</v>
      </c>
      <c r="E493" s="23" t="s">
        <v>15</v>
      </c>
      <c r="F493" s="17" t="s">
        <v>82</v>
      </c>
      <c r="G493" s="17" t="s">
        <v>83</v>
      </c>
      <c r="H493" s="17" t="s">
        <v>87</v>
      </c>
      <c r="I493" s="17" t="s">
        <v>93</v>
      </c>
      <c r="J493" s="17">
        <f t="shared" si="58"/>
        <v>0.31250000000000006</v>
      </c>
      <c r="K493" s="18" t="str">
        <f t="shared" si="59"/>
        <v>- 0:30</v>
      </c>
      <c r="L493" s="19">
        <f t="shared" si="60"/>
        <v>2.0833333333333259E-2</v>
      </c>
      <c r="M493" t="str">
        <f t="shared" si="61"/>
        <v/>
      </c>
      <c r="N493" t="str">
        <f t="array" aca="1" ref="N493" ca="1">IFERROR(IF(MATCH(C493,Feries,0),1,""),"")</f>
        <v/>
      </c>
      <c r="O493" t="s">
        <v>220</v>
      </c>
      <c r="P493" s="52" t="s">
        <v>143</v>
      </c>
      <c r="Q493" s="56">
        <f t="shared" si="64"/>
        <v>46</v>
      </c>
      <c r="R493">
        <f t="shared" si="62"/>
        <v>11</v>
      </c>
      <c r="S493">
        <f t="shared" si="63"/>
        <v>2018</v>
      </c>
    </row>
    <row r="494" spans="2:19" hidden="1" x14ac:dyDescent="0.25">
      <c r="B494">
        <f t="shared" si="57"/>
        <v>491</v>
      </c>
      <c r="C494" s="1">
        <v>43419</v>
      </c>
      <c r="D494" s="16" t="s">
        <v>110</v>
      </c>
      <c r="E494" s="23" t="s">
        <v>15</v>
      </c>
      <c r="F494" s="17" t="s">
        <v>82</v>
      </c>
      <c r="G494" s="17" t="s">
        <v>83</v>
      </c>
      <c r="H494" s="17" t="s">
        <v>87</v>
      </c>
      <c r="I494" s="17" t="s">
        <v>93</v>
      </c>
      <c r="J494" s="17">
        <f t="shared" si="58"/>
        <v>0.31250000000000006</v>
      </c>
      <c r="K494" s="18" t="str">
        <f t="shared" si="59"/>
        <v>- 0:30</v>
      </c>
      <c r="L494" s="19">
        <f t="shared" si="60"/>
        <v>2.0833333333333259E-2</v>
      </c>
      <c r="M494" t="str">
        <f t="shared" si="61"/>
        <v/>
      </c>
      <c r="N494" t="str">
        <f t="array" aca="1" ref="N494" ca="1">IFERROR(IF(MATCH(C494,Feries,0),1,""),"")</f>
        <v/>
      </c>
      <c r="O494" t="s">
        <v>220</v>
      </c>
      <c r="P494" s="52" t="s">
        <v>143</v>
      </c>
      <c r="Q494" s="56">
        <f t="shared" si="64"/>
        <v>46</v>
      </c>
      <c r="R494">
        <f t="shared" si="62"/>
        <v>11</v>
      </c>
      <c r="S494">
        <f t="shared" si="63"/>
        <v>2018</v>
      </c>
    </row>
    <row r="495" spans="2:19" hidden="1" x14ac:dyDescent="0.25">
      <c r="B495">
        <f t="shared" si="57"/>
        <v>492</v>
      </c>
      <c r="C495" s="1">
        <v>43420</v>
      </c>
      <c r="D495" s="16" t="s">
        <v>110</v>
      </c>
      <c r="E495" s="23" t="s">
        <v>15</v>
      </c>
      <c r="F495" s="17" t="s">
        <v>82</v>
      </c>
      <c r="G495" s="17" t="s">
        <v>83</v>
      </c>
      <c r="H495" s="17" t="s">
        <v>87</v>
      </c>
      <c r="I495" s="17" t="s">
        <v>93</v>
      </c>
      <c r="J495" s="17">
        <f t="shared" si="58"/>
        <v>0.31250000000000006</v>
      </c>
      <c r="K495" s="18" t="str">
        <f t="shared" si="59"/>
        <v>- 0:30</v>
      </c>
      <c r="L495" s="19">
        <f t="shared" si="60"/>
        <v>2.0833333333333259E-2</v>
      </c>
      <c r="M495" t="str">
        <f t="shared" si="61"/>
        <v/>
      </c>
      <c r="N495" t="str">
        <f t="array" aca="1" ref="N495" ca="1">IFERROR(IF(MATCH(C495,Feries,0),1,""),"")</f>
        <v/>
      </c>
      <c r="O495" t="s">
        <v>220</v>
      </c>
      <c r="P495" s="52" t="s">
        <v>143</v>
      </c>
      <c r="Q495" s="56">
        <f t="shared" si="64"/>
        <v>46</v>
      </c>
      <c r="R495">
        <f t="shared" si="62"/>
        <v>11</v>
      </c>
      <c r="S495">
        <f t="shared" si="63"/>
        <v>2018</v>
      </c>
    </row>
    <row r="496" spans="2:19" hidden="1" x14ac:dyDescent="0.25">
      <c r="B496">
        <f t="shared" si="57"/>
        <v>493</v>
      </c>
      <c r="C496" s="1">
        <v>43409</v>
      </c>
      <c r="D496" s="16" t="s">
        <v>153</v>
      </c>
      <c r="E496" s="23" t="s">
        <v>15</v>
      </c>
      <c r="F496" s="17" t="s">
        <v>82</v>
      </c>
      <c r="G496" s="17" t="s">
        <v>83</v>
      </c>
      <c r="H496" s="17" t="s">
        <v>87</v>
      </c>
      <c r="I496" s="17" t="s">
        <v>93</v>
      </c>
      <c r="J496" s="17">
        <f t="shared" si="58"/>
        <v>0.31250000000000006</v>
      </c>
      <c r="K496" s="18" t="str">
        <f t="shared" si="59"/>
        <v>- 0:30</v>
      </c>
      <c r="L496" s="19">
        <f t="shared" si="60"/>
        <v>2.0833333333333259E-2</v>
      </c>
      <c r="M496" t="str">
        <f t="shared" si="61"/>
        <v/>
      </c>
      <c r="N496" t="str">
        <f t="array" aca="1" ref="N496" ca="1">IFERROR(IF(MATCH(C496,Feries,0),1,""),"")</f>
        <v/>
      </c>
      <c r="O496" t="s">
        <v>231</v>
      </c>
      <c r="P496" s="52"/>
      <c r="Q496" s="56">
        <f t="shared" si="64"/>
        <v>45</v>
      </c>
      <c r="R496">
        <f t="shared" si="62"/>
        <v>11</v>
      </c>
      <c r="S496" s="35">
        <v>1</v>
      </c>
    </row>
  </sheetData>
  <dataValidations count="1">
    <dataValidation type="list" allowBlank="1" showInputMessage="1" showErrorMessage="1" sqref="P148:P192">
      <formula1>RefChantier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Q1000"/>
  <sheetViews>
    <sheetView tabSelected="1" topLeftCell="B1" workbookViewId="0">
      <selection activeCell="E12" sqref="E12"/>
    </sheetView>
  </sheetViews>
  <sheetFormatPr baseColWidth="10" defaultRowHeight="11.25" x14ac:dyDescent="0.2"/>
  <cols>
    <col min="1" max="1" width="6.5703125" style="39" customWidth="1"/>
    <col min="2" max="2" width="9.5703125" style="39" customWidth="1"/>
    <col min="3" max="3" width="16" style="39" customWidth="1"/>
    <col min="4" max="8" width="18.7109375" style="39" customWidth="1"/>
    <col min="9" max="17" width="22.7109375" style="39" customWidth="1"/>
    <col min="18" max="16384" width="11.42578125" style="39"/>
  </cols>
  <sheetData>
    <row r="1" spans="1:17" s="41" customFormat="1" ht="21.75" customHeight="1" x14ac:dyDescent="0.2">
      <c r="B1" s="40" t="s">
        <v>219</v>
      </c>
      <c r="C1" s="43">
        <v>1</v>
      </c>
      <c r="D1" s="42" t="s">
        <v>240</v>
      </c>
      <c r="E1" s="71" t="s">
        <v>243</v>
      </c>
      <c r="F1" s="42"/>
      <c r="G1" s="42"/>
      <c r="H1" s="42"/>
      <c r="I1" s="42"/>
      <c r="J1" s="42"/>
      <c r="K1" s="42"/>
      <c r="L1" s="42">
        <f t="shared" ref="L1:M1" si="0">IFERROR(WEEKDAY(L2),"")</f>
        <v>5</v>
      </c>
      <c r="M1" s="42">
        <f t="shared" si="0"/>
        <v>6</v>
      </c>
      <c r="N1" s="42"/>
      <c r="O1" s="42"/>
      <c r="P1" s="42"/>
      <c r="Q1" s="42"/>
    </row>
    <row r="2" spans="1:17" s="43" customFormat="1" ht="15" customHeight="1" x14ac:dyDescent="0.25">
      <c r="A2" s="48" t="s">
        <v>0</v>
      </c>
      <c r="B2" s="47" t="s">
        <v>219</v>
      </c>
      <c r="C2" s="48" t="s">
        <v>147</v>
      </c>
      <c r="D2" s="49">
        <f>(+REFERENCE!B13+((+C1-1)*7))-((WEEKDAY((+REFERENCE!B13+((+C1-1)*7)),2))-1)</f>
        <v>43465</v>
      </c>
      <c r="E2" s="49">
        <f>+D2+1</f>
        <v>43466</v>
      </c>
      <c r="F2" s="49">
        <f t="shared" ref="F2:M2" si="1">+E2+1</f>
        <v>43467</v>
      </c>
      <c r="G2" s="49">
        <f t="shared" si="1"/>
        <v>43468</v>
      </c>
      <c r="H2" s="49">
        <f t="shared" si="1"/>
        <v>43469</v>
      </c>
      <c r="I2" s="49">
        <f>+H2+3</f>
        <v>43472</v>
      </c>
      <c r="J2" s="49">
        <f t="shared" si="1"/>
        <v>43473</v>
      </c>
      <c r="K2" s="49">
        <f t="shared" si="1"/>
        <v>43474</v>
      </c>
      <c r="L2" s="49">
        <f t="shared" si="1"/>
        <v>43475</v>
      </c>
      <c r="M2" s="49">
        <f t="shared" si="1"/>
        <v>43476</v>
      </c>
      <c r="N2" s="44"/>
      <c r="O2" s="44"/>
      <c r="P2" s="44"/>
      <c r="Q2" s="44"/>
    </row>
    <row r="3" spans="1:17" x14ac:dyDescent="0.2">
      <c r="A3" s="39">
        <f>ROW(B4)-3</f>
        <v>1</v>
      </c>
      <c r="B3" s="59"/>
      <c r="C3" s="59"/>
      <c r="D3" s="50" t="str">
        <f t="array" ref="D3">IFERROR(INDEX(Tableau7[Nom],SMALL(IF(AND($E$1=Tableau7[Chantier],ROW(Tableau7[Chantier])-MIN(ROW(BD!$P$4)+1),$D$2=Tableau7[Date],ROW(Tableau7[Date])-MIN(ROW(BD!$C$4))+1)," "),ROWS(D$2:D2))),"")</f>
        <v>ADAM Justin</v>
      </c>
      <c r="E3" s="50" t="str">
        <f t="array" ref="E3">IFERROR(INDEX(Tableau7[Nom],SMALL(IF(AND($E$1=Tableau7[Chantier],ROW(Tableau7[Chantier])-MIN(ROW(BD!$P$4)+1),$E$2=Tableau7[Date],ROW(Tableau7[Date])-MIN(ROW(BD!$C$4))+1)," "),ROWS(E$1:E1))),"")</f>
        <v>ADAM Justin</v>
      </c>
      <c r="F3" s="50" t="str">
        <f t="array" ref="F3">IFERROR(INDEX(Tableau7[Nom],SMALL(IF($F$2=Tableau7[Date],ROW(Tableau7[Date])-MIN(ROW(BD!$C$4))+1," "),ROWS(F$1:F1))),"")</f>
        <v/>
      </c>
      <c r="G3" s="50" t="str">
        <f t="array" ref="G3">IFERROR(INDEX(Tableau7[Nom],SMALL(IF($E$1=Tableau7[Chantier],ROW(Tableau7[Chantier])-MIN(ROW(BD!$P$4))+1," "),ROWS(G$1:G1))),"")</f>
        <v>ANGIBAUD Eric</v>
      </c>
      <c r="H3" s="50" t="str">
        <f t="array" ref="H3">IFERROR(INDEX(Tableau7[Nom],SMALL(IF($H$2=Tableau7[Date],ROW(Tableau7[Date])-MIN(ROW(BD!$C$4))+1," "),ROWS(H$3:H3))),"")</f>
        <v>ADAM Justin</v>
      </c>
      <c r="I3" s="70" t="str">
        <f t="array" ref="I3">IFERROR(INDEX(Tableau7[Nom],SMALL(IF(AND($E$1=Tableau7[Chantier],ROW(Tableau7[Chantier])-MIN(ROW(BD!$P$4)+1),$E$2=Tableau7[Date],ROW(Tableau7[Date])-MIN(ROW(BD!$C$4))+1)," "),ROWS(E$1:E1))),"")</f>
        <v>ADAM Justin</v>
      </c>
      <c r="J3" s="50" t="str">
        <f t="array" ref="J3">IFERROR(INDEX(Tableau7[Nom],SMALL(IF($E$1=Tableau7[Chantier],ROW(Tableau7[Chantier])-MIN(ROW(BD!$P$4))+1," "),ROWS(J$1:J1))),"")</f>
        <v>ANGIBAUD Eric</v>
      </c>
      <c r="K3" s="50" t="str">
        <f t="array" ref="K3">IFERROR(INDEX(Tableau7[Nom],SMALL(IF($K$2=Tableau7[Date],ROW(Tableau7[Date])-MIN(ROW(BD!$C$4))+1," "),ROWS(K$1:K1))),"")</f>
        <v>ANGIBAUD Eric</v>
      </c>
      <c r="L3" s="50" t="str">
        <f t="array" ref="L3">IFERROR(INDEX(Tableau7[Nom],SMALL(IF($L$2=Tableau7[Date],ROW(Tableau7[Date])-MIN(ROW(BD!$C$4))+1," "),ROWS(D$1:D1))),"")</f>
        <v>ANGIBAUD Eric</v>
      </c>
      <c r="M3" s="50" t="str">
        <f t="array" ref="M3">IFERROR(INDEX(Tableau7[Nom],SMALL(IF($M$2=Tableau7[Date],ROW(Tableau7[Date])-MIN(ROW(BD!$C$4))+1," "),ROWS(D$1:D1))),"")</f>
        <v>ANGIBAUD Eric</v>
      </c>
    </row>
    <row r="4" spans="1:17" x14ac:dyDescent="0.2">
      <c r="A4" s="39">
        <f t="shared" ref="A4:A38" si="2">ROW(B5)-3</f>
        <v>2</v>
      </c>
      <c r="B4" s="59"/>
      <c r="C4" s="59"/>
      <c r="D4" s="50" t="str">
        <f t="array" ref="D4">IFERROR(INDEX(Tableau7[Nom],SMALL(IF(AND($E$1=Tableau7[Chantier],ROW(Tableau7[Chantier])-MIN(ROW(BD!$P$4)+1),$D$2=Tableau7[Date],ROW(Tableau7[Date])-MIN(ROW(BD!$C$4))+1)," "),ROWS(D$2:D3))),"")</f>
        <v/>
      </c>
      <c r="E4" s="50" t="str">
        <f>IFERROR(INDEX(Tableau7[Nom],SMALL(IF($E$1=Tableau7[Chantier],ROW(Tableau7[Chantier])-MIN(ROW(BD!$P$4))+1," "),IF($E$2=Tableau7[Chantier],ROW(Tableau7[Chantier])-MIN(ROW(BD!$P$4))+1," ")),ROWS(E$3:E4)),"")</f>
        <v/>
      </c>
      <c r="F4" s="50" t="str">
        <f t="array" ref="F4">IFERROR(INDEX(Tableau7[Nom],SMALL(IF($F$2=Tableau7[Date],ROW(Tableau7[Date])-MIN(ROW(BD!$C$4))+1," "),ROWS(F$1:F2))),"")</f>
        <v/>
      </c>
      <c r="G4" s="50" t="str">
        <f t="array" ref="G4">IFERROR(INDEX(Tableau7[Nom],SMALL(IF($E$1=Tableau7[Chantier],ROW(Tableau7[Chantier])-MIN(ROW(BD!$P$4))+1," "),ROWS(G$1:G2))),"")</f>
        <v>Bull D6N LGP</v>
      </c>
      <c r="H4" s="50" t="str">
        <f t="array" ref="H4">IFERROR(INDEX(Tableau7[Nom],SMALL(IF($H$2=Tableau7[Date],ROW(Tableau7[Date])-MIN(ROW(BD!$C$4))+1," "),ROWS(H$3:H4))),"")</f>
        <v>ADAM Pierre-Luc</v>
      </c>
      <c r="I4" s="50" t="str">
        <f t="array" ref="I4">IFERROR(INDEX(Tableau7[Nom],SMALL(IF(AND($E$1=Tableau7[Chantier],ROW(Tableau7[Chantier])-MIN(ROW(BD!$P$4)+1),$E$2=Tableau7[Date],ROW(Tableau7[Date])-MIN(ROW(BD!$C$4))+1)," "),ROWS(E$1:E2))),"")</f>
        <v/>
      </c>
      <c r="J4" s="50" t="str">
        <f t="array" ref="J4">IFERROR(INDEX(Tableau7[Nom],SMALL(IF($E$1=Tableau7[Chantier],ROW(Tableau7[Chantier])-MIN(ROW(BD!$P$4))+1," "),ROWS(J$1:J2))),"")</f>
        <v>Bull D6N LGP</v>
      </c>
      <c r="K4" s="50" t="str">
        <f t="array" ref="K4">IFERROR(INDEX(Tableau7[Nom],SMALL(IF($K$2=Tableau7[Date],ROW(Tableau7[Date])-MIN(ROW(BD!$C$4))+1," "),ROWS(K$1:K2))),"")</f>
        <v>Bull D6N LGP</v>
      </c>
      <c r="L4" s="50" t="str">
        <f t="array" ref="L4">IFERROR(INDEX(Tableau7[Nom],SMALL(IF($L$2=Tableau7[Date],ROW(Tableau7[Date])-MIN(ROW(BD!$C$4))+1," "),ROWS(D$1:D2))),"")</f>
        <v>Bull D6N LGP</v>
      </c>
      <c r="M4" s="50" t="str">
        <f t="array" ref="M4">IFERROR(INDEX(Tableau7[Nom],SMALL(IF($M$2=Tableau7[Date],ROW(Tableau7[Date])-MIN(ROW(BD!$C$4))+1," "),ROWS(D$1:D2))),"")</f>
        <v>Bull D6N LGP</v>
      </c>
    </row>
    <row r="5" spans="1:17" x14ac:dyDescent="0.2">
      <c r="A5" s="39">
        <f t="shared" si="2"/>
        <v>3</v>
      </c>
      <c r="B5" s="59"/>
      <c r="C5" s="59"/>
      <c r="D5" s="50" t="str">
        <f t="array" ref="D5">IFERROR(INDEX(Tableau7[Nom],SMALL(IF(AND($E$1=Tableau7[Chantier],ROW(Tableau7[Chantier])-MIN(ROW(BD!$P$4)+1),$D$2=Tableau7[Date],ROW(Tableau7[Date])-MIN(ROW(BD!$C$4))+1)," "),ROWS(D$2:D4))),"")</f>
        <v/>
      </c>
      <c r="E5" s="50" t="str">
        <f t="array" ref="E5">IFERROR(INDEX(Tableau7[Nom],SMALL(IF($E$1=Tableau7[Chantier],ROW(Tableau7[Chantier])-MIN(ROW(BD!$P$4))+1," "),IF($E$1=Tableau7[Chantier],ROW(Tableau7[Chantier])-MIN(ROW(BD!$P$4))+1," ")),ROWS(E$3:E5)),"")</f>
        <v/>
      </c>
      <c r="F5" s="50" t="str">
        <f t="array" ref="F5">IFERROR(INDEX(Tableau7[Nom],SMALL(IF($F$2=Tableau7[Date],ROW(Tableau7[Date])-MIN(ROW(BD!$C$4))+1," "),ROWS(F$1:F3))),"")</f>
        <v/>
      </c>
      <c r="G5" s="50" t="str">
        <f t="array" ref="G5">IFERROR(INDEX(Tableau7[Nom],SMALL(IF($E$1=Tableau7[Chantier],ROW(Tableau7[Chantier])-MIN(ROW(BD!$P$4))+1," "),ROWS(G$1:G3))),"")</f>
        <v>ANGIBAUD Eric</v>
      </c>
      <c r="H5" s="50" t="str">
        <f t="array" ref="H5">IFERROR(INDEX(Tableau7[Nom],SMALL(IF($H$2=Tableau7[Date],ROW(Tableau7[Date])-MIN(ROW(BD!$C$4))+1," "),ROWS(D$1:D4))),"")</f>
        <v/>
      </c>
      <c r="I5" s="50" t="str">
        <f t="array" ref="I5">IFERROR(INDEX(Tableau7[Nom],SMALL(IF($I$2=Tableau7[Date],ROW(Tableau7[Date])-MIN(ROW(BD!$C$4))+1," "),ROWS(D$1:D3))),"")</f>
        <v/>
      </c>
      <c r="J5" s="50" t="str">
        <f t="array" ref="J5">IFERROR(INDEX(Tableau7[Nom],SMALL(IF($E$1=Tableau7[Chantier],ROW(Tableau7[Chantier])-MIN(ROW(BD!$P$4))+1," "),ROWS(J$1:J3))),"")</f>
        <v>ANGIBAUD Eric</v>
      </c>
      <c r="K5" s="50" t="str">
        <f t="array" ref="K5">IFERROR(INDEX(Tableau7[Nom],SMALL(IF($K$2=Tableau7[Date],ROW(Tableau7[Date])-MIN(ROW(BD!$C$4))+1," "),ROWS(D$1:D3))),"")</f>
        <v/>
      </c>
      <c r="L5" s="50" t="str">
        <f t="array" ref="L5">IFERROR(INDEX(Tableau7[Nom],SMALL(IF($L$2=Tableau7[Date],ROW(Tableau7[Date])-MIN(ROW(BD!$C$4))+1," "),ROWS(D$1:D3))),"")</f>
        <v/>
      </c>
      <c r="M5" s="50" t="str">
        <f t="array" ref="M5">IFERROR(INDEX(Tableau7[Nom],SMALL(IF($M$2=Tableau7[Date],ROW(Tableau7[Date])-MIN(ROW(BD!$C$4))+1," "),ROWS(D$1:D3))),"")</f>
        <v/>
      </c>
    </row>
    <row r="6" spans="1:17" x14ac:dyDescent="0.2">
      <c r="A6" s="39">
        <f t="shared" si="2"/>
        <v>4</v>
      </c>
      <c r="B6" s="59"/>
      <c r="C6" s="59"/>
      <c r="D6" s="50" t="str">
        <f t="array" ref="D6">IFERROR(INDEX(Tableau7[Nom],SMALL(IF(AND($E$1=Tableau7[Chantier],ROW(Tableau7[Chantier])-MIN(ROW(BD!$P$4)+1),$D$2=Tableau7[Date],ROW(Tableau7[Date])-MIN(ROW(BD!$C$4))+1)," "),ROWS(D$1:D4))),"")</f>
        <v/>
      </c>
      <c r="E6" s="50" t="str">
        <f t="array" ref="E6">IFERROR(INDEX(Tableau7[Nom],SMALL(IF($E$1=Tableau7[Chantier],ROW(Tableau7[Chantier])-MIN(ROW(BD!$P$4))+1," "),IF($E$1=Tableau7[Chantier],ROW(Tableau7[Chantier])-MIN(ROW(BD!$P$4))+1," ")),ROWS(E$3:E6)),"")</f>
        <v/>
      </c>
      <c r="F6" s="50" t="str">
        <f t="array" ref="F6">IFERROR(INDEX(Tableau7[Nom],SMALL(IF(AND($E$1=Tableau7[Chantier],ROW(Tableau7[Chantier])-MIN(ROW(BD!$P$4)+1),$H$2=Tableau7[Date],ROW(Tableau7[Date])-MIN(ROW(BD!$C$4))+1)," "),ROWS(F$1:F4))),"")</f>
        <v/>
      </c>
      <c r="G6" s="50" t="str">
        <f t="array" ref="G6">IFERROR(INDEX(Tableau7[Nom],SMALL(IF($E$1=Tableau7[Chantier],ROW(Tableau7[Chantier])-MIN(ROW(BD!$P$4))+1," "),ROWS(G$1:G4))),"")</f>
        <v>Bull D6N LGP</v>
      </c>
      <c r="H6" s="50" t="str">
        <f t="array" ref="H6">IFERROR(INDEX(Tableau7[Nom],SMALL(IF(AND($E$1=Tableau7[Chantier],ROW(Tableau7[Chantier])-MIN(ROW(BD!$P7)+1),$H$2=Tableau7[Date],ROW(Tableau7[Date])-MIN(ROW(BD!$C7))+1)," "),ROWS(H$3:H6))),"")</f>
        <v/>
      </c>
      <c r="I6" s="50" t="str">
        <f t="array" ref="I6">IFERROR(INDEX(Tableau7[Nom],SMALL(IF($I$2=Tableau7[Date],ROW(Tableau7[Date])-MIN(ROW(BD!$C$4))+1," "),ROWS(D$1:D4))),"")</f>
        <v/>
      </c>
      <c r="J6" s="50" t="str">
        <f t="array" ref="J6">IFERROR(INDEX(Tableau7[Nom],SMALL(IF($E$1=Tableau7[Chantier],ROW(Tableau7[Chantier])-MIN(ROW(BD!$P$4))+1," "),ROWS(J$1:J4))),"")</f>
        <v>Bull D6N LGP</v>
      </c>
      <c r="K6" s="50" t="str">
        <f t="array" ref="K6">IFERROR(INDEX(Tableau7[Nom],SMALL(IF($K$2=Tableau7[Date],ROW(Tableau7[Date])-MIN(ROW(BD!$C$4))+1," "),ROWS(D$1:D4))),"")</f>
        <v/>
      </c>
      <c r="L6" s="50" t="str">
        <f t="array" ref="L6">IFERROR(INDEX(Tableau7[Nom],SMALL(IF($L$2=Tableau7[Date],ROW(Tableau7[Date])-MIN(ROW(BD!$C$4))+1," "),ROWS(D$1:D4))),"")</f>
        <v/>
      </c>
      <c r="M6" s="50" t="str">
        <f t="array" ref="M6">IFERROR(INDEX(Tableau7[Nom],SMALL(IF($M$2=Tableau7[Date],ROW(Tableau7[Date])-MIN(ROW(BD!$C$4))+1," "),ROWS(D$1:D4))),"")</f>
        <v/>
      </c>
    </row>
    <row r="7" spans="1:17" x14ac:dyDescent="0.2">
      <c r="A7" s="39">
        <f t="shared" si="2"/>
        <v>5</v>
      </c>
      <c r="B7" s="59"/>
      <c r="C7" s="59"/>
      <c r="D7" s="50" t="str">
        <f t="array" ref="D7">IFERROR(INDEX(Tableau7[Nom],SMALL(IF(AND($E$1=Tableau7[Chantier],ROW(Tableau7[Chantier])-MIN(ROW(BD!$P$4)+1),$D$2=Tableau7[Date],ROW(Tableau7[Date])-MIN(ROW(BD!#REF!))+1)," "),ROWS(D$1:D5))),"")</f>
        <v/>
      </c>
      <c r="E7" s="50" t="str">
        <f t="array" ref="E7">IFERROR(INDEX(Tableau7[Nom],SMALL(IF($E$1=Tableau7[Chantier],ROW(Tableau7[Chantier])-MIN(ROW(BD!$P$4))+1," "),IF($E$1=Tableau7[Chantier],ROW(Tableau7[Chantier])-MIN(ROW(BD!$P$4))+1," ")),ROWS(E$3:E7)),"")</f>
        <v/>
      </c>
      <c r="F7" s="50" t="str">
        <f t="array" ref="F7">IFERROR(INDEX(Tableau7[Nom],SMALL(IF(AND($E$1=Tableau7[Chantier],ROW(Tableau7[Chantier])-MIN(ROW(BD!$P$4)+1),$H$2=Tableau7[Date],ROW(Tableau7[Date])-MIN(ROW(BD!$C$4))+1)," "),ROWS(F$1:F5))),"")</f>
        <v/>
      </c>
      <c r="G7" s="50" t="str">
        <f t="array" ref="G7">IFERROR(INDEX(Tableau7[Nom],SMALL(IF($E$1=Tableau7[Chantier],ROW(Tableau7[Chantier])-MIN(ROW(BD!$P$4))+1," "),ROWS(G$1:G5))),"")</f>
        <v>ANGIBAUD Eric</v>
      </c>
      <c r="H7" s="50" t="str">
        <f t="array" ref="H7">IFERROR(INDEX(Tableau7[Nom],SMALL(IF(AND($E$1=Tableau7[Chantier],ROW(Tableau7[Chantier])-MIN(ROW(BD!$P8)+1),$H$2=Tableau7[Date],ROW(Tableau7[Date])-MIN(ROW(BD!$C8))+1)," "),ROWS(H$3:H7))),"")</f>
        <v/>
      </c>
      <c r="I7" s="50" t="str">
        <f t="array" ref="I7">IFERROR(INDEX(Tableau7[Nom],SMALL(IF($I$2=Tableau7[Date],ROW(Tableau7[Date])-MIN(ROW(BD!$C$4))+1," "),ROWS(D$1:D5))),"")</f>
        <v/>
      </c>
      <c r="J7" s="50" t="str">
        <f t="array" ref="J7">IFERROR(INDEX(Tableau7[Nom],SMALL(IF($E$1=Tableau7[Chantier],ROW(Tableau7[Chantier])-MIN(ROW(BD!$P$4))+1," "),ROWS(J$1:J5))),"")</f>
        <v>ANGIBAUD Eric</v>
      </c>
      <c r="K7" s="50" t="str">
        <f t="array" ref="K7">IFERROR(INDEX(Tableau7[Nom],SMALL(IF($K$2=Tableau7[Date],ROW(Tableau7[Date])-MIN(ROW(BD!$C$4))+1," "),ROWS(D$1:D5))),"")</f>
        <v/>
      </c>
      <c r="L7" s="50" t="str">
        <f t="array" ref="L7">IFERROR(INDEX(Tableau7[Nom],SMALL(IF($L$2=Tableau7[Date],ROW(Tableau7[Date])-MIN(ROW(BD!$C$4))+1," "),ROWS(D$1:D5))),"")</f>
        <v/>
      </c>
      <c r="M7" s="50" t="str">
        <f t="array" ref="M7">IFERROR(INDEX(Tableau7[Nom],SMALL(IF($M$2=Tableau7[Date],ROW(Tableau7[Date])-MIN(ROW(BD!$C$4))+1," "),ROWS(D$1:D5))),"")</f>
        <v/>
      </c>
    </row>
    <row r="8" spans="1:17" x14ac:dyDescent="0.2">
      <c r="A8" s="39">
        <f t="shared" si="2"/>
        <v>6</v>
      </c>
      <c r="B8" s="59"/>
      <c r="C8" s="59"/>
      <c r="D8" s="50" t="str">
        <f t="array" ref="D8">IFERROR(INDEX(Tableau7[Nom],SMALL(IF(AND($E$1=Tableau7[Chantier],ROW(Tableau7[Chantier])-MIN(ROW(BD!$P$4)+1),$D$2=Tableau7[Date],ROW(Tableau7[Date])-MIN(ROW(BD!$C6))+1)," "),ROWS(D$1:D6))),"")</f>
        <v/>
      </c>
      <c r="E8" s="50" t="str">
        <f t="array" ref="E8">IFERROR(INDEX(Tableau7[Nom],SMALL(IF($E$1=Tableau7[Chantier],ROW(Tableau7[Chantier])-MIN(ROW(BD!$P$4))+1," "),IF($E$1=Tableau7[Chantier],ROW(Tableau7[Chantier])-MIN(ROW(BD!$P$4))+1," ")),ROWS(E$3:E8)),"")</f>
        <v/>
      </c>
      <c r="F8" s="50" t="str">
        <f t="array" ref="F8">IFERROR(INDEX(Tableau7[Nom],SMALL(IF(AND($E$1=Tableau7[Chantier],ROW(Tableau7[Chantier])-MIN(ROW(BD!$P$4)+1),$H$2=Tableau7[Date],ROW(Tableau7[Date])-MIN(ROW(BD!$C$4))+1)," "),ROWS(F$1:F6))),"")</f>
        <v/>
      </c>
      <c r="G8" s="50" t="str">
        <f t="array" ref="G8">IFERROR(INDEX(Tableau7[Nom],SMALL(IF($E$1=Tableau7[Chantier],ROW(Tableau7[Chantier])-MIN(ROW(BD!$P$4))+1," "),ROWS(G$1:G6))),"")</f>
        <v>Bull D6N LGP</v>
      </c>
      <c r="H8" s="50" t="str">
        <f t="array" ref="H8">IFERROR(INDEX(Tableau7[Nom],SMALL(IF(AND($E$1=Tableau7[Chantier],ROW(Tableau7[Chantier])-MIN(ROW(BD!$P9)+1),$H$2=Tableau7[Date],ROW(Tableau7[Date])-MIN(ROW(BD!$C9))+1)," "),ROWS(H$3:H8))),"")</f>
        <v/>
      </c>
      <c r="I8" s="50" t="str">
        <f t="array" ref="I8">IFERROR(INDEX(Tableau7[Nom],SMALL(IF($I$2=Tableau7[Date],ROW(Tableau7[Date])-MIN(ROW(BD!$C$4))+1," "),ROWS(D$1:D6))),"")</f>
        <v/>
      </c>
      <c r="J8" s="50" t="str">
        <f t="array" ref="J8">IFERROR(INDEX(Tableau7[Nom],SMALL(IF($E$1=Tableau7[Chantier],ROW(Tableau7[Chantier])-MIN(ROW(BD!$P$4))+1," "),ROWS(J$1:J6))),"")</f>
        <v>Bull D6N LGP</v>
      </c>
      <c r="K8" s="50" t="str">
        <f t="array" ref="K8">IFERROR(INDEX(Tableau7[Nom],SMALL(IF($K$2=Tableau7[Date],ROW(Tableau7[Date])-MIN(ROW(BD!$C$4))+1," "),ROWS(D$1:D6))),"")</f>
        <v/>
      </c>
      <c r="L8" s="50" t="str">
        <f t="array" ref="L8">IFERROR(INDEX(Tableau7[Nom],SMALL(IF($L$2=Tableau7[Date],ROW(Tableau7[Date])-MIN(ROW(BD!$C$4))+1," "),ROWS(D$1:D6))),"")</f>
        <v/>
      </c>
      <c r="M8" s="50" t="str">
        <f t="array" ref="M8">IFERROR(INDEX(Tableau7[Nom],SMALL(IF($M$2=Tableau7[Date],ROW(Tableau7[Date])-MIN(ROW(BD!$C$4))+1," "),ROWS(D$1:D6))),"")</f>
        <v/>
      </c>
    </row>
    <row r="9" spans="1:17" x14ac:dyDescent="0.2">
      <c r="A9" s="39">
        <f t="shared" si="2"/>
        <v>7</v>
      </c>
      <c r="B9" s="59"/>
      <c r="C9" s="59"/>
      <c r="D9" s="50" t="str">
        <f t="array" ref="D9">IFERROR(INDEX(Tableau7[Nom],SMALL(IF(AND($E$1=Tableau7[Chantier],ROW(Tableau7[Chantier])-MIN(ROW(BD!$P$4)+1),$D$2=Tableau7[Date],ROW(Tableau7[Date])-MIN(ROW(BD!$C7))+1)," "),ROWS(D$1:D7))),"")</f>
        <v/>
      </c>
      <c r="E9" s="50" t="str">
        <f t="array" ref="E9">IFERROR(INDEX(Tableau7[Nom],SMALL(IF($E$1=Tableau7[Chantier],ROW(Tableau7[Chantier])-MIN(ROW(BD!$P$4))+1," "),IF($E$1=Tableau7[Chantier],ROW(Tableau7[Chantier])-MIN(ROW(BD!$P$4))+1," ")),ROWS(E$3:E9)),"")</f>
        <v/>
      </c>
      <c r="F9" s="50" t="str">
        <f t="array" ref="F9">IFERROR(INDEX(Tableau7[Nom],SMALL(AND(IF($E$1=Tableau7[Chantier],ROW(Tableau7[Chantier])-MIN(ROW(BD!$P$4))+1),IF($F$2=Tableau7[Date],ROW(Tableau7[Date])-MIN(ROW(BD!$C$4))+1)," "),ROWS(E$1:E7))),"")</f>
        <v/>
      </c>
      <c r="G9" s="50" t="str">
        <f t="array" ref="G9">IFERROR(INDEX(Tableau7[Nom],SMALL(IF($E$1=Tableau7[Chantier],ROW(Tableau7[Chantier])-MIN(ROW(BD!$P$4))+1," "),ROWS(G$1:G7))),"")</f>
        <v>ANGIBAUD Eric</v>
      </c>
      <c r="H9" s="50" t="str">
        <f t="array" ref="H9">IFERROR(INDEX(Tableau7[Nom],SMALL(IF(AND($E$1=Tableau7[Chantier],ROW(Tableau7[Chantier])-MIN(ROW(BD!$P10)+1),$H$2=Tableau7[Date],ROW(Tableau7[Date])-MIN(ROW(BD!$C10))+1)," "),ROWS(H$3:H9))),"")</f>
        <v/>
      </c>
      <c r="I9" s="50" t="str">
        <f t="array" ref="I9">IFERROR(INDEX(Tableau7[Nom],SMALL(IF($I$2=Tableau7[Date],ROW(Tableau7[Date])-MIN(ROW(BD!$C$4))+1," "),ROWS(D$1:D7))),"")</f>
        <v/>
      </c>
      <c r="J9" s="50" t="str">
        <f t="array" ref="J9">IFERROR(INDEX(Tableau7[Nom],SMALL(IF($E$1=Tableau7[Chantier],ROW(Tableau7[Chantier])-MIN(ROW(BD!$P$4))+1," "),ROWS(J$1:J7))),"")</f>
        <v>ANGIBAUD Eric</v>
      </c>
      <c r="K9" s="50" t="str">
        <f t="array" ref="K9">IFERROR(INDEX(Tableau7[Nom],SMALL(IF($K$2=Tableau7[Date],ROW(Tableau7[Date])-MIN(ROW(BD!$C$4))+1," "),ROWS(D$1:D7))),"")</f>
        <v/>
      </c>
      <c r="L9" s="50" t="str">
        <f t="array" ref="L9">IFERROR(INDEX(Tableau7[Nom],SMALL(IF($L$2=Tableau7[Date],ROW(Tableau7[Date])-MIN(ROW(BD!$C$4))+1," "),ROWS(D$1:D7))),"")</f>
        <v/>
      </c>
      <c r="M9" s="50" t="str">
        <f t="array" ref="M9">IFERROR(INDEX(Tableau7[Nom],SMALL(IF($M$2=Tableau7[Date],ROW(Tableau7[Date])-MIN(ROW(BD!$C$4))+1," "),ROWS(D$1:D7))),"")</f>
        <v/>
      </c>
    </row>
    <row r="10" spans="1:17" x14ac:dyDescent="0.2">
      <c r="A10" s="39">
        <f t="shared" si="2"/>
        <v>8</v>
      </c>
      <c r="B10" s="59"/>
      <c r="C10" s="59"/>
      <c r="D10" s="50" t="str">
        <f t="array" ref="D10">IFERROR(INDEX(Tableau7[Nom],SMALL(IF(AND($E$1=Tableau7[Chantier],ROW(Tableau7[Chantier])-MIN(ROW(BD!$P$4)+1),$D$2=Tableau7[Date],ROW(Tableau7[Date])-MIN(ROW(BD!$C8))+1)," "),ROWS(D$1:D8))),"")</f>
        <v/>
      </c>
      <c r="E10" s="50" t="str">
        <f t="array" ref="E10">IFERROR(INDEX(Tableau7[Nom],SMALL(IF($E$1=Tableau7[Chantier],ROW(Tableau7[Chantier])-MIN(ROW(BD!$P$4))+1," "),IF($E$1=Tableau7[Chantier],ROW(Tableau7[Chantier])-MIN(ROW(BD!$P$4))+1," ")),ROWS(E$3:E10)),"")</f>
        <v/>
      </c>
      <c r="F10" s="50" t="str">
        <f t="array" ref="F10">IFERROR(INDEX(Tableau7[Nom],SMALL(AND(IF($E$1=Tableau7[Chantier],ROW(Tableau7[Chantier])-MIN(ROW(BD!$P$4))+1),IF($F$2=Tableau7[Date],ROW(Tableau7[Date])-MIN(ROW(BD!$C$4))+1)," "),ROWS(E$1:E8))),"")</f>
        <v/>
      </c>
      <c r="G10" s="50" t="str">
        <f t="array" ref="G10">IFERROR(INDEX(Tableau7[Nom],SMALL(IF($E$1=Tableau7[Chantier],ROW(Tableau7[Chantier])-MIN(ROW(BD!$P$4))+1," "),ROWS(G$1:G8))),"")</f>
        <v>Bull D6N LGP</v>
      </c>
      <c r="H10" s="50" t="str">
        <f t="array" ref="H10">IFERROR(INDEX(Tableau7[Nom],SMALL(IF(AND($E$1=Tableau7[Chantier],ROW(Tableau7[Chantier])-MIN(ROW(BD!$P11)+1),$H$2=Tableau7[Date],ROW(Tableau7[Date])-MIN(ROW(BD!$C11))+1)," "),ROWS(H$3:H10))),"")</f>
        <v/>
      </c>
      <c r="I10" s="50" t="str">
        <f t="array" ref="I10">IFERROR(INDEX(Tableau7[Nom],SMALL(IF($I$2=Tableau7[Date],ROW(Tableau7[Date])-MIN(ROW(BD!$C$4))+1," "),ROWS(D$1:D8))),"")</f>
        <v/>
      </c>
      <c r="J10" s="50" t="str">
        <f t="array" ref="J10">IFERROR(INDEX(Tableau7[Nom],SMALL(IF($E$1=Tableau7[Chantier],ROW(Tableau7[Chantier])-MIN(ROW(BD!$P$4))+1," "),ROWS(J$1:J8))),"")</f>
        <v>Bull D6N LGP</v>
      </c>
      <c r="K10" s="50" t="str">
        <f t="array" ref="K10">IFERROR(INDEX(Tableau7[Nom],SMALL(IF($K$2=Tableau7[Date],ROW(Tableau7[Date])-MIN(ROW(BD!$C$4))+1," "),ROWS(D$1:D8))),"")</f>
        <v/>
      </c>
      <c r="L10" s="50" t="str">
        <f t="array" ref="L10">IFERROR(INDEX(Tableau7[Nom],SMALL(IF($L$2=Tableau7[Date],ROW(Tableau7[Date])-MIN(ROW(BD!$C$4))+1," "),ROWS(D$1:D8))),"")</f>
        <v/>
      </c>
      <c r="M10" s="50" t="str">
        <f t="array" ref="M10">IFERROR(INDEX(Tableau7[Nom],SMALL(IF($M$2=Tableau7[Date],ROW(Tableau7[Date])-MIN(ROW(BD!$C$4))+1," "),ROWS(D$1:D8))),"")</f>
        <v/>
      </c>
    </row>
    <row r="11" spans="1:17" x14ac:dyDescent="0.2">
      <c r="A11" s="39">
        <f t="shared" si="2"/>
        <v>9</v>
      </c>
      <c r="B11" s="59"/>
      <c r="C11" s="59"/>
      <c r="D11" s="50" t="str">
        <f t="array" ref="D11">IFERROR(INDEX(Tableau7[Nom],SMALL(IF(AND($E$1=Tableau7[Chantier],ROW(Tableau7[Chantier])-MIN(ROW(BD!$P$4)+1),$D$2=Tableau7[Date],ROW(Tableau7[Date])-MIN(ROW(BD!$C9))+1)," "),ROWS(D$1:D9))),"")</f>
        <v/>
      </c>
      <c r="E11" s="50" t="str">
        <f t="array" ref="E11">IFERROR(INDEX(Tableau7[Nom],SMALL(IF($E$1=Tableau7[Chantier],ROW(Tableau7[Chantier])-MIN(ROW(BD!$P$4))+1," "),IF($E$1=Tableau7[Chantier],ROW(Tableau7[Chantier])-MIN(ROW(BD!$P$4))+1," ")),ROWS(E$3:E11)),"")</f>
        <v/>
      </c>
      <c r="F11" s="50" t="str">
        <f t="array" ref="F11">IFERROR(INDEX(Tableau7[Nom],SMALL(AND(IF($E$1=Tableau7[Chantier],ROW(Tableau7[Chantier])-MIN(ROW(BD!$P$4))+1),IF($F$2=Tableau7[Date],ROW(Tableau7[Date])-MIN(ROW(BD!$C$4))+1)," "),ROWS(E$1:E9))),"")</f>
        <v/>
      </c>
      <c r="G11" s="50" t="str">
        <f t="array" ref="G11">IFERROR(INDEX(Tableau7[Nom],SMALL(IF($E$1=Tableau7[Chantier],ROW(Tableau7[Chantier])-MIN(ROW(BD!$P$4))+1," "),ROWS(G$1:G9))),"")</f>
        <v>ANGIBAUD Eric</v>
      </c>
      <c r="H11" s="50" t="str">
        <f t="array" ref="H11">IFERROR(INDEX(Tableau7[Nom],SMALL(IF(AND($E$1=Tableau7[Chantier],ROW(Tableau7[Chantier])-MIN(ROW(BD!$P12)+1),$H$2=Tableau7[Date],ROW(Tableau7[Date])-MIN(ROW(BD!$C12))+1)," "),ROWS(H$3:H11))),"")</f>
        <v/>
      </c>
      <c r="I11" s="50" t="str">
        <f t="array" ref="I11">IFERROR(INDEX(Tableau7[Nom],SMALL(IF($I$2=Tableau7[Date],ROW(Tableau7[Date])-MIN(ROW(BD!$C$4))+1," "),ROWS(D$1:D9))),"")</f>
        <v/>
      </c>
      <c r="J11" s="50" t="str">
        <f t="array" ref="J11">IFERROR(INDEX(Tableau7[Nom],SMALL(IF($E$1=Tableau7[Chantier],ROW(Tableau7[Chantier])-MIN(ROW(BD!$P$4))+1," "),ROWS(J$1:J9))),"")</f>
        <v>ANGIBAUD Eric</v>
      </c>
      <c r="K11" s="50" t="str">
        <f t="array" ref="K11">IFERROR(INDEX(Tableau7[Nom],SMALL(IF($K$2=Tableau7[Date],ROW(Tableau7[Date])-MIN(ROW(BD!$C$4))+1," "),ROWS(D$1:D9))),"")</f>
        <v/>
      </c>
      <c r="L11" s="50" t="str">
        <f t="array" ref="L11">IFERROR(INDEX(Tableau7[Nom],SMALL(IF($L$2=Tableau7[Date],ROW(Tableau7[Date])-MIN(ROW(BD!$C$4))+1," "),ROWS(D$1:D9))),"")</f>
        <v/>
      </c>
      <c r="M11" s="50" t="str">
        <f t="array" ref="M11">IFERROR(INDEX(Tableau7[Nom],SMALL(IF($M$2=Tableau7[Date],ROW(Tableau7[Date])-MIN(ROW(BD!$C$4))+1," "),ROWS(D$1:D9))),"")</f>
        <v/>
      </c>
    </row>
    <row r="12" spans="1:17" x14ac:dyDescent="0.2">
      <c r="A12" s="39">
        <f t="shared" si="2"/>
        <v>10</v>
      </c>
      <c r="B12" s="59"/>
      <c r="C12" s="59"/>
      <c r="D12" s="50" t="str">
        <f t="array" ref="D12">IFERROR(INDEX(Tableau7[Nom],SMALL(IF(AND($E$1=Tableau7[Chantier],ROW(Tableau7[Chantier])-MIN(ROW(BD!$P$4)+1),$D$2=Tableau7[Date],ROW(Tableau7[Date])-MIN(ROW(BD!$C10))+1)," "),ROWS(D$1:D10))),"")</f>
        <v/>
      </c>
      <c r="E12" s="50" t="str">
        <f t="array" ref="E12">IFERROR(INDEX(Tableau7[Nom],SMALL(IF($E$1=Tableau7[Chantier],ROW(Tableau7[Chantier])-MIN(ROW(BD!$P$4))+1," "),IF($E$1=Tableau7[Chantier],ROW(Tableau7[Chantier])-MIN(ROW(BD!$P$4))+1," ")),ROWS(E$3:E12)),"")</f>
        <v/>
      </c>
      <c r="F12" s="50" t="str">
        <f t="array" ref="F12">IFERROR(INDEX(Tableau7[Nom],SMALL(AND(IF($E$1=Tableau7[Chantier],ROW(Tableau7[Chantier])-MIN(ROW(BD!$P$4))+1),IF($F$2=Tableau7[Date],ROW(Tableau7[Date])-MIN(ROW(BD!$C$4))+1)," "),ROWS(E$1:E10))),"")</f>
        <v/>
      </c>
      <c r="G12" s="50" t="str">
        <f t="array" ref="G12">IFERROR(INDEX(Tableau7[Nom],SMALL(IF($E$1=Tableau7[Chantier],ROW(Tableau7[Chantier])-MIN(ROW(BD!$P$4))+1," "),ROWS(G$1:G10))),"")</f>
        <v>Bull D6N LGP</v>
      </c>
      <c r="H12" s="50" t="str">
        <f t="array" ref="H12">IFERROR(INDEX(Tableau7[Nom],SMALL(IF(AND($E$1=Tableau7[Chantier],ROW(Tableau7[Chantier])-MIN(ROW(BD!$P13)+1),$H$2=Tableau7[Date],ROW(Tableau7[Date])-MIN(ROW(BD!$C13))+1)," "),ROWS(H$3:H12))),"")</f>
        <v/>
      </c>
      <c r="I12" s="50" t="str">
        <f t="array" ref="I12">IFERROR(INDEX(Tableau7[Nom],SMALL(IF($I$2=Tableau7[Date],ROW(Tableau7[Date])-MIN(ROW(BD!$C$4))+1," "),ROWS(D$1:D10))),"")</f>
        <v/>
      </c>
      <c r="J12" s="50" t="str">
        <f t="array" ref="J12">IFERROR(INDEX(Tableau7[Nom],SMALL(IF($E$1=Tableau7[Chantier],ROW(Tableau7[Chantier])-MIN(ROW(BD!$P$4))+1," "),ROWS(J$1:J10))),"")</f>
        <v>Bull D6N LGP</v>
      </c>
      <c r="K12" s="50" t="str">
        <f t="array" ref="K12">IFERROR(INDEX(Tableau7[Nom],SMALL(IF($K$2=Tableau7[Date],ROW(Tableau7[Date])-MIN(ROW(BD!$C$4))+1," "),ROWS(D$1:D10))),"")</f>
        <v/>
      </c>
      <c r="L12" s="50" t="str">
        <f t="array" ref="L12">IFERROR(INDEX(Tableau7[Nom],SMALL(IF($L$2=Tableau7[Date],ROW(Tableau7[Date])-MIN(ROW(BD!$C$4))+1," "),ROWS(D$1:D10))),"")</f>
        <v/>
      </c>
      <c r="M12" s="50" t="str">
        <f t="array" ref="M12">IFERROR(INDEX(Tableau7[Nom],SMALL(IF($M$2=Tableau7[Date],ROW(Tableau7[Date])-MIN(ROW(BD!$C$4))+1," "),ROWS(D$1:D10))),"")</f>
        <v/>
      </c>
    </row>
    <row r="13" spans="1:17" x14ac:dyDescent="0.2">
      <c r="A13" s="39">
        <f t="shared" si="2"/>
        <v>11</v>
      </c>
      <c r="B13" s="59"/>
      <c r="C13" s="59"/>
      <c r="D13" s="50" t="str">
        <f t="array" ref="D13">IFERROR(INDEX(Tableau7[Nom],SMALL(IF(AND($E$1=Tableau7[Chantier],ROW(Tableau7[Chantier])-MIN(ROW(BD!$P$4)+1),$D$2=Tableau7[Date],ROW(Tableau7[Date])-MIN(ROW(BD!$C11))+1)," "),ROWS(D$1:D11))),"")</f>
        <v/>
      </c>
      <c r="E13" s="50" t="str">
        <f t="array" ref="E13">IFERROR(INDEX(Tableau7[Nom],SMALL(IF($E$1=Tableau7[Chantier],ROW(Tableau7[Chantier])-MIN(ROW(BD!$P$4))+1," "),IF($E$1=Tableau7[Chantier],ROW(Tableau7[Chantier])-MIN(ROW(BD!$P$4))+1," ")),ROWS(E$3:E13)),"")</f>
        <v/>
      </c>
      <c r="F13" s="50" t="str">
        <f t="array" ref="F13">IFERROR(INDEX(Tableau7[Nom],SMALL(AND(IF($E$1=Tableau7[Chantier],ROW(Tableau7[Chantier])-MIN(ROW(BD!$P$4))+1),IF($F$2=Tableau7[Date],ROW(Tableau7[Date])-MIN(ROW(BD!$C$4))+1)," "),ROWS(E$1:E11))),"")</f>
        <v/>
      </c>
      <c r="G13" s="50" t="str">
        <f t="array" ref="G13">IFERROR(INDEX(Tableau7[Nom],SMALL(IF($E$1=Tableau7[Chantier],ROW(Tableau7[Chantier])-MIN(ROW(BD!$P$4))+1," "),ROWS(G$1:G11))),"")</f>
        <v>ADAM Justin</v>
      </c>
      <c r="H13" s="50" t="str">
        <f t="array" ref="H13">IFERROR(INDEX(Tableau7[Nom],SMALL(IF(AND($E$1=Tableau7[Chantier],ROW(Tableau7[Chantier])-MIN(ROW(BD!$P14)+1),$H$2=Tableau7[Date],ROW(Tableau7[Date])-MIN(ROW(BD!$C14))+1)," "),ROWS(H$3:H13))),"")</f>
        <v/>
      </c>
      <c r="I13" s="50" t="str">
        <f t="array" ref="I13">IFERROR(INDEX(Tableau7[Nom],SMALL(IF($I$2=Tableau7[Date],ROW(Tableau7[Date])-MIN(ROW(BD!$C$4))+1," "),ROWS(D$1:D11))),"")</f>
        <v/>
      </c>
      <c r="J13" s="50" t="str">
        <f t="array" ref="J13">IFERROR(INDEX(Tableau7[Nom],SMALL(IF($E$1=Tableau7[Chantier],ROW(Tableau7[Chantier])-MIN(ROW(BD!$P$4))+1," "),ROWS(J$1:J11))),"")</f>
        <v>ADAM Justin</v>
      </c>
      <c r="K13" s="50" t="str">
        <f t="array" ref="K13">IFERROR(INDEX(Tableau7[Nom],SMALL(IF($K$2=Tableau7[Date],ROW(Tableau7[Date])-MIN(ROW(BD!$C$4))+1," "),ROWS(D$1:D11))),"")</f>
        <v/>
      </c>
      <c r="L13" s="50" t="str">
        <f t="array" ref="L13">IFERROR(INDEX(Tableau7[Nom],SMALL(IF($L$2=Tableau7[Date],ROW(Tableau7[Date])-MIN(ROW(BD!$C$4))+1," "),ROWS(D$1:D11))),"")</f>
        <v/>
      </c>
      <c r="M13" s="50" t="str">
        <f t="array" ref="M13">IFERROR(INDEX(Tableau7[Nom],SMALL(IF($M$2=Tableau7[Date],ROW(Tableau7[Date])-MIN(ROW(BD!$C$4))+1," "),ROWS(D$1:D11))),"")</f>
        <v/>
      </c>
    </row>
    <row r="14" spans="1:17" x14ac:dyDescent="0.2">
      <c r="A14" s="39">
        <f t="shared" si="2"/>
        <v>12</v>
      </c>
      <c r="B14" s="59"/>
      <c r="C14" s="59"/>
      <c r="D14" s="50" t="str">
        <f t="array" ref="D14">IFERROR(INDEX(Tableau7[Nom],SMALL(IF(AND($E$1=Tableau7[Chantier],ROW(Tableau7[Chantier])-MIN(ROW(BD!$P$4)+1),$D$2=Tableau7[Date],ROW(Tableau7[Date])-MIN(ROW(BD!$C12))+1)," "),ROWS(D$1:D12))),"")</f>
        <v/>
      </c>
      <c r="E14" s="50" t="str">
        <f t="array" ref="E14">IFERROR(INDEX(Tableau7[Nom],SMALL(IF($E$1=Tableau7[Chantier],ROW(Tableau7[Chantier])-MIN(ROW(BD!$P$4))+1," "),IF($E$1=Tableau7[Chantier],ROW(Tableau7[Chantier])-MIN(ROW(BD!$P$4))+1," ")),ROWS(E$3:E14)),"")</f>
        <v/>
      </c>
      <c r="F14" s="50" t="str">
        <f t="array" ref="F14">IFERROR(INDEX(Tableau7[Nom],SMALL(AND(IF($E$1=Tableau7[Chantier],ROW(Tableau7[Chantier])-MIN(ROW(BD!$P$4))+1),IF($F$2=Tableau7[Date],ROW(Tableau7[Date])-MIN(ROW(BD!$C$4))+1)," "),ROWS(E$1:E12))),"")</f>
        <v/>
      </c>
      <c r="G14" s="50" t="str">
        <f t="array" ref="G14">IFERROR(INDEX(Tableau7[Nom],SMALL(IF($E$1=Tableau7[Chantier],ROW(Tableau7[Chantier])-MIN(ROW(BD!$P$4))+1," "),ROWS(G$1:G12))),"")</f>
        <v>ADAM Pierre-Luc</v>
      </c>
      <c r="H14" s="50" t="str">
        <f t="array" ref="H14">IFERROR(INDEX(Tableau7[Nom],SMALL(IF(AND($E$1=Tableau7[Chantier],ROW(Tableau7[Chantier])-MIN(ROW(BD!$P15)+1),$H$2=Tableau7[Date],ROW(Tableau7[Date])-MIN(ROW(BD!$C15))+1)," "),ROWS(H$3:H14))),"")</f>
        <v/>
      </c>
      <c r="I14" s="50" t="str">
        <f t="array" ref="I14">IFERROR(INDEX(Tableau7[Nom],SMALL(IF($I$2=Tableau7[Date],ROW(Tableau7[Date])-MIN(ROW(BD!$C$4))+1," "),ROWS(D$1:D12))),"")</f>
        <v/>
      </c>
      <c r="J14" s="50" t="str">
        <f t="array" ref="J14">IFERROR(INDEX(Tableau7[Nom],SMALL(IF($E$1=Tableau7[Chantier],ROW(Tableau7[Chantier])-MIN(ROW(BD!$P$4))+1," "),ROWS(J$1:J12))),"")</f>
        <v>ADAM Pierre-Luc</v>
      </c>
      <c r="K14" s="50" t="str">
        <f t="array" ref="K14">IFERROR(INDEX(Tableau7[Nom],SMALL(IF($K$2=Tableau7[Date],ROW(Tableau7[Date])-MIN(ROW(BD!$C$4))+1," "),ROWS(D$1:D12))),"")</f>
        <v/>
      </c>
      <c r="L14" s="50" t="str">
        <f t="array" ref="L14">IFERROR(INDEX(Tableau7[Nom],SMALL(IF($L$2=Tableau7[Date],ROW(Tableau7[Date])-MIN(ROW(BD!$C$4))+1," "),ROWS(D$1:D12))),"")</f>
        <v/>
      </c>
      <c r="M14" s="50" t="str">
        <f t="array" ref="M14">IFERROR(INDEX(Tableau7[Nom],SMALL(IF($M$2=Tableau7[Date],ROW(Tableau7[Date])-MIN(ROW(BD!$C$4))+1," "),ROWS(D$1:D12))),"")</f>
        <v/>
      </c>
    </row>
    <row r="15" spans="1:17" x14ac:dyDescent="0.2">
      <c r="A15" s="39">
        <f t="shared" si="2"/>
        <v>13</v>
      </c>
      <c r="B15" s="59"/>
      <c r="C15" s="59"/>
      <c r="D15" s="50" t="str">
        <f t="array" ref="D15">IFERROR(INDEX(Tableau7[Nom],SMALL(IF(AND($E$1=Tableau7[Chantier],ROW(Tableau7[Chantier])-MIN(ROW(BD!$P$4)+1),$D$2=Tableau7[Date],ROW(Tableau7[Date])-MIN(ROW(BD!$C13))+1)," "),ROWS(D$1:D13))),"")</f>
        <v/>
      </c>
      <c r="E15" s="50" t="str">
        <f t="array" ref="E15">IFERROR(INDEX(Tableau7[Nom],SMALL(IF($E$1=Tableau7[Chantier],ROW(Tableau7[Chantier])-MIN(ROW(BD!$P$4))+1," "),IF($E$1=Tableau7[Chantier],ROW(Tableau7[Chantier])-MIN(ROW(BD!$P$4))+1," ")),ROWS(E$3:E15)),"")</f>
        <v/>
      </c>
      <c r="F15" s="50" t="str">
        <f t="array" ref="F15">IFERROR(INDEX(Tableau7[Nom],SMALL(AND(IF($E$1=Tableau7[Chantier],ROW(Tableau7[Chantier])-MIN(ROW(BD!$P$4))+1),IF($F$2=Tableau7[Date],ROW(Tableau7[Date])-MIN(ROW(BD!$C$4))+1)," "),ROWS(E$1:E13))),"")</f>
        <v/>
      </c>
      <c r="G15" s="50" t="str">
        <f t="array" ref="G15">IFERROR(INDEX(Tableau7[Nom],SMALL(IF($E$1=Tableau7[Chantier],ROW(Tableau7[Chantier])-MIN(ROW(BD!$P$4))+1," "),ROWS(G$1:G13))),"")</f>
        <v>ANGIBAUD Eric</v>
      </c>
      <c r="H15" s="50" t="str">
        <f t="array" ref="H15">IFERROR(INDEX(Tableau7[Nom],SMALL(IF(AND($E$1=Tableau7[Chantier],ROW(Tableau7[Chantier])-MIN(ROW(BD!$P16)+1),$H$2=Tableau7[Date],ROW(Tableau7[Date])-MIN(ROW(BD!$C16))+1)," "),ROWS(H$3:H15))),"")</f>
        <v/>
      </c>
      <c r="I15" s="50" t="str">
        <f t="array" ref="I15">IFERROR(INDEX(Tableau7[Nom],SMALL(IF($I$2=Tableau7[Date],ROW(Tableau7[Date])-MIN(ROW(BD!$C$4))+1," "),ROWS(D$1:D13))),"")</f>
        <v/>
      </c>
      <c r="J15" s="50" t="str">
        <f t="array" ref="J15">IFERROR(INDEX(Tableau7[Nom],SMALL(IF($E$1=Tableau7[Chantier],ROW(Tableau7[Chantier])-MIN(ROW(BD!$P$4))+1," "),ROWS(J$1:J13))),"")</f>
        <v>ANGIBAUD Eric</v>
      </c>
      <c r="K15" s="50" t="str">
        <f t="array" ref="K15">IFERROR(INDEX(Tableau7[Nom],SMALL(IF($K$2=Tableau7[Date],ROW(Tableau7[Date])-MIN(ROW(BD!$C$4))+1," "),ROWS(D$1:D13))),"")</f>
        <v/>
      </c>
      <c r="L15" s="50" t="str">
        <f t="array" ref="L15">IFERROR(INDEX(Tableau7[Nom],SMALL(IF($L$2=Tableau7[Date],ROW(Tableau7[Date])-MIN(ROW(BD!$C$4))+1," "),ROWS(D$1:D13))),"")</f>
        <v/>
      </c>
      <c r="M15" s="50" t="str">
        <f t="array" ref="M15">IFERROR(INDEX(Tableau7[Nom],SMALL(IF($M$2=Tableau7[Date],ROW(Tableau7[Date])-MIN(ROW(BD!$C$4))+1," "),ROWS(D$1:D13))),"")</f>
        <v/>
      </c>
    </row>
    <row r="16" spans="1:17" x14ac:dyDescent="0.2">
      <c r="A16" s="39">
        <f t="shared" si="2"/>
        <v>14</v>
      </c>
      <c r="B16" s="59"/>
      <c r="C16" s="59"/>
      <c r="D16" s="50" t="str">
        <f t="array" ref="D16">IFERROR(INDEX(Tableau7[Nom],SMALL(IF(AND($E$1=Tableau7[Chantier],ROW(Tableau7[Chantier])-MIN(ROW(BD!$P$4)+1),$D$2=Tableau7[Date],ROW(Tableau7[Date])-MIN(ROW(BD!$C14))+1)," "),ROWS(D$1:D14))),"")</f>
        <v/>
      </c>
      <c r="E16" s="50" t="str">
        <f t="array" ref="E16">IFERROR(INDEX(Tableau7[Nom],SMALL(IF($E$1=Tableau7[Chantier],ROW(Tableau7[Chantier])-MIN(ROW(BD!$P$4))+1," "),IF($E$1=Tableau7[Chantier],ROW(Tableau7[Chantier])-MIN(ROW(BD!$P$4))+1," ")),ROWS(E$3:E16)),"")</f>
        <v/>
      </c>
      <c r="F16" s="50" t="str">
        <f t="array" ref="F16">IFERROR(INDEX(Tableau7[Nom],SMALL(AND(IF($E$1=Tableau7[Chantier],ROW(Tableau7[Chantier])-MIN(ROW(BD!$P$4))+1),IF($F$2=Tableau7[Date],ROW(Tableau7[Date])-MIN(ROW(BD!$C$4))+1)," "),ROWS(E$1:E14))),"")</f>
        <v/>
      </c>
      <c r="G16" s="50" t="str">
        <f t="array" ref="G16">IFERROR(INDEX(Tableau7[Nom],SMALL(IF($E$1=Tableau7[Chantier],ROW(Tableau7[Chantier])-MIN(ROW(BD!$P$4))+1," "),ROWS(G$1:G14))),"")</f>
        <v>ADAM Justin</v>
      </c>
      <c r="H16" s="50" t="str">
        <f t="array" ref="H16">IFERROR(INDEX(Tableau7[Nom],SMALL(IF(AND($E$1=Tableau7[Chantier],ROW(Tableau7[Chantier])-MIN(ROW(BD!$P17)+1),$H$2=Tableau7[Date],ROW(Tableau7[Date])-MIN(ROW(BD!$C17))+1)," "),ROWS(H$3:H16))),"")</f>
        <v/>
      </c>
      <c r="I16" s="50" t="str">
        <f t="array" ref="I16">IFERROR(INDEX(Tableau7[Nom],SMALL(IF($I$2=Tableau7[Date],ROW(Tableau7[Date])-MIN(ROW(BD!$C$4))+1," "),ROWS(D$1:D14))),"")</f>
        <v/>
      </c>
      <c r="J16" s="50" t="str">
        <f t="array" ref="J16">IFERROR(INDEX(Tableau7[Nom],SMALL(IF($E$1=Tableau7[Chantier],ROW(Tableau7[Chantier])-MIN(ROW(BD!$P$4))+1," "),ROWS(J$1:J14))),"")</f>
        <v>ADAM Justin</v>
      </c>
      <c r="K16" s="50" t="str">
        <f t="array" ref="K16">IFERROR(INDEX(Tableau7[Nom],SMALL(IF($K$2=Tableau7[Date],ROW(Tableau7[Date])-MIN(ROW(BD!$C$4))+1," "),ROWS(D$1:D14))),"")</f>
        <v/>
      </c>
      <c r="L16" s="50" t="str">
        <f t="array" ref="L16">IFERROR(INDEX(Tableau7[Nom],SMALL(IF($L$2=Tableau7[Date],ROW(Tableau7[Date])-MIN(ROW(BD!$C$4))+1," "),ROWS(D$1:D14))),"")</f>
        <v/>
      </c>
      <c r="M16" s="50" t="str">
        <f t="array" ref="M16">IFERROR(INDEX(Tableau7[Nom],SMALL(IF($M$2=Tableau7[Date],ROW(Tableau7[Date])-MIN(ROW(BD!$C$4))+1," "),ROWS(D$1:D14))),"")</f>
        <v/>
      </c>
    </row>
    <row r="17" spans="1:13" x14ac:dyDescent="0.2">
      <c r="A17" s="39">
        <f t="shared" si="2"/>
        <v>15</v>
      </c>
      <c r="B17" s="59"/>
      <c r="C17" s="59"/>
      <c r="D17" s="50" t="str">
        <f t="array" ref="D17">IFERROR(INDEX(Tableau7[Nom],SMALL(IF(AND($E$1=Tableau7[Chantier],ROW(Tableau7[Chantier])-MIN(ROW(BD!$P$4)+1),$D$2=Tableau7[Date],ROW(Tableau7[Date])-MIN(ROW(BD!$C15))+1)," "),ROWS(D$1:D15))),"")</f>
        <v/>
      </c>
      <c r="E17" s="50" t="str">
        <f t="array" ref="E17">IFERROR(INDEX(Tableau7[Nom],SMALL(IF($E$1=Tableau7[Chantier],ROW(Tableau7[Chantier])-MIN(ROW(BD!$P$4))+1," "),IF($E$1=Tableau7[Chantier],ROW(Tableau7[Chantier])-MIN(ROW(BD!$P$4))+1," ")),ROWS(E$3:E17)),"")</f>
        <v/>
      </c>
      <c r="F17" s="50" t="str">
        <f t="array" ref="F17">IFERROR(INDEX(Tableau7[Nom],SMALL(AND(IF($E$1=Tableau7[Chantier],ROW(Tableau7[Chantier])-MIN(ROW(BD!$P$4))+1),IF($F$2=Tableau7[Date],ROW(Tableau7[Date])-MIN(ROW(BD!$C$4))+1)," "),ROWS(E$1:E15))),"")</f>
        <v/>
      </c>
      <c r="G17" s="50" t="str">
        <f t="array" ref="G17">IFERROR(INDEX(Tableau7[Nom],SMALL(IF($E$1=Tableau7[Chantier],ROW(Tableau7[Chantier])-MIN(ROW(BD!$P$4))+1," "),ROWS(G$1:G15))),"")</f>
        <v>ADAM Justin</v>
      </c>
      <c r="H17" s="50" t="str">
        <f t="array" ref="H17">IFERROR(INDEX(Tableau7[Nom],SMALL(IF(AND($E$1=Tableau7[Chantier],ROW(Tableau7[Chantier])-MIN(ROW(BD!$P18)+1),$H$2=Tableau7[Date],ROW(Tableau7[Date])-MIN(ROW(BD!$C18))+1)," "),ROWS(H$3:H17))),"")</f>
        <v/>
      </c>
      <c r="I17" s="50" t="str">
        <f t="array" ref="I17">IFERROR(INDEX(Tableau7[Nom],SMALL(IF($I$2=Tableau7[Date],ROW(Tableau7[Date])-MIN(ROW(BD!$C$4))+1," "),ROWS(D$1:D15))),"")</f>
        <v/>
      </c>
      <c r="J17" s="50" t="str">
        <f t="array" ref="J17">IFERROR(INDEX(Tableau7[Nom],SMALL(IF($E$1=Tableau7[Chantier],ROW(Tableau7[Chantier])-MIN(ROW(BD!$P$4))+1," "),ROWS(J$1:J15))),"")</f>
        <v>ADAM Justin</v>
      </c>
      <c r="K17" s="50" t="str">
        <f t="array" ref="K17">IFERROR(INDEX(Tableau7[Nom],SMALL(IF($K$2=Tableau7[Date],ROW(Tableau7[Date])-MIN(ROW(BD!$C$4))+1," "),ROWS(D$1:D15))),"")</f>
        <v/>
      </c>
      <c r="L17" s="50" t="str">
        <f t="array" ref="L17">IFERROR(INDEX(Tableau7[Nom],SMALL(IF($L$2=Tableau7[Date],ROW(Tableau7[Date])-MIN(ROW(BD!$C$4))+1," "),ROWS(D$1:D15))),"")</f>
        <v/>
      </c>
      <c r="M17" s="50" t="str">
        <f t="array" ref="M17">IFERROR(INDEX(Tableau7[Nom],SMALL(IF($M$2=Tableau7[Date],ROW(Tableau7[Date])-MIN(ROW(BD!$C$4))+1," "),ROWS(D$1:D15))),"")</f>
        <v/>
      </c>
    </row>
    <row r="18" spans="1:13" x14ac:dyDescent="0.2">
      <c r="A18" s="39">
        <f t="shared" si="2"/>
        <v>16</v>
      </c>
      <c r="B18" s="59"/>
      <c r="C18" s="59"/>
      <c r="D18" s="50" t="str">
        <f t="array" ref="D18">IFERROR(INDEX(Tableau7[Nom],SMALL(IF(AND($E$1=Tableau7[Chantier],ROW(Tableau7[Chantier])-MIN(ROW(BD!$P$4)+1),$D$2=Tableau7[Date],ROW(Tableau7[Date])-MIN(ROW(BD!$C16))+1)," "),ROWS(D$1:D16))),"")</f>
        <v/>
      </c>
      <c r="E18" s="50" t="str">
        <f t="array" ref="E18">IFERROR(INDEX(Tableau7[Nom],SMALL(IF($E$1=Tableau7[Chantier],ROW(Tableau7[Chantier])-MIN(ROW(BD!$P$4))+1," "),IF($E$1=Tableau7[Chantier],ROW(Tableau7[Chantier])-MIN(ROW(BD!$P$4))+1," ")),ROWS(E$3:E18)),"")</f>
        <v/>
      </c>
      <c r="F18" s="50" t="str">
        <f t="array" ref="F18">IFERROR(INDEX(Tableau7[Nom],SMALL(AND(IF($E$1=Tableau7[Chantier],ROW(Tableau7[Chantier])-MIN(ROW(BD!$P$4))+1),IF($F$2=Tableau7[Date],ROW(Tableau7[Date])-MIN(ROW(BD!$C$4))+1)," "),ROWS(E$1:E16))),"")</f>
        <v/>
      </c>
      <c r="G18" s="50" t="str">
        <f t="array" ref="G18">IFERROR(INDEX(Tableau7[Nom],SMALL(IF($E$1=Tableau7[Chantier],ROW(Tableau7[Chantier])-MIN(ROW(BD!$P$4))+1," "),ROWS(G$1:G16))),"")</f>
        <v>ADAM Justin</v>
      </c>
      <c r="H18" s="50" t="str">
        <f t="array" ref="H18">IFERROR(INDEX(Tableau7[Nom],SMALL(IF(AND($E$1=Tableau7[Chantier],ROW(Tableau7[Chantier])-MIN(ROW(BD!$P19)+1),$H$2=Tableau7[Date],ROW(Tableau7[Date])-MIN(ROW(BD!$C19))+1)," "),ROWS(H$3:H18))),"")</f>
        <v/>
      </c>
      <c r="I18" s="50" t="str">
        <f t="array" ref="I18">IFERROR(INDEX(Tableau7[Nom],SMALL(IF($I$2=Tableau7[Date],ROW(Tableau7[Date])-MIN(ROW(BD!$C$4))+1," "),ROWS(D$1:D16))),"")</f>
        <v/>
      </c>
      <c r="J18" s="50" t="str">
        <f t="array" ref="J18">IFERROR(INDEX(Tableau7[Nom],SMALL(IF($E$1=Tableau7[Chantier],ROW(Tableau7[Chantier])-MIN(ROW(BD!$P$4))+1," "),ROWS(J$1:J16))),"")</f>
        <v>ADAM Justin</v>
      </c>
      <c r="K18" s="50" t="str">
        <f t="array" ref="K18">IFERROR(INDEX(Tableau7[Nom],SMALL(IF($K$2=Tableau7[Date],ROW(Tableau7[Date])-MIN(ROW(BD!$C$4))+1," "),ROWS(D$1:D16))),"")</f>
        <v/>
      </c>
      <c r="L18" s="50" t="str">
        <f t="array" ref="L18">IFERROR(INDEX(Tableau7[Nom],SMALL(IF($L$2=Tableau7[Date],ROW(Tableau7[Date])-MIN(ROW(BD!$C$4))+1," "),ROWS(D$1:D16))),"")</f>
        <v/>
      </c>
      <c r="M18" s="50" t="str">
        <f t="array" ref="M18">IFERROR(INDEX(Tableau7[Nom],SMALL(IF($M$2=Tableau7[Date],ROW(Tableau7[Date])-MIN(ROW(BD!$C$4))+1," "),ROWS(D$1:D16))),"")</f>
        <v/>
      </c>
    </row>
    <row r="19" spans="1:13" x14ac:dyDescent="0.2">
      <c r="A19" s="39">
        <f t="shared" si="2"/>
        <v>17</v>
      </c>
      <c r="B19" s="59"/>
      <c r="C19" s="59"/>
      <c r="D19" s="50" t="str">
        <f t="array" ref="D19">IFERROR(INDEX(Tableau7[Nom],SMALL(IF(AND($E$1=Tableau7[Chantier],ROW(Tableau7[Chantier])-MIN(ROW(BD!$P$4)+1),$D$2=Tableau7[Date],ROW(Tableau7[Date])-MIN(ROW(BD!$C17))+1)," "),ROWS(D$1:D17))),"")</f>
        <v/>
      </c>
      <c r="E19" s="50" t="str">
        <f t="array" ref="E19">IFERROR(INDEX(Tableau7[Nom],SMALL(IF($E$1=Tableau7[Chantier],ROW(Tableau7[Chantier])-MIN(ROW(BD!$P$4))+1," "),IF($E$1=Tableau7[Chantier],ROW(Tableau7[Chantier])-MIN(ROW(BD!$P$4))+1," ")),ROWS(E$3:E19)),"")</f>
        <v/>
      </c>
      <c r="F19" s="50" t="str">
        <f t="array" ref="F19">IFERROR(INDEX(Tableau7[Nom],SMALL(AND(IF($E$1=Tableau7[Chantier],ROW(Tableau7[Chantier])-MIN(ROW(BD!$P$4))+1),IF($F$2=Tableau7[Date],ROW(Tableau7[Date])-MIN(ROW(BD!$C$4))+1)," "),ROWS(E$1:E17))),"")</f>
        <v/>
      </c>
      <c r="G19" s="50" t="str">
        <f t="array" ref="G19">IFERROR(INDEX(Tableau7[Nom],SMALL(IF($E$1=Tableau7[Chantier],ROW(Tableau7[Chantier])-MIN(ROW(BD!$P$4))+1," "),ROWS(G$1:G17))),"")</f>
        <v>ADAM Justin</v>
      </c>
      <c r="H19" s="50" t="str">
        <f t="array" ref="H19">IFERROR(INDEX(Tableau7[Nom],SMALL(IF(AND($E$1=Tableau7[Chantier],ROW(Tableau7[Chantier])-MIN(ROW(BD!$P20)+1),$H$2=Tableau7[Date],ROW(Tableau7[Date])-MIN(ROW(BD!$C20))+1)," "),ROWS(H$3:H19))),"")</f>
        <v/>
      </c>
      <c r="I19" s="50" t="str">
        <f t="array" ref="I19">IFERROR(INDEX(Tableau7[Nom],SMALL(IF($I$2=Tableau7[Date],ROW(Tableau7[Date])-MIN(ROW(BD!$C$4))+1," "),ROWS(D$1:D17))),"")</f>
        <v/>
      </c>
      <c r="J19" s="50" t="str">
        <f t="array" ref="J19">IFERROR(INDEX(Tableau7[Nom],SMALL(IF($E$1=Tableau7[Chantier],ROW(Tableau7[Chantier])-MIN(ROW(BD!$P$4))+1," "),ROWS(J$1:J17))),"")</f>
        <v>ADAM Justin</v>
      </c>
      <c r="K19" s="50" t="str">
        <f t="array" ref="K19">IFERROR(INDEX(Tableau7[Nom],SMALL(IF($K$2=Tableau7[Date],ROW(Tableau7[Date])-MIN(ROW(BD!$C$4))+1," "),ROWS(D$1:D17))),"")</f>
        <v/>
      </c>
      <c r="L19" s="50" t="str">
        <f t="array" ref="L19">IFERROR(INDEX(Tableau7[Nom],SMALL(IF($L$2=Tableau7[Date],ROW(Tableau7[Date])-MIN(ROW(BD!$C$4))+1," "),ROWS(D$1:D17))),"")</f>
        <v/>
      </c>
      <c r="M19" s="50" t="str">
        <f t="array" ref="M19">IFERROR(INDEX(Tableau7[Nom],SMALL(IF($M$2=Tableau7[Date],ROW(Tableau7[Date])-MIN(ROW(BD!$C$4))+1," "),ROWS(D$1:D17))),"")</f>
        <v/>
      </c>
    </row>
    <row r="20" spans="1:13" x14ac:dyDescent="0.2">
      <c r="A20" s="39">
        <f t="shared" si="2"/>
        <v>18</v>
      </c>
      <c r="B20" s="59"/>
      <c r="C20" s="59"/>
      <c r="D20" s="50" t="str">
        <f t="array" ref="D20">IFERROR(INDEX(Tableau7[Nom],SMALL(IF(AND($E$1=Tableau7[Chantier],ROW(Tableau7[Chantier])-MIN(ROW(BD!$D$4)+1),$I$2=Tableau7[Date],ROW(Tableau7[Date])-MIN(ROW(BD!$C$4))+1)," "),ROWS(D$1:D18))),"")</f>
        <v/>
      </c>
      <c r="E20" s="50" t="str">
        <f t="array" ref="E20">IFERROR(INDEX(Tableau7[Nom],SMALL(IF($E$1=Tableau7[Chantier],ROW(Tableau7[Chantier])-MIN(ROW(BD!$P$4))+1," "),IF($E$1=Tableau7[Chantier],ROW(Tableau7[Chantier])-MIN(ROW(BD!$P$4))+1," ")),ROWS(E$3:E20)),"")</f>
        <v/>
      </c>
      <c r="F20" s="50" t="str">
        <f t="array" ref="F20">IFERROR(INDEX(Tableau7[Nom],SMALL(AND(IF($E$1=Tableau7[Chantier],ROW(Tableau7[Chantier])-MIN(ROW(BD!$P$4))+1),IF($F$2=Tableau7[Date],ROW(Tableau7[Date])-MIN(ROW(BD!$C$4))+1)," "),ROWS(E$1:E18))),"")</f>
        <v/>
      </c>
      <c r="G20" s="50" t="str">
        <f t="array" ref="G20">IFERROR(INDEX(Tableau7[Nom],SMALL(IF($E$1=Tableau7[Chantier],ROW(Tableau7[Chantier])-MIN(ROW(BD!$P$4))+1," "),ROWS(G$1:G18))),"")</f>
        <v>ADAM Justin</v>
      </c>
      <c r="H20" s="50" t="str">
        <f t="array" ref="H20">IFERROR(INDEX(Tableau7[Nom],SMALL(IF(AND($E$1=Tableau7[Chantier],ROW(Tableau7[Chantier])-MIN(ROW(BD!$P21)+1),$H$2=Tableau7[Date],ROW(Tableau7[Date])-MIN(ROW(BD!$C21))+1)," "),ROWS(H$3:H20))),"")</f>
        <v/>
      </c>
      <c r="I20" s="50" t="str">
        <f t="array" ref="I20">IFERROR(INDEX(Tableau7[Nom],SMALL(IF($I$2=Tableau7[Date],ROW(Tableau7[Date])-MIN(ROW(BD!$C$4))+1," "),ROWS(D$1:D18))),"")</f>
        <v/>
      </c>
      <c r="J20" s="50" t="str">
        <f t="array" ref="J20">IFERROR(INDEX(Tableau7[Nom],SMALL(IF($E$1=Tableau7[Chantier],ROW(Tableau7[Chantier])-MIN(ROW(BD!$P$4))+1," "),ROWS(J$1:J18))),"")</f>
        <v>ADAM Justin</v>
      </c>
      <c r="K20" s="50" t="str">
        <f t="array" ref="K20">IFERROR(INDEX(Tableau7[Nom],SMALL(IF($K$2=Tableau7[Date],ROW(Tableau7[Date])-MIN(ROW(BD!$C$4))+1," "),ROWS(D$1:D18))),"")</f>
        <v/>
      </c>
      <c r="L20" s="50" t="str">
        <f t="array" ref="L20">IFERROR(INDEX(Tableau7[Nom],SMALL(IF($L$2=Tableau7[Date],ROW(Tableau7[Date])-MIN(ROW(BD!$C$4))+1," "),ROWS(D$1:D18))),"")</f>
        <v/>
      </c>
      <c r="M20" s="50" t="str">
        <f t="array" ref="M20">IFERROR(INDEX(Tableau7[Nom],SMALL(IF($M$2=Tableau7[Date],ROW(Tableau7[Date])-MIN(ROW(BD!$C$4))+1," "),ROWS(D$1:D18))),"")</f>
        <v/>
      </c>
    </row>
    <row r="21" spans="1:13" x14ac:dyDescent="0.2">
      <c r="A21" s="39">
        <f t="shared" si="2"/>
        <v>19</v>
      </c>
      <c r="B21" s="59"/>
      <c r="C21" s="59"/>
      <c r="D21" s="50" t="str">
        <f t="array" ref="D21">IFERROR(INDEX(Tableau7[Nom],SMALL(IF(AND($E$1=Tableau7[Chantier],ROW(Tableau7[Chantier])-MIN(ROW(BD!$D$4)+1),$I$2=Tableau7[Date],ROW(Tableau7[Date])-MIN(ROW(BD!$C$4))+1)," "),ROWS(D$1:D19))),"")</f>
        <v/>
      </c>
      <c r="E21" s="50" t="str">
        <f t="array" ref="E21">IFERROR(INDEX(Tableau7[Nom],SMALL(IF($E$1=Tableau7[Chantier],ROW(Tableau7[Chantier])-MIN(ROW(BD!$P$4))+1," "),IF($E$1=Tableau7[Chantier],ROW(Tableau7[Chantier])-MIN(ROW(BD!$P$4))+1," ")),ROWS(E$3:E21)),"")</f>
        <v/>
      </c>
      <c r="F21" s="50" t="str">
        <f t="array" ref="F21">IFERROR(INDEX(Tableau7[Nom],SMALL(AND(IF($E$1=Tableau7[Chantier],ROW(Tableau7[Chantier])-MIN(ROW(BD!$P$4))+1),IF($F$2=Tableau7[Date],ROW(Tableau7[Date])-MIN(ROW(BD!$C$4))+1)," "),ROWS(E$1:E19))),"")</f>
        <v/>
      </c>
      <c r="G21" s="50" t="str">
        <f t="array" ref="G21">IFERROR(INDEX(Tableau7[Nom],SMALL(IF($E$1=Tableau7[Chantier],ROW(Tableau7[Chantier])-MIN(ROW(BD!$P$4))+1," "),ROWS(G$1:G19))),"")</f>
        <v>ADAM Justin</v>
      </c>
      <c r="H21" s="50" t="str">
        <f t="array" ref="H21">IFERROR(INDEX(Tableau7[Nom],SMALL(IF(AND($E$1=Tableau7[Chantier],ROW(Tableau7[Chantier])-MIN(ROW(BD!$P22)+1),$H$2=Tableau7[Date],ROW(Tableau7[Date])-MIN(ROW(BD!$C22))+1)," "),ROWS(H$3:H21))),"")</f>
        <v/>
      </c>
      <c r="I21" s="50" t="str">
        <f t="array" ref="I21">IFERROR(INDEX(Tableau7[Nom],SMALL(IF($I$2=Tableau7[Date],ROW(Tableau7[Date])-MIN(ROW(BD!$C$4))+1," "),ROWS(D$1:D19))),"")</f>
        <v/>
      </c>
      <c r="J21" s="50" t="str">
        <f t="array" ref="J21">IFERROR(INDEX(Tableau7[Nom],SMALL(IF($E$1=Tableau7[Chantier],ROW(Tableau7[Chantier])-MIN(ROW(BD!$P$4))+1," "),ROWS(J$1:J19))),"")</f>
        <v>ADAM Justin</v>
      </c>
      <c r="K21" s="50" t="str">
        <f t="array" ref="K21">IFERROR(INDEX(Tableau7[Nom],SMALL(IF($K$2=Tableau7[Date],ROW(Tableau7[Date])-MIN(ROW(BD!$C$4))+1," "),ROWS(D$1:D19))),"")</f>
        <v/>
      </c>
      <c r="L21" s="50" t="str">
        <f t="array" ref="L21">IFERROR(INDEX(Tableau7[Nom],SMALL(IF($L$2=Tableau7[Date],ROW(Tableau7[Date])-MIN(ROW(BD!$C$4))+1," "),ROWS(D$1:D19))),"")</f>
        <v/>
      </c>
      <c r="M21" s="50" t="str">
        <f t="array" ref="M21">IFERROR(INDEX(Tableau7[Nom],SMALL(IF($M$2=Tableau7[Date],ROW(Tableau7[Date])-MIN(ROW(BD!$C$4))+1," "),ROWS(D$1:D19))),"")</f>
        <v/>
      </c>
    </row>
    <row r="22" spans="1:13" x14ac:dyDescent="0.2">
      <c r="A22" s="39">
        <f t="shared" si="2"/>
        <v>20</v>
      </c>
      <c r="B22" s="59"/>
      <c r="C22" s="59"/>
      <c r="D22" s="50" t="str">
        <f t="array" ref="D22">IFERROR(INDEX(Tableau7[Nom],SMALL(IF(AND($E$1=Tableau7[Chantier],ROW(Tableau7[Chantier])-MIN(ROW(BD!$D$4)+1),$I$2=Tableau7[Date],ROW(Tableau7[Date])-MIN(ROW(BD!$C$4))+1)," "),ROWS(D$1:D20))),"")</f>
        <v/>
      </c>
      <c r="E22" s="50" t="str">
        <f t="array" ref="E22">IFERROR(INDEX(Tableau7[Nom],SMALL(IF($E$1=Tableau7[Chantier],ROW(Tableau7[Chantier])-MIN(ROW(BD!$P$4))+1," "),IF($E$1=Tableau7[Chantier],ROW(Tableau7[Chantier])-MIN(ROW(BD!$P$4))+1," ")),ROWS(E$3:E22)),"")</f>
        <v/>
      </c>
      <c r="F22" s="50" t="str">
        <f t="array" ref="F22">IFERROR(INDEX(Tableau7[Nom],SMALL(IF($F$2=Tableau7[Date],ROW(Tableau7[Date])-MIN(ROW(BD!$C$4))+1," "),ROWS(D$1:D20))),"")</f>
        <v/>
      </c>
      <c r="G22" s="50" t="str">
        <f t="array" ref="G22">IFERROR(INDEX(Tableau7[Nom],SMALL(IF($E$1=Tableau7[Chantier],ROW(Tableau7[Chantier])-MIN(ROW(BD!$P$4))+1," "),ROWS(G$1:G20))),"")</f>
        <v>ADAM Justin</v>
      </c>
      <c r="H22" s="50" t="str">
        <f t="array" ref="H22">IFERROR(INDEX(Tableau7[Nom],SMALL(IF(AND($E$1=Tableau7[Chantier],ROW(Tableau7[Chantier])-MIN(ROW(BD!$P23)+1),$H$2=Tableau7[Date],ROW(Tableau7[Date])-MIN(ROW(BD!$C23))+1)," "),ROWS(H$3:H22))),"")</f>
        <v/>
      </c>
      <c r="I22" s="50" t="str">
        <f t="array" ref="I22">IFERROR(INDEX(Tableau7[Nom],SMALL(IF($I$2=Tableau7[Date],ROW(Tableau7[Date])-MIN(ROW(BD!$C$4))+1," "),ROWS(D$1:D20))),"")</f>
        <v/>
      </c>
      <c r="J22" s="50" t="str">
        <f t="array" ref="J22">IFERROR(INDEX(Tableau7[Nom],SMALL(IF($E$1=Tableau7[Chantier],ROW(Tableau7[Chantier])-MIN(ROW(BD!$P$4))+1," "),ROWS(J$1:J20))),"")</f>
        <v>ADAM Justin</v>
      </c>
      <c r="K22" s="50" t="str">
        <f t="array" ref="K22">IFERROR(INDEX(Tableau7[Nom],SMALL(IF($K$2=Tableau7[Date],ROW(Tableau7[Date])-MIN(ROW(BD!$C$4))+1," "),ROWS(D$1:D20))),"")</f>
        <v/>
      </c>
      <c r="L22" s="50" t="str">
        <f t="array" ref="L22">IFERROR(INDEX(Tableau7[Nom],SMALL(IF($L$2=Tableau7[Date],ROW(Tableau7[Date])-MIN(ROW(BD!$C$4))+1," "),ROWS(D$1:D20))),"")</f>
        <v/>
      </c>
      <c r="M22" s="50" t="str">
        <f t="array" ref="M22">IFERROR(INDEX(Tableau7[Nom],SMALL(IF($M$2=Tableau7[Date],ROW(Tableau7[Date])-MIN(ROW(BD!$C$4))+1," "),ROWS(D$1:D20))),"")</f>
        <v/>
      </c>
    </row>
    <row r="23" spans="1:13" x14ac:dyDescent="0.2">
      <c r="A23" s="39">
        <f t="shared" si="2"/>
        <v>21</v>
      </c>
      <c r="B23" s="59"/>
      <c r="C23" s="59"/>
      <c r="D23" s="50" t="str">
        <f t="array" ref="D23">IFERROR(INDEX(Tableau7[Nom],SMALL(IF(AND($E$1=Tableau7[Chantier],ROW(Tableau7[Chantier])-MIN(ROW(BD!$D$4)+1),$I$2=Tableau7[Date],ROW(Tableau7[Date])-MIN(ROW(BD!$C$4))+1)," "),ROWS(D$1:D21))),"")</f>
        <v/>
      </c>
      <c r="E23" s="50" t="str">
        <f t="array" ref="E23">IFERROR(INDEX(Tableau7[Nom],SMALL(IF($E$1=Tableau7[Chantier],ROW(Tableau7[Chantier])-MIN(ROW(BD!$P$4))+1," "),IF($E$1=Tableau7[Chantier],ROW(Tableau7[Chantier])-MIN(ROW(BD!$P$4))+1," ")),ROWS(E$3:E23)),"")</f>
        <v/>
      </c>
      <c r="F23" s="50" t="str">
        <f t="array" ref="F23">IFERROR(INDEX(Tableau7[Nom],SMALL(IF($F$2=Tableau7[Date],ROW(Tableau7[Date])-MIN(ROW(BD!$C$4))+1," "),ROWS(D$1:D21))),"")</f>
        <v/>
      </c>
      <c r="G23" s="50" t="str">
        <f t="array" ref="G23">IFERROR(INDEX(Tableau7[Nom],SMALL(IF($E$1=Tableau7[Chantier],ROW(Tableau7[Chantier])-MIN(ROW(BD!$P$4))+1," "),ROWS(G$1:G21))),"")</f>
        <v>ADAM Justin</v>
      </c>
      <c r="H23" s="50" t="str">
        <f t="array" ref="H23">IFERROR(INDEX(Tableau7[Nom],SMALL(IF(AND($E$1=Tableau7[Chantier],ROW(Tableau7[Chantier])-MIN(ROW(BD!$P24)+1),$H$2=Tableau7[Date],ROW(Tableau7[Date])-MIN(ROW(BD!$C24))+1)," "),ROWS(H$3:H23))),"")</f>
        <v/>
      </c>
      <c r="I23" s="50" t="str">
        <f t="array" ref="I23">IFERROR(INDEX(Tableau7[Nom],SMALL(IF($I$2=Tableau7[Date],ROW(Tableau7[Date])-MIN(ROW(BD!$C$4))+1," "),ROWS(D$1:D21))),"")</f>
        <v/>
      </c>
      <c r="J23" s="50" t="str">
        <f t="array" ref="J23">IFERROR(INDEX(Tableau7[Nom],SMALL(IF($E$1=Tableau7[Chantier],ROW(Tableau7[Chantier])-MIN(ROW(BD!$P$4))+1," "),ROWS(J$1:J21))),"")</f>
        <v>ADAM Justin</v>
      </c>
      <c r="K23" s="50" t="str">
        <f t="array" ref="K23">IFERROR(INDEX(Tableau7[Nom],SMALL(IF($K$2=Tableau7[Date],ROW(Tableau7[Date])-MIN(ROW(BD!$C$4))+1," "),ROWS(D$1:D21))),"")</f>
        <v/>
      </c>
      <c r="L23" s="50" t="str">
        <f t="array" ref="L23">IFERROR(INDEX(Tableau7[Nom],SMALL(IF($L$2=Tableau7[Date],ROW(Tableau7[Date])-MIN(ROW(BD!$C$4))+1," "),ROWS(D$1:D21))),"")</f>
        <v/>
      </c>
      <c r="M23" s="50" t="str">
        <f t="array" ref="M23">IFERROR(INDEX(Tableau7[Nom],SMALL(IF($M$2=Tableau7[Date],ROW(Tableau7[Date])-MIN(ROW(BD!$C$4))+1," "),ROWS(D$1:D21))),"")</f>
        <v/>
      </c>
    </row>
    <row r="24" spans="1:13" x14ac:dyDescent="0.2">
      <c r="A24" s="39">
        <f t="shared" si="2"/>
        <v>22</v>
      </c>
      <c r="B24" s="59"/>
      <c r="C24" s="59"/>
      <c r="D24" s="50" t="str">
        <f t="array" ref="D24">IFERROR(INDEX(Tableau7[Nom],SMALL(IF(AND($E$1=Tableau7[Chantier],ROW(Tableau7[Chantier])-MIN(ROW(BD!$D$4)+1),$I$2=Tableau7[Date],ROW(Tableau7[Date])-MIN(ROW(BD!$C$4))+1)," "),ROWS(D$1:D22))),"")</f>
        <v/>
      </c>
      <c r="E24" s="50" t="str">
        <f t="array" ref="E24">IFERROR(INDEX(Tableau7[Nom],SMALL(IF($E$1=Tableau7[Chantier],ROW(Tableau7[Chantier])-MIN(ROW(BD!$P$4))+1," "),IF($E$1=Tableau7[Chantier],ROW(Tableau7[Chantier])-MIN(ROW(BD!$P$4))+1," ")),ROWS(E$3:E24)),"")</f>
        <v/>
      </c>
      <c r="F24" s="50" t="str">
        <f t="array" ref="F24">IFERROR(INDEX(Tableau7[Nom],SMALL(IF($F$2=Tableau7[Date],ROW(Tableau7[Date])-MIN(ROW(BD!$C$4))+1," "),ROWS(D$1:D22))),"")</f>
        <v/>
      </c>
      <c r="G24" s="50" t="str">
        <f t="array" ref="G24">IFERROR(INDEX(Tableau7[Nom],SMALL(IF($E$1=Tableau7[Chantier],ROW(Tableau7[Chantier])-MIN(ROW(BD!$P$4))+1," "),ROWS(G$1:G22))),"")</f>
        <v>ADAM Pierre-Luc</v>
      </c>
      <c r="H24" s="50" t="str">
        <f t="array" ref="H24">IFERROR(INDEX(Tableau7[Nom],SMALL(IF(AND($E$1=Tableau7[Chantier],ROW(Tableau7[Chantier])-MIN(ROW(BD!$P25)+1),$H$2=Tableau7[Date],ROW(Tableau7[Date])-MIN(ROW(BD!$C25))+1)," "),ROWS(H$3:H24))),"")</f>
        <v/>
      </c>
      <c r="I24" s="50" t="str">
        <f t="array" ref="I24">IFERROR(INDEX(Tableau7[Nom],SMALL(IF($I$2=Tableau7[Date],ROW(Tableau7[Date])-MIN(ROW(BD!$C$4))+1," "),ROWS(D$1:D22))),"")</f>
        <v/>
      </c>
      <c r="J24" s="50" t="str">
        <f t="array" ref="J24">IFERROR(INDEX(Tableau7[Nom],SMALL(IF($E$1=Tableau7[Chantier],ROW(Tableau7[Chantier])-MIN(ROW(BD!$P$4))+1," "),ROWS(J$1:J22))),"")</f>
        <v>ADAM Pierre-Luc</v>
      </c>
      <c r="K24" s="50" t="str">
        <f t="array" ref="K24">IFERROR(INDEX(Tableau7[Chantier],MATCH(1,(Tableau7[Nom]=PgMTL!$B24)*(PgMTL!K$2=Tableau7[Date]),0)),"")</f>
        <v/>
      </c>
      <c r="L24" s="50" t="str">
        <f t="array" ref="L24">IFERROR(INDEX(Tableau7[Nom],SMALL(IF($L$2=Tableau7[Date],ROW(Tableau7[Date])-MIN(ROW(BD!$C$4))+1," "),ROWS(D$1:D22))),"")</f>
        <v/>
      </c>
      <c r="M24" s="50" t="str">
        <f t="array" ref="M24">IFERROR(INDEX(Tableau7[Nom],SMALL(IF($M$2=Tableau7[Date],ROW(Tableau7[Date])-MIN(ROW(BD!$C$4))+1," "),ROWS(D$1:D22))),"")</f>
        <v/>
      </c>
    </row>
    <row r="25" spans="1:13" x14ac:dyDescent="0.2">
      <c r="A25" s="39">
        <f t="shared" si="2"/>
        <v>23</v>
      </c>
      <c r="B25" s="59"/>
      <c r="C25" s="59"/>
      <c r="D25" s="50" t="str">
        <f t="array" ref="D25">IFERROR(INDEX(Tableau7[Nom],SMALL(IF(AND($E$1=Tableau7[Chantier],ROW(Tableau7[Chantier])-MIN(ROW(BD!$D$4)+1),$I$2=Tableau7[Date],ROW(Tableau7[Date])-MIN(ROW(BD!$C$4))+1)," "),ROWS(D$1:D23))),"")</f>
        <v/>
      </c>
      <c r="E25" s="50" t="str">
        <f t="array" ref="E25">IFERROR(INDEX(Tableau7[Nom],SMALL(IF($E$1=Tableau7[Chantier],ROW(Tableau7[Chantier])-MIN(ROW(BD!$P$4))+1," "),IF($E$1=Tableau7[Chantier],ROW(Tableau7[Chantier])-MIN(ROW(BD!$P$4))+1," ")),ROWS(E$3:E25)),"")</f>
        <v/>
      </c>
      <c r="F25" s="50" t="str">
        <f t="array" ref="F25">IFERROR(INDEX(Tableau7[Nom],SMALL(IF($F$2=Tableau7[Date],ROW(Tableau7[Date])-MIN(ROW(BD!$C$4))+1," "),ROWS(D$1:D23))),"")</f>
        <v/>
      </c>
      <c r="G25" s="50" t="str">
        <f t="array" ref="G25">IFERROR(INDEX(Tableau7[Nom],SMALL(IF($E$1=Tableau7[Chantier],ROW(Tableau7[Chantier])-MIN(ROW(BD!$P$4))+1," "),ROWS(G$1:G23))),"")</f>
        <v>ADAM Justin</v>
      </c>
      <c r="H25" s="50" t="str">
        <f t="array" ref="H25">IFERROR(INDEX(Tableau7[Nom],SMALL(IF(AND($E$1=Tableau7[Chantier],ROW(Tableau7[Chantier])-MIN(ROW(BD!$P26)+1),$H$2=Tableau7[Date],ROW(Tableau7[Date])-MIN(ROW(BD!$C26))+1)," "),ROWS(H$3:H25))),"")</f>
        <v/>
      </c>
      <c r="I25" s="50" t="str">
        <f t="array" ref="I25">IFERROR(INDEX(Tableau7[Nom],SMALL(IF($I$2=Tableau7[Date],ROW(Tableau7[Date])-MIN(ROW(BD!$C$4))+1," "),ROWS(D$1:D23))),"")</f>
        <v/>
      </c>
      <c r="J25" s="50" t="str">
        <f t="array" ref="J25">IFERROR(INDEX(Tableau7[Nom],SMALL(IF($E$1=Tableau7[Chantier],ROW(Tableau7[Chantier])-MIN(ROW(BD!$P$4))+1," "),ROWS(J$1:J23))),"")</f>
        <v>ADAM Justin</v>
      </c>
      <c r="K25" s="50" t="str">
        <f t="array" ref="K25">IFERROR(INDEX(Tableau7[Chantier],MATCH(1,(Tableau7[Nom]=PgMTL!$B25)*(PgMTL!K$2=Tableau7[Date]),0)),"")</f>
        <v/>
      </c>
      <c r="L25" s="50" t="str">
        <f t="array" ref="L25">IFERROR(INDEX(Tableau7[Nom],SMALL(IF($L$2=Tableau7[Date],ROW(Tableau7[Date])-MIN(ROW(BD!$C$4))+1," "),ROWS(D$1:D23))),"")</f>
        <v/>
      </c>
      <c r="M25" s="50" t="str">
        <f t="array" ref="M25">IFERROR(INDEX(Tableau7[Nom],SMALL(IF($M$2=Tableau7[Date],ROW(Tableau7[Date])-MIN(ROW(BD!$C$4))+1," "),ROWS(D$1:D23))),"")</f>
        <v/>
      </c>
    </row>
    <row r="26" spans="1:13" x14ac:dyDescent="0.2">
      <c r="A26" s="39">
        <f t="shared" si="2"/>
        <v>24</v>
      </c>
      <c r="B26" s="59"/>
      <c r="C26" s="59"/>
      <c r="D26" s="50" t="str">
        <f t="array" ref="D26">IFERROR(INDEX(Tableau7[Nom],SMALL(IF(AND($E$1=Tableau7[Chantier],ROW(Tableau7[Chantier])-MIN(ROW(BD!$D$4)+1),$I$2=Tableau7[Date],ROW(Tableau7[Date])-MIN(ROW(BD!$C$4))+1)," "),ROWS(D$1:D24))),"")</f>
        <v/>
      </c>
      <c r="E26" s="50" t="str">
        <f t="array" ref="E26">IFERROR(INDEX(Tableau7[Nom],SMALL(IF($E$1=Tableau7[Chantier],ROW(Tableau7[Chantier])-MIN(ROW(BD!$P$4))+1," "),IF($E$1=Tableau7[Chantier],ROW(Tableau7[Chantier])-MIN(ROW(BD!$P$4))+1," ")),ROWS(E$3:E26)),"")</f>
        <v/>
      </c>
      <c r="F26" s="50" t="str">
        <f t="array" ref="F26">IFERROR(INDEX(Tableau7[Nom],SMALL(IF($F$2=Tableau7[Date],ROW(Tableau7[Date])-MIN(ROW(BD!$C$4))+1," "),ROWS(D$1:D24))),"")</f>
        <v/>
      </c>
      <c r="G26" s="50" t="str">
        <f t="array" ref="G26">IFERROR(INDEX(Tableau7[Nom],SMALL(IF($E$1=Tableau7[Chantier],ROW(Tableau7[Chantier])-MIN(ROW(BD!$P$4))+1," "),ROWS(G$1:G24))),"")</f>
        <v>ADAM Pierre-Luc</v>
      </c>
      <c r="H26" s="50" t="str">
        <f t="array" ref="H26">IFERROR(INDEX(Tableau7[Nom],SMALL(IF(AND($E$1=Tableau7[Chantier],ROW(Tableau7[Chantier])-MIN(ROW(BD!$P27)+1),$H$2=Tableau7[Date],ROW(Tableau7[Date])-MIN(ROW(BD!$C27))+1)," "),ROWS(H$3:H26))),"")</f>
        <v/>
      </c>
      <c r="I26" s="50" t="str">
        <f t="array" ref="I26">IFERROR(INDEX(Tableau7[Nom],SMALL(IF($I$2=Tableau7[Date],ROW(Tableau7[Date])-MIN(ROW(BD!$C$4))+1," "),ROWS(D$1:D24))),"")</f>
        <v/>
      </c>
      <c r="J26" s="50" t="str">
        <f t="array" ref="J26">IFERROR(INDEX(Tableau7[Nom],SMALL(IF($E$1=Tableau7[Chantier],ROW(Tableau7[Chantier])-MIN(ROW(BD!$P$4))+1," "),ROWS(J$1:J24))),"")</f>
        <v>ADAM Pierre-Luc</v>
      </c>
      <c r="K26" s="50" t="str">
        <f t="array" ref="K26">IFERROR(INDEX(Tableau7[Chantier],MATCH(1,(Tableau7[Nom]=PgMTL!$B26)*(PgMTL!K$2=Tableau7[Date]),0)),"")</f>
        <v/>
      </c>
      <c r="L26" s="50" t="str">
        <f t="array" ref="L26">IFERROR(INDEX(Tableau7[Nom],SMALL(IF($L$2=Tableau7[Date],ROW(Tableau7[Date])-MIN(ROW(BD!$C$4))+1," "),ROWS(D$1:D24))),"")</f>
        <v/>
      </c>
      <c r="M26" s="50" t="str">
        <f t="array" ref="M26">IFERROR(INDEX(Tableau7[Nom],SMALL(IF($M$2=Tableau7[Date],ROW(Tableau7[Date])-MIN(ROW(BD!$C$4))+1," "),ROWS(D$1:D24))),"")</f>
        <v/>
      </c>
    </row>
    <row r="27" spans="1:13" x14ac:dyDescent="0.2">
      <c r="A27" s="39">
        <f t="shared" si="2"/>
        <v>25</v>
      </c>
      <c r="B27" s="59"/>
      <c r="C27" s="59"/>
      <c r="D27" s="50" t="str">
        <f t="array" ref="D27">IFERROR(INDEX(Tableau7[Nom],SMALL(IF(AND($E$1=Tableau7[Chantier],ROW(Tableau7[Chantier])-MIN(ROW(BD!$D$4)+1),$I$2=Tableau7[Date],ROW(Tableau7[Date])-MIN(ROW(BD!$C$4))+1)," "),ROWS(D$1:D25))),"")</f>
        <v/>
      </c>
      <c r="E27" s="50" t="str">
        <f t="array" ref="E27">IFERROR(INDEX(Tableau7[Nom],SMALL(IF($E$1=Tableau7[Chantier],ROW(Tableau7[Chantier])-MIN(ROW(BD!$P$4))+1," "),IF($E$1=Tableau7[Chantier],ROW(Tableau7[Chantier])-MIN(ROW(BD!$P$4))+1," ")),ROWS(E$3:E27)),"")</f>
        <v/>
      </c>
      <c r="F27" s="50" t="str">
        <f t="array" ref="F27">IFERROR(INDEX(Tableau7[Nom],SMALL(IF($F$2=Tableau7[Date],ROW(Tableau7[Date])-MIN(ROW(BD!$C$4))+1," "),ROWS(D$1:D25))),"")</f>
        <v/>
      </c>
      <c r="G27" s="50" t="str">
        <f t="array" ref="G27">IFERROR(INDEX(Tableau7[Nom],SMALL(IF($E$1=Tableau7[Chantier],ROW(Tableau7[Chantier])-MIN(ROW(BD!$P$4))+1," "),ROWS(G$1:G25))),"")</f>
        <v>ADAM Justin</v>
      </c>
      <c r="H27" s="50" t="str">
        <f t="array" ref="H27">IFERROR(INDEX(Tableau7[Nom],SMALL(IF(AND($E$1=Tableau7[Chantier],ROW(Tableau7[Chantier])-MIN(ROW(BD!$P28)+1),$H$2=Tableau7[Date],ROW(Tableau7[Date])-MIN(ROW(BD!$C28))+1)," "),ROWS(H$3:H27))),"")</f>
        <v/>
      </c>
      <c r="I27" s="50" t="str">
        <f t="array" ref="I27">IFERROR(INDEX(Tableau7[Nom],SMALL(IF($I$2=Tableau7[Date],ROW(Tableau7[Date])-MIN(ROW(BD!$C$4))+1," "),ROWS(D$1:D25))),"")</f>
        <v/>
      </c>
      <c r="J27" s="50" t="str">
        <f t="array" ref="J27">IFERROR(INDEX(Tableau7[Nom],SMALL(IF($E$1=Tableau7[Chantier],ROW(Tableau7[Chantier])-MIN(ROW(BD!$P$4))+1," "),ROWS(J$1:J25))),"")</f>
        <v>ADAM Justin</v>
      </c>
      <c r="K27" s="50" t="str">
        <f t="array" ref="K27">IFERROR(INDEX(Tableau7[Chantier],MATCH(1,(Tableau7[Nom]=PgMTL!$B27)*(PgMTL!K$2=Tableau7[Date]),0)),"")</f>
        <v/>
      </c>
      <c r="L27" s="50" t="str">
        <f t="array" ref="L27">IFERROR(INDEX(Tableau7[Chantier],MATCH(1,(Tableau7[Nom]=PgMTL!$B27)*(PgMTL!L$2=Tableau7[Date]),0)),"")</f>
        <v/>
      </c>
      <c r="M27" s="50" t="str">
        <f t="array" ref="M27">IFERROR(INDEX(Tableau7[Chantier],MATCH(1,(Tableau7[Nom]=PgMTL!$B27)*(PgMTL!M$2=Tableau7[Date]),0)),"")</f>
        <v/>
      </c>
    </row>
    <row r="28" spans="1:13" x14ac:dyDescent="0.2">
      <c r="A28" s="39">
        <f t="shared" si="2"/>
        <v>26</v>
      </c>
      <c r="B28" s="59"/>
      <c r="C28" s="59"/>
      <c r="D28" s="50" t="str">
        <f t="array" ref="D28">IFERROR(INDEX(Tableau7[Nom],SMALL(IF($I$2=Tableau7[Date],ROW(Tableau7[Date])-MIN(ROW(BD!$C$4))+1," "),ROWS(D$1:D26))),"")</f>
        <v/>
      </c>
      <c r="E28" s="50" t="str">
        <f t="array" ref="E28">IFERROR(INDEX(Tableau7[Nom],SMALL(IF($E$1=Tableau7[Chantier],ROW(Tableau7[Chantier])-MIN(ROW(BD!$P$4))+1," "),IF($E$1=Tableau7[Chantier],ROW(Tableau7[Chantier])-MIN(ROW(BD!$P$4))+1," ")),ROWS(E$3:E28)),"")</f>
        <v/>
      </c>
      <c r="F28" s="50" t="str">
        <f t="array" ref="F28">IFERROR(INDEX(Tableau7[Nom],SMALL(IF($F$2=Tableau7[Date],ROW(Tableau7[Date])-MIN(ROW(BD!$C$4))+1," "),ROWS(D$1:D26))),"")</f>
        <v/>
      </c>
      <c r="G28" s="50" t="str">
        <f t="array" ref="G28">IFERROR(INDEX(Tableau7[Nom],SMALL(IF($E$1=Tableau7[Chantier],ROW(Tableau7[Chantier])-MIN(ROW(BD!$P$4))+1," "),ROWS(G$1:G26))),"")</f>
        <v>ADAM Pierre-Luc</v>
      </c>
      <c r="H28" s="50" t="str">
        <f t="array" ref="H28">IFERROR(INDEX(Tableau7[Nom],SMALL(IF(AND($E$1=Tableau7[Chantier],ROW(Tableau7[Chantier])-MIN(ROW(BD!$P29)+1),$H$2=Tableau7[Date],ROW(Tableau7[Date])-MIN(ROW(BD!$C29))+1)," "),ROWS(H$3:H28))),"")</f>
        <v/>
      </c>
      <c r="I28" s="50" t="str">
        <f t="array" ref="I28">IFERROR(INDEX(Tableau7[Nom],SMALL(IF($I$2=Tableau7[Date],ROW(Tableau7[Date])-MIN(ROW(BD!$C$4))+1," "),ROWS(D$1:D26))),"")</f>
        <v/>
      </c>
      <c r="J28" s="50" t="str">
        <f t="array" ref="J28">IFERROR(INDEX(Tableau7[Nom],SMALL(IF($E$1=Tableau7[Chantier],ROW(Tableau7[Chantier])-MIN(ROW(BD!$P$4))+1," "),ROWS(J$1:J26))),"")</f>
        <v>ADAM Pierre-Luc</v>
      </c>
      <c r="K28" s="50" t="str">
        <f t="array" ref="K28">IFERROR(INDEX(Tableau7[Chantier],MATCH(1,(Tableau7[Nom]=PgMTL!$B28)*(PgMTL!K$2=Tableau7[Date]),0)),"")</f>
        <v/>
      </c>
      <c r="L28" s="50" t="str">
        <f t="array" ref="L28">IFERROR(INDEX(Tableau7[Chantier],MATCH(1,(Tableau7[Nom]=PgMTL!$B28)*(PgMTL!L$2=Tableau7[Date]),0)),"")</f>
        <v/>
      </c>
      <c r="M28" s="50" t="str">
        <f t="array" ref="M28">IFERROR(INDEX(Tableau7[Chantier],MATCH(1,(Tableau7[Nom]=PgMTL!$B28)*(PgMTL!M$2=Tableau7[Date]),0)),"")</f>
        <v/>
      </c>
    </row>
    <row r="29" spans="1:13" x14ac:dyDescent="0.2">
      <c r="A29" s="39">
        <f t="shared" si="2"/>
        <v>27</v>
      </c>
      <c r="B29" s="59"/>
      <c r="C29" s="59"/>
      <c r="D29" s="50" t="str">
        <f t="array" ref="D29">IFERROR(INDEX(Tableau7[Nom],SMALL(IF(AND($E$1=Tableau7[Chantier],$D$2=Tableau7[Date]),ROW(Tableau7[Date])-MIN(ROW(BD!$C$4))+1," "),ROWS(D$1:D27))),"")</f>
        <v/>
      </c>
      <c r="E29" s="50" t="str">
        <f t="array" ref="E29">IFERROR(INDEX(Tableau7[Nom],SMALL(IF($E$1=Tableau7[Chantier],ROW(Tableau7[Chantier])-MIN(ROW(BD!$P$4))+1," "),IF($E$1=Tableau7[Chantier],ROW(Tableau7[Chantier])-MIN(ROW(BD!$P$4))+1," ")),ROWS(E$3:E29)),"")</f>
        <v/>
      </c>
      <c r="F29" s="50" t="str">
        <f t="array" ref="F29">IFERROR(INDEX(Tableau7[Nom],SMALL(IF($F$2=Tableau7[Date],ROW(Tableau7[Date])-MIN(ROW(BD!$C$4))+1," "),ROWS(D$1:D27))),"")</f>
        <v/>
      </c>
      <c r="G29" s="50" t="str">
        <f t="array" ref="G29">IFERROR(INDEX(Tableau7[Nom],SMALL(IF($E$1=Tableau7[Chantier],ROW(Tableau7[Chantier])-MIN(ROW(BD!$P$4))+1," "),ROWS(G$1:G27))),"")</f>
        <v>ADAM Justin</v>
      </c>
      <c r="H29" s="50" t="str">
        <f t="array" ref="H29">IFERROR(INDEX(Tableau7[Nom],SMALL(IF(AND($E$1=Tableau7[Chantier],ROW(Tableau7[Chantier])-MIN(ROW(BD!$P30)+1),$H$2=Tableau7[Date],ROW(Tableau7[Date])-MIN(ROW(BD!$C30))+1)," "),ROWS(H$3:H29))),"")</f>
        <v/>
      </c>
      <c r="I29" s="50" t="str">
        <f t="array" ref="I29">IFERROR(INDEX(Tableau7[Nom],SMALL(IF($I$2=Tableau7[Date],ROW(Tableau7[Date])-MIN(ROW(BD!$C$4))+1," "),ROWS(D$1:D27))),"")</f>
        <v/>
      </c>
      <c r="J29" s="50" t="str">
        <f t="array" ref="J29">IFERROR(INDEX(Tableau7[Nom],SMALL(IF($E$1=Tableau7[Chantier],ROW(Tableau7[Chantier])-MIN(ROW(BD!$P$4))+1," "),ROWS(J$1:J27))),"")</f>
        <v>ADAM Justin</v>
      </c>
      <c r="K29" s="50" t="str">
        <f t="array" ref="K29">IFERROR(INDEX(Tableau7[Chantier],MATCH(1,(Tableau7[Nom]=PgMTL!$B29)*(PgMTL!K$2=Tableau7[Date]),0)),"")</f>
        <v/>
      </c>
      <c r="L29" s="50" t="str">
        <f t="array" ref="L29">IFERROR(INDEX(Tableau7[Chantier],MATCH(1,(Tableau7[Nom]=PgMTL!$B29)*(PgMTL!L$2=Tableau7[Date]),0)),"")</f>
        <v/>
      </c>
      <c r="M29" s="50" t="str">
        <f t="array" ref="M29">IFERROR(INDEX(Tableau7[Chantier],MATCH(1,(Tableau7[Nom]=PgMTL!$B29)*(PgMTL!M$2=Tableau7[Date]),0)),"")</f>
        <v/>
      </c>
    </row>
    <row r="30" spans="1:13" x14ac:dyDescent="0.2">
      <c r="A30" s="39">
        <f t="shared" si="2"/>
        <v>28</v>
      </c>
      <c r="B30" s="59"/>
      <c r="C30" s="59"/>
      <c r="D30" s="50" t="str">
        <f t="array" ref="D30">IFERROR(INDEX(Tableau7[Chantier],MATCH(1,(Tableau7[Nom]=PgMTL!$B30)*(PgMTL!D$2=Tableau7[Date]),0)),"")</f>
        <v/>
      </c>
      <c r="E30" s="50" t="str">
        <f t="array" ref="E30">IFERROR(INDEX(Tableau7[Nom],SMALL(IF($E$1=Tableau7[Chantier],ROW(Tableau7[Chantier])-MIN(ROW(BD!$P$4))+1," "),IF($E$1=Tableau7[Chantier],ROW(Tableau7[Chantier])-MIN(ROW(BD!$P$4))+1," ")),ROWS(E$3:E30)),"")</f>
        <v/>
      </c>
      <c r="F30" s="50" t="str">
        <f t="array" ref="F30">IFERROR(INDEX(Tableau7[Nom],SMALL(IF($F$2=Tableau7[Date],ROW(Tableau7[Date])-MIN(ROW(BD!$C$4))+1," "),ROWS(D$1:D28))),"")</f>
        <v/>
      </c>
      <c r="G30" s="50" t="str">
        <f t="array" ref="G30">IFERROR(INDEX(Tableau7[Nom],SMALL(IF($E$1=Tableau7[Chantier],ROW(Tableau7[Chantier])-MIN(ROW(BD!$P$4))+1," "),ROWS(G$1:G28))),"")</f>
        <v>ADAM Pierre-Luc</v>
      </c>
      <c r="H30" s="50" t="str">
        <f t="array" ref="H30">IFERROR(INDEX(Tableau7[Nom],SMALL(IF(AND($E$1=Tableau7[Chantier],ROW(Tableau7[Chantier])-MIN(ROW(BD!$P31)+1),$H$2=Tableau7[Date],ROW(Tableau7[Date])-MIN(ROW(BD!$C31))+1)," "),ROWS(H$3:H30))),"")</f>
        <v/>
      </c>
      <c r="I30" s="50" t="str">
        <f t="array" ref="I30">IFERROR(INDEX(Tableau7[Nom],SMALL(IF($I$2=Tableau7[Date],ROW(Tableau7[Date])-MIN(ROW(BD!$C$4))+1," "),ROWS(D$1:D28))),"")</f>
        <v/>
      </c>
      <c r="J30" s="50" t="str">
        <f t="array" ref="J30">IFERROR(INDEX(Tableau7[Nom],SMALL(IF($E$1=Tableau7[Chantier],ROW(Tableau7[Chantier])-MIN(ROW(BD!$P$4))+1," "),ROWS(J$1:J28))),"")</f>
        <v>ADAM Pierre-Luc</v>
      </c>
      <c r="K30" s="50" t="str">
        <f t="array" ref="K30">IFERROR(INDEX(Tableau7[Chantier],MATCH(1,(Tableau7[Nom]=PgMTL!$B30)*(PgMTL!K$2=Tableau7[Date]),0)),"")</f>
        <v/>
      </c>
      <c r="L30" s="50" t="str">
        <f t="array" ref="L30">IFERROR(INDEX(Tableau7[Chantier],MATCH(1,(Tableau7[Nom]=PgMTL!$B30)*(PgMTL!L$2=Tableau7[Date]),0)),"")</f>
        <v/>
      </c>
      <c r="M30" s="50" t="str">
        <f t="array" ref="M30">IFERROR(INDEX(Tableau7[Chantier],MATCH(1,(Tableau7[Nom]=PgMTL!$B30)*(PgMTL!M$2=Tableau7[Date]),0)),"")</f>
        <v/>
      </c>
    </row>
    <row r="31" spans="1:13" x14ac:dyDescent="0.2">
      <c r="A31" s="39">
        <f t="shared" si="2"/>
        <v>29</v>
      </c>
      <c r="B31" s="59"/>
      <c r="C31" s="59"/>
      <c r="D31" s="50" t="str">
        <f t="array" ref="D31">IFERROR(INDEX(Tableau7[Chantier],MATCH(1,(Tableau7[Nom]=PgMTL!$B31)*(PgMTL!D$2=Tableau7[Date]),0)),"")</f>
        <v/>
      </c>
      <c r="E31" s="50" t="str">
        <f t="array" ref="E31">IFERROR(INDEX(Tableau7[Nom],SMALL(IF($E$1=Tableau7[Chantier],ROW(Tableau7[Chantier])-MIN(ROW(BD!$P$4))+1," "),IF($E$1=Tableau7[Chantier],ROW(Tableau7[Chantier])-MIN(ROW(BD!$P$4))+1," ")),ROWS(E$3:E31)),"")</f>
        <v/>
      </c>
      <c r="F31" s="50" t="str">
        <f t="array" ref="F31">IFERROR(INDEX(Tableau7[Nom],SMALL(IF($F$2=Tableau7[Date],ROW(Tableau7[Date])-MIN(ROW(BD!$C$4))+1," "),ROWS(D$1:D29))),"")</f>
        <v/>
      </c>
      <c r="G31" s="50" t="str">
        <f t="array" ref="G31">IFERROR(INDEX(Tableau7[Nom],SMALL(IF($E$1=Tableau7[Chantier],ROW(Tableau7[Chantier])-MIN(ROW(BD!$P$4))+1," "),ROWS(G$1:G29))),"")</f>
        <v>ADAM Justin</v>
      </c>
      <c r="H31" s="50" t="str">
        <f t="array" ref="H31">IFERROR(INDEX(Tableau7[Nom],SMALL(IF(AND($E$1=Tableau7[Chantier],ROW(Tableau7[Chantier])-MIN(ROW(BD!$P32)+1),$H$2=Tableau7[Date],ROW(Tableau7[Date])-MIN(ROW(BD!$C32))+1)," "),ROWS(H$3:H31))),"")</f>
        <v/>
      </c>
      <c r="I31" s="50" t="str">
        <f t="array" ref="I31">IFERROR(INDEX(Tableau7[Chantier],MATCH(1,(Tableau7[Nom]=PgMTL!$B31)*(PgMTL!I$2=Tableau7[Date]),0)),"")</f>
        <v/>
      </c>
      <c r="J31" s="50" t="str">
        <f t="array" ref="J31">IFERROR(INDEX(Tableau7[Nom],SMALL(IF($E$1=Tableau7[Chantier],ROW(Tableau7[Chantier])-MIN(ROW(BD!$P$4))+1," "),ROWS(J$1:J29))),"")</f>
        <v>ADAM Justin</v>
      </c>
      <c r="K31" s="50" t="str">
        <f t="array" ref="K31">IFERROR(INDEX(Tableau7[Chantier],MATCH(1,(Tableau7[Nom]=PgMTL!$B31)*(PgMTL!K$2=Tableau7[Date]),0)),"")</f>
        <v/>
      </c>
      <c r="L31" s="50" t="str">
        <f t="array" ref="L31">IFERROR(INDEX(Tableau7[Chantier],MATCH(1,(Tableau7[Nom]=PgMTL!$B31)*(PgMTL!L$2=Tableau7[Date]),0)),"")</f>
        <v/>
      </c>
      <c r="M31" s="50" t="str">
        <f t="array" ref="M31">IFERROR(INDEX(Tableau7[Chantier],MATCH(1,(Tableau7[Nom]=PgMTL!$B31)*(PgMTL!M$2=Tableau7[Date]),0)),"")</f>
        <v/>
      </c>
    </row>
    <row r="32" spans="1:13" x14ac:dyDescent="0.2">
      <c r="A32" s="39">
        <f t="shared" si="2"/>
        <v>30</v>
      </c>
      <c r="B32" s="59"/>
      <c r="C32" s="59"/>
      <c r="D32" s="50" t="str">
        <f t="array" ref="D32">IFERROR(INDEX(Tableau7[Chantier],MATCH(1,(Tableau7[Nom]=PgMTL!$B32)*(PgMTL!D$2=Tableau7[Date]),0)),"")</f>
        <v/>
      </c>
      <c r="E32" s="50" t="str">
        <f t="array" ref="E32">IFERROR(INDEX(Tableau7[Nom],SMALL(IF($E$1=Tableau7[Chantier],ROW(Tableau7[Chantier])-MIN(ROW(BD!$P$4))+1," "),IF($E$1=Tableau7[Chantier],ROW(Tableau7[Chantier])-MIN(ROW(BD!$P$4))+1," ")),ROWS(E$3:E32)),"")</f>
        <v/>
      </c>
      <c r="F32" s="50" t="str">
        <f t="array" ref="F32">IFERROR(INDEX(Tableau7[Chantier],MATCH(1,(Tableau7[Nom]=PgMTL!$B32)*(PgMTL!F$2=Tableau7[Date]),0)),"")</f>
        <v/>
      </c>
      <c r="G32" s="50" t="str">
        <f t="array" ref="G32">IFERROR(INDEX(Tableau7[Nom],SMALL(IF($E$1=Tableau7[Chantier],ROW(Tableau7[Chantier])-MIN(ROW(BD!$P$4))+1," "),ROWS(G$1:G30))),"")</f>
        <v>ADAM Pierre-Luc</v>
      </c>
      <c r="H32" s="50" t="str">
        <f t="array" ref="H32">IFERROR(INDEX(Tableau7[Nom],SMALL(IF(AND($E$1=Tableau7[Chantier],ROW(Tableau7[Chantier])-MIN(ROW(BD!$P33)+1),$H$2=Tableau7[Date],ROW(Tableau7[Date])-MIN(ROW(BD!$C33))+1)," "),ROWS(H$3:H32))),"")</f>
        <v/>
      </c>
      <c r="I32" s="50" t="str">
        <f t="array" ref="I32">IFERROR(INDEX(Tableau7[Chantier],MATCH(1,(Tableau7[Nom]=PgMTL!$B32)*(PgMTL!I$2=Tableau7[Date]),0)),"")</f>
        <v/>
      </c>
      <c r="J32" s="50" t="str">
        <f t="array" ref="J32">IFERROR(INDEX(Tableau7[Nom],SMALL(IF($E$1=Tableau7[Chantier],ROW(Tableau7[Chantier])-MIN(ROW(BD!$P$4))+1," "),ROWS(J$1:J30))),"")</f>
        <v>ADAM Pierre-Luc</v>
      </c>
      <c r="K32" s="50" t="str">
        <f t="array" ref="K32">IFERROR(INDEX(Tableau7[Chantier],MATCH(1,(Tableau7[Nom]=PgMTL!$B32)*(PgMTL!K$2=Tableau7[Date]),0)),"")</f>
        <v/>
      </c>
      <c r="L32" s="50" t="str">
        <f t="array" ref="L32">IFERROR(INDEX(Tableau7[Chantier],MATCH(1,(Tableau7[Nom]=PgMTL!$B32)*(PgMTL!L$2=Tableau7[Date]),0)),"")</f>
        <v/>
      </c>
      <c r="M32" s="50" t="str">
        <f t="array" ref="M32">IFERROR(INDEX(Tableau7[Chantier],MATCH(1,(Tableau7[Nom]=PgMTL!$B32)*(PgMTL!M$2=Tableau7[Date]),0)),"")</f>
        <v/>
      </c>
    </row>
    <row r="33" spans="1:13" x14ac:dyDescent="0.2">
      <c r="A33" s="39">
        <f t="shared" si="2"/>
        <v>31</v>
      </c>
      <c r="B33" s="59"/>
      <c r="C33" s="59"/>
      <c r="D33" s="50" t="str">
        <f t="array" ref="D33">IFERROR(INDEX(Tableau7[Chantier],MATCH(1,(Tableau7[Nom]=PgMTL!$B33)*(PgMTL!D$2=Tableau7[Date]),0)),"")</f>
        <v/>
      </c>
      <c r="E33" s="50" t="str">
        <f t="array" ref="E33">IFERROR(INDEX(Tableau7[Nom],SMALL(IF($E$1=Tableau7[Chantier],ROW(Tableau7[Chantier])-MIN(ROW(BD!$P$4))+1," "),IF($E$1=Tableau7[Chantier],ROW(Tableau7[Chantier])-MIN(ROW(BD!$P$4))+1," ")),ROWS(E$3:E33)),"")</f>
        <v/>
      </c>
      <c r="F33" s="50" t="str">
        <f t="array" ref="F33">IFERROR(INDEX(Tableau7[Chantier],MATCH(1,(Tableau7[Nom]=PgMTL!$B33)*(PgMTL!F$2=Tableau7[Date]),0)),"")</f>
        <v/>
      </c>
      <c r="G33" s="50" t="str">
        <f t="array" ref="G33">IFERROR(INDEX(Tableau7[Nom],SMALL(IF($E$1=Tableau7[Chantier],ROW(Tableau7[Chantier])-MIN(ROW(BD!$P$4))+1," "),ROWS(G$1:G31))),"")</f>
        <v>ADAM Justin</v>
      </c>
      <c r="H33" s="50" t="str">
        <f t="array" ref="H33">IFERROR(INDEX(Tableau7[Nom],SMALL(IF(AND($E$1=Tableau7[Chantier],ROW(Tableau7[Chantier])-MIN(ROW(BD!$P34)+1),$H$2=Tableau7[Date],ROW(Tableau7[Date])-MIN(ROW(BD!$C34))+1)," "),ROWS(H$3:H33))),"")</f>
        <v/>
      </c>
      <c r="I33" s="50" t="str">
        <f t="array" ref="I33">IFERROR(INDEX(Tableau7[Chantier],MATCH(1,(Tableau7[Nom]=PgMTL!$B33)*(PgMTL!I$2=Tableau7[Date]),0)),"")</f>
        <v/>
      </c>
      <c r="J33" s="50" t="str">
        <f t="array" ref="J33">IFERROR(INDEX(Tableau7[Nom],SMALL(IF($E$1=Tableau7[Chantier],ROW(Tableau7[Chantier])-MIN(ROW(BD!$P$4))+1," "),ROWS(J$1:J31))),"")</f>
        <v>ADAM Justin</v>
      </c>
      <c r="K33" s="50" t="str">
        <f t="array" ref="K33">IFERROR(INDEX(Tableau7[Chantier],MATCH(1,(Tableau7[Nom]=PgMTL!$B33)*(PgMTL!K$2=Tableau7[Date]),0)),"")</f>
        <v/>
      </c>
      <c r="L33" s="50" t="str">
        <f t="array" ref="L33">IFERROR(INDEX(Tableau7[Chantier],MATCH(1,(Tableau7[Nom]=PgMTL!$B33)*(PgMTL!L$2=Tableau7[Date]),0)),"")</f>
        <v/>
      </c>
      <c r="M33" s="50" t="str">
        <f t="array" ref="M33">IFERROR(INDEX(Tableau7[Chantier],MATCH(1,(Tableau7[Nom]=PgMTL!$B33)*(PgMTL!M$2=Tableau7[Date]),0)),"")</f>
        <v/>
      </c>
    </row>
    <row r="34" spans="1:13" x14ac:dyDescent="0.2">
      <c r="A34" s="39">
        <f t="shared" si="2"/>
        <v>32</v>
      </c>
      <c r="B34" s="59"/>
      <c r="C34" s="59"/>
      <c r="D34" s="50" t="str">
        <f t="array" ref="D34">IFERROR(INDEX(Tableau7[Chantier],MATCH(1,(Tableau7[Nom]=PgMTL!$B34)*(PgMTL!D$2=Tableau7[Date]),0)),"")</f>
        <v/>
      </c>
      <c r="E34" s="50" t="str">
        <f t="array" ref="E34">IFERROR(INDEX(Tableau7[Nom],SMALL(IF($E$1=Tableau7[Chantier],ROW(Tableau7[Chantier])-MIN(ROW(BD!$P$4))+1," "),IF($E$1=Tableau7[Chantier],ROW(Tableau7[Chantier])-MIN(ROW(BD!$P$4))+1," ")),ROWS(E$3:E34)),"")</f>
        <v/>
      </c>
      <c r="F34" s="50" t="str">
        <f t="array" ref="F34">IFERROR(INDEX(Tableau7[Chantier],MATCH(1,(Tableau7[Nom]=PgMTL!$B34)*(PgMTL!F$2=Tableau7[Date]),0)),"")</f>
        <v/>
      </c>
      <c r="G34" s="50" t="str">
        <f t="array" ref="G34">IFERROR(INDEX(Tableau7[Nom],SMALL(IF($E$1=Tableau7[Chantier],ROW(Tableau7[Chantier])-MIN(ROW(BD!$P$4))+1," "),ROWS(G$1:G32))),"")</f>
        <v>ADAM Justin</v>
      </c>
      <c r="H34" s="50" t="str">
        <f t="array" ref="H34">IFERROR(INDEX(Tableau7[Nom],SMALL(IF(AND($E$1=Tableau7[Chantier],ROW(Tableau7[Chantier])-MIN(ROW(BD!$P35)+1),$H$2=Tableau7[Date],ROW(Tableau7[Date])-MIN(ROW(BD!$C35))+1)," "),ROWS(H$3:H34))),"")</f>
        <v/>
      </c>
      <c r="I34" s="50" t="str">
        <f t="array" ref="I34">IFERROR(INDEX(Tableau7[Chantier],MATCH(1,(Tableau7[Nom]=PgMTL!$B34)*(PgMTL!I$2=Tableau7[Date]),0)),"")</f>
        <v/>
      </c>
      <c r="J34" s="50" t="str">
        <f t="array" ref="J34">IFERROR(INDEX(Tableau7[Nom],SMALL(IF($E$1=Tableau7[Chantier],ROW(Tableau7[Chantier])-MIN(ROW(BD!$P$4))+1," "),ROWS(J$1:J32))),"")</f>
        <v>ADAM Justin</v>
      </c>
      <c r="K34" s="50" t="str">
        <f t="array" ref="K34">IFERROR(INDEX(Tableau7[Chantier],MATCH(1,(Tableau7[Nom]=PgMTL!$B34)*(PgMTL!K$2=Tableau7[Date]),0)),"")</f>
        <v/>
      </c>
      <c r="L34" s="50" t="str">
        <f t="array" ref="L34">IFERROR(INDEX(Tableau7[Chantier],MATCH(1,(Tableau7[Nom]=PgMTL!$B34)*(PgMTL!L$2=Tableau7[Date]),0)),"")</f>
        <v/>
      </c>
      <c r="M34" s="50" t="str">
        <f t="array" ref="M34">IFERROR(INDEX(Tableau7[Chantier],MATCH(1,(Tableau7[Nom]=PgMTL!$B34)*(PgMTL!M$2=Tableau7[Date]),0)),"")</f>
        <v/>
      </c>
    </row>
    <row r="35" spans="1:13" x14ac:dyDescent="0.2">
      <c r="A35" s="39">
        <f t="shared" si="2"/>
        <v>33</v>
      </c>
      <c r="B35" s="59"/>
      <c r="C35" s="59"/>
      <c r="D35" s="50" t="str">
        <f t="array" ref="D35">IFERROR(INDEX(Tableau7[Chantier],MATCH(1,(Tableau7[Nom]=PgMTL!$B35)*(PgMTL!D$2=Tableau7[Date]),0)),"")</f>
        <v/>
      </c>
      <c r="E35" s="50" t="str">
        <f t="array" ref="E35">IFERROR(INDEX(Tableau7[Nom],SMALL(IF($E$1=Tableau7[Chantier],ROW(Tableau7[Chantier])-MIN(ROW(BD!$P$4))+1," "),IF($E$1=Tableau7[Chantier],ROW(Tableau7[Chantier])-MIN(ROW(BD!$P$4))+1," ")),ROWS(E$3:E35)),"")</f>
        <v/>
      </c>
      <c r="F35" s="50"/>
      <c r="G35" s="50" t="str">
        <f t="array" ref="G35">IFERROR(INDEX(Tableau7[Nom],SMALL(IF($E$1=Tableau7[Chantier],ROW(Tableau7[Chantier])-MIN(ROW(BD!$P$4))+1," "),ROWS(G$1:G33))),"")</f>
        <v>ADAM Justin</v>
      </c>
      <c r="H35" s="50" t="str">
        <f t="array" ref="H35">IFERROR(INDEX(Tableau7[Nom],SMALL(IF(AND($E$1=Tableau7[Chantier],ROW(Tableau7[Chantier])-MIN(ROW(BD!$P36)+1),$H$2=Tableau7[Date],ROW(Tableau7[Date])-MIN(ROW(BD!$C36))+1)," "),ROWS(H$3:H35))),"")</f>
        <v/>
      </c>
      <c r="I35" s="50" t="str">
        <f t="array" ref="I35">IFERROR(INDEX(Tableau7[Chantier],MATCH(1,(Tableau7[Nom]=PgMTL!$B35)*(PgMTL!I$2=Tableau7[Date]),0)),"")</f>
        <v/>
      </c>
      <c r="J35" s="50" t="str">
        <f t="array" ref="J35">IFERROR(INDEX(Tableau7[Nom],SMALL(IF($E$1=Tableau7[Chantier],ROW(Tableau7[Chantier])-MIN(ROW(BD!$P$4))+1," "),ROWS(J$1:J33))),"")</f>
        <v>ADAM Justin</v>
      </c>
      <c r="K35" s="50" t="str">
        <f t="array" ref="K35">IFERROR(INDEX(Tableau7[Chantier],MATCH(1,(Tableau7[Nom]=PgMTL!$B35)*(PgMTL!K$2=Tableau7[Date]),0)),"")</f>
        <v/>
      </c>
      <c r="L35" s="50" t="str">
        <f t="array" ref="L35">IFERROR(INDEX(Tableau7[Chantier],MATCH(1,(Tableau7[Nom]=PgMTL!$B35)*(PgMTL!L$2=Tableau7[Date]),0)),"")</f>
        <v/>
      </c>
      <c r="M35" s="50" t="str">
        <f t="array" ref="M35">IFERROR(INDEX(Tableau7[Chantier],MATCH(1,(Tableau7[Nom]=PgMTL!$B35)*(PgMTL!M$2=Tableau7[Date]),0)),"")</f>
        <v/>
      </c>
    </row>
    <row r="36" spans="1:13" x14ac:dyDescent="0.2">
      <c r="A36" s="39">
        <f t="shared" si="2"/>
        <v>34</v>
      </c>
      <c r="B36" s="59"/>
      <c r="C36" s="59"/>
      <c r="D36" s="50" t="str">
        <f t="array" ref="D36">IFERROR(INDEX(Tableau7[Chantier],MATCH(1,(Tableau7[Nom]=PgMTL!$B36)*(PgMTL!D$2=Tableau7[Date]),0)),"")</f>
        <v/>
      </c>
      <c r="E36" s="50" t="str">
        <f t="array" ref="E36">IFERROR(INDEX(Tableau7[Nom],SMALL(IF($E$1=Tableau7[Chantier],ROW(Tableau7[Chantier])-MIN(ROW(BD!$P$4))+1," "),IF($E$1=Tableau7[Chantier],ROW(Tableau7[Chantier])-MIN(ROW(BD!$P$4))+1," ")),ROWS(E$3:E36)),"")</f>
        <v/>
      </c>
      <c r="F36" s="50"/>
      <c r="G36" s="50" t="str">
        <f t="array" ref="G36">IFERROR(INDEX(Tableau7[Nom],SMALL(IF($E$1=Tableau7[Chantier],ROW(Tableau7[Chantier])-MIN(ROW(BD!$P$4))+1," "),ROWS(G$1:G34))),"")</f>
        <v>ADAM Justin</v>
      </c>
      <c r="H36" s="50"/>
      <c r="I36" s="50"/>
      <c r="J36" s="50" t="str">
        <f t="array" ref="J36">IFERROR(INDEX(Tableau7[Nom],SMALL(IF($E$1=Tableau7[Chantier],ROW(Tableau7[Chantier])-MIN(ROW(BD!$P$4))+1," "),ROWS(J$1:J34))),"")</f>
        <v>ADAM Justin</v>
      </c>
      <c r="K36" s="50"/>
      <c r="L36" s="50"/>
      <c r="M36" s="50" t="str">
        <f t="array" ref="M36">IFERROR(INDEX(Tableau7[Chantier],MATCH(1,(Tableau7[Nom]=PgMTL!$B36)*(PgMTL!M$2=Tableau7[Date]),0)),"")</f>
        <v/>
      </c>
    </row>
    <row r="37" spans="1:13" x14ac:dyDescent="0.2">
      <c r="A37" s="39">
        <f t="shared" si="2"/>
        <v>35</v>
      </c>
      <c r="B37" s="59"/>
      <c r="C37" s="59"/>
      <c r="D37" s="50" t="str">
        <f t="array" ref="D37">IFERROR(INDEX(Tableau7[Chantier],MATCH(1,(Tableau7[Nom]=PgMTL!$B37)*(PgMTL!D$2=Tableau7[Date]),0)),"")</f>
        <v/>
      </c>
      <c r="E37" s="50" t="str">
        <f t="array" ref="E37">IFERROR(INDEX(Tableau7[Nom],SMALL(IF($E$1=Tableau7[Chantier],ROW(Tableau7[Chantier])-MIN(ROW(BD!$P$4))+1," "),IF($E$1=Tableau7[Chantier],ROW(Tableau7[Chantier])-MIN(ROW(BD!$P$4))+1," ")),ROWS(E$3:E37)),"")</f>
        <v/>
      </c>
      <c r="F37" s="50" t="str">
        <f t="array" ref="F37">IFERROR(INDEX(Tableau7[Chantier],MATCH(1,(Tableau7[Nom]=PgMTL!$B37)*(PgMTL!F$2=Tableau7[Date]),0)),"")</f>
        <v/>
      </c>
      <c r="G37" s="50" t="str">
        <f t="array" ref="G37">IFERROR(INDEX(Tableau7[Nom],SMALL(IF($E$1=Tableau7[Chantier],ROW(Tableau7[Chantier])-MIN(ROW(BD!$P$4))+1," "),ROWS(G$1:G35))),"")</f>
        <v>ADAM Justin</v>
      </c>
      <c r="H37" s="50" t="str">
        <f t="array" ref="H37">IFERROR(INDEX(Tableau7[Nom],SMALL(IF(AND($E$1=Tableau7[Chantier],ROW(Tableau7[Chantier])-MIN(ROW(BD!$P38)+1),$H$2=Tableau7[Date],ROW(Tableau7[Date])-MIN(ROW(BD!$C38))+1)," "),ROWS(H$3:H37))),"")</f>
        <v/>
      </c>
      <c r="I37" s="50" t="str">
        <f t="array" ref="I37">IFERROR(INDEX(Tableau7[Chantier],MATCH(1,(Tableau7[Nom]=PgMTL!$B37)*(PgMTL!I$2=Tableau7[Date]),0)),"")</f>
        <v/>
      </c>
      <c r="J37" s="50" t="str">
        <f t="array" ref="J37">IFERROR(INDEX(Tableau7[Nom],SMALL(IF($E$1=Tableau7[Chantier],ROW(Tableau7[Chantier])-MIN(ROW(BD!$P$4))+1," "),ROWS(J$1:J35))),"")</f>
        <v>ADAM Justin</v>
      </c>
      <c r="K37" s="50" t="str">
        <f t="array" ref="K37">IFERROR(INDEX(Tableau7[Chantier],MATCH(1,(Tableau7[Nom]=PgMTL!$B37)*(PgMTL!K$2=Tableau7[Date]),0)),"")</f>
        <v/>
      </c>
      <c r="L37" s="50" t="str">
        <f t="array" ref="L37">IFERROR(INDEX(Tableau7[Chantier],MATCH(1,(Tableau7[Nom]=PgMTL!$B37)*(PgMTL!L$2=Tableau7[Date]),0)),"")</f>
        <v/>
      </c>
      <c r="M37" s="50" t="str">
        <f t="array" ref="M37">IFERROR(INDEX(Tableau7[Chantier],MATCH(1,(Tableau7[Nom]=PgMTL!$B37)*(PgMTL!M$2=Tableau7[Date]),0)),"")</f>
        <v/>
      </c>
    </row>
    <row r="38" spans="1:13" x14ac:dyDescent="0.2">
      <c r="A38" s="39">
        <f t="shared" si="2"/>
        <v>36</v>
      </c>
      <c r="B38" s="59"/>
      <c r="C38" s="59"/>
      <c r="D38" s="50" t="str">
        <f t="array" ref="D38">IFERROR(INDEX(Tableau7[Chantier],MATCH(1,(Tableau7[Nom]=PgMTL!$B38)*(PgMTL!D$2=Tableau7[Date]),0)),"")</f>
        <v/>
      </c>
      <c r="E38" s="50" t="str">
        <f t="array" ref="E38">IFERROR(INDEX(Tableau7[Nom],SMALL(IF($E$1=Tableau7[Chantier],ROW(Tableau7[Chantier])-MIN(ROW(BD!$P$4))+1," "),ROWS(E$3:E38))),"")</f>
        <v>ADAM Justin</v>
      </c>
      <c r="F38" s="50" t="str">
        <f t="array" ref="F38">IFERROR(INDEX(Tableau7[Chantier],MATCH(1,(Tableau7[Nom]=PgMTL!$B38)*(PgMTL!F$2=Tableau7[Date]),0)),"")</f>
        <v/>
      </c>
      <c r="G38" s="50" t="str">
        <f t="array" ref="G38">IFERROR(INDEX(Tableau7[Nom],SMALL(IF($E$1=Tableau7[Chantier],ROW(Tableau7[Chantier])-MIN(ROW(BD!$P$4))+1," "),ROWS(G$1:G36))),"")</f>
        <v>ADAM Justin</v>
      </c>
      <c r="H38" s="50" t="str">
        <f t="array" ref="H38">IFERROR(INDEX(Tableau7[Nom],SMALL(IF(AND($E$1=Tableau7[Chantier],ROW(Tableau7[Chantier])-MIN(ROW(BD!$P39)+1),$H$2=Tableau7[Date],ROW(Tableau7[Date])-MIN(ROW(BD!$C39))+1)," "),ROWS(H$3:H38))),"")</f>
        <v/>
      </c>
      <c r="I38" s="50" t="str">
        <f t="array" ref="I38">IFERROR(INDEX(Tableau7[Chantier],MATCH(1,(Tableau7[Nom]=PgMTL!$B38)*(PgMTL!I$2=Tableau7[Date]),0)),"")</f>
        <v/>
      </c>
      <c r="J38" s="50" t="str">
        <f t="array" ref="J38">IFERROR(INDEX(Tableau7[Nom],SMALL(IF($E$1=Tableau7[Chantier],ROW(Tableau7[Chantier])-MIN(ROW(BD!$P$4))+1," "),ROWS(J$1:J36))),"")</f>
        <v>ADAM Justin</v>
      </c>
      <c r="K38" s="50" t="str">
        <f t="array" ref="K38">IFERROR(INDEX(Tableau7[Chantier],MATCH(1,(Tableau7[Nom]=PgMTL!$B38)*(PgMTL!K$2=Tableau7[Date]),0)),"")</f>
        <v/>
      </c>
      <c r="L38" s="50" t="str">
        <f t="array" ref="L38">IFERROR(INDEX(Tableau7[Chantier],MATCH(1,(Tableau7[Nom]=PgMTL!$B38)*(PgMTL!L$2=Tableau7[Date]),0)),"")</f>
        <v/>
      </c>
      <c r="M38" s="50" t="str">
        <f t="array" ref="M38">IFERROR(INDEX(Tableau7[Chantier],MATCH(1,(Tableau7[Nom]=PgMTL!$B38)*(PgMTL!M$2=Tableau7[Date]),0)),"")</f>
        <v/>
      </c>
    </row>
    <row r="39" spans="1:13" ht="15" customHeight="1" x14ac:dyDescent="0.2">
      <c r="E39" s="50" t="str">
        <f t="array" ref="E39">IFERROR(INDEX(Tableau7[Nom],SMALL(IF($E$1=Tableau7[Chantier],ROW(Tableau7[Chantier])-MIN(ROW(BD!$P$4))+1," "),ROWS(E$3:E39))),"")</f>
        <v>ADAM Pierre-Luc</v>
      </c>
      <c r="G39" s="50" t="str">
        <f t="array" ref="G39">IFERROR(INDEX(Tableau7[Nom],SMALL(IF($E$1=Tableau7[Chantier],ROW(Tableau7[Chantier])-MIN(ROW(BD!$P$4))+1," "),ROWS(G$1:G37))),"")</f>
        <v>ADAM Pierre-Luc</v>
      </c>
      <c r="H39" s="50" t="str">
        <f t="array" ref="H39">IFERROR(INDEX(Tableau7[Nom],SMALL(IF(AND($E$1=Tableau7[Chantier],ROW(Tableau7[Chantier])-MIN(ROW(BD!$P40)+1),$H$2=Tableau7[Date],ROW(Tableau7[Date])-MIN(ROW(BD!$C40))+1)," "),ROWS(H$3:H39))),"")</f>
        <v/>
      </c>
      <c r="J39" s="50" t="str">
        <f t="array" ref="J39">IFERROR(INDEX(Tableau7[Nom],SMALL(IF($E$1=Tableau7[Chantier],ROW(Tableau7[Chantier])-MIN(ROW(BD!$P$4))+1," "),ROWS(J$1:J37))),"")</f>
        <v>ADAM Pierre-Luc</v>
      </c>
    </row>
    <row r="40" spans="1:13" ht="15" customHeight="1" x14ac:dyDescent="0.2">
      <c r="E40" s="50" t="str">
        <f t="array" ref="E40">IFERROR(INDEX(Tableau7[Nom],SMALL(IF($E$1=Tableau7[Chantier],ROW(Tableau7[Chantier])-MIN(ROW(BD!$P$4))+1," "),ROWS(E$3:E40))),"")</f>
        <v>ADAM Justin</v>
      </c>
      <c r="G40" s="50" t="str">
        <f t="array" ref="G40">IFERROR(INDEX(Tableau7[Nom],SMALL(IF($E$1=Tableau7[Chantier],ROW(Tableau7[Chantier])-MIN(ROW(BD!$P$4))+1," "),ROWS(G$1:G38))),"")</f>
        <v>ADAM Justin</v>
      </c>
      <c r="H40" s="50" t="str">
        <f t="array" ref="H40">IFERROR(INDEX(Tableau7[Nom],SMALL(IF(AND($E$1=Tableau7[Chantier],ROW(Tableau7[Chantier])-MIN(ROW(BD!$P41)+1),$H$2=Tableau7[Date],ROW(Tableau7[Date])-MIN(ROW(BD!$C41))+1)," "),ROWS(H$3:H40))),"")</f>
        <v/>
      </c>
      <c r="J40" s="50" t="str">
        <f t="array" ref="J40">IFERROR(INDEX(Tableau7[Nom],SMALL(IF($E$1=Tableau7[Chantier],ROW(Tableau7[Chantier])-MIN(ROW(BD!$P$4))+1," "),ROWS(J$1:J38))),"")</f>
        <v>ADAM Justin</v>
      </c>
    </row>
    <row r="41" spans="1:13" ht="15" customHeight="1" x14ac:dyDescent="0.2">
      <c r="E41" s="50" t="str">
        <f t="array" ref="E41">IFERROR(INDEX(Tableau7[Nom],SMALL(IF($E$1=Tableau7[Chantier],ROW(Tableau7[Chantier])-MIN(ROW(BD!$P$4))+1," "),ROWS(E$3:E41))),"")</f>
        <v>ADAM Pierre-Luc</v>
      </c>
      <c r="G41" s="50" t="str">
        <f t="array" ref="G41">IFERROR(INDEX(Tableau7[Nom],SMALL(IF($E$1=Tableau7[Chantier],ROW(Tableau7[Chantier])-MIN(ROW(BD!$P$4))+1," "),ROWS(G$1:G39))),"")</f>
        <v>ADAM Pierre-Luc</v>
      </c>
      <c r="H41" s="50" t="str">
        <f t="array" ref="H41">IFERROR(INDEX(Tableau7[Nom],SMALL(IF(AND($E$1=Tableau7[Chantier],ROW(Tableau7[Chantier])-MIN(ROW(BD!$P42)+1),$H$2=Tableau7[Date],ROW(Tableau7[Date])-MIN(ROW(BD!$C42))+1)," "),ROWS(H$3:H41))),"")</f>
        <v/>
      </c>
      <c r="J41" s="50" t="str">
        <f t="array" ref="J41">IFERROR(INDEX(Tableau7[Nom],SMALL(IF($E$1=Tableau7[Chantier],ROW(Tableau7[Chantier])-MIN(ROW(BD!$P$4))+1," "),ROWS(J$1:J39))),"")</f>
        <v>ADAM Pierre-Luc</v>
      </c>
    </row>
    <row r="42" spans="1:13" ht="15" customHeight="1" x14ac:dyDescent="0.2">
      <c r="E42" s="50" t="str">
        <f t="array" ref="E42">IFERROR(INDEX(Tableau7[Nom],SMALL(IF($E$1=Tableau7[Chantier],ROW(Tableau7[Chantier])-MIN(ROW(BD!$P$4))+1," "),ROWS(E$3:E42))),"")</f>
        <v>ADAM Justin</v>
      </c>
      <c r="G42" s="50" t="str">
        <f t="array" ref="G42">IFERROR(INDEX(Tableau7[Nom],SMALL(IF($E$1=Tableau7[Chantier],ROW(Tableau7[Chantier])-MIN(ROW(BD!$P$4))+1," "),ROWS(G$1:G40))),"")</f>
        <v>ADAM Justin</v>
      </c>
      <c r="H42" s="50" t="str">
        <f t="array" ref="H42">IFERROR(INDEX(Tableau7[Nom],SMALL(IF(AND($E$1=Tableau7[Chantier],ROW(Tableau7[Chantier])-MIN(ROW(BD!$P43)+1),$H$2=Tableau7[Date],ROW(Tableau7[Date])-MIN(ROW(BD!$C43))+1)," "),ROWS(H$3:H42))),"")</f>
        <v/>
      </c>
      <c r="J42" s="50" t="str">
        <f t="array" ref="J42">IFERROR(INDEX(Tableau7[Nom],SMALL(IF($E$1=Tableau7[Chantier],ROW(Tableau7[Chantier])-MIN(ROW(BD!$P$4))+1," "),ROWS(J$1:J40))),"")</f>
        <v>ADAM Justin</v>
      </c>
    </row>
    <row r="43" spans="1:13" ht="15" customHeight="1" x14ac:dyDescent="0.2">
      <c r="G43" s="50" t="str">
        <f t="array" ref="G43">IFERROR(INDEX(Tableau7[Nom],SMALL(IF($E$1=Tableau7[Chantier],ROW(Tableau7[Chantier])-MIN(ROW(BD!$P$4))+1," "),ROWS(G$1:G41))),"")</f>
        <v>ADAM Pierre-Luc</v>
      </c>
      <c r="H43" s="50" t="str">
        <f t="array" ref="H43">IFERROR(INDEX(Tableau7[Nom],SMALL(IF(AND($E$1=Tableau7[Chantier],ROW(Tableau7[Chantier])-MIN(ROW(BD!$P44)+1),$H$2=Tableau7[Date],ROW(Tableau7[Date])-MIN(ROW(BD!$C44))+1)," "),ROWS(H$3:H43))),"")</f>
        <v/>
      </c>
      <c r="J43" s="50" t="str">
        <f t="array" ref="J43">IFERROR(INDEX(Tableau7[Nom],SMALL(IF($E$1=Tableau7[Chantier],ROW(Tableau7[Chantier])-MIN(ROW(BD!$P$4))+1," "),ROWS(J$1:J41))),"")</f>
        <v>ADAM Pierre-Luc</v>
      </c>
    </row>
    <row r="44" spans="1:13" ht="15" customHeight="1" x14ac:dyDescent="0.2">
      <c r="G44" s="50" t="str">
        <f t="array" ref="G44">IFERROR(INDEX(Tableau7[Nom],SMALL(IF($E$1=Tableau7[Chantier],ROW(Tableau7[Chantier])-MIN(ROW(BD!$P$4))+1," "),ROWS(G$1:G42))),"")</f>
        <v>ADAM Justin</v>
      </c>
      <c r="H44" s="50" t="str">
        <f t="array" ref="H44">IFERROR(INDEX(Tableau7[Nom],SMALL(IF(AND($E$1=Tableau7[Chantier],ROW(Tableau7[Chantier])-MIN(ROW(BD!$P45)+1),$H$2=Tableau7[Date],ROW(Tableau7[Date])-MIN(ROW(BD!$C45))+1)," "),ROWS(H$3:H44))),"")</f>
        <v/>
      </c>
      <c r="J44" s="50" t="str">
        <f t="array" ref="J44">IFERROR(INDEX(Tableau7[Nom],SMALL(IF($E$1=Tableau7[Chantier],ROW(Tableau7[Chantier])-MIN(ROW(BD!$P$4))+1," "),ROWS(J$1:J42))),"")</f>
        <v>ADAM Justin</v>
      </c>
    </row>
    <row r="45" spans="1:13" ht="15" customHeight="1" x14ac:dyDescent="0.2">
      <c r="G45" s="50" t="str">
        <f t="array" ref="G45">IFERROR(INDEX(Tableau7[Nom],SMALL(IF($E$1=Tableau7[Chantier],ROW(Tableau7[Chantier])-MIN(ROW(BD!$P$4))+1," "),ROWS(G$1:G43))),"")</f>
        <v>ADAM Pierre-Luc</v>
      </c>
      <c r="H45" s="50" t="str">
        <f t="array" ref="H45">IFERROR(INDEX(Tableau7[Nom],SMALL(IF(AND($E$1=Tableau7[Chantier],ROW(Tableau7[Chantier])-MIN(ROW(BD!$P46)+1),$H$2=Tableau7[Date],ROW(Tableau7[Date])-MIN(ROW(BD!$C46))+1)," "),ROWS(H$3:H45))),"")</f>
        <v/>
      </c>
      <c r="J45" s="50" t="str">
        <f t="array" ref="J45">IFERROR(INDEX(Tableau7[Nom],SMALL(IF($E$1=Tableau7[Chantier],ROW(Tableau7[Chantier])-MIN(ROW(BD!$P$4))+1," "),ROWS(J$1:J43))),"")</f>
        <v>ADAM Pierre-Luc</v>
      </c>
    </row>
    <row r="46" spans="1:13" ht="15" customHeight="1" x14ac:dyDescent="0.2">
      <c r="G46" s="50" t="str">
        <f t="array" ref="G46">IFERROR(INDEX(Tableau7[Nom],SMALL(IF($E$1=Tableau7[Chantier],ROW(Tableau7[Chantier])-MIN(ROW(BD!$P$4))+1," "),ROWS(G$1:G44))),"")</f>
        <v>ADAM Justin</v>
      </c>
      <c r="H46" s="50" t="str">
        <f t="array" ref="H46">IFERROR(INDEX(Tableau7[Nom],SMALL(IF(AND($E$1=Tableau7[Chantier],ROW(Tableau7[Chantier])-MIN(ROW(BD!$P47)+1),$H$2=Tableau7[Date],ROW(Tableau7[Date])-MIN(ROW(BD!$C47))+1)," "),ROWS(H$3:H46))),"")</f>
        <v/>
      </c>
      <c r="J46" s="50" t="str">
        <f t="array" ref="J46">IFERROR(INDEX(Tableau7[Nom],SMALL(IF($E$1=Tableau7[Chantier],ROW(Tableau7[Chantier])-MIN(ROW(BD!$P$4))+1," "),ROWS(J$1:J44))),"")</f>
        <v>ADAM Justin</v>
      </c>
    </row>
    <row r="47" spans="1:13" ht="15" customHeight="1" x14ac:dyDescent="0.2">
      <c r="G47" s="50" t="str">
        <f t="array" ref="G47">IFERROR(INDEX(Tableau7[Nom],SMALL(IF($E$1=Tableau7[Chantier],ROW(Tableau7[Chantier])-MIN(ROW(BD!$P$4))+1," "),ROWS(G$1:G45))),"")</f>
        <v>ADAM Pierre-Luc</v>
      </c>
      <c r="H47" s="50" t="str">
        <f t="array" ref="H47">IFERROR(INDEX(Tableau7[Nom],SMALL(IF(AND($E$1=Tableau7[Chantier],ROW(Tableau7[Chantier])-MIN(ROW(BD!$P48)+1),$H$2=Tableau7[Date],ROW(Tableau7[Date])-MIN(ROW(BD!$C48))+1)," "),ROWS(H$3:H47))),"")</f>
        <v/>
      </c>
      <c r="J47" s="50" t="str">
        <f t="array" ref="J47">IFERROR(INDEX(Tableau7[Nom],SMALL(IF($E$1=Tableau7[Chantier],ROW(Tableau7[Chantier])-MIN(ROW(BD!$P$4))+1," "),ROWS(J$1:J45))),"")</f>
        <v>ADAM Pierre-Luc</v>
      </c>
    </row>
    <row r="48" spans="1:13" ht="15" customHeight="1" x14ac:dyDescent="0.2">
      <c r="G48" s="50" t="str">
        <f t="array" ref="G48">IFERROR(INDEX(Tableau7[Nom],SMALL(IF($E$1=Tableau7[Chantier],ROW(Tableau7[Chantier])-MIN(ROW(BD!$P$4))+1," "),ROWS(G$1:G46))),"")</f>
        <v/>
      </c>
      <c r="H48" s="50" t="str">
        <f t="array" ref="H48">IFERROR(INDEX(Tableau7[Nom],SMALL(IF(AND($E$1=Tableau7[Chantier],ROW(Tableau7[Chantier])-MIN(ROW(BD!$P49)+1),$H$2=Tableau7[Date],ROW(Tableau7[Date])-MIN(ROW(BD!$C49))+1)," "),ROWS(H$3:H48))),"")</f>
        <v/>
      </c>
      <c r="J48" s="50" t="str">
        <f t="array" ref="J48">IFERROR(INDEX(Tableau7[Nom],SMALL(IF($E$1=Tableau7[Chantier],ROW(Tableau7[Chantier])-MIN(ROW(BD!$P$4))+1," "),ROWS(J$1:J46))),"")</f>
        <v/>
      </c>
    </row>
    <row r="49" spans="7:8" ht="15" customHeight="1" x14ac:dyDescent="0.2">
      <c r="G49" s="50" t="str">
        <f t="array" ref="G49">IFERROR(INDEX(Tableau7[Nom],SMALL(IF($E$1=Tableau7[Chantier],ROW(Tableau7[Chantier])-MIN(ROW(BD!$P$4))+1," "),ROWS(G$1:G47))),"")</f>
        <v/>
      </c>
      <c r="H49" s="50" t="str">
        <f t="array" ref="H49">IFERROR(INDEX(Tableau7[Nom],SMALL(IF(AND($E$1=Tableau7[Chantier],ROW(Tableau7[Chantier])-MIN(ROW(BD!$P50)+1),$H$2=Tableau7[Date],ROW(Tableau7[Date])-MIN(ROW(BD!$C50))+1)," "),ROWS(H$3:H49))),"")</f>
        <v/>
      </c>
    </row>
    <row r="50" spans="7:8" ht="15" customHeight="1" x14ac:dyDescent="0.2">
      <c r="G50" s="50" t="str">
        <f t="array" ref="G50">IFERROR(INDEX(Tableau7[Nom],SMALL(IF($E$1=Tableau7[Chantier],ROW(Tableau7[Chantier])-MIN(ROW(BD!$P$4))+1," "),ROWS(G$1:G48))),"")</f>
        <v/>
      </c>
      <c r="H50" s="50" t="str">
        <f t="array" ref="H50">IFERROR(INDEX(Tableau7[Nom],SMALL(IF(AND($E$1=Tableau7[Chantier],ROW(Tableau7[Chantier])-MIN(ROW(BD!$P51)+1),$H$2=Tableau7[Date],ROW(Tableau7[Date])-MIN(ROW(BD!$C51))+1)," "),ROWS(H$3:H50))),"")</f>
        <v/>
      </c>
    </row>
    <row r="51" spans="7:8" ht="15" customHeight="1" x14ac:dyDescent="0.2">
      <c r="G51" s="50" t="str">
        <f t="array" ref="G51">IFERROR(INDEX(Tableau7[Nom],SMALL(IF($E$1=Tableau7[Chantier],ROW(Tableau7[Chantier])-MIN(ROW(BD!$P$4))+1," "),ROWS(G$1:G49))),"")</f>
        <v/>
      </c>
      <c r="H51" s="50" t="str">
        <f t="array" ref="H51">IFERROR(INDEX(Tableau7[Nom],SMALL(IF(AND($E$1=Tableau7[Chantier],ROW(Tableau7[Chantier])-MIN(ROW(BD!$P52)+1),$H$2=Tableau7[Date],ROW(Tableau7[Date])-MIN(ROW(BD!$C52))+1)," "),ROWS(H$3:H51))),"")</f>
        <v/>
      </c>
    </row>
    <row r="52" spans="7:8" ht="15" customHeight="1" x14ac:dyDescent="0.2">
      <c r="G52" s="50" t="str">
        <f t="array" ref="G52">IFERROR(INDEX(Tableau7[Nom],SMALL(IF($E$1=Tableau7[Chantier],ROW(Tableau7[Chantier])-MIN(ROW(BD!$P$4))+1," "),ROWS(G$1:G50))),"")</f>
        <v/>
      </c>
      <c r="H52" s="50" t="str">
        <f t="array" ref="H52">IFERROR(INDEX(Tableau7[Nom],SMALL(IF(AND($E$1=Tableau7[Chantier],ROW(Tableau7[Chantier])-MIN(ROW(BD!$P53)+1),$H$2=Tableau7[Date],ROW(Tableau7[Date])-MIN(ROW(BD!$C53))+1)," "),ROWS(H$3:H52))),"")</f>
        <v/>
      </c>
    </row>
    <row r="53" spans="7:8" ht="15" customHeight="1" x14ac:dyDescent="0.2">
      <c r="G53" s="50" t="str">
        <f t="array" ref="G53">IFERROR(INDEX(Tableau7[Nom],SMALL(IF($E$1=Tableau7[Chantier],ROW(Tableau7[Chantier])-MIN(ROW(BD!$P$4))+1," "),ROWS(G$1:G51))),"")</f>
        <v/>
      </c>
      <c r="H53" s="50" t="str">
        <f t="array" ref="H53">IFERROR(INDEX(Tableau7[Nom],SMALL(IF(AND($E$1=Tableau7[Chantier],ROW(Tableau7[Chantier])-MIN(ROW(BD!$P54)+1),$H$2=Tableau7[Date],ROW(Tableau7[Date])-MIN(ROW(BD!$C54))+1)," "),ROWS(H$3:H53))),"")</f>
        <v/>
      </c>
    </row>
    <row r="54" spans="7:8" ht="15" customHeight="1" x14ac:dyDescent="0.2">
      <c r="G54" s="50" t="str">
        <f t="array" ref="G54">IFERROR(INDEX(Tableau7[Nom],SMALL(IF($E$1=Tableau7[Chantier],ROW(Tableau7[Chantier])-MIN(ROW(BD!$P$4))+1," "),ROWS(G$1:G52))),"")</f>
        <v/>
      </c>
      <c r="H54" s="50" t="str">
        <f t="array" ref="H54">IFERROR(INDEX(Tableau7[Nom],SMALL(IF(AND($E$1=Tableau7[Chantier],ROW(Tableau7[Chantier])-MIN(ROW(BD!$P55)+1),$H$2=Tableau7[Date],ROW(Tableau7[Date])-MIN(ROW(BD!$C55))+1)," "),ROWS(H$3:H54))),"")</f>
        <v/>
      </c>
    </row>
    <row r="55" spans="7:8" ht="15" customHeight="1" x14ac:dyDescent="0.2">
      <c r="G55" s="50" t="str">
        <f t="array" ref="G55">IFERROR(INDEX(Tableau7[Nom],SMALL(IF($E$1=Tableau7[Chantier],ROW(Tableau7[Chantier])-MIN(ROW(BD!$P$4))+1," "),ROWS(G$1:G53))),"")</f>
        <v/>
      </c>
      <c r="H55" s="50" t="str">
        <f t="array" ref="H55">IFERROR(INDEX(Tableau7[Nom],SMALL(IF(AND($E$1=Tableau7[Chantier],ROW(Tableau7[Chantier])-MIN(ROW(BD!$P56)+1),$H$2=Tableau7[Date],ROW(Tableau7[Date])-MIN(ROW(BD!$C56))+1)," "),ROWS(H$3:H55))),"")</f>
        <v/>
      </c>
    </row>
    <row r="56" spans="7:8" ht="15" customHeight="1" x14ac:dyDescent="0.2">
      <c r="G56" s="50" t="str">
        <f t="array" ref="G56">IFERROR(INDEX(Tableau7[Nom],SMALL(IF($E$1=Tableau7[Chantier],ROW(Tableau7[Chantier])-MIN(ROW(BD!$P$4))+1," "),ROWS(G$1:G54))),"")</f>
        <v/>
      </c>
      <c r="H56" s="50" t="str">
        <f t="array" ref="H56">IFERROR(INDEX(Tableau7[Nom],SMALL(IF(AND($E$1=Tableau7[Chantier],ROW(Tableau7[Chantier])-MIN(ROW(BD!$P57)+1),$H$2=Tableau7[Date],ROW(Tableau7[Date])-MIN(ROW(BD!$C57))+1)," "),ROWS(H$3:H56))),"")</f>
        <v/>
      </c>
    </row>
    <row r="57" spans="7:8" ht="15" customHeight="1" x14ac:dyDescent="0.2">
      <c r="G57" s="50" t="str">
        <f t="array" ref="G57">IFERROR(INDEX(Tableau7[Nom],SMALL(IF($E$1=Tableau7[Chantier],ROW(Tableau7[Chantier])-MIN(ROW(BD!$P$4))+1," "),ROWS(G$1:G55))),"")</f>
        <v/>
      </c>
      <c r="H57" s="50" t="str">
        <f t="array" ref="H57">IFERROR(INDEX(Tableau7[Nom],SMALL(IF(AND($E$1=Tableau7[Chantier],ROW(Tableau7[Chantier])-MIN(ROW(BD!$P58)+1),$H$2=Tableau7[Date],ROW(Tableau7[Date])-MIN(ROW(BD!$C58))+1)," "),ROWS(H$3:H57))),"")</f>
        <v/>
      </c>
    </row>
    <row r="58" spans="7:8" ht="15" customHeight="1" x14ac:dyDescent="0.2">
      <c r="G58" s="50" t="str">
        <f t="array" ref="G58">IFERROR(INDEX(Tableau7[Nom],SMALL(IF($E$1=Tableau7[Chantier],ROW(Tableau7[Chantier])-MIN(ROW(BD!$P$4))+1," "),ROWS(G$1:G56))),"")</f>
        <v/>
      </c>
      <c r="H58" s="50" t="str">
        <f t="array" ref="H58">IFERROR(INDEX(Tableau7[Nom],SMALL(IF(AND($E$1=Tableau7[Chantier],ROW(Tableau7[Chantier])-MIN(ROW(BD!$P59)+1),$H$2=Tableau7[Date],ROW(Tableau7[Date])-MIN(ROW(BD!$C59))+1)," "),ROWS(H$3:H58))),"")</f>
        <v/>
      </c>
    </row>
    <row r="59" spans="7:8" ht="15" customHeight="1" x14ac:dyDescent="0.2">
      <c r="G59" s="50" t="str">
        <f t="array" ref="G59">IFERROR(INDEX(Tableau7[Nom],SMALL(IF($E$1=Tableau7[Chantier],ROW(Tableau7[Chantier])-MIN(ROW(BD!$P$4))+1," "),ROWS(G$1:G57))),"")</f>
        <v/>
      </c>
      <c r="H59" s="50" t="str">
        <f t="array" ref="H59">IFERROR(INDEX(Tableau7[Nom],SMALL(IF(AND($E$1=Tableau7[Chantier],ROW(Tableau7[Chantier])-MIN(ROW(BD!$P60)+1),$H$2=Tableau7[Date],ROW(Tableau7[Date])-MIN(ROW(BD!$C60))+1)," "),ROWS(H$3:H59))),"")</f>
        <v/>
      </c>
    </row>
    <row r="60" spans="7:8" ht="15" customHeight="1" x14ac:dyDescent="0.2">
      <c r="G60" s="50" t="str">
        <f t="array" ref="G60">IFERROR(INDEX(Tableau7[Nom],SMALL(IF($E$1=Tableau7[Chantier],ROW(Tableau7[Chantier])-MIN(ROW(BD!$P$4))+1," "),ROWS(G$1:G58))),"")</f>
        <v/>
      </c>
      <c r="H60" s="50" t="str">
        <f t="array" ref="H60">IFERROR(INDEX(Tableau7[Nom],SMALL(IF(AND($E$1=Tableau7[Chantier],ROW(Tableau7[Chantier])-MIN(ROW(BD!$P61)+1),$H$2=Tableau7[Date],ROW(Tableau7[Date])-MIN(ROW(BD!$C61))+1)," "),ROWS(H$3:H60))),"")</f>
        <v/>
      </c>
    </row>
    <row r="61" spans="7:8" ht="15" customHeight="1" x14ac:dyDescent="0.2">
      <c r="G61" s="50" t="str">
        <f t="array" ref="G61">IFERROR(INDEX(Tableau7[Nom],SMALL(IF($E$1=Tableau7[Chantier],ROW(Tableau7[Chantier])-MIN(ROW(BD!$P$4))+1," "),ROWS(G$1:G59))),"")</f>
        <v/>
      </c>
      <c r="H61" s="50" t="str">
        <f t="array" ref="H61">IFERROR(INDEX(Tableau7[Nom],SMALL(IF(AND($E$1=Tableau7[Chantier],ROW(Tableau7[Chantier])-MIN(ROW(BD!$P62)+1),$H$2=Tableau7[Date],ROW(Tableau7[Date])-MIN(ROW(BD!$C62))+1)," "),ROWS(H$3:H61))),"")</f>
        <v/>
      </c>
    </row>
    <row r="62" spans="7:8" ht="15" customHeight="1" x14ac:dyDescent="0.2">
      <c r="G62" s="50" t="str">
        <f t="array" ref="G62">IFERROR(INDEX(Tableau7[Nom],SMALL(IF($E$1=Tableau7[Chantier],ROW(Tableau7[Chantier])-MIN(ROW(BD!$P$4))+1," "),ROWS(G$1:G60))),"")</f>
        <v/>
      </c>
      <c r="H62" s="50" t="str">
        <f t="array" ref="H62">IFERROR(INDEX(Tableau7[Nom],SMALL(IF(AND($E$1=Tableau7[Chantier],ROW(Tableau7[Chantier])-MIN(ROW(BD!$P63)+1),$H$2=Tableau7[Date],ROW(Tableau7[Date])-MIN(ROW(BD!$C63))+1)," "),ROWS(H$3:H62))),"")</f>
        <v/>
      </c>
    </row>
    <row r="63" spans="7:8" ht="15" customHeight="1" x14ac:dyDescent="0.2">
      <c r="G63" s="50" t="str">
        <f t="array" ref="G63">IFERROR(INDEX(Tableau7[Nom],SMALL(IF($E$1=Tableau7[Chantier],ROW(Tableau7[Chantier])-MIN(ROW(BD!$P$4))+1," "),ROWS(G$1:G61))),"")</f>
        <v/>
      </c>
      <c r="H63" s="50" t="str">
        <f t="array" ref="H63">IFERROR(INDEX(Tableau7[Nom],SMALL(IF(AND($E$1=Tableau7[Chantier],ROW(Tableau7[Chantier])-MIN(ROW(BD!$P64)+1),$H$2=Tableau7[Date],ROW(Tableau7[Date])-MIN(ROW(BD!$C64))+1)," "),ROWS(H$3:H63))),"")</f>
        <v/>
      </c>
    </row>
    <row r="64" spans="7:8" ht="15" customHeight="1" x14ac:dyDescent="0.2">
      <c r="G64" s="50" t="str">
        <f t="array" ref="G64">IFERROR(INDEX(Tableau7[Nom],SMALL(IF($E$1=Tableau7[Chantier],ROW(Tableau7[Chantier])-MIN(ROW(BD!$P$4))+1," "),ROWS(G$1:G62))),"")</f>
        <v/>
      </c>
      <c r="H64" s="50" t="str">
        <f t="array" ref="H64">IFERROR(INDEX(Tableau7[Nom],SMALL(IF(AND($E$1=Tableau7[Chantier],ROW(Tableau7[Chantier])-MIN(ROW(BD!$P65)+1),$H$2=Tableau7[Date],ROW(Tableau7[Date])-MIN(ROW(BD!$C65))+1)," "),ROWS(H$3:H64))),"")</f>
        <v/>
      </c>
    </row>
    <row r="65" spans="7:8" ht="15" customHeight="1" x14ac:dyDescent="0.2">
      <c r="G65" s="50" t="str">
        <f t="array" ref="G65">IFERROR(INDEX(Tableau7[Nom],SMALL(IF($E$1=Tableau7[Chantier],ROW(Tableau7[Chantier])-MIN(ROW(BD!$P$4))+1," "),ROWS(G$1:G63))),"")</f>
        <v/>
      </c>
      <c r="H65" s="50" t="str">
        <f t="array" ref="H65">IFERROR(INDEX(Tableau7[Nom],SMALL(IF(AND($E$1=Tableau7[Chantier],ROW(Tableau7[Chantier])-MIN(ROW(BD!$P66)+1),$H$2=Tableau7[Date],ROW(Tableau7[Date])-MIN(ROW(BD!$C66))+1)," "),ROWS(H$3:H65))),"")</f>
        <v/>
      </c>
    </row>
    <row r="66" spans="7:8" ht="15" customHeight="1" x14ac:dyDescent="0.2">
      <c r="G66" s="50" t="str">
        <f t="array" ref="G66">IFERROR(INDEX(Tableau7[Nom],SMALL(IF($E$1=Tableau7[Chantier],ROW(Tableau7[Chantier])-MIN(ROW(BD!$P$4))+1," "),ROWS(G$1:G64))),"")</f>
        <v/>
      </c>
      <c r="H66" s="50" t="str">
        <f t="array" ref="H66">IFERROR(INDEX(Tableau7[Nom],SMALL(IF(AND($E$1=Tableau7[Chantier],ROW(Tableau7[Chantier])-MIN(ROW(BD!$P67)+1),$H$2=Tableau7[Date],ROW(Tableau7[Date])-MIN(ROW(BD!$C67))+1)," "),ROWS(H$3:H66))),"")</f>
        <v/>
      </c>
    </row>
    <row r="67" spans="7:8" ht="15" customHeight="1" x14ac:dyDescent="0.2">
      <c r="G67" s="50" t="str">
        <f t="array" ref="G67">IFERROR(INDEX(Tableau7[Nom],SMALL(IF($E$1=Tableau7[Chantier],ROW(Tableau7[Chantier])-MIN(ROW(BD!$P$4))+1," "),ROWS(G$1:G65))),"")</f>
        <v/>
      </c>
      <c r="H67" s="50" t="str">
        <f t="array" ref="H67">IFERROR(INDEX(Tableau7[Nom],SMALL(IF(AND($E$1=Tableau7[Chantier],ROW(Tableau7[Chantier])-MIN(ROW(BD!$P68)+1),$H$2=Tableau7[Date],ROW(Tableau7[Date])-MIN(ROW(BD!$C68))+1)," "),ROWS(H$3:H67))),"")</f>
        <v/>
      </c>
    </row>
    <row r="68" spans="7:8" ht="15" customHeight="1" x14ac:dyDescent="0.2">
      <c r="G68" s="50" t="str">
        <f t="array" ref="G68">IFERROR(INDEX(Tableau7[Nom],SMALL(IF($E$1=Tableau7[Chantier],ROW(Tableau7[Chantier])-MIN(ROW(BD!$P$4))+1," "),ROWS(G$1:G66))),"")</f>
        <v/>
      </c>
      <c r="H68" s="50" t="str">
        <f t="array" ref="H68">IFERROR(INDEX(Tableau7[Nom],SMALL(IF(AND($E$1=Tableau7[Chantier],ROW(Tableau7[Chantier])-MIN(ROW(BD!$P69)+1),$H$2=Tableau7[Date],ROW(Tableau7[Date])-MIN(ROW(BD!$C69))+1)," "),ROWS(H$3:H68))),"")</f>
        <v/>
      </c>
    </row>
    <row r="69" spans="7:8" ht="15" customHeight="1" x14ac:dyDescent="0.2">
      <c r="G69" s="50" t="str">
        <f t="array" ref="G69">IFERROR(INDEX(Tableau7[Nom],SMALL(IF($E$1=Tableau7[Chantier],ROW(Tableau7[Chantier])-MIN(ROW(BD!$P$4))+1," "),ROWS(G$1:G67))),"")</f>
        <v/>
      </c>
      <c r="H69" s="50" t="str">
        <f t="array" ref="H69">IFERROR(INDEX(Tableau7[Nom],SMALL(IF(AND($E$1=Tableau7[Chantier],ROW(Tableau7[Chantier])-MIN(ROW(BD!$P70)+1),$H$2=Tableau7[Date],ROW(Tableau7[Date])-MIN(ROW(BD!$C70))+1)," "),ROWS(H$3:H69))),"")</f>
        <v/>
      </c>
    </row>
    <row r="70" spans="7:8" ht="15" customHeight="1" x14ac:dyDescent="0.2">
      <c r="G70" s="50" t="str">
        <f t="array" ref="G70">IFERROR(INDEX(Tableau7[Nom],SMALL(IF($E$1=Tableau7[Chantier],ROW(Tableau7[Chantier])-MIN(ROW(BD!$P$4))+1," "),ROWS(G$1:G68))),"")</f>
        <v/>
      </c>
      <c r="H70" s="50" t="str">
        <f t="array" ref="H70">IFERROR(INDEX(Tableau7[Nom],SMALL(IF(AND($E$1=Tableau7[Chantier],ROW(Tableau7[Chantier])-MIN(ROW(BD!$P71)+1),$H$2=Tableau7[Date],ROW(Tableau7[Date])-MIN(ROW(BD!$C71))+1)," "),ROWS(H$3:H70))),"")</f>
        <v/>
      </c>
    </row>
    <row r="71" spans="7:8" ht="15" customHeight="1" x14ac:dyDescent="0.2">
      <c r="G71" s="50" t="str">
        <f t="array" ref="G71">IFERROR(INDEX(Tableau7[Nom],SMALL(IF($E$1=Tableau7[Chantier],ROW(Tableau7[Chantier])-MIN(ROW(BD!$P$4))+1," "),ROWS(G$1:G69))),"")</f>
        <v/>
      </c>
      <c r="H71" s="50" t="str">
        <f t="array" ref="H71">IFERROR(INDEX(Tableau7[Nom],SMALL(IF(AND($E$1=Tableau7[Chantier],ROW(Tableau7[Chantier])-MIN(ROW(BD!$P72)+1),$H$2=Tableau7[Date],ROW(Tableau7[Date])-MIN(ROW(BD!$C72))+1)," "),ROWS(H$3:H71))),"")</f>
        <v/>
      </c>
    </row>
    <row r="72" spans="7:8" ht="15" customHeight="1" x14ac:dyDescent="0.2">
      <c r="G72" s="50" t="str">
        <f t="array" ref="G72">IFERROR(INDEX(Tableau7[Nom],SMALL(IF($E$1=Tableau7[Chantier],ROW(Tableau7[Chantier])-MIN(ROW(BD!$P$4))+1," "),ROWS(G$1:G70))),"")</f>
        <v/>
      </c>
      <c r="H72" s="50" t="str">
        <f t="array" ref="H72">IFERROR(INDEX(Tableau7[Nom],SMALL(IF(AND($E$1=Tableau7[Chantier],ROW(Tableau7[Chantier])-MIN(ROW(BD!$P73)+1),$H$2=Tableau7[Date],ROW(Tableau7[Date])-MIN(ROW(BD!$C73))+1)," "),ROWS(H$3:H72))),"")</f>
        <v/>
      </c>
    </row>
    <row r="73" spans="7:8" ht="15" customHeight="1" x14ac:dyDescent="0.2">
      <c r="G73" s="50" t="str">
        <f t="array" ref="G73">IFERROR(INDEX(Tableau7[Nom],SMALL(IF($E$1=Tableau7[Chantier],ROW(Tableau7[Chantier])-MIN(ROW(BD!$P$4))+1," "),ROWS(G$1:G71))),"")</f>
        <v/>
      </c>
      <c r="H73" s="50" t="str">
        <f t="array" ref="H73">IFERROR(INDEX(Tableau7[Nom],SMALL(IF(AND($E$1=Tableau7[Chantier],ROW(Tableau7[Chantier])-MIN(ROW(BD!$P74)+1),$H$2=Tableau7[Date],ROW(Tableau7[Date])-MIN(ROW(BD!$C74))+1)," "),ROWS(H$3:H73))),"")</f>
        <v/>
      </c>
    </row>
    <row r="74" spans="7:8" ht="15" customHeight="1" x14ac:dyDescent="0.2">
      <c r="G74" s="50" t="str">
        <f t="array" ref="G74">IFERROR(INDEX(Tableau7[Nom],SMALL(IF($E$1=Tableau7[Chantier],ROW(Tableau7[Chantier])-MIN(ROW(BD!$P$4))+1," "),ROWS(G$1:G72))),"")</f>
        <v/>
      </c>
      <c r="H74" s="50" t="str">
        <f t="array" ref="H74">IFERROR(INDEX(Tableau7[Nom],SMALL(IF(AND($E$1=Tableau7[Chantier],ROW(Tableau7[Chantier])-MIN(ROW(BD!$P75)+1),$H$2=Tableau7[Date],ROW(Tableau7[Date])-MIN(ROW(BD!$C75))+1)," "),ROWS(H$3:H74))),"")</f>
        <v/>
      </c>
    </row>
    <row r="75" spans="7:8" ht="15" customHeight="1" x14ac:dyDescent="0.2">
      <c r="G75" s="50" t="str">
        <f t="array" ref="G75">IFERROR(INDEX(Tableau7[Nom],SMALL(IF($E$1=Tableau7[Chantier],ROW(Tableau7[Chantier])-MIN(ROW(BD!$P$4))+1," "),ROWS(G$1:G73))),"")</f>
        <v/>
      </c>
      <c r="H75" s="50" t="str">
        <f t="array" ref="H75">IFERROR(INDEX(Tableau7[Nom],SMALL(IF(AND($E$1=Tableau7[Chantier],ROW(Tableau7[Chantier])-MIN(ROW(BD!$P76)+1),$H$2=Tableau7[Date],ROW(Tableau7[Date])-MIN(ROW(BD!$C76))+1)," "),ROWS(H$3:H75))),"")</f>
        <v/>
      </c>
    </row>
    <row r="76" spans="7:8" ht="15" customHeight="1" x14ac:dyDescent="0.2">
      <c r="G76" s="50" t="str">
        <f t="array" ref="G76">IFERROR(INDEX(Tableau7[Nom],SMALL(IF($E$1=Tableau7[Chantier],ROW(Tableau7[Chantier])-MIN(ROW(BD!$P$4))+1," "),ROWS(G$1:G74))),"")</f>
        <v/>
      </c>
      <c r="H76" s="50" t="str">
        <f t="array" ref="H76">IFERROR(INDEX(Tableau7[Nom],SMALL(IF(AND($E$1=Tableau7[Chantier],ROW(Tableau7[Chantier])-MIN(ROW(BD!$P77)+1),$H$2=Tableau7[Date],ROW(Tableau7[Date])-MIN(ROW(BD!$C77))+1)," "),ROWS(H$3:H76))),"")</f>
        <v/>
      </c>
    </row>
    <row r="77" spans="7:8" ht="15" customHeight="1" x14ac:dyDescent="0.2">
      <c r="G77" s="50" t="str">
        <f t="array" ref="G77">IFERROR(INDEX(Tableau7[Nom],SMALL(IF($E$1=Tableau7[Chantier],ROW(Tableau7[Chantier])-MIN(ROW(BD!$P$4))+1," "),ROWS(G$1:G75))),"")</f>
        <v/>
      </c>
      <c r="H77" s="50" t="str">
        <f t="array" ref="H77">IFERROR(INDEX(Tableau7[Nom],SMALL(IF(AND($E$1=Tableau7[Chantier],ROW(Tableau7[Chantier])-MIN(ROW(BD!$P78)+1),$H$2=Tableau7[Date],ROW(Tableau7[Date])-MIN(ROW(BD!$C78))+1)," "),ROWS(H$3:H77))),"")</f>
        <v/>
      </c>
    </row>
    <row r="78" spans="7:8" ht="15" customHeight="1" x14ac:dyDescent="0.2">
      <c r="G78" s="50" t="str">
        <f t="array" ref="G78">IFERROR(INDEX(Tableau7[Nom],SMALL(IF($E$1=Tableau7[Chantier],ROW(Tableau7[Chantier])-MIN(ROW(BD!$P$4))+1," "),ROWS(G$1:G76))),"")</f>
        <v/>
      </c>
      <c r="H78" s="50" t="str">
        <f t="array" ref="H78">IFERROR(INDEX(Tableau7[Nom],SMALL(IF(AND($E$1=Tableau7[Chantier],ROW(Tableau7[Chantier])-MIN(ROW(BD!$P79)+1),$H$2=Tableau7[Date],ROW(Tableau7[Date])-MIN(ROW(BD!$C79))+1)," "),ROWS(H$3:H78))),"")</f>
        <v/>
      </c>
    </row>
    <row r="79" spans="7:8" ht="15" customHeight="1" x14ac:dyDescent="0.2">
      <c r="G79" s="50" t="str">
        <f t="array" ref="G79">IFERROR(INDEX(Tableau7[Nom],SMALL(IF($E$1=Tableau7[Chantier],ROW(Tableau7[Chantier])-MIN(ROW(BD!$P$4))+1," "),ROWS(G$1:G77))),"")</f>
        <v/>
      </c>
      <c r="H79" s="50" t="str">
        <f t="array" ref="H79">IFERROR(INDEX(Tableau7[Nom],SMALL(IF(AND($E$1=Tableau7[Chantier],ROW(Tableau7[Chantier])-MIN(ROW(BD!$P80)+1),$H$2=Tableau7[Date],ROW(Tableau7[Date])-MIN(ROW(BD!$C80))+1)," "),ROWS(H$3:H79))),"")</f>
        <v/>
      </c>
    </row>
    <row r="80" spans="7:8" ht="15" customHeight="1" x14ac:dyDescent="0.2">
      <c r="G80" s="50" t="str">
        <f t="array" ref="G80">IFERROR(INDEX(Tableau7[Nom],SMALL(IF($E$1=Tableau7[Chantier],ROW(Tableau7[Chantier])-MIN(ROW(BD!$P$4))+1," "),ROWS(G$1:G78))),"")</f>
        <v/>
      </c>
      <c r="H80" s="50" t="str">
        <f t="array" ref="H80">IFERROR(INDEX(Tableau7[Nom],SMALL(IF(AND($E$1=Tableau7[Chantier],ROW(Tableau7[Chantier])-MIN(ROW(BD!$P81)+1),$H$2=Tableau7[Date],ROW(Tableau7[Date])-MIN(ROW(BD!$C81))+1)," "),ROWS(H$3:H80))),"")</f>
        <v/>
      </c>
    </row>
    <row r="81" spans="7:8" ht="15" customHeight="1" x14ac:dyDescent="0.2">
      <c r="G81" s="50" t="str">
        <f t="array" ref="G81">IFERROR(INDEX(Tableau7[Nom],SMALL(IF($E$1=Tableau7[Chantier],ROW(Tableau7[Chantier])-MIN(ROW(BD!$P$4))+1," "),ROWS(G$1:G79))),"")</f>
        <v/>
      </c>
      <c r="H81" s="50" t="str">
        <f t="array" ref="H81">IFERROR(INDEX(Tableau7[Nom],SMALL(IF(AND($E$1=Tableau7[Chantier],ROW(Tableau7[Chantier])-MIN(ROW(BD!$P82)+1),$H$2=Tableau7[Date],ROW(Tableau7[Date])-MIN(ROW(BD!$C82))+1)," "),ROWS(H$3:H81))),"")</f>
        <v/>
      </c>
    </row>
    <row r="82" spans="7:8" ht="15" customHeight="1" x14ac:dyDescent="0.2">
      <c r="G82" s="50" t="str">
        <f t="array" ref="G82">IFERROR(INDEX(Tableau7[Nom],SMALL(IF($E$1=Tableau7[Chantier],ROW(Tableau7[Chantier])-MIN(ROW(BD!$P$4))+1," "),ROWS(G$1:G80))),"")</f>
        <v/>
      </c>
      <c r="H82" s="50" t="str">
        <f t="array" ref="H82">IFERROR(INDEX(Tableau7[Nom],SMALL(IF(AND($E$1=Tableau7[Chantier],ROW(Tableau7[Chantier])-MIN(ROW(BD!$P83)+1),$H$2=Tableau7[Date],ROW(Tableau7[Date])-MIN(ROW(BD!$C83))+1)," "),ROWS(H$3:H82))),"")</f>
        <v/>
      </c>
    </row>
    <row r="83" spans="7:8" ht="15" customHeight="1" x14ac:dyDescent="0.2">
      <c r="G83" s="50" t="str">
        <f t="array" ref="G83">IFERROR(INDEX(Tableau7[Nom],SMALL(IF($E$1=Tableau7[Chantier],ROW(Tableau7[Chantier])-MIN(ROW(BD!$P$4))+1," "),ROWS(G$1:G81))),"")</f>
        <v/>
      </c>
      <c r="H83" s="50" t="str">
        <f t="array" ref="H83">IFERROR(INDEX(Tableau7[Nom],SMALL(IF(AND($E$1=Tableau7[Chantier],ROW(Tableau7[Chantier])-MIN(ROW(BD!$P84)+1),$H$2=Tableau7[Date],ROW(Tableau7[Date])-MIN(ROW(BD!$C84))+1)," "),ROWS(H$3:H83))),"")</f>
        <v/>
      </c>
    </row>
    <row r="84" spans="7:8" ht="15" customHeight="1" x14ac:dyDescent="0.2">
      <c r="G84" s="50" t="str">
        <f t="array" ref="G84">IFERROR(INDEX(Tableau7[Nom],SMALL(IF($E$1=Tableau7[Chantier],ROW(Tableau7[Chantier])-MIN(ROW(BD!$P$4))+1," "),ROWS(G$1:G82))),"")</f>
        <v/>
      </c>
      <c r="H84" s="50" t="str">
        <f t="array" ref="H84">IFERROR(INDEX(Tableau7[Nom],SMALL(IF(AND($E$1=Tableau7[Chantier],ROW(Tableau7[Chantier])-MIN(ROW(BD!$P85)+1),$H$2=Tableau7[Date],ROW(Tableau7[Date])-MIN(ROW(BD!$C85))+1)," "),ROWS(H$3:H84))),"")</f>
        <v/>
      </c>
    </row>
    <row r="85" spans="7:8" ht="15" customHeight="1" x14ac:dyDescent="0.2">
      <c r="G85" s="50" t="str">
        <f t="array" ref="G85">IFERROR(INDEX(Tableau7[Nom],SMALL(IF($E$1=Tableau7[Chantier],ROW(Tableau7[Chantier])-MIN(ROW(BD!$P$4))+1," "),ROWS(G$1:G83))),"")</f>
        <v/>
      </c>
      <c r="H85" s="50" t="str">
        <f t="array" ref="H85">IFERROR(INDEX(Tableau7[Nom],SMALL(IF(AND($E$1=Tableau7[Chantier],ROW(Tableau7[Chantier])-MIN(ROW(BD!$P86)+1),$H$2=Tableau7[Date],ROW(Tableau7[Date])-MIN(ROW(BD!$C86))+1)," "),ROWS(H$3:H85))),"")</f>
        <v/>
      </c>
    </row>
    <row r="86" spans="7:8" ht="15" customHeight="1" x14ac:dyDescent="0.2">
      <c r="G86" s="50" t="str">
        <f t="array" ref="G86">IFERROR(INDEX(Tableau7[Nom],SMALL(IF($E$1=Tableau7[Chantier],ROW(Tableau7[Chantier])-MIN(ROW(BD!$P$4))+1," "),ROWS(G$1:G84))),"")</f>
        <v/>
      </c>
      <c r="H86" s="50" t="str">
        <f t="array" ref="H86">IFERROR(INDEX(Tableau7[Nom],SMALL(IF(AND($E$1=Tableau7[Chantier],ROW(Tableau7[Chantier])-MIN(ROW(BD!$P87)+1),$H$2=Tableau7[Date],ROW(Tableau7[Date])-MIN(ROW(BD!$C87))+1)," "),ROWS(H$3:H86))),"")</f>
        <v/>
      </c>
    </row>
    <row r="87" spans="7:8" ht="15" customHeight="1" x14ac:dyDescent="0.2">
      <c r="G87" s="50" t="str">
        <f t="array" ref="G87">IFERROR(INDEX(Tableau7[Nom],SMALL(IF($E$1=Tableau7[Chantier],ROW(Tableau7[Chantier])-MIN(ROW(BD!$P$4))+1," "),ROWS(G$1:G85))),"")</f>
        <v/>
      </c>
      <c r="H87" s="50" t="str">
        <f t="array" ref="H87">IFERROR(INDEX(Tableau7[Nom],SMALL(IF(AND($E$1=Tableau7[Chantier],ROW(Tableau7[Chantier])-MIN(ROW(BD!$P88)+1),$H$2=Tableau7[Date],ROW(Tableau7[Date])-MIN(ROW(BD!$C88))+1)," "),ROWS(H$3:H87))),"")</f>
        <v/>
      </c>
    </row>
    <row r="88" spans="7:8" ht="15" customHeight="1" x14ac:dyDescent="0.2">
      <c r="G88" s="50" t="str">
        <f t="array" ref="G88">IFERROR(INDEX(Tableau7[Nom],SMALL(IF($E$1=Tableau7[Chantier],ROW(Tableau7[Chantier])-MIN(ROW(BD!$P$4))+1," "),ROWS(G$1:G86))),"")</f>
        <v/>
      </c>
      <c r="H88" s="50" t="str">
        <f t="array" ref="H88">IFERROR(INDEX(Tableau7[Nom],SMALL(IF(AND($E$1=Tableau7[Chantier],ROW(Tableau7[Chantier])-MIN(ROW(BD!$P89)+1),$H$2=Tableau7[Date],ROW(Tableau7[Date])-MIN(ROW(BD!$C89))+1)," "),ROWS(H$3:H88))),"")</f>
        <v/>
      </c>
    </row>
    <row r="89" spans="7:8" ht="15" customHeight="1" x14ac:dyDescent="0.2">
      <c r="G89" s="50" t="str">
        <f t="array" ref="G89">IFERROR(INDEX(Tableau7[Nom],SMALL(IF($E$1=Tableau7[Chantier],ROW(Tableau7[Chantier])-MIN(ROW(BD!$P$4))+1," "),ROWS(G$1:G87))),"")</f>
        <v/>
      </c>
      <c r="H89" s="50" t="str">
        <f t="array" ref="H89">IFERROR(INDEX(Tableau7[Nom],SMALL(IF(AND($E$1=Tableau7[Chantier],ROW(Tableau7[Chantier])-MIN(ROW(BD!$P90)+1),$H$2=Tableau7[Date],ROW(Tableau7[Date])-MIN(ROW(BD!$C90))+1)," "),ROWS(H$3:H89))),"")</f>
        <v/>
      </c>
    </row>
    <row r="90" spans="7:8" ht="15" customHeight="1" x14ac:dyDescent="0.2">
      <c r="G90" s="50" t="str">
        <f t="array" ref="G90">IFERROR(INDEX(Tableau7[Nom],SMALL(IF($E$1=Tableau7[Chantier],ROW(Tableau7[Chantier])-MIN(ROW(BD!$P$4))+1," "),ROWS(G$1:G88))),"")</f>
        <v/>
      </c>
      <c r="H90" s="50" t="str">
        <f t="array" ref="H90">IFERROR(INDEX(Tableau7[Nom],SMALL(IF(AND($E$1=Tableau7[Chantier],ROW(Tableau7[Chantier])-MIN(ROW(BD!$P91)+1),$H$2=Tableau7[Date],ROW(Tableau7[Date])-MIN(ROW(BD!$C91))+1)," "),ROWS(H$3:H90))),"")</f>
        <v/>
      </c>
    </row>
    <row r="91" spans="7:8" ht="15" customHeight="1" x14ac:dyDescent="0.2">
      <c r="G91" s="50" t="str">
        <f t="array" ref="G91">IFERROR(INDEX(Tableau7[Nom],SMALL(IF($E$1=Tableau7[Chantier],ROW(Tableau7[Chantier])-MIN(ROW(BD!$P$4))+1," "),ROWS(G$1:G89))),"")</f>
        <v/>
      </c>
      <c r="H91" s="50" t="str">
        <f t="array" ref="H91">IFERROR(INDEX(Tableau7[Nom],SMALL(IF(AND($E$1=Tableau7[Chantier],ROW(Tableau7[Chantier])-MIN(ROW(BD!$P92)+1),$H$2=Tableau7[Date],ROW(Tableau7[Date])-MIN(ROW(BD!$C92))+1)," "),ROWS(H$3:H91))),"")</f>
        <v/>
      </c>
    </row>
    <row r="92" spans="7:8" ht="15" customHeight="1" x14ac:dyDescent="0.2">
      <c r="G92" s="50" t="str">
        <f t="array" ref="G92">IFERROR(INDEX(Tableau7[Nom],SMALL(IF($E$1=Tableau7[Chantier],ROW(Tableau7[Chantier])-MIN(ROW(BD!$P$4))+1," "),ROWS(G$1:G90))),"")</f>
        <v/>
      </c>
      <c r="H92" s="50" t="str">
        <f t="array" ref="H92">IFERROR(INDEX(Tableau7[Nom],SMALL(IF(AND($E$1=Tableau7[Chantier],ROW(Tableau7[Chantier])-MIN(ROW(BD!$P93)+1),$H$2=Tableau7[Date],ROW(Tableau7[Date])-MIN(ROW(BD!$C93))+1)," "),ROWS(H$3:H92))),"")</f>
        <v/>
      </c>
    </row>
    <row r="93" spans="7:8" ht="15" customHeight="1" x14ac:dyDescent="0.2">
      <c r="G93" s="50" t="str">
        <f t="array" ref="G93">IFERROR(INDEX(Tableau7[Nom],SMALL(IF($E$1=Tableau7[Chantier],ROW(Tableau7[Chantier])-MIN(ROW(BD!$P$4))+1," "),ROWS(G$1:G91))),"")</f>
        <v/>
      </c>
      <c r="H93" s="50" t="str">
        <f t="array" ref="H93">IFERROR(INDEX(Tableau7[Nom],SMALL(IF(AND($E$1=Tableau7[Chantier],ROW(Tableau7[Chantier])-MIN(ROW(BD!$P94)+1),$H$2=Tableau7[Date],ROW(Tableau7[Date])-MIN(ROW(BD!$C94))+1)," "),ROWS(H$3:H93))),"")</f>
        <v/>
      </c>
    </row>
    <row r="94" spans="7:8" ht="15" customHeight="1" x14ac:dyDescent="0.2">
      <c r="G94" s="50" t="str">
        <f t="array" ref="G94">IFERROR(INDEX(Tableau7[Nom],SMALL(IF($E$1=Tableau7[Chantier],ROW(Tableau7[Chantier])-MIN(ROW(BD!$P$4))+1," "),ROWS(G$1:G92))),"")</f>
        <v/>
      </c>
      <c r="H94" s="50" t="str">
        <f t="array" ref="H94">IFERROR(INDEX(Tableau7[Nom],SMALL(IF(AND($E$1=Tableau7[Chantier],ROW(Tableau7[Chantier])-MIN(ROW(BD!$P95)+1),$H$2=Tableau7[Date],ROW(Tableau7[Date])-MIN(ROW(BD!$C95))+1)," "),ROWS(H$3:H94))),"")</f>
        <v/>
      </c>
    </row>
    <row r="95" spans="7:8" ht="15" customHeight="1" x14ac:dyDescent="0.2">
      <c r="G95" s="50" t="str">
        <f t="array" ref="G95">IFERROR(INDEX(Tableau7[Nom],SMALL(IF($E$1=Tableau7[Chantier],ROW(Tableau7[Chantier])-MIN(ROW(BD!$P$4))+1," "),ROWS(G$1:G93))),"")</f>
        <v/>
      </c>
      <c r="H95" s="50" t="str">
        <f t="array" ref="H95">IFERROR(INDEX(Tableau7[Nom],SMALL(IF(AND($E$1=Tableau7[Chantier],ROW(Tableau7[Chantier])-MIN(ROW(BD!$P96)+1),$H$2=Tableau7[Date],ROW(Tableau7[Date])-MIN(ROW(BD!$C96))+1)," "),ROWS(H$3:H95))),"")</f>
        <v/>
      </c>
    </row>
    <row r="96" spans="7:8" ht="15" customHeight="1" x14ac:dyDescent="0.2">
      <c r="G96" s="50" t="str">
        <f t="array" ref="G96">IFERROR(INDEX(Tableau7[Nom],SMALL(IF($E$1=Tableau7[Chantier],ROW(Tableau7[Chantier])-MIN(ROW(BD!$P$4))+1," "),ROWS(G$1:G94))),"")</f>
        <v/>
      </c>
      <c r="H96" s="50" t="str">
        <f t="array" ref="H96">IFERROR(INDEX(Tableau7[Nom],SMALL(IF(AND($E$1=Tableau7[Chantier],ROW(Tableau7[Chantier])-MIN(ROW(BD!$P97)+1),$H$2=Tableau7[Date],ROW(Tableau7[Date])-MIN(ROW(BD!$C97))+1)," "),ROWS(H$3:H96))),"")</f>
        <v/>
      </c>
    </row>
    <row r="97" spans="7:8" ht="15" customHeight="1" x14ac:dyDescent="0.2">
      <c r="G97" s="50" t="str">
        <f t="array" ref="G97">IFERROR(INDEX(Tableau7[Nom],SMALL(IF($E$1=Tableau7[Chantier],ROW(Tableau7[Chantier])-MIN(ROW(BD!$P$4))+1," "),ROWS(G$1:G95))),"")</f>
        <v/>
      </c>
      <c r="H97" s="50" t="str">
        <f t="array" ref="H97">IFERROR(INDEX(Tableau7[Nom],SMALL(IF(AND($E$1=Tableau7[Chantier],ROW(Tableau7[Chantier])-MIN(ROW(BD!$P98)+1),$H$2=Tableau7[Date],ROW(Tableau7[Date])-MIN(ROW(BD!$C98))+1)," "),ROWS(H$3:H97))),"")</f>
        <v/>
      </c>
    </row>
    <row r="98" spans="7:8" ht="15" customHeight="1" x14ac:dyDescent="0.2">
      <c r="G98" s="50" t="str">
        <f t="array" ref="G98">IFERROR(INDEX(Tableau7[Nom],SMALL(IF($E$1=Tableau7[Chantier],ROW(Tableau7[Chantier])-MIN(ROW(BD!$P$4))+1," "),ROWS(G$1:G96))),"")</f>
        <v/>
      </c>
      <c r="H98" s="50" t="str">
        <f t="array" ref="H98">IFERROR(INDEX(Tableau7[Nom],SMALL(IF(AND($E$1=Tableau7[Chantier],ROW(Tableau7[Chantier])-MIN(ROW(BD!$P99)+1),$H$2=Tableau7[Date],ROW(Tableau7[Date])-MIN(ROW(BD!$C99))+1)," "),ROWS(H$3:H98))),"")</f>
        <v/>
      </c>
    </row>
    <row r="99" spans="7:8" ht="15" customHeight="1" x14ac:dyDescent="0.2">
      <c r="G99" s="50" t="str">
        <f t="array" ref="G99">IFERROR(INDEX(Tableau7[Nom],SMALL(IF($E$1=Tableau7[Chantier],ROW(Tableau7[Chantier])-MIN(ROW(BD!$P$4))+1," "),ROWS(G$1:G97))),"")</f>
        <v/>
      </c>
      <c r="H99" s="50" t="str">
        <f t="array" ref="H99">IFERROR(INDEX(Tableau7[Nom],SMALL(IF(AND($E$1=Tableau7[Chantier],ROW(Tableau7[Chantier])-MIN(ROW(BD!$P100)+1),$H$2=Tableau7[Date],ROW(Tableau7[Date])-MIN(ROW(BD!$C100))+1)," "),ROWS(H$3:H99))),"")</f>
        <v/>
      </c>
    </row>
    <row r="100" spans="7:8" ht="15" customHeight="1" x14ac:dyDescent="0.2">
      <c r="G100" s="50" t="str">
        <f t="array" ref="G100">IFERROR(INDEX(Tableau7[Nom],SMALL(IF($E$1=Tableau7[Chantier],ROW(Tableau7[Chantier])-MIN(ROW(BD!$P$4))+1," "),ROWS(G$1:G98))),"")</f>
        <v/>
      </c>
      <c r="H100" s="50" t="str">
        <f t="array" ref="H100">IFERROR(INDEX(Tableau7[Nom],SMALL(IF(AND($E$1=Tableau7[Chantier],ROW(Tableau7[Chantier])-MIN(ROW(BD!$P101)+1),$H$2=Tableau7[Date],ROW(Tableau7[Date])-MIN(ROW(BD!$C101))+1)," "),ROWS(H$3:H100))),"")</f>
        <v/>
      </c>
    </row>
    <row r="101" spans="7:8" ht="15" customHeight="1" x14ac:dyDescent="0.2">
      <c r="G101" s="50" t="str">
        <f t="array" ref="G101">IFERROR(INDEX(Tableau7[Nom],SMALL(IF($E$1=Tableau7[Chantier],ROW(Tableau7[Chantier])-MIN(ROW(BD!$P$4))+1," "),ROWS(G$1:G99))),"")</f>
        <v/>
      </c>
      <c r="H101" s="50" t="str">
        <f t="array" ref="H101">IFERROR(INDEX(Tableau7[Nom],SMALL(IF(AND($E$1=Tableau7[Chantier],ROW(Tableau7[Chantier])-MIN(ROW(BD!$P102)+1),$H$2=Tableau7[Date],ROW(Tableau7[Date])-MIN(ROW(BD!$C102))+1)," "),ROWS(H$3:H101))),"")</f>
        <v/>
      </c>
    </row>
    <row r="102" spans="7:8" ht="15" customHeight="1" x14ac:dyDescent="0.2">
      <c r="G102" s="50" t="str">
        <f t="array" ref="G102">IFERROR(INDEX(Tableau7[Nom],SMALL(IF($E$1=Tableau7[Chantier],ROW(Tableau7[Chantier])-MIN(ROW(BD!$P$4))+1," "),ROWS(G$1:G100))),"")</f>
        <v/>
      </c>
      <c r="H102" s="50" t="str">
        <f t="array" ref="H102">IFERROR(INDEX(Tableau7[Nom],SMALL(IF(AND($E$1=Tableau7[Chantier],ROW(Tableau7[Chantier])-MIN(ROW(BD!$P103)+1),$H$2=Tableau7[Date],ROW(Tableau7[Date])-MIN(ROW(BD!$C103))+1)," "),ROWS(H$3:H102))),"")</f>
        <v/>
      </c>
    </row>
    <row r="103" spans="7:8" ht="15" customHeight="1" x14ac:dyDescent="0.2">
      <c r="G103" s="50" t="str">
        <f t="array" ref="G103">IFERROR(INDEX(Tableau7[Nom],SMALL(IF($E$1=Tableau7[Chantier],ROW(Tableau7[Chantier])-MIN(ROW(BD!$P$4))+1," "),ROWS(G$1:G101))),"")</f>
        <v/>
      </c>
      <c r="H103" s="50" t="str">
        <f t="array" ref="H103">IFERROR(INDEX(Tableau7[Nom],SMALL(IF(AND($E$1=Tableau7[Chantier],ROW(Tableau7[Chantier])-MIN(ROW(BD!$P104)+1),$H$2=Tableau7[Date],ROW(Tableau7[Date])-MIN(ROW(BD!$C104))+1)," "),ROWS(H$3:H103))),"")</f>
        <v/>
      </c>
    </row>
    <row r="104" spans="7:8" ht="15" customHeight="1" x14ac:dyDescent="0.2">
      <c r="G104" s="50" t="str">
        <f t="array" ref="G104">IFERROR(INDEX(Tableau7[Nom],SMALL(IF($E$1=Tableau7[Chantier],ROW(Tableau7[Chantier])-MIN(ROW(BD!$P$4))+1," "),ROWS(G$1:G102))),"")</f>
        <v/>
      </c>
      <c r="H104" s="50" t="str">
        <f t="array" ref="H104">IFERROR(INDEX(Tableau7[Nom],SMALL(IF(AND($E$1=Tableau7[Chantier],ROW(Tableau7[Chantier])-MIN(ROW(BD!$P105)+1),$H$2=Tableau7[Date],ROW(Tableau7[Date])-MIN(ROW(BD!$C105))+1)," "),ROWS(H$3:H104))),"")</f>
        <v/>
      </c>
    </row>
    <row r="105" spans="7:8" ht="15" customHeight="1" x14ac:dyDescent="0.2">
      <c r="G105" s="50" t="str">
        <f t="array" ref="G105">IFERROR(INDEX(Tableau7[Nom],SMALL(IF($E$1=Tableau7[Chantier],ROW(Tableau7[Chantier])-MIN(ROW(BD!$P$4))+1," "),ROWS(G$1:G103))),"")</f>
        <v/>
      </c>
      <c r="H105" s="50" t="str">
        <f t="array" ref="H105">IFERROR(INDEX(Tableau7[Nom],SMALL(IF(AND($E$1=Tableau7[Chantier],ROW(Tableau7[Chantier])-MIN(ROW(BD!$P106)+1),$H$2=Tableau7[Date],ROW(Tableau7[Date])-MIN(ROW(BD!$C106))+1)," "),ROWS(H$3:H105))),"")</f>
        <v/>
      </c>
    </row>
    <row r="106" spans="7:8" ht="15" customHeight="1" x14ac:dyDescent="0.2">
      <c r="G106" s="50" t="str">
        <f t="array" ref="G106">IFERROR(INDEX(Tableau7[Nom],SMALL(IF($E$1=Tableau7[Chantier],ROW(Tableau7[Chantier])-MIN(ROW(BD!$P$4))+1," "),ROWS(G$1:G104))),"")</f>
        <v/>
      </c>
      <c r="H106" s="50" t="str">
        <f t="array" ref="H106">IFERROR(INDEX(Tableau7[Nom],SMALL(IF(AND($E$1=Tableau7[Chantier],ROW(Tableau7[Chantier])-MIN(ROW(BD!$P107)+1),$H$2=Tableau7[Date],ROW(Tableau7[Date])-MIN(ROW(BD!$C107))+1)," "),ROWS(H$3:H106))),"")</f>
        <v/>
      </c>
    </row>
    <row r="107" spans="7:8" ht="15" customHeight="1" x14ac:dyDescent="0.2">
      <c r="G107" s="50" t="str">
        <f t="array" ref="G107">IFERROR(INDEX(Tableau7[Nom],SMALL(IF($E$1=Tableau7[Chantier],ROW(Tableau7[Chantier])-MIN(ROW(BD!$P$4))+1," "),ROWS(G$1:G105))),"")</f>
        <v/>
      </c>
      <c r="H107" s="50" t="str">
        <f t="array" ref="H107">IFERROR(INDEX(Tableau7[Nom],SMALL(IF(AND($E$1=Tableau7[Chantier],ROW(Tableau7[Chantier])-MIN(ROW(BD!$P108)+1),$H$2=Tableau7[Date],ROW(Tableau7[Date])-MIN(ROW(BD!$C108))+1)," "),ROWS(H$3:H107))),"")</f>
        <v/>
      </c>
    </row>
    <row r="108" spans="7:8" ht="15" customHeight="1" x14ac:dyDescent="0.2">
      <c r="G108" s="50" t="str">
        <f t="array" ref="G108">IFERROR(INDEX(Tableau7[Nom],SMALL(IF($E$1=Tableau7[Chantier],ROW(Tableau7[Chantier])-MIN(ROW(BD!$P$4))+1," "),ROWS(G$1:G106))),"")</f>
        <v/>
      </c>
      <c r="H108" s="50" t="str">
        <f t="array" ref="H108">IFERROR(INDEX(Tableau7[Nom],SMALL(IF(AND($E$1=Tableau7[Chantier],ROW(Tableau7[Chantier])-MIN(ROW(BD!$P109)+1),$H$2=Tableau7[Date],ROW(Tableau7[Date])-MIN(ROW(BD!$C109))+1)," "),ROWS(H$3:H108))),"")</f>
        <v/>
      </c>
    </row>
    <row r="109" spans="7:8" ht="15" customHeight="1" x14ac:dyDescent="0.2">
      <c r="G109" s="50" t="str">
        <f t="array" ref="G109">IFERROR(INDEX(Tableau7[Nom],SMALL(IF($E$1=Tableau7[Chantier],ROW(Tableau7[Chantier])-MIN(ROW(BD!$P$4))+1," "),ROWS(G$1:G107))),"")</f>
        <v/>
      </c>
      <c r="H109" s="50" t="str">
        <f t="array" ref="H109">IFERROR(INDEX(Tableau7[Nom],SMALL(IF(AND($E$1=Tableau7[Chantier],ROW(Tableau7[Chantier])-MIN(ROW(BD!$P110)+1),$H$2=Tableau7[Date],ROW(Tableau7[Date])-MIN(ROW(BD!$C110))+1)," "),ROWS(H$3:H109))),"")</f>
        <v/>
      </c>
    </row>
    <row r="110" spans="7:8" ht="15" customHeight="1" x14ac:dyDescent="0.2">
      <c r="G110" s="50" t="str">
        <f t="array" ref="G110">IFERROR(INDEX(Tableau7[Nom],SMALL(IF($E$1=Tableau7[Chantier],ROW(Tableau7[Chantier])-MIN(ROW(BD!$P$4))+1," "),ROWS(G$1:G108))),"")</f>
        <v/>
      </c>
      <c r="H110" s="50" t="str">
        <f t="array" ref="H110">IFERROR(INDEX(Tableau7[Nom],SMALL(IF(AND($E$1=Tableau7[Chantier],ROW(Tableau7[Chantier])-MIN(ROW(BD!$P111)+1),$H$2=Tableau7[Date],ROW(Tableau7[Date])-MIN(ROW(BD!$C111))+1)," "),ROWS(H$3:H110))),"")</f>
        <v/>
      </c>
    </row>
    <row r="111" spans="7:8" ht="15" customHeight="1" x14ac:dyDescent="0.2">
      <c r="G111" s="50" t="str">
        <f t="array" ref="G111">IFERROR(INDEX(Tableau7[Nom],SMALL(IF($E$1=Tableau7[Chantier],ROW(Tableau7[Chantier])-MIN(ROW(BD!$P$4))+1," "),ROWS(G$1:G109))),"")</f>
        <v/>
      </c>
      <c r="H111" s="50" t="str">
        <f t="array" ref="H111">IFERROR(INDEX(Tableau7[Nom],SMALL(IF(AND($E$1=Tableau7[Chantier],ROW(Tableau7[Chantier])-MIN(ROW(BD!$P112)+1),$H$2=Tableau7[Date],ROW(Tableau7[Date])-MIN(ROW(BD!$C112))+1)," "),ROWS(H$3:H111))),"")</f>
        <v/>
      </c>
    </row>
    <row r="112" spans="7:8" ht="15" customHeight="1" x14ac:dyDescent="0.2">
      <c r="G112" s="50" t="str">
        <f t="array" ref="G112">IFERROR(INDEX(Tableau7[Nom],SMALL(IF($E$1=Tableau7[Chantier],ROW(Tableau7[Chantier])-MIN(ROW(BD!$P$4))+1," "),ROWS(G$1:G110))),"")</f>
        <v/>
      </c>
      <c r="H112" s="50" t="str">
        <f t="array" ref="H112">IFERROR(INDEX(Tableau7[Nom],SMALL(IF(AND($E$1=Tableau7[Chantier],ROW(Tableau7[Chantier])-MIN(ROW(BD!$P113)+1),$H$2=Tableau7[Date],ROW(Tableau7[Date])-MIN(ROW(BD!$C113))+1)," "),ROWS(H$3:H112))),"")</f>
        <v/>
      </c>
    </row>
    <row r="113" spans="7:8" ht="15" customHeight="1" x14ac:dyDescent="0.2">
      <c r="G113" s="50" t="str">
        <f t="array" ref="G113">IFERROR(INDEX(Tableau7[Nom],SMALL(IF($E$1=Tableau7[Chantier],ROW(Tableau7[Chantier])-MIN(ROW(BD!$P$4))+1," "),ROWS(G$1:G111))),"")</f>
        <v/>
      </c>
      <c r="H113" s="50" t="str">
        <f t="array" ref="H113">IFERROR(INDEX(Tableau7[Nom],SMALL(IF(AND($E$1=Tableau7[Chantier],ROW(Tableau7[Chantier])-MIN(ROW(BD!$P114)+1),$H$2=Tableau7[Date],ROW(Tableau7[Date])-MIN(ROW(BD!$C114))+1)," "),ROWS(H$3:H113))),"")</f>
        <v/>
      </c>
    </row>
    <row r="114" spans="7:8" ht="15" customHeight="1" x14ac:dyDescent="0.2">
      <c r="G114" s="50" t="str">
        <f t="array" ref="G114">IFERROR(INDEX(Tableau7[Nom],SMALL(IF($E$1=Tableau7[Chantier],ROW(Tableau7[Chantier])-MIN(ROW(BD!$P$4))+1," "),ROWS(G$1:G112))),"")</f>
        <v/>
      </c>
      <c r="H114" s="50" t="str">
        <f t="array" ref="H114">IFERROR(INDEX(Tableau7[Nom],SMALL(IF(AND($E$1=Tableau7[Chantier],ROW(Tableau7[Chantier])-MIN(ROW(BD!$P115)+1),$H$2=Tableau7[Date],ROW(Tableau7[Date])-MIN(ROW(BD!$C115))+1)," "),ROWS(H$3:H114))),"")</f>
        <v/>
      </c>
    </row>
    <row r="115" spans="7:8" ht="15" customHeight="1" x14ac:dyDescent="0.2">
      <c r="G115" s="50" t="str">
        <f t="array" ref="G115">IFERROR(INDEX(Tableau7[Nom],SMALL(IF($E$1=Tableau7[Chantier],ROW(Tableau7[Chantier])-MIN(ROW(BD!$P$4))+1," "),ROWS(G$1:G113))),"")</f>
        <v/>
      </c>
      <c r="H115" s="50" t="str">
        <f t="array" ref="H115">IFERROR(INDEX(Tableau7[Nom],SMALL(IF(AND($E$1=Tableau7[Chantier],ROW(Tableau7[Chantier])-MIN(ROW(BD!$P116)+1),$H$2=Tableau7[Date],ROW(Tableau7[Date])-MIN(ROW(BD!$C116))+1)," "),ROWS(H$3:H115))),"")</f>
        <v/>
      </c>
    </row>
    <row r="116" spans="7:8" ht="15" customHeight="1" x14ac:dyDescent="0.2">
      <c r="G116" s="50" t="str">
        <f t="array" ref="G116">IFERROR(INDEX(Tableau7[Nom],SMALL(IF($E$1=Tableau7[Chantier],ROW(Tableau7[Chantier])-MIN(ROW(BD!$P$4))+1," "),ROWS(G$1:G114))),"")</f>
        <v/>
      </c>
      <c r="H116" s="50" t="str">
        <f t="array" ref="H116">IFERROR(INDEX(Tableau7[Nom],SMALL(IF(AND($E$1=Tableau7[Chantier],ROW(Tableau7[Chantier])-MIN(ROW(BD!$P117)+1),$H$2=Tableau7[Date],ROW(Tableau7[Date])-MIN(ROW(BD!$C117))+1)," "),ROWS(H$3:H116))),"")</f>
        <v/>
      </c>
    </row>
    <row r="117" spans="7:8" ht="15" customHeight="1" x14ac:dyDescent="0.2">
      <c r="G117" s="50" t="str">
        <f t="array" ref="G117">IFERROR(INDEX(Tableau7[Nom],SMALL(IF($E$1=Tableau7[Chantier],ROW(Tableau7[Chantier])-MIN(ROW(BD!$P$4))+1," "),ROWS(G$1:G115))),"")</f>
        <v/>
      </c>
      <c r="H117" s="50" t="str">
        <f t="array" ref="H117">IFERROR(INDEX(Tableau7[Nom],SMALL(IF(AND($E$1=Tableau7[Chantier],ROW(Tableau7[Chantier])-MIN(ROW(BD!$P118)+1),$H$2=Tableau7[Date],ROW(Tableau7[Date])-MIN(ROW(BD!$C118))+1)," "),ROWS(H$3:H117))),"")</f>
        <v/>
      </c>
    </row>
    <row r="118" spans="7:8" ht="15" customHeight="1" x14ac:dyDescent="0.2">
      <c r="G118" s="50" t="str">
        <f t="array" ref="G118">IFERROR(INDEX(Tableau7[Nom],SMALL(IF($E$1=Tableau7[Chantier],ROW(Tableau7[Chantier])-MIN(ROW(BD!$P$4))+1," "),ROWS(G$1:G116))),"")</f>
        <v/>
      </c>
      <c r="H118" s="50" t="str">
        <f t="array" ref="H118">IFERROR(INDEX(Tableau7[Nom],SMALL(IF(AND($E$1=Tableau7[Chantier],ROW(Tableau7[Chantier])-MIN(ROW(BD!$P119)+1),$H$2=Tableau7[Date],ROW(Tableau7[Date])-MIN(ROW(BD!$C119))+1)," "),ROWS(H$3:H118))),"")</f>
        <v/>
      </c>
    </row>
    <row r="119" spans="7:8" ht="15" customHeight="1" x14ac:dyDescent="0.2">
      <c r="G119" s="50" t="str">
        <f t="array" ref="G119">IFERROR(INDEX(Tableau7[Nom],SMALL(IF($E$1=Tableau7[Chantier],ROW(Tableau7[Chantier])-MIN(ROW(BD!$P$4))+1," "),ROWS(G$1:G117))),"")</f>
        <v/>
      </c>
      <c r="H119" s="50" t="str">
        <f t="array" ref="H119">IFERROR(INDEX(Tableau7[Nom],SMALL(IF(AND($E$1=Tableau7[Chantier],ROW(Tableau7[Chantier])-MIN(ROW(BD!$P120)+1),$H$2=Tableau7[Date],ROW(Tableau7[Date])-MIN(ROW(BD!$C120))+1)," "),ROWS(H$3:H119))),"")</f>
        <v/>
      </c>
    </row>
    <row r="120" spans="7:8" ht="15" customHeight="1" x14ac:dyDescent="0.2">
      <c r="G120" s="50" t="str">
        <f t="array" ref="G120">IFERROR(INDEX(Tableau7[Nom],SMALL(IF($E$1=Tableau7[Chantier],ROW(Tableau7[Chantier])-MIN(ROW(BD!$P$4))+1," "),ROWS(G$1:G118))),"")</f>
        <v/>
      </c>
      <c r="H120" s="50" t="str">
        <f t="array" ref="H120">IFERROR(INDEX(Tableau7[Nom],SMALL(IF(AND($E$1=Tableau7[Chantier],ROW(Tableau7[Chantier])-MIN(ROW(BD!$P121)+1),$H$2=Tableau7[Date],ROW(Tableau7[Date])-MIN(ROW(BD!$C121))+1)," "),ROWS(H$3:H120))),"")</f>
        <v/>
      </c>
    </row>
    <row r="121" spans="7:8" ht="15" customHeight="1" x14ac:dyDescent="0.2">
      <c r="G121" s="50" t="str">
        <f t="array" ref="G121">IFERROR(INDEX(Tableau7[Nom],SMALL(IF($E$1=Tableau7[Chantier],ROW(Tableau7[Chantier])-MIN(ROW(BD!$P$4))+1," "),ROWS(G$1:G119))),"")</f>
        <v/>
      </c>
      <c r="H121" s="50" t="str">
        <f t="array" ref="H121">IFERROR(INDEX(Tableau7[Nom],SMALL(IF(AND($E$1=Tableau7[Chantier],ROW(Tableau7[Chantier])-MIN(ROW(BD!$P122)+1),$H$2=Tableau7[Date],ROW(Tableau7[Date])-MIN(ROW(BD!$C122))+1)," "),ROWS(H$3:H121))),"")</f>
        <v/>
      </c>
    </row>
    <row r="122" spans="7:8" ht="15" customHeight="1" x14ac:dyDescent="0.2">
      <c r="G122" s="50" t="str">
        <f t="array" ref="G122">IFERROR(INDEX(Tableau7[Nom],SMALL(IF($E$1=Tableau7[Chantier],ROW(Tableau7[Chantier])-MIN(ROW(BD!$P$4))+1," "),ROWS(G$1:G120))),"")</f>
        <v/>
      </c>
      <c r="H122" s="50" t="str">
        <f t="array" ref="H122">IFERROR(INDEX(Tableau7[Nom],SMALL(IF(AND($E$1=Tableau7[Chantier],ROW(Tableau7[Chantier])-MIN(ROW(BD!$P123)+1),$H$2=Tableau7[Date],ROW(Tableau7[Date])-MIN(ROW(BD!$C123))+1)," "),ROWS(H$3:H122))),"")</f>
        <v/>
      </c>
    </row>
    <row r="123" spans="7:8" ht="15" customHeight="1" x14ac:dyDescent="0.2">
      <c r="G123" s="50" t="str">
        <f t="array" ref="G123">IFERROR(INDEX(Tableau7[Nom],SMALL(IF($E$1=Tableau7[Chantier],ROW(Tableau7[Chantier])-MIN(ROW(BD!$P$4))+1," "),ROWS(G$1:G121))),"")</f>
        <v/>
      </c>
      <c r="H123" s="50" t="str">
        <f t="array" ref="H123">IFERROR(INDEX(Tableau7[Nom],SMALL(IF(AND($E$1=Tableau7[Chantier],ROW(Tableau7[Chantier])-MIN(ROW(BD!$P124)+1),$H$2=Tableau7[Date],ROW(Tableau7[Date])-MIN(ROW(BD!$C124))+1)," "),ROWS(H$3:H123))),"")</f>
        <v/>
      </c>
    </row>
    <row r="124" spans="7:8" x14ac:dyDescent="0.2">
      <c r="G124" s="50" t="str">
        <f t="array" ref="G124">IFERROR(INDEX(Tableau7[Nom],SMALL(IF($E$1=Tableau7[Chantier],ROW(Tableau7[Chantier])-MIN(ROW(BD!$P$4))+1," "),ROWS(G$1:G122))),"")</f>
        <v/>
      </c>
      <c r="H124" s="50" t="str">
        <f t="array" ref="H124">IFERROR(INDEX(Tableau7[Nom],SMALL(IF(AND($E$1=Tableau7[Chantier],ROW(Tableau7[Chantier])-MIN(ROW(BD!$P125)+1),$H$2=Tableau7[Date],ROW(Tableau7[Date])-MIN(ROW(BD!$C125))+1)," "),ROWS(H$3:H124))),"")</f>
        <v/>
      </c>
    </row>
    <row r="125" spans="7:8" x14ac:dyDescent="0.2">
      <c r="G125" s="50" t="str">
        <f t="array" ref="G125">IFERROR(INDEX(Tableau7[Nom],SMALL(IF($E$1=Tableau7[Chantier],ROW(Tableau7[Chantier])-MIN(ROW(BD!$P$4))+1," "),ROWS(G$1:G123))),"")</f>
        <v/>
      </c>
      <c r="H125" s="50" t="str">
        <f t="array" ref="H125">IFERROR(INDEX(Tableau7[Nom],SMALL(IF(AND($E$1=Tableau7[Chantier],ROW(Tableau7[Chantier])-MIN(ROW(BD!$P126)+1),$H$2=Tableau7[Date],ROW(Tableau7[Date])-MIN(ROW(BD!$C126))+1)," "),ROWS(H$3:H125))),"")</f>
        <v/>
      </c>
    </row>
    <row r="126" spans="7:8" x14ac:dyDescent="0.2">
      <c r="G126" s="50" t="str">
        <f t="array" ref="G126">IFERROR(INDEX(Tableau7[Nom],SMALL(IF($E$1=Tableau7[Chantier],ROW(Tableau7[Chantier])-MIN(ROW(BD!$P$4))+1," "),ROWS(G$1:G124))),"")</f>
        <v/>
      </c>
      <c r="H126" s="50" t="str">
        <f t="array" ref="H126">IFERROR(INDEX(Tableau7[Nom],SMALL(IF(AND($E$1=Tableau7[Chantier],ROW(Tableau7[Chantier])-MIN(ROW(BD!$P127)+1),$H$2=Tableau7[Date],ROW(Tableau7[Date])-MIN(ROW(BD!$C127))+1)," "),ROWS(H$3:H126))),"")</f>
        <v/>
      </c>
    </row>
    <row r="127" spans="7:8" x14ac:dyDescent="0.2">
      <c r="G127" s="50" t="str">
        <f t="array" ref="G127">IFERROR(INDEX(Tableau7[Nom],SMALL(IF($E$1=Tableau7[Chantier],ROW(Tableau7[Chantier])-MIN(ROW(BD!$P$4))+1," "),ROWS(G$1:G125))),"")</f>
        <v/>
      </c>
      <c r="H127" s="50" t="str">
        <f t="array" ref="H127">IFERROR(INDEX(Tableau7[Nom],SMALL(IF(AND($E$1=Tableau7[Chantier],ROW(Tableau7[Chantier])-MIN(ROW(BD!$P128)+1),$H$2=Tableau7[Date],ROW(Tableau7[Date])-MIN(ROW(BD!$C128))+1)," "),ROWS(H$3:H127))),"")</f>
        <v/>
      </c>
    </row>
    <row r="128" spans="7:8" x14ac:dyDescent="0.2">
      <c r="G128" s="50" t="str">
        <f t="array" ref="G128">IFERROR(INDEX(Tableau7[Nom],SMALL(IF($E$1=Tableau7[Chantier],ROW(Tableau7[Chantier])-MIN(ROW(BD!$P$4))+1," "),ROWS(G$1:G126))),"")</f>
        <v/>
      </c>
      <c r="H128" s="50" t="str">
        <f t="array" ref="H128">IFERROR(INDEX(Tableau7[Nom],SMALL(IF(AND($E$1=Tableau7[Chantier],ROW(Tableau7[Chantier])-MIN(ROW(BD!$P129)+1),$H$2=Tableau7[Date],ROW(Tableau7[Date])-MIN(ROW(BD!$C129))+1)," "),ROWS(H$3:H128))),"")</f>
        <v/>
      </c>
    </row>
    <row r="129" spans="7:8" x14ac:dyDescent="0.2">
      <c r="G129" s="50" t="str">
        <f t="array" ref="G129">IFERROR(INDEX(Tableau7[Nom],SMALL(IF($E$1=Tableau7[Chantier],ROW(Tableau7[Chantier])-MIN(ROW(BD!$P$4))+1," "),ROWS(G$1:G127))),"")</f>
        <v/>
      </c>
      <c r="H129" s="50" t="str">
        <f t="array" ref="H129">IFERROR(INDEX(Tableau7[Nom],SMALL(IF(AND($E$1=Tableau7[Chantier],ROW(Tableau7[Chantier])-MIN(ROW(BD!$P130)+1),$H$2=Tableau7[Date],ROW(Tableau7[Date])-MIN(ROW(BD!$C130))+1)," "),ROWS(H$3:H129))),"")</f>
        <v/>
      </c>
    </row>
    <row r="130" spans="7:8" x14ac:dyDescent="0.2">
      <c r="G130" s="50" t="str">
        <f t="array" ref="G130">IFERROR(INDEX(Tableau7[Nom],SMALL(IF($E$1=Tableau7[Chantier],ROW(Tableau7[Chantier])-MIN(ROW(BD!$P$4))+1," "),ROWS(G$1:G128))),"")</f>
        <v/>
      </c>
      <c r="H130" s="50" t="str">
        <f t="array" ref="H130">IFERROR(INDEX(Tableau7[Nom],SMALL(IF(AND($E$1=Tableau7[Chantier],ROW(Tableau7[Chantier])-MIN(ROW(BD!$P131)+1),$H$2=Tableau7[Date],ROW(Tableau7[Date])-MIN(ROW(BD!$C131))+1)," "),ROWS(H$3:H130))),"")</f>
        <v/>
      </c>
    </row>
    <row r="131" spans="7:8" x14ac:dyDescent="0.2">
      <c r="G131" s="50" t="str">
        <f t="array" ref="G131">IFERROR(INDEX(Tableau7[Nom],SMALL(IF($E$1=Tableau7[Chantier],ROW(Tableau7[Chantier])-MIN(ROW(BD!$P$4))+1," "),ROWS(G$1:G129))),"")</f>
        <v/>
      </c>
      <c r="H131" s="50" t="str">
        <f t="array" ref="H131">IFERROR(INDEX(Tableau7[Nom],SMALL(IF(AND($E$1=Tableau7[Chantier],ROW(Tableau7[Chantier])-MIN(ROW(BD!$P132)+1),$H$2=Tableau7[Date],ROW(Tableau7[Date])-MIN(ROW(BD!$C132))+1)," "),ROWS(H$3:H131))),"")</f>
        <v/>
      </c>
    </row>
    <row r="132" spans="7:8" x14ac:dyDescent="0.2">
      <c r="G132" s="50" t="str">
        <f t="array" ref="G132">IFERROR(INDEX(Tableau7[Nom],SMALL(IF($E$1=Tableau7[Chantier],ROW(Tableau7[Chantier])-MIN(ROW(BD!$P$4))+1," "),ROWS(G$1:G130))),"")</f>
        <v/>
      </c>
      <c r="H132" s="50" t="str">
        <f t="array" ref="H132">IFERROR(INDEX(Tableau7[Nom],SMALL(IF(AND($E$1=Tableau7[Chantier],ROW(Tableau7[Chantier])-MIN(ROW(BD!$P133)+1),$H$2=Tableau7[Date],ROW(Tableau7[Date])-MIN(ROW(BD!$C133))+1)," "),ROWS(H$3:H132))),"")</f>
        <v/>
      </c>
    </row>
    <row r="133" spans="7:8" x14ac:dyDescent="0.2">
      <c r="G133" s="50" t="str">
        <f t="array" ref="G133">IFERROR(INDEX(Tableau7[Nom],SMALL(IF($E$1=Tableau7[Chantier],ROW(Tableau7[Chantier])-MIN(ROW(BD!$P$4))+1," "),ROWS(G$1:G131))),"")</f>
        <v/>
      </c>
      <c r="H133" s="50" t="str">
        <f t="array" ref="H133">IFERROR(INDEX(Tableau7[Nom],SMALL(IF(AND($E$1=Tableau7[Chantier],ROW(Tableau7[Chantier])-MIN(ROW(BD!$P134)+1),$H$2=Tableau7[Date],ROW(Tableau7[Date])-MIN(ROW(BD!$C134))+1)," "),ROWS(H$3:H133))),"")</f>
        <v/>
      </c>
    </row>
    <row r="134" spans="7:8" x14ac:dyDescent="0.2">
      <c r="G134" s="50" t="str">
        <f t="array" ref="G134">IFERROR(INDEX(Tableau7[Nom],SMALL(IF($E$1=Tableau7[Chantier],ROW(Tableau7[Chantier])-MIN(ROW(BD!$P$4))+1," "),ROWS(G$1:G132))),"")</f>
        <v/>
      </c>
      <c r="H134" s="50" t="str">
        <f t="array" ref="H134">IFERROR(INDEX(Tableau7[Nom],SMALL(IF(AND($E$1=Tableau7[Chantier],ROW(Tableau7[Chantier])-MIN(ROW(BD!$P135)+1),$H$2=Tableau7[Date],ROW(Tableau7[Date])-MIN(ROW(BD!$C135))+1)," "),ROWS(H$3:H134))),"")</f>
        <v/>
      </c>
    </row>
    <row r="135" spans="7:8" x14ac:dyDescent="0.2">
      <c r="G135" s="50" t="str">
        <f t="array" ref="G135">IFERROR(INDEX(Tableau7[Nom],SMALL(IF($E$1=Tableau7[Chantier],ROW(Tableau7[Chantier])-MIN(ROW(BD!$P$4))+1," "),ROWS(G$1:G133))),"")</f>
        <v/>
      </c>
      <c r="H135" s="50" t="str">
        <f t="array" ref="H135">IFERROR(INDEX(Tableau7[Nom],SMALL(IF(AND($E$1=Tableau7[Chantier],ROW(Tableau7[Chantier])-MIN(ROW(BD!$P136)+1),$H$2=Tableau7[Date],ROW(Tableau7[Date])-MIN(ROW(BD!$C136))+1)," "),ROWS(H$3:H135))),"")</f>
        <v/>
      </c>
    </row>
    <row r="136" spans="7:8" x14ac:dyDescent="0.2">
      <c r="G136" s="50" t="str">
        <f t="array" ref="G136">IFERROR(INDEX(Tableau7[Nom],SMALL(IF($E$1=Tableau7[Chantier],ROW(Tableau7[Chantier])-MIN(ROW(BD!$P$4))+1," "),ROWS(G$1:G134))),"")</f>
        <v/>
      </c>
      <c r="H136" s="50" t="str">
        <f t="array" ref="H136">IFERROR(INDEX(Tableau7[Nom],SMALL(IF(AND($E$1=Tableau7[Chantier],ROW(Tableau7[Chantier])-MIN(ROW(BD!$P137)+1),$H$2=Tableau7[Date],ROW(Tableau7[Date])-MIN(ROW(BD!$C137))+1)," "),ROWS(H$3:H136))),"")</f>
        <v/>
      </c>
    </row>
    <row r="137" spans="7:8" x14ac:dyDescent="0.2">
      <c r="G137" s="50" t="str">
        <f t="array" ref="G137">IFERROR(INDEX(Tableau7[Nom],SMALL(IF($E$1=Tableau7[Chantier],ROW(Tableau7[Chantier])-MIN(ROW(BD!$P$4))+1," "),ROWS(G$1:G135))),"")</f>
        <v/>
      </c>
      <c r="H137" s="50" t="str">
        <f t="array" ref="H137">IFERROR(INDEX(Tableau7[Nom],SMALL(IF(AND($E$1=Tableau7[Chantier],ROW(Tableau7[Chantier])-MIN(ROW(BD!$P138)+1),$H$2=Tableau7[Date],ROW(Tableau7[Date])-MIN(ROW(BD!$C138))+1)," "),ROWS(H$3:H137))),"")</f>
        <v/>
      </c>
    </row>
    <row r="138" spans="7:8" x14ac:dyDescent="0.2">
      <c r="G138" s="50" t="str">
        <f t="array" ref="G138">IFERROR(INDEX(Tableau7[Nom],SMALL(IF($E$1=Tableau7[Chantier],ROW(Tableau7[Chantier])-MIN(ROW(BD!$P$4))+1," "),ROWS(G$1:G136))),"")</f>
        <v/>
      </c>
      <c r="H138" s="50" t="str">
        <f t="array" ref="H138">IFERROR(INDEX(Tableau7[Nom],SMALL(IF(AND($E$1=Tableau7[Chantier],ROW(Tableau7[Chantier])-MIN(ROW(BD!$P139)+1),$H$2=Tableau7[Date],ROW(Tableau7[Date])-MIN(ROW(BD!$C139))+1)," "),ROWS(H$3:H138))),"")</f>
        <v/>
      </c>
    </row>
    <row r="139" spans="7:8" x14ac:dyDescent="0.2">
      <c r="G139" s="50" t="str">
        <f t="array" ref="G139">IFERROR(INDEX(Tableau7[Nom],SMALL(IF($E$1=Tableau7[Chantier],ROW(Tableau7[Chantier])-MIN(ROW(BD!$P$4))+1," "),ROWS(G$1:G137))),"")</f>
        <v/>
      </c>
      <c r="H139" s="50" t="str">
        <f t="array" ref="H139">IFERROR(INDEX(Tableau7[Nom],SMALL(IF(AND($E$1=Tableau7[Chantier],ROW(Tableau7[Chantier])-MIN(ROW(BD!$P140)+1),$H$2=Tableau7[Date],ROW(Tableau7[Date])-MIN(ROW(BD!$C140))+1)," "),ROWS(H$3:H139))),"")</f>
        <v/>
      </c>
    </row>
    <row r="140" spans="7:8" x14ac:dyDescent="0.2">
      <c r="G140" s="50" t="str">
        <f t="array" ref="G140">IFERROR(INDEX(Tableau7[Nom],SMALL(IF($E$1=Tableau7[Chantier],ROW(Tableau7[Chantier])-MIN(ROW(BD!$P$4))+1," "),ROWS(G$1:G138))),"")</f>
        <v/>
      </c>
      <c r="H140" s="50" t="str">
        <f t="array" ref="H140">IFERROR(INDEX(Tableau7[Nom],SMALL(IF(AND($E$1=Tableau7[Chantier],ROW(Tableau7[Chantier])-MIN(ROW(BD!$P141)+1),$H$2=Tableau7[Date],ROW(Tableau7[Date])-MIN(ROW(BD!$C141))+1)," "),ROWS(H$3:H140))),"")</f>
        <v/>
      </c>
    </row>
    <row r="141" spans="7:8" x14ac:dyDescent="0.2">
      <c r="G141" s="50" t="str">
        <f t="array" ref="G141">IFERROR(INDEX(Tableau7[Nom],SMALL(IF($E$1=Tableau7[Chantier],ROW(Tableau7[Chantier])-MIN(ROW(BD!$P$4))+1," "),ROWS(G$1:G139))),"")</f>
        <v/>
      </c>
      <c r="H141" s="50" t="str">
        <f t="array" ref="H141">IFERROR(INDEX(Tableau7[Nom],SMALL(IF(AND($E$1=Tableau7[Chantier],ROW(Tableau7[Chantier])-MIN(ROW(BD!$P142)+1),$H$2=Tableau7[Date],ROW(Tableau7[Date])-MIN(ROW(BD!$C142))+1)," "),ROWS(H$3:H141))),"")</f>
        <v/>
      </c>
    </row>
    <row r="142" spans="7:8" x14ac:dyDescent="0.2">
      <c r="G142" s="50" t="str">
        <f t="array" ref="G142">IFERROR(INDEX(Tableau7[Nom],SMALL(IF($E$1=Tableau7[Chantier],ROW(Tableau7[Chantier])-MIN(ROW(BD!$P$4))+1," "),ROWS(G$1:G140))),"")</f>
        <v/>
      </c>
      <c r="H142" s="50" t="str">
        <f t="array" ref="H142">IFERROR(INDEX(Tableau7[Nom],SMALL(IF(AND($E$1=Tableau7[Chantier],ROW(Tableau7[Chantier])-MIN(ROW(BD!$P143)+1),$H$2=Tableau7[Date],ROW(Tableau7[Date])-MIN(ROW(BD!$C143))+1)," "),ROWS(H$3:H142))),"")</f>
        <v/>
      </c>
    </row>
    <row r="143" spans="7:8" x14ac:dyDescent="0.2">
      <c r="G143" s="50" t="str">
        <f t="array" ref="G143">IFERROR(INDEX(Tableau7[Nom],SMALL(IF($E$1=Tableau7[Chantier],ROW(Tableau7[Chantier])-MIN(ROW(BD!$P$4))+1," "),ROWS(G$1:G141))),"")</f>
        <v/>
      </c>
      <c r="H143" s="50" t="str">
        <f t="array" ref="H143">IFERROR(INDEX(Tableau7[Nom],SMALL(IF(AND($E$1=Tableau7[Chantier],ROW(Tableau7[Chantier])-MIN(ROW(BD!$P144)+1),$H$2=Tableau7[Date],ROW(Tableau7[Date])-MIN(ROW(BD!$C144))+1)," "),ROWS(H$3:H143))),"")</f>
        <v/>
      </c>
    </row>
    <row r="144" spans="7:8" x14ac:dyDescent="0.2">
      <c r="G144" s="50" t="str">
        <f t="array" ref="G144">IFERROR(INDEX(Tableau7[Nom],SMALL(IF($E$1=Tableau7[Chantier],ROW(Tableau7[Chantier])-MIN(ROW(BD!$P$4))+1," "),ROWS(G$1:G142))),"")</f>
        <v/>
      </c>
      <c r="H144" s="50" t="str">
        <f t="array" ref="H144">IFERROR(INDEX(Tableau7[Nom],SMALL(IF(AND($E$1=Tableau7[Chantier],ROW(Tableau7[Chantier])-MIN(ROW(BD!$P145)+1),$H$2=Tableau7[Date],ROW(Tableau7[Date])-MIN(ROW(BD!$C145))+1)," "),ROWS(H$3:H144))),"")</f>
        <v/>
      </c>
    </row>
    <row r="145" spans="7:8" x14ac:dyDescent="0.2">
      <c r="G145" s="50" t="str">
        <f t="array" ref="G145">IFERROR(INDEX(Tableau7[Nom],SMALL(IF($E$1=Tableau7[Chantier],ROW(Tableau7[Chantier])-MIN(ROW(BD!$P$4))+1," "),ROWS(G$1:G143))),"")</f>
        <v/>
      </c>
      <c r="H145" s="50" t="str">
        <f t="array" ref="H145">IFERROR(INDEX(Tableau7[Nom],SMALL(IF(AND($E$1=Tableau7[Chantier],ROW(Tableau7[Chantier])-MIN(ROW(BD!$P146)+1),$H$2=Tableau7[Date],ROW(Tableau7[Date])-MIN(ROW(BD!$C146))+1)," "),ROWS(H$3:H145))),"")</f>
        <v/>
      </c>
    </row>
    <row r="146" spans="7:8" x14ac:dyDescent="0.2">
      <c r="G146" s="50" t="str">
        <f t="array" ref="G146">IFERROR(INDEX(Tableau7[Nom],SMALL(IF($E$1=Tableau7[Chantier],ROW(Tableau7[Chantier])-MIN(ROW(BD!$P$4))+1," "),ROWS(G$1:G144))),"")</f>
        <v/>
      </c>
      <c r="H146" s="50" t="str">
        <f t="array" ref="H146">IFERROR(INDEX(Tableau7[Nom],SMALL(IF(AND($E$1=Tableau7[Chantier],ROW(Tableau7[Chantier])-MIN(ROW(BD!$P147)+1),$H$2=Tableau7[Date],ROW(Tableau7[Date])-MIN(ROW(BD!$C147))+1)," "),ROWS(H$3:H146))),"")</f>
        <v/>
      </c>
    </row>
    <row r="147" spans="7:8" x14ac:dyDescent="0.2">
      <c r="G147" s="50" t="str">
        <f t="array" ref="G147">IFERROR(INDEX(Tableau7[Nom],SMALL(IF($E$1=Tableau7[Chantier],ROW(Tableau7[Chantier])-MIN(ROW(BD!$P$4))+1," "),ROWS(G$1:G145))),"")</f>
        <v/>
      </c>
      <c r="H147" s="50" t="str">
        <f t="array" ref="H147">IFERROR(INDEX(Tableau7[Nom],SMALL(IF(AND($E$1=Tableau7[Chantier],ROW(Tableau7[Chantier])-MIN(ROW(BD!$P148)+1),$H$2=Tableau7[Date],ROW(Tableau7[Date])-MIN(ROW(BD!$C148))+1)," "),ROWS(H$3:H147))),"")</f>
        <v/>
      </c>
    </row>
    <row r="148" spans="7:8" x14ac:dyDescent="0.2">
      <c r="G148" s="50" t="str">
        <f t="array" ref="G148">IFERROR(INDEX(Tableau7[Nom],SMALL(IF($E$1=Tableau7[Chantier],ROW(Tableau7[Chantier])-MIN(ROW(BD!$P$4))+1," "),ROWS(G$1:G146))),"")</f>
        <v/>
      </c>
      <c r="H148" s="50" t="str">
        <f t="array" ref="H148">IFERROR(INDEX(Tableau7[Nom],SMALL(IF(AND($E$1=Tableau7[Chantier],ROW(Tableau7[Chantier])-MIN(ROW(BD!$P149)+1),$H$2=Tableau7[Date],ROW(Tableau7[Date])-MIN(ROW(BD!$C149))+1)," "),ROWS(H$3:H148))),"")</f>
        <v/>
      </c>
    </row>
    <row r="149" spans="7:8" x14ac:dyDescent="0.2">
      <c r="G149" s="50" t="str">
        <f t="array" ref="G149">IFERROR(INDEX(Tableau7[Nom],SMALL(IF($E$1=Tableau7[Chantier],ROW(Tableau7[Chantier])-MIN(ROW(BD!$P$4))+1," "),ROWS(G$1:G147))),"")</f>
        <v/>
      </c>
      <c r="H149" s="50" t="str">
        <f t="array" ref="H149">IFERROR(INDEX(Tableau7[Nom],SMALL(IF(AND($E$1=Tableau7[Chantier],ROW(Tableau7[Chantier])-MIN(ROW(BD!$P150)+1),$H$2=Tableau7[Date],ROW(Tableau7[Date])-MIN(ROW(BD!$C150))+1)," "),ROWS(H$3:H149))),"")</f>
        <v/>
      </c>
    </row>
    <row r="150" spans="7:8" x14ac:dyDescent="0.2">
      <c r="G150" s="50" t="str">
        <f t="array" ref="G150">IFERROR(INDEX(Tableau7[Nom],SMALL(IF($E$1=Tableau7[Chantier],ROW(Tableau7[Chantier])-MIN(ROW(BD!$P$4))+1," "),ROWS(G$1:G148))),"")</f>
        <v/>
      </c>
      <c r="H150" s="50" t="str">
        <f t="array" ref="H150">IFERROR(INDEX(Tableau7[Nom],SMALL(IF(AND($E$1=Tableau7[Chantier],ROW(Tableau7[Chantier])-MIN(ROW(BD!$P151)+1),$H$2=Tableau7[Date],ROW(Tableau7[Date])-MIN(ROW(BD!$C151))+1)," "),ROWS(H$3:H150))),"")</f>
        <v/>
      </c>
    </row>
    <row r="151" spans="7:8" x14ac:dyDescent="0.2">
      <c r="G151" s="50" t="str">
        <f t="array" ref="G151">IFERROR(INDEX(Tableau7[Nom],SMALL(IF($E$1=Tableau7[Chantier],ROW(Tableau7[Chantier])-MIN(ROW(BD!$P$4))+1," "),ROWS(G$1:G149))),"")</f>
        <v/>
      </c>
      <c r="H151" s="50" t="str">
        <f t="array" ref="H151">IFERROR(INDEX(Tableau7[Nom],SMALL(IF(AND($E$1=Tableau7[Chantier],ROW(Tableau7[Chantier])-MIN(ROW(BD!$P152)+1),$H$2=Tableau7[Date],ROW(Tableau7[Date])-MIN(ROW(BD!$C152))+1)," "),ROWS(H$3:H151))),"")</f>
        <v/>
      </c>
    </row>
    <row r="152" spans="7:8" x14ac:dyDescent="0.2">
      <c r="G152" s="50" t="str">
        <f t="array" ref="G152">IFERROR(INDEX(Tableau7[Nom],SMALL(IF($E$1=Tableau7[Chantier],ROW(Tableau7[Chantier])-MIN(ROW(BD!$P$4))+1," "),ROWS(G$1:G150))),"")</f>
        <v/>
      </c>
      <c r="H152" s="50" t="str">
        <f t="array" ref="H152">IFERROR(INDEX(Tableau7[Nom],SMALL(IF(AND($E$1=Tableau7[Chantier],ROW(Tableau7[Chantier])-MIN(ROW(BD!$P153)+1),$H$2=Tableau7[Date],ROW(Tableau7[Date])-MIN(ROW(BD!$C153))+1)," "),ROWS(H$3:H152))),"")</f>
        <v/>
      </c>
    </row>
    <row r="153" spans="7:8" x14ac:dyDescent="0.2">
      <c r="G153" s="50" t="str">
        <f t="array" ref="G153">IFERROR(INDEX(Tableau7[Nom],SMALL(IF($E$1=Tableau7[Chantier],ROW(Tableau7[Chantier])-MIN(ROW(BD!$P$4))+1," "),ROWS(G$1:G151))),"")</f>
        <v/>
      </c>
      <c r="H153" s="50" t="str">
        <f t="array" ref="H153">IFERROR(INDEX(Tableau7[Nom],SMALL(IF(AND($E$1=Tableau7[Chantier],ROW(Tableau7[Chantier])-MIN(ROW(BD!$P154)+1),$H$2=Tableau7[Date],ROW(Tableau7[Date])-MIN(ROW(BD!$C154))+1)," "),ROWS(H$3:H153))),"")</f>
        <v/>
      </c>
    </row>
    <row r="154" spans="7:8" x14ac:dyDescent="0.2">
      <c r="G154" s="50" t="str">
        <f t="array" ref="G154">IFERROR(INDEX(Tableau7[Nom],SMALL(IF($E$1=Tableau7[Chantier],ROW(Tableau7[Chantier])-MIN(ROW(BD!$P$4))+1," "),ROWS(G$1:G152))),"")</f>
        <v/>
      </c>
      <c r="H154" s="50" t="str">
        <f t="array" ref="H154">IFERROR(INDEX(Tableau7[Nom],SMALL(IF(AND($E$1=Tableau7[Chantier],ROW(Tableau7[Chantier])-MIN(ROW(BD!$P155)+1),$H$2=Tableau7[Date],ROW(Tableau7[Date])-MIN(ROW(BD!$C155))+1)," "),ROWS(H$3:H154))),"")</f>
        <v/>
      </c>
    </row>
    <row r="155" spans="7:8" x14ac:dyDescent="0.2">
      <c r="G155" s="50" t="str">
        <f t="array" ref="G155">IFERROR(INDEX(Tableau7[Nom],SMALL(IF($E$1=Tableau7[Chantier],ROW(Tableau7[Chantier])-MIN(ROW(BD!$P$4))+1," "),ROWS(G$1:G153))),"")</f>
        <v/>
      </c>
      <c r="H155" s="50" t="str">
        <f t="array" ref="H155">IFERROR(INDEX(Tableau7[Nom],SMALL(IF(AND($E$1=Tableau7[Chantier],ROW(Tableau7[Chantier])-MIN(ROW(BD!$P156)+1),$H$2=Tableau7[Date],ROW(Tableau7[Date])-MIN(ROW(BD!$C156))+1)," "),ROWS(H$3:H155))),"")</f>
        <v/>
      </c>
    </row>
    <row r="156" spans="7:8" x14ac:dyDescent="0.2">
      <c r="G156" s="50" t="str">
        <f t="array" ref="G156">IFERROR(INDEX(Tableau7[Nom],SMALL(IF($E$1=Tableau7[Chantier],ROW(Tableau7[Chantier])-MIN(ROW(BD!$P$4))+1," "),ROWS(G$1:G154))),"")</f>
        <v/>
      </c>
      <c r="H156" s="50" t="str">
        <f t="array" ref="H156">IFERROR(INDEX(Tableau7[Nom],SMALL(IF(AND($E$1=Tableau7[Chantier],ROW(Tableau7[Chantier])-MIN(ROW(BD!$P157)+1),$H$2=Tableau7[Date],ROW(Tableau7[Date])-MIN(ROW(BD!$C157))+1)," "),ROWS(H$3:H156))),"")</f>
        <v/>
      </c>
    </row>
    <row r="157" spans="7:8" x14ac:dyDescent="0.2">
      <c r="H157" s="50" t="str">
        <f t="array" ref="H157">IFERROR(INDEX(Tableau7[Nom],SMALL(IF(AND($E$1=Tableau7[Chantier],ROW(Tableau7[Chantier])-MIN(ROW(BD!$P158)+1),$H$2=Tableau7[Date],ROW(Tableau7[Date])-MIN(ROW(BD!$C158))+1)," "),ROWS(H$3:H157))),"")</f>
        <v/>
      </c>
    </row>
    <row r="158" spans="7:8" x14ac:dyDescent="0.2">
      <c r="H158" s="50" t="str">
        <f t="array" ref="H158">IFERROR(INDEX(Tableau7[Nom],SMALL(IF(AND($E$1=Tableau7[Chantier],ROW(Tableau7[Chantier])-MIN(ROW(BD!$P159)+1),$H$2=Tableau7[Date],ROW(Tableau7[Date])-MIN(ROW(BD!$C159))+1)," "),ROWS(H$3:H158))),"")</f>
        <v/>
      </c>
    </row>
    <row r="159" spans="7:8" x14ac:dyDescent="0.2">
      <c r="H159" s="50" t="str">
        <f t="array" ref="H159">IFERROR(INDEX(Tableau7[Nom],SMALL(IF(AND($E$1=Tableau7[Chantier],ROW(Tableau7[Chantier])-MIN(ROW(BD!$P160)+1),$H$2=Tableau7[Date],ROW(Tableau7[Date])-MIN(ROW(BD!$C160))+1)," "),ROWS(H$3:H159))),"")</f>
        <v/>
      </c>
    </row>
    <row r="160" spans="7:8" x14ac:dyDescent="0.2">
      <c r="H160" s="50" t="str">
        <f t="array" ref="H160">IFERROR(INDEX(Tableau7[Nom],SMALL(IF(AND($E$1=Tableau7[Chantier],ROW(Tableau7[Chantier])-MIN(ROW(BD!$P161)+1),$H$2=Tableau7[Date],ROW(Tableau7[Date])-MIN(ROW(BD!$C161))+1)," "),ROWS(H$3:H160))),"")</f>
        <v/>
      </c>
    </row>
    <row r="161" spans="8:8" x14ac:dyDescent="0.2">
      <c r="H161" s="50" t="str">
        <f t="array" ref="H161">IFERROR(INDEX(Tableau7[Nom],SMALL(IF(AND($E$1=Tableau7[Chantier],ROW(Tableau7[Chantier])-MIN(ROW(BD!$P162)+1),$H$2=Tableau7[Date],ROW(Tableau7[Date])-MIN(ROW(BD!$C162))+1)," "),ROWS(H$3:H161))),"")</f>
        <v/>
      </c>
    </row>
    <row r="162" spans="8:8" x14ac:dyDescent="0.2">
      <c r="H162" s="50" t="str">
        <f t="array" ref="H162">IFERROR(INDEX(Tableau7[Nom],SMALL(IF(AND($E$1=Tableau7[Chantier],ROW(Tableau7[Chantier])-MIN(ROW(BD!$P163)+1),$H$2=Tableau7[Date],ROW(Tableau7[Date])-MIN(ROW(BD!$C163))+1)," "),ROWS(H$3:H162))),"")</f>
        <v/>
      </c>
    </row>
    <row r="163" spans="8:8" x14ac:dyDescent="0.2">
      <c r="H163" s="50" t="str">
        <f t="array" ref="H163">IFERROR(INDEX(Tableau7[Nom],SMALL(IF(AND($E$1=Tableau7[Chantier],ROW(Tableau7[Chantier])-MIN(ROW(BD!$P164)+1),$H$2=Tableau7[Date],ROW(Tableau7[Date])-MIN(ROW(BD!$C164))+1)," "),ROWS(H$3:H163))),"")</f>
        <v/>
      </c>
    </row>
    <row r="164" spans="8:8" x14ac:dyDescent="0.2">
      <c r="H164" s="50" t="str">
        <f t="array" ref="H164">IFERROR(INDEX(Tableau7[Nom],SMALL(IF(AND($E$1=Tableau7[Chantier],ROW(Tableau7[Chantier])-MIN(ROW(BD!$P165)+1),$H$2=Tableau7[Date],ROW(Tableau7[Date])-MIN(ROW(BD!$C165))+1)," "),ROWS(H$3:H164))),"")</f>
        <v/>
      </c>
    </row>
    <row r="165" spans="8:8" x14ac:dyDescent="0.2">
      <c r="H165" s="50" t="str">
        <f t="array" ref="H165">IFERROR(INDEX(Tableau7[Nom],SMALL(IF(AND($E$1=Tableau7[Chantier],ROW(Tableau7[Chantier])-MIN(ROW(BD!$P166)+1),$H$2=Tableau7[Date],ROW(Tableau7[Date])-MIN(ROW(BD!$C166))+1)," "),ROWS(H$3:H165))),"")</f>
        <v/>
      </c>
    </row>
    <row r="166" spans="8:8" x14ac:dyDescent="0.2">
      <c r="H166" s="50" t="str">
        <f t="array" ref="H166">IFERROR(INDEX(Tableau7[Nom],SMALL(IF(AND($E$1=Tableau7[Chantier],ROW(Tableau7[Chantier])-MIN(ROW(BD!$P167)+1),$H$2=Tableau7[Date],ROW(Tableau7[Date])-MIN(ROW(BD!$C167))+1)," "),ROWS(H$3:H166))),"")</f>
        <v/>
      </c>
    </row>
    <row r="167" spans="8:8" x14ac:dyDescent="0.2">
      <c r="H167" s="50" t="str">
        <f t="array" ref="H167">IFERROR(INDEX(Tableau7[Nom],SMALL(IF(AND($E$1=Tableau7[Chantier],ROW(Tableau7[Chantier])-MIN(ROW(BD!$P168)+1),$H$2=Tableau7[Date],ROW(Tableau7[Date])-MIN(ROW(BD!$C168))+1)," "),ROWS(H$3:H167))),"")</f>
        <v/>
      </c>
    </row>
    <row r="168" spans="8:8" x14ac:dyDescent="0.2">
      <c r="H168" s="50" t="str">
        <f t="array" ref="H168">IFERROR(INDEX(Tableau7[Nom],SMALL(IF(AND($E$1=Tableau7[Chantier],ROW(Tableau7[Chantier])-MIN(ROW(BD!$P169)+1),$H$2=Tableau7[Date],ROW(Tableau7[Date])-MIN(ROW(BD!$C169))+1)," "),ROWS(H$3:H168))),"")</f>
        <v/>
      </c>
    </row>
    <row r="169" spans="8:8" x14ac:dyDescent="0.2">
      <c r="H169" s="50" t="str">
        <f t="array" ref="H169">IFERROR(INDEX(Tableau7[Nom],SMALL(IF(AND($E$1=Tableau7[Chantier],ROW(Tableau7[Chantier])-MIN(ROW(BD!$P170)+1),$H$2=Tableau7[Date],ROW(Tableau7[Date])-MIN(ROW(BD!$C170))+1)," "),ROWS(H$3:H169))),"")</f>
        <v/>
      </c>
    </row>
    <row r="170" spans="8:8" x14ac:dyDescent="0.2">
      <c r="H170" s="50" t="str">
        <f t="array" ref="H170">IFERROR(INDEX(Tableau7[Nom],SMALL(IF(AND($E$1=Tableau7[Chantier],ROW(Tableau7[Chantier])-MIN(ROW(BD!$P171)+1),$H$2=Tableau7[Date],ROW(Tableau7[Date])-MIN(ROW(BD!$C171))+1)," "),ROWS(H$3:H170))),"")</f>
        <v/>
      </c>
    </row>
    <row r="171" spans="8:8" x14ac:dyDescent="0.2">
      <c r="H171" s="50" t="str">
        <f t="array" ref="H171">IFERROR(INDEX(Tableau7[Nom],SMALL(IF(AND($E$1=Tableau7[Chantier],ROW(Tableau7[Chantier])-MIN(ROW(BD!$P172)+1),$H$2=Tableau7[Date],ROW(Tableau7[Date])-MIN(ROW(BD!$C172))+1)," "),ROWS(H$3:H171))),"")</f>
        <v/>
      </c>
    </row>
    <row r="172" spans="8:8" x14ac:dyDescent="0.2">
      <c r="H172" s="50" t="str">
        <f t="array" ref="H172">IFERROR(INDEX(Tableau7[Nom],SMALL(IF(AND($E$1=Tableau7[Chantier],ROW(Tableau7[Chantier])-MIN(ROW(BD!$P173)+1),$H$2=Tableau7[Date],ROW(Tableau7[Date])-MIN(ROW(BD!$C173))+1)," "),ROWS(H$3:H172))),"")</f>
        <v/>
      </c>
    </row>
    <row r="173" spans="8:8" x14ac:dyDescent="0.2">
      <c r="H173" s="50" t="str">
        <f t="array" ref="H173">IFERROR(INDEX(Tableau7[Nom],SMALL(IF(AND($E$1=Tableau7[Chantier],ROW(Tableau7[Chantier])-MIN(ROW(BD!$P174)+1),$H$2=Tableau7[Date],ROW(Tableau7[Date])-MIN(ROW(BD!$C174))+1)," "),ROWS(H$3:H173))),"")</f>
        <v/>
      </c>
    </row>
    <row r="174" spans="8:8" x14ac:dyDescent="0.2">
      <c r="H174" s="50" t="str">
        <f t="array" ref="H174">IFERROR(INDEX(Tableau7[Nom],SMALL(IF(AND($E$1=Tableau7[Chantier],ROW(Tableau7[Chantier])-MIN(ROW(BD!$P175)+1),$H$2=Tableau7[Date],ROW(Tableau7[Date])-MIN(ROW(BD!$C175))+1)," "),ROWS(H$3:H174))),"")</f>
        <v/>
      </c>
    </row>
    <row r="175" spans="8:8" x14ac:dyDescent="0.2">
      <c r="H175" s="50" t="str">
        <f t="array" ref="H175">IFERROR(INDEX(Tableau7[Nom],SMALL(IF(AND($E$1=Tableau7[Chantier],ROW(Tableau7[Chantier])-MIN(ROW(BD!$P176)+1),$H$2=Tableau7[Date],ROW(Tableau7[Date])-MIN(ROW(BD!$C176))+1)," "),ROWS(H$3:H175))),"")</f>
        <v/>
      </c>
    </row>
    <row r="176" spans="8:8" x14ac:dyDescent="0.2">
      <c r="H176" s="50" t="str">
        <f t="array" ref="H176">IFERROR(INDEX(Tableau7[Nom],SMALL(IF(AND($E$1=Tableau7[Chantier],ROW(Tableau7[Chantier])-MIN(ROW(BD!$P177)+1),$H$2=Tableau7[Date],ROW(Tableau7[Date])-MIN(ROW(BD!$C177))+1)," "),ROWS(H$3:H176))),"")</f>
        <v/>
      </c>
    </row>
    <row r="177" spans="8:8" x14ac:dyDescent="0.2">
      <c r="H177" s="50" t="str">
        <f t="array" ref="H177">IFERROR(INDEX(Tableau7[Nom],SMALL(IF(AND($E$1=Tableau7[Chantier],ROW(Tableau7[Chantier])-MIN(ROW(BD!$P178)+1),$H$2=Tableau7[Date],ROW(Tableau7[Date])-MIN(ROW(BD!$C178))+1)," "),ROWS(H$3:H177))),"")</f>
        <v/>
      </c>
    </row>
    <row r="178" spans="8:8" x14ac:dyDescent="0.2">
      <c r="H178" s="50" t="str">
        <f t="array" ref="H178">IFERROR(INDEX(Tableau7[Nom],SMALL(IF(AND($E$1=Tableau7[Chantier],ROW(Tableau7[Chantier])-MIN(ROW(BD!$P179)+1),$H$2=Tableau7[Date],ROW(Tableau7[Date])-MIN(ROW(BD!$C179))+1)," "),ROWS(H$3:H178))),"")</f>
        <v/>
      </c>
    </row>
    <row r="179" spans="8:8" x14ac:dyDescent="0.2">
      <c r="H179" s="50" t="str">
        <f t="array" ref="H179">IFERROR(INDEX(Tableau7[Nom],SMALL(IF(AND($E$1=Tableau7[Chantier],ROW(Tableau7[Chantier])-MIN(ROW(BD!$P180)+1),$H$2=Tableau7[Date],ROW(Tableau7[Date])-MIN(ROW(BD!$C180))+1)," "),ROWS(H$3:H179))),"")</f>
        <v/>
      </c>
    </row>
    <row r="180" spans="8:8" x14ac:dyDescent="0.2">
      <c r="H180" s="50" t="str">
        <f t="array" ref="H180">IFERROR(INDEX(Tableau7[Nom],SMALL(IF(AND($E$1=Tableau7[Chantier],ROW(Tableau7[Chantier])-MIN(ROW(BD!$P181)+1),$H$2=Tableau7[Date],ROW(Tableau7[Date])-MIN(ROW(BD!$C181))+1)," "),ROWS(H$3:H180))),"")</f>
        <v/>
      </c>
    </row>
    <row r="181" spans="8:8" x14ac:dyDescent="0.2">
      <c r="H181" s="50" t="str">
        <f t="array" ref="H181">IFERROR(INDEX(Tableau7[Nom],SMALL(IF(AND($E$1=Tableau7[Chantier],ROW(Tableau7[Chantier])-MIN(ROW(BD!$P182)+1),$H$2=Tableau7[Date],ROW(Tableau7[Date])-MIN(ROW(BD!$C182))+1)," "),ROWS(H$3:H181))),"")</f>
        <v/>
      </c>
    </row>
    <row r="182" spans="8:8" x14ac:dyDescent="0.2">
      <c r="H182" s="50" t="str">
        <f t="array" ref="H182">IFERROR(INDEX(Tableau7[Nom],SMALL(IF(AND($E$1=Tableau7[Chantier],ROW(Tableau7[Chantier])-MIN(ROW(BD!$P183)+1),$H$2=Tableau7[Date],ROW(Tableau7[Date])-MIN(ROW(BD!$C183))+1)," "),ROWS(H$3:H182))),"")</f>
        <v/>
      </c>
    </row>
    <row r="183" spans="8:8" x14ac:dyDescent="0.2">
      <c r="H183" s="50" t="str">
        <f t="array" ref="H183">IFERROR(INDEX(Tableau7[Nom],SMALL(IF(AND($E$1=Tableau7[Chantier],ROW(Tableau7[Chantier])-MIN(ROW(BD!$P184)+1),$H$2=Tableau7[Date],ROW(Tableau7[Date])-MIN(ROW(BD!$C184))+1)," "),ROWS(H$3:H183))),"")</f>
        <v/>
      </c>
    </row>
    <row r="184" spans="8:8" x14ac:dyDescent="0.2">
      <c r="H184" s="50" t="str">
        <f t="array" ref="H184">IFERROR(INDEX(Tableau7[Nom],SMALL(IF(AND($E$1=Tableau7[Chantier],ROW(Tableau7[Chantier])-MIN(ROW(BD!$P185)+1),$H$2=Tableau7[Date],ROW(Tableau7[Date])-MIN(ROW(BD!$C185))+1)," "),ROWS(H$3:H184))),"")</f>
        <v/>
      </c>
    </row>
    <row r="185" spans="8:8" x14ac:dyDescent="0.2">
      <c r="H185" s="50" t="str">
        <f t="array" ref="H185">IFERROR(INDEX(Tableau7[Nom],SMALL(IF(AND($E$1=Tableau7[Chantier],ROW(Tableau7[Chantier])-MIN(ROW(BD!$P186)+1),$H$2=Tableau7[Date],ROW(Tableau7[Date])-MIN(ROW(BD!$C186))+1)," "),ROWS(H$3:H185))),"")</f>
        <v/>
      </c>
    </row>
    <row r="186" spans="8:8" x14ac:dyDescent="0.2">
      <c r="H186" s="50" t="str">
        <f t="array" ref="H186">IFERROR(INDEX(Tableau7[Nom],SMALL(IF(AND($E$1=Tableau7[Chantier],ROW(Tableau7[Chantier])-MIN(ROW(BD!$P187)+1),$H$2=Tableau7[Date],ROW(Tableau7[Date])-MIN(ROW(BD!$C187))+1)," "),ROWS(H$3:H186))),"")</f>
        <v/>
      </c>
    </row>
    <row r="187" spans="8:8" x14ac:dyDescent="0.2">
      <c r="H187" s="50" t="str">
        <f t="array" ref="H187">IFERROR(INDEX(Tableau7[Nom],SMALL(IF(AND($E$1=Tableau7[Chantier],ROW(Tableau7[Chantier])-MIN(ROW(BD!$P188)+1),$H$2=Tableau7[Date],ROW(Tableau7[Date])-MIN(ROW(BD!$C188))+1)," "),ROWS(H$3:H187))),"")</f>
        <v/>
      </c>
    </row>
    <row r="188" spans="8:8" x14ac:dyDescent="0.2">
      <c r="H188" s="50" t="str">
        <f t="array" ref="H188">IFERROR(INDEX(Tableau7[Nom],SMALL(IF(AND($E$1=Tableau7[Chantier],ROW(Tableau7[Chantier])-MIN(ROW(BD!$P189)+1),$H$2=Tableau7[Date],ROW(Tableau7[Date])-MIN(ROW(BD!$C189))+1)," "),ROWS(H$3:H188))),"")</f>
        <v/>
      </c>
    </row>
    <row r="189" spans="8:8" x14ac:dyDescent="0.2">
      <c r="H189" s="50" t="str">
        <f t="array" ref="H189">IFERROR(INDEX(Tableau7[Nom],SMALL(IF(AND($E$1=Tableau7[Chantier],ROW(Tableau7[Chantier])-MIN(ROW(BD!$P190)+1),$H$2=Tableau7[Date],ROW(Tableau7[Date])-MIN(ROW(BD!$C190))+1)," "),ROWS(H$3:H189))),"")</f>
        <v/>
      </c>
    </row>
    <row r="190" spans="8:8" x14ac:dyDescent="0.2">
      <c r="H190" s="50" t="str">
        <f t="array" ref="H190">IFERROR(INDEX(Tableau7[Nom],SMALL(IF(AND($E$1=Tableau7[Chantier],ROW(Tableau7[Chantier])-MIN(ROW(BD!$P191)+1),$H$2=Tableau7[Date],ROW(Tableau7[Date])-MIN(ROW(BD!$C191))+1)," "),ROWS(H$3:H190))),"")</f>
        <v/>
      </c>
    </row>
    <row r="191" spans="8:8" x14ac:dyDescent="0.2">
      <c r="H191" s="50" t="str">
        <f t="array" ref="H191">IFERROR(INDEX(Tableau7[Nom],SMALL(IF(AND($E$1=Tableau7[Chantier],ROW(Tableau7[Chantier])-MIN(ROW(BD!$P192)+1),$H$2=Tableau7[Date],ROW(Tableau7[Date])-MIN(ROW(BD!$C192))+1)," "),ROWS(H$3:H191))),"")</f>
        <v/>
      </c>
    </row>
    <row r="192" spans="8:8" x14ac:dyDescent="0.2">
      <c r="H192" s="50" t="str">
        <f t="array" ref="H192">IFERROR(INDEX(Tableau7[Nom],SMALL(IF(AND($E$1=Tableau7[Chantier],ROW(Tableau7[Chantier])-MIN(ROW(BD!$P193)+1),$H$2=Tableau7[Date],ROW(Tableau7[Date])-MIN(ROW(BD!$C193))+1)," "),ROWS(H$3:H192))),"")</f>
        <v/>
      </c>
    </row>
    <row r="193" spans="8:8" x14ac:dyDescent="0.2">
      <c r="H193" s="50" t="str">
        <f t="array" ref="H193">IFERROR(INDEX(Tableau7[Nom],SMALL(IF(AND($E$1=Tableau7[Chantier],ROW(Tableau7[Chantier])-MIN(ROW(BD!$P194)+1),$H$2=Tableau7[Date],ROW(Tableau7[Date])-MIN(ROW(BD!$C194))+1)," "),ROWS(H$3:H193))),"")</f>
        <v/>
      </c>
    </row>
    <row r="194" spans="8:8" x14ac:dyDescent="0.2">
      <c r="H194" s="50" t="str">
        <f t="array" ref="H194">IFERROR(INDEX(Tableau7[Nom],SMALL(IF(AND($E$1=Tableau7[Chantier],ROW(Tableau7[Chantier])-MIN(ROW(BD!$P195)+1),$H$2=Tableau7[Date],ROW(Tableau7[Date])-MIN(ROW(BD!$C195))+1)," "),ROWS(H$3:H194))),"")</f>
        <v/>
      </c>
    </row>
    <row r="195" spans="8:8" x14ac:dyDescent="0.2">
      <c r="H195" s="50" t="str">
        <f t="array" ref="H195">IFERROR(INDEX(Tableau7[Nom],SMALL(IF(AND($E$1=Tableau7[Chantier],ROW(Tableau7[Chantier])-MIN(ROW(BD!$P196)+1),$H$2=Tableau7[Date],ROW(Tableau7[Date])-MIN(ROW(BD!$C196))+1)," "),ROWS(H$3:H195))),"")</f>
        <v/>
      </c>
    </row>
    <row r="196" spans="8:8" x14ac:dyDescent="0.2">
      <c r="H196" s="50" t="str">
        <f t="array" ref="H196">IFERROR(INDEX(Tableau7[Nom],SMALL(IF(AND($E$1=Tableau7[Chantier],ROW(Tableau7[Chantier])-MIN(ROW(BD!$P197)+1),$H$2=Tableau7[Date],ROW(Tableau7[Date])-MIN(ROW(BD!$C197))+1)," "),ROWS(H$3:H196))),"")</f>
        <v/>
      </c>
    </row>
    <row r="197" spans="8:8" x14ac:dyDescent="0.2">
      <c r="H197" s="50" t="str">
        <f t="array" ref="H197">IFERROR(INDEX(Tableau7[Nom],SMALL(IF(AND($E$1=Tableau7[Chantier],ROW(Tableau7[Chantier])-MIN(ROW(BD!$P198)+1),$H$2=Tableau7[Date],ROW(Tableau7[Date])-MIN(ROW(BD!$C198))+1)," "),ROWS(H$3:H197))),"")</f>
        <v/>
      </c>
    </row>
    <row r="198" spans="8:8" x14ac:dyDescent="0.2">
      <c r="H198" s="50" t="str">
        <f t="array" ref="H198">IFERROR(INDEX(Tableau7[Nom],SMALL(IF(AND($E$1=Tableau7[Chantier],ROW(Tableau7[Chantier])-MIN(ROW(BD!$P199)+1),$H$2=Tableau7[Date],ROW(Tableau7[Date])-MIN(ROW(BD!$C199))+1)," "),ROWS(H$3:H198))),"")</f>
        <v/>
      </c>
    </row>
    <row r="199" spans="8:8" x14ac:dyDescent="0.2">
      <c r="H199" s="50" t="str">
        <f t="array" ref="H199">IFERROR(INDEX(Tableau7[Nom],SMALL(IF(AND($E$1=Tableau7[Chantier],ROW(Tableau7[Chantier])-MIN(ROW(BD!$P200)+1),$H$2=Tableau7[Date],ROW(Tableau7[Date])-MIN(ROW(BD!$C200))+1)," "),ROWS(H$3:H199))),"")</f>
        <v/>
      </c>
    </row>
    <row r="200" spans="8:8" x14ac:dyDescent="0.2">
      <c r="H200" s="50" t="str">
        <f t="array" ref="H200">IFERROR(INDEX(Tableau7[Nom],SMALL(IF(AND($E$1=Tableau7[Chantier],ROW(Tableau7[Chantier])-MIN(ROW(BD!$P201)+1),$H$2=Tableau7[Date],ROW(Tableau7[Date])-MIN(ROW(BD!$C201))+1)," "),ROWS(H$3:H200))),"")</f>
        <v/>
      </c>
    </row>
    <row r="201" spans="8:8" x14ac:dyDescent="0.2">
      <c r="H201" s="50" t="str">
        <f t="array" ref="H201">IFERROR(INDEX(Tableau7[Nom],SMALL(IF(AND($E$1=Tableau7[Chantier],ROW(Tableau7[Chantier])-MIN(ROW(BD!$P202)+1),$H$2=Tableau7[Date],ROW(Tableau7[Date])-MIN(ROW(BD!$C202))+1)," "),ROWS(H$3:H201))),"")</f>
        <v/>
      </c>
    </row>
    <row r="202" spans="8:8" x14ac:dyDescent="0.2">
      <c r="H202" s="50" t="str">
        <f t="array" ref="H202">IFERROR(INDEX(Tableau7[Nom],SMALL(IF(AND($E$1=Tableau7[Chantier],ROW(Tableau7[Chantier])-MIN(ROW(BD!$P203)+1),$H$2=Tableau7[Date],ROW(Tableau7[Date])-MIN(ROW(BD!$C203))+1)," "),ROWS(H$3:H202))),"")</f>
        <v/>
      </c>
    </row>
    <row r="203" spans="8:8" x14ac:dyDescent="0.2">
      <c r="H203" s="50" t="str">
        <f t="array" ref="H203">IFERROR(INDEX(Tableau7[Nom],SMALL(IF(AND($E$1=Tableau7[Chantier],ROW(Tableau7[Chantier])-MIN(ROW(BD!$P204)+1),$H$2=Tableau7[Date],ROW(Tableau7[Date])-MIN(ROW(BD!$C204))+1)," "),ROWS(H$3:H203))),"")</f>
        <v/>
      </c>
    </row>
    <row r="204" spans="8:8" x14ac:dyDescent="0.2">
      <c r="H204" s="50" t="str">
        <f t="array" ref="H204">IFERROR(INDEX(Tableau7[Nom],SMALL(IF(AND($E$1=Tableau7[Chantier],ROW(Tableau7[Chantier])-MIN(ROW(BD!$P205)+1),$H$2=Tableau7[Date],ROW(Tableau7[Date])-MIN(ROW(BD!$C205))+1)," "),ROWS(H$3:H204))),"")</f>
        <v/>
      </c>
    </row>
    <row r="205" spans="8:8" x14ac:dyDescent="0.2">
      <c r="H205" s="50" t="str">
        <f t="array" ref="H205">IFERROR(INDEX(Tableau7[Nom],SMALL(IF(AND($E$1=Tableau7[Chantier],ROW(Tableau7[Chantier])-MIN(ROW(BD!$P206)+1),$H$2=Tableau7[Date],ROW(Tableau7[Date])-MIN(ROW(BD!$C206))+1)," "),ROWS(H$3:H205))),"")</f>
        <v/>
      </c>
    </row>
    <row r="206" spans="8:8" x14ac:dyDescent="0.2">
      <c r="H206" s="50" t="str">
        <f t="array" ref="H206">IFERROR(INDEX(Tableau7[Nom],SMALL(IF(AND($E$1=Tableau7[Chantier],ROW(Tableau7[Chantier])-MIN(ROW(BD!$P207)+1),$H$2=Tableau7[Date],ROW(Tableau7[Date])-MIN(ROW(BD!$C207))+1)," "),ROWS(H$3:H206))),"")</f>
        <v/>
      </c>
    </row>
    <row r="207" spans="8:8" x14ac:dyDescent="0.2">
      <c r="H207" s="50" t="str">
        <f t="array" ref="H207">IFERROR(INDEX(Tableau7[Nom],SMALL(IF(AND($E$1=Tableau7[Chantier],ROW(Tableau7[Chantier])-MIN(ROW(BD!$P208)+1),$H$2=Tableau7[Date],ROW(Tableau7[Date])-MIN(ROW(BD!$C208))+1)," "),ROWS(H$3:H207))),"")</f>
        <v/>
      </c>
    </row>
    <row r="208" spans="8:8" x14ac:dyDescent="0.2">
      <c r="H208" s="50" t="str">
        <f t="array" ref="H208">IFERROR(INDEX(Tableau7[Nom],SMALL(IF(AND($E$1=Tableau7[Chantier],ROW(Tableau7[Chantier])-MIN(ROW(BD!$P209)+1),$H$2=Tableau7[Date],ROW(Tableau7[Date])-MIN(ROW(BD!$C209))+1)," "),ROWS(H$3:H208))),"")</f>
        <v/>
      </c>
    </row>
    <row r="209" spans="8:8" x14ac:dyDescent="0.2">
      <c r="H209" s="50" t="str">
        <f t="array" ref="H209">IFERROR(INDEX(Tableau7[Nom],SMALL(IF(AND($E$1=Tableau7[Chantier],ROW(Tableau7[Chantier])-MIN(ROW(BD!$P210)+1),$H$2=Tableau7[Date],ROW(Tableau7[Date])-MIN(ROW(BD!$C210))+1)," "),ROWS(H$3:H209))),"")</f>
        <v/>
      </c>
    </row>
    <row r="210" spans="8:8" x14ac:dyDescent="0.2">
      <c r="H210" s="50" t="str">
        <f t="array" ref="H210">IFERROR(INDEX(Tableau7[Nom],SMALL(IF(AND($E$1=Tableau7[Chantier],ROW(Tableau7[Chantier])-MIN(ROW(BD!$P211)+1),$H$2=Tableau7[Date],ROW(Tableau7[Date])-MIN(ROW(BD!$C211))+1)," "),ROWS(H$3:H210))),"")</f>
        <v/>
      </c>
    </row>
    <row r="211" spans="8:8" x14ac:dyDescent="0.2">
      <c r="H211" s="50" t="str">
        <f t="array" ref="H211">IFERROR(INDEX(Tableau7[Nom],SMALL(IF(AND($E$1=Tableau7[Chantier],ROW(Tableau7[Chantier])-MIN(ROW(BD!$P212)+1),$H$2=Tableau7[Date],ROW(Tableau7[Date])-MIN(ROW(BD!$C212))+1)," "),ROWS(H$3:H211))),"")</f>
        <v/>
      </c>
    </row>
    <row r="212" spans="8:8" x14ac:dyDescent="0.2">
      <c r="H212" s="50" t="str">
        <f t="array" ref="H212">IFERROR(INDEX(Tableau7[Nom],SMALL(IF(AND($E$1=Tableau7[Chantier],ROW(Tableau7[Chantier])-MIN(ROW(BD!$P213)+1),$H$2=Tableau7[Date],ROW(Tableau7[Date])-MIN(ROW(BD!$C213))+1)," "),ROWS(H$3:H212))),"")</f>
        <v/>
      </c>
    </row>
    <row r="213" spans="8:8" x14ac:dyDescent="0.2">
      <c r="H213" s="50" t="str">
        <f t="array" ref="H213">IFERROR(INDEX(Tableau7[Nom],SMALL(IF(AND($E$1=Tableau7[Chantier],ROW(Tableau7[Chantier])-MIN(ROW(BD!$P214)+1),$H$2=Tableau7[Date],ROW(Tableau7[Date])-MIN(ROW(BD!$C214))+1)," "),ROWS(H$3:H213))),"")</f>
        <v/>
      </c>
    </row>
    <row r="214" spans="8:8" x14ac:dyDescent="0.2">
      <c r="H214" s="50" t="str">
        <f t="array" ref="H214">IFERROR(INDEX(Tableau7[Nom],SMALL(IF(AND($E$1=Tableau7[Chantier],ROW(Tableau7[Chantier])-MIN(ROW(BD!$P215)+1),$H$2=Tableau7[Date],ROW(Tableau7[Date])-MIN(ROW(BD!$C215))+1)," "),ROWS(H$3:H214))),"")</f>
        <v/>
      </c>
    </row>
    <row r="215" spans="8:8" x14ac:dyDescent="0.2">
      <c r="H215" s="50" t="str">
        <f t="array" ref="H215">IFERROR(INDEX(Tableau7[Nom],SMALL(IF(AND($E$1=Tableau7[Chantier],ROW(Tableau7[Chantier])-MIN(ROW(BD!$P216)+1),$H$2=Tableau7[Date],ROW(Tableau7[Date])-MIN(ROW(BD!$C216))+1)," "),ROWS(H$3:H215))),"")</f>
        <v/>
      </c>
    </row>
    <row r="216" spans="8:8" x14ac:dyDescent="0.2">
      <c r="H216" s="50" t="str">
        <f t="array" ref="H216">IFERROR(INDEX(Tableau7[Nom],SMALL(IF(AND($E$1=Tableau7[Chantier],ROW(Tableau7[Chantier])-MIN(ROW(BD!$P217)+1),$H$2=Tableau7[Date],ROW(Tableau7[Date])-MIN(ROW(BD!$C217))+1)," "),ROWS(H$3:H216))),"")</f>
        <v/>
      </c>
    </row>
    <row r="217" spans="8:8" x14ac:dyDescent="0.2">
      <c r="H217" s="50" t="str">
        <f t="array" ref="H217">IFERROR(INDEX(Tableau7[Nom],SMALL(IF(AND($E$1=Tableau7[Chantier],ROW(Tableau7[Chantier])-MIN(ROW(BD!$P218)+1),$H$2=Tableau7[Date],ROW(Tableau7[Date])-MIN(ROW(BD!$C218))+1)," "),ROWS(H$3:H217))),"")</f>
        <v/>
      </c>
    </row>
    <row r="218" spans="8:8" x14ac:dyDescent="0.2">
      <c r="H218" s="50" t="str">
        <f t="array" ref="H218">IFERROR(INDEX(Tableau7[Nom],SMALL(IF(AND($E$1=Tableau7[Chantier],ROW(Tableau7[Chantier])-MIN(ROW(BD!$P219)+1),$H$2=Tableau7[Date],ROW(Tableau7[Date])-MIN(ROW(BD!$C219))+1)," "),ROWS(H$3:H218))),"")</f>
        <v/>
      </c>
    </row>
    <row r="219" spans="8:8" x14ac:dyDescent="0.2">
      <c r="H219" s="50" t="str">
        <f t="array" ref="H219">IFERROR(INDEX(Tableau7[Nom],SMALL(IF(AND($E$1=Tableau7[Chantier],ROW(Tableau7[Chantier])-MIN(ROW(BD!$P220)+1),$H$2=Tableau7[Date],ROW(Tableau7[Date])-MIN(ROW(BD!$C220))+1)," "),ROWS(H$3:H219))),"")</f>
        <v/>
      </c>
    </row>
    <row r="220" spans="8:8" x14ac:dyDescent="0.2">
      <c r="H220" s="50" t="str">
        <f t="array" ref="H220">IFERROR(INDEX(Tableau7[Nom],SMALL(IF(AND($E$1=Tableau7[Chantier],ROW(Tableau7[Chantier])-MIN(ROW(BD!$P221)+1),$H$2=Tableau7[Date],ROW(Tableau7[Date])-MIN(ROW(BD!$C221))+1)," "),ROWS(H$3:H220))),"")</f>
        <v/>
      </c>
    </row>
    <row r="221" spans="8:8" x14ac:dyDescent="0.2">
      <c r="H221" s="50" t="str">
        <f t="array" ref="H221">IFERROR(INDEX(Tableau7[Nom],SMALL(IF(AND($E$1=Tableau7[Chantier],ROW(Tableau7[Chantier])-MIN(ROW(BD!$P222)+1),$H$2=Tableau7[Date],ROW(Tableau7[Date])-MIN(ROW(BD!$C222))+1)," "),ROWS(H$3:H221))),"")</f>
        <v/>
      </c>
    </row>
    <row r="222" spans="8:8" x14ac:dyDescent="0.2">
      <c r="H222" s="50" t="str">
        <f t="array" ref="H222">IFERROR(INDEX(Tableau7[Nom],SMALL(IF(AND($E$1=Tableau7[Chantier],ROW(Tableau7[Chantier])-MIN(ROW(BD!$P223)+1),$H$2=Tableau7[Date],ROW(Tableau7[Date])-MIN(ROW(BD!$C223))+1)," "),ROWS(H$3:H222))),"")</f>
        <v/>
      </c>
    </row>
    <row r="223" spans="8:8" x14ac:dyDescent="0.2">
      <c r="H223" s="50" t="str">
        <f t="array" ref="H223">IFERROR(INDEX(Tableau7[Nom],SMALL(IF(AND($E$1=Tableau7[Chantier],ROW(Tableau7[Chantier])-MIN(ROW(BD!$P224)+1),$H$2=Tableau7[Date],ROW(Tableau7[Date])-MIN(ROW(BD!$C224))+1)," "),ROWS(H$3:H223))),"")</f>
        <v/>
      </c>
    </row>
    <row r="224" spans="8:8" x14ac:dyDescent="0.2">
      <c r="H224" s="50" t="str">
        <f t="array" ref="H224">IFERROR(INDEX(Tableau7[Nom],SMALL(IF(AND($E$1=Tableau7[Chantier],ROW(Tableau7[Chantier])-MIN(ROW(BD!$P225)+1),$H$2=Tableau7[Date],ROW(Tableau7[Date])-MIN(ROW(BD!$C225))+1)," "),ROWS(H$3:H224))),"")</f>
        <v/>
      </c>
    </row>
    <row r="225" spans="8:8" x14ac:dyDescent="0.2">
      <c r="H225" s="50" t="str">
        <f t="array" ref="H225">IFERROR(INDEX(Tableau7[Nom],SMALL(IF(AND($E$1=Tableau7[Chantier],ROW(Tableau7[Chantier])-MIN(ROW(BD!$P226)+1),$H$2=Tableau7[Date],ROW(Tableau7[Date])-MIN(ROW(BD!$C226))+1)," "),ROWS(H$3:H225))),"")</f>
        <v/>
      </c>
    </row>
    <row r="226" spans="8:8" x14ac:dyDescent="0.2">
      <c r="H226" s="50" t="str">
        <f t="array" ref="H226">IFERROR(INDEX(Tableau7[Nom],SMALL(IF(AND($E$1=Tableau7[Chantier],ROW(Tableau7[Chantier])-MIN(ROW(BD!$P227)+1),$H$2=Tableau7[Date],ROW(Tableau7[Date])-MIN(ROW(BD!$C227))+1)," "),ROWS(H$3:H226))),"")</f>
        <v/>
      </c>
    </row>
    <row r="227" spans="8:8" x14ac:dyDescent="0.2">
      <c r="H227" s="50" t="str">
        <f t="array" ref="H227">IFERROR(INDEX(Tableau7[Nom],SMALL(IF(AND($E$1=Tableau7[Chantier],ROW(Tableau7[Chantier])-MIN(ROW(BD!$P228)+1),$H$2=Tableau7[Date],ROW(Tableau7[Date])-MIN(ROW(BD!$C228))+1)," "),ROWS(H$3:H227))),"")</f>
        <v/>
      </c>
    </row>
    <row r="228" spans="8:8" x14ac:dyDescent="0.2">
      <c r="H228" s="50" t="str">
        <f t="array" ref="H228">IFERROR(INDEX(Tableau7[Nom],SMALL(IF(AND($E$1=Tableau7[Chantier],ROW(Tableau7[Chantier])-MIN(ROW(BD!$P229)+1),$H$2=Tableau7[Date],ROW(Tableau7[Date])-MIN(ROW(BD!$C229))+1)," "),ROWS(H$3:H228))),"")</f>
        <v/>
      </c>
    </row>
    <row r="229" spans="8:8" x14ac:dyDescent="0.2">
      <c r="H229" s="50" t="str">
        <f t="array" ref="H229">IFERROR(INDEX(Tableau7[Nom],SMALL(IF(AND($E$1=Tableau7[Chantier],ROW(Tableau7[Chantier])-MIN(ROW(BD!$P230)+1),$H$2=Tableau7[Date],ROW(Tableau7[Date])-MIN(ROW(BD!$C230))+1)," "),ROWS(H$3:H229))),"")</f>
        <v/>
      </c>
    </row>
    <row r="230" spans="8:8" x14ac:dyDescent="0.2">
      <c r="H230" s="50" t="str">
        <f t="array" ref="H230">IFERROR(INDEX(Tableau7[Nom],SMALL(IF(AND($E$1=Tableau7[Chantier],ROW(Tableau7[Chantier])-MIN(ROW(BD!$P231)+1),$H$2=Tableau7[Date],ROW(Tableau7[Date])-MIN(ROW(BD!$C231))+1)," "),ROWS(H$3:H230))),"")</f>
        <v/>
      </c>
    </row>
    <row r="231" spans="8:8" x14ac:dyDescent="0.2">
      <c r="H231" s="50" t="str">
        <f t="array" ref="H231">IFERROR(INDEX(Tableau7[Nom],SMALL(IF(AND($E$1=Tableau7[Chantier],ROW(Tableau7[Chantier])-MIN(ROW(BD!$P232)+1),$H$2=Tableau7[Date],ROW(Tableau7[Date])-MIN(ROW(BD!$C232))+1)," "),ROWS(H$3:H231))),"")</f>
        <v/>
      </c>
    </row>
    <row r="232" spans="8:8" x14ac:dyDescent="0.2">
      <c r="H232" s="50" t="str">
        <f t="array" ref="H232">IFERROR(INDEX(Tableau7[Nom],SMALL(IF(AND($E$1=Tableau7[Chantier],ROW(Tableau7[Chantier])-MIN(ROW(BD!$P233)+1),$H$2=Tableau7[Date],ROW(Tableau7[Date])-MIN(ROW(BD!$C233))+1)," "),ROWS(H$3:H232))),"")</f>
        <v/>
      </c>
    </row>
    <row r="233" spans="8:8" x14ac:dyDescent="0.2">
      <c r="H233" s="50" t="str">
        <f t="array" ref="H233">IFERROR(INDEX(Tableau7[Nom],SMALL(IF(AND($E$1=Tableau7[Chantier],ROW(Tableau7[Chantier])-MIN(ROW(BD!$P234)+1),$H$2=Tableau7[Date],ROW(Tableau7[Date])-MIN(ROW(BD!$C234))+1)," "),ROWS(H$3:H233))),"")</f>
        <v/>
      </c>
    </row>
    <row r="234" spans="8:8" x14ac:dyDescent="0.2">
      <c r="H234" s="50" t="str">
        <f t="array" ref="H234">IFERROR(INDEX(Tableau7[Nom],SMALL(IF(AND($E$1=Tableau7[Chantier],ROW(Tableau7[Chantier])-MIN(ROW(BD!$P235)+1),$H$2=Tableau7[Date],ROW(Tableau7[Date])-MIN(ROW(BD!$C235))+1)," "),ROWS(H$3:H234))),"")</f>
        <v/>
      </c>
    </row>
    <row r="235" spans="8:8" x14ac:dyDescent="0.2">
      <c r="H235" s="50" t="str">
        <f t="array" ref="H235">IFERROR(INDEX(Tableau7[Nom],SMALL(IF(AND($E$1=Tableau7[Chantier],ROW(Tableau7[Chantier])-MIN(ROW(BD!$P236)+1),$H$2=Tableau7[Date],ROW(Tableau7[Date])-MIN(ROW(BD!$C236))+1)," "),ROWS(H$3:H235))),"")</f>
        <v/>
      </c>
    </row>
    <row r="236" spans="8:8" x14ac:dyDescent="0.2">
      <c r="H236" s="50" t="str">
        <f t="array" ref="H236">IFERROR(INDEX(Tableau7[Nom],SMALL(IF(AND($E$1=Tableau7[Chantier],ROW(Tableau7[Chantier])-MIN(ROW(BD!$P237)+1),$H$2=Tableau7[Date],ROW(Tableau7[Date])-MIN(ROW(BD!$C237))+1)," "),ROWS(H$3:H236))),"")</f>
        <v/>
      </c>
    </row>
    <row r="237" spans="8:8" x14ac:dyDescent="0.2">
      <c r="H237" s="50" t="str">
        <f t="array" ref="H237">IFERROR(INDEX(Tableau7[Nom],SMALL(IF(AND($E$1=Tableau7[Chantier],ROW(Tableau7[Chantier])-MIN(ROW(BD!$P238)+1),$H$2=Tableau7[Date],ROW(Tableau7[Date])-MIN(ROW(BD!$C238))+1)," "),ROWS(H$3:H237))),"")</f>
        <v/>
      </c>
    </row>
    <row r="238" spans="8:8" x14ac:dyDescent="0.2">
      <c r="H238" s="50" t="str">
        <f t="array" ref="H238">IFERROR(INDEX(Tableau7[Nom],SMALL(IF(AND($E$1=Tableau7[Chantier],ROW(Tableau7[Chantier])-MIN(ROW(BD!$P239)+1),$H$2=Tableau7[Date],ROW(Tableau7[Date])-MIN(ROW(BD!$C239))+1)," "),ROWS(H$3:H238))),"")</f>
        <v/>
      </c>
    </row>
    <row r="239" spans="8:8" x14ac:dyDescent="0.2">
      <c r="H239" s="50" t="str">
        <f t="array" ref="H239">IFERROR(INDEX(Tableau7[Nom],SMALL(IF(AND($E$1=Tableau7[Chantier],ROW(Tableau7[Chantier])-MIN(ROW(BD!$P240)+1),$H$2=Tableau7[Date],ROW(Tableau7[Date])-MIN(ROW(BD!$C240))+1)," "),ROWS(H$3:H239))),"")</f>
        <v/>
      </c>
    </row>
    <row r="240" spans="8:8" x14ac:dyDescent="0.2">
      <c r="H240" s="50" t="str">
        <f t="array" ref="H240">IFERROR(INDEX(Tableau7[Nom],SMALL(IF(AND($E$1=Tableau7[Chantier],ROW(Tableau7[Chantier])-MIN(ROW(BD!$P241)+1),$H$2=Tableau7[Date],ROW(Tableau7[Date])-MIN(ROW(BD!$C241))+1)," "),ROWS(H$3:H240))),"")</f>
        <v/>
      </c>
    </row>
    <row r="241" spans="8:8" x14ac:dyDescent="0.2">
      <c r="H241" s="50" t="str">
        <f t="array" ref="H241">IFERROR(INDEX(Tableau7[Nom],SMALL(IF(AND($E$1=Tableau7[Chantier],ROW(Tableau7[Chantier])-MIN(ROW(BD!$P242)+1),$H$2=Tableau7[Date],ROW(Tableau7[Date])-MIN(ROW(BD!$C242))+1)," "),ROWS(H$3:H241))),"")</f>
        <v/>
      </c>
    </row>
    <row r="242" spans="8:8" x14ac:dyDescent="0.2">
      <c r="H242" s="50" t="str">
        <f t="array" ref="H242">IFERROR(INDEX(Tableau7[Nom],SMALL(IF(AND($E$1=Tableau7[Chantier],ROW(Tableau7[Chantier])-MIN(ROW(BD!$P243)+1),$H$2=Tableau7[Date],ROW(Tableau7[Date])-MIN(ROW(BD!$C243))+1)," "),ROWS(H$3:H242))),"")</f>
        <v/>
      </c>
    </row>
    <row r="243" spans="8:8" x14ac:dyDescent="0.2">
      <c r="H243" s="50" t="str">
        <f t="array" ref="H243">IFERROR(INDEX(Tableau7[Nom],SMALL(IF(AND($E$1=Tableau7[Chantier],ROW(Tableau7[Chantier])-MIN(ROW(BD!$P244)+1),$H$2=Tableau7[Date],ROW(Tableau7[Date])-MIN(ROW(BD!$C244))+1)," "),ROWS(H$3:H243))),"")</f>
        <v/>
      </c>
    </row>
    <row r="244" spans="8:8" x14ac:dyDescent="0.2">
      <c r="H244" s="50" t="str">
        <f t="array" ref="H244">IFERROR(INDEX(Tableau7[Nom],SMALL(IF(AND($E$1=Tableau7[Chantier],ROW(Tableau7[Chantier])-MIN(ROW(BD!$P245)+1),$H$2=Tableau7[Date],ROW(Tableau7[Date])-MIN(ROW(BD!$C245))+1)," "),ROWS(H$3:H244))),"")</f>
        <v/>
      </c>
    </row>
    <row r="245" spans="8:8" x14ac:dyDescent="0.2">
      <c r="H245" s="50" t="str">
        <f t="array" ref="H245">IFERROR(INDEX(Tableau7[Nom],SMALL(IF(AND($E$1=Tableau7[Chantier],ROW(Tableau7[Chantier])-MIN(ROW(BD!$P246)+1),$H$2=Tableau7[Date],ROW(Tableau7[Date])-MIN(ROW(BD!$C246))+1)," "),ROWS(H$3:H245))),"")</f>
        <v/>
      </c>
    </row>
    <row r="246" spans="8:8" x14ac:dyDescent="0.2">
      <c r="H246" s="50" t="str">
        <f t="array" ref="H246">IFERROR(INDEX(Tableau7[Nom],SMALL(IF(AND($E$1=Tableau7[Chantier],ROW(Tableau7[Chantier])-MIN(ROW(BD!$P247)+1),$H$2=Tableau7[Date],ROW(Tableau7[Date])-MIN(ROW(BD!$C247))+1)," "),ROWS(H$3:H246))),"")</f>
        <v/>
      </c>
    </row>
    <row r="247" spans="8:8" x14ac:dyDescent="0.2">
      <c r="H247" s="50" t="str">
        <f t="array" ref="H247">IFERROR(INDEX(Tableau7[Nom],SMALL(IF(AND($E$1=Tableau7[Chantier],ROW(Tableau7[Chantier])-MIN(ROW(BD!$P248)+1),$H$2=Tableau7[Date],ROW(Tableau7[Date])-MIN(ROW(BD!$C248))+1)," "),ROWS(H$3:H247))),"")</f>
        <v/>
      </c>
    </row>
    <row r="248" spans="8:8" x14ac:dyDescent="0.2">
      <c r="H248" s="50" t="str">
        <f t="array" ref="H248">IFERROR(INDEX(Tableau7[Nom],SMALL(IF(AND($E$1=Tableau7[Chantier],ROW(Tableau7[Chantier])-MIN(ROW(BD!$P249)+1),$H$2=Tableau7[Date],ROW(Tableau7[Date])-MIN(ROW(BD!$C249))+1)," "),ROWS(H$3:H248))),"")</f>
        <v/>
      </c>
    </row>
    <row r="249" spans="8:8" x14ac:dyDescent="0.2">
      <c r="H249" s="50" t="str">
        <f t="array" ref="H249">IFERROR(INDEX(Tableau7[Nom],SMALL(IF(AND($E$1=Tableau7[Chantier],ROW(Tableau7[Chantier])-MIN(ROW(BD!$P250)+1),$H$2=Tableau7[Date],ROW(Tableau7[Date])-MIN(ROW(BD!$C250))+1)," "),ROWS(H$3:H249))),"")</f>
        <v/>
      </c>
    </row>
    <row r="250" spans="8:8" x14ac:dyDescent="0.2">
      <c r="H250" s="50" t="str">
        <f t="array" ref="H250">IFERROR(INDEX(Tableau7[Nom],SMALL(IF(AND($E$1=Tableau7[Chantier],ROW(Tableau7[Chantier])-MIN(ROW(BD!$P251)+1),$H$2=Tableau7[Date],ROW(Tableau7[Date])-MIN(ROW(BD!$C251))+1)," "),ROWS(H$3:H250))),"")</f>
        <v/>
      </c>
    </row>
    <row r="251" spans="8:8" x14ac:dyDescent="0.2">
      <c r="H251" s="50" t="str">
        <f t="array" ref="H251">IFERROR(INDEX(Tableau7[Nom],SMALL(IF(AND($E$1=Tableau7[Chantier],ROW(Tableau7[Chantier])-MIN(ROW(BD!$P252)+1),$H$2=Tableau7[Date],ROW(Tableau7[Date])-MIN(ROW(BD!$C252))+1)," "),ROWS(H$3:H251))),"")</f>
        <v/>
      </c>
    </row>
    <row r="252" spans="8:8" x14ac:dyDescent="0.2">
      <c r="H252" s="50" t="str">
        <f t="array" ref="H252">IFERROR(INDEX(Tableau7[Nom],SMALL(IF(AND($E$1=Tableau7[Chantier],ROW(Tableau7[Chantier])-MIN(ROW(BD!$P253)+1),$H$2=Tableau7[Date],ROW(Tableau7[Date])-MIN(ROW(BD!$C253))+1)," "),ROWS(H$3:H252))),"")</f>
        <v/>
      </c>
    </row>
    <row r="253" spans="8:8" x14ac:dyDescent="0.2">
      <c r="H253" s="50" t="str">
        <f t="array" ref="H253">IFERROR(INDEX(Tableau7[Nom],SMALL(IF(AND($E$1=Tableau7[Chantier],ROW(Tableau7[Chantier])-MIN(ROW(BD!$P254)+1),$H$2=Tableau7[Date],ROW(Tableau7[Date])-MIN(ROW(BD!$C254))+1)," "),ROWS(H$3:H253))),"")</f>
        <v/>
      </c>
    </row>
    <row r="254" spans="8:8" x14ac:dyDescent="0.2">
      <c r="H254" s="50" t="str">
        <f t="array" ref="H254">IFERROR(INDEX(Tableau7[Nom],SMALL(IF(AND($E$1=Tableau7[Chantier],ROW(Tableau7[Chantier])-MIN(ROW(BD!$P255)+1),$H$2=Tableau7[Date],ROW(Tableau7[Date])-MIN(ROW(BD!$C255))+1)," "),ROWS(H$3:H254))),"")</f>
        <v/>
      </c>
    </row>
    <row r="255" spans="8:8" x14ac:dyDescent="0.2">
      <c r="H255" s="50" t="str">
        <f t="array" ref="H255">IFERROR(INDEX(Tableau7[Nom],SMALL(IF(AND($E$1=Tableau7[Chantier],ROW(Tableau7[Chantier])-MIN(ROW(BD!$P256)+1),$H$2=Tableau7[Date],ROW(Tableau7[Date])-MIN(ROW(BD!$C256))+1)," "),ROWS(H$3:H255))),"")</f>
        <v/>
      </c>
    </row>
    <row r="256" spans="8:8" x14ac:dyDescent="0.2">
      <c r="H256" s="50" t="str">
        <f t="array" ref="H256">IFERROR(INDEX(Tableau7[Nom],SMALL(IF(AND($E$1=Tableau7[Chantier],ROW(Tableau7[Chantier])-MIN(ROW(BD!$P257)+1),$H$2=Tableau7[Date],ROW(Tableau7[Date])-MIN(ROW(BD!$C257))+1)," "),ROWS(H$3:H256))),"")</f>
        <v/>
      </c>
    </row>
    <row r="257" spans="8:8" x14ac:dyDescent="0.2">
      <c r="H257" s="50" t="str">
        <f t="array" ref="H257">IFERROR(INDEX(Tableau7[Nom],SMALL(IF(AND($E$1=Tableau7[Chantier],ROW(Tableau7[Chantier])-MIN(ROW(BD!$P258)+1),$H$2=Tableau7[Date],ROW(Tableau7[Date])-MIN(ROW(BD!$C258))+1)," "),ROWS(H$3:H257))),"")</f>
        <v/>
      </c>
    </row>
    <row r="258" spans="8:8" x14ac:dyDescent="0.2">
      <c r="H258" s="50" t="str">
        <f t="array" ref="H258">IFERROR(INDEX(Tableau7[Nom],SMALL(IF(AND($E$1=Tableau7[Chantier],ROW(Tableau7[Chantier])-MIN(ROW(BD!$P259)+1),$H$2=Tableau7[Date],ROW(Tableau7[Date])-MIN(ROW(BD!$C259))+1)," "),ROWS(H$3:H258))),"")</f>
        <v/>
      </c>
    </row>
    <row r="259" spans="8:8" x14ac:dyDescent="0.2">
      <c r="H259" s="50" t="str">
        <f t="array" ref="H259">IFERROR(INDEX(Tableau7[Nom],SMALL(IF(AND($E$1=Tableau7[Chantier],ROW(Tableau7[Chantier])-MIN(ROW(BD!$P260)+1),$H$2=Tableau7[Date],ROW(Tableau7[Date])-MIN(ROW(BD!$C260))+1)," "),ROWS(H$3:H259))),"")</f>
        <v/>
      </c>
    </row>
    <row r="260" spans="8:8" x14ac:dyDescent="0.2">
      <c r="H260" s="50" t="str">
        <f t="array" ref="H260">IFERROR(INDEX(Tableau7[Nom],SMALL(IF(AND($E$1=Tableau7[Chantier],ROW(Tableau7[Chantier])-MIN(ROW(BD!$P261)+1),$H$2=Tableau7[Date],ROW(Tableau7[Date])-MIN(ROW(BD!$C261))+1)," "),ROWS(H$3:H260))),"")</f>
        <v/>
      </c>
    </row>
    <row r="261" spans="8:8" x14ac:dyDescent="0.2">
      <c r="H261" s="50" t="str">
        <f t="array" ref="H261">IFERROR(INDEX(Tableau7[Nom],SMALL(IF(AND($E$1=Tableau7[Chantier],ROW(Tableau7[Chantier])-MIN(ROW(BD!$P262)+1),$H$2=Tableau7[Date],ROW(Tableau7[Date])-MIN(ROW(BD!$C262))+1)," "),ROWS(H$3:H261))),"")</f>
        <v/>
      </c>
    </row>
    <row r="262" spans="8:8" x14ac:dyDescent="0.2">
      <c r="H262" s="50" t="str">
        <f t="array" ref="H262">IFERROR(INDEX(Tableau7[Nom],SMALL(IF(AND($E$1=Tableau7[Chantier],ROW(Tableau7[Chantier])-MIN(ROW(BD!$P263)+1),$H$2=Tableau7[Date],ROW(Tableau7[Date])-MIN(ROW(BD!$C263))+1)," "),ROWS(H$3:H262))),"")</f>
        <v/>
      </c>
    </row>
    <row r="263" spans="8:8" x14ac:dyDescent="0.2">
      <c r="H263" s="50" t="str">
        <f t="array" ref="H263">IFERROR(INDEX(Tableau7[Nom],SMALL(IF(AND($E$1=Tableau7[Chantier],ROW(Tableau7[Chantier])-MIN(ROW(BD!$P264)+1),$H$2=Tableau7[Date],ROW(Tableau7[Date])-MIN(ROW(BD!$C264))+1)," "),ROWS(H$3:H263))),"")</f>
        <v/>
      </c>
    </row>
    <row r="264" spans="8:8" x14ac:dyDescent="0.2">
      <c r="H264" s="50" t="str">
        <f t="array" ref="H264">IFERROR(INDEX(Tableau7[Nom],SMALL(IF(AND($E$1=Tableau7[Chantier],ROW(Tableau7[Chantier])-MIN(ROW(BD!$P265)+1),$H$2=Tableau7[Date],ROW(Tableau7[Date])-MIN(ROW(BD!$C265))+1)," "),ROWS(H$3:H264))),"")</f>
        <v/>
      </c>
    </row>
    <row r="265" spans="8:8" x14ac:dyDescent="0.2">
      <c r="H265" s="50" t="str">
        <f t="array" ref="H265">IFERROR(INDEX(Tableau7[Nom],SMALL(IF(AND($E$1=Tableau7[Chantier],ROW(Tableau7[Chantier])-MIN(ROW(BD!$P266)+1),$H$2=Tableau7[Date],ROW(Tableau7[Date])-MIN(ROW(BD!$C266))+1)," "),ROWS(H$3:H265))),"")</f>
        <v/>
      </c>
    </row>
    <row r="266" spans="8:8" x14ac:dyDescent="0.2">
      <c r="H266" s="50" t="str">
        <f t="array" ref="H266">IFERROR(INDEX(Tableau7[Nom],SMALL(IF(AND($E$1=Tableau7[Chantier],ROW(Tableau7[Chantier])-MIN(ROW(BD!$P267)+1),$H$2=Tableau7[Date],ROW(Tableau7[Date])-MIN(ROW(BD!$C267))+1)," "),ROWS(H$3:H266))),"")</f>
        <v/>
      </c>
    </row>
    <row r="267" spans="8:8" x14ac:dyDescent="0.2">
      <c r="H267" s="50" t="str">
        <f t="array" ref="H267">IFERROR(INDEX(Tableau7[Nom],SMALL(IF(AND($E$1=Tableau7[Chantier],ROW(Tableau7[Chantier])-MIN(ROW(BD!$P268)+1),$H$2=Tableau7[Date],ROW(Tableau7[Date])-MIN(ROW(BD!$C268))+1)," "),ROWS(H$3:H267))),"")</f>
        <v/>
      </c>
    </row>
    <row r="268" spans="8:8" x14ac:dyDescent="0.2">
      <c r="H268" s="50" t="str">
        <f t="array" ref="H268">IFERROR(INDEX(Tableau7[Nom],SMALL(IF(AND($E$1=Tableau7[Chantier],ROW(Tableau7[Chantier])-MIN(ROW(BD!$P269)+1),$H$2=Tableau7[Date],ROW(Tableau7[Date])-MIN(ROW(BD!$C269))+1)," "),ROWS(H$3:H268))),"")</f>
        <v/>
      </c>
    </row>
    <row r="269" spans="8:8" x14ac:dyDescent="0.2">
      <c r="H269" s="50" t="str">
        <f t="array" ref="H269">IFERROR(INDEX(Tableau7[Nom],SMALL(IF(AND($E$1=Tableau7[Chantier],ROW(Tableau7[Chantier])-MIN(ROW(BD!$P270)+1),$H$2=Tableau7[Date],ROW(Tableau7[Date])-MIN(ROW(BD!$C270))+1)," "),ROWS(H$3:H269))),"")</f>
        <v/>
      </c>
    </row>
    <row r="270" spans="8:8" x14ac:dyDescent="0.2">
      <c r="H270" s="50" t="str">
        <f t="array" ref="H270">IFERROR(INDEX(Tableau7[Nom],SMALL(IF(AND($E$1=Tableau7[Chantier],ROW(Tableau7[Chantier])-MIN(ROW(BD!$P271)+1),$H$2=Tableau7[Date],ROW(Tableau7[Date])-MIN(ROW(BD!$C271))+1)," "),ROWS(H$3:H270))),"")</f>
        <v/>
      </c>
    </row>
    <row r="271" spans="8:8" x14ac:dyDescent="0.2">
      <c r="H271" s="50" t="str">
        <f t="array" ref="H271">IFERROR(INDEX(Tableau7[Nom],SMALL(IF(AND($E$1=Tableau7[Chantier],ROW(Tableau7[Chantier])-MIN(ROW(BD!$P272)+1),$H$2=Tableau7[Date],ROW(Tableau7[Date])-MIN(ROW(BD!$C272))+1)," "),ROWS(H$3:H271))),"")</f>
        <v/>
      </c>
    </row>
    <row r="272" spans="8:8" x14ac:dyDescent="0.2">
      <c r="H272" s="50" t="str">
        <f t="array" ref="H272">IFERROR(INDEX(Tableau7[Nom],SMALL(IF(AND($E$1=Tableau7[Chantier],ROW(Tableau7[Chantier])-MIN(ROW(BD!$P273)+1),$H$2=Tableau7[Date],ROW(Tableau7[Date])-MIN(ROW(BD!$C273))+1)," "),ROWS(H$3:H272))),"")</f>
        <v/>
      </c>
    </row>
    <row r="273" spans="8:8" x14ac:dyDescent="0.2">
      <c r="H273" s="50" t="str">
        <f t="array" ref="H273">IFERROR(INDEX(Tableau7[Nom],SMALL(IF(AND($E$1=Tableau7[Chantier],ROW(Tableau7[Chantier])-MIN(ROW(BD!$P274)+1),$H$2=Tableau7[Date],ROW(Tableau7[Date])-MIN(ROW(BD!$C274))+1)," "),ROWS(H$3:H273))),"")</f>
        <v/>
      </c>
    </row>
    <row r="274" spans="8:8" x14ac:dyDescent="0.2">
      <c r="H274" s="50" t="str">
        <f t="array" ref="H274">IFERROR(INDEX(Tableau7[Nom],SMALL(IF(AND($E$1=Tableau7[Chantier],ROW(Tableau7[Chantier])-MIN(ROW(BD!$P275)+1),$H$2=Tableau7[Date],ROW(Tableau7[Date])-MIN(ROW(BD!$C275))+1)," "),ROWS(H$3:H274))),"")</f>
        <v/>
      </c>
    </row>
    <row r="275" spans="8:8" x14ac:dyDescent="0.2">
      <c r="H275" s="50" t="str">
        <f t="array" ref="H275">IFERROR(INDEX(Tableau7[Nom],SMALL(IF(AND($E$1=Tableau7[Chantier],ROW(Tableau7[Chantier])-MIN(ROW(BD!$P276)+1),$H$2=Tableau7[Date],ROW(Tableau7[Date])-MIN(ROW(BD!$C276))+1)," "),ROWS(H$3:H275))),"")</f>
        <v/>
      </c>
    </row>
    <row r="276" spans="8:8" x14ac:dyDescent="0.2">
      <c r="H276" s="50" t="str">
        <f t="array" ref="H276">IFERROR(INDEX(Tableau7[Nom],SMALL(IF(AND($E$1=Tableau7[Chantier],ROW(Tableau7[Chantier])-MIN(ROW(BD!$P277)+1),$H$2=Tableau7[Date],ROW(Tableau7[Date])-MIN(ROW(BD!$C277))+1)," "),ROWS(H$3:H276))),"")</f>
        <v/>
      </c>
    </row>
    <row r="277" spans="8:8" x14ac:dyDescent="0.2">
      <c r="H277" s="50" t="str">
        <f t="array" ref="H277">IFERROR(INDEX(Tableau7[Nom],SMALL(IF(AND($E$1=Tableau7[Chantier],ROW(Tableau7[Chantier])-MIN(ROW(BD!$P278)+1),$H$2=Tableau7[Date],ROW(Tableau7[Date])-MIN(ROW(BD!$C278))+1)," "),ROWS(H$3:H277))),"")</f>
        <v/>
      </c>
    </row>
    <row r="278" spans="8:8" x14ac:dyDescent="0.2">
      <c r="H278" s="50" t="str">
        <f t="array" ref="H278">IFERROR(INDEX(Tableau7[Nom],SMALL(IF(AND($E$1=Tableau7[Chantier],ROW(Tableau7[Chantier])-MIN(ROW(BD!$P279)+1),$H$2=Tableau7[Date],ROW(Tableau7[Date])-MIN(ROW(BD!$C279))+1)," "),ROWS(H$3:H278))),"")</f>
        <v/>
      </c>
    </row>
    <row r="279" spans="8:8" x14ac:dyDescent="0.2">
      <c r="H279" s="50" t="str">
        <f t="array" ref="H279">IFERROR(INDEX(Tableau7[Nom],SMALL(IF(AND($E$1=Tableau7[Chantier],ROW(Tableau7[Chantier])-MIN(ROW(BD!$P280)+1),$H$2=Tableau7[Date],ROW(Tableau7[Date])-MIN(ROW(BD!$C280))+1)," "),ROWS(H$3:H279))),"")</f>
        <v/>
      </c>
    </row>
    <row r="280" spans="8:8" x14ac:dyDescent="0.2">
      <c r="H280" s="50" t="str">
        <f t="array" ref="H280">IFERROR(INDEX(Tableau7[Nom],SMALL(IF(AND($E$1=Tableau7[Chantier],ROW(Tableau7[Chantier])-MIN(ROW(BD!$P281)+1),$H$2=Tableau7[Date],ROW(Tableau7[Date])-MIN(ROW(BD!$C281))+1)," "),ROWS(H$3:H280))),"")</f>
        <v/>
      </c>
    </row>
    <row r="281" spans="8:8" x14ac:dyDescent="0.2">
      <c r="H281" s="50" t="str">
        <f t="array" ref="H281">IFERROR(INDEX(Tableau7[Nom],SMALL(IF(AND($E$1=Tableau7[Chantier],ROW(Tableau7[Chantier])-MIN(ROW(BD!$P282)+1),$H$2=Tableau7[Date],ROW(Tableau7[Date])-MIN(ROW(BD!$C282))+1)," "),ROWS(H$3:H281))),"")</f>
        <v/>
      </c>
    </row>
    <row r="282" spans="8:8" x14ac:dyDescent="0.2">
      <c r="H282" s="50" t="str">
        <f t="array" ref="H282">IFERROR(INDEX(Tableau7[Nom],SMALL(IF(AND($E$1=Tableau7[Chantier],ROW(Tableau7[Chantier])-MIN(ROW(BD!$P283)+1),$H$2=Tableau7[Date],ROW(Tableau7[Date])-MIN(ROW(BD!$C283))+1)," "),ROWS(H$3:H282))),"")</f>
        <v/>
      </c>
    </row>
    <row r="283" spans="8:8" x14ac:dyDescent="0.2">
      <c r="H283" s="50" t="str">
        <f t="array" ref="H283">IFERROR(INDEX(Tableau7[Nom],SMALL(IF(AND($E$1=Tableau7[Chantier],ROW(Tableau7[Chantier])-MIN(ROW(BD!$P284)+1),$H$2=Tableau7[Date],ROW(Tableau7[Date])-MIN(ROW(BD!$C284))+1)," "),ROWS(H$3:H283))),"")</f>
        <v/>
      </c>
    </row>
    <row r="284" spans="8:8" x14ac:dyDescent="0.2">
      <c r="H284" s="50" t="str">
        <f t="array" ref="H284">IFERROR(INDEX(Tableau7[Nom],SMALL(IF(AND($E$1=Tableau7[Chantier],ROW(Tableau7[Chantier])-MIN(ROW(BD!$P285)+1),$H$2=Tableau7[Date],ROW(Tableau7[Date])-MIN(ROW(BD!$C285))+1)," "),ROWS(H$3:H284))),"")</f>
        <v/>
      </c>
    </row>
    <row r="285" spans="8:8" x14ac:dyDescent="0.2">
      <c r="H285" s="50" t="str">
        <f t="array" ref="H285">IFERROR(INDEX(Tableau7[Nom],SMALL(IF(AND($E$1=Tableau7[Chantier],ROW(Tableau7[Chantier])-MIN(ROW(BD!$P286)+1),$H$2=Tableau7[Date],ROW(Tableau7[Date])-MIN(ROW(BD!$C286))+1)," "),ROWS(H$3:H285))),"")</f>
        <v/>
      </c>
    </row>
    <row r="286" spans="8:8" x14ac:dyDescent="0.2">
      <c r="H286" s="50" t="str">
        <f t="array" ref="H286">IFERROR(INDEX(Tableau7[Nom],SMALL(IF(AND($E$1=Tableau7[Chantier],ROW(Tableau7[Chantier])-MIN(ROW(BD!$P287)+1),$H$2=Tableau7[Date],ROW(Tableau7[Date])-MIN(ROW(BD!$C287))+1)," "),ROWS(H$3:H286))),"")</f>
        <v/>
      </c>
    </row>
    <row r="287" spans="8:8" x14ac:dyDescent="0.2">
      <c r="H287" s="50" t="str">
        <f t="array" ref="H287">IFERROR(INDEX(Tableau7[Nom],SMALL(IF(AND($E$1=Tableau7[Chantier],ROW(Tableau7[Chantier])-MIN(ROW(BD!$P288)+1),$H$2=Tableau7[Date],ROW(Tableau7[Date])-MIN(ROW(BD!$C288))+1)," "),ROWS(H$3:H287))),"")</f>
        <v/>
      </c>
    </row>
    <row r="288" spans="8:8" x14ac:dyDescent="0.2">
      <c r="H288" s="50" t="str">
        <f t="array" ref="H288">IFERROR(INDEX(Tableau7[Nom],SMALL(IF(AND($E$1=Tableau7[Chantier],ROW(Tableau7[Chantier])-MIN(ROW(BD!$P289)+1),$H$2=Tableau7[Date],ROW(Tableau7[Date])-MIN(ROW(BD!$C289))+1)," "),ROWS(H$3:H288))),"")</f>
        <v/>
      </c>
    </row>
    <row r="289" spans="8:8" x14ac:dyDescent="0.2">
      <c r="H289" s="50" t="str">
        <f t="array" ref="H289">IFERROR(INDEX(Tableau7[Nom],SMALL(IF(AND($E$1=Tableau7[Chantier],ROW(Tableau7[Chantier])-MIN(ROW(BD!$P290)+1),$H$2=Tableau7[Date],ROW(Tableau7[Date])-MIN(ROW(BD!$C290))+1)," "),ROWS(H$3:H289))),"")</f>
        <v/>
      </c>
    </row>
    <row r="290" spans="8:8" x14ac:dyDescent="0.2">
      <c r="H290" s="50" t="str">
        <f t="array" ref="H290">IFERROR(INDEX(Tableau7[Nom],SMALL(IF(AND($E$1=Tableau7[Chantier],ROW(Tableau7[Chantier])-MIN(ROW(BD!$P291)+1),$H$2=Tableau7[Date],ROW(Tableau7[Date])-MIN(ROW(BD!$C291))+1)," "),ROWS(H$3:H290))),"")</f>
        <v/>
      </c>
    </row>
    <row r="291" spans="8:8" x14ac:dyDescent="0.2">
      <c r="H291" s="50" t="str">
        <f t="array" ref="H291">IFERROR(INDEX(Tableau7[Nom],SMALL(IF(AND($E$1=Tableau7[Chantier],ROW(Tableau7[Chantier])-MIN(ROW(BD!$P292)+1),$H$2=Tableau7[Date],ROW(Tableau7[Date])-MIN(ROW(BD!$C292))+1)," "),ROWS(H$3:H291))),"")</f>
        <v/>
      </c>
    </row>
    <row r="292" spans="8:8" x14ac:dyDescent="0.2">
      <c r="H292" s="50" t="str">
        <f t="array" ref="H292">IFERROR(INDEX(Tableau7[Nom],SMALL(IF(AND($E$1=Tableau7[Chantier],ROW(Tableau7[Chantier])-MIN(ROW(BD!$P293)+1),$H$2=Tableau7[Date],ROW(Tableau7[Date])-MIN(ROW(BD!$C293))+1)," "),ROWS(H$3:H292))),"")</f>
        <v/>
      </c>
    </row>
    <row r="293" spans="8:8" x14ac:dyDescent="0.2">
      <c r="H293" s="50" t="str">
        <f t="array" ref="H293">IFERROR(INDEX(Tableau7[Nom],SMALL(IF(AND($E$1=Tableau7[Chantier],ROW(Tableau7[Chantier])-MIN(ROW(BD!$P294)+1),$H$2=Tableau7[Date],ROW(Tableau7[Date])-MIN(ROW(BD!$C294))+1)," "),ROWS(H$3:H293))),"")</f>
        <v/>
      </c>
    </row>
    <row r="294" spans="8:8" x14ac:dyDescent="0.2">
      <c r="H294" s="50" t="str">
        <f t="array" ref="H294">IFERROR(INDEX(Tableau7[Nom],SMALL(IF(AND($E$1=Tableau7[Chantier],ROW(Tableau7[Chantier])-MIN(ROW(BD!$P295)+1),$H$2=Tableau7[Date],ROW(Tableau7[Date])-MIN(ROW(BD!$C295))+1)," "),ROWS(H$3:H294))),"")</f>
        <v/>
      </c>
    </row>
    <row r="295" spans="8:8" x14ac:dyDescent="0.2">
      <c r="H295" s="50" t="str">
        <f t="array" ref="H295">IFERROR(INDEX(Tableau7[Nom],SMALL(IF(AND($E$1=Tableau7[Chantier],ROW(Tableau7[Chantier])-MIN(ROW(BD!$P296)+1),$H$2=Tableau7[Date],ROW(Tableau7[Date])-MIN(ROW(BD!$C296))+1)," "),ROWS(H$3:H295))),"")</f>
        <v/>
      </c>
    </row>
    <row r="296" spans="8:8" x14ac:dyDescent="0.2">
      <c r="H296" s="50" t="str">
        <f t="array" ref="H296">IFERROR(INDEX(Tableau7[Nom],SMALL(IF(AND($E$1=Tableau7[Chantier],ROW(Tableau7[Chantier])-MIN(ROW(BD!$P297)+1),$H$2=Tableau7[Date],ROW(Tableau7[Date])-MIN(ROW(BD!$C297))+1)," "),ROWS(H$3:H296))),"")</f>
        <v/>
      </c>
    </row>
    <row r="297" spans="8:8" x14ac:dyDescent="0.2">
      <c r="H297" s="50" t="str">
        <f t="array" ref="H297">IFERROR(INDEX(Tableau7[Nom],SMALL(IF(AND($E$1=Tableau7[Chantier],ROW(Tableau7[Chantier])-MIN(ROW(BD!$P298)+1),$H$2=Tableau7[Date],ROW(Tableau7[Date])-MIN(ROW(BD!$C298))+1)," "),ROWS(H$3:H297))),"")</f>
        <v/>
      </c>
    </row>
    <row r="298" spans="8:8" x14ac:dyDescent="0.2">
      <c r="H298" s="50" t="str">
        <f t="array" ref="H298">IFERROR(INDEX(Tableau7[Nom],SMALL(IF(AND($E$1=Tableau7[Chantier],ROW(Tableau7[Chantier])-MIN(ROW(BD!$P299)+1),$H$2=Tableau7[Date],ROW(Tableau7[Date])-MIN(ROW(BD!$C299))+1)," "),ROWS(H$3:H298))),"")</f>
        <v/>
      </c>
    </row>
    <row r="299" spans="8:8" x14ac:dyDescent="0.2">
      <c r="H299" s="50" t="str">
        <f t="array" ref="H299">IFERROR(INDEX(Tableau7[Nom],SMALL(IF(AND($E$1=Tableau7[Chantier],ROW(Tableau7[Chantier])-MIN(ROW(BD!$P300)+1),$H$2=Tableau7[Date],ROW(Tableau7[Date])-MIN(ROW(BD!$C300))+1)," "),ROWS(H$3:H299))),"")</f>
        <v/>
      </c>
    </row>
    <row r="300" spans="8:8" x14ac:dyDescent="0.2">
      <c r="H300" s="50" t="str">
        <f t="array" ref="H300">IFERROR(INDEX(Tableau7[Nom],SMALL(IF(AND($E$1=Tableau7[Chantier],ROW(Tableau7[Chantier])-MIN(ROW(BD!$P301)+1),$H$2=Tableau7[Date],ROW(Tableau7[Date])-MIN(ROW(BD!$C301))+1)," "),ROWS(H$3:H300))),"")</f>
        <v/>
      </c>
    </row>
    <row r="301" spans="8:8" x14ac:dyDescent="0.2">
      <c r="H301" s="50" t="str">
        <f t="array" ref="H301">IFERROR(INDEX(Tableau7[Nom],SMALL(IF(AND($E$1=Tableau7[Chantier],ROW(Tableau7[Chantier])-MIN(ROW(BD!$P302)+1),$H$2=Tableau7[Date],ROW(Tableau7[Date])-MIN(ROW(BD!$C302))+1)," "),ROWS(H$3:H301))),"")</f>
        <v/>
      </c>
    </row>
    <row r="302" spans="8:8" x14ac:dyDescent="0.2">
      <c r="H302" s="50" t="str">
        <f t="array" ref="H302">IFERROR(INDEX(Tableau7[Nom],SMALL(IF(AND($E$1=Tableau7[Chantier],ROW(Tableau7[Chantier])-MIN(ROW(BD!$P303)+1),$H$2=Tableau7[Date],ROW(Tableau7[Date])-MIN(ROW(BD!$C303))+1)," "),ROWS(H$3:H302))),"")</f>
        <v/>
      </c>
    </row>
    <row r="303" spans="8:8" x14ac:dyDescent="0.2">
      <c r="H303" s="50" t="str">
        <f t="array" ref="H303">IFERROR(INDEX(Tableau7[Nom],SMALL(IF(AND($E$1=Tableau7[Chantier],ROW(Tableau7[Chantier])-MIN(ROW(BD!$P304)+1),$H$2=Tableau7[Date],ROW(Tableau7[Date])-MIN(ROW(BD!$C304))+1)," "),ROWS(H$3:H303))),"")</f>
        <v/>
      </c>
    </row>
    <row r="304" spans="8:8" x14ac:dyDescent="0.2">
      <c r="H304" s="50" t="str">
        <f t="array" ref="H304">IFERROR(INDEX(Tableau7[Nom],SMALL(IF(AND($E$1=Tableau7[Chantier],ROW(Tableau7[Chantier])-MIN(ROW(BD!$P305)+1),$H$2=Tableau7[Date],ROW(Tableau7[Date])-MIN(ROW(BD!$C305))+1)," "),ROWS(H$3:H304))),"")</f>
        <v/>
      </c>
    </row>
    <row r="305" spans="8:8" x14ac:dyDescent="0.2">
      <c r="H305" s="50" t="str">
        <f t="array" ref="H305">IFERROR(INDEX(Tableau7[Nom],SMALL(IF(AND($E$1=Tableau7[Chantier],ROW(Tableau7[Chantier])-MIN(ROW(BD!$P306)+1),$H$2=Tableau7[Date],ROW(Tableau7[Date])-MIN(ROW(BD!$C306))+1)," "),ROWS(H$3:H305))),"")</f>
        <v/>
      </c>
    </row>
    <row r="306" spans="8:8" x14ac:dyDescent="0.2">
      <c r="H306" s="50" t="str">
        <f t="array" ref="H306">IFERROR(INDEX(Tableau7[Nom],SMALL(IF(AND($E$1=Tableau7[Chantier],ROW(Tableau7[Chantier])-MIN(ROW(BD!$P307)+1),$H$2=Tableau7[Date],ROW(Tableau7[Date])-MIN(ROW(BD!$C307))+1)," "),ROWS(H$3:H306))),"")</f>
        <v/>
      </c>
    </row>
    <row r="307" spans="8:8" x14ac:dyDescent="0.2">
      <c r="H307" s="50" t="str">
        <f t="array" ref="H307">IFERROR(INDEX(Tableau7[Nom],SMALL(IF(AND($E$1=Tableau7[Chantier],ROW(Tableau7[Chantier])-MIN(ROW(BD!$P308)+1),$H$2=Tableau7[Date],ROW(Tableau7[Date])-MIN(ROW(BD!$C308))+1)," "),ROWS(H$3:H307))),"")</f>
        <v/>
      </c>
    </row>
    <row r="308" spans="8:8" x14ac:dyDescent="0.2">
      <c r="H308" s="50" t="str">
        <f t="array" ref="H308">IFERROR(INDEX(Tableau7[Nom],SMALL(IF(AND($E$1=Tableau7[Chantier],ROW(Tableau7[Chantier])-MIN(ROW(BD!$P309)+1),$H$2=Tableau7[Date],ROW(Tableau7[Date])-MIN(ROW(BD!$C309))+1)," "),ROWS(H$3:H308))),"")</f>
        <v/>
      </c>
    </row>
    <row r="309" spans="8:8" x14ac:dyDescent="0.2">
      <c r="H309" s="50" t="str">
        <f t="array" ref="H309">IFERROR(INDEX(Tableau7[Nom],SMALL(IF(AND($E$1=Tableau7[Chantier],ROW(Tableau7[Chantier])-MIN(ROW(BD!$P310)+1),$H$2=Tableau7[Date],ROW(Tableau7[Date])-MIN(ROW(BD!$C310))+1)," "),ROWS(H$3:H309))),"")</f>
        <v/>
      </c>
    </row>
    <row r="310" spans="8:8" x14ac:dyDescent="0.2">
      <c r="H310" s="50" t="str">
        <f t="array" ref="H310">IFERROR(INDEX(Tableau7[Nom],SMALL(IF(AND($E$1=Tableau7[Chantier],ROW(Tableau7[Chantier])-MIN(ROW(BD!$P311)+1),$H$2=Tableau7[Date],ROW(Tableau7[Date])-MIN(ROW(BD!$C311))+1)," "),ROWS(H$3:H310))),"")</f>
        <v/>
      </c>
    </row>
    <row r="311" spans="8:8" x14ac:dyDescent="0.2">
      <c r="H311" s="50" t="str">
        <f t="array" ref="H311">IFERROR(INDEX(Tableau7[Nom],SMALL(IF(AND($E$1=Tableau7[Chantier],ROW(Tableau7[Chantier])-MIN(ROW(BD!$P312)+1),$H$2=Tableau7[Date],ROW(Tableau7[Date])-MIN(ROW(BD!$C312))+1)," "),ROWS(H$3:H311))),"")</f>
        <v/>
      </c>
    </row>
    <row r="312" spans="8:8" x14ac:dyDescent="0.2">
      <c r="H312" s="50" t="str">
        <f t="array" ref="H312">IFERROR(INDEX(Tableau7[Nom],SMALL(IF(AND($E$1=Tableau7[Chantier],ROW(Tableau7[Chantier])-MIN(ROW(BD!$P313)+1),$H$2=Tableau7[Date],ROW(Tableau7[Date])-MIN(ROW(BD!$C313))+1)," "),ROWS(H$3:H312))),"")</f>
        <v/>
      </c>
    </row>
    <row r="313" spans="8:8" x14ac:dyDescent="0.2">
      <c r="H313" s="50" t="str">
        <f t="array" ref="H313">IFERROR(INDEX(Tableau7[Nom],SMALL(IF(AND($E$1=Tableau7[Chantier],ROW(Tableau7[Chantier])-MIN(ROW(BD!$P314)+1),$H$2=Tableau7[Date],ROW(Tableau7[Date])-MIN(ROW(BD!$C314))+1)," "),ROWS(H$3:H313))),"")</f>
        <v/>
      </c>
    </row>
    <row r="314" spans="8:8" x14ac:dyDescent="0.2">
      <c r="H314" s="50" t="str">
        <f t="array" ref="H314">IFERROR(INDEX(Tableau7[Nom],SMALL(IF(AND($E$1=Tableau7[Chantier],ROW(Tableau7[Chantier])-MIN(ROW(BD!$P315)+1),$H$2=Tableau7[Date],ROW(Tableau7[Date])-MIN(ROW(BD!$C315))+1)," "),ROWS(H$3:H314))),"")</f>
        <v/>
      </c>
    </row>
    <row r="315" spans="8:8" x14ac:dyDescent="0.2">
      <c r="H315" s="50" t="str">
        <f t="array" ref="H315">IFERROR(INDEX(Tableau7[Nom],SMALL(IF(AND($E$1=Tableau7[Chantier],ROW(Tableau7[Chantier])-MIN(ROW(BD!$P316)+1),$H$2=Tableau7[Date],ROW(Tableau7[Date])-MIN(ROW(BD!$C316))+1)," "),ROWS(H$3:H315))),"")</f>
        <v/>
      </c>
    </row>
    <row r="316" spans="8:8" x14ac:dyDescent="0.2">
      <c r="H316" s="50" t="str">
        <f t="array" ref="H316">IFERROR(INDEX(Tableau7[Nom],SMALL(IF(AND($E$1=Tableau7[Chantier],ROW(Tableau7[Chantier])-MIN(ROW(BD!$P317)+1),$H$2=Tableau7[Date],ROW(Tableau7[Date])-MIN(ROW(BD!$C317))+1)," "),ROWS(H$3:H316))),"")</f>
        <v/>
      </c>
    </row>
    <row r="317" spans="8:8" x14ac:dyDescent="0.2">
      <c r="H317" s="50" t="str">
        <f t="array" ref="H317">IFERROR(INDEX(Tableau7[Nom],SMALL(IF(AND($E$1=Tableau7[Chantier],ROW(Tableau7[Chantier])-MIN(ROW(BD!$P318)+1),$H$2=Tableau7[Date],ROW(Tableau7[Date])-MIN(ROW(BD!$C318))+1)," "),ROWS(H$3:H317))),"")</f>
        <v/>
      </c>
    </row>
    <row r="318" spans="8:8" x14ac:dyDescent="0.2">
      <c r="H318" s="50" t="str">
        <f t="array" ref="H318">IFERROR(INDEX(Tableau7[Nom],SMALL(IF(AND($E$1=Tableau7[Chantier],ROW(Tableau7[Chantier])-MIN(ROW(BD!$P319)+1),$H$2=Tableau7[Date],ROW(Tableau7[Date])-MIN(ROW(BD!$C319))+1)," "),ROWS(H$3:H318))),"")</f>
        <v/>
      </c>
    </row>
    <row r="319" spans="8:8" x14ac:dyDescent="0.2">
      <c r="H319" s="50" t="str">
        <f t="array" ref="H319">IFERROR(INDEX(Tableau7[Nom],SMALL(IF(AND($E$1=Tableau7[Chantier],ROW(Tableau7[Chantier])-MIN(ROW(BD!$P320)+1),$H$2=Tableau7[Date],ROW(Tableau7[Date])-MIN(ROW(BD!$C320))+1)," "),ROWS(H$3:H319))),"")</f>
        <v/>
      </c>
    </row>
    <row r="320" spans="8:8" x14ac:dyDescent="0.2">
      <c r="H320" s="50" t="str">
        <f t="array" ref="H320">IFERROR(INDEX(Tableau7[Nom],SMALL(IF(AND($E$1=Tableau7[Chantier],ROW(Tableau7[Chantier])-MIN(ROW(BD!$P321)+1),$H$2=Tableau7[Date],ROW(Tableau7[Date])-MIN(ROW(BD!$C321))+1)," "),ROWS(H$3:H320))),"")</f>
        <v/>
      </c>
    </row>
    <row r="321" spans="8:8" x14ac:dyDescent="0.2">
      <c r="H321" s="50" t="str">
        <f t="array" ref="H321">IFERROR(INDEX(Tableau7[Nom],SMALL(IF(AND($E$1=Tableau7[Chantier],ROW(Tableau7[Chantier])-MIN(ROW(BD!$P322)+1),$H$2=Tableau7[Date],ROW(Tableau7[Date])-MIN(ROW(BD!$C322))+1)," "),ROWS(H$3:H321))),"")</f>
        <v/>
      </c>
    </row>
    <row r="322" spans="8:8" x14ac:dyDescent="0.2">
      <c r="H322" s="50" t="str">
        <f t="array" ref="H322">IFERROR(INDEX(Tableau7[Nom],SMALL(IF(AND($E$1=Tableau7[Chantier],ROW(Tableau7[Chantier])-MIN(ROW(BD!$P323)+1),$H$2=Tableau7[Date],ROW(Tableau7[Date])-MIN(ROW(BD!$C323))+1)," "),ROWS(H$3:H322))),"")</f>
        <v/>
      </c>
    </row>
    <row r="323" spans="8:8" x14ac:dyDescent="0.2">
      <c r="H323" s="50" t="str">
        <f t="array" ref="H323">IFERROR(INDEX(Tableau7[Nom],SMALL(IF(AND($E$1=Tableau7[Chantier],ROW(Tableau7[Chantier])-MIN(ROW(BD!$P324)+1),$H$2=Tableau7[Date],ROW(Tableau7[Date])-MIN(ROW(BD!$C324))+1)," "),ROWS(H$3:H323))),"")</f>
        <v/>
      </c>
    </row>
    <row r="324" spans="8:8" x14ac:dyDescent="0.2">
      <c r="H324" s="50" t="str">
        <f t="array" ref="H324">IFERROR(INDEX(Tableau7[Nom],SMALL(IF(AND($E$1=Tableau7[Chantier],ROW(Tableau7[Chantier])-MIN(ROW(BD!$P325)+1),$H$2=Tableau7[Date],ROW(Tableau7[Date])-MIN(ROW(BD!$C325))+1)," "),ROWS(H$3:H324))),"")</f>
        <v/>
      </c>
    </row>
    <row r="325" spans="8:8" x14ac:dyDescent="0.2">
      <c r="H325" s="50" t="str">
        <f t="array" ref="H325">IFERROR(INDEX(Tableau7[Nom],SMALL(IF(AND($E$1=Tableau7[Chantier],ROW(Tableau7[Chantier])-MIN(ROW(BD!$P326)+1),$H$2=Tableau7[Date],ROW(Tableau7[Date])-MIN(ROW(BD!$C326))+1)," "),ROWS(H$3:H325))),"")</f>
        <v/>
      </c>
    </row>
    <row r="326" spans="8:8" x14ac:dyDescent="0.2">
      <c r="H326" s="50" t="str">
        <f t="array" ref="H326">IFERROR(INDEX(Tableau7[Nom],SMALL(IF(AND($E$1=Tableau7[Chantier],ROW(Tableau7[Chantier])-MIN(ROW(BD!$P327)+1),$H$2=Tableau7[Date],ROW(Tableau7[Date])-MIN(ROW(BD!$C327))+1)," "),ROWS(H$3:H326))),"")</f>
        <v/>
      </c>
    </row>
    <row r="327" spans="8:8" x14ac:dyDescent="0.2">
      <c r="H327" s="50" t="str">
        <f t="array" ref="H327">IFERROR(INDEX(Tableau7[Nom],SMALL(IF(AND($E$1=Tableau7[Chantier],ROW(Tableau7[Chantier])-MIN(ROW(BD!$P328)+1),$H$2=Tableau7[Date],ROW(Tableau7[Date])-MIN(ROW(BD!$C328))+1)," "),ROWS(H$3:H327))),"")</f>
        <v/>
      </c>
    </row>
    <row r="328" spans="8:8" x14ac:dyDescent="0.2">
      <c r="H328" s="50" t="str">
        <f t="array" ref="H328">IFERROR(INDEX(Tableau7[Nom],SMALL(IF(AND($E$1=Tableau7[Chantier],ROW(Tableau7[Chantier])-MIN(ROW(BD!$P329)+1),$H$2=Tableau7[Date],ROW(Tableau7[Date])-MIN(ROW(BD!$C329))+1)," "),ROWS(H$3:H328))),"")</f>
        <v/>
      </c>
    </row>
    <row r="329" spans="8:8" x14ac:dyDescent="0.2">
      <c r="H329" s="50" t="str">
        <f t="array" ref="H329">IFERROR(INDEX(Tableau7[Nom],SMALL(IF(AND($E$1=Tableau7[Chantier],ROW(Tableau7[Chantier])-MIN(ROW(BD!$P330)+1),$H$2=Tableau7[Date],ROW(Tableau7[Date])-MIN(ROW(BD!$C330))+1)," "),ROWS(H$3:H329))),"")</f>
        <v/>
      </c>
    </row>
    <row r="330" spans="8:8" x14ac:dyDescent="0.2">
      <c r="H330" s="50" t="str">
        <f t="array" ref="H330">IFERROR(INDEX(Tableau7[Nom],SMALL(IF(AND($E$1=Tableau7[Chantier],ROW(Tableau7[Chantier])-MIN(ROW(BD!$P331)+1),$H$2=Tableau7[Date],ROW(Tableau7[Date])-MIN(ROW(BD!$C331))+1)," "),ROWS(H$3:H330))),"")</f>
        <v/>
      </c>
    </row>
    <row r="331" spans="8:8" x14ac:dyDescent="0.2">
      <c r="H331" s="50" t="str">
        <f t="array" ref="H331">IFERROR(INDEX(Tableau7[Nom],SMALL(IF(AND($E$1=Tableau7[Chantier],ROW(Tableau7[Chantier])-MIN(ROW(BD!$P332)+1),$H$2=Tableau7[Date],ROW(Tableau7[Date])-MIN(ROW(BD!$C332))+1)," "),ROWS(H$3:H331))),"")</f>
        <v/>
      </c>
    </row>
    <row r="332" spans="8:8" x14ac:dyDescent="0.2">
      <c r="H332" s="50" t="str">
        <f t="array" ref="H332">IFERROR(INDEX(Tableau7[Nom],SMALL(IF(AND($E$1=Tableau7[Chantier],ROW(Tableau7[Chantier])-MIN(ROW(BD!$P333)+1),$H$2=Tableau7[Date],ROW(Tableau7[Date])-MIN(ROW(BD!$C333))+1)," "),ROWS(H$3:H332))),"")</f>
        <v/>
      </c>
    </row>
    <row r="333" spans="8:8" x14ac:dyDescent="0.2">
      <c r="H333" s="50" t="str">
        <f t="array" ref="H333">IFERROR(INDEX(Tableau7[Nom],SMALL(IF(AND($E$1=Tableau7[Chantier],ROW(Tableau7[Chantier])-MIN(ROW(BD!$P334)+1),$H$2=Tableau7[Date],ROW(Tableau7[Date])-MIN(ROW(BD!$C334))+1)," "),ROWS(H$3:H333))),"")</f>
        <v/>
      </c>
    </row>
    <row r="334" spans="8:8" x14ac:dyDescent="0.2">
      <c r="H334" s="50" t="str">
        <f t="array" ref="H334">IFERROR(INDEX(Tableau7[Nom],SMALL(IF(AND($E$1=Tableau7[Chantier],ROW(Tableau7[Chantier])-MIN(ROW(BD!$P335)+1),$H$2=Tableau7[Date],ROW(Tableau7[Date])-MIN(ROW(BD!$C335))+1)," "),ROWS(H$3:H334))),"")</f>
        <v/>
      </c>
    </row>
    <row r="335" spans="8:8" x14ac:dyDescent="0.2">
      <c r="H335" s="50" t="str">
        <f t="array" ref="H335">IFERROR(INDEX(Tableau7[Nom],SMALL(IF(AND($E$1=Tableau7[Chantier],ROW(Tableau7[Chantier])-MIN(ROW(BD!$P336)+1),$H$2=Tableau7[Date],ROW(Tableau7[Date])-MIN(ROW(BD!$C336))+1)," "),ROWS(H$3:H335))),"")</f>
        <v/>
      </c>
    </row>
    <row r="336" spans="8:8" x14ac:dyDescent="0.2">
      <c r="H336" s="50" t="str">
        <f t="array" ref="H336">IFERROR(INDEX(Tableau7[Nom],SMALL(IF(AND($E$1=Tableau7[Chantier],ROW(Tableau7[Chantier])-MIN(ROW(BD!$P337)+1),$H$2=Tableau7[Date],ROW(Tableau7[Date])-MIN(ROW(BD!$C337))+1)," "),ROWS(H$3:H336))),"")</f>
        <v/>
      </c>
    </row>
    <row r="337" spans="8:8" x14ac:dyDescent="0.2">
      <c r="H337" s="50" t="str">
        <f t="array" ref="H337">IFERROR(INDEX(Tableau7[Nom],SMALL(IF(AND($E$1=Tableau7[Chantier],ROW(Tableau7[Chantier])-MIN(ROW(BD!$P338)+1),$H$2=Tableau7[Date],ROW(Tableau7[Date])-MIN(ROW(BD!$C338))+1)," "),ROWS(H$3:H337))),"")</f>
        <v/>
      </c>
    </row>
    <row r="338" spans="8:8" x14ac:dyDescent="0.2">
      <c r="H338" s="50" t="str">
        <f t="array" ref="H338">IFERROR(INDEX(Tableau7[Nom],SMALL(IF(AND($E$1=Tableau7[Chantier],ROW(Tableau7[Chantier])-MIN(ROW(BD!$P339)+1),$H$2=Tableau7[Date],ROW(Tableau7[Date])-MIN(ROW(BD!$C339))+1)," "),ROWS(H$3:H338))),"")</f>
        <v/>
      </c>
    </row>
    <row r="339" spans="8:8" x14ac:dyDescent="0.2">
      <c r="H339" s="50" t="str">
        <f t="array" ref="H339">IFERROR(INDEX(Tableau7[Nom],SMALL(IF(AND($E$1=Tableau7[Chantier],ROW(Tableau7[Chantier])-MIN(ROW(BD!$P340)+1),$H$2=Tableau7[Date],ROW(Tableau7[Date])-MIN(ROW(BD!$C340))+1)," "),ROWS(H$3:H339))),"")</f>
        <v/>
      </c>
    </row>
    <row r="340" spans="8:8" x14ac:dyDescent="0.2">
      <c r="H340" s="50" t="str">
        <f t="array" ref="H340">IFERROR(INDEX(Tableau7[Nom],SMALL(IF(AND($E$1=Tableau7[Chantier],ROW(Tableau7[Chantier])-MIN(ROW(BD!$P341)+1),$H$2=Tableau7[Date],ROW(Tableau7[Date])-MIN(ROW(BD!$C341))+1)," "),ROWS(H$3:H340))),"")</f>
        <v/>
      </c>
    </row>
    <row r="341" spans="8:8" x14ac:dyDescent="0.2">
      <c r="H341" s="50" t="str">
        <f t="array" ref="H341">IFERROR(INDEX(Tableau7[Nom],SMALL(IF(AND($E$1=Tableau7[Chantier],ROW(Tableau7[Chantier])-MIN(ROW(BD!$P342)+1),$H$2=Tableau7[Date],ROW(Tableau7[Date])-MIN(ROW(BD!$C342))+1)," "),ROWS(H$3:H341))),"")</f>
        <v/>
      </c>
    </row>
    <row r="342" spans="8:8" x14ac:dyDescent="0.2">
      <c r="H342" s="50" t="str">
        <f t="array" ref="H342">IFERROR(INDEX(Tableau7[Nom],SMALL(IF(AND($E$1=Tableau7[Chantier],ROW(Tableau7[Chantier])-MIN(ROW(BD!$P343)+1),$H$2=Tableau7[Date],ROW(Tableau7[Date])-MIN(ROW(BD!$C343))+1)," "),ROWS(H$3:H342))),"")</f>
        <v/>
      </c>
    </row>
    <row r="343" spans="8:8" x14ac:dyDescent="0.2">
      <c r="H343" s="50" t="str">
        <f t="array" ref="H343">IFERROR(INDEX(Tableau7[Nom],SMALL(IF(AND($E$1=Tableau7[Chantier],ROW(Tableau7[Chantier])-MIN(ROW(BD!$P344)+1),$H$2=Tableau7[Date],ROW(Tableau7[Date])-MIN(ROW(BD!$C344))+1)," "),ROWS(H$3:H343))),"")</f>
        <v/>
      </c>
    </row>
    <row r="344" spans="8:8" x14ac:dyDescent="0.2">
      <c r="H344" s="50" t="str">
        <f t="array" ref="H344">IFERROR(INDEX(Tableau7[Nom],SMALL(IF(AND($E$1=Tableau7[Chantier],ROW(Tableau7[Chantier])-MIN(ROW(BD!$P345)+1),$H$2=Tableau7[Date],ROW(Tableau7[Date])-MIN(ROW(BD!$C345))+1)," "),ROWS(H$3:H344))),"")</f>
        <v/>
      </c>
    </row>
    <row r="345" spans="8:8" x14ac:dyDescent="0.2">
      <c r="H345" s="50" t="str">
        <f t="array" ref="H345">IFERROR(INDEX(Tableau7[Nom],SMALL(IF(AND($E$1=Tableau7[Chantier],ROW(Tableau7[Chantier])-MIN(ROW(BD!$P346)+1),$H$2=Tableau7[Date],ROW(Tableau7[Date])-MIN(ROW(BD!$C346))+1)," "),ROWS(H$3:H345))),"")</f>
        <v/>
      </c>
    </row>
    <row r="346" spans="8:8" x14ac:dyDescent="0.2">
      <c r="H346" s="50" t="str">
        <f t="array" ref="H346">IFERROR(INDEX(Tableau7[Nom],SMALL(IF(AND($E$1=Tableau7[Chantier],ROW(Tableau7[Chantier])-MIN(ROW(BD!$P347)+1),$H$2=Tableau7[Date],ROW(Tableau7[Date])-MIN(ROW(BD!$C347))+1)," "),ROWS(H$3:H346))),"")</f>
        <v/>
      </c>
    </row>
    <row r="347" spans="8:8" x14ac:dyDescent="0.2">
      <c r="H347" s="50" t="str">
        <f t="array" ref="H347">IFERROR(INDEX(Tableau7[Nom],SMALL(IF(AND($E$1=Tableau7[Chantier],ROW(Tableau7[Chantier])-MIN(ROW(BD!$P348)+1),$H$2=Tableau7[Date],ROW(Tableau7[Date])-MIN(ROW(BD!$C348))+1)," "),ROWS(H$3:H347))),"")</f>
        <v/>
      </c>
    </row>
    <row r="348" spans="8:8" x14ac:dyDescent="0.2">
      <c r="H348" s="50" t="str">
        <f t="array" ref="H348">IFERROR(INDEX(Tableau7[Nom],SMALL(IF(AND($E$1=Tableau7[Chantier],ROW(Tableau7[Chantier])-MIN(ROW(BD!$P349)+1),$H$2=Tableau7[Date],ROW(Tableau7[Date])-MIN(ROW(BD!$C349))+1)," "),ROWS(H$3:H348))),"")</f>
        <v/>
      </c>
    </row>
    <row r="349" spans="8:8" x14ac:dyDescent="0.2">
      <c r="H349" s="50" t="str">
        <f t="array" ref="H349">IFERROR(INDEX(Tableau7[Nom],SMALL(IF(AND($E$1=Tableau7[Chantier],ROW(Tableau7[Chantier])-MIN(ROW(BD!$P350)+1),$H$2=Tableau7[Date],ROW(Tableau7[Date])-MIN(ROW(BD!$C350))+1)," "),ROWS(H$3:H349))),"")</f>
        <v/>
      </c>
    </row>
    <row r="350" spans="8:8" x14ac:dyDescent="0.2">
      <c r="H350" s="50" t="str">
        <f t="array" ref="H350">IFERROR(INDEX(Tableau7[Nom],SMALL(IF(AND($E$1=Tableau7[Chantier],ROW(Tableau7[Chantier])-MIN(ROW(BD!$P351)+1),$H$2=Tableau7[Date],ROW(Tableau7[Date])-MIN(ROW(BD!$C351))+1)," "),ROWS(H$3:H350))),"")</f>
        <v/>
      </c>
    </row>
    <row r="351" spans="8:8" x14ac:dyDescent="0.2">
      <c r="H351" s="50" t="str">
        <f t="array" ref="H351">IFERROR(INDEX(Tableau7[Nom],SMALL(IF(AND($E$1=Tableau7[Chantier],ROW(Tableau7[Chantier])-MIN(ROW(BD!$P352)+1),$H$2=Tableau7[Date],ROW(Tableau7[Date])-MIN(ROW(BD!$C352))+1)," "),ROWS(H$3:H351))),"")</f>
        <v/>
      </c>
    </row>
    <row r="352" spans="8:8" x14ac:dyDescent="0.2">
      <c r="H352" s="50" t="str">
        <f t="array" ref="H352">IFERROR(INDEX(Tableau7[Nom],SMALL(IF(AND($E$1=Tableau7[Chantier],ROW(Tableau7[Chantier])-MIN(ROW(BD!$P353)+1),$H$2=Tableau7[Date],ROW(Tableau7[Date])-MIN(ROW(BD!$C353))+1)," "),ROWS(H$3:H352))),"")</f>
        <v/>
      </c>
    </row>
    <row r="353" spans="8:8" x14ac:dyDescent="0.2">
      <c r="H353" s="50" t="str">
        <f t="array" ref="H353">IFERROR(INDEX(Tableau7[Nom],SMALL(IF(AND($E$1=Tableau7[Chantier],ROW(Tableau7[Chantier])-MIN(ROW(BD!$P354)+1),$H$2=Tableau7[Date],ROW(Tableau7[Date])-MIN(ROW(BD!$C354))+1)," "),ROWS(H$3:H353))),"")</f>
        <v/>
      </c>
    </row>
    <row r="354" spans="8:8" x14ac:dyDescent="0.2">
      <c r="H354" s="50" t="str">
        <f t="array" ref="H354">IFERROR(INDEX(Tableau7[Nom],SMALL(IF(AND($E$1=Tableau7[Chantier],ROW(Tableau7[Chantier])-MIN(ROW(BD!$P355)+1),$H$2=Tableau7[Date],ROW(Tableau7[Date])-MIN(ROW(BD!$C355))+1)," "),ROWS(H$3:H354))),"")</f>
        <v/>
      </c>
    </row>
    <row r="355" spans="8:8" x14ac:dyDescent="0.2">
      <c r="H355" s="50" t="str">
        <f t="array" ref="H355">IFERROR(INDEX(Tableau7[Nom],SMALL(IF(AND($E$1=Tableau7[Chantier],ROW(Tableau7[Chantier])-MIN(ROW(BD!$P356)+1),$H$2=Tableau7[Date],ROW(Tableau7[Date])-MIN(ROW(BD!$C356))+1)," "),ROWS(H$3:H355))),"")</f>
        <v/>
      </c>
    </row>
    <row r="356" spans="8:8" x14ac:dyDescent="0.2">
      <c r="H356" s="50" t="str">
        <f t="array" ref="H356">IFERROR(INDEX(Tableau7[Nom],SMALL(IF(AND($E$1=Tableau7[Chantier],ROW(Tableau7[Chantier])-MIN(ROW(BD!$P357)+1),$H$2=Tableau7[Date],ROW(Tableau7[Date])-MIN(ROW(BD!$C357))+1)," "),ROWS(H$3:H356))),"")</f>
        <v/>
      </c>
    </row>
    <row r="357" spans="8:8" x14ac:dyDescent="0.2">
      <c r="H357" s="50" t="str">
        <f t="array" ref="H357">IFERROR(INDEX(Tableau7[Nom],SMALL(IF(AND($E$1=Tableau7[Chantier],ROW(Tableau7[Chantier])-MIN(ROW(BD!$P358)+1),$H$2=Tableau7[Date],ROW(Tableau7[Date])-MIN(ROW(BD!$C358))+1)," "),ROWS(H$3:H357))),"")</f>
        <v/>
      </c>
    </row>
    <row r="358" spans="8:8" x14ac:dyDescent="0.2">
      <c r="H358" s="50" t="str">
        <f t="array" ref="H358">IFERROR(INDEX(Tableau7[Nom],SMALL(IF(AND($E$1=Tableau7[Chantier],ROW(Tableau7[Chantier])-MIN(ROW(BD!$P359)+1),$H$2=Tableau7[Date],ROW(Tableau7[Date])-MIN(ROW(BD!$C359))+1)," "),ROWS(H$3:H358))),"")</f>
        <v/>
      </c>
    </row>
    <row r="359" spans="8:8" x14ac:dyDescent="0.2">
      <c r="H359" s="50" t="str">
        <f t="array" ref="H359">IFERROR(INDEX(Tableau7[Nom],SMALL(IF(AND($E$1=Tableau7[Chantier],ROW(Tableau7[Chantier])-MIN(ROW(BD!$P360)+1),$H$2=Tableau7[Date],ROW(Tableau7[Date])-MIN(ROW(BD!$C360))+1)," "),ROWS(H$3:H359))),"")</f>
        <v/>
      </c>
    </row>
    <row r="360" spans="8:8" x14ac:dyDescent="0.2">
      <c r="H360" s="50" t="str">
        <f t="array" ref="H360">IFERROR(INDEX(Tableau7[Nom],SMALL(IF(AND($E$1=Tableau7[Chantier],ROW(Tableau7[Chantier])-MIN(ROW(BD!$P361)+1),$H$2=Tableau7[Date],ROW(Tableau7[Date])-MIN(ROW(BD!$C361))+1)," "),ROWS(H$3:H360))),"")</f>
        <v/>
      </c>
    </row>
    <row r="361" spans="8:8" x14ac:dyDescent="0.2">
      <c r="H361" s="50" t="str">
        <f t="array" ref="H361">IFERROR(INDEX(Tableau7[Nom],SMALL(IF(AND($E$1=Tableau7[Chantier],ROW(Tableau7[Chantier])-MIN(ROW(BD!$P362)+1),$H$2=Tableau7[Date],ROW(Tableau7[Date])-MIN(ROW(BD!$C362))+1)," "),ROWS(H$3:H361))),"")</f>
        <v/>
      </c>
    </row>
    <row r="362" spans="8:8" x14ac:dyDescent="0.2">
      <c r="H362" s="50" t="str">
        <f t="array" ref="H362">IFERROR(INDEX(Tableau7[Nom],SMALL(IF(AND($E$1=Tableau7[Chantier],ROW(Tableau7[Chantier])-MIN(ROW(BD!$P363)+1),$H$2=Tableau7[Date],ROW(Tableau7[Date])-MIN(ROW(BD!$C363))+1)," "),ROWS(H$3:H362))),"")</f>
        <v/>
      </c>
    </row>
    <row r="363" spans="8:8" x14ac:dyDescent="0.2">
      <c r="H363" s="50" t="str">
        <f t="array" ref="H363">IFERROR(INDEX(Tableau7[Nom],SMALL(IF(AND($E$1=Tableau7[Chantier],ROW(Tableau7[Chantier])-MIN(ROW(BD!$P364)+1),$H$2=Tableau7[Date],ROW(Tableau7[Date])-MIN(ROW(BD!$C364))+1)," "),ROWS(H$3:H363))),"")</f>
        <v/>
      </c>
    </row>
    <row r="364" spans="8:8" x14ac:dyDescent="0.2">
      <c r="H364" s="50" t="str">
        <f t="array" ref="H364">IFERROR(INDEX(Tableau7[Nom],SMALL(IF(AND($E$1=Tableau7[Chantier],ROW(Tableau7[Chantier])-MIN(ROW(BD!$P365)+1),$H$2=Tableau7[Date],ROW(Tableau7[Date])-MIN(ROW(BD!$C365))+1)," "),ROWS(H$3:H364))),"")</f>
        <v/>
      </c>
    </row>
    <row r="365" spans="8:8" x14ac:dyDescent="0.2">
      <c r="H365" s="50" t="str">
        <f t="array" ref="H365">IFERROR(INDEX(Tableau7[Nom],SMALL(IF(AND($E$1=Tableau7[Chantier],ROW(Tableau7[Chantier])-MIN(ROW(BD!$P366)+1),$H$2=Tableau7[Date],ROW(Tableau7[Date])-MIN(ROW(BD!$C366))+1)," "),ROWS(H$3:H365))),"")</f>
        <v/>
      </c>
    </row>
    <row r="366" spans="8:8" x14ac:dyDescent="0.2">
      <c r="H366" s="50" t="str">
        <f t="array" ref="H366">IFERROR(INDEX(Tableau7[Nom],SMALL(IF(AND($E$1=Tableau7[Chantier],ROW(Tableau7[Chantier])-MIN(ROW(BD!$P367)+1),$H$2=Tableau7[Date],ROW(Tableau7[Date])-MIN(ROW(BD!$C367))+1)," "),ROWS(H$3:H366))),"")</f>
        <v/>
      </c>
    </row>
    <row r="367" spans="8:8" x14ac:dyDescent="0.2">
      <c r="H367" s="50" t="str">
        <f t="array" ref="H367">IFERROR(INDEX(Tableau7[Nom],SMALL(IF(AND($E$1=Tableau7[Chantier],ROW(Tableau7[Chantier])-MIN(ROW(BD!$P368)+1),$H$2=Tableau7[Date],ROW(Tableau7[Date])-MIN(ROW(BD!$C368))+1)," "),ROWS(H$3:H367))),"")</f>
        <v/>
      </c>
    </row>
    <row r="368" spans="8:8" x14ac:dyDescent="0.2">
      <c r="H368" s="50" t="str">
        <f t="array" ref="H368">IFERROR(INDEX(Tableau7[Nom],SMALL(IF(AND($E$1=Tableau7[Chantier],ROW(Tableau7[Chantier])-MIN(ROW(BD!$P369)+1),$H$2=Tableau7[Date],ROW(Tableau7[Date])-MIN(ROW(BD!$C369))+1)," "),ROWS(H$3:H368))),"")</f>
        <v/>
      </c>
    </row>
    <row r="369" spans="8:8" x14ac:dyDescent="0.2">
      <c r="H369" s="50" t="str">
        <f t="array" ref="H369">IFERROR(INDEX(Tableau7[Nom],SMALL(IF(AND($E$1=Tableau7[Chantier],ROW(Tableau7[Chantier])-MIN(ROW(BD!$P370)+1),$H$2=Tableau7[Date],ROW(Tableau7[Date])-MIN(ROW(BD!$C370))+1)," "),ROWS(H$3:H369))),"")</f>
        <v/>
      </c>
    </row>
    <row r="370" spans="8:8" x14ac:dyDescent="0.2">
      <c r="H370" s="50" t="str">
        <f t="array" ref="H370">IFERROR(INDEX(Tableau7[Nom],SMALL(IF(AND($E$1=Tableau7[Chantier],ROW(Tableau7[Chantier])-MIN(ROW(BD!$P371)+1),$H$2=Tableau7[Date],ROW(Tableau7[Date])-MIN(ROW(BD!$C371))+1)," "),ROWS(H$3:H370))),"")</f>
        <v/>
      </c>
    </row>
    <row r="371" spans="8:8" x14ac:dyDescent="0.2">
      <c r="H371" s="50" t="str">
        <f t="array" ref="H371">IFERROR(INDEX(Tableau7[Nom],SMALL(IF(AND($E$1=Tableau7[Chantier],ROW(Tableau7[Chantier])-MIN(ROW(BD!$P372)+1),$H$2=Tableau7[Date],ROW(Tableau7[Date])-MIN(ROW(BD!$C372))+1)," "),ROWS(H$3:H371))),"")</f>
        <v/>
      </c>
    </row>
    <row r="372" spans="8:8" x14ac:dyDescent="0.2">
      <c r="H372" s="50" t="str">
        <f t="array" ref="H372">IFERROR(INDEX(Tableau7[Nom],SMALL(IF(AND($E$1=Tableau7[Chantier],ROW(Tableau7[Chantier])-MIN(ROW(BD!$P373)+1),$H$2=Tableau7[Date],ROW(Tableau7[Date])-MIN(ROW(BD!$C373))+1)," "),ROWS(H$3:H372))),"")</f>
        <v/>
      </c>
    </row>
    <row r="373" spans="8:8" x14ac:dyDescent="0.2">
      <c r="H373" s="50" t="str">
        <f t="array" ref="H373">IFERROR(INDEX(Tableau7[Nom],SMALL(IF(AND($E$1=Tableau7[Chantier],ROW(Tableau7[Chantier])-MIN(ROW(BD!$P374)+1),$H$2=Tableau7[Date],ROW(Tableau7[Date])-MIN(ROW(BD!$C374))+1)," "),ROWS(H$3:H373))),"")</f>
        <v/>
      </c>
    </row>
    <row r="374" spans="8:8" x14ac:dyDescent="0.2">
      <c r="H374" s="50" t="str">
        <f t="array" ref="H374">IFERROR(INDEX(Tableau7[Nom],SMALL(IF(AND($E$1=Tableau7[Chantier],ROW(Tableau7[Chantier])-MIN(ROW(BD!$P375)+1),$H$2=Tableau7[Date],ROW(Tableau7[Date])-MIN(ROW(BD!$C375))+1)," "),ROWS(H$3:H374))),"")</f>
        <v/>
      </c>
    </row>
    <row r="375" spans="8:8" x14ac:dyDescent="0.2">
      <c r="H375" s="50" t="str">
        <f t="array" ref="H375">IFERROR(INDEX(Tableau7[Nom],SMALL(IF(AND($E$1=Tableau7[Chantier],ROW(Tableau7[Chantier])-MIN(ROW(BD!$P376)+1),$H$2=Tableau7[Date],ROW(Tableau7[Date])-MIN(ROW(BD!$C376))+1)," "),ROWS(H$3:H375))),"")</f>
        <v/>
      </c>
    </row>
    <row r="376" spans="8:8" x14ac:dyDescent="0.2">
      <c r="H376" s="50" t="str">
        <f t="array" ref="H376">IFERROR(INDEX(Tableau7[Nom],SMALL(IF(AND($E$1=Tableau7[Chantier],ROW(Tableau7[Chantier])-MIN(ROW(BD!$P377)+1),$H$2=Tableau7[Date],ROW(Tableau7[Date])-MIN(ROW(BD!$C377))+1)," "),ROWS(H$3:H376))),"")</f>
        <v/>
      </c>
    </row>
    <row r="377" spans="8:8" x14ac:dyDescent="0.2">
      <c r="H377" s="50" t="str">
        <f t="array" ref="H377">IFERROR(INDEX(Tableau7[Nom],SMALL(IF(AND($E$1=Tableau7[Chantier],ROW(Tableau7[Chantier])-MIN(ROW(BD!$P378)+1),$H$2=Tableau7[Date],ROW(Tableau7[Date])-MIN(ROW(BD!$C378))+1)," "),ROWS(H$3:H377))),"")</f>
        <v/>
      </c>
    </row>
    <row r="378" spans="8:8" x14ac:dyDescent="0.2">
      <c r="H378" s="50" t="str">
        <f t="array" ref="H378">IFERROR(INDEX(Tableau7[Nom],SMALL(IF(AND($E$1=Tableau7[Chantier],ROW(Tableau7[Chantier])-MIN(ROW(BD!$P379)+1),$H$2=Tableau7[Date],ROW(Tableau7[Date])-MIN(ROW(BD!$C379))+1)," "),ROWS(H$3:H378))),"")</f>
        <v/>
      </c>
    </row>
    <row r="379" spans="8:8" x14ac:dyDescent="0.2">
      <c r="H379" s="50" t="str">
        <f t="array" ref="H379">IFERROR(INDEX(Tableau7[Nom],SMALL(IF(AND($E$1=Tableau7[Chantier],ROW(Tableau7[Chantier])-MIN(ROW(BD!$P380)+1),$H$2=Tableau7[Date],ROW(Tableau7[Date])-MIN(ROW(BD!$C380))+1)," "),ROWS(H$3:H379))),"")</f>
        <v/>
      </c>
    </row>
    <row r="380" spans="8:8" x14ac:dyDescent="0.2">
      <c r="H380" s="50" t="str">
        <f t="array" ref="H380">IFERROR(INDEX(Tableau7[Nom],SMALL(IF(AND($E$1=Tableau7[Chantier],ROW(Tableau7[Chantier])-MIN(ROW(BD!$P381)+1),$H$2=Tableau7[Date],ROW(Tableau7[Date])-MIN(ROW(BD!$C381))+1)," "),ROWS(H$3:H380))),"")</f>
        <v/>
      </c>
    </row>
    <row r="381" spans="8:8" x14ac:dyDescent="0.2">
      <c r="H381" s="50" t="str">
        <f t="array" ref="H381">IFERROR(INDEX(Tableau7[Nom],SMALL(IF(AND($E$1=Tableau7[Chantier],ROW(Tableau7[Chantier])-MIN(ROW(BD!$P382)+1),$H$2=Tableau7[Date],ROW(Tableau7[Date])-MIN(ROW(BD!$C382))+1)," "),ROWS(H$3:H381))),"")</f>
        <v/>
      </c>
    </row>
    <row r="382" spans="8:8" x14ac:dyDescent="0.2">
      <c r="H382" s="50" t="str">
        <f t="array" ref="H382">IFERROR(INDEX(Tableau7[Nom],SMALL(IF(AND($E$1=Tableau7[Chantier],ROW(Tableau7[Chantier])-MIN(ROW(BD!$P383)+1),$H$2=Tableau7[Date],ROW(Tableau7[Date])-MIN(ROW(BD!$C383))+1)," "),ROWS(H$3:H382))),"")</f>
        <v/>
      </c>
    </row>
    <row r="383" spans="8:8" x14ac:dyDescent="0.2">
      <c r="H383" s="50" t="str">
        <f t="array" ref="H383">IFERROR(INDEX(Tableau7[Nom],SMALL(IF(AND($E$1=Tableau7[Chantier],ROW(Tableau7[Chantier])-MIN(ROW(BD!$P384)+1),$H$2=Tableau7[Date],ROW(Tableau7[Date])-MIN(ROW(BD!$C384))+1)," "),ROWS(H$3:H383))),"")</f>
        <v/>
      </c>
    </row>
    <row r="384" spans="8:8" x14ac:dyDescent="0.2">
      <c r="H384" s="50" t="str">
        <f t="array" ref="H384">IFERROR(INDEX(Tableau7[Nom],SMALL(IF(AND($E$1=Tableau7[Chantier],ROW(Tableau7[Chantier])-MIN(ROW(BD!$P385)+1),$H$2=Tableau7[Date],ROW(Tableau7[Date])-MIN(ROW(BD!$C385))+1)," "),ROWS(H$3:H384))),"")</f>
        <v/>
      </c>
    </row>
    <row r="385" spans="8:8" x14ac:dyDescent="0.2">
      <c r="H385" s="50" t="str">
        <f t="array" ref="H385">IFERROR(INDEX(Tableau7[Nom],SMALL(IF(AND($E$1=Tableau7[Chantier],ROW(Tableau7[Chantier])-MIN(ROW(BD!$P386)+1),$H$2=Tableau7[Date],ROW(Tableau7[Date])-MIN(ROW(BD!$C386))+1)," "),ROWS(H$3:H385))),"")</f>
        <v/>
      </c>
    </row>
    <row r="386" spans="8:8" x14ac:dyDescent="0.2">
      <c r="H386" s="50" t="str">
        <f t="array" ref="H386">IFERROR(INDEX(Tableau7[Nom],SMALL(IF(AND($E$1=Tableau7[Chantier],ROW(Tableau7[Chantier])-MIN(ROW(BD!$P387)+1),$H$2=Tableau7[Date],ROW(Tableau7[Date])-MIN(ROW(BD!$C387))+1)," "),ROWS(H$3:H386))),"")</f>
        <v/>
      </c>
    </row>
    <row r="387" spans="8:8" x14ac:dyDescent="0.2">
      <c r="H387" s="50" t="str">
        <f t="array" ref="H387">IFERROR(INDEX(Tableau7[Nom],SMALL(IF(AND($E$1=Tableau7[Chantier],ROW(Tableau7[Chantier])-MIN(ROW(BD!$P388)+1),$H$2=Tableau7[Date],ROW(Tableau7[Date])-MIN(ROW(BD!$C388))+1)," "),ROWS(H$3:H387))),"")</f>
        <v/>
      </c>
    </row>
    <row r="388" spans="8:8" x14ac:dyDescent="0.2">
      <c r="H388" s="50" t="str">
        <f t="array" ref="H388">IFERROR(INDEX(Tableau7[Nom],SMALL(IF(AND($E$1=Tableau7[Chantier],ROW(Tableau7[Chantier])-MIN(ROW(BD!$P389)+1),$H$2=Tableau7[Date],ROW(Tableau7[Date])-MIN(ROW(BD!$C389))+1)," "),ROWS(H$3:H388))),"")</f>
        <v/>
      </c>
    </row>
    <row r="389" spans="8:8" x14ac:dyDescent="0.2">
      <c r="H389" s="50" t="str">
        <f t="array" ref="H389">IFERROR(INDEX(Tableau7[Nom],SMALL(IF(AND($E$1=Tableau7[Chantier],ROW(Tableau7[Chantier])-MIN(ROW(BD!$P390)+1),$H$2=Tableau7[Date],ROW(Tableau7[Date])-MIN(ROW(BD!$C390))+1)," "),ROWS(H$3:H389))),"")</f>
        <v/>
      </c>
    </row>
    <row r="390" spans="8:8" x14ac:dyDescent="0.2">
      <c r="H390" s="50" t="str">
        <f t="array" ref="H390">IFERROR(INDEX(Tableau7[Nom],SMALL(IF(AND($E$1=Tableau7[Chantier],ROW(Tableau7[Chantier])-MIN(ROW(BD!$P391)+1),$H$2=Tableau7[Date],ROW(Tableau7[Date])-MIN(ROW(BD!$C391))+1)," "),ROWS(H$3:H390))),"")</f>
        <v/>
      </c>
    </row>
    <row r="391" spans="8:8" x14ac:dyDescent="0.2">
      <c r="H391" s="50" t="str">
        <f t="array" ref="H391">IFERROR(INDEX(Tableau7[Nom],SMALL(IF(AND($E$1=Tableau7[Chantier],ROW(Tableau7[Chantier])-MIN(ROW(BD!$P392)+1),$H$2=Tableau7[Date],ROW(Tableau7[Date])-MIN(ROW(BD!$C392))+1)," "),ROWS(H$3:H391))),"")</f>
        <v/>
      </c>
    </row>
    <row r="392" spans="8:8" x14ac:dyDescent="0.2">
      <c r="H392" s="50" t="str">
        <f t="array" ref="H392">IFERROR(INDEX(Tableau7[Nom],SMALL(IF(AND($E$1=Tableau7[Chantier],ROW(Tableau7[Chantier])-MIN(ROW(BD!$P393)+1),$H$2=Tableau7[Date],ROW(Tableau7[Date])-MIN(ROW(BD!$C393))+1)," "),ROWS(H$3:H392))),"")</f>
        <v/>
      </c>
    </row>
    <row r="393" spans="8:8" x14ac:dyDescent="0.2">
      <c r="H393" s="50" t="str">
        <f t="array" ref="H393">IFERROR(INDEX(Tableau7[Nom],SMALL(IF(AND($E$1=Tableau7[Chantier],ROW(Tableau7[Chantier])-MIN(ROW(BD!$P394)+1),$H$2=Tableau7[Date],ROW(Tableau7[Date])-MIN(ROW(BD!$C394))+1)," "),ROWS(H$3:H393))),"")</f>
        <v/>
      </c>
    </row>
    <row r="394" spans="8:8" x14ac:dyDescent="0.2">
      <c r="H394" s="50" t="str">
        <f t="array" ref="H394">IFERROR(INDEX(Tableau7[Nom],SMALL(IF(AND($E$1=Tableau7[Chantier],ROW(Tableau7[Chantier])-MIN(ROW(BD!$P395)+1),$H$2=Tableau7[Date],ROW(Tableau7[Date])-MIN(ROW(BD!$C395))+1)," "),ROWS(H$3:H394))),"")</f>
        <v/>
      </c>
    </row>
    <row r="395" spans="8:8" x14ac:dyDescent="0.2">
      <c r="H395" s="50" t="str">
        <f t="array" ref="H395">IFERROR(INDEX(Tableau7[Nom],SMALL(IF(AND($E$1=Tableau7[Chantier],ROW(Tableau7[Chantier])-MIN(ROW(BD!$P396)+1),$H$2=Tableau7[Date],ROW(Tableau7[Date])-MIN(ROW(BD!$C396))+1)," "),ROWS(H$3:H395))),"")</f>
        <v/>
      </c>
    </row>
    <row r="396" spans="8:8" x14ac:dyDescent="0.2">
      <c r="H396" s="50" t="str">
        <f t="array" ref="H396">IFERROR(INDEX(Tableau7[Nom],SMALL(IF(AND($E$1=Tableau7[Chantier],ROW(Tableau7[Chantier])-MIN(ROW(BD!$P397)+1),$H$2=Tableau7[Date],ROW(Tableau7[Date])-MIN(ROW(BD!$C397))+1)," "),ROWS(H$3:H396))),"")</f>
        <v/>
      </c>
    </row>
    <row r="397" spans="8:8" x14ac:dyDescent="0.2">
      <c r="H397" s="50" t="str">
        <f t="array" ref="H397">IFERROR(INDEX(Tableau7[Nom],SMALL(IF(AND($E$1=Tableau7[Chantier],ROW(Tableau7[Chantier])-MIN(ROW(BD!$P398)+1),$H$2=Tableau7[Date],ROW(Tableau7[Date])-MIN(ROW(BD!$C398))+1)," "),ROWS(H$3:H397))),"")</f>
        <v/>
      </c>
    </row>
    <row r="398" spans="8:8" x14ac:dyDescent="0.2">
      <c r="H398" s="50" t="str">
        <f t="array" ref="H398">IFERROR(INDEX(Tableau7[Nom],SMALL(IF(AND($E$1=Tableau7[Chantier],ROW(Tableau7[Chantier])-MIN(ROW(BD!$P399)+1),$H$2=Tableau7[Date],ROW(Tableau7[Date])-MIN(ROW(BD!$C399))+1)," "),ROWS(H$3:H398))),"")</f>
        <v/>
      </c>
    </row>
    <row r="399" spans="8:8" x14ac:dyDescent="0.2">
      <c r="H399" s="50" t="str">
        <f t="array" ref="H399">IFERROR(INDEX(Tableau7[Nom],SMALL(IF(AND($E$1=Tableau7[Chantier],ROW(Tableau7[Chantier])-MIN(ROW(BD!$P400)+1),$H$2=Tableau7[Date],ROW(Tableau7[Date])-MIN(ROW(BD!$C400))+1)," "),ROWS(H$3:H399))),"")</f>
        <v/>
      </c>
    </row>
    <row r="400" spans="8:8" x14ac:dyDescent="0.2">
      <c r="H400" s="50" t="str">
        <f t="array" ref="H400">IFERROR(INDEX(Tableau7[Nom],SMALL(IF(AND($E$1=Tableau7[Chantier],ROW(Tableau7[Chantier])-MIN(ROW(BD!$P401)+1),$H$2=Tableau7[Date],ROW(Tableau7[Date])-MIN(ROW(BD!$C401))+1)," "),ROWS(H$3:H400))),"")</f>
        <v/>
      </c>
    </row>
    <row r="401" spans="8:8" x14ac:dyDescent="0.2">
      <c r="H401" s="50" t="str">
        <f t="array" ref="H401">IFERROR(INDEX(Tableau7[Nom],SMALL(IF(AND($E$1=Tableau7[Chantier],ROW(Tableau7[Chantier])-MIN(ROW(BD!$P402)+1),$H$2=Tableau7[Date],ROW(Tableau7[Date])-MIN(ROW(BD!$C402))+1)," "),ROWS(H$3:H401))),"")</f>
        <v/>
      </c>
    </row>
    <row r="402" spans="8:8" x14ac:dyDescent="0.2">
      <c r="H402" s="50" t="str">
        <f t="array" ref="H402">IFERROR(INDEX(Tableau7[Nom],SMALL(IF(AND($E$1=Tableau7[Chantier],ROW(Tableau7[Chantier])-MIN(ROW(BD!$P403)+1),$H$2=Tableau7[Date],ROW(Tableau7[Date])-MIN(ROW(BD!$C403))+1)," "),ROWS(H$3:H402))),"")</f>
        <v/>
      </c>
    </row>
    <row r="403" spans="8:8" x14ac:dyDescent="0.2">
      <c r="H403" s="50" t="str">
        <f t="array" ref="H403">IFERROR(INDEX(Tableau7[Nom],SMALL(IF(AND($E$1=Tableau7[Chantier],ROW(Tableau7[Chantier])-MIN(ROW(BD!$P404)+1),$H$2=Tableau7[Date],ROW(Tableau7[Date])-MIN(ROW(BD!$C404))+1)," "),ROWS(H$3:H403))),"")</f>
        <v/>
      </c>
    </row>
    <row r="404" spans="8:8" x14ac:dyDescent="0.2">
      <c r="H404" s="50" t="str">
        <f t="array" ref="H404">IFERROR(INDEX(Tableau7[Nom],SMALL(IF(AND($E$1=Tableau7[Chantier],ROW(Tableau7[Chantier])-MIN(ROW(BD!$P405)+1),$H$2=Tableau7[Date],ROW(Tableau7[Date])-MIN(ROW(BD!$C405))+1)," "),ROWS(H$3:H404))),"")</f>
        <v/>
      </c>
    </row>
    <row r="405" spans="8:8" x14ac:dyDescent="0.2">
      <c r="H405" s="50" t="str">
        <f t="array" ref="H405">IFERROR(INDEX(Tableau7[Nom],SMALL(IF(AND($E$1=Tableau7[Chantier],ROW(Tableau7[Chantier])-MIN(ROW(BD!$P406)+1),$H$2=Tableau7[Date],ROW(Tableau7[Date])-MIN(ROW(BD!$C406))+1)," "),ROWS(H$3:H405))),"")</f>
        <v/>
      </c>
    </row>
    <row r="406" spans="8:8" x14ac:dyDescent="0.2">
      <c r="H406" s="50" t="str">
        <f t="array" ref="H406">IFERROR(INDEX(Tableau7[Nom],SMALL(IF(AND($E$1=Tableau7[Chantier],ROW(Tableau7[Chantier])-MIN(ROW(BD!$P407)+1),$H$2=Tableau7[Date],ROW(Tableau7[Date])-MIN(ROW(BD!$C407))+1)," "),ROWS(H$3:H406))),"")</f>
        <v/>
      </c>
    </row>
    <row r="407" spans="8:8" x14ac:dyDescent="0.2">
      <c r="H407" s="50" t="str">
        <f t="array" ref="H407">IFERROR(INDEX(Tableau7[Nom],SMALL(IF(AND($E$1=Tableau7[Chantier],ROW(Tableau7[Chantier])-MIN(ROW(BD!$P408)+1),$H$2=Tableau7[Date],ROW(Tableau7[Date])-MIN(ROW(BD!$C408))+1)," "),ROWS(H$3:H407))),"")</f>
        <v/>
      </c>
    </row>
    <row r="408" spans="8:8" x14ac:dyDescent="0.2">
      <c r="H408" s="50" t="str">
        <f t="array" ref="H408">IFERROR(INDEX(Tableau7[Nom],SMALL(IF(AND($E$1=Tableau7[Chantier],ROW(Tableau7[Chantier])-MIN(ROW(BD!$P409)+1),$H$2=Tableau7[Date],ROW(Tableau7[Date])-MIN(ROW(BD!$C409))+1)," "),ROWS(H$3:H408))),"")</f>
        <v/>
      </c>
    </row>
    <row r="409" spans="8:8" x14ac:dyDescent="0.2">
      <c r="H409" s="50" t="str">
        <f t="array" ref="H409">IFERROR(INDEX(Tableau7[Nom],SMALL(IF(AND($E$1=Tableau7[Chantier],ROW(Tableau7[Chantier])-MIN(ROW(BD!$P410)+1),$H$2=Tableau7[Date],ROW(Tableau7[Date])-MIN(ROW(BD!$C410))+1)," "),ROWS(H$3:H409))),"")</f>
        <v/>
      </c>
    </row>
    <row r="410" spans="8:8" x14ac:dyDescent="0.2">
      <c r="H410" s="50" t="str">
        <f t="array" ref="H410">IFERROR(INDEX(Tableau7[Nom],SMALL(IF(AND($E$1=Tableau7[Chantier],ROW(Tableau7[Chantier])-MIN(ROW(BD!$P411)+1),$H$2=Tableau7[Date],ROW(Tableau7[Date])-MIN(ROW(BD!$C411))+1)," "),ROWS(H$3:H410))),"")</f>
        <v/>
      </c>
    </row>
    <row r="411" spans="8:8" x14ac:dyDescent="0.2">
      <c r="H411" s="50" t="str">
        <f t="array" ref="H411">IFERROR(INDEX(Tableau7[Nom],SMALL(IF(AND($E$1=Tableau7[Chantier],ROW(Tableau7[Chantier])-MIN(ROW(BD!$P412)+1),$H$2=Tableau7[Date],ROW(Tableau7[Date])-MIN(ROW(BD!$C412))+1)," "),ROWS(H$3:H411))),"")</f>
        <v/>
      </c>
    </row>
    <row r="412" spans="8:8" x14ac:dyDescent="0.2">
      <c r="H412" s="50" t="str">
        <f t="array" ref="H412">IFERROR(INDEX(Tableau7[Nom],SMALL(IF(AND($E$1=Tableau7[Chantier],ROW(Tableau7[Chantier])-MIN(ROW(BD!$P413)+1),$H$2=Tableau7[Date],ROW(Tableau7[Date])-MIN(ROW(BD!$C413))+1)," "),ROWS(H$3:H412))),"")</f>
        <v/>
      </c>
    </row>
    <row r="413" spans="8:8" x14ac:dyDescent="0.2">
      <c r="H413" s="50" t="str">
        <f t="array" ref="H413">IFERROR(INDEX(Tableau7[Nom],SMALL(IF(AND($E$1=Tableau7[Chantier],ROW(Tableau7[Chantier])-MIN(ROW(BD!$P414)+1),$H$2=Tableau7[Date],ROW(Tableau7[Date])-MIN(ROW(BD!$C414))+1)," "),ROWS(H$3:H413))),"")</f>
        <v/>
      </c>
    </row>
    <row r="414" spans="8:8" x14ac:dyDescent="0.2">
      <c r="H414" s="50" t="str">
        <f t="array" ref="H414">IFERROR(INDEX(Tableau7[Nom],SMALL(IF(AND($E$1=Tableau7[Chantier],ROW(Tableau7[Chantier])-MIN(ROW(BD!$P415)+1),$H$2=Tableau7[Date],ROW(Tableau7[Date])-MIN(ROW(BD!$C415))+1)," "),ROWS(H$3:H414))),"")</f>
        <v/>
      </c>
    </row>
    <row r="415" spans="8:8" x14ac:dyDescent="0.2">
      <c r="H415" s="50" t="str">
        <f t="array" ref="H415">IFERROR(INDEX(Tableau7[Nom],SMALL(IF(AND($E$1=Tableau7[Chantier],ROW(Tableau7[Chantier])-MIN(ROW(BD!$P416)+1),$H$2=Tableau7[Date],ROW(Tableau7[Date])-MIN(ROW(BD!$C416))+1)," "),ROWS(H$3:H415))),"")</f>
        <v/>
      </c>
    </row>
    <row r="416" spans="8:8" x14ac:dyDescent="0.2">
      <c r="H416" s="50" t="str">
        <f t="array" ref="H416">IFERROR(INDEX(Tableau7[Nom],SMALL(IF(AND($E$1=Tableau7[Chantier],ROW(Tableau7[Chantier])-MIN(ROW(BD!$P417)+1),$H$2=Tableau7[Date],ROW(Tableau7[Date])-MIN(ROW(BD!$C417))+1)," "),ROWS(H$3:H416))),"")</f>
        <v/>
      </c>
    </row>
    <row r="417" spans="8:8" x14ac:dyDescent="0.2">
      <c r="H417" s="50" t="str">
        <f t="array" ref="H417">IFERROR(INDEX(Tableau7[Nom],SMALL(IF(AND($E$1=Tableau7[Chantier],ROW(Tableau7[Chantier])-MIN(ROW(BD!$P418)+1),$H$2=Tableau7[Date],ROW(Tableau7[Date])-MIN(ROW(BD!$C418))+1)," "),ROWS(H$3:H417))),"")</f>
        <v/>
      </c>
    </row>
    <row r="418" spans="8:8" x14ac:dyDescent="0.2">
      <c r="H418" s="50" t="str">
        <f t="array" ref="H418">IFERROR(INDEX(Tableau7[Nom],SMALL(IF(AND($E$1=Tableau7[Chantier],ROW(Tableau7[Chantier])-MIN(ROW(BD!$P419)+1),$H$2=Tableau7[Date],ROW(Tableau7[Date])-MIN(ROW(BD!$C419))+1)," "),ROWS(H$3:H418))),"")</f>
        <v/>
      </c>
    </row>
    <row r="419" spans="8:8" x14ac:dyDescent="0.2">
      <c r="H419" s="50" t="str">
        <f t="array" ref="H419">IFERROR(INDEX(Tableau7[Nom],SMALL(IF(AND($E$1=Tableau7[Chantier],ROW(Tableau7[Chantier])-MIN(ROW(BD!$P420)+1),$H$2=Tableau7[Date],ROW(Tableau7[Date])-MIN(ROW(BD!$C420))+1)," "),ROWS(H$3:H419))),"")</f>
        <v/>
      </c>
    </row>
    <row r="420" spans="8:8" x14ac:dyDescent="0.2">
      <c r="H420" s="50" t="str">
        <f t="array" ref="H420">IFERROR(INDEX(Tableau7[Nom],SMALL(IF(AND($E$1=Tableau7[Chantier],ROW(Tableau7[Chantier])-MIN(ROW(BD!$P421)+1),$H$2=Tableau7[Date],ROW(Tableau7[Date])-MIN(ROW(BD!$C421))+1)," "),ROWS(H$3:H420))),"")</f>
        <v/>
      </c>
    </row>
    <row r="421" spans="8:8" x14ac:dyDescent="0.2">
      <c r="H421" s="50" t="str">
        <f t="array" ref="H421">IFERROR(INDEX(Tableau7[Nom],SMALL(IF(AND($E$1=Tableau7[Chantier],ROW(Tableau7[Chantier])-MIN(ROW(BD!$P422)+1),$H$2=Tableau7[Date],ROW(Tableau7[Date])-MIN(ROW(BD!$C422))+1)," "),ROWS(H$3:H421))),"")</f>
        <v/>
      </c>
    </row>
    <row r="422" spans="8:8" x14ac:dyDescent="0.2">
      <c r="H422" s="50" t="str">
        <f t="array" ref="H422">IFERROR(INDEX(Tableau7[Nom],SMALL(IF(AND($E$1=Tableau7[Chantier],ROW(Tableau7[Chantier])-MIN(ROW(BD!$P423)+1),$H$2=Tableau7[Date],ROW(Tableau7[Date])-MIN(ROW(BD!$C423))+1)," "),ROWS(H$3:H422))),"")</f>
        <v/>
      </c>
    </row>
    <row r="423" spans="8:8" x14ac:dyDescent="0.2">
      <c r="H423" s="50" t="str">
        <f t="array" ref="H423">IFERROR(INDEX(Tableau7[Nom],SMALL(IF(AND($E$1=Tableau7[Chantier],ROW(Tableau7[Chantier])-MIN(ROW(BD!$P424)+1),$H$2=Tableau7[Date],ROW(Tableau7[Date])-MIN(ROW(BD!$C424))+1)," "),ROWS(H$3:H423))),"")</f>
        <v/>
      </c>
    </row>
    <row r="424" spans="8:8" x14ac:dyDescent="0.2">
      <c r="H424" s="50" t="str">
        <f t="array" ref="H424">IFERROR(INDEX(Tableau7[Nom],SMALL(IF(AND($E$1=Tableau7[Chantier],ROW(Tableau7[Chantier])-MIN(ROW(BD!$P425)+1),$H$2=Tableau7[Date],ROW(Tableau7[Date])-MIN(ROW(BD!$C425))+1)," "),ROWS(H$3:H424))),"")</f>
        <v/>
      </c>
    </row>
    <row r="425" spans="8:8" x14ac:dyDescent="0.2">
      <c r="H425" s="50" t="str">
        <f t="array" ref="H425">IFERROR(INDEX(Tableau7[Nom],SMALL(IF(AND($E$1=Tableau7[Chantier],ROW(Tableau7[Chantier])-MIN(ROW(BD!$P426)+1),$H$2=Tableau7[Date],ROW(Tableau7[Date])-MIN(ROW(BD!$C426))+1)," "),ROWS(H$3:H425))),"")</f>
        <v/>
      </c>
    </row>
    <row r="426" spans="8:8" x14ac:dyDescent="0.2">
      <c r="H426" s="50" t="str">
        <f t="array" ref="H426">IFERROR(INDEX(Tableau7[Nom],SMALL(IF(AND($E$1=Tableau7[Chantier],ROW(Tableau7[Chantier])-MIN(ROW(BD!$P427)+1),$H$2=Tableau7[Date],ROW(Tableau7[Date])-MIN(ROW(BD!$C427))+1)," "),ROWS(H$3:H426))),"")</f>
        <v/>
      </c>
    </row>
    <row r="427" spans="8:8" x14ac:dyDescent="0.2">
      <c r="H427" s="50" t="str">
        <f t="array" ref="H427">IFERROR(INDEX(Tableau7[Nom],SMALL(IF(AND($E$1=Tableau7[Chantier],ROW(Tableau7[Chantier])-MIN(ROW(BD!$P428)+1),$H$2=Tableau7[Date],ROW(Tableau7[Date])-MIN(ROW(BD!$C428))+1)," "),ROWS(H$3:H427))),"")</f>
        <v/>
      </c>
    </row>
    <row r="428" spans="8:8" x14ac:dyDescent="0.2">
      <c r="H428" s="50" t="str">
        <f t="array" ref="H428">IFERROR(INDEX(Tableau7[Nom],SMALL(IF(AND($E$1=Tableau7[Chantier],ROW(Tableau7[Chantier])-MIN(ROW(BD!$P429)+1),$H$2=Tableau7[Date],ROW(Tableau7[Date])-MIN(ROW(BD!$C429))+1)," "),ROWS(H$3:H428))),"")</f>
        <v/>
      </c>
    </row>
    <row r="429" spans="8:8" x14ac:dyDescent="0.2">
      <c r="H429" s="50" t="str">
        <f t="array" ref="H429">IFERROR(INDEX(Tableau7[Nom],SMALL(IF(AND($E$1=Tableau7[Chantier],ROW(Tableau7[Chantier])-MIN(ROW(BD!$P430)+1),$H$2=Tableau7[Date],ROW(Tableau7[Date])-MIN(ROW(BD!$C430))+1)," "),ROWS(H$3:H429))),"")</f>
        <v/>
      </c>
    </row>
    <row r="430" spans="8:8" x14ac:dyDescent="0.2">
      <c r="H430" s="50" t="str">
        <f t="array" ref="H430">IFERROR(INDEX(Tableau7[Nom],SMALL(IF(AND($E$1=Tableau7[Chantier],ROW(Tableau7[Chantier])-MIN(ROW(BD!$P431)+1),$H$2=Tableau7[Date],ROW(Tableau7[Date])-MIN(ROW(BD!$C431))+1)," "),ROWS(H$3:H430))),"")</f>
        <v/>
      </c>
    </row>
    <row r="431" spans="8:8" x14ac:dyDescent="0.2">
      <c r="H431" s="50" t="str">
        <f t="array" ref="H431">IFERROR(INDEX(Tableau7[Nom],SMALL(IF(AND($E$1=Tableau7[Chantier],ROW(Tableau7[Chantier])-MIN(ROW(BD!$P432)+1),$H$2=Tableau7[Date],ROW(Tableau7[Date])-MIN(ROW(BD!$C432))+1)," "),ROWS(H$3:H431))),"")</f>
        <v/>
      </c>
    </row>
    <row r="432" spans="8:8" x14ac:dyDescent="0.2">
      <c r="H432" s="50" t="str">
        <f t="array" ref="H432">IFERROR(INDEX(Tableau7[Nom],SMALL(IF(AND($E$1=Tableau7[Chantier],ROW(Tableau7[Chantier])-MIN(ROW(BD!$P433)+1),$H$2=Tableau7[Date],ROW(Tableau7[Date])-MIN(ROW(BD!$C433))+1)," "),ROWS(H$3:H432))),"")</f>
        <v/>
      </c>
    </row>
    <row r="433" spans="8:8" x14ac:dyDescent="0.2">
      <c r="H433" s="50" t="str">
        <f t="array" ref="H433">IFERROR(INDEX(Tableau7[Nom],SMALL(IF(AND($E$1=Tableau7[Chantier],ROW(Tableau7[Chantier])-MIN(ROW(BD!$P434)+1),$H$2=Tableau7[Date],ROW(Tableau7[Date])-MIN(ROW(BD!$C434))+1)," "),ROWS(H$3:H433))),"")</f>
        <v/>
      </c>
    </row>
    <row r="434" spans="8:8" x14ac:dyDescent="0.2">
      <c r="H434" s="50" t="str">
        <f t="array" ref="H434">IFERROR(INDEX(Tableau7[Nom],SMALL(IF(AND($E$1=Tableau7[Chantier],ROW(Tableau7[Chantier])-MIN(ROW(BD!$P435)+1),$H$2=Tableau7[Date],ROW(Tableau7[Date])-MIN(ROW(BD!$C435))+1)," "),ROWS(H$3:H434))),"")</f>
        <v/>
      </c>
    </row>
    <row r="435" spans="8:8" x14ac:dyDescent="0.2">
      <c r="H435" s="50" t="str">
        <f t="array" ref="H435">IFERROR(INDEX(Tableau7[Nom],SMALL(IF(AND($E$1=Tableau7[Chantier],ROW(Tableau7[Chantier])-MIN(ROW(BD!$P436)+1),$H$2=Tableau7[Date],ROW(Tableau7[Date])-MIN(ROW(BD!$C436))+1)," "),ROWS(H$3:H435))),"")</f>
        <v/>
      </c>
    </row>
    <row r="436" spans="8:8" x14ac:dyDescent="0.2">
      <c r="H436" s="50" t="str">
        <f t="array" ref="H436">IFERROR(INDEX(Tableau7[Nom],SMALL(IF(AND($E$1=Tableau7[Chantier],ROW(Tableau7[Chantier])-MIN(ROW(BD!$P437)+1),$H$2=Tableau7[Date],ROW(Tableau7[Date])-MIN(ROW(BD!$C437))+1)," "),ROWS(H$3:H436))),"")</f>
        <v/>
      </c>
    </row>
    <row r="437" spans="8:8" x14ac:dyDescent="0.2">
      <c r="H437" s="50" t="str">
        <f t="array" ref="H437">IFERROR(INDEX(Tableau7[Nom],SMALL(IF(AND($E$1=Tableau7[Chantier],ROW(Tableau7[Chantier])-MIN(ROW(BD!$P438)+1),$H$2=Tableau7[Date],ROW(Tableau7[Date])-MIN(ROW(BD!$C438))+1)," "),ROWS(H$3:H437))),"")</f>
        <v/>
      </c>
    </row>
    <row r="438" spans="8:8" x14ac:dyDescent="0.2">
      <c r="H438" s="50" t="str">
        <f t="array" ref="H438">IFERROR(INDEX(Tableau7[Nom],SMALL(IF(AND($E$1=Tableau7[Chantier],ROW(Tableau7[Chantier])-MIN(ROW(BD!$P439)+1),$H$2=Tableau7[Date],ROW(Tableau7[Date])-MIN(ROW(BD!$C439))+1)," "),ROWS(H$3:H438))),"")</f>
        <v/>
      </c>
    </row>
    <row r="439" spans="8:8" x14ac:dyDescent="0.2">
      <c r="H439" s="50" t="str">
        <f t="array" ref="H439">IFERROR(INDEX(Tableau7[Nom],SMALL(IF(AND($E$1=Tableau7[Chantier],ROW(Tableau7[Chantier])-MIN(ROW(BD!$P440)+1),$H$2=Tableau7[Date],ROW(Tableau7[Date])-MIN(ROW(BD!$C440))+1)," "),ROWS(H$3:H439))),"")</f>
        <v/>
      </c>
    </row>
    <row r="440" spans="8:8" x14ac:dyDescent="0.2">
      <c r="H440" s="50" t="str">
        <f t="array" ref="H440">IFERROR(INDEX(Tableau7[Nom],SMALL(IF(AND($E$1=Tableau7[Chantier],ROW(Tableau7[Chantier])-MIN(ROW(BD!$P441)+1),$H$2=Tableau7[Date],ROW(Tableau7[Date])-MIN(ROW(BD!$C441))+1)," "),ROWS(H$3:H440))),"")</f>
        <v/>
      </c>
    </row>
    <row r="441" spans="8:8" x14ac:dyDescent="0.2">
      <c r="H441" s="50" t="str">
        <f t="array" ref="H441">IFERROR(INDEX(Tableau7[Nom],SMALL(IF(AND($E$1=Tableau7[Chantier],ROW(Tableau7[Chantier])-MIN(ROW(BD!$P442)+1),$H$2=Tableau7[Date],ROW(Tableau7[Date])-MIN(ROW(BD!$C442))+1)," "),ROWS(H$3:H441))),"")</f>
        <v/>
      </c>
    </row>
    <row r="442" spans="8:8" x14ac:dyDescent="0.2">
      <c r="H442" s="50" t="str">
        <f t="array" ref="H442">IFERROR(INDEX(Tableau7[Nom],SMALL(IF(AND($E$1=Tableau7[Chantier],ROW(Tableau7[Chantier])-MIN(ROW(BD!$P443)+1),$H$2=Tableau7[Date],ROW(Tableau7[Date])-MIN(ROW(BD!$C443))+1)," "),ROWS(H$3:H442))),"")</f>
        <v/>
      </c>
    </row>
    <row r="443" spans="8:8" x14ac:dyDescent="0.2">
      <c r="H443" s="50" t="str">
        <f t="array" ref="H443">IFERROR(INDEX(Tableau7[Nom],SMALL(IF(AND($E$1=Tableau7[Chantier],ROW(Tableau7[Chantier])-MIN(ROW(BD!$P444)+1),$H$2=Tableau7[Date],ROW(Tableau7[Date])-MIN(ROW(BD!$C444))+1)," "),ROWS(H$3:H443))),"")</f>
        <v/>
      </c>
    </row>
    <row r="444" spans="8:8" x14ac:dyDescent="0.2">
      <c r="H444" s="50" t="str">
        <f t="array" ref="H444">IFERROR(INDEX(Tableau7[Nom],SMALL(IF(AND($E$1=Tableau7[Chantier],ROW(Tableau7[Chantier])-MIN(ROW(BD!$P445)+1),$H$2=Tableau7[Date],ROW(Tableau7[Date])-MIN(ROW(BD!$C445))+1)," "),ROWS(H$3:H444))),"")</f>
        <v/>
      </c>
    </row>
    <row r="445" spans="8:8" x14ac:dyDescent="0.2">
      <c r="H445" s="50" t="str">
        <f t="array" ref="H445">IFERROR(INDEX(Tableau7[Nom],SMALL(IF(AND($E$1=Tableau7[Chantier],ROW(Tableau7[Chantier])-MIN(ROW(BD!$P446)+1),$H$2=Tableau7[Date],ROW(Tableau7[Date])-MIN(ROW(BD!$C446))+1)," "),ROWS(H$3:H445))),"")</f>
        <v/>
      </c>
    </row>
    <row r="446" spans="8:8" x14ac:dyDescent="0.2">
      <c r="H446" s="50" t="str">
        <f t="array" ref="H446">IFERROR(INDEX(Tableau7[Nom],SMALL(IF(AND($E$1=Tableau7[Chantier],ROW(Tableau7[Chantier])-MIN(ROW(BD!$P447)+1),$H$2=Tableau7[Date],ROW(Tableau7[Date])-MIN(ROW(BD!$C447))+1)," "),ROWS(H$3:H446))),"")</f>
        <v/>
      </c>
    </row>
    <row r="447" spans="8:8" x14ac:dyDescent="0.2">
      <c r="H447" s="50" t="str">
        <f t="array" ref="H447">IFERROR(INDEX(Tableau7[Nom],SMALL(IF(AND($E$1=Tableau7[Chantier],ROW(Tableau7[Chantier])-MIN(ROW(BD!$P448)+1),$H$2=Tableau7[Date],ROW(Tableau7[Date])-MIN(ROW(BD!$C448))+1)," "),ROWS(H$3:H447))),"")</f>
        <v/>
      </c>
    </row>
    <row r="448" spans="8:8" x14ac:dyDescent="0.2">
      <c r="H448" s="50" t="str">
        <f t="array" ref="H448">IFERROR(INDEX(Tableau7[Nom],SMALL(IF(AND($E$1=Tableau7[Chantier],ROW(Tableau7[Chantier])-MIN(ROW(BD!$P449)+1),$H$2=Tableau7[Date],ROW(Tableau7[Date])-MIN(ROW(BD!$C449))+1)," "),ROWS(H$3:H448))),"")</f>
        <v/>
      </c>
    </row>
    <row r="449" spans="8:8" x14ac:dyDescent="0.2">
      <c r="H449" s="50" t="str">
        <f t="array" ref="H449">IFERROR(INDEX(Tableau7[Nom],SMALL(IF(AND($E$1=Tableau7[Chantier],ROW(Tableau7[Chantier])-MIN(ROW(BD!$P450)+1),$H$2=Tableau7[Date],ROW(Tableau7[Date])-MIN(ROW(BD!$C450))+1)," "),ROWS(H$3:H449))),"")</f>
        <v/>
      </c>
    </row>
    <row r="450" spans="8:8" x14ac:dyDescent="0.2">
      <c r="H450" s="50" t="str">
        <f t="array" ref="H450">IFERROR(INDEX(Tableau7[Nom],SMALL(IF(AND($E$1=Tableau7[Chantier],ROW(Tableau7[Chantier])-MIN(ROW(BD!$P451)+1),$H$2=Tableau7[Date],ROW(Tableau7[Date])-MIN(ROW(BD!$C451))+1)," "),ROWS(H$3:H450))),"")</f>
        <v/>
      </c>
    </row>
    <row r="451" spans="8:8" x14ac:dyDescent="0.2">
      <c r="H451" s="50" t="str">
        <f t="array" ref="H451">IFERROR(INDEX(Tableau7[Nom],SMALL(IF(AND($E$1=Tableau7[Chantier],ROW(Tableau7[Chantier])-MIN(ROW(BD!$P452)+1),$H$2=Tableau7[Date],ROW(Tableau7[Date])-MIN(ROW(BD!$C452))+1)," "),ROWS(H$3:H451))),"")</f>
        <v/>
      </c>
    </row>
    <row r="452" spans="8:8" x14ac:dyDescent="0.2">
      <c r="H452" s="50" t="str">
        <f t="array" ref="H452">IFERROR(INDEX(Tableau7[Nom],SMALL(IF(AND($E$1=Tableau7[Chantier],ROW(Tableau7[Chantier])-MIN(ROW(BD!$P453)+1),$H$2=Tableau7[Date],ROW(Tableau7[Date])-MIN(ROW(BD!$C453))+1)," "),ROWS(H$3:H452))),"")</f>
        <v/>
      </c>
    </row>
    <row r="453" spans="8:8" x14ac:dyDescent="0.2">
      <c r="H453" s="50" t="str">
        <f t="array" ref="H453">IFERROR(INDEX(Tableau7[Nom],SMALL(IF(AND($E$1=Tableau7[Chantier],ROW(Tableau7[Chantier])-MIN(ROW(BD!$P454)+1),$H$2=Tableau7[Date],ROW(Tableau7[Date])-MIN(ROW(BD!$C454))+1)," "),ROWS(H$3:H453))),"")</f>
        <v/>
      </c>
    </row>
    <row r="454" spans="8:8" x14ac:dyDescent="0.2">
      <c r="H454" s="50" t="str">
        <f t="array" ref="H454">IFERROR(INDEX(Tableau7[Nom],SMALL(IF(AND($E$1=Tableau7[Chantier],ROW(Tableau7[Chantier])-MIN(ROW(BD!$P455)+1),$H$2=Tableau7[Date],ROW(Tableau7[Date])-MIN(ROW(BD!$C455))+1)," "),ROWS(H$3:H454))),"")</f>
        <v/>
      </c>
    </row>
    <row r="455" spans="8:8" x14ac:dyDescent="0.2">
      <c r="H455" s="50" t="str">
        <f t="array" ref="H455">IFERROR(INDEX(Tableau7[Nom],SMALL(IF(AND($E$1=Tableau7[Chantier],ROW(Tableau7[Chantier])-MIN(ROW(BD!$P456)+1),$H$2=Tableau7[Date],ROW(Tableau7[Date])-MIN(ROW(BD!$C456))+1)," "),ROWS(H$3:H455))),"")</f>
        <v/>
      </c>
    </row>
    <row r="456" spans="8:8" x14ac:dyDescent="0.2">
      <c r="H456" s="50" t="str">
        <f t="array" ref="H456">IFERROR(INDEX(Tableau7[Nom],SMALL(IF(AND($E$1=Tableau7[Chantier],ROW(Tableau7[Chantier])-MIN(ROW(BD!$P457)+1),$H$2=Tableau7[Date],ROW(Tableau7[Date])-MIN(ROW(BD!$C457))+1)," "),ROWS(H$3:H456))),"")</f>
        <v/>
      </c>
    </row>
    <row r="457" spans="8:8" x14ac:dyDescent="0.2">
      <c r="H457" s="50" t="str">
        <f t="array" ref="H457">IFERROR(INDEX(Tableau7[Nom],SMALL(IF(AND($E$1=Tableau7[Chantier],ROW(Tableau7[Chantier])-MIN(ROW(BD!$P458)+1),$H$2=Tableau7[Date],ROW(Tableau7[Date])-MIN(ROW(BD!$C458))+1)," "),ROWS(H$3:H457))),"")</f>
        <v/>
      </c>
    </row>
    <row r="458" spans="8:8" x14ac:dyDescent="0.2">
      <c r="H458" s="50" t="str">
        <f t="array" ref="H458">IFERROR(INDEX(Tableau7[Nom],SMALL(IF(AND($E$1=Tableau7[Chantier],ROW(Tableau7[Chantier])-MIN(ROW(BD!$P459)+1),$H$2=Tableau7[Date],ROW(Tableau7[Date])-MIN(ROW(BD!$C459))+1)," "),ROWS(H$3:H458))),"")</f>
        <v/>
      </c>
    </row>
    <row r="459" spans="8:8" x14ac:dyDescent="0.2">
      <c r="H459" s="50" t="str">
        <f t="array" ref="H459">IFERROR(INDEX(Tableau7[Nom],SMALL(IF(AND($E$1=Tableau7[Chantier],ROW(Tableau7[Chantier])-MIN(ROW(BD!$P460)+1),$H$2=Tableau7[Date],ROW(Tableau7[Date])-MIN(ROW(BD!$C460))+1)," "),ROWS(H$3:H459))),"")</f>
        <v/>
      </c>
    </row>
    <row r="460" spans="8:8" x14ac:dyDescent="0.2">
      <c r="H460" s="50" t="str">
        <f t="array" ref="H460">IFERROR(INDEX(Tableau7[Nom],SMALL(IF(AND($E$1=Tableau7[Chantier],ROW(Tableau7[Chantier])-MIN(ROW(BD!$P461)+1),$H$2=Tableau7[Date],ROW(Tableau7[Date])-MIN(ROW(BD!$C461))+1)," "),ROWS(H$3:H460))),"")</f>
        <v/>
      </c>
    </row>
    <row r="461" spans="8:8" x14ac:dyDescent="0.2">
      <c r="H461" s="50" t="str">
        <f t="array" ref="H461">IFERROR(INDEX(Tableau7[Nom],SMALL(IF(AND($E$1=Tableau7[Chantier],ROW(Tableau7[Chantier])-MIN(ROW(BD!$P462)+1),$H$2=Tableau7[Date],ROW(Tableau7[Date])-MIN(ROW(BD!$C462))+1)," "),ROWS(H$3:H461))),"")</f>
        <v/>
      </c>
    </row>
    <row r="462" spans="8:8" x14ac:dyDescent="0.2">
      <c r="H462" s="50" t="str">
        <f t="array" ref="H462">IFERROR(INDEX(Tableau7[Nom],SMALL(IF(AND($E$1=Tableau7[Chantier],ROW(Tableau7[Chantier])-MIN(ROW(BD!$P463)+1),$H$2=Tableau7[Date],ROW(Tableau7[Date])-MIN(ROW(BD!$C463))+1)," "),ROWS(H$3:H462))),"")</f>
        <v/>
      </c>
    </row>
    <row r="463" spans="8:8" x14ac:dyDescent="0.2">
      <c r="H463" s="50" t="str">
        <f t="array" ref="H463">IFERROR(INDEX(Tableau7[Nom],SMALL(IF(AND($E$1=Tableau7[Chantier],ROW(Tableau7[Chantier])-MIN(ROW(BD!$P464)+1),$H$2=Tableau7[Date],ROW(Tableau7[Date])-MIN(ROW(BD!$C464))+1)," "),ROWS(H$3:H463))),"")</f>
        <v/>
      </c>
    </row>
    <row r="464" spans="8:8" x14ac:dyDescent="0.2">
      <c r="H464" s="50" t="str">
        <f t="array" ref="H464">IFERROR(INDEX(Tableau7[Nom],SMALL(IF(AND($E$1=Tableau7[Chantier],ROW(Tableau7[Chantier])-MIN(ROW(BD!$P465)+1),$H$2=Tableau7[Date],ROW(Tableau7[Date])-MIN(ROW(BD!$C465))+1)," "),ROWS(H$3:H464))),"")</f>
        <v/>
      </c>
    </row>
    <row r="465" spans="8:8" x14ac:dyDescent="0.2">
      <c r="H465" s="50" t="str">
        <f t="array" ref="H465">IFERROR(INDEX(Tableau7[Nom],SMALL(IF(AND($E$1=Tableau7[Chantier],ROW(Tableau7[Chantier])-MIN(ROW(BD!$P466)+1),$H$2=Tableau7[Date],ROW(Tableau7[Date])-MIN(ROW(BD!$C466))+1)," "),ROWS(H$3:H465))),"")</f>
        <v/>
      </c>
    </row>
    <row r="466" spans="8:8" x14ac:dyDescent="0.2">
      <c r="H466" s="50" t="str">
        <f t="array" ref="H466">IFERROR(INDEX(Tableau7[Nom],SMALL(IF(AND($E$1=Tableau7[Chantier],ROW(Tableau7[Chantier])-MIN(ROW(BD!$P467)+1),$H$2=Tableau7[Date],ROW(Tableau7[Date])-MIN(ROW(BD!$C467))+1)," "),ROWS(H$3:H466))),"")</f>
        <v/>
      </c>
    </row>
    <row r="467" spans="8:8" x14ac:dyDescent="0.2">
      <c r="H467" s="50" t="str">
        <f t="array" ref="H467">IFERROR(INDEX(Tableau7[Nom],SMALL(IF(AND($E$1=Tableau7[Chantier],ROW(Tableau7[Chantier])-MIN(ROW(BD!$P468)+1),$H$2=Tableau7[Date],ROW(Tableau7[Date])-MIN(ROW(BD!$C468))+1)," "),ROWS(H$3:H467))),"")</f>
        <v/>
      </c>
    </row>
    <row r="468" spans="8:8" x14ac:dyDescent="0.2">
      <c r="H468" s="50" t="str">
        <f t="array" ref="H468">IFERROR(INDEX(Tableau7[Nom],SMALL(IF(AND($E$1=Tableau7[Chantier],ROW(Tableau7[Chantier])-MIN(ROW(BD!$P469)+1),$H$2=Tableau7[Date],ROW(Tableau7[Date])-MIN(ROW(BD!$C469))+1)," "),ROWS(H$3:H468))),"")</f>
        <v/>
      </c>
    </row>
    <row r="469" spans="8:8" x14ac:dyDescent="0.2">
      <c r="H469" s="50" t="str">
        <f t="array" ref="H469">IFERROR(INDEX(Tableau7[Nom],SMALL(IF(AND($E$1=Tableau7[Chantier],ROW(Tableau7[Chantier])-MIN(ROW(BD!$P470)+1),$H$2=Tableau7[Date],ROW(Tableau7[Date])-MIN(ROW(BD!$C470))+1)," "),ROWS(H$3:H469))),"")</f>
        <v/>
      </c>
    </row>
    <row r="470" spans="8:8" x14ac:dyDescent="0.2">
      <c r="H470" s="50" t="str">
        <f t="array" ref="H470">IFERROR(INDEX(Tableau7[Nom],SMALL(IF(AND($E$1=Tableau7[Chantier],ROW(Tableau7[Chantier])-MIN(ROW(BD!$P471)+1),$H$2=Tableau7[Date],ROW(Tableau7[Date])-MIN(ROW(BD!$C471))+1)," "),ROWS(H$3:H470))),"")</f>
        <v/>
      </c>
    </row>
    <row r="471" spans="8:8" x14ac:dyDescent="0.2">
      <c r="H471" s="50" t="str">
        <f t="array" ref="H471">IFERROR(INDEX(Tableau7[Nom],SMALL(IF(AND($E$1=Tableau7[Chantier],ROW(Tableau7[Chantier])-MIN(ROW(BD!$P472)+1),$H$2=Tableau7[Date],ROW(Tableau7[Date])-MIN(ROW(BD!$C472))+1)," "),ROWS(H$3:H471))),"")</f>
        <v/>
      </c>
    </row>
    <row r="472" spans="8:8" x14ac:dyDescent="0.2">
      <c r="H472" s="50" t="str">
        <f t="array" ref="H472">IFERROR(INDEX(Tableau7[Nom],SMALL(IF(AND($E$1=Tableau7[Chantier],ROW(Tableau7[Chantier])-MIN(ROW(BD!$P473)+1),$H$2=Tableau7[Date],ROW(Tableau7[Date])-MIN(ROW(BD!$C473))+1)," "),ROWS(H$3:H472))),"")</f>
        <v/>
      </c>
    </row>
    <row r="473" spans="8:8" x14ac:dyDescent="0.2">
      <c r="H473" s="50" t="str">
        <f t="array" ref="H473">IFERROR(INDEX(Tableau7[Nom],SMALL(IF(AND($E$1=Tableau7[Chantier],ROW(Tableau7[Chantier])-MIN(ROW(BD!$P474)+1),$H$2=Tableau7[Date],ROW(Tableau7[Date])-MIN(ROW(BD!$C474))+1)," "),ROWS(H$3:H473))),"")</f>
        <v/>
      </c>
    </row>
    <row r="474" spans="8:8" x14ac:dyDescent="0.2">
      <c r="H474" s="50" t="str">
        <f t="array" ref="H474">IFERROR(INDEX(Tableau7[Nom],SMALL(IF(AND($E$1=Tableau7[Chantier],ROW(Tableau7[Chantier])-MIN(ROW(BD!$P475)+1),$H$2=Tableau7[Date],ROW(Tableau7[Date])-MIN(ROW(BD!$C475))+1)," "),ROWS(H$3:H474))),"")</f>
        <v/>
      </c>
    </row>
    <row r="475" spans="8:8" x14ac:dyDescent="0.2">
      <c r="H475" s="50" t="str">
        <f t="array" ref="H475">IFERROR(INDEX(Tableau7[Nom],SMALL(IF(AND($E$1=Tableau7[Chantier],ROW(Tableau7[Chantier])-MIN(ROW(BD!$P476)+1),$H$2=Tableau7[Date],ROW(Tableau7[Date])-MIN(ROW(BD!$C476))+1)," "),ROWS(H$3:H475))),"")</f>
        <v/>
      </c>
    </row>
    <row r="476" spans="8:8" x14ac:dyDescent="0.2">
      <c r="H476" s="50" t="str">
        <f t="array" ref="H476">IFERROR(INDEX(Tableau7[Nom],SMALL(IF(AND($E$1=Tableau7[Chantier],ROW(Tableau7[Chantier])-MIN(ROW(BD!$P477)+1),$H$2=Tableau7[Date],ROW(Tableau7[Date])-MIN(ROW(BD!$C477))+1)," "),ROWS(H$3:H476))),"")</f>
        <v/>
      </c>
    </row>
    <row r="477" spans="8:8" x14ac:dyDescent="0.2">
      <c r="H477" s="50" t="str">
        <f t="array" ref="H477">IFERROR(INDEX(Tableau7[Nom],SMALL(IF(AND($E$1=Tableau7[Chantier],ROW(Tableau7[Chantier])-MIN(ROW(BD!$P478)+1),$H$2=Tableau7[Date],ROW(Tableau7[Date])-MIN(ROW(BD!$C478))+1)," "),ROWS(H$3:H477))),"")</f>
        <v/>
      </c>
    </row>
    <row r="478" spans="8:8" x14ac:dyDescent="0.2">
      <c r="H478" s="50" t="str">
        <f t="array" ref="H478">IFERROR(INDEX(Tableau7[Nom],SMALL(IF(AND($E$1=Tableau7[Chantier],ROW(Tableau7[Chantier])-MIN(ROW(BD!$P479)+1),$H$2=Tableau7[Date],ROW(Tableau7[Date])-MIN(ROW(BD!$C479))+1)," "),ROWS(H$3:H478))),"")</f>
        <v/>
      </c>
    </row>
    <row r="479" spans="8:8" x14ac:dyDescent="0.2">
      <c r="H479" s="50" t="str">
        <f t="array" ref="H479">IFERROR(INDEX(Tableau7[Nom],SMALL(IF(AND($E$1=Tableau7[Chantier],ROW(Tableau7[Chantier])-MIN(ROW(BD!$P480)+1),$H$2=Tableau7[Date],ROW(Tableau7[Date])-MIN(ROW(BD!$C480))+1)," "),ROWS(H$3:H479))),"")</f>
        <v/>
      </c>
    </row>
    <row r="480" spans="8:8" x14ac:dyDescent="0.2">
      <c r="H480" s="50" t="str">
        <f t="array" ref="H480">IFERROR(INDEX(Tableau7[Nom],SMALL(IF(AND($E$1=Tableau7[Chantier],ROW(Tableau7[Chantier])-MIN(ROW(BD!$P481)+1),$H$2=Tableau7[Date],ROW(Tableau7[Date])-MIN(ROW(BD!$C481))+1)," "),ROWS(H$3:H480))),"")</f>
        <v/>
      </c>
    </row>
    <row r="481" spans="8:8" x14ac:dyDescent="0.2">
      <c r="H481" s="50" t="str">
        <f t="array" ref="H481">IFERROR(INDEX(Tableau7[Nom],SMALL(IF(AND($E$1=Tableau7[Chantier],ROW(Tableau7[Chantier])-MIN(ROW(BD!$P482)+1),$H$2=Tableau7[Date],ROW(Tableau7[Date])-MIN(ROW(BD!$C482))+1)," "),ROWS(H$3:H481))),"")</f>
        <v/>
      </c>
    </row>
    <row r="482" spans="8:8" x14ac:dyDescent="0.2">
      <c r="H482" s="50" t="str">
        <f t="array" ref="H482">IFERROR(INDEX(Tableau7[Nom],SMALL(IF(AND($E$1=Tableau7[Chantier],ROW(Tableau7[Chantier])-MIN(ROW(BD!$P483)+1),$H$2=Tableau7[Date],ROW(Tableau7[Date])-MIN(ROW(BD!$C483))+1)," "),ROWS(H$3:H482))),"")</f>
        <v/>
      </c>
    </row>
    <row r="483" spans="8:8" x14ac:dyDescent="0.2">
      <c r="H483" s="50" t="str">
        <f t="array" ref="H483">IFERROR(INDEX(Tableau7[Nom],SMALL(IF(AND($E$1=Tableau7[Chantier],ROW(Tableau7[Chantier])-MIN(ROW(BD!$P484)+1),$H$2=Tableau7[Date],ROW(Tableau7[Date])-MIN(ROW(BD!$C484))+1)," "),ROWS(H$3:H483))),"")</f>
        <v/>
      </c>
    </row>
    <row r="484" spans="8:8" x14ac:dyDescent="0.2">
      <c r="H484" s="50" t="str">
        <f t="array" ref="H484">IFERROR(INDEX(Tableau7[Nom],SMALL(IF(AND($E$1=Tableau7[Chantier],ROW(Tableau7[Chantier])-MIN(ROW(BD!$P485)+1),$H$2=Tableau7[Date],ROW(Tableau7[Date])-MIN(ROW(BD!$C485))+1)," "),ROWS(H$3:H484))),"")</f>
        <v/>
      </c>
    </row>
    <row r="485" spans="8:8" x14ac:dyDescent="0.2">
      <c r="H485" s="50" t="str">
        <f t="array" ref="H485">IFERROR(INDEX(Tableau7[Nom],SMALL(IF(AND($E$1=Tableau7[Chantier],ROW(Tableau7[Chantier])-MIN(ROW(BD!$P486)+1),$H$2=Tableau7[Date],ROW(Tableau7[Date])-MIN(ROW(BD!$C486))+1)," "),ROWS(H$3:H485))),"")</f>
        <v/>
      </c>
    </row>
    <row r="486" spans="8:8" x14ac:dyDescent="0.2">
      <c r="H486" s="50" t="str">
        <f t="array" ref="H486">IFERROR(INDEX(Tableau7[Nom],SMALL(IF(AND($E$1=Tableau7[Chantier],ROW(Tableau7[Chantier])-MIN(ROW(BD!$P487)+1),$H$2=Tableau7[Date],ROW(Tableau7[Date])-MIN(ROW(BD!$C487))+1)," "),ROWS(H$3:H486))),"")</f>
        <v/>
      </c>
    </row>
    <row r="487" spans="8:8" x14ac:dyDescent="0.2">
      <c r="H487" s="50" t="str">
        <f t="array" ref="H487">IFERROR(INDEX(Tableau7[Nom],SMALL(IF(AND($E$1=Tableau7[Chantier],ROW(Tableau7[Chantier])-MIN(ROW(BD!$P488)+1),$H$2=Tableau7[Date],ROW(Tableau7[Date])-MIN(ROW(BD!$C488))+1)," "),ROWS(H$3:H487))),"")</f>
        <v/>
      </c>
    </row>
    <row r="488" spans="8:8" x14ac:dyDescent="0.2">
      <c r="H488" s="50" t="str">
        <f t="array" ref="H488">IFERROR(INDEX(Tableau7[Nom],SMALL(IF(AND($E$1=Tableau7[Chantier],ROW(Tableau7[Chantier])-MIN(ROW(BD!$P489)+1),$H$2=Tableau7[Date],ROW(Tableau7[Date])-MIN(ROW(BD!$C489))+1)," "),ROWS(H$3:H488))),"")</f>
        <v/>
      </c>
    </row>
    <row r="489" spans="8:8" x14ac:dyDescent="0.2">
      <c r="H489" s="50" t="str">
        <f t="array" ref="H489">IFERROR(INDEX(Tableau7[Nom],SMALL(IF(AND($E$1=Tableau7[Chantier],ROW(Tableau7[Chantier])-MIN(ROW(BD!$P490)+1),$H$2=Tableau7[Date],ROW(Tableau7[Date])-MIN(ROW(BD!$C490))+1)," "),ROWS(H$3:H489))),"")</f>
        <v/>
      </c>
    </row>
    <row r="490" spans="8:8" x14ac:dyDescent="0.2">
      <c r="H490" s="50" t="str">
        <f t="array" ref="H490">IFERROR(INDEX(Tableau7[Nom],SMALL(IF(AND($E$1=Tableau7[Chantier],ROW(Tableau7[Chantier])-MIN(ROW(BD!$P491)+1),$H$2=Tableau7[Date],ROW(Tableau7[Date])-MIN(ROW(BD!$C491))+1)," "),ROWS(H$3:H490))),"")</f>
        <v/>
      </c>
    </row>
    <row r="491" spans="8:8" x14ac:dyDescent="0.2">
      <c r="H491" s="50" t="str">
        <f t="array" ref="H491">IFERROR(INDEX(Tableau7[Nom],SMALL(IF(AND($E$1=Tableau7[Chantier],ROW(Tableau7[Chantier])-MIN(ROW(BD!$P492)+1),$H$2=Tableau7[Date],ROW(Tableau7[Date])-MIN(ROW(BD!$C492))+1)," "),ROWS(H$3:H491))),"")</f>
        <v/>
      </c>
    </row>
    <row r="492" spans="8:8" x14ac:dyDescent="0.2">
      <c r="H492" s="50" t="str">
        <f t="array" ref="H492">IFERROR(INDEX(Tableau7[Nom],SMALL(IF(AND($E$1=Tableau7[Chantier],ROW(Tableau7[Chantier])-MIN(ROW(BD!$P493)+1),$H$2=Tableau7[Date],ROW(Tableau7[Date])-MIN(ROW(BD!$C493))+1)," "),ROWS(H$3:H492))),"")</f>
        <v/>
      </c>
    </row>
    <row r="493" spans="8:8" x14ac:dyDescent="0.2">
      <c r="H493" s="50" t="str">
        <f t="array" ref="H493">IFERROR(INDEX(Tableau7[Nom],SMALL(IF(AND($E$1=Tableau7[Chantier],ROW(Tableau7[Chantier])-MIN(ROW(BD!$P494)+1),$H$2=Tableau7[Date],ROW(Tableau7[Date])-MIN(ROW(BD!$C494))+1)," "),ROWS(H$3:H493))),"")</f>
        <v/>
      </c>
    </row>
    <row r="494" spans="8:8" x14ac:dyDescent="0.2">
      <c r="H494" s="50" t="str">
        <f t="array" ref="H494">IFERROR(INDEX(Tableau7[Nom],SMALL(IF(AND($E$1=Tableau7[Chantier],ROW(Tableau7[Chantier])-MIN(ROW(BD!$P495)+1),$H$2=Tableau7[Date],ROW(Tableau7[Date])-MIN(ROW(BD!$C495))+1)," "),ROWS(H$3:H494))),"")</f>
        <v/>
      </c>
    </row>
    <row r="495" spans="8:8" x14ac:dyDescent="0.2">
      <c r="H495" s="50" t="str">
        <f t="array" ref="H495">IFERROR(INDEX(Tableau7[Nom],SMALL(IF(AND($E$1=Tableau7[Chantier],ROW(Tableau7[Chantier])-MIN(ROW(BD!$P496)+1),$H$2=Tableau7[Date],ROW(Tableau7[Date])-MIN(ROW(BD!$C496))+1)," "),ROWS(H$3:H495))),"")</f>
        <v/>
      </c>
    </row>
    <row r="496" spans="8:8" x14ac:dyDescent="0.2">
      <c r="H496" s="50" t="str">
        <f t="array" ref="H496">IFERROR(INDEX(Tableau7[Nom],SMALL(IF(AND($E$1=Tableau7[Chantier],ROW(Tableau7[Chantier])-MIN(ROW(BD!$P497)+1),$H$2=Tableau7[Date],ROW(Tableau7[Date])-MIN(ROW(BD!$C497))+1)," "),ROWS(H$3:H496))),"")</f>
        <v/>
      </c>
    </row>
    <row r="497" spans="8:8" x14ac:dyDescent="0.2">
      <c r="H497" s="50" t="str">
        <f t="array" ref="H497">IFERROR(INDEX(Tableau7[Nom],SMALL(IF(AND($E$1=Tableau7[Chantier],ROW(Tableau7[Chantier])-MIN(ROW(BD!$P498)+1),$H$2=Tableau7[Date],ROW(Tableau7[Date])-MIN(ROW(BD!$C498))+1)," "),ROWS(H$3:H497))),"")</f>
        <v/>
      </c>
    </row>
    <row r="498" spans="8:8" x14ac:dyDescent="0.2">
      <c r="H498" s="50" t="str">
        <f t="array" ref="H498">IFERROR(INDEX(Tableau7[Nom],SMALL(IF(AND($E$1=Tableau7[Chantier],ROW(Tableau7[Chantier])-MIN(ROW(BD!$P499)+1),$H$2=Tableau7[Date],ROW(Tableau7[Date])-MIN(ROW(BD!$C499))+1)," "),ROWS(H$3:H498))),"")</f>
        <v/>
      </c>
    </row>
    <row r="499" spans="8:8" x14ac:dyDescent="0.2">
      <c r="H499" s="50" t="str">
        <f t="array" ref="H499">IFERROR(INDEX(Tableau7[Nom],SMALL(IF(AND($E$1=Tableau7[Chantier],ROW(Tableau7[Chantier])-MIN(ROW(BD!$P500)+1),$H$2=Tableau7[Date],ROW(Tableau7[Date])-MIN(ROW(BD!$C500))+1)," "),ROWS(H$3:H499))),"")</f>
        <v/>
      </c>
    </row>
    <row r="500" spans="8:8" x14ac:dyDescent="0.2">
      <c r="H500" s="50" t="str">
        <f t="array" ref="H500">IFERROR(INDEX(Tableau7[Nom],SMALL(IF(AND($E$1=Tableau7[Chantier],ROW(Tableau7[Chantier])-MIN(ROW(BD!$P501)+1),$H$2=Tableau7[Date],ROW(Tableau7[Date])-MIN(ROW(BD!$C501))+1)," "),ROWS(H$3:H500))),"")</f>
        <v/>
      </c>
    </row>
    <row r="501" spans="8:8" x14ac:dyDescent="0.2">
      <c r="H501" s="50" t="str">
        <f t="array" ref="H501">IFERROR(INDEX(Tableau7[Nom],SMALL(IF(AND($E$1=Tableau7[Chantier],ROW(Tableau7[Chantier])-MIN(ROW(BD!$P502)+1),$H$2=Tableau7[Date],ROW(Tableau7[Date])-MIN(ROW(BD!$C502))+1)," "),ROWS(H$3:H501))),"")</f>
        <v/>
      </c>
    </row>
    <row r="502" spans="8:8" x14ac:dyDescent="0.2">
      <c r="H502" s="50" t="str">
        <f t="array" ref="H502">IFERROR(INDEX(Tableau7[Nom],SMALL(IF(AND($E$1=Tableau7[Chantier],ROW(Tableau7[Chantier])-MIN(ROW(BD!$P503)+1),$H$2=Tableau7[Date],ROW(Tableau7[Date])-MIN(ROW(BD!$C503))+1)," "),ROWS(H$3:H502))),"")</f>
        <v/>
      </c>
    </row>
    <row r="503" spans="8:8" x14ac:dyDescent="0.2">
      <c r="H503" s="50" t="str">
        <f t="array" ref="H503">IFERROR(INDEX(Tableau7[Nom],SMALL(IF(AND($E$1=Tableau7[Chantier],ROW(Tableau7[Chantier])-MIN(ROW(BD!$P504)+1),$H$2=Tableau7[Date],ROW(Tableau7[Date])-MIN(ROW(BD!$C504))+1)," "),ROWS(H$3:H503))),"")</f>
        <v/>
      </c>
    </row>
    <row r="504" spans="8:8" x14ac:dyDescent="0.2">
      <c r="H504" s="50" t="str">
        <f t="array" ref="H504">IFERROR(INDEX(Tableau7[Nom],SMALL(IF(AND($E$1=Tableau7[Chantier],ROW(Tableau7[Chantier])-MIN(ROW(BD!$P505)+1),$H$2=Tableau7[Date],ROW(Tableau7[Date])-MIN(ROW(BD!$C505))+1)," "),ROWS(H$3:H504))),"")</f>
        <v/>
      </c>
    </row>
    <row r="505" spans="8:8" x14ac:dyDescent="0.2">
      <c r="H505" s="50" t="str">
        <f t="array" ref="H505">IFERROR(INDEX(Tableau7[Nom],SMALL(IF(AND($E$1=Tableau7[Chantier],ROW(Tableau7[Chantier])-MIN(ROW(BD!$P506)+1),$H$2=Tableau7[Date],ROW(Tableau7[Date])-MIN(ROW(BD!$C506))+1)," "),ROWS(H$3:H505))),"")</f>
        <v/>
      </c>
    </row>
    <row r="506" spans="8:8" x14ac:dyDescent="0.2">
      <c r="H506" s="50" t="str">
        <f t="array" ref="H506">IFERROR(INDEX(Tableau7[Nom],SMALL(IF(AND($E$1=Tableau7[Chantier],ROW(Tableau7[Chantier])-MIN(ROW(BD!$P507)+1),$H$2=Tableau7[Date],ROW(Tableau7[Date])-MIN(ROW(BD!$C507))+1)," "),ROWS(H$3:H506))),"")</f>
        <v/>
      </c>
    </row>
    <row r="507" spans="8:8" x14ac:dyDescent="0.2">
      <c r="H507" s="50" t="str">
        <f t="array" ref="H507">IFERROR(INDEX(Tableau7[Nom],SMALL(IF(AND($E$1=Tableau7[Chantier],ROW(Tableau7[Chantier])-MIN(ROW(BD!$P508)+1),$H$2=Tableau7[Date],ROW(Tableau7[Date])-MIN(ROW(BD!$C508))+1)," "),ROWS(H$3:H507))),"")</f>
        <v/>
      </c>
    </row>
    <row r="508" spans="8:8" x14ac:dyDescent="0.2">
      <c r="H508" s="50" t="str">
        <f t="array" ref="H508">IFERROR(INDEX(Tableau7[Nom],SMALL(IF(AND($E$1=Tableau7[Chantier],ROW(Tableau7[Chantier])-MIN(ROW(BD!$P509)+1),$H$2=Tableau7[Date],ROW(Tableau7[Date])-MIN(ROW(BD!$C509))+1)," "),ROWS(H$3:H508))),"")</f>
        <v/>
      </c>
    </row>
    <row r="509" spans="8:8" x14ac:dyDescent="0.2">
      <c r="H509" s="50" t="str">
        <f t="array" ref="H509">IFERROR(INDEX(Tableau7[Nom],SMALL(IF(AND($E$1=Tableau7[Chantier],ROW(Tableau7[Chantier])-MIN(ROW(BD!$P510)+1),$H$2=Tableau7[Date],ROW(Tableau7[Date])-MIN(ROW(BD!$C510))+1)," "),ROWS(H$3:H509))),"")</f>
        <v/>
      </c>
    </row>
    <row r="510" spans="8:8" x14ac:dyDescent="0.2">
      <c r="H510" s="50" t="str">
        <f t="array" ref="H510">IFERROR(INDEX(Tableau7[Nom],SMALL(IF(AND($E$1=Tableau7[Chantier],ROW(Tableau7[Chantier])-MIN(ROW(BD!$P511)+1),$H$2=Tableau7[Date],ROW(Tableau7[Date])-MIN(ROW(BD!$C511))+1)," "),ROWS(H$3:H510))),"")</f>
        <v/>
      </c>
    </row>
    <row r="511" spans="8:8" x14ac:dyDescent="0.2">
      <c r="H511" s="50" t="str">
        <f t="array" ref="H511">IFERROR(INDEX(Tableau7[Nom],SMALL(IF(AND($E$1=Tableau7[Chantier],ROW(Tableau7[Chantier])-MIN(ROW(BD!$P512)+1),$H$2=Tableau7[Date],ROW(Tableau7[Date])-MIN(ROW(BD!$C512))+1)," "),ROWS(H$3:H511))),"")</f>
        <v/>
      </c>
    </row>
    <row r="512" spans="8:8" x14ac:dyDescent="0.2">
      <c r="H512" s="50" t="str">
        <f t="array" ref="H512">IFERROR(INDEX(Tableau7[Nom],SMALL(IF(AND($E$1=Tableau7[Chantier],ROW(Tableau7[Chantier])-MIN(ROW(BD!$P513)+1),$H$2=Tableau7[Date],ROW(Tableau7[Date])-MIN(ROW(BD!$C513))+1)," "),ROWS(H$3:H512))),"")</f>
        <v/>
      </c>
    </row>
    <row r="513" spans="8:8" x14ac:dyDescent="0.2">
      <c r="H513" s="50" t="str">
        <f t="array" ref="H513">IFERROR(INDEX(Tableau7[Nom],SMALL(IF(AND($E$1=Tableau7[Chantier],ROW(Tableau7[Chantier])-MIN(ROW(BD!$P514)+1),$H$2=Tableau7[Date],ROW(Tableau7[Date])-MIN(ROW(BD!$C514))+1)," "),ROWS(H$3:H513))),"")</f>
        <v/>
      </c>
    </row>
    <row r="514" spans="8:8" x14ac:dyDescent="0.2">
      <c r="H514" s="50" t="str">
        <f t="array" ref="H514">IFERROR(INDEX(Tableau7[Nom],SMALL(IF(AND($E$1=Tableau7[Chantier],ROW(Tableau7[Chantier])-MIN(ROW(BD!$P515)+1),$H$2=Tableau7[Date],ROW(Tableau7[Date])-MIN(ROW(BD!$C515))+1)," "),ROWS(H$3:H514))),"")</f>
        <v/>
      </c>
    </row>
    <row r="515" spans="8:8" x14ac:dyDescent="0.2">
      <c r="H515" s="50" t="str">
        <f t="array" ref="H515">IFERROR(INDEX(Tableau7[Nom],SMALL(IF(AND($E$1=Tableau7[Chantier],ROW(Tableau7[Chantier])-MIN(ROW(BD!$P516)+1),$H$2=Tableau7[Date],ROW(Tableau7[Date])-MIN(ROW(BD!$C516))+1)," "),ROWS(H$3:H515))),"")</f>
        <v/>
      </c>
    </row>
    <row r="516" spans="8:8" x14ac:dyDescent="0.2">
      <c r="H516" s="50" t="str">
        <f t="array" ref="H516">IFERROR(INDEX(Tableau7[Nom],SMALL(IF(AND($E$1=Tableau7[Chantier],ROW(Tableau7[Chantier])-MIN(ROW(BD!$P517)+1),$H$2=Tableau7[Date],ROW(Tableau7[Date])-MIN(ROW(BD!$C517))+1)," "),ROWS(H$3:H516))),"")</f>
        <v/>
      </c>
    </row>
    <row r="517" spans="8:8" x14ac:dyDescent="0.2">
      <c r="H517" s="50" t="str">
        <f t="array" ref="H517">IFERROR(INDEX(Tableau7[Nom],SMALL(IF(AND($E$1=Tableau7[Chantier],ROW(Tableau7[Chantier])-MIN(ROW(BD!$P518)+1),$H$2=Tableau7[Date],ROW(Tableau7[Date])-MIN(ROW(BD!$C518))+1)," "),ROWS(H$3:H517))),"")</f>
        <v/>
      </c>
    </row>
    <row r="518" spans="8:8" x14ac:dyDescent="0.2">
      <c r="H518" s="50" t="str">
        <f t="array" ref="H518">IFERROR(INDEX(Tableau7[Nom],SMALL(IF(AND($E$1=Tableau7[Chantier],ROW(Tableau7[Chantier])-MIN(ROW(BD!$P519)+1),$H$2=Tableau7[Date],ROW(Tableau7[Date])-MIN(ROW(BD!$C519))+1)," "),ROWS(H$3:H518))),"")</f>
        <v/>
      </c>
    </row>
    <row r="519" spans="8:8" x14ac:dyDescent="0.2">
      <c r="H519" s="50" t="str">
        <f t="array" ref="H519">IFERROR(INDEX(Tableau7[Nom],SMALL(IF(AND($E$1=Tableau7[Chantier],ROW(Tableau7[Chantier])-MIN(ROW(BD!$P520)+1),$H$2=Tableau7[Date],ROW(Tableau7[Date])-MIN(ROW(BD!$C520))+1)," "),ROWS(H$3:H519))),"")</f>
        <v/>
      </c>
    </row>
    <row r="520" spans="8:8" x14ac:dyDescent="0.2">
      <c r="H520" s="50" t="str">
        <f t="array" ref="H520">IFERROR(INDEX(Tableau7[Nom],SMALL(IF(AND($E$1=Tableau7[Chantier],ROW(Tableau7[Chantier])-MIN(ROW(BD!$P521)+1),$H$2=Tableau7[Date],ROW(Tableau7[Date])-MIN(ROW(BD!$C521))+1)," "),ROWS(H$3:H520))),"")</f>
        <v/>
      </c>
    </row>
    <row r="521" spans="8:8" x14ac:dyDescent="0.2">
      <c r="H521" s="50" t="str">
        <f t="array" ref="H521">IFERROR(INDEX(Tableau7[Nom],SMALL(IF(AND($E$1=Tableau7[Chantier],ROW(Tableau7[Chantier])-MIN(ROW(BD!$P522)+1),$H$2=Tableau7[Date],ROW(Tableau7[Date])-MIN(ROW(BD!$C522))+1)," "),ROWS(H$3:H521))),"")</f>
        <v/>
      </c>
    </row>
    <row r="522" spans="8:8" x14ac:dyDescent="0.2">
      <c r="H522" s="50" t="str">
        <f t="array" ref="H522">IFERROR(INDEX(Tableau7[Nom],SMALL(IF(AND($E$1=Tableau7[Chantier],ROW(Tableau7[Chantier])-MIN(ROW(BD!$P523)+1),$H$2=Tableau7[Date],ROW(Tableau7[Date])-MIN(ROW(BD!$C523))+1)," "),ROWS(H$3:H522))),"")</f>
        <v/>
      </c>
    </row>
    <row r="523" spans="8:8" x14ac:dyDescent="0.2">
      <c r="H523" s="50" t="str">
        <f t="array" ref="H523">IFERROR(INDEX(Tableau7[Nom],SMALL(IF(AND($E$1=Tableau7[Chantier],ROW(Tableau7[Chantier])-MIN(ROW(BD!$P524)+1),$H$2=Tableau7[Date],ROW(Tableau7[Date])-MIN(ROW(BD!$C524))+1)," "),ROWS(H$3:H523))),"")</f>
        <v/>
      </c>
    </row>
    <row r="524" spans="8:8" x14ac:dyDescent="0.2">
      <c r="H524" s="50" t="str">
        <f t="array" ref="H524">IFERROR(INDEX(Tableau7[Nom],SMALL(IF(AND($E$1=Tableau7[Chantier],ROW(Tableau7[Chantier])-MIN(ROW(BD!$P525)+1),$H$2=Tableau7[Date],ROW(Tableau7[Date])-MIN(ROW(BD!$C525))+1)," "),ROWS(H$3:H524))),"")</f>
        <v/>
      </c>
    </row>
    <row r="525" spans="8:8" x14ac:dyDescent="0.2">
      <c r="H525" s="50" t="str">
        <f t="array" ref="H525">IFERROR(INDEX(Tableau7[Nom],SMALL(IF(AND($E$1=Tableau7[Chantier],ROW(Tableau7[Chantier])-MIN(ROW(BD!$P526)+1),$H$2=Tableau7[Date],ROW(Tableau7[Date])-MIN(ROW(BD!$C526))+1)," "),ROWS(H$3:H525))),"")</f>
        <v/>
      </c>
    </row>
    <row r="526" spans="8:8" x14ac:dyDescent="0.2">
      <c r="H526" s="50" t="str">
        <f t="array" ref="H526">IFERROR(INDEX(Tableau7[Nom],SMALL(IF(AND($E$1=Tableau7[Chantier],ROW(Tableau7[Chantier])-MIN(ROW(BD!$P527)+1),$H$2=Tableau7[Date],ROW(Tableau7[Date])-MIN(ROW(BD!$C527))+1)," "),ROWS(H$3:H526))),"")</f>
        <v/>
      </c>
    </row>
    <row r="527" spans="8:8" x14ac:dyDescent="0.2">
      <c r="H527" s="50" t="str">
        <f t="array" ref="H527">IFERROR(INDEX(Tableau7[Nom],SMALL(IF(AND($E$1=Tableau7[Chantier],ROW(Tableau7[Chantier])-MIN(ROW(BD!$P528)+1),$H$2=Tableau7[Date],ROW(Tableau7[Date])-MIN(ROW(BD!$C528))+1)," "),ROWS(H$3:H527))),"")</f>
        <v/>
      </c>
    </row>
    <row r="528" spans="8:8" x14ac:dyDescent="0.2">
      <c r="H528" s="50" t="str">
        <f t="array" ref="H528">IFERROR(INDEX(Tableau7[Nom],SMALL(IF(AND($E$1=Tableau7[Chantier],ROW(Tableau7[Chantier])-MIN(ROW(BD!$P529)+1),$H$2=Tableau7[Date],ROW(Tableau7[Date])-MIN(ROW(BD!$C529))+1)," "),ROWS(H$3:H528))),"")</f>
        <v/>
      </c>
    </row>
    <row r="529" spans="8:8" x14ac:dyDescent="0.2">
      <c r="H529" s="50" t="str">
        <f t="array" ref="H529">IFERROR(INDEX(Tableau7[Nom],SMALL(IF(AND($E$1=Tableau7[Chantier],ROW(Tableau7[Chantier])-MIN(ROW(BD!$P530)+1),$H$2=Tableau7[Date],ROW(Tableau7[Date])-MIN(ROW(BD!$C530))+1)," "),ROWS(H$3:H529))),"")</f>
        <v/>
      </c>
    </row>
    <row r="530" spans="8:8" x14ac:dyDescent="0.2">
      <c r="H530" s="50" t="str">
        <f t="array" ref="H530">IFERROR(INDEX(Tableau7[Nom],SMALL(IF(AND($E$1=Tableau7[Chantier],ROW(Tableau7[Chantier])-MIN(ROW(BD!$P531)+1),$H$2=Tableau7[Date],ROW(Tableau7[Date])-MIN(ROW(BD!$C531))+1)," "),ROWS(H$3:H530))),"")</f>
        <v/>
      </c>
    </row>
    <row r="531" spans="8:8" x14ac:dyDescent="0.2">
      <c r="H531" s="50" t="str">
        <f t="array" ref="H531">IFERROR(INDEX(Tableau7[Nom],SMALL(IF(AND($E$1=Tableau7[Chantier],ROW(Tableau7[Chantier])-MIN(ROW(BD!$P532)+1),$H$2=Tableau7[Date],ROW(Tableau7[Date])-MIN(ROW(BD!$C532))+1)," "),ROWS(H$3:H531))),"")</f>
        <v/>
      </c>
    </row>
    <row r="532" spans="8:8" x14ac:dyDescent="0.2">
      <c r="H532" s="50" t="str">
        <f t="array" ref="H532">IFERROR(INDEX(Tableau7[Nom],SMALL(IF(AND($E$1=Tableau7[Chantier],ROW(Tableau7[Chantier])-MIN(ROW(BD!$P533)+1),$H$2=Tableau7[Date],ROW(Tableau7[Date])-MIN(ROW(BD!$C533))+1)," "),ROWS(H$3:H532))),"")</f>
        <v/>
      </c>
    </row>
    <row r="533" spans="8:8" x14ac:dyDescent="0.2">
      <c r="H533" s="50" t="str">
        <f t="array" ref="H533">IFERROR(INDEX(Tableau7[Nom],SMALL(IF(AND($E$1=Tableau7[Chantier],ROW(Tableau7[Chantier])-MIN(ROW(BD!$P534)+1),$H$2=Tableau7[Date],ROW(Tableau7[Date])-MIN(ROW(BD!$C534))+1)," "),ROWS(H$3:H533))),"")</f>
        <v/>
      </c>
    </row>
    <row r="534" spans="8:8" x14ac:dyDescent="0.2">
      <c r="H534" s="50" t="str">
        <f t="array" ref="H534">IFERROR(INDEX(Tableau7[Nom],SMALL(IF(AND($E$1=Tableau7[Chantier],ROW(Tableau7[Chantier])-MIN(ROW(BD!$P535)+1),$H$2=Tableau7[Date],ROW(Tableau7[Date])-MIN(ROW(BD!$C535))+1)," "),ROWS(H$3:H534))),"")</f>
        <v/>
      </c>
    </row>
    <row r="535" spans="8:8" x14ac:dyDescent="0.2">
      <c r="H535" s="50" t="str">
        <f t="array" ref="H535">IFERROR(INDEX(Tableau7[Nom],SMALL(IF(AND($E$1=Tableau7[Chantier],ROW(Tableau7[Chantier])-MIN(ROW(BD!$P536)+1),$H$2=Tableau7[Date],ROW(Tableau7[Date])-MIN(ROW(BD!$C536))+1)," "),ROWS(H$3:H535))),"")</f>
        <v/>
      </c>
    </row>
    <row r="536" spans="8:8" x14ac:dyDescent="0.2">
      <c r="H536" s="50" t="str">
        <f t="array" ref="H536">IFERROR(INDEX(Tableau7[Nom],SMALL(IF(AND($E$1=Tableau7[Chantier],ROW(Tableau7[Chantier])-MIN(ROW(BD!$P537)+1),$H$2=Tableau7[Date],ROW(Tableau7[Date])-MIN(ROW(BD!$C537))+1)," "),ROWS(H$3:H536))),"")</f>
        <v/>
      </c>
    </row>
    <row r="537" spans="8:8" x14ac:dyDescent="0.2">
      <c r="H537" s="50" t="str">
        <f t="array" ref="H537">IFERROR(INDEX(Tableau7[Nom],SMALL(IF(AND($E$1=Tableau7[Chantier],ROW(Tableau7[Chantier])-MIN(ROW(BD!$P538)+1),$H$2=Tableau7[Date],ROW(Tableau7[Date])-MIN(ROW(BD!$C538))+1)," "),ROWS(H$3:H537))),"")</f>
        <v/>
      </c>
    </row>
    <row r="538" spans="8:8" x14ac:dyDescent="0.2">
      <c r="H538" s="50" t="str">
        <f t="array" ref="H538">IFERROR(INDEX(Tableau7[Nom],SMALL(IF(AND($E$1=Tableau7[Chantier],ROW(Tableau7[Chantier])-MIN(ROW(BD!$P539)+1),$H$2=Tableau7[Date],ROW(Tableau7[Date])-MIN(ROW(BD!$C539))+1)," "),ROWS(H$3:H538))),"")</f>
        <v/>
      </c>
    </row>
    <row r="539" spans="8:8" x14ac:dyDescent="0.2">
      <c r="H539" s="50" t="str">
        <f t="array" ref="H539">IFERROR(INDEX(Tableau7[Nom],SMALL(IF(AND($E$1=Tableau7[Chantier],ROW(Tableau7[Chantier])-MIN(ROW(BD!$P540)+1),$H$2=Tableau7[Date],ROW(Tableau7[Date])-MIN(ROW(BD!$C540))+1)," "),ROWS(H$3:H539))),"")</f>
        <v/>
      </c>
    </row>
    <row r="540" spans="8:8" x14ac:dyDescent="0.2">
      <c r="H540" s="50" t="str">
        <f t="array" ref="H540">IFERROR(INDEX(Tableau7[Nom],SMALL(IF(AND($E$1=Tableau7[Chantier],ROW(Tableau7[Chantier])-MIN(ROW(BD!$P541)+1),$H$2=Tableau7[Date],ROW(Tableau7[Date])-MIN(ROW(BD!$C541))+1)," "),ROWS(H$3:H540))),"")</f>
        <v/>
      </c>
    </row>
    <row r="541" spans="8:8" x14ac:dyDescent="0.2">
      <c r="H541" s="50" t="str">
        <f t="array" ref="H541">IFERROR(INDEX(Tableau7[Nom],SMALL(IF(AND($E$1=Tableau7[Chantier],ROW(Tableau7[Chantier])-MIN(ROW(BD!$P542)+1),$H$2=Tableau7[Date],ROW(Tableau7[Date])-MIN(ROW(BD!$C542))+1)," "),ROWS(H$3:H541))),"")</f>
        <v/>
      </c>
    </row>
    <row r="542" spans="8:8" x14ac:dyDescent="0.2">
      <c r="H542" s="50" t="str">
        <f t="array" ref="H542">IFERROR(INDEX(Tableau7[Nom],SMALL(IF(AND($E$1=Tableau7[Chantier],ROW(Tableau7[Chantier])-MIN(ROW(BD!$P543)+1),$H$2=Tableau7[Date],ROW(Tableau7[Date])-MIN(ROW(BD!$C543))+1)," "),ROWS(H$3:H542))),"")</f>
        <v/>
      </c>
    </row>
    <row r="543" spans="8:8" x14ac:dyDescent="0.2">
      <c r="H543" s="50" t="str">
        <f t="array" ref="H543">IFERROR(INDEX(Tableau7[Nom],SMALL(IF(AND($E$1=Tableau7[Chantier],ROW(Tableau7[Chantier])-MIN(ROW(BD!$P544)+1),$H$2=Tableau7[Date],ROW(Tableau7[Date])-MIN(ROW(BD!$C544))+1)," "),ROWS(H$3:H543))),"")</f>
        <v/>
      </c>
    </row>
    <row r="544" spans="8:8" x14ac:dyDescent="0.2">
      <c r="H544" s="50" t="str">
        <f t="array" ref="H544">IFERROR(INDEX(Tableau7[Nom],SMALL(IF(AND($E$1=Tableau7[Chantier],ROW(Tableau7[Chantier])-MIN(ROW(BD!$P545)+1),$H$2=Tableau7[Date],ROW(Tableau7[Date])-MIN(ROW(BD!$C545))+1)," "),ROWS(H$3:H544))),"")</f>
        <v/>
      </c>
    </row>
    <row r="545" spans="8:8" x14ac:dyDescent="0.2">
      <c r="H545" s="50" t="str">
        <f t="array" ref="H545">IFERROR(INDEX(Tableau7[Nom],SMALL(IF(AND($E$1=Tableau7[Chantier],ROW(Tableau7[Chantier])-MIN(ROW(BD!$P546)+1),$H$2=Tableau7[Date],ROW(Tableau7[Date])-MIN(ROW(BD!$C546))+1)," "),ROWS(H$3:H545))),"")</f>
        <v/>
      </c>
    </row>
    <row r="546" spans="8:8" x14ac:dyDescent="0.2">
      <c r="H546" s="50" t="str">
        <f t="array" ref="H546">IFERROR(INDEX(Tableau7[Nom],SMALL(IF(AND($E$1=Tableau7[Chantier],ROW(Tableau7[Chantier])-MIN(ROW(BD!$P547)+1),$H$2=Tableau7[Date],ROW(Tableau7[Date])-MIN(ROW(BD!$C547))+1)," "),ROWS(H$3:H546))),"")</f>
        <v/>
      </c>
    </row>
    <row r="547" spans="8:8" x14ac:dyDescent="0.2">
      <c r="H547" s="50" t="str">
        <f t="array" ref="H547">IFERROR(INDEX(Tableau7[Nom],SMALL(IF(AND($E$1=Tableau7[Chantier],ROW(Tableau7[Chantier])-MIN(ROW(BD!$P548)+1),$H$2=Tableau7[Date],ROW(Tableau7[Date])-MIN(ROW(BD!$C548))+1)," "),ROWS(H$3:H547))),"")</f>
        <v/>
      </c>
    </row>
    <row r="548" spans="8:8" x14ac:dyDescent="0.2">
      <c r="H548" s="50" t="str">
        <f t="array" ref="H548">IFERROR(INDEX(Tableau7[Nom],SMALL(IF(AND($E$1=Tableau7[Chantier],ROW(Tableau7[Chantier])-MIN(ROW(BD!$P549)+1),$H$2=Tableau7[Date],ROW(Tableau7[Date])-MIN(ROW(BD!$C549))+1)," "),ROWS(H$3:H548))),"")</f>
        <v/>
      </c>
    </row>
    <row r="549" spans="8:8" x14ac:dyDescent="0.2">
      <c r="H549" s="50" t="str">
        <f t="array" ref="H549">IFERROR(INDEX(Tableau7[Nom],SMALL(IF(AND($E$1=Tableau7[Chantier],ROW(Tableau7[Chantier])-MIN(ROW(BD!$P550)+1),$H$2=Tableau7[Date],ROW(Tableau7[Date])-MIN(ROW(BD!$C550))+1)," "),ROWS(H$3:H549))),"")</f>
        <v/>
      </c>
    </row>
    <row r="550" spans="8:8" x14ac:dyDescent="0.2">
      <c r="H550" s="50" t="str">
        <f t="array" ref="H550">IFERROR(INDEX(Tableau7[Nom],SMALL(IF(AND($E$1=Tableau7[Chantier],ROW(Tableau7[Chantier])-MIN(ROW(BD!$P551)+1),$H$2=Tableau7[Date],ROW(Tableau7[Date])-MIN(ROW(BD!$C551))+1)," "),ROWS(H$3:H550))),"")</f>
        <v/>
      </c>
    </row>
    <row r="551" spans="8:8" x14ac:dyDescent="0.2">
      <c r="H551" s="50" t="str">
        <f t="array" ref="H551">IFERROR(INDEX(Tableau7[Nom],SMALL(IF(AND($E$1=Tableau7[Chantier],ROW(Tableau7[Chantier])-MIN(ROW(BD!$P552)+1),$H$2=Tableau7[Date],ROW(Tableau7[Date])-MIN(ROW(BD!$C552))+1)," "),ROWS(H$3:H551))),"")</f>
        <v/>
      </c>
    </row>
    <row r="552" spans="8:8" x14ac:dyDescent="0.2">
      <c r="H552" s="50" t="str">
        <f t="array" ref="H552">IFERROR(INDEX(Tableau7[Nom],SMALL(IF(AND($E$1=Tableau7[Chantier],ROW(Tableau7[Chantier])-MIN(ROW(BD!$P553)+1),$H$2=Tableau7[Date],ROW(Tableau7[Date])-MIN(ROW(BD!$C553))+1)," "),ROWS(H$3:H552))),"")</f>
        <v/>
      </c>
    </row>
    <row r="553" spans="8:8" x14ac:dyDescent="0.2">
      <c r="H553" s="50" t="str">
        <f t="array" ref="H553">IFERROR(INDEX(Tableau7[Nom],SMALL(IF(AND($E$1=Tableau7[Chantier],ROW(Tableau7[Chantier])-MIN(ROW(BD!$P554)+1),$H$2=Tableau7[Date],ROW(Tableau7[Date])-MIN(ROW(BD!$C554))+1)," "),ROWS(H$3:H553))),"")</f>
        <v/>
      </c>
    </row>
    <row r="554" spans="8:8" x14ac:dyDescent="0.2">
      <c r="H554" s="50" t="str">
        <f t="array" ref="H554">IFERROR(INDEX(Tableau7[Nom],SMALL(IF(AND($E$1=Tableau7[Chantier],ROW(Tableau7[Chantier])-MIN(ROW(BD!$P555)+1),$H$2=Tableau7[Date],ROW(Tableau7[Date])-MIN(ROW(BD!$C555))+1)," "),ROWS(H$3:H554))),"")</f>
        <v/>
      </c>
    </row>
    <row r="555" spans="8:8" x14ac:dyDescent="0.2">
      <c r="H555" s="50" t="str">
        <f t="array" ref="H555">IFERROR(INDEX(Tableau7[Nom],SMALL(IF(AND($E$1=Tableau7[Chantier],ROW(Tableau7[Chantier])-MIN(ROW(BD!$P556)+1),$H$2=Tableau7[Date],ROW(Tableau7[Date])-MIN(ROW(BD!$C556))+1)," "),ROWS(H$3:H555))),"")</f>
        <v/>
      </c>
    </row>
    <row r="556" spans="8:8" x14ac:dyDescent="0.2">
      <c r="H556" s="50" t="str">
        <f t="array" ref="H556">IFERROR(INDEX(Tableau7[Nom],SMALL(IF(AND($E$1=Tableau7[Chantier],ROW(Tableau7[Chantier])-MIN(ROW(BD!$P557)+1),$H$2=Tableau7[Date],ROW(Tableau7[Date])-MIN(ROW(BD!$C557))+1)," "),ROWS(H$3:H556))),"")</f>
        <v/>
      </c>
    </row>
    <row r="557" spans="8:8" x14ac:dyDescent="0.2">
      <c r="H557" s="50" t="str">
        <f t="array" ref="H557">IFERROR(INDEX(Tableau7[Nom],SMALL(IF(AND($E$1=Tableau7[Chantier],ROW(Tableau7[Chantier])-MIN(ROW(BD!$P558)+1),$H$2=Tableau7[Date],ROW(Tableau7[Date])-MIN(ROW(BD!$C558))+1)," "),ROWS(H$3:H557))),"")</f>
        <v/>
      </c>
    </row>
    <row r="558" spans="8:8" x14ac:dyDescent="0.2">
      <c r="H558" s="50" t="str">
        <f t="array" ref="H558">IFERROR(INDEX(Tableau7[Nom],SMALL(IF(AND($E$1=Tableau7[Chantier],ROW(Tableau7[Chantier])-MIN(ROW(BD!$P559)+1),$H$2=Tableau7[Date],ROW(Tableau7[Date])-MIN(ROW(BD!$C559))+1)," "),ROWS(H$3:H558))),"")</f>
        <v/>
      </c>
    </row>
    <row r="559" spans="8:8" x14ac:dyDescent="0.2">
      <c r="H559" s="50" t="str">
        <f t="array" ref="H559">IFERROR(INDEX(Tableau7[Nom],SMALL(IF(AND($E$1=Tableau7[Chantier],ROW(Tableau7[Chantier])-MIN(ROW(BD!$P560)+1),$H$2=Tableau7[Date],ROW(Tableau7[Date])-MIN(ROW(BD!$C560))+1)," "),ROWS(H$3:H559))),"")</f>
        <v/>
      </c>
    </row>
    <row r="560" spans="8:8" x14ac:dyDescent="0.2">
      <c r="H560" s="50" t="str">
        <f t="array" ref="H560">IFERROR(INDEX(Tableau7[Nom],SMALL(IF(AND($E$1=Tableau7[Chantier],ROW(Tableau7[Chantier])-MIN(ROW(BD!$P561)+1),$H$2=Tableau7[Date],ROW(Tableau7[Date])-MIN(ROW(BD!$C561))+1)," "),ROWS(H$3:H560))),"")</f>
        <v/>
      </c>
    </row>
    <row r="561" spans="8:8" x14ac:dyDescent="0.2">
      <c r="H561" s="50" t="str">
        <f t="array" ref="H561">IFERROR(INDEX(Tableau7[Nom],SMALL(IF(AND($E$1=Tableau7[Chantier],ROW(Tableau7[Chantier])-MIN(ROW(BD!$P562)+1),$H$2=Tableau7[Date],ROW(Tableau7[Date])-MIN(ROW(BD!$C562))+1)," "),ROWS(H$3:H561))),"")</f>
        <v/>
      </c>
    </row>
    <row r="562" spans="8:8" x14ac:dyDescent="0.2">
      <c r="H562" s="50" t="str">
        <f t="array" ref="H562">IFERROR(INDEX(Tableau7[Nom],SMALL(IF(AND($E$1=Tableau7[Chantier],ROW(Tableau7[Chantier])-MIN(ROW(BD!$P563)+1),$H$2=Tableau7[Date],ROW(Tableau7[Date])-MIN(ROW(BD!$C563))+1)," "),ROWS(H$3:H562))),"")</f>
        <v/>
      </c>
    </row>
    <row r="563" spans="8:8" x14ac:dyDescent="0.2">
      <c r="H563" s="50" t="str">
        <f t="array" ref="H563">IFERROR(INDEX(Tableau7[Nom],SMALL(IF(AND($E$1=Tableau7[Chantier],ROW(Tableau7[Chantier])-MIN(ROW(BD!$P564)+1),$H$2=Tableau7[Date],ROW(Tableau7[Date])-MIN(ROW(BD!$C564))+1)," "),ROWS(H$3:H563))),"")</f>
        <v/>
      </c>
    </row>
    <row r="564" spans="8:8" x14ac:dyDescent="0.2">
      <c r="H564" s="50" t="str">
        <f t="array" ref="H564">IFERROR(INDEX(Tableau7[Nom],SMALL(IF(AND($E$1=Tableau7[Chantier],ROW(Tableau7[Chantier])-MIN(ROW(BD!$P565)+1),$H$2=Tableau7[Date],ROW(Tableau7[Date])-MIN(ROW(BD!$C565))+1)," "),ROWS(H$3:H564))),"")</f>
        <v/>
      </c>
    </row>
    <row r="565" spans="8:8" x14ac:dyDescent="0.2">
      <c r="H565" s="50" t="str">
        <f t="array" ref="H565">IFERROR(INDEX(Tableau7[Nom],SMALL(IF(AND($E$1=Tableau7[Chantier],ROW(Tableau7[Chantier])-MIN(ROW(BD!$P566)+1),$H$2=Tableau7[Date],ROW(Tableau7[Date])-MIN(ROW(BD!$C566))+1)," "),ROWS(H$3:H565))),"")</f>
        <v/>
      </c>
    </row>
    <row r="566" spans="8:8" x14ac:dyDescent="0.2">
      <c r="H566" s="50" t="str">
        <f t="array" ref="H566">IFERROR(INDEX(Tableau7[Nom],SMALL(IF(AND($E$1=Tableau7[Chantier],ROW(Tableau7[Chantier])-MIN(ROW(BD!$P567)+1),$H$2=Tableau7[Date],ROW(Tableau7[Date])-MIN(ROW(BD!$C567))+1)," "),ROWS(H$3:H566))),"")</f>
        <v/>
      </c>
    </row>
    <row r="567" spans="8:8" x14ac:dyDescent="0.2">
      <c r="H567" s="50" t="str">
        <f t="array" ref="H567">IFERROR(INDEX(Tableau7[Nom],SMALL(IF(AND($E$1=Tableau7[Chantier],ROW(Tableau7[Chantier])-MIN(ROW(BD!$P568)+1),$H$2=Tableau7[Date],ROW(Tableau7[Date])-MIN(ROW(BD!$C568))+1)," "),ROWS(H$3:H567))),"")</f>
        <v/>
      </c>
    </row>
    <row r="568" spans="8:8" x14ac:dyDescent="0.2">
      <c r="H568" s="50" t="str">
        <f t="array" ref="H568">IFERROR(INDEX(Tableau7[Nom],SMALL(IF(AND($E$1=Tableau7[Chantier],ROW(Tableau7[Chantier])-MIN(ROW(BD!$P569)+1),$H$2=Tableau7[Date],ROW(Tableau7[Date])-MIN(ROW(BD!$C569))+1)," "),ROWS(H$3:H568))),"")</f>
        <v/>
      </c>
    </row>
    <row r="569" spans="8:8" x14ac:dyDescent="0.2">
      <c r="H569" s="50" t="str">
        <f t="array" ref="H569">IFERROR(INDEX(Tableau7[Nom],SMALL(IF(AND($E$1=Tableau7[Chantier],ROW(Tableau7[Chantier])-MIN(ROW(BD!$P570)+1),$H$2=Tableau7[Date],ROW(Tableau7[Date])-MIN(ROW(BD!$C570))+1)," "),ROWS(H$3:H569))),"")</f>
        <v/>
      </c>
    </row>
    <row r="570" spans="8:8" x14ac:dyDescent="0.2">
      <c r="H570" s="50" t="str">
        <f t="array" ref="H570">IFERROR(INDEX(Tableau7[Nom],SMALL(IF(AND($E$1=Tableau7[Chantier],ROW(Tableau7[Chantier])-MIN(ROW(BD!$P571)+1),$H$2=Tableau7[Date],ROW(Tableau7[Date])-MIN(ROW(BD!$C571))+1)," "),ROWS(H$3:H570))),"")</f>
        <v/>
      </c>
    </row>
    <row r="571" spans="8:8" x14ac:dyDescent="0.2">
      <c r="H571" s="50" t="str">
        <f t="array" ref="H571">IFERROR(INDEX(Tableau7[Nom],SMALL(IF(AND($E$1=Tableau7[Chantier],ROW(Tableau7[Chantier])-MIN(ROW(BD!$P572)+1),$H$2=Tableau7[Date],ROW(Tableau7[Date])-MIN(ROW(BD!$C572))+1)," "),ROWS(H$3:H571))),"")</f>
        <v/>
      </c>
    </row>
    <row r="572" spans="8:8" x14ac:dyDescent="0.2">
      <c r="H572" s="50" t="str">
        <f t="array" ref="H572">IFERROR(INDEX(Tableau7[Nom],SMALL(IF(AND($E$1=Tableau7[Chantier],ROW(Tableau7[Chantier])-MIN(ROW(BD!$P573)+1),$H$2=Tableau7[Date],ROW(Tableau7[Date])-MIN(ROW(BD!$C573))+1)," "),ROWS(H$3:H572))),"")</f>
        <v/>
      </c>
    </row>
    <row r="573" spans="8:8" x14ac:dyDescent="0.2">
      <c r="H573" s="50" t="str">
        <f t="array" ref="H573">IFERROR(INDEX(Tableau7[Nom],SMALL(IF(AND($E$1=Tableau7[Chantier],ROW(Tableau7[Chantier])-MIN(ROW(BD!$P574)+1),$H$2=Tableau7[Date],ROW(Tableau7[Date])-MIN(ROW(BD!$C574))+1)," "),ROWS(H$3:H573))),"")</f>
        <v/>
      </c>
    </row>
    <row r="574" spans="8:8" x14ac:dyDescent="0.2">
      <c r="H574" s="50" t="str">
        <f t="array" ref="H574">IFERROR(INDEX(Tableau7[Nom],SMALL(IF(AND($E$1=Tableau7[Chantier],ROW(Tableau7[Chantier])-MIN(ROW(BD!$P575)+1),$H$2=Tableau7[Date],ROW(Tableau7[Date])-MIN(ROW(BD!$C575))+1)," "),ROWS(H$3:H574))),"")</f>
        <v/>
      </c>
    </row>
    <row r="575" spans="8:8" x14ac:dyDescent="0.2">
      <c r="H575" s="50" t="str">
        <f t="array" ref="H575">IFERROR(INDEX(Tableau7[Nom],SMALL(IF(AND($E$1=Tableau7[Chantier],ROW(Tableau7[Chantier])-MIN(ROW(BD!$P576)+1),$H$2=Tableau7[Date],ROW(Tableau7[Date])-MIN(ROW(BD!$C576))+1)," "),ROWS(H$3:H575))),"")</f>
        <v/>
      </c>
    </row>
    <row r="576" spans="8:8" x14ac:dyDescent="0.2">
      <c r="H576" s="50" t="str">
        <f t="array" ref="H576">IFERROR(INDEX(Tableau7[Nom],SMALL(IF(AND($E$1=Tableau7[Chantier],ROW(Tableau7[Chantier])-MIN(ROW(BD!$P577)+1),$H$2=Tableau7[Date],ROW(Tableau7[Date])-MIN(ROW(BD!$C577))+1)," "),ROWS(H$3:H576))),"")</f>
        <v/>
      </c>
    </row>
    <row r="577" spans="8:8" x14ac:dyDescent="0.2">
      <c r="H577" s="50" t="str">
        <f t="array" ref="H577">IFERROR(INDEX(Tableau7[Nom],SMALL(IF(AND($E$1=Tableau7[Chantier],ROW(Tableau7[Chantier])-MIN(ROW(BD!$P578)+1),$H$2=Tableau7[Date],ROW(Tableau7[Date])-MIN(ROW(BD!$C578))+1)," "),ROWS(H$3:H577))),"")</f>
        <v/>
      </c>
    </row>
    <row r="578" spans="8:8" x14ac:dyDescent="0.2">
      <c r="H578" s="50" t="str">
        <f t="array" ref="H578">IFERROR(INDEX(Tableau7[Nom],SMALL(IF(AND($E$1=Tableau7[Chantier],ROW(Tableau7[Chantier])-MIN(ROW(BD!$P579)+1),$H$2=Tableau7[Date],ROW(Tableau7[Date])-MIN(ROW(BD!$C579))+1)," "),ROWS(H$3:H578))),"")</f>
        <v/>
      </c>
    </row>
    <row r="579" spans="8:8" x14ac:dyDescent="0.2">
      <c r="H579" s="50" t="str">
        <f t="array" ref="H579">IFERROR(INDEX(Tableau7[Nom],SMALL(IF(AND($E$1=Tableau7[Chantier],ROW(Tableau7[Chantier])-MIN(ROW(BD!$P580)+1),$H$2=Tableau7[Date],ROW(Tableau7[Date])-MIN(ROW(BD!$C580))+1)," "),ROWS(H$3:H579))),"")</f>
        <v/>
      </c>
    </row>
    <row r="580" spans="8:8" x14ac:dyDescent="0.2">
      <c r="H580" s="50" t="str">
        <f t="array" ref="H580">IFERROR(INDEX(Tableau7[Nom],SMALL(IF(AND($E$1=Tableau7[Chantier],ROW(Tableau7[Chantier])-MIN(ROW(BD!$P581)+1),$H$2=Tableau7[Date],ROW(Tableau7[Date])-MIN(ROW(BD!$C581))+1)," "),ROWS(H$3:H580))),"")</f>
        <v/>
      </c>
    </row>
    <row r="581" spans="8:8" x14ac:dyDescent="0.2">
      <c r="H581" s="50" t="str">
        <f t="array" ref="H581">IFERROR(INDEX(Tableau7[Nom],SMALL(IF(AND($E$1=Tableau7[Chantier],ROW(Tableau7[Chantier])-MIN(ROW(BD!$P582)+1),$H$2=Tableau7[Date],ROW(Tableau7[Date])-MIN(ROW(BD!$C582))+1)," "),ROWS(H$3:H581))),"")</f>
        <v/>
      </c>
    </row>
    <row r="582" spans="8:8" x14ac:dyDescent="0.2">
      <c r="H582" s="50" t="str">
        <f t="array" ref="H582">IFERROR(INDEX(Tableau7[Nom],SMALL(IF(AND($E$1=Tableau7[Chantier],ROW(Tableau7[Chantier])-MIN(ROW(BD!$P583)+1),$H$2=Tableau7[Date],ROW(Tableau7[Date])-MIN(ROW(BD!$C583))+1)," "),ROWS(H$3:H582))),"")</f>
        <v/>
      </c>
    </row>
    <row r="583" spans="8:8" x14ac:dyDescent="0.2">
      <c r="H583" s="50" t="str">
        <f t="array" ref="H583">IFERROR(INDEX(Tableau7[Nom],SMALL(IF(AND($E$1=Tableau7[Chantier],ROW(Tableau7[Chantier])-MIN(ROW(BD!$P584)+1),$H$2=Tableau7[Date],ROW(Tableau7[Date])-MIN(ROW(BD!$C584))+1)," "),ROWS(H$3:H583))),"")</f>
        <v/>
      </c>
    </row>
    <row r="584" spans="8:8" x14ac:dyDescent="0.2">
      <c r="H584" s="50" t="str">
        <f t="array" ref="H584">IFERROR(INDEX(Tableau7[Nom],SMALL(IF(AND($E$1=Tableau7[Chantier],ROW(Tableau7[Chantier])-MIN(ROW(BD!$P585)+1),$H$2=Tableau7[Date],ROW(Tableau7[Date])-MIN(ROW(BD!$C585))+1)," "),ROWS(H$3:H584))),"")</f>
        <v/>
      </c>
    </row>
    <row r="585" spans="8:8" x14ac:dyDescent="0.2">
      <c r="H585" s="50" t="str">
        <f t="array" ref="H585">IFERROR(INDEX(Tableau7[Nom],SMALL(IF(AND($E$1=Tableau7[Chantier],ROW(Tableau7[Chantier])-MIN(ROW(BD!$P586)+1),$H$2=Tableau7[Date],ROW(Tableau7[Date])-MIN(ROW(BD!$C586))+1)," "),ROWS(H$3:H585))),"")</f>
        <v/>
      </c>
    </row>
    <row r="586" spans="8:8" x14ac:dyDescent="0.2">
      <c r="H586" s="50" t="str">
        <f t="array" ref="H586">IFERROR(INDEX(Tableau7[Nom],SMALL(IF(AND($E$1=Tableau7[Chantier],ROW(Tableau7[Chantier])-MIN(ROW(BD!$P587)+1),$H$2=Tableau7[Date],ROW(Tableau7[Date])-MIN(ROW(BD!$C587))+1)," "),ROWS(H$3:H586))),"")</f>
        <v/>
      </c>
    </row>
    <row r="587" spans="8:8" x14ac:dyDescent="0.2">
      <c r="H587" s="50" t="str">
        <f t="array" ref="H587">IFERROR(INDEX(Tableau7[Nom],SMALL(IF(AND($E$1=Tableau7[Chantier],ROW(Tableau7[Chantier])-MIN(ROW(BD!$P588)+1),$H$2=Tableau7[Date],ROW(Tableau7[Date])-MIN(ROW(BD!$C588))+1)," "),ROWS(H$3:H587))),"")</f>
        <v/>
      </c>
    </row>
    <row r="588" spans="8:8" x14ac:dyDescent="0.2">
      <c r="H588" s="50" t="str">
        <f t="array" ref="H588">IFERROR(INDEX(Tableau7[Nom],SMALL(IF(AND($E$1=Tableau7[Chantier],ROW(Tableau7[Chantier])-MIN(ROW(BD!$P589)+1),$H$2=Tableau7[Date],ROW(Tableau7[Date])-MIN(ROW(BD!$C589))+1)," "),ROWS(H$3:H588))),"")</f>
        <v/>
      </c>
    </row>
    <row r="589" spans="8:8" x14ac:dyDescent="0.2">
      <c r="H589" s="50" t="str">
        <f t="array" ref="H589">IFERROR(INDEX(Tableau7[Nom],SMALL(IF(AND($E$1=Tableau7[Chantier],ROW(Tableau7[Chantier])-MIN(ROW(BD!$P590)+1),$H$2=Tableau7[Date],ROW(Tableau7[Date])-MIN(ROW(BD!$C590))+1)," "),ROWS(H$3:H589))),"")</f>
        <v/>
      </c>
    </row>
    <row r="590" spans="8:8" x14ac:dyDescent="0.2">
      <c r="H590" s="50" t="str">
        <f t="array" ref="H590">IFERROR(INDEX(Tableau7[Nom],SMALL(IF(AND($E$1=Tableau7[Chantier],ROW(Tableau7[Chantier])-MIN(ROW(BD!$P591)+1),$H$2=Tableau7[Date],ROW(Tableau7[Date])-MIN(ROW(BD!$C591))+1)," "),ROWS(H$3:H590))),"")</f>
        <v/>
      </c>
    </row>
    <row r="591" spans="8:8" x14ac:dyDescent="0.2">
      <c r="H591" s="50" t="str">
        <f t="array" ref="H591">IFERROR(INDEX(Tableau7[Nom],SMALL(IF(AND($E$1=Tableau7[Chantier],ROW(Tableau7[Chantier])-MIN(ROW(BD!$P592)+1),$H$2=Tableau7[Date],ROW(Tableau7[Date])-MIN(ROW(BD!$C592))+1)," "),ROWS(H$3:H591))),"")</f>
        <v/>
      </c>
    </row>
    <row r="592" spans="8:8" x14ac:dyDescent="0.2">
      <c r="H592" s="50" t="str">
        <f t="array" ref="H592">IFERROR(INDEX(Tableau7[Nom],SMALL(IF(AND($E$1=Tableau7[Chantier],ROW(Tableau7[Chantier])-MIN(ROW(BD!$P593)+1),$H$2=Tableau7[Date],ROW(Tableau7[Date])-MIN(ROW(BD!$C593))+1)," "),ROWS(H$3:H592))),"")</f>
        <v/>
      </c>
    </row>
    <row r="593" spans="8:8" x14ac:dyDescent="0.2">
      <c r="H593" s="50" t="str">
        <f t="array" ref="H593">IFERROR(INDEX(Tableau7[Nom],SMALL(IF(AND($E$1=Tableau7[Chantier],ROW(Tableau7[Chantier])-MIN(ROW(BD!$P594)+1),$H$2=Tableau7[Date],ROW(Tableau7[Date])-MIN(ROW(BD!$C594))+1)," "),ROWS(H$3:H593))),"")</f>
        <v/>
      </c>
    </row>
    <row r="594" spans="8:8" x14ac:dyDescent="0.2">
      <c r="H594" s="50" t="str">
        <f t="array" ref="H594">IFERROR(INDEX(Tableau7[Nom],SMALL(IF(AND($E$1=Tableau7[Chantier],ROW(Tableau7[Chantier])-MIN(ROW(BD!$P595)+1),$H$2=Tableau7[Date],ROW(Tableau7[Date])-MIN(ROW(BD!$C595))+1)," "),ROWS(H$3:H594))),"")</f>
        <v/>
      </c>
    </row>
    <row r="595" spans="8:8" x14ac:dyDescent="0.2">
      <c r="H595" s="50" t="str">
        <f t="array" ref="H595">IFERROR(INDEX(Tableau7[Nom],SMALL(IF(AND($E$1=Tableau7[Chantier],ROW(Tableau7[Chantier])-MIN(ROW(BD!$P596)+1),$H$2=Tableau7[Date],ROW(Tableau7[Date])-MIN(ROW(BD!$C596))+1)," "),ROWS(H$3:H595))),"")</f>
        <v/>
      </c>
    </row>
    <row r="596" spans="8:8" x14ac:dyDescent="0.2">
      <c r="H596" s="50" t="str">
        <f t="array" ref="H596">IFERROR(INDEX(Tableau7[Nom],SMALL(IF(AND($E$1=Tableau7[Chantier],ROW(Tableau7[Chantier])-MIN(ROW(BD!$P597)+1),$H$2=Tableau7[Date],ROW(Tableau7[Date])-MIN(ROW(BD!$C597))+1)," "),ROWS(H$3:H596))),"")</f>
        <v/>
      </c>
    </row>
    <row r="597" spans="8:8" x14ac:dyDescent="0.2">
      <c r="H597" s="50" t="str">
        <f t="array" ref="H597">IFERROR(INDEX(Tableau7[Nom],SMALL(IF(AND($E$1=Tableau7[Chantier],ROW(Tableau7[Chantier])-MIN(ROW(BD!$P598)+1),$H$2=Tableau7[Date],ROW(Tableau7[Date])-MIN(ROW(BD!$C598))+1)," "),ROWS(H$3:H597))),"")</f>
        <v/>
      </c>
    </row>
    <row r="598" spans="8:8" x14ac:dyDescent="0.2">
      <c r="H598" s="50" t="str">
        <f t="array" ref="H598">IFERROR(INDEX(Tableau7[Nom],SMALL(IF(AND($E$1=Tableau7[Chantier],ROW(Tableau7[Chantier])-MIN(ROW(BD!$P599)+1),$H$2=Tableau7[Date],ROW(Tableau7[Date])-MIN(ROW(BD!$C599))+1)," "),ROWS(H$3:H598))),"")</f>
        <v/>
      </c>
    </row>
    <row r="599" spans="8:8" x14ac:dyDescent="0.2">
      <c r="H599" s="50" t="str">
        <f t="array" ref="H599">IFERROR(INDEX(Tableau7[Nom],SMALL(IF(AND($E$1=Tableau7[Chantier],ROW(Tableau7[Chantier])-MIN(ROW(BD!$P600)+1),$H$2=Tableau7[Date],ROW(Tableau7[Date])-MIN(ROW(BD!$C600))+1)," "),ROWS(H$3:H599))),"")</f>
        <v/>
      </c>
    </row>
    <row r="600" spans="8:8" x14ac:dyDescent="0.2">
      <c r="H600" s="50" t="str">
        <f t="array" ref="H600">IFERROR(INDEX(Tableau7[Nom],SMALL(IF(AND($E$1=Tableau7[Chantier],ROW(Tableau7[Chantier])-MIN(ROW(BD!$P601)+1),$H$2=Tableau7[Date],ROW(Tableau7[Date])-MIN(ROW(BD!$C601))+1)," "),ROWS(H$3:H600))),"")</f>
        <v/>
      </c>
    </row>
    <row r="601" spans="8:8" x14ac:dyDescent="0.2">
      <c r="H601" s="50" t="str">
        <f t="array" ref="H601">IFERROR(INDEX(Tableau7[Nom],SMALL(IF(AND($E$1=Tableau7[Chantier],ROW(Tableau7[Chantier])-MIN(ROW(BD!$P602)+1),$H$2=Tableau7[Date],ROW(Tableau7[Date])-MIN(ROW(BD!$C602))+1)," "),ROWS(H$3:H601))),"")</f>
        <v/>
      </c>
    </row>
    <row r="602" spans="8:8" x14ac:dyDescent="0.2">
      <c r="H602" s="50" t="str">
        <f t="array" ref="H602">IFERROR(INDEX(Tableau7[Nom],SMALL(IF(AND($E$1=Tableau7[Chantier],ROW(Tableau7[Chantier])-MIN(ROW(BD!$P603)+1),$H$2=Tableau7[Date],ROW(Tableau7[Date])-MIN(ROW(BD!$C603))+1)," "),ROWS(H$3:H602))),"")</f>
        <v/>
      </c>
    </row>
    <row r="603" spans="8:8" x14ac:dyDescent="0.2">
      <c r="H603" s="50" t="str">
        <f t="array" ref="H603">IFERROR(INDEX(Tableau7[Nom],SMALL(IF(AND($E$1=Tableau7[Chantier],ROW(Tableau7[Chantier])-MIN(ROW(BD!$P604)+1),$H$2=Tableau7[Date],ROW(Tableau7[Date])-MIN(ROW(BD!$C604))+1)," "),ROWS(H$3:H603))),"")</f>
        <v/>
      </c>
    </row>
    <row r="604" spans="8:8" x14ac:dyDescent="0.2">
      <c r="H604" s="50" t="str">
        <f t="array" ref="H604">IFERROR(INDEX(Tableau7[Nom],SMALL(IF(AND($E$1=Tableau7[Chantier],ROW(Tableau7[Chantier])-MIN(ROW(BD!$P605)+1),$H$2=Tableau7[Date],ROW(Tableau7[Date])-MIN(ROW(BD!$C605))+1)," "),ROWS(H$3:H604))),"")</f>
        <v/>
      </c>
    </row>
    <row r="605" spans="8:8" x14ac:dyDescent="0.2">
      <c r="H605" s="50" t="str">
        <f t="array" ref="H605">IFERROR(INDEX(Tableau7[Nom],SMALL(IF(AND($E$1=Tableau7[Chantier],ROW(Tableau7[Chantier])-MIN(ROW(BD!$P606)+1),$H$2=Tableau7[Date],ROW(Tableau7[Date])-MIN(ROW(BD!$C606))+1)," "),ROWS(H$3:H605))),"")</f>
        <v/>
      </c>
    </row>
    <row r="606" spans="8:8" x14ac:dyDescent="0.2">
      <c r="H606" s="50" t="str">
        <f t="array" ref="H606">IFERROR(INDEX(Tableau7[Nom],SMALL(IF(AND($E$1=Tableau7[Chantier],ROW(Tableau7[Chantier])-MIN(ROW(BD!$P607)+1),$H$2=Tableau7[Date],ROW(Tableau7[Date])-MIN(ROW(BD!$C607))+1)," "),ROWS(H$3:H606))),"")</f>
        <v/>
      </c>
    </row>
    <row r="607" spans="8:8" x14ac:dyDescent="0.2">
      <c r="H607" s="50" t="str">
        <f t="array" ref="H607">IFERROR(INDEX(Tableau7[Nom],SMALL(IF(AND($E$1=Tableau7[Chantier],ROW(Tableau7[Chantier])-MIN(ROW(BD!$P608)+1),$H$2=Tableau7[Date],ROW(Tableau7[Date])-MIN(ROW(BD!$C608))+1)," "),ROWS(H$3:H607))),"")</f>
        <v/>
      </c>
    </row>
    <row r="608" spans="8:8" x14ac:dyDescent="0.2">
      <c r="H608" s="50" t="str">
        <f t="array" ref="H608">IFERROR(INDEX(Tableau7[Nom],SMALL(IF(AND($E$1=Tableau7[Chantier],ROW(Tableau7[Chantier])-MIN(ROW(BD!$P609)+1),$H$2=Tableau7[Date],ROW(Tableau7[Date])-MIN(ROW(BD!$C609))+1)," "),ROWS(H$3:H608))),"")</f>
        <v/>
      </c>
    </row>
    <row r="609" spans="8:8" x14ac:dyDescent="0.2">
      <c r="H609" s="50" t="str">
        <f t="array" ref="H609">IFERROR(INDEX(Tableau7[Nom],SMALL(IF(AND($E$1=Tableau7[Chantier],ROW(Tableau7[Chantier])-MIN(ROW(BD!$P610)+1),$H$2=Tableau7[Date],ROW(Tableau7[Date])-MIN(ROW(BD!$C610))+1)," "),ROWS(H$3:H609))),"")</f>
        <v/>
      </c>
    </row>
    <row r="610" spans="8:8" x14ac:dyDescent="0.2">
      <c r="H610" s="50" t="str">
        <f t="array" ref="H610">IFERROR(INDEX(Tableau7[Nom],SMALL(IF(AND($E$1=Tableau7[Chantier],ROW(Tableau7[Chantier])-MIN(ROW(BD!$P611)+1),$H$2=Tableau7[Date],ROW(Tableau7[Date])-MIN(ROW(BD!$C611))+1)," "),ROWS(H$3:H610))),"")</f>
        <v/>
      </c>
    </row>
    <row r="611" spans="8:8" x14ac:dyDescent="0.2">
      <c r="H611" s="50" t="str">
        <f t="array" ref="H611">IFERROR(INDEX(Tableau7[Nom],SMALL(IF(AND($E$1=Tableau7[Chantier],ROW(Tableau7[Chantier])-MIN(ROW(BD!$P612)+1),$H$2=Tableau7[Date],ROW(Tableau7[Date])-MIN(ROW(BD!$C612))+1)," "),ROWS(H$3:H611))),"")</f>
        <v/>
      </c>
    </row>
    <row r="612" spans="8:8" x14ac:dyDescent="0.2">
      <c r="H612" s="50" t="str">
        <f t="array" ref="H612">IFERROR(INDEX(Tableau7[Nom],SMALL(IF(AND($E$1=Tableau7[Chantier],ROW(Tableau7[Chantier])-MIN(ROW(BD!$P613)+1),$H$2=Tableau7[Date],ROW(Tableau7[Date])-MIN(ROW(BD!$C613))+1)," "),ROWS(H$3:H612))),"")</f>
        <v/>
      </c>
    </row>
    <row r="613" spans="8:8" x14ac:dyDescent="0.2">
      <c r="H613" s="50" t="str">
        <f t="array" ref="H613">IFERROR(INDEX(Tableau7[Nom],SMALL(IF(AND($E$1=Tableau7[Chantier],ROW(Tableau7[Chantier])-MIN(ROW(BD!$P614)+1),$H$2=Tableau7[Date],ROW(Tableau7[Date])-MIN(ROW(BD!$C614))+1)," "),ROWS(H$3:H613))),"")</f>
        <v/>
      </c>
    </row>
    <row r="614" spans="8:8" x14ac:dyDescent="0.2">
      <c r="H614" s="50" t="str">
        <f t="array" ref="H614">IFERROR(INDEX(Tableau7[Nom],SMALL(IF(AND($E$1=Tableau7[Chantier],ROW(Tableau7[Chantier])-MIN(ROW(BD!$P615)+1),$H$2=Tableau7[Date],ROW(Tableau7[Date])-MIN(ROW(BD!$C615))+1)," "),ROWS(H$3:H614))),"")</f>
        <v/>
      </c>
    </row>
    <row r="615" spans="8:8" x14ac:dyDescent="0.2">
      <c r="H615" s="50" t="str">
        <f t="array" ref="H615">IFERROR(INDEX(Tableau7[Nom],SMALL(IF(AND($E$1=Tableau7[Chantier],ROW(Tableau7[Chantier])-MIN(ROW(BD!$P616)+1),$H$2=Tableau7[Date],ROW(Tableau7[Date])-MIN(ROW(BD!$C616))+1)," "),ROWS(H$3:H615))),"")</f>
        <v/>
      </c>
    </row>
    <row r="616" spans="8:8" x14ac:dyDescent="0.2">
      <c r="H616" s="50" t="str">
        <f t="array" ref="H616">IFERROR(INDEX(Tableau7[Nom],SMALL(IF(AND($E$1=Tableau7[Chantier],ROW(Tableau7[Chantier])-MIN(ROW(BD!$P617)+1),$H$2=Tableau7[Date],ROW(Tableau7[Date])-MIN(ROW(BD!$C617))+1)," "),ROWS(H$3:H616))),"")</f>
        <v/>
      </c>
    </row>
    <row r="617" spans="8:8" x14ac:dyDescent="0.2">
      <c r="H617" s="50" t="str">
        <f t="array" ref="H617">IFERROR(INDEX(Tableau7[Nom],SMALL(IF(AND($E$1=Tableau7[Chantier],ROW(Tableau7[Chantier])-MIN(ROW(BD!$P618)+1),$H$2=Tableau7[Date],ROW(Tableau7[Date])-MIN(ROW(BD!$C618))+1)," "),ROWS(H$3:H617))),"")</f>
        <v/>
      </c>
    </row>
    <row r="618" spans="8:8" x14ac:dyDescent="0.2">
      <c r="H618" s="50" t="str">
        <f t="array" ref="H618">IFERROR(INDEX(Tableau7[Nom],SMALL(IF(AND($E$1=Tableau7[Chantier],ROW(Tableau7[Chantier])-MIN(ROW(BD!$P619)+1),$H$2=Tableau7[Date],ROW(Tableau7[Date])-MIN(ROW(BD!$C619))+1)," "),ROWS(H$3:H618))),"")</f>
        <v/>
      </c>
    </row>
    <row r="619" spans="8:8" x14ac:dyDescent="0.2">
      <c r="H619" s="50" t="str">
        <f t="array" ref="H619">IFERROR(INDEX(Tableau7[Nom],SMALL(IF(AND($E$1=Tableau7[Chantier],ROW(Tableau7[Chantier])-MIN(ROW(BD!$P620)+1),$H$2=Tableau7[Date],ROW(Tableau7[Date])-MIN(ROW(BD!$C620))+1)," "),ROWS(H$3:H619))),"")</f>
        <v/>
      </c>
    </row>
    <row r="620" spans="8:8" x14ac:dyDescent="0.2">
      <c r="H620" s="50" t="str">
        <f t="array" ref="H620">IFERROR(INDEX(Tableau7[Nom],SMALL(IF(AND($E$1=Tableau7[Chantier],ROW(Tableau7[Chantier])-MIN(ROW(BD!$P621)+1),$H$2=Tableau7[Date],ROW(Tableau7[Date])-MIN(ROW(BD!$C621))+1)," "),ROWS(H$3:H620))),"")</f>
        <v/>
      </c>
    </row>
    <row r="621" spans="8:8" x14ac:dyDescent="0.2">
      <c r="H621" s="50" t="str">
        <f t="array" ref="H621">IFERROR(INDEX(Tableau7[Nom],SMALL(IF(AND($E$1=Tableau7[Chantier],ROW(Tableau7[Chantier])-MIN(ROW(BD!$P622)+1),$H$2=Tableau7[Date],ROW(Tableau7[Date])-MIN(ROW(BD!$C622))+1)," "),ROWS(H$3:H621))),"")</f>
        <v/>
      </c>
    </row>
    <row r="622" spans="8:8" x14ac:dyDescent="0.2">
      <c r="H622" s="50" t="str">
        <f t="array" ref="H622">IFERROR(INDEX(Tableau7[Nom],SMALL(IF(AND($E$1=Tableau7[Chantier],ROW(Tableau7[Chantier])-MIN(ROW(BD!$P623)+1),$H$2=Tableau7[Date],ROW(Tableau7[Date])-MIN(ROW(BD!$C623))+1)," "),ROWS(H$3:H622))),"")</f>
        <v/>
      </c>
    </row>
    <row r="623" spans="8:8" x14ac:dyDescent="0.2">
      <c r="H623" s="50" t="str">
        <f t="array" ref="H623">IFERROR(INDEX(Tableau7[Nom],SMALL(IF(AND($E$1=Tableau7[Chantier],ROW(Tableau7[Chantier])-MIN(ROW(BD!$P624)+1),$H$2=Tableau7[Date],ROW(Tableau7[Date])-MIN(ROW(BD!$C624))+1)," "),ROWS(H$3:H623))),"")</f>
        <v/>
      </c>
    </row>
    <row r="624" spans="8:8" x14ac:dyDescent="0.2">
      <c r="H624" s="50" t="str">
        <f t="array" ref="H624">IFERROR(INDEX(Tableau7[Nom],SMALL(IF(AND($E$1=Tableau7[Chantier],ROW(Tableau7[Chantier])-MIN(ROW(BD!$P625)+1),$H$2=Tableau7[Date],ROW(Tableau7[Date])-MIN(ROW(BD!$C625))+1)," "),ROWS(H$3:H624))),"")</f>
        <v/>
      </c>
    </row>
    <row r="625" spans="8:8" x14ac:dyDescent="0.2">
      <c r="H625" s="50" t="str">
        <f t="array" ref="H625">IFERROR(INDEX(Tableau7[Nom],SMALL(IF(AND($E$1=Tableau7[Chantier],ROW(Tableau7[Chantier])-MIN(ROW(BD!$P626)+1),$H$2=Tableau7[Date],ROW(Tableau7[Date])-MIN(ROW(BD!$C626))+1)," "),ROWS(H$3:H625))),"")</f>
        <v/>
      </c>
    </row>
    <row r="626" spans="8:8" x14ac:dyDescent="0.2">
      <c r="H626" s="50" t="str">
        <f t="array" ref="H626">IFERROR(INDEX(Tableau7[Nom],SMALL(IF(AND($E$1=Tableau7[Chantier],ROW(Tableau7[Chantier])-MIN(ROW(BD!$P627)+1),$H$2=Tableau7[Date],ROW(Tableau7[Date])-MIN(ROW(BD!$C627))+1)," "),ROWS(H$3:H626))),"")</f>
        <v/>
      </c>
    </row>
    <row r="627" spans="8:8" x14ac:dyDescent="0.2">
      <c r="H627" s="50" t="str">
        <f t="array" ref="H627">IFERROR(INDEX(Tableau7[Nom],SMALL(IF(AND($E$1=Tableau7[Chantier],ROW(Tableau7[Chantier])-MIN(ROW(BD!$P628)+1),$H$2=Tableau7[Date],ROW(Tableau7[Date])-MIN(ROW(BD!$C628))+1)," "),ROWS(H$3:H627))),"")</f>
        <v/>
      </c>
    </row>
    <row r="628" spans="8:8" x14ac:dyDescent="0.2">
      <c r="H628" s="50" t="str">
        <f t="array" ref="H628">IFERROR(INDEX(Tableau7[Nom],SMALL(IF(AND($E$1=Tableau7[Chantier],ROW(Tableau7[Chantier])-MIN(ROW(BD!$P629)+1),$H$2=Tableau7[Date],ROW(Tableau7[Date])-MIN(ROW(BD!$C629))+1)," "),ROWS(H$3:H628))),"")</f>
        <v/>
      </c>
    </row>
    <row r="629" spans="8:8" x14ac:dyDescent="0.2">
      <c r="H629" s="50" t="str">
        <f t="array" ref="H629">IFERROR(INDEX(Tableau7[Nom],SMALL(IF(AND($E$1=Tableau7[Chantier],ROW(Tableau7[Chantier])-MIN(ROW(BD!$P630)+1),$H$2=Tableau7[Date],ROW(Tableau7[Date])-MIN(ROW(BD!$C630))+1)," "),ROWS(H$3:H629))),"")</f>
        <v/>
      </c>
    </row>
    <row r="630" spans="8:8" x14ac:dyDescent="0.2">
      <c r="H630" s="50" t="str">
        <f t="array" ref="H630">IFERROR(INDEX(Tableau7[Nom],SMALL(IF(AND($E$1=Tableau7[Chantier],ROW(Tableau7[Chantier])-MIN(ROW(BD!$P631)+1),$H$2=Tableau7[Date],ROW(Tableau7[Date])-MIN(ROW(BD!$C631))+1)," "),ROWS(H$3:H630))),"")</f>
        <v/>
      </c>
    </row>
    <row r="631" spans="8:8" x14ac:dyDescent="0.2">
      <c r="H631" s="50" t="str">
        <f t="array" ref="H631">IFERROR(INDEX(Tableau7[Nom],SMALL(IF(AND($E$1=Tableau7[Chantier],ROW(Tableau7[Chantier])-MIN(ROW(BD!$P632)+1),$H$2=Tableau7[Date],ROW(Tableau7[Date])-MIN(ROW(BD!$C632))+1)," "),ROWS(H$3:H631))),"")</f>
        <v/>
      </c>
    </row>
    <row r="632" spans="8:8" x14ac:dyDescent="0.2">
      <c r="H632" s="50" t="str">
        <f t="array" ref="H632">IFERROR(INDEX(Tableau7[Nom],SMALL(IF(AND($E$1=Tableau7[Chantier],ROW(Tableau7[Chantier])-MIN(ROW(BD!$P633)+1),$H$2=Tableau7[Date],ROW(Tableau7[Date])-MIN(ROW(BD!$C633))+1)," "),ROWS(H$3:H632))),"")</f>
        <v/>
      </c>
    </row>
    <row r="633" spans="8:8" x14ac:dyDescent="0.2">
      <c r="H633" s="50" t="str">
        <f t="array" ref="H633">IFERROR(INDEX(Tableau7[Nom],SMALL(IF(AND($E$1=Tableau7[Chantier],ROW(Tableau7[Chantier])-MIN(ROW(BD!$P634)+1),$H$2=Tableau7[Date],ROW(Tableau7[Date])-MIN(ROW(BD!$C634))+1)," "),ROWS(H$3:H633))),"")</f>
        <v/>
      </c>
    </row>
    <row r="634" spans="8:8" x14ac:dyDescent="0.2">
      <c r="H634" s="50" t="str">
        <f t="array" ref="H634">IFERROR(INDEX(Tableau7[Nom],SMALL(IF(AND($E$1=Tableau7[Chantier],ROW(Tableau7[Chantier])-MIN(ROW(BD!$P635)+1),$H$2=Tableau7[Date],ROW(Tableau7[Date])-MIN(ROW(BD!$C635))+1)," "),ROWS(H$3:H634))),"")</f>
        <v/>
      </c>
    </row>
    <row r="635" spans="8:8" x14ac:dyDescent="0.2">
      <c r="H635" s="50" t="str">
        <f t="array" ref="H635">IFERROR(INDEX(Tableau7[Nom],SMALL(IF(AND($E$1=Tableau7[Chantier],ROW(Tableau7[Chantier])-MIN(ROW(BD!$P636)+1),$H$2=Tableau7[Date],ROW(Tableau7[Date])-MIN(ROW(BD!$C636))+1)," "),ROWS(H$3:H635))),"")</f>
        <v/>
      </c>
    </row>
    <row r="636" spans="8:8" x14ac:dyDescent="0.2">
      <c r="H636" s="50" t="str">
        <f t="array" ref="H636">IFERROR(INDEX(Tableau7[Nom],SMALL(IF(AND($E$1=Tableau7[Chantier],ROW(Tableau7[Chantier])-MIN(ROW(BD!$P637)+1),$H$2=Tableau7[Date],ROW(Tableau7[Date])-MIN(ROW(BD!$C637))+1)," "),ROWS(H$3:H636))),"")</f>
        <v/>
      </c>
    </row>
    <row r="637" spans="8:8" x14ac:dyDescent="0.2">
      <c r="H637" s="50" t="str">
        <f t="array" ref="H637">IFERROR(INDEX(Tableau7[Nom],SMALL(IF(AND($E$1=Tableau7[Chantier],ROW(Tableau7[Chantier])-MIN(ROW(BD!$P638)+1),$H$2=Tableau7[Date],ROW(Tableau7[Date])-MIN(ROW(BD!$C638))+1)," "),ROWS(H$3:H637))),"")</f>
        <v/>
      </c>
    </row>
    <row r="638" spans="8:8" x14ac:dyDescent="0.2">
      <c r="H638" s="50" t="str">
        <f t="array" ref="H638">IFERROR(INDEX(Tableau7[Nom],SMALL(IF(AND($E$1=Tableau7[Chantier],ROW(Tableau7[Chantier])-MIN(ROW(BD!$P639)+1),$H$2=Tableau7[Date],ROW(Tableau7[Date])-MIN(ROW(BD!$C639))+1)," "),ROWS(H$3:H638))),"")</f>
        <v/>
      </c>
    </row>
    <row r="639" spans="8:8" x14ac:dyDescent="0.2">
      <c r="H639" s="50" t="str">
        <f t="array" ref="H639">IFERROR(INDEX(Tableau7[Nom],SMALL(IF(AND($E$1=Tableau7[Chantier],ROW(Tableau7[Chantier])-MIN(ROW(BD!$P640)+1),$H$2=Tableau7[Date],ROW(Tableau7[Date])-MIN(ROW(BD!$C640))+1)," "),ROWS(H$3:H639))),"")</f>
        <v/>
      </c>
    </row>
    <row r="640" spans="8:8" x14ac:dyDescent="0.2">
      <c r="H640" s="50" t="str">
        <f t="array" ref="H640">IFERROR(INDEX(Tableau7[Nom],SMALL(IF(AND($E$1=Tableau7[Chantier],ROW(Tableau7[Chantier])-MIN(ROW(BD!$P641)+1),$H$2=Tableau7[Date],ROW(Tableau7[Date])-MIN(ROW(BD!$C641))+1)," "),ROWS(H$3:H640))),"")</f>
        <v/>
      </c>
    </row>
    <row r="641" spans="8:8" x14ac:dyDescent="0.2">
      <c r="H641" s="50" t="str">
        <f t="array" ref="H641">IFERROR(INDEX(Tableau7[Nom],SMALL(IF(AND($E$1=Tableau7[Chantier],ROW(Tableau7[Chantier])-MIN(ROW(BD!$P642)+1),$H$2=Tableau7[Date],ROW(Tableau7[Date])-MIN(ROW(BD!$C642))+1)," "),ROWS(H$3:H641))),"")</f>
        <v/>
      </c>
    </row>
    <row r="642" spans="8:8" x14ac:dyDescent="0.2">
      <c r="H642" s="50" t="str">
        <f t="array" ref="H642">IFERROR(INDEX(Tableau7[Nom],SMALL(IF(AND($E$1=Tableau7[Chantier],ROW(Tableau7[Chantier])-MIN(ROW(BD!$P643)+1),$H$2=Tableau7[Date],ROW(Tableau7[Date])-MIN(ROW(BD!$C643))+1)," "),ROWS(H$3:H642))),"")</f>
        <v/>
      </c>
    </row>
    <row r="643" spans="8:8" x14ac:dyDescent="0.2">
      <c r="H643" s="50" t="str">
        <f t="array" ref="H643">IFERROR(INDEX(Tableau7[Nom],SMALL(IF(AND($E$1=Tableau7[Chantier],ROW(Tableau7[Chantier])-MIN(ROW(BD!$P644)+1),$H$2=Tableau7[Date],ROW(Tableau7[Date])-MIN(ROW(BD!$C644))+1)," "),ROWS(H$3:H643))),"")</f>
        <v/>
      </c>
    </row>
    <row r="644" spans="8:8" x14ac:dyDescent="0.2">
      <c r="H644" s="50" t="str">
        <f t="array" ref="H644">IFERROR(INDEX(Tableau7[Nom],SMALL(IF(AND($E$1=Tableau7[Chantier],ROW(Tableau7[Chantier])-MIN(ROW(BD!$P645)+1),$H$2=Tableau7[Date],ROW(Tableau7[Date])-MIN(ROW(BD!$C645))+1)," "),ROWS(H$3:H644))),"")</f>
        <v/>
      </c>
    </row>
    <row r="645" spans="8:8" x14ac:dyDescent="0.2">
      <c r="H645" s="50" t="str">
        <f t="array" ref="H645">IFERROR(INDEX(Tableau7[Nom],SMALL(IF(AND($E$1=Tableau7[Chantier],ROW(Tableau7[Chantier])-MIN(ROW(BD!$P646)+1),$H$2=Tableau7[Date],ROW(Tableau7[Date])-MIN(ROW(BD!$C646))+1)," "),ROWS(H$3:H645))),"")</f>
        <v/>
      </c>
    </row>
    <row r="646" spans="8:8" x14ac:dyDescent="0.2">
      <c r="H646" s="50" t="str">
        <f t="array" ref="H646">IFERROR(INDEX(Tableau7[Nom],SMALL(IF(AND($E$1=Tableau7[Chantier],ROW(Tableau7[Chantier])-MIN(ROW(BD!$P647)+1),$H$2=Tableau7[Date],ROW(Tableau7[Date])-MIN(ROW(BD!$C647))+1)," "),ROWS(H$3:H646))),"")</f>
        <v/>
      </c>
    </row>
    <row r="647" spans="8:8" x14ac:dyDescent="0.2">
      <c r="H647" s="50" t="str">
        <f t="array" ref="H647">IFERROR(INDEX(Tableau7[Nom],SMALL(IF(AND($E$1=Tableau7[Chantier],ROW(Tableau7[Chantier])-MIN(ROW(BD!$P648)+1),$H$2=Tableau7[Date],ROW(Tableau7[Date])-MIN(ROW(BD!$C648))+1)," "),ROWS(H$3:H647))),"")</f>
        <v/>
      </c>
    </row>
    <row r="648" spans="8:8" x14ac:dyDescent="0.2">
      <c r="H648" s="50" t="str">
        <f t="array" ref="H648">IFERROR(INDEX(Tableau7[Nom],SMALL(IF(AND($E$1=Tableau7[Chantier],ROW(Tableau7[Chantier])-MIN(ROW(BD!$P649)+1),$H$2=Tableau7[Date],ROW(Tableau7[Date])-MIN(ROW(BD!$C649))+1)," "),ROWS(H$3:H648))),"")</f>
        <v/>
      </c>
    </row>
    <row r="649" spans="8:8" x14ac:dyDescent="0.2">
      <c r="H649" s="50" t="str">
        <f t="array" ref="H649">IFERROR(INDEX(Tableau7[Nom],SMALL(IF(AND($E$1=Tableau7[Chantier],ROW(Tableau7[Chantier])-MIN(ROW(BD!$P650)+1),$H$2=Tableau7[Date],ROW(Tableau7[Date])-MIN(ROW(BD!$C650))+1)," "),ROWS(H$3:H649))),"")</f>
        <v/>
      </c>
    </row>
    <row r="650" spans="8:8" x14ac:dyDescent="0.2">
      <c r="H650" s="50" t="str">
        <f t="array" ref="H650">IFERROR(INDEX(Tableau7[Nom],SMALL(IF(AND($E$1=Tableau7[Chantier],ROW(Tableau7[Chantier])-MIN(ROW(BD!$P651)+1),$H$2=Tableau7[Date],ROW(Tableau7[Date])-MIN(ROW(BD!$C651))+1)," "),ROWS(H$3:H650))),"")</f>
        <v/>
      </c>
    </row>
    <row r="651" spans="8:8" x14ac:dyDescent="0.2">
      <c r="H651" s="50" t="str">
        <f t="array" ref="H651">IFERROR(INDEX(Tableau7[Nom],SMALL(IF(AND($E$1=Tableau7[Chantier],ROW(Tableau7[Chantier])-MIN(ROW(BD!$P652)+1),$H$2=Tableau7[Date],ROW(Tableau7[Date])-MIN(ROW(BD!$C652))+1)," "),ROWS(H$3:H651))),"")</f>
        <v/>
      </c>
    </row>
    <row r="652" spans="8:8" x14ac:dyDescent="0.2">
      <c r="H652" s="50" t="str">
        <f t="array" ref="H652">IFERROR(INDEX(Tableau7[Nom],SMALL(IF(AND($E$1=Tableau7[Chantier],ROW(Tableau7[Chantier])-MIN(ROW(BD!$P653)+1),$H$2=Tableau7[Date],ROW(Tableau7[Date])-MIN(ROW(BD!$C653))+1)," "),ROWS(H$3:H652))),"")</f>
        <v/>
      </c>
    </row>
    <row r="653" spans="8:8" x14ac:dyDescent="0.2">
      <c r="H653" s="50" t="str">
        <f t="array" ref="H653">IFERROR(INDEX(Tableau7[Nom],SMALL(IF(AND($E$1=Tableau7[Chantier],ROW(Tableau7[Chantier])-MIN(ROW(BD!$P654)+1),$H$2=Tableau7[Date],ROW(Tableau7[Date])-MIN(ROW(BD!$C654))+1)," "),ROWS(H$3:H653))),"")</f>
        <v/>
      </c>
    </row>
    <row r="654" spans="8:8" x14ac:dyDescent="0.2">
      <c r="H654" s="50" t="str">
        <f t="array" ref="H654">IFERROR(INDEX(Tableau7[Nom],SMALL(IF(AND($E$1=Tableau7[Chantier],ROW(Tableau7[Chantier])-MIN(ROW(BD!$P655)+1),$H$2=Tableau7[Date],ROW(Tableau7[Date])-MIN(ROW(BD!$C655))+1)," "),ROWS(H$3:H654))),"")</f>
        <v/>
      </c>
    </row>
    <row r="655" spans="8:8" x14ac:dyDescent="0.2">
      <c r="H655" s="50" t="str">
        <f t="array" ref="H655">IFERROR(INDEX(Tableau7[Nom],SMALL(IF(AND($E$1=Tableau7[Chantier],ROW(Tableau7[Chantier])-MIN(ROW(BD!$P656)+1),$H$2=Tableau7[Date],ROW(Tableau7[Date])-MIN(ROW(BD!$C656))+1)," "),ROWS(H$3:H655))),"")</f>
        <v/>
      </c>
    </row>
    <row r="656" spans="8:8" x14ac:dyDescent="0.2">
      <c r="H656" s="50" t="str">
        <f t="array" ref="H656">IFERROR(INDEX(Tableau7[Nom],SMALL(IF(AND($E$1=Tableau7[Chantier],ROW(Tableau7[Chantier])-MIN(ROW(BD!$P657)+1),$H$2=Tableau7[Date],ROW(Tableau7[Date])-MIN(ROW(BD!$C657))+1)," "),ROWS(H$3:H656))),"")</f>
        <v/>
      </c>
    </row>
    <row r="657" spans="8:8" x14ac:dyDescent="0.2">
      <c r="H657" s="50" t="str">
        <f t="array" ref="H657">IFERROR(INDEX(Tableau7[Nom],SMALL(IF(AND($E$1=Tableau7[Chantier],ROW(Tableau7[Chantier])-MIN(ROW(BD!$P658)+1),$H$2=Tableau7[Date],ROW(Tableau7[Date])-MIN(ROW(BD!$C658))+1)," "),ROWS(H$3:H657))),"")</f>
        <v/>
      </c>
    </row>
    <row r="658" spans="8:8" x14ac:dyDescent="0.2">
      <c r="H658" s="50" t="str">
        <f t="array" ref="H658">IFERROR(INDEX(Tableau7[Nom],SMALL(IF(AND($E$1=Tableau7[Chantier],ROW(Tableau7[Chantier])-MIN(ROW(BD!$P659)+1),$H$2=Tableau7[Date],ROW(Tableau7[Date])-MIN(ROW(BD!$C659))+1)," "),ROWS(H$3:H658))),"")</f>
        <v/>
      </c>
    </row>
    <row r="659" spans="8:8" x14ac:dyDescent="0.2">
      <c r="H659" s="50" t="str">
        <f t="array" ref="H659">IFERROR(INDEX(Tableau7[Nom],SMALL(IF(AND($E$1=Tableau7[Chantier],ROW(Tableau7[Chantier])-MIN(ROW(BD!$P660)+1),$H$2=Tableau7[Date],ROW(Tableau7[Date])-MIN(ROW(BD!$C660))+1)," "),ROWS(H$3:H659))),"")</f>
        <v/>
      </c>
    </row>
    <row r="660" spans="8:8" x14ac:dyDescent="0.2">
      <c r="H660" s="50" t="str">
        <f t="array" ref="H660">IFERROR(INDEX(Tableau7[Nom],SMALL(IF(AND($E$1=Tableau7[Chantier],ROW(Tableau7[Chantier])-MIN(ROW(BD!$P661)+1),$H$2=Tableau7[Date],ROW(Tableau7[Date])-MIN(ROW(BD!$C661))+1)," "),ROWS(H$3:H660))),"")</f>
        <v/>
      </c>
    </row>
    <row r="661" spans="8:8" x14ac:dyDescent="0.2">
      <c r="H661" s="50" t="str">
        <f t="array" ref="H661">IFERROR(INDEX(Tableau7[Nom],SMALL(IF(AND($E$1=Tableau7[Chantier],ROW(Tableau7[Chantier])-MIN(ROW(BD!$P662)+1),$H$2=Tableau7[Date],ROW(Tableau7[Date])-MIN(ROW(BD!$C662))+1)," "),ROWS(H$3:H661))),"")</f>
        <v/>
      </c>
    </row>
    <row r="662" spans="8:8" x14ac:dyDescent="0.2">
      <c r="H662" s="50" t="str">
        <f t="array" ref="H662">IFERROR(INDEX(Tableau7[Nom],SMALL(IF(AND($E$1=Tableau7[Chantier],ROW(Tableau7[Chantier])-MIN(ROW(BD!$P663)+1),$H$2=Tableau7[Date],ROW(Tableau7[Date])-MIN(ROW(BD!$C663))+1)," "),ROWS(H$3:H662))),"")</f>
        <v/>
      </c>
    </row>
    <row r="663" spans="8:8" x14ac:dyDescent="0.2">
      <c r="H663" s="50" t="str">
        <f t="array" ref="H663">IFERROR(INDEX(Tableau7[Nom],SMALL(IF(AND($E$1=Tableau7[Chantier],ROW(Tableau7[Chantier])-MIN(ROW(BD!$P664)+1),$H$2=Tableau7[Date],ROW(Tableau7[Date])-MIN(ROW(BD!$C664))+1)," "),ROWS(H$3:H663))),"")</f>
        <v/>
      </c>
    </row>
    <row r="664" spans="8:8" x14ac:dyDescent="0.2">
      <c r="H664" s="50" t="str">
        <f t="array" ref="H664">IFERROR(INDEX(Tableau7[Nom],SMALL(IF(AND($E$1=Tableau7[Chantier],ROW(Tableau7[Chantier])-MIN(ROW(BD!$P665)+1),$H$2=Tableau7[Date],ROW(Tableau7[Date])-MIN(ROW(BD!$C665))+1)," "),ROWS(H$3:H664))),"")</f>
        <v/>
      </c>
    </row>
    <row r="665" spans="8:8" x14ac:dyDescent="0.2">
      <c r="H665" s="50" t="str">
        <f t="array" ref="H665">IFERROR(INDEX(Tableau7[Nom],SMALL(IF(AND($E$1=Tableau7[Chantier],ROW(Tableau7[Chantier])-MIN(ROW(BD!$P666)+1),$H$2=Tableau7[Date],ROW(Tableau7[Date])-MIN(ROW(BD!$C666))+1)," "),ROWS(H$3:H665))),"")</f>
        <v/>
      </c>
    </row>
    <row r="666" spans="8:8" x14ac:dyDescent="0.2">
      <c r="H666" s="50" t="str">
        <f t="array" ref="H666">IFERROR(INDEX(Tableau7[Nom],SMALL(IF(AND($E$1=Tableau7[Chantier],ROW(Tableau7[Chantier])-MIN(ROW(BD!$P667)+1),$H$2=Tableau7[Date],ROW(Tableau7[Date])-MIN(ROW(BD!$C667))+1)," "),ROWS(H$3:H666))),"")</f>
        <v/>
      </c>
    </row>
    <row r="667" spans="8:8" x14ac:dyDescent="0.2">
      <c r="H667" s="50" t="str">
        <f t="array" ref="H667">IFERROR(INDEX(Tableau7[Nom],SMALL(IF(AND($E$1=Tableau7[Chantier],ROW(Tableau7[Chantier])-MIN(ROW(BD!$P668)+1),$H$2=Tableau7[Date],ROW(Tableau7[Date])-MIN(ROW(BD!$C668))+1)," "),ROWS(H$3:H667))),"")</f>
        <v/>
      </c>
    </row>
    <row r="668" spans="8:8" x14ac:dyDescent="0.2">
      <c r="H668" s="50" t="str">
        <f t="array" ref="H668">IFERROR(INDEX(Tableau7[Nom],SMALL(IF(AND($E$1=Tableau7[Chantier],ROW(Tableau7[Chantier])-MIN(ROW(BD!$P669)+1),$H$2=Tableau7[Date],ROW(Tableau7[Date])-MIN(ROW(BD!$C669))+1)," "),ROWS(H$3:H668))),"")</f>
        <v/>
      </c>
    </row>
    <row r="669" spans="8:8" x14ac:dyDescent="0.2">
      <c r="H669" s="50" t="str">
        <f t="array" ref="H669">IFERROR(INDEX(Tableau7[Nom],SMALL(IF(AND($E$1=Tableau7[Chantier],ROW(Tableau7[Chantier])-MIN(ROW(BD!$P670)+1),$H$2=Tableau7[Date],ROW(Tableau7[Date])-MIN(ROW(BD!$C670))+1)," "),ROWS(H$3:H669))),"")</f>
        <v/>
      </c>
    </row>
    <row r="670" spans="8:8" x14ac:dyDescent="0.2">
      <c r="H670" s="50" t="str">
        <f t="array" ref="H670">IFERROR(INDEX(Tableau7[Nom],SMALL(IF(AND($E$1=Tableau7[Chantier],ROW(Tableau7[Chantier])-MIN(ROW(BD!$P671)+1),$H$2=Tableau7[Date],ROW(Tableau7[Date])-MIN(ROW(BD!$C671))+1)," "),ROWS(H$3:H670))),"")</f>
        <v/>
      </c>
    </row>
    <row r="671" spans="8:8" x14ac:dyDescent="0.2">
      <c r="H671" s="50" t="str">
        <f t="array" ref="H671">IFERROR(INDEX(Tableau7[Nom],SMALL(IF(AND($E$1=Tableau7[Chantier],ROW(Tableau7[Chantier])-MIN(ROW(BD!$P672)+1),$H$2=Tableau7[Date],ROW(Tableau7[Date])-MIN(ROW(BD!$C672))+1)," "),ROWS(H$3:H671))),"")</f>
        <v/>
      </c>
    </row>
    <row r="672" spans="8:8" x14ac:dyDescent="0.2">
      <c r="H672" s="50" t="str">
        <f t="array" ref="H672">IFERROR(INDEX(Tableau7[Nom],SMALL(IF(AND($E$1=Tableau7[Chantier],ROW(Tableau7[Chantier])-MIN(ROW(BD!$P673)+1),$H$2=Tableau7[Date],ROW(Tableau7[Date])-MIN(ROW(BD!$C673))+1)," "),ROWS(H$3:H672))),"")</f>
        <v/>
      </c>
    </row>
    <row r="673" spans="8:8" x14ac:dyDescent="0.2">
      <c r="H673" s="50" t="str">
        <f t="array" ref="H673">IFERROR(INDEX(Tableau7[Nom],SMALL(IF(AND($E$1=Tableau7[Chantier],ROW(Tableau7[Chantier])-MIN(ROW(BD!$P674)+1),$H$2=Tableau7[Date],ROW(Tableau7[Date])-MIN(ROW(BD!$C674))+1)," "),ROWS(H$3:H673))),"")</f>
        <v/>
      </c>
    </row>
    <row r="674" spans="8:8" x14ac:dyDescent="0.2">
      <c r="H674" s="50" t="str">
        <f t="array" ref="H674">IFERROR(INDEX(Tableau7[Nom],SMALL(IF(AND($E$1=Tableau7[Chantier],ROW(Tableau7[Chantier])-MIN(ROW(BD!$P675)+1),$H$2=Tableau7[Date],ROW(Tableau7[Date])-MIN(ROW(BD!$C675))+1)," "),ROWS(H$3:H674))),"")</f>
        <v/>
      </c>
    </row>
    <row r="675" spans="8:8" x14ac:dyDescent="0.2">
      <c r="H675" s="50" t="str">
        <f t="array" ref="H675">IFERROR(INDEX(Tableau7[Nom],SMALL(IF(AND($E$1=Tableau7[Chantier],ROW(Tableau7[Chantier])-MIN(ROW(BD!$P676)+1),$H$2=Tableau7[Date],ROW(Tableau7[Date])-MIN(ROW(BD!$C676))+1)," "),ROWS(H$3:H675))),"")</f>
        <v/>
      </c>
    </row>
    <row r="676" spans="8:8" x14ac:dyDescent="0.2">
      <c r="H676" s="50" t="str">
        <f t="array" ref="H676">IFERROR(INDEX(Tableau7[Nom],SMALL(IF(AND($E$1=Tableau7[Chantier],ROW(Tableau7[Chantier])-MIN(ROW(BD!$P677)+1),$H$2=Tableau7[Date],ROW(Tableau7[Date])-MIN(ROW(BD!$C677))+1)," "),ROWS(H$3:H676))),"")</f>
        <v/>
      </c>
    </row>
    <row r="677" spans="8:8" x14ac:dyDescent="0.2">
      <c r="H677" s="50" t="str">
        <f t="array" ref="H677">IFERROR(INDEX(Tableau7[Nom],SMALL(IF(AND($E$1=Tableau7[Chantier],ROW(Tableau7[Chantier])-MIN(ROW(BD!$P678)+1),$H$2=Tableau7[Date],ROW(Tableau7[Date])-MIN(ROW(BD!$C678))+1)," "),ROWS(H$3:H677))),"")</f>
        <v/>
      </c>
    </row>
    <row r="678" spans="8:8" x14ac:dyDescent="0.2">
      <c r="H678" s="50" t="str">
        <f t="array" ref="H678">IFERROR(INDEX(Tableau7[Nom],SMALL(IF(AND($E$1=Tableau7[Chantier],ROW(Tableau7[Chantier])-MIN(ROW(BD!$P679)+1),$H$2=Tableau7[Date],ROW(Tableau7[Date])-MIN(ROW(BD!$C679))+1)," "),ROWS(H$3:H678))),"")</f>
        <v/>
      </c>
    </row>
    <row r="679" spans="8:8" x14ac:dyDescent="0.2">
      <c r="H679" s="50" t="str">
        <f t="array" ref="H679">IFERROR(INDEX(Tableau7[Nom],SMALL(IF(AND($E$1=Tableau7[Chantier],ROW(Tableau7[Chantier])-MIN(ROW(BD!$P680)+1),$H$2=Tableau7[Date],ROW(Tableau7[Date])-MIN(ROW(BD!$C680))+1)," "),ROWS(H$3:H679))),"")</f>
        <v/>
      </c>
    </row>
    <row r="680" spans="8:8" x14ac:dyDescent="0.2">
      <c r="H680" s="50" t="str">
        <f t="array" ref="H680">IFERROR(INDEX(Tableau7[Nom],SMALL(IF(AND($E$1=Tableau7[Chantier],ROW(Tableau7[Chantier])-MIN(ROW(BD!$P681)+1),$H$2=Tableau7[Date],ROW(Tableau7[Date])-MIN(ROW(BD!$C681))+1)," "),ROWS(H$3:H680))),"")</f>
        <v/>
      </c>
    </row>
    <row r="681" spans="8:8" x14ac:dyDescent="0.2">
      <c r="H681" s="50" t="str">
        <f t="array" ref="H681">IFERROR(INDEX(Tableau7[Nom],SMALL(IF(AND($E$1=Tableau7[Chantier],ROW(Tableau7[Chantier])-MIN(ROW(BD!$P682)+1),$H$2=Tableau7[Date],ROW(Tableau7[Date])-MIN(ROW(BD!$C682))+1)," "),ROWS(H$3:H681))),"")</f>
        <v/>
      </c>
    </row>
    <row r="682" spans="8:8" x14ac:dyDescent="0.2">
      <c r="H682" s="50" t="str">
        <f t="array" ref="H682">IFERROR(INDEX(Tableau7[Nom],SMALL(IF(AND($E$1=Tableau7[Chantier],ROW(Tableau7[Chantier])-MIN(ROW(BD!$P683)+1),$H$2=Tableau7[Date],ROW(Tableau7[Date])-MIN(ROW(BD!$C683))+1)," "),ROWS(H$3:H682))),"")</f>
        <v/>
      </c>
    </row>
    <row r="683" spans="8:8" x14ac:dyDescent="0.2">
      <c r="H683" s="50" t="str">
        <f t="array" ref="H683">IFERROR(INDEX(Tableau7[Nom],SMALL(IF(AND($E$1=Tableau7[Chantier],ROW(Tableau7[Chantier])-MIN(ROW(BD!$P684)+1),$H$2=Tableau7[Date],ROW(Tableau7[Date])-MIN(ROW(BD!$C684))+1)," "),ROWS(H$3:H683))),"")</f>
        <v/>
      </c>
    </row>
    <row r="684" spans="8:8" x14ac:dyDescent="0.2">
      <c r="H684" s="50" t="str">
        <f t="array" ref="H684">IFERROR(INDEX(Tableau7[Nom],SMALL(IF(AND($E$1=Tableau7[Chantier],ROW(Tableau7[Chantier])-MIN(ROW(BD!$P685)+1),$H$2=Tableau7[Date],ROW(Tableau7[Date])-MIN(ROW(BD!$C685))+1)," "),ROWS(H$3:H684))),"")</f>
        <v/>
      </c>
    </row>
    <row r="685" spans="8:8" x14ac:dyDescent="0.2">
      <c r="H685" s="50" t="str">
        <f t="array" ref="H685">IFERROR(INDEX(Tableau7[Nom],SMALL(IF(AND($E$1=Tableau7[Chantier],ROW(Tableau7[Chantier])-MIN(ROW(BD!$P686)+1),$H$2=Tableau7[Date],ROW(Tableau7[Date])-MIN(ROW(BD!$C686))+1)," "),ROWS(H$3:H685))),"")</f>
        <v/>
      </c>
    </row>
    <row r="686" spans="8:8" x14ac:dyDescent="0.2">
      <c r="H686" s="50" t="str">
        <f t="array" ref="H686">IFERROR(INDEX(Tableau7[Nom],SMALL(IF(AND($E$1=Tableau7[Chantier],ROW(Tableau7[Chantier])-MIN(ROW(BD!$P687)+1),$H$2=Tableau7[Date],ROW(Tableau7[Date])-MIN(ROW(BD!$C687))+1)," "),ROWS(H$3:H686))),"")</f>
        <v/>
      </c>
    </row>
    <row r="687" spans="8:8" x14ac:dyDescent="0.2">
      <c r="H687" s="50" t="str">
        <f t="array" ref="H687">IFERROR(INDEX(Tableau7[Nom],SMALL(IF(AND($E$1=Tableau7[Chantier],ROW(Tableau7[Chantier])-MIN(ROW(BD!$P688)+1),$H$2=Tableau7[Date],ROW(Tableau7[Date])-MIN(ROW(BD!$C688))+1)," "),ROWS(H$3:H687))),"")</f>
        <v/>
      </c>
    </row>
    <row r="688" spans="8:8" x14ac:dyDescent="0.2">
      <c r="H688" s="50" t="str">
        <f t="array" ref="H688">IFERROR(INDEX(Tableau7[Nom],SMALL(IF(AND($E$1=Tableau7[Chantier],ROW(Tableau7[Chantier])-MIN(ROW(BD!$P689)+1),$H$2=Tableau7[Date],ROW(Tableau7[Date])-MIN(ROW(BD!$C689))+1)," "),ROWS(H$3:H688))),"")</f>
        <v/>
      </c>
    </row>
    <row r="689" spans="8:8" x14ac:dyDescent="0.2">
      <c r="H689" s="50" t="str">
        <f t="array" ref="H689">IFERROR(INDEX(Tableau7[Nom],SMALL(IF(AND($E$1=Tableau7[Chantier],ROW(Tableau7[Chantier])-MIN(ROW(BD!$P690)+1),$H$2=Tableau7[Date],ROW(Tableau7[Date])-MIN(ROW(BD!$C690))+1)," "),ROWS(H$3:H689))),"")</f>
        <v/>
      </c>
    </row>
    <row r="690" spans="8:8" x14ac:dyDescent="0.2">
      <c r="H690" s="50" t="str">
        <f t="array" ref="H690">IFERROR(INDEX(Tableau7[Nom],SMALL(IF(AND($E$1=Tableau7[Chantier],ROW(Tableau7[Chantier])-MIN(ROW(BD!$P691)+1),$H$2=Tableau7[Date],ROW(Tableau7[Date])-MIN(ROW(BD!$C691))+1)," "),ROWS(H$3:H690))),"")</f>
        <v/>
      </c>
    </row>
    <row r="691" spans="8:8" x14ac:dyDescent="0.2">
      <c r="H691" s="50" t="str">
        <f t="array" ref="H691">IFERROR(INDEX(Tableau7[Nom],SMALL(IF(AND($E$1=Tableau7[Chantier],ROW(Tableau7[Chantier])-MIN(ROW(BD!$P692)+1),$H$2=Tableau7[Date],ROW(Tableau7[Date])-MIN(ROW(BD!$C692))+1)," "),ROWS(H$3:H691))),"")</f>
        <v/>
      </c>
    </row>
    <row r="692" spans="8:8" x14ac:dyDescent="0.2">
      <c r="H692" s="50" t="str">
        <f t="array" ref="H692">IFERROR(INDEX(Tableau7[Nom],SMALL(IF(AND($E$1=Tableau7[Chantier],ROW(Tableau7[Chantier])-MIN(ROW(BD!$P693)+1),$H$2=Tableau7[Date],ROW(Tableau7[Date])-MIN(ROW(BD!$C693))+1)," "),ROWS(H$3:H692))),"")</f>
        <v/>
      </c>
    </row>
    <row r="693" spans="8:8" x14ac:dyDescent="0.2">
      <c r="H693" s="50" t="str">
        <f t="array" ref="H693">IFERROR(INDEX(Tableau7[Nom],SMALL(IF(AND($E$1=Tableau7[Chantier],ROW(Tableau7[Chantier])-MIN(ROW(BD!$P694)+1),$H$2=Tableau7[Date],ROW(Tableau7[Date])-MIN(ROW(BD!$C694))+1)," "),ROWS(H$3:H693))),"")</f>
        <v/>
      </c>
    </row>
    <row r="694" spans="8:8" x14ac:dyDescent="0.2">
      <c r="H694" s="50" t="str">
        <f t="array" ref="H694">IFERROR(INDEX(Tableau7[Nom],SMALL(IF(AND($E$1=Tableau7[Chantier],ROW(Tableau7[Chantier])-MIN(ROW(BD!$P695)+1),$H$2=Tableau7[Date],ROW(Tableau7[Date])-MIN(ROW(BD!$C695))+1)," "),ROWS(H$3:H694))),"")</f>
        <v/>
      </c>
    </row>
    <row r="695" spans="8:8" x14ac:dyDescent="0.2">
      <c r="H695" s="50" t="str">
        <f t="array" ref="H695">IFERROR(INDEX(Tableau7[Nom],SMALL(IF(AND($E$1=Tableau7[Chantier],ROW(Tableau7[Chantier])-MIN(ROW(BD!$P696)+1),$H$2=Tableau7[Date],ROW(Tableau7[Date])-MIN(ROW(BD!$C696))+1)," "),ROWS(H$3:H695))),"")</f>
        <v/>
      </c>
    </row>
    <row r="696" spans="8:8" x14ac:dyDescent="0.2">
      <c r="H696" s="50" t="str">
        <f t="array" ref="H696">IFERROR(INDEX(Tableau7[Nom],SMALL(IF(AND($E$1=Tableau7[Chantier],ROW(Tableau7[Chantier])-MIN(ROW(BD!$P697)+1),$H$2=Tableau7[Date],ROW(Tableau7[Date])-MIN(ROW(BD!$C697))+1)," "),ROWS(H$3:H696))),"")</f>
        <v/>
      </c>
    </row>
    <row r="697" spans="8:8" x14ac:dyDescent="0.2">
      <c r="H697" s="50" t="str">
        <f t="array" ref="H697">IFERROR(INDEX(Tableau7[Nom],SMALL(IF(AND($E$1=Tableau7[Chantier],ROW(Tableau7[Chantier])-MIN(ROW(BD!$P698)+1),$H$2=Tableau7[Date],ROW(Tableau7[Date])-MIN(ROW(BD!$C698))+1)," "),ROWS(H$3:H697))),"")</f>
        <v/>
      </c>
    </row>
    <row r="698" spans="8:8" x14ac:dyDescent="0.2">
      <c r="H698" s="50" t="str">
        <f t="array" ref="H698">IFERROR(INDEX(Tableau7[Nom],SMALL(IF(AND($E$1=Tableau7[Chantier],ROW(Tableau7[Chantier])-MIN(ROW(BD!$P699)+1),$H$2=Tableau7[Date],ROW(Tableau7[Date])-MIN(ROW(BD!$C699))+1)," "),ROWS(H$3:H698))),"")</f>
        <v/>
      </c>
    </row>
    <row r="699" spans="8:8" x14ac:dyDescent="0.2">
      <c r="H699" s="50" t="str">
        <f t="array" ref="H699">IFERROR(INDEX(Tableau7[Nom],SMALL(IF(AND($E$1=Tableau7[Chantier],ROW(Tableau7[Chantier])-MIN(ROW(BD!$P700)+1),$H$2=Tableau7[Date],ROW(Tableau7[Date])-MIN(ROW(BD!$C700))+1)," "),ROWS(H$3:H699))),"")</f>
        <v/>
      </c>
    </row>
    <row r="700" spans="8:8" x14ac:dyDescent="0.2">
      <c r="H700" s="50" t="str">
        <f t="array" ref="H700">IFERROR(INDEX(Tableau7[Nom],SMALL(IF(AND($E$1=Tableau7[Chantier],ROW(Tableau7[Chantier])-MIN(ROW(BD!$P701)+1),$H$2=Tableau7[Date],ROW(Tableau7[Date])-MIN(ROW(BD!$C701))+1)," "),ROWS(H$3:H700))),"")</f>
        <v/>
      </c>
    </row>
    <row r="701" spans="8:8" x14ac:dyDescent="0.2">
      <c r="H701" s="50" t="str">
        <f t="array" ref="H701">IFERROR(INDEX(Tableau7[Nom],SMALL(IF(AND($E$1=Tableau7[Chantier],ROW(Tableau7[Chantier])-MIN(ROW(BD!$P702)+1),$H$2=Tableau7[Date],ROW(Tableau7[Date])-MIN(ROW(BD!$C702))+1)," "),ROWS(H$3:H701))),"")</f>
        <v/>
      </c>
    </row>
    <row r="702" spans="8:8" x14ac:dyDescent="0.2">
      <c r="H702" s="50" t="str">
        <f t="array" ref="H702">IFERROR(INDEX(Tableau7[Nom],SMALL(IF(AND($E$1=Tableau7[Chantier],ROW(Tableau7[Chantier])-MIN(ROW(BD!$P703)+1),$H$2=Tableau7[Date],ROW(Tableau7[Date])-MIN(ROW(BD!$C703))+1)," "),ROWS(H$3:H702))),"")</f>
        <v/>
      </c>
    </row>
    <row r="703" spans="8:8" x14ac:dyDescent="0.2">
      <c r="H703" s="50" t="str">
        <f t="array" ref="H703">IFERROR(INDEX(Tableau7[Nom],SMALL(IF(AND($E$1=Tableau7[Chantier],ROW(Tableau7[Chantier])-MIN(ROW(BD!$P704)+1),$H$2=Tableau7[Date],ROW(Tableau7[Date])-MIN(ROW(BD!$C704))+1)," "),ROWS(H$3:H703))),"")</f>
        <v/>
      </c>
    </row>
    <row r="704" spans="8:8" x14ac:dyDescent="0.2">
      <c r="H704" s="50" t="str">
        <f t="array" ref="H704">IFERROR(INDEX(Tableau7[Nom],SMALL(IF(AND($E$1=Tableau7[Chantier],ROW(Tableau7[Chantier])-MIN(ROW(BD!$P705)+1),$H$2=Tableau7[Date],ROW(Tableau7[Date])-MIN(ROW(BD!$C705))+1)," "),ROWS(H$3:H704))),"")</f>
        <v/>
      </c>
    </row>
    <row r="705" spans="8:8" x14ac:dyDescent="0.2">
      <c r="H705" s="50" t="str">
        <f t="array" ref="H705">IFERROR(INDEX(Tableau7[Nom],SMALL(IF(AND($E$1=Tableau7[Chantier],ROW(Tableau7[Chantier])-MIN(ROW(BD!$P706)+1),$H$2=Tableau7[Date],ROW(Tableau7[Date])-MIN(ROW(BD!$C706))+1)," "),ROWS(H$3:H705))),"")</f>
        <v/>
      </c>
    </row>
    <row r="706" spans="8:8" x14ac:dyDescent="0.2">
      <c r="H706" s="50" t="str">
        <f t="array" ref="H706">IFERROR(INDEX(Tableau7[Nom],SMALL(IF(AND($E$1=Tableau7[Chantier],ROW(Tableau7[Chantier])-MIN(ROW(BD!$P707)+1),$H$2=Tableau7[Date],ROW(Tableau7[Date])-MIN(ROW(BD!$C707))+1)," "),ROWS(H$3:H706))),"")</f>
        <v/>
      </c>
    </row>
    <row r="707" spans="8:8" x14ac:dyDescent="0.2">
      <c r="H707" s="50" t="str">
        <f t="array" ref="H707">IFERROR(INDEX(Tableau7[Nom],SMALL(IF(AND($E$1=Tableau7[Chantier],ROW(Tableau7[Chantier])-MIN(ROW(BD!$P708)+1),$H$2=Tableau7[Date],ROW(Tableau7[Date])-MIN(ROW(BD!$C708))+1)," "),ROWS(H$3:H707))),"")</f>
        <v/>
      </c>
    </row>
    <row r="708" spans="8:8" x14ac:dyDescent="0.2">
      <c r="H708" s="50" t="str">
        <f t="array" ref="H708">IFERROR(INDEX(Tableau7[Nom],SMALL(IF(AND($E$1=Tableau7[Chantier],ROW(Tableau7[Chantier])-MIN(ROW(BD!$P709)+1),$H$2=Tableau7[Date],ROW(Tableau7[Date])-MIN(ROW(BD!$C709))+1)," "),ROWS(H$3:H708))),"")</f>
        <v/>
      </c>
    </row>
    <row r="709" spans="8:8" x14ac:dyDescent="0.2">
      <c r="H709" s="50" t="str">
        <f t="array" ref="H709">IFERROR(INDEX(Tableau7[Nom],SMALL(IF(AND($E$1=Tableau7[Chantier],ROW(Tableau7[Chantier])-MIN(ROW(BD!$P710)+1),$H$2=Tableau7[Date],ROW(Tableau7[Date])-MIN(ROW(BD!$C710))+1)," "),ROWS(H$3:H709))),"")</f>
        <v/>
      </c>
    </row>
    <row r="710" spans="8:8" x14ac:dyDescent="0.2">
      <c r="H710" s="50" t="str">
        <f t="array" ref="H710">IFERROR(INDEX(Tableau7[Nom],SMALL(IF(AND($E$1=Tableau7[Chantier],ROW(Tableau7[Chantier])-MIN(ROW(BD!$P711)+1),$H$2=Tableau7[Date],ROW(Tableau7[Date])-MIN(ROW(BD!$C711))+1)," "),ROWS(H$3:H710))),"")</f>
        <v/>
      </c>
    </row>
    <row r="711" spans="8:8" x14ac:dyDescent="0.2">
      <c r="H711" s="50" t="str">
        <f t="array" ref="H711">IFERROR(INDEX(Tableau7[Nom],SMALL(IF(AND($E$1=Tableau7[Chantier],ROW(Tableau7[Chantier])-MIN(ROW(BD!$P712)+1),$H$2=Tableau7[Date],ROW(Tableau7[Date])-MIN(ROW(BD!$C712))+1)," "),ROWS(H$3:H711))),"")</f>
        <v/>
      </c>
    </row>
    <row r="712" spans="8:8" x14ac:dyDescent="0.2">
      <c r="H712" s="50" t="str">
        <f t="array" ref="H712">IFERROR(INDEX(Tableau7[Nom],SMALL(IF(AND($E$1=Tableau7[Chantier],ROW(Tableau7[Chantier])-MIN(ROW(BD!$P713)+1),$H$2=Tableau7[Date],ROW(Tableau7[Date])-MIN(ROW(BD!$C713))+1)," "),ROWS(H$3:H712))),"")</f>
        <v/>
      </c>
    </row>
    <row r="713" spans="8:8" x14ac:dyDescent="0.2">
      <c r="H713" s="50" t="str">
        <f t="array" ref="H713">IFERROR(INDEX(Tableau7[Nom],SMALL(IF(AND($E$1=Tableau7[Chantier],ROW(Tableau7[Chantier])-MIN(ROW(BD!$P714)+1),$H$2=Tableau7[Date],ROW(Tableau7[Date])-MIN(ROW(BD!$C714))+1)," "),ROWS(H$3:H713))),"")</f>
        <v/>
      </c>
    </row>
    <row r="714" spans="8:8" x14ac:dyDescent="0.2">
      <c r="H714" s="50" t="str">
        <f t="array" ref="H714">IFERROR(INDEX(Tableau7[Nom],SMALL(IF(AND($E$1=Tableau7[Chantier],ROW(Tableau7[Chantier])-MIN(ROW(BD!$P715)+1),$H$2=Tableau7[Date],ROW(Tableau7[Date])-MIN(ROW(BD!$C715))+1)," "),ROWS(H$3:H714))),"")</f>
        <v/>
      </c>
    </row>
    <row r="715" spans="8:8" x14ac:dyDescent="0.2">
      <c r="H715" s="50" t="str">
        <f t="array" ref="H715">IFERROR(INDEX(Tableau7[Nom],SMALL(IF(AND($E$1=Tableau7[Chantier],ROW(Tableau7[Chantier])-MIN(ROW(BD!$P716)+1),$H$2=Tableau7[Date],ROW(Tableau7[Date])-MIN(ROW(BD!$C716))+1)," "),ROWS(H$3:H715))),"")</f>
        <v/>
      </c>
    </row>
    <row r="716" spans="8:8" x14ac:dyDescent="0.2">
      <c r="H716" s="50" t="str">
        <f t="array" ref="H716">IFERROR(INDEX(Tableau7[Nom],SMALL(IF(AND($E$1=Tableau7[Chantier],ROW(Tableau7[Chantier])-MIN(ROW(BD!$P717)+1),$H$2=Tableau7[Date],ROW(Tableau7[Date])-MIN(ROW(BD!$C717))+1)," "),ROWS(H$3:H716))),"")</f>
        <v/>
      </c>
    </row>
    <row r="717" spans="8:8" x14ac:dyDescent="0.2">
      <c r="H717" s="50" t="str">
        <f t="array" ref="H717">IFERROR(INDEX(Tableau7[Nom],SMALL(IF(AND($E$1=Tableau7[Chantier],ROW(Tableau7[Chantier])-MIN(ROW(BD!$P718)+1),$H$2=Tableau7[Date],ROW(Tableau7[Date])-MIN(ROW(BD!$C718))+1)," "),ROWS(H$3:H717))),"")</f>
        <v/>
      </c>
    </row>
    <row r="718" spans="8:8" x14ac:dyDescent="0.2">
      <c r="H718" s="50" t="str">
        <f t="array" ref="H718">IFERROR(INDEX(Tableau7[Nom],SMALL(IF(AND($E$1=Tableau7[Chantier],ROW(Tableau7[Chantier])-MIN(ROW(BD!$P719)+1),$H$2=Tableau7[Date],ROW(Tableau7[Date])-MIN(ROW(BD!$C719))+1)," "),ROWS(H$3:H718))),"")</f>
        <v/>
      </c>
    </row>
    <row r="719" spans="8:8" x14ac:dyDescent="0.2">
      <c r="H719" s="50" t="str">
        <f t="array" ref="H719">IFERROR(INDEX(Tableau7[Nom],SMALL(IF(AND($E$1=Tableau7[Chantier],ROW(Tableau7[Chantier])-MIN(ROW(BD!$P720)+1),$H$2=Tableau7[Date],ROW(Tableau7[Date])-MIN(ROW(BD!$C720))+1)," "),ROWS(H$3:H719))),"")</f>
        <v/>
      </c>
    </row>
    <row r="720" spans="8:8" x14ac:dyDescent="0.2">
      <c r="H720" s="50" t="str">
        <f t="array" ref="H720">IFERROR(INDEX(Tableau7[Nom],SMALL(IF(AND($E$1=Tableau7[Chantier],ROW(Tableau7[Chantier])-MIN(ROW(BD!$P721)+1),$H$2=Tableau7[Date],ROW(Tableau7[Date])-MIN(ROW(BD!$C721))+1)," "),ROWS(H$3:H720))),"")</f>
        <v/>
      </c>
    </row>
    <row r="721" spans="8:8" x14ac:dyDescent="0.2">
      <c r="H721" s="50" t="str">
        <f t="array" ref="H721">IFERROR(INDEX(Tableau7[Nom],SMALL(IF(AND($E$1=Tableau7[Chantier],ROW(Tableau7[Chantier])-MIN(ROW(BD!$P722)+1),$H$2=Tableau7[Date],ROW(Tableau7[Date])-MIN(ROW(BD!$C722))+1)," "),ROWS(H$3:H721))),"")</f>
        <v/>
      </c>
    </row>
    <row r="722" spans="8:8" x14ac:dyDescent="0.2">
      <c r="H722" s="50" t="str">
        <f t="array" ref="H722">IFERROR(INDEX(Tableau7[Nom],SMALL(IF(AND($E$1=Tableau7[Chantier],ROW(Tableau7[Chantier])-MIN(ROW(BD!$P723)+1),$H$2=Tableau7[Date],ROW(Tableau7[Date])-MIN(ROW(BD!$C723))+1)," "),ROWS(H$3:H722))),"")</f>
        <v/>
      </c>
    </row>
    <row r="723" spans="8:8" x14ac:dyDescent="0.2">
      <c r="H723" s="50" t="str">
        <f t="array" ref="H723">IFERROR(INDEX(Tableau7[Nom],SMALL(IF(AND($E$1=Tableau7[Chantier],ROW(Tableau7[Chantier])-MIN(ROW(BD!$P724)+1),$H$2=Tableau7[Date],ROW(Tableau7[Date])-MIN(ROW(BD!$C724))+1)," "),ROWS(H$3:H723))),"")</f>
        <v/>
      </c>
    </row>
    <row r="724" spans="8:8" x14ac:dyDescent="0.2">
      <c r="H724" s="50" t="str">
        <f t="array" ref="H724">IFERROR(INDEX(Tableau7[Nom],SMALL(IF(AND($E$1=Tableau7[Chantier],ROW(Tableau7[Chantier])-MIN(ROW(BD!$P725)+1),$H$2=Tableau7[Date],ROW(Tableau7[Date])-MIN(ROW(BD!$C725))+1)," "),ROWS(H$3:H724))),"")</f>
        <v/>
      </c>
    </row>
    <row r="725" spans="8:8" x14ac:dyDescent="0.2">
      <c r="H725" s="50" t="str">
        <f t="array" ref="H725">IFERROR(INDEX(Tableau7[Nom],SMALL(IF(AND($E$1=Tableau7[Chantier],ROW(Tableau7[Chantier])-MIN(ROW(BD!$P726)+1),$H$2=Tableau7[Date],ROW(Tableau7[Date])-MIN(ROW(BD!$C726))+1)," "),ROWS(H$3:H725))),"")</f>
        <v/>
      </c>
    </row>
    <row r="726" spans="8:8" x14ac:dyDescent="0.2">
      <c r="H726" s="50" t="str">
        <f t="array" ref="H726">IFERROR(INDEX(Tableau7[Nom],SMALL(IF(AND($E$1=Tableau7[Chantier],ROW(Tableau7[Chantier])-MIN(ROW(BD!$P727)+1),$H$2=Tableau7[Date],ROW(Tableau7[Date])-MIN(ROW(BD!$C727))+1)," "),ROWS(H$3:H726))),"")</f>
        <v/>
      </c>
    </row>
    <row r="727" spans="8:8" x14ac:dyDescent="0.2">
      <c r="H727" s="50" t="str">
        <f t="array" ref="H727">IFERROR(INDEX(Tableau7[Nom],SMALL(IF(AND($E$1=Tableau7[Chantier],ROW(Tableau7[Chantier])-MIN(ROW(BD!$P728)+1),$H$2=Tableau7[Date],ROW(Tableau7[Date])-MIN(ROW(BD!$C728))+1)," "),ROWS(H$3:H727))),"")</f>
        <v/>
      </c>
    </row>
    <row r="728" spans="8:8" x14ac:dyDescent="0.2">
      <c r="H728" s="50" t="str">
        <f t="array" ref="H728">IFERROR(INDEX(Tableau7[Nom],SMALL(IF(AND($E$1=Tableau7[Chantier],ROW(Tableau7[Chantier])-MIN(ROW(BD!$P729)+1),$H$2=Tableau7[Date],ROW(Tableau7[Date])-MIN(ROW(BD!$C729))+1)," "),ROWS(H$3:H728))),"")</f>
        <v/>
      </c>
    </row>
    <row r="729" spans="8:8" x14ac:dyDescent="0.2">
      <c r="H729" s="50" t="str">
        <f t="array" ref="H729">IFERROR(INDEX(Tableau7[Nom],SMALL(IF(AND($E$1=Tableau7[Chantier],ROW(Tableau7[Chantier])-MIN(ROW(BD!$P730)+1),$H$2=Tableau7[Date],ROW(Tableau7[Date])-MIN(ROW(BD!$C730))+1)," "),ROWS(H$3:H729))),"")</f>
        <v/>
      </c>
    </row>
    <row r="730" spans="8:8" x14ac:dyDescent="0.2">
      <c r="H730" s="50" t="str">
        <f t="array" ref="H730">IFERROR(INDEX(Tableau7[Nom],SMALL(IF(AND($E$1=Tableau7[Chantier],ROW(Tableau7[Chantier])-MIN(ROW(BD!$P731)+1),$H$2=Tableau7[Date],ROW(Tableau7[Date])-MIN(ROW(BD!$C731))+1)," "),ROWS(H$3:H730))),"")</f>
        <v/>
      </c>
    </row>
    <row r="731" spans="8:8" x14ac:dyDescent="0.2">
      <c r="H731" s="50" t="str">
        <f t="array" ref="H731">IFERROR(INDEX(Tableau7[Nom],SMALL(IF(AND($E$1=Tableau7[Chantier],ROW(Tableau7[Chantier])-MIN(ROW(BD!$P732)+1),$H$2=Tableau7[Date],ROW(Tableau7[Date])-MIN(ROW(BD!$C732))+1)," "),ROWS(H$3:H731))),"")</f>
        <v/>
      </c>
    </row>
    <row r="732" spans="8:8" x14ac:dyDescent="0.2">
      <c r="H732" s="50" t="str">
        <f t="array" ref="H732">IFERROR(INDEX(Tableau7[Nom],SMALL(IF(AND($E$1=Tableau7[Chantier],ROW(Tableau7[Chantier])-MIN(ROW(BD!$P733)+1),$H$2=Tableau7[Date],ROW(Tableau7[Date])-MIN(ROW(BD!$C733))+1)," "),ROWS(H$3:H732))),"")</f>
        <v/>
      </c>
    </row>
    <row r="733" spans="8:8" x14ac:dyDescent="0.2">
      <c r="H733" s="50" t="str">
        <f t="array" ref="H733">IFERROR(INDEX(Tableau7[Nom],SMALL(IF(AND($E$1=Tableau7[Chantier],ROW(Tableau7[Chantier])-MIN(ROW(BD!$P734)+1),$H$2=Tableau7[Date],ROW(Tableau7[Date])-MIN(ROW(BD!$C734))+1)," "),ROWS(H$3:H733))),"")</f>
        <v/>
      </c>
    </row>
    <row r="734" spans="8:8" x14ac:dyDescent="0.2">
      <c r="H734" s="50" t="str">
        <f t="array" ref="H734">IFERROR(INDEX(Tableau7[Nom],SMALL(IF(AND($E$1=Tableau7[Chantier],ROW(Tableau7[Chantier])-MIN(ROW(BD!$P735)+1),$H$2=Tableau7[Date],ROW(Tableau7[Date])-MIN(ROW(BD!$C735))+1)," "),ROWS(H$3:H734))),"")</f>
        <v/>
      </c>
    </row>
    <row r="735" spans="8:8" x14ac:dyDescent="0.2">
      <c r="H735" s="50" t="str">
        <f t="array" ref="H735">IFERROR(INDEX(Tableau7[Nom],SMALL(IF(AND($E$1=Tableau7[Chantier],ROW(Tableau7[Chantier])-MIN(ROW(BD!$P736)+1),$H$2=Tableau7[Date],ROW(Tableau7[Date])-MIN(ROW(BD!$C736))+1)," "),ROWS(H$3:H735))),"")</f>
        <v/>
      </c>
    </row>
    <row r="736" spans="8:8" x14ac:dyDescent="0.2">
      <c r="H736" s="50" t="str">
        <f t="array" ref="H736">IFERROR(INDEX(Tableau7[Nom],SMALL(IF(AND($E$1=Tableau7[Chantier],ROW(Tableau7[Chantier])-MIN(ROW(BD!$P737)+1),$H$2=Tableau7[Date],ROW(Tableau7[Date])-MIN(ROW(BD!$C737))+1)," "),ROWS(H$3:H736))),"")</f>
        <v/>
      </c>
    </row>
    <row r="737" spans="8:8" x14ac:dyDescent="0.2">
      <c r="H737" s="50" t="str">
        <f t="array" ref="H737">IFERROR(INDEX(Tableau7[Nom],SMALL(IF(AND($E$1=Tableau7[Chantier],ROW(Tableau7[Chantier])-MIN(ROW(BD!$P738)+1),$H$2=Tableau7[Date],ROW(Tableau7[Date])-MIN(ROW(BD!$C738))+1)," "),ROWS(H$3:H737))),"")</f>
        <v/>
      </c>
    </row>
    <row r="738" spans="8:8" x14ac:dyDescent="0.2">
      <c r="H738" s="50" t="str">
        <f t="array" ref="H738">IFERROR(INDEX(Tableau7[Nom],SMALL(IF(AND($E$1=Tableau7[Chantier],ROW(Tableau7[Chantier])-MIN(ROW(BD!$P739)+1),$H$2=Tableau7[Date],ROW(Tableau7[Date])-MIN(ROW(BD!$C739))+1)," "),ROWS(H$3:H738))),"")</f>
        <v/>
      </c>
    </row>
    <row r="739" spans="8:8" x14ac:dyDescent="0.2">
      <c r="H739" s="50" t="str">
        <f t="array" ref="H739">IFERROR(INDEX(Tableau7[Nom],SMALL(IF(AND($E$1=Tableau7[Chantier],ROW(Tableau7[Chantier])-MIN(ROW(BD!$P740)+1),$H$2=Tableau7[Date],ROW(Tableau7[Date])-MIN(ROW(BD!$C740))+1)," "),ROWS(H$3:H739))),"")</f>
        <v/>
      </c>
    </row>
    <row r="740" spans="8:8" x14ac:dyDescent="0.2">
      <c r="H740" s="50" t="str">
        <f t="array" ref="H740">IFERROR(INDEX(Tableau7[Nom],SMALL(IF(AND($E$1=Tableau7[Chantier],ROW(Tableau7[Chantier])-MIN(ROW(BD!$P741)+1),$H$2=Tableau7[Date],ROW(Tableau7[Date])-MIN(ROW(BD!$C741))+1)," "),ROWS(H$3:H740))),"")</f>
        <v/>
      </c>
    </row>
    <row r="741" spans="8:8" x14ac:dyDescent="0.2">
      <c r="H741" s="50" t="str">
        <f t="array" ref="H741">IFERROR(INDEX(Tableau7[Nom],SMALL(IF(AND($E$1=Tableau7[Chantier],ROW(Tableau7[Chantier])-MIN(ROW(BD!$P742)+1),$H$2=Tableau7[Date],ROW(Tableau7[Date])-MIN(ROW(BD!$C742))+1)," "),ROWS(H$3:H741))),"")</f>
        <v/>
      </c>
    </row>
    <row r="742" spans="8:8" x14ac:dyDescent="0.2">
      <c r="H742" s="50" t="str">
        <f t="array" ref="H742">IFERROR(INDEX(Tableau7[Nom],SMALL(IF(AND($E$1=Tableau7[Chantier],ROW(Tableau7[Chantier])-MIN(ROW(BD!$P743)+1),$H$2=Tableau7[Date],ROW(Tableau7[Date])-MIN(ROW(BD!$C743))+1)," "),ROWS(H$3:H742))),"")</f>
        <v/>
      </c>
    </row>
    <row r="743" spans="8:8" x14ac:dyDescent="0.2">
      <c r="H743" s="50" t="str">
        <f t="array" ref="H743">IFERROR(INDEX(Tableau7[Nom],SMALL(IF(AND($E$1=Tableau7[Chantier],ROW(Tableau7[Chantier])-MIN(ROW(BD!$P744)+1),$H$2=Tableau7[Date],ROW(Tableau7[Date])-MIN(ROW(BD!$C744))+1)," "),ROWS(H$3:H743))),"")</f>
        <v/>
      </c>
    </row>
    <row r="744" spans="8:8" x14ac:dyDescent="0.2">
      <c r="H744" s="50" t="str">
        <f t="array" ref="H744">IFERROR(INDEX(Tableau7[Nom],SMALL(IF(AND($E$1=Tableau7[Chantier],ROW(Tableau7[Chantier])-MIN(ROW(BD!$P745)+1),$H$2=Tableau7[Date],ROW(Tableau7[Date])-MIN(ROW(BD!$C745))+1)," "),ROWS(H$3:H744))),"")</f>
        <v/>
      </c>
    </row>
    <row r="745" spans="8:8" x14ac:dyDescent="0.2">
      <c r="H745" s="50" t="str">
        <f t="array" ref="H745">IFERROR(INDEX(Tableau7[Nom],SMALL(IF(AND($E$1=Tableau7[Chantier],ROW(Tableau7[Chantier])-MIN(ROW(BD!$P746)+1),$H$2=Tableau7[Date],ROW(Tableau7[Date])-MIN(ROW(BD!$C746))+1)," "),ROWS(H$3:H745))),"")</f>
        <v/>
      </c>
    </row>
    <row r="746" spans="8:8" x14ac:dyDescent="0.2">
      <c r="H746" s="50" t="str">
        <f t="array" ref="H746">IFERROR(INDEX(Tableau7[Nom],SMALL(IF(AND($E$1=Tableau7[Chantier],ROW(Tableau7[Chantier])-MIN(ROW(BD!$P747)+1),$H$2=Tableau7[Date],ROW(Tableau7[Date])-MIN(ROW(BD!$C747))+1)," "),ROWS(H$3:H746))),"")</f>
        <v/>
      </c>
    </row>
    <row r="747" spans="8:8" x14ac:dyDescent="0.2">
      <c r="H747" s="50" t="str">
        <f t="array" ref="H747">IFERROR(INDEX(Tableau7[Nom],SMALL(IF(AND($E$1=Tableau7[Chantier],ROW(Tableau7[Chantier])-MIN(ROW(BD!$P748)+1),$H$2=Tableau7[Date],ROW(Tableau7[Date])-MIN(ROW(BD!$C748))+1)," "),ROWS(H$3:H747))),"")</f>
        <v/>
      </c>
    </row>
    <row r="748" spans="8:8" x14ac:dyDescent="0.2">
      <c r="H748" s="50" t="str">
        <f t="array" ref="H748">IFERROR(INDEX(Tableau7[Nom],SMALL(IF(AND($E$1=Tableau7[Chantier],ROW(Tableau7[Chantier])-MIN(ROW(BD!$P749)+1),$H$2=Tableau7[Date],ROW(Tableau7[Date])-MIN(ROW(BD!$C749))+1)," "),ROWS(H$3:H748))),"")</f>
        <v/>
      </c>
    </row>
    <row r="749" spans="8:8" x14ac:dyDescent="0.2">
      <c r="H749" s="50" t="str">
        <f t="array" ref="H749">IFERROR(INDEX(Tableau7[Nom],SMALL(IF(AND($E$1=Tableau7[Chantier],ROW(Tableau7[Chantier])-MIN(ROW(BD!$P750)+1),$H$2=Tableau7[Date],ROW(Tableau7[Date])-MIN(ROW(BD!$C750))+1)," "),ROWS(H$3:H749))),"")</f>
        <v/>
      </c>
    </row>
    <row r="750" spans="8:8" x14ac:dyDescent="0.2">
      <c r="H750" s="50" t="str">
        <f t="array" ref="H750">IFERROR(INDEX(Tableau7[Nom],SMALL(IF(AND($E$1=Tableau7[Chantier],ROW(Tableau7[Chantier])-MIN(ROW(BD!$P751)+1),$H$2=Tableau7[Date],ROW(Tableau7[Date])-MIN(ROW(BD!$C751))+1)," "),ROWS(H$3:H750))),"")</f>
        <v/>
      </c>
    </row>
    <row r="751" spans="8:8" x14ac:dyDescent="0.2">
      <c r="H751" s="50" t="str">
        <f t="array" ref="H751">IFERROR(INDEX(Tableau7[Nom],SMALL(IF(AND($E$1=Tableau7[Chantier],ROW(Tableau7[Chantier])-MIN(ROW(BD!$P752)+1),$H$2=Tableau7[Date],ROW(Tableau7[Date])-MIN(ROW(BD!$C752))+1)," "),ROWS(H$3:H751))),"")</f>
        <v/>
      </c>
    </row>
    <row r="752" spans="8:8" x14ac:dyDescent="0.2">
      <c r="H752" s="50" t="str">
        <f t="array" ref="H752">IFERROR(INDEX(Tableau7[Nom],SMALL(IF(AND($E$1=Tableau7[Chantier],ROW(Tableau7[Chantier])-MIN(ROW(BD!$P753)+1),$H$2=Tableau7[Date],ROW(Tableau7[Date])-MIN(ROW(BD!$C753))+1)," "),ROWS(H$3:H752))),"")</f>
        <v/>
      </c>
    </row>
    <row r="753" spans="8:8" x14ac:dyDescent="0.2">
      <c r="H753" s="50" t="str">
        <f t="array" ref="H753">IFERROR(INDEX(Tableau7[Nom],SMALL(IF(AND($E$1=Tableau7[Chantier],ROW(Tableau7[Chantier])-MIN(ROW(BD!$P754)+1),$H$2=Tableau7[Date],ROW(Tableau7[Date])-MIN(ROW(BD!$C754))+1)," "),ROWS(H$3:H753))),"")</f>
        <v/>
      </c>
    </row>
    <row r="754" spans="8:8" x14ac:dyDescent="0.2">
      <c r="H754" s="50" t="str">
        <f t="array" ref="H754">IFERROR(INDEX(Tableau7[Nom],SMALL(IF(AND($E$1=Tableau7[Chantier],ROW(Tableau7[Chantier])-MIN(ROW(BD!$P755)+1),$H$2=Tableau7[Date],ROW(Tableau7[Date])-MIN(ROW(BD!$C755))+1)," "),ROWS(H$3:H754))),"")</f>
        <v/>
      </c>
    </row>
    <row r="755" spans="8:8" x14ac:dyDescent="0.2">
      <c r="H755" s="50" t="str">
        <f t="array" ref="H755">IFERROR(INDEX(Tableau7[Nom],SMALL(IF(AND($E$1=Tableau7[Chantier],ROW(Tableau7[Chantier])-MIN(ROW(BD!$P756)+1),$H$2=Tableau7[Date],ROW(Tableau7[Date])-MIN(ROW(BD!$C756))+1)," "),ROWS(H$3:H755))),"")</f>
        <v/>
      </c>
    </row>
    <row r="756" spans="8:8" x14ac:dyDescent="0.2">
      <c r="H756" s="50" t="str">
        <f t="array" ref="H756">IFERROR(INDEX(Tableau7[Nom],SMALL(IF(AND($E$1=Tableau7[Chantier],ROW(Tableau7[Chantier])-MIN(ROW(BD!$P757)+1),$H$2=Tableau7[Date],ROW(Tableau7[Date])-MIN(ROW(BD!$C757))+1)," "),ROWS(H$3:H756))),"")</f>
        <v/>
      </c>
    </row>
    <row r="757" spans="8:8" x14ac:dyDescent="0.2">
      <c r="H757" s="50" t="str">
        <f t="array" ref="H757">IFERROR(INDEX(Tableau7[Nom],SMALL(IF(AND($E$1=Tableau7[Chantier],ROW(Tableau7[Chantier])-MIN(ROW(BD!$P758)+1),$H$2=Tableau7[Date],ROW(Tableau7[Date])-MIN(ROW(BD!$C758))+1)," "),ROWS(H$3:H757))),"")</f>
        <v/>
      </c>
    </row>
    <row r="758" spans="8:8" x14ac:dyDescent="0.2">
      <c r="H758" s="50" t="str">
        <f t="array" ref="H758">IFERROR(INDEX(Tableau7[Nom],SMALL(IF(AND($E$1=Tableau7[Chantier],ROW(Tableau7[Chantier])-MIN(ROW(BD!$P759)+1),$H$2=Tableau7[Date],ROW(Tableau7[Date])-MIN(ROW(BD!$C759))+1)," "),ROWS(H$3:H758))),"")</f>
        <v/>
      </c>
    </row>
    <row r="759" spans="8:8" x14ac:dyDescent="0.2">
      <c r="H759" s="50" t="str">
        <f t="array" ref="H759">IFERROR(INDEX(Tableau7[Nom],SMALL(IF(AND($E$1=Tableau7[Chantier],ROW(Tableau7[Chantier])-MIN(ROW(BD!$P760)+1),$H$2=Tableau7[Date],ROW(Tableau7[Date])-MIN(ROW(BD!$C760))+1)," "),ROWS(H$3:H759))),"")</f>
        <v/>
      </c>
    </row>
    <row r="760" spans="8:8" x14ac:dyDescent="0.2">
      <c r="H760" s="50" t="str">
        <f t="array" ref="H760">IFERROR(INDEX(Tableau7[Nom],SMALL(IF(AND($E$1=Tableau7[Chantier],ROW(Tableau7[Chantier])-MIN(ROW(BD!$P761)+1),$H$2=Tableau7[Date],ROW(Tableau7[Date])-MIN(ROW(BD!$C761))+1)," "),ROWS(H$3:H760))),"")</f>
        <v/>
      </c>
    </row>
    <row r="761" spans="8:8" x14ac:dyDescent="0.2">
      <c r="H761" s="50" t="str">
        <f t="array" ref="H761">IFERROR(INDEX(Tableau7[Nom],SMALL(IF(AND($E$1=Tableau7[Chantier],ROW(Tableau7[Chantier])-MIN(ROW(BD!$P762)+1),$H$2=Tableau7[Date],ROW(Tableau7[Date])-MIN(ROW(BD!$C762))+1)," "),ROWS(H$3:H761))),"")</f>
        <v/>
      </c>
    </row>
    <row r="762" spans="8:8" x14ac:dyDescent="0.2">
      <c r="H762" s="50" t="str">
        <f t="array" ref="H762">IFERROR(INDEX(Tableau7[Nom],SMALL(IF(AND($E$1=Tableau7[Chantier],ROW(Tableau7[Chantier])-MIN(ROW(BD!$P763)+1),$H$2=Tableau7[Date],ROW(Tableau7[Date])-MIN(ROW(BD!$C763))+1)," "),ROWS(H$3:H762))),"")</f>
        <v/>
      </c>
    </row>
    <row r="763" spans="8:8" x14ac:dyDescent="0.2">
      <c r="H763" s="50" t="str">
        <f t="array" ref="H763">IFERROR(INDEX(Tableau7[Nom],SMALL(IF(AND($E$1=Tableau7[Chantier],ROW(Tableau7[Chantier])-MIN(ROW(BD!$P764)+1),$H$2=Tableau7[Date],ROW(Tableau7[Date])-MIN(ROW(BD!$C764))+1)," "),ROWS(H$3:H763))),"")</f>
        <v/>
      </c>
    </row>
    <row r="764" spans="8:8" x14ac:dyDescent="0.2">
      <c r="H764" s="50" t="str">
        <f t="array" ref="H764">IFERROR(INDEX(Tableau7[Nom],SMALL(IF(AND($E$1=Tableau7[Chantier],ROW(Tableau7[Chantier])-MIN(ROW(BD!$P765)+1),$H$2=Tableau7[Date],ROW(Tableau7[Date])-MIN(ROW(BD!$C765))+1)," "),ROWS(H$3:H764))),"")</f>
        <v/>
      </c>
    </row>
    <row r="765" spans="8:8" x14ac:dyDescent="0.2">
      <c r="H765" s="50" t="str">
        <f t="array" ref="H765">IFERROR(INDEX(Tableau7[Nom],SMALL(IF(AND($E$1=Tableau7[Chantier],ROW(Tableau7[Chantier])-MIN(ROW(BD!$P766)+1),$H$2=Tableau7[Date],ROW(Tableau7[Date])-MIN(ROW(BD!$C766))+1)," "),ROWS(H$3:H765))),"")</f>
        <v/>
      </c>
    </row>
    <row r="766" spans="8:8" x14ac:dyDescent="0.2">
      <c r="H766" s="50" t="str">
        <f t="array" ref="H766">IFERROR(INDEX(Tableau7[Nom],SMALL(IF(AND($E$1=Tableau7[Chantier],ROW(Tableau7[Chantier])-MIN(ROW(BD!$P767)+1),$H$2=Tableau7[Date],ROW(Tableau7[Date])-MIN(ROW(BD!$C767))+1)," "),ROWS(H$3:H766))),"")</f>
        <v/>
      </c>
    </row>
    <row r="767" spans="8:8" x14ac:dyDescent="0.2">
      <c r="H767" s="50" t="str">
        <f t="array" ref="H767">IFERROR(INDEX(Tableau7[Nom],SMALL(IF(AND($E$1=Tableau7[Chantier],ROW(Tableau7[Chantier])-MIN(ROW(BD!$P768)+1),$H$2=Tableau7[Date],ROW(Tableau7[Date])-MIN(ROW(BD!$C768))+1)," "),ROWS(H$3:H767))),"")</f>
        <v/>
      </c>
    </row>
    <row r="768" spans="8:8" x14ac:dyDescent="0.2">
      <c r="H768" s="50" t="str">
        <f t="array" ref="H768">IFERROR(INDEX(Tableau7[Nom],SMALL(IF(AND($E$1=Tableau7[Chantier],ROW(Tableau7[Chantier])-MIN(ROW(BD!$P769)+1),$H$2=Tableau7[Date],ROW(Tableau7[Date])-MIN(ROW(BD!$C769))+1)," "),ROWS(H$3:H768))),"")</f>
        <v/>
      </c>
    </row>
    <row r="769" spans="8:8" x14ac:dyDescent="0.2">
      <c r="H769" s="50" t="str">
        <f t="array" ref="H769">IFERROR(INDEX(Tableau7[Nom],SMALL(IF(AND($E$1=Tableau7[Chantier],ROW(Tableau7[Chantier])-MIN(ROW(BD!$P770)+1),$H$2=Tableau7[Date],ROW(Tableau7[Date])-MIN(ROW(BD!$C770))+1)," "),ROWS(H$3:H769))),"")</f>
        <v/>
      </c>
    </row>
    <row r="770" spans="8:8" x14ac:dyDescent="0.2">
      <c r="H770" s="50" t="str">
        <f t="array" ref="H770">IFERROR(INDEX(Tableau7[Nom],SMALL(IF(AND($E$1=Tableau7[Chantier],ROW(Tableau7[Chantier])-MIN(ROW(BD!$P771)+1),$H$2=Tableau7[Date],ROW(Tableau7[Date])-MIN(ROW(BD!$C771))+1)," "),ROWS(H$3:H770))),"")</f>
        <v/>
      </c>
    </row>
    <row r="771" spans="8:8" x14ac:dyDescent="0.2">
      <c r="H771" s="50" t="str">
        <f t="array" ref="H771">IFERROR(INDEX(Tableau7[Nom],SMALL(IF(AND($E$1=Tableau7[Chantier],ROW(Tableau7[Chantier])-MIN(ROW(BD!$P772)+1),$H$2=Tableau7[Date],ROW(Tableau7[Date])-MIN(ROW(BD!$C772))+1)," "),ROWS(H$3:H771))),"")</f>
        <v/>
      </c>
    </row>
    <row r="772" spans="8:8" x14ac:dyDescent="0.2">
      <c r="H772" s="50" t="str">
        <f t="array" ref="H772">IFERROR(INDEX(Tableau7[Nom],SMALL(IF(AND($E$1=Tableau7[Chantier],ROW(Tableau7[Chantier])-MIN(ROW(BD!$P773)+1),$H$2=Tableau7[Date],ROW(Tableau7[Date])-MIN(ROW(BD!$C773))+1)," "),ROWS(H$3:H772))),"")</f>
        <v/>
      </c>
    </row>
    <row r="773" spans="8:8" x14ac:dyDescent="0.2">
      <c r="H773" s="50" t="str">
        <f t="array" ref="H773">IFERROR(INDEX(Tableau7[Nom],SMALL(IF(AND($E$1=Tableau7[Chantier],ROW(Tableau7[Chantier])-MIN(ROW(BD!$P774)+1),$H$2=Tableau7[Date],ROW(Tableau7[Date])-MIN(ROW(BD!$C774))+1)," "),ROWS(H$3:H773))),"")</f>
        <v/>
      </c>
    </row>
    <row r="774" spans="8:8" x14ac:dyDescent="0.2">
      <c r="H774" s="50" t="str">
        <f t="array" ref="H774">IFERROR(INDEX(Tableau7[Nom],SMALL(IF(AND($E$1=Tableau7[Chantier],ROW(Tableau7[Chantier])-MIN(ROW(BD!$P775)+1),$H$2=Tableau7[Date],ROW(Tableau7[Date])-MIN(ROW(BD!$C775))+1)," "),ROWS(H$3:H774))),"")</f>
        <v/>
      </c>
    </row>
    <row r="775" spans="8:8" x14ac:dyDescent="0.2">
      <c r="H775" s="50" t="str">
        <f t="array" ref="H775">IFERROR(INDEX(Tableau7[Nom],SMALL(IF(AND($E$1=Tableau7[Chantier],ROW(Tableau7[Chantier])-MIN(ROW(BD!$P776)+1),$H$2=Tableau7[Date],ROW(Tableau7[Date])-MIN(ROW(BD!$C776))+1)," "),ROWS(H$3:H775))),"")</f>
        <v/>
      </c>
    </row>
    <row r="776" spans="8:8" x14ac:dyDescent="0.2">
      <c r="H776" s="50" t="str">
        <f t="array" ref="H776">IFERROR(INDEX(Tableau7[Nom],SMALL(IF(AND($E$1=Tableau7[Chantier],ROW(Tableau7[Chantier])-MIN(ROW(BD!$P777)+1),$H$2=Tableau7[Date],ROW(Tableau7[Date])-MIN(ROW(BD!$C777))+1)," "),ROWS(H$3:H776))),"")</f>
        <v/>
      </c>
    </row>
    <row r="777" spans="8:8" x14ac:dyDescent="0.2">
      <c r="H777" s="50" t="str">
        <f t="array" ref="H777">IFERROR(INDEX(Tableau7[Nom],SMALL(IF(AND($E$1=Tableau7[Chantier],ROW(Tableau7[Chantier])-MIN(ROW(BD!$P778)+1),$H$2=Tableau7[Date],ROW(Tableau7[Date])-MIN(ROW(BD!$C778))+1)," "),ROWS(H$3:H777))),"")</f>
        <v/>
      </c>
    </row>
    <row r="778" spans="8:8" x14ac:dyDescent="0.2">
      <c r="H778" s="50" t="str">
        <f t="array" ref="H778">IFERROR(INDEX(Tableau7[Nom],SMALL(IF(AND($E$1=Tableau7[Chantier],ROW(Tableau7[Chantier])-MIN(ROW(BD!$P779)+1),$H$2=Tableau7[Date],ROW(Tableau7[Date])-MIN(ROW(BD!$C779))+1)," "),ROWS(H$3:H778))),"")</f>
        <v/>
      </c>
    </row>
    <row r="779" spans="8:8" x14ac:dyDescent="0.2">
      <c r="H779" s="50" t="str">
        <f t="array" ref="H779">IFERROR(INDEX(Tableau7[Nom],SMALL(IF(AND($E$1=Tableau7[Chantier],ROW(Tableau7[Chantier])-MIN(ROW(BD!$P780)+1),$H$2=Tableau7[Date],ROW(Tableau7[Date])-MIN(ROW(BD!$C780))+1)," "),ROWS(H$3:H779))),"")</f>
        <v/>
      </c>
    </row>
    <row r="780" spans="8:8" x14ac:dyDescent="0.2">
      <c r="H780" s="50" t="str">
        <f t="array" ref="H780">IFERROR(INDEX(Tableau7[Nom],SMALL(IF(AND($E$1=Tableau7[Chantier],ROW(Tableau7[Chantier])-MIN(ROW(BD!$P781)+1),$H$2=Tableau7[Date],ROW(Tableau7[Date])-MIN(ROW(BD!$C781))+1)," "),ROWS(H$3:H780))),"")</f>
        <v/>
      </c>
    </row>
    <row r="781" spans="8:8" x14ac:dyDescent="0.2">
      <c r="H781" s="50" t="str">
        <f t="array" ref="H781">IFERROR(INDEX(Tableau7[Nom],SMALL(IF(AND($E$1=Tableau7[Chantier],ROW(Tableau7[Chantier])-MIN(ROW(BD!$P782)+1),$H$2=Tableau7[Date],ROW(Tableau7[Date])-MIN(ROW(BD!$C782))+1)," "),ROWS(H$3:H781))),"")</f>
        <v/>
      </c>
    </row>
    <row r="782" spans="8:8" x14ac:dyDescent="0.2">
      <c r="H782" s="50" t="str">
        <f t="array" ref="H782">IFERROR(INDEX(Tableau7[Nom],SMALL(IF(AND($E$1=Tableau7[Chantier],ROW(Tableau7[Chantier])-MIN(ROW(BD!$P783)+1),$H$2=Tableau7[Date],ROW(Tableau7[Date])-MIN(ROW(BD!$C783))+1)," "),ROWS(H$3:H782))),"")</f>
        <v/>
      </c>
    </row>
    <row r="783" spans="8:8" x14ac:dyDescent="0.2">
      <c r="H783" s="50" t="str">
        <f t="array" ref="H783">IFERROR(INDEX(Tableau7[Nom],SMALL(IF(AND($E$1=Tableau7[Chantier],ROW(Tableau7[Chantier])-MIN(ROW(BD!$P784)+1),$H$2=Tableau7[Date],ROW(Tableau7[Date])-MIN(ROW(BD!$C784))+1)," "),ROWS(H$3:H783))),"")</f>
        <v/>
      </c>
    </row>
    <row r="784" spans="8:8" x14ac:dyDescent="0.2">
      <c r="H784" s="50" t="str">
        <f t="array" ref="H784">IFERROR(INDEX(Tableau7[Nom],SMALL(IF(AND($E$1=Tableau7[Chantier],ROW(Tableau7[Chantier])-MIN(ROW(BD!$P785)+1),$H$2=Tableau7[Date],ROW(Tableau7[Date])-MIN(ROW(BD!$C785))+1)," "),ROWS(H$3:H784))),"")</f>
        <v/>
      </c>
    </row>
    <row r="785" spans="8:8" x14ac:dyDescent="0.2">
      <c r="H785" s="50" t="str">
        <f t="array" ref="H785">IFERROR(INDEX(Tableau7[Nom],SMALL(IF(AND($E$1=Tableau7[Chantier],ROW(Tableau7[Chantier])-MIN(ROW(BD!$P786)+1),$H$2=Tableau7[Date],ROW(Tableau7[Date])-MIN(ROW(BD!$C786))+1)," "),ROWS(H$3:H785))),"")</f>
        <v/>
      </c>
    </row>
    <row r="786" spans="8:8" x14ac:dyDescent="0.2">
      <c r="H786" s="50" t="str">
        <f t="array" ref="H786">IFERROR(INDEX(Tableau7[Nom],SMALL(IF(AND($E$1=Tableau7[Chantier],ROW(Tableau7[Chantier])-MIN(ROW(BD!$P787)+1),$H$2=Tableau7[Date],ROW(Tableau7[Date])-MIN(ROW(BD!$C787))+1)," "),ROWS(H$3:H786))),"")</f>
        <v/>
      </c>
    </row>
    <row r="787" spans="8:8" x14ac:dyDescent="0.2">
      <c r="H787" s="50" t="str">
        <f t="array" ref="H787">IFERROR(INDEX(Tableau7[Nom],SMALL(IF(AND($E$1=Tableau7[Chantier],ROW(Tableau7[Chantier])-MIN(ROW(BD!$P788)+1),$H$2=Tableau7[Date],ROW(Tableau7[Date])-MIN(ROW(BD!$C788))+1)," "),ROWS(H$3:H787))),"")</f>
        <v/>
      </c>
    </row>
    <row r="788" spans="8:8" x14ac:dyDescent="0.2">
      <c r="H788" s="50" t="str">
        <f t="array" ref="H788">IFERROR(INDEX(Tableau7[Nom],SMALL(IF(AND($E$1=Tableau7[Chantier],ROW(Tableau7[Chantier])-MIN(ROW(BD!$P789)+1),$H$2=Tableau7[Date],ROW(Tableau7[Date])-MIN(ROW(BD!$C789))+1)," "),ROWS(H$3:H788))),"")</f>
        <v/>
      </c>
    </row>
    <row r="789" spans="8:8" x14ac:dyDescent="0.2">
      <c r="H789" s="50" t="str">
        <f t="array" ref="H789">IFERROR(INDEX(Tableau7[Nom],SMALL(IF(AND($E$1=Tableau7[Chantier],ROW(Tableau7[Chantier])-MIN(ROW(BD!$P790)+1),$H$2=Tableau7[Date],ROW(Tableau7[Date])-MIN(ROW(BD!$C790))+1)," "),ROWS(H$3:H789))),"")</f>
        <v/>
      </c>
    </row>
    <row r="790" spans="8:8" x14ac:dyDescent="0.2">
      <c r="H790" s="50" t="str">
        <f t="array" ref="H790">IFERROR(INDEX(Tableau7[Nom],SMALL(IF(AND($E$1=Tableau7[Chantier],ROW(Tableau7[Chantier])-MIN(ROW(BD!$P791)+1),$H$2=Tableau7[Date],ROW(Tableau7[Date])-MIN(ROW(BD!$C791))+1)," "),ROWS(H$3:H790))),"")</f>
        <v/>
      </c>
    </row>
    <row r="791" spans="8:8" x14ac:dyDescent="0.2">
      <c r="H791" s="50" t="str">
        <f t="array" ref="H791">IFERROR(INDEX(Tableau7[Nom],SMALL(IF(AND($E$1=Tableau7[Chantier],ROW(Tableau7[Chantier])-MIN(ROW(BD!$P792)+1),$H$2=Tableau7[Date],ROW(Tableau7[Date])-MIN(ROW(BD!$C792))+1)," "),ROWS(H$3:H791))),"")</f>
        <v/>
      </c>
    </row>
    <row r="792" spans="8:8" x14ac:dyDescent="0.2">
      <c r="H792" s="50" t="str">
        <f t="array" ref="H792">IFERROR(INDEX(Tableau7[Nom],SMALL(IF(AND($E$1=Tableau7[Chantier],ROW(Tableau7[Chantier])-MIN(ROW(BD!$P793)+1),$H$2=Tableau7[Date],ROW(Tableau7[Date])-MIN(ROW(BD!$C793))+1)," "),ROWS(H$3:H792))),"")</f>
        <v/>
      </c>
    </row>
    <row r="793" spans="8:8" x14ac:dyDescent="0.2">
      <c r="H793" s="50" t="str">
        <f t="array" ref="H793">IFERROR(INDEX(Tableau7[Nom],SMALL(IF(AND($E$1=Tableau7[Chantier],ROW(Tableau7[Chantier])-MIN(ROW(BD!$P794)+1),$H$2=Tableau7[Date],ROW(Tableau7[Date])-MIN(ROW(BD!$C794))+1)," "),ROWS(H$3:H793))),"")</f>
        <v/>
      </c>
    </row>
    <row r="794" spans="8:8" x14ac:dyDescent="0.2">
      <c r="H794" s="50" t="str">
        <f t="array" ref="H794">IFERROR(INDEX(Tableau7[Nom],SMALL(IF(AND($E$1=Tableau7[Chantier],ROW(Tableau7[Chantier])-MIN(ROW(BD!$P795)+1),$H$2=Tableau7[Date],ROW(Tableau7[Date])-MIN(ROW(BD!$C795))+1)," "),ROWS(H$3:H794))),"")</f>
        <v/>
      </c>
    </row>
    <row r="795" spans="8:8" x14ac:dyDescent="0.2">
      <c r="H795" s="50" t="str">
        <f t="array" ref="H795">IFERROR(INDEX(Tableau7[Nom],SMALL(IF(AND($E$1=Tableau7[Chantier],ROW(Tableau7[Chantier])-MIN(ROW(BD!$P796)+1),$H$2=Tableau7[Date],ROW(Tableau7[Date])-MIN(ROW(BD!$C796))+1)," "),ROWS(H$3:H795))),"")</f>
        <v/>
      </c>
    </row>
    <row r="796" spans="8:8" x14ac:dyDescent="0.2">
      <c r="H796" s="50" t="str">
        <f t="array" ref="H796">IFERROR(INDEX(Tableau7[Nom],SMALL(IF(AND($E$1=Tableau7[Chantier],ROW(Tableau7[Chantier])-MIN(ROW(BD!$P797)+1),$H$2=Tableau7[Date],ROW(Tableau7[Date])-MIN(ROW(BD!$C797))+1)," "),ROWS(H$3:H796))),"")</f>
        <v/>
      </c>
    </row>
    <row r="797" spans="8:8" x14ac:dyDescent="0.2">
      <c r="H797" s="50" t="str">
        <f t="array" ref="H797">IFERROR(INDEX(Tableau7[Nom],SMALL(IF(AND($E$1=Tableau7[Chantier],ROW(Tableau7[Chantier])-MIN(ROW(BD!$P798)+1),$H$2=Tableau7[Date],ROW(Tableau7[Date])-MIN(ROW(BD!$C798))+1)," "),ROWS(H$3:H797))),"")</f>
        <v/>
      </c>
    </row>
    <row r="798" spans="8:8" x14ac:dyDescent="0.2">
      <c r="H798" s="50" t="str">
        <f t="array" ref="H798">IFERROR(INDEX(Tableau7[Nom],SMALL(IF(AND($E$1=Tableau7[Chantier],ROW(Tableau7[Chantier])-MIN(ROW(BD!$P799)+1),$H$2=Tableau7[Date],ROW(Tableau7[Date])-MIN(ROW(BD!$C799))+1)," "),ROWS(H$3:H798))),"")</f>
        <v/>
      </c>
    </row>
    <row r="799" spans="8:8" x14ac:dyDescent="0.2">
      <c r="H799" s="50" t="str">
        <f t="array" ref="H799">IFERROR(INDEX(Tableau7[Nom],SMALL(IF(AND($E$1=Tableau7[Chantier],ROW(Tableau7[Chantier])-MIN(ROW(BD!$P800)+1),$H$2=Tableau7[Date],ROW(Tableau7[Date])-MIN(ROW(BD!$C800))+1)," "),ROWS(H$3:H799))),"")</f>
        <v/>
      </c>
    </row>
    <row r="800" spans="8:8" x14ac:dyDescent="0.2">
      <c r="H800" s="50" t="str">
        <f t="array" ref="H800">IFERROR(INDEX(Tableau7[Nom],SMALL(IF(AND($E$1=Tableau7[Chantier],ROW(Tableau7[Chantier])-MIN(ROW(BD!$P801)+1),$H$2=Tableau7[Date],ROW(Tableau7[Date])-MIN(ROW(BD!$C801))+1)," "),ROWS(H$3:H800))),"")</f>
        <v/>
      </c>
    </row>
    <row r="801" spans="8:8" x14ac:dyDescent="0.2">
      <c r="H801" s="50" t="str">
        <f t="array" ref="H801">IFERROR(INDEX(Tableau7[Nom],SMALL(IF(AND($E$1=Tableau7[Chantier],ROW(Tableau7[Chantier])-MIN(ROW(BD!$P802)+1),$H$2=Tableau7[Date],ROW(Tableau7[Date])-MIN(ROW(BD!$C802))+1)," "),ROWS(H$3:H801))),"")</f>
        <v/>
      </c>
    </row>
    <row r="802" spans="8:8" x14ac:dyDescent="0.2">
      <c r="H802" s="50" t="str">
        <f t="array" ref="H802">IFERROR(INDEX(Tableau7[Nom],SMALL(IF(AND($E$1=Tableau7[Chantier],ROW(Tableau7[Chantier])-MIN(ROW(BD!$P803)+1),$H$2=Tableau7[Date],ROW(Tableau7[Date])-MIN(ROW(BD!$C803))+1)," "),ROWS(H$3:H802))),"")</f>
        <v/>
      </c>
    </row>
    <row r="803" spans="8:8" x14ac:dyDescent="0.2">
      <c r="H803" s="50" t="str">
        <f t="array" ref="H803">IFERROR(INDEX(Tableau7[Nom],SMALL(IF(AND($E$1=Tableau7[Chantier],ROW(Tableau7[Chantier])-MIN(ROW(BD!$P804)+1),$H$2=Tableau7[Date],ROW(Tableau7[Date])-MIN(ROW(BD!$C804))+1)," "),ROWS(H$3:H803))),"")</f>
        <v/>
      </c>
    </row>
    <row r="804" spans="8:8" x14ac:dyDescent="0.2">
      <c r="H804" s="50" t="str">
        <f t="array" ref="H804">IFERROR(INDEX(Tableau7[Nom],SMALL(IF(AND($E$1=Tableau7[Chantier],ROW(Tableau7[Chantier])-MIN(ROW(BD!$P805)+1),$H$2=Tableau7[Date],ROW(Tableau7[Date])-MIN(ROW(BD!$C805))+1)," "),ROWS(H$3:H804))),"")</f>
        <v/>
      </c>
    </row>
    <row r="805" spans="8:8" x14ac:dyDescent="0.2">
      <c r="H805" s="50" t="str">
        <f t="array" ref="H805">IFERROR(INDEX(Tableau7[Nom],SMALL(IF(AND($E$1=Tableau7[Chantier],ROW(Tableau7[Chantier])-MIN(ROW(BD!$P806)+1),$H$2=Tableau7[Date],ROW(Tableau7[Date])-MIN(ROW(BD!$C806))+1)," "),ROWS(H$3:H805))),"")</f>
        <v/>
      </c>
    </row>
    <row r="806" spans="8:8" x14ac:dyDescent="0.2">
      <c r="H806" s="50" t="str">
        <f t="array" ref="H806">IFERROR(INDEX(Tableau7[Nom],SMALL(IF(AND($E$1=Tableau7[Chantier],ROW(Tableau7[Chantier])-MIN(ROW(BD!$P807)+1),$H$2=Tableau7[Date],ROW(Tableau7[Date])-MIN(ROW(BD!$C807))+1)," "),ROWS(H$3:H806))),"")</f>
        <v/>
      </c>
    </row>
    <row r="807" spans="8:8" x14ac:dyDescent="0.2">
      <c r="H807" s="50" t="str">
        <f t="array" ref="H807">IFERROR(INDEX(Tableau7[Nom],SMALL(IF(AND($E$1=Tableau7[Chantier],ROW(Tableau7[Chantier])-MIN(ROW(BD!$P808)+1),$H$2=Tableau7[Date],ROW(Tableau7[Date])-MIN(ROW(BD!$C808))+1)," "),ROWS(H$3:H807))),"")</f>
        <v/>
      </c>
    </row>
    <row r="808" spans="8:8" x14ac:dyDescent="0.2">
      <c r="H808" s="50" t="str">
        <f t="array" ref="H808">IFERROR(INDEX(Tableau7[Nom],SMALL(IF(AND($E$1=Tableau7[Chantier],ROW(Tableau7[Chantier])-MIN(ROW(BD!$P809)+1),$H$2=Tableau7[Date],ROW(Tableau7[Date])-MIN(ROW(BD!$C809))+1)," "),ROWS(H$3:H808))),"")</f>
        <v/>
      </c>
    </row>
    <row r="809" spans="8:8" x14ac:dyDescent="0.2">
      <c r="H809" s="50" t="str">
        <f t="array" ref="H809">IFERROR(INDEX(Tableau7[Nom],SMALL(IF(AND($E$1=Tableau7[Chantier],ROW(Tableau7[Chantier])-MIN(ROW(BD!$P810)+1),$H$2=Tableau7[Date],ROW(Tableau7[Date])-MIN(ROW(BD!$C810))+1)," "),ROWS(H$3:H809))),"")</f>
        <v/>
      </c>
    </row>
    <row r="810" spans="8:8" x14ac:dyDescent="0.2">
      <c r="H810" s="50" t="str">
        <f t="array" ref="H810">IFERROR(INDEX(Tableau7[Nom],SMALL(IF(AND($E$1=Tableau7[Chantier],ROW(Tableau7[Chantier])-MIN(ROW(BD!$P811)+1),$H$2=Tableau7[Date],ROW(Tableau7[Date])-MIN(ROW(BD!$C811))+1)," "),ROWS(H$3:H810))),"")</f>
        <v/>
      </c>
    </row>
    <row r="811" spans="8:8" x14ac:dyDescent="0.2">
      <c r="H811" s="50" t="str">
        <f t="array" ref="H811">IFERROR(INDEX(Tableau7[Nom],SMALL(IF(AND($E$1=Tableau7[Chantier],ROW(Tableau7[Chantier])-MIN(ROW(BD!$P812)+1),$H$2=Tableau7[Date],ROW(Tableau7[Date])-MIN(ROW(BD!$C812))+1)," "),ROWS(H$3:H811))),"")</f>
        <v/>
      </c>
    </row>
    <row r="812" spans="8:8" x14ac:dyDescent="0.2">
      <c r="H812" s="50" t="str">
        <f t="array" ref="H812">IFERROR(INDEX(Tableau7[Nom],SMALL(IF(AND($E$1=Tableau7[Chantier],ROW(Tableau7[Chantier])-MIN(ROW(BD!$P813)+1),$H$2=Tableau7[Date],ROW(Tableau7[Date])-MIN(ROW(BD!$C813))+1)," "),ROWS(H$3:H812))),"")</f>
        <v/>
      </c>
    </row>
    <row r="813" spans="8:8" x14ac:dyDescent="0.2">
      <c r="H813" s="50" t="str">
        <f t="array" ref="H813">IFERROR(INDEX(Tableau7[Nom],SMALL(IF(AND($E$1=Tableau7[Chantier],ROW(Tableau7[Chantier])-MIN(ROW(BD!$P814)+1),$H$2=Tableau7[Date],ROW(Tableau7[Date])-MIN(ROW(BD!$C814))+1)," "),ROWS(H$3:H813))),"")</f>
        <v/>
      </c>
    </row>
    <row r="814" spans="8:8" x14ac:dyDescent="0.2">
      <c r="H814" s="50" t="str">
        <f t="array" ref="H814">IFERROR(INDEX(Tableau7[Nom],SMALL(IF(AND($E$1=Tableau7[Chantier],ROW(Tableau7[Chantier])-MIN(ROW(BD!$P815)+1),$H$2=Tableau7[Date],ROW(Tableau7[Date])-MIN(ROW(BD!$C815))+1)," "),ROWS(H$3:H814))),"")</f>
        <v/>
      </c>
    </row>
    <row r="815" spans="8:8" x14ac:dyDescent="0.2">
      <c r="H815" s="50" t="str">
        <f t="array" ref="H815">IFERROR(INDEX(Tableau7[Nom],SMALL(IF(AND($E$1=Tableau7[Chantier],ROW(Tableau7[Chantier])-MIN(ROW(BD!$P816)+1),$H$2=Tableau7[Date],ROW(Tableau7[Date])-MIN(ROW(BD!$C816))+1)," "),ROWS(H$3:H815))),"")</f>
        <v/>
      </c>
    </row>
    <row r="816" spans="8:8" x14ac:dyDescent="0.2">
      <c r="H816" s="50" t="str">
        <f t="array" ref="H816">IFERROR(INDEX(Tableau7[Nom],SMALL(IF(AND($E$1=Tableau7[Chantier],ROW(Tableau7[Chantier])-MIN(ROW(BD!$P817)+1),$H$2=Tableau7[Date],ROW(Tableau7[Date])-MIN(ROW(BD!$C817))+1)," "),ROWS(H$3:H816))),"")</f>
        <v/>
      </c>
    </row>
    <row r="817" spans="8:8" x14ac:dyDescent="0.2">
      <c r="H817" s="50" t="str">
        <f t="array" ref="H817">IFERROR(INDEX(Tableau7[Nom],SMALL(IF(AND($E$1=Tableau7[Chantier],ROW(Tableau7[Chantier])-MIN(ROW(BD!$P818)+1),$H$2=Tableau7[Date],ROW(Tableau7[Date])-MIN(ROW(BD!$C818))+1)," "),ROWS(H$3:H817))),"")</f>
        <v/>
      </c>
    </row>
    <row r="818" spans="8:8" x14ac:dyDescent="0.2">
      <c r="H818" s="50" t="str">
        <f t="array" ref="H818">IFERROR(INDEX(Tableau7[Nom],SMALL(IF(AND($E$1=Tableau7[Chantier],ROW(Tableau7[Chantier])-MIN(ROW(BD!$P819)+1),$H$2=Tableau7[Date],ROW(Tableau7[Date])-MIN(ROW(BD!$C819))+1)," "),ROWS(H$3:H818))),"")</f>
        <v/>
      </c>
    </row>
    <row r="819" spans="8:8" x14ac:dyDescent="0.2">
      <c r="H819" s="50" t="str">
        <f t="array" ref="H819">IFERROR(INDEX(Tableau7[Nom],SMALL(IF(AND($E$1=Tableau7[Chantier],ROW(Tableau7[Chantier])-MIN(ROW(BD!$P820)+1),$H$2=Tableau7[Date],ROW(Tableau7[Date])-MIN(ROW(BD!$C820))+1)," "),ROWS(H$3:H819))),"")</f>
        <v/>
      </c>
    </row>
    <row r="820" spans="8:8" x14ac:dyDescent="0.2">
      <c r="H820" s="50" t="str">
        <f t="array" ref="H820">IFERROR(INDEX(Tableau7[Nom],SMALL(IF(AND($E$1=Tableau7[Chantier],ROW(Tableau7[Chantier])-MIN(ROW(BD!$P821)+1),$H$2=Tableau7[Date],ROW(Tableau7[Date])-MIN(ROW(BD!$C821))+1)," "),ROWS(H$3:H820))),"")</f>
        <v/>
      </c>
    </row>
    <row r="821" spans="8:8" x14ac:dyDescent="0.2">
      <c r="H821" s="50" t="str">
        <f t="array" ref="H821">IFERROR(INDEX(Tableau7[Nom],SMALL(IF(AND($E$1=Tableau7[Chantier],ROW(Tableau7[Chantier])-MIN(ROW(BD!$P822)+1),$H$2=Tableau7[Date],ROW(Tableau7[Date])-MIN(ROW(BD!$C822))+1)," "),ROWS(H$3:H821))),"")</f>
        <v/>
      </c>
    </row>
    <row r="822" spans="8:8" x14ac:dyDescent="0.2">
      <c r="H822" s="50" t="str">
        <f t="array" ref="H822">IFERROR(INDEX(Tableau7[Nom],SMALL(IF(AND($E$1=Tableau7[Chantier],ROW(Tableau7[Chantier])-MIN(ROW(BD!$P823)+1),$H$2=Tableau7[Date],ROW(Tableau7[Date])-MIN(ROW(BD!$C823))+1)," "),ROWS(H$3:H822))),"")</f>
        <v/>
      </c>
    </row>
    <row r="823" spans="8:8" x14ac:dyDescent="0.2">
      <c r="H823" s="50" t="str">
        <f t="array" ref="H823">IFERROR(INDEX(Tableau7[Nom],SMALL(IF(AND($E$1=Tableau7[Chantier],ROW(Tableau7[Chantier])-MIN(ROW(BD!$P824)+1),$H$2=Tableau7[Date],ROW(Tableau7[Date])-MIN(ROW(BD!$C824))+1)," "),ROWS(H$3:H823))),"")</f>
        <v/>
      </c>
    </row>
    <row r="824" spans="8:8" x14ac:dyDescent="0.2">
      <c r="H824" s="50" t="str">
        <f t="array" ref="H824">IFERROR(INDEX(Tableau7[Nom],SMALL(IF(AND($E$1=Tableau7[Chantier],ROW(Tableau7[Chantier])-MIN(ROW(BD!$P825)+1),$H$2=Tableau7[Date],ROW(Tableau7[Date])-MIN(ROW(BD!$C825))+1)," "),ROWS(H$3:H824))),"")</f>
        <v/>
      </c>
    </row>
    <row r="825" spans="8:8" x14ac:dyDescent="0.2">
      <c r="H825" s="50" t="str">
        <f t="array" ref="H825">IFERROR(INDEX(Tableau7[Nom],SMALL(IF(AND($E$1=Tableau7[Chantier],ROW(Tableau7[Chantier])-MIN(ROW(BD!$P826)+1),$H$2=Tableau7[Date],ROW(Tableau7[Date])-MIN(ROW(BD!$C826))+1)," "),ROWS(H$3:H825))),"")</f>
        <v/>
      </c>
    </row>
    <row r="826" spans="8:8" x14ac:dyDescent="0.2">
      <c r="H826" s="50" t="str">
        <f t="array" ref="H826">IFERROR(INDEX(Tableau7[Nom],SMALL(IF(AND($E$1=Tableau7[Chantier],ROW(Tableau7[Chantier])-MIN(ROW(BD!$P827)+1),$H$2=Tableau7[Date],ROW(Tableau7[Date])-MIN(ROW(BD!$C827))+1)," "),ROWS(H$3:H826))),"")</f>
        <v/>
      </c>
    </row>
    <row r="827" spans="8:8" x14ac:dyDescent="0.2">
      <c r="H827" s="50" t="str">
        <f t="array" ref="H827">IFERROR(INDEX(Tableau7[Nom],SMALL(IF(AND($E$1=Tableau7[Chantier],ROW(Tableau7[Chantier])-MIN(ROW(BD!$P828)+1),$H$2=Tableau7[Date],ROW(Tableau7[Date])-MIN(ROW(BD!$C828))+1)," "),ROWS(H$3:H827))),"")</f>
        <v/>
      </c>
    </row>
    <row r="828" spans="8:8" x14ac:dyDescent="0.2">
      <c r="H828" s="50" t="str">
        <f t="array" ref="H828">IFERROR(INDEX(Tableau7[Nom],SMALL(IF(AND($E$1=Tableau7[Chantier],ROW(Tableau7[Chantier])-MIN(ROW(BD!$P829)+1),$H$2=Tableau7[Date],ROW(Tableau7[Date])-MIN(ROW(BD!$C829))+1)," "),ROWS(H$3:H828))),"")</f>
        <v/>
      </c>
    </row>
    <row r="829" spans="8:8" x14ac:dyDescent="0.2">
      <c r="H829" s="50" t="str">
        <f t="array" ref="H829">IFERROR(INDEX(Tableau7[Nom],SMALL(IF(AND($E$1=Tableau7[Chantier],ROW(Tableau7[Chantier])-MIN(ROW(BD!$P830)+1),$H$2=Tableau7[Date],ROW(Tableau7[Date])-MIN(ROW(BD!$C830))+1)," "),ROWS(H$3:H829))),"")</f>
        <v/>
      </c>
    </row>
    <row r="830" spans="8:8" x14ac:dyDescent="0.2">
      <c r="H830" s="50" t="str">
        <f t="array" ref="H830">IFERROR(INDEX(Tableau7[Nom],SMALL(IF(AND($E$1=Tableau7[Chantier],ROW(Tableau7[Chantier])-MIN(ROW(BD!$P831)+1),$H$2=Tableau7[Date],ROW(Tableau7[Date])-MIN(ROW(BD!$C831))+1)," "),ROWS(H$3:H830))),"")</f>
        <v/>
      </c>
    </row>
    <row r="831" spans="8:8" x14ac:dyDescent="0.2">
      <c r="H831" s="50" t="str">
        <f t="array" ref="H831">IFERROR(INDEX(Tableau7[Nom],SMALL(IF(AND($E$1=Tableau7[Chantier],ROW(Tableau7[Chantier])-MIN(ROW(BD!$P832)+1),$H$2=Tableau7[Date],ROW(Tableau7[Date])-MIN(ROW(BD!$C832))+1)," "),ROWS(H$3:H831))),"")</f>
        <v/>
      </c>
    </row>
    <row r="832" spans="8:8" x14ac:dyDescent="0.2">
      <c r="H832" s="50" t="str">
        <f t="array" ref="H832">IFERROR(INDEX(Tableau7[Nom],SMALL(IF(AND($E$1=Tableau7[Chantier],ROW(Tableau7[Chantier])-MIN(ROW(BD!$P833)+1),$H$2=Tableau7[Date],ROW(Tableau7[Date])-MIN(ROW(BD!$C833))+1)," "),ROWS(H$3:H832))),"")</f>
        <v/>
      </c>
    </row>
    <row r="833" spans="8:8" x14ac:dyDescent="0.2">
      <c r="H833" s="50" t="str">
        <f t="array" ref="H833">IFERROR(INDEX(Tableau7[Nom],SMALL(IF(AND($E$1=Tableau7[Chantier],ROW(Tableau7[Chantier])-MIN(ROW(BD!$P834)+1),$H$2=Tableau7[Date],ROW(Tableau7[Date])-MIN(ROW(BD!$C834))+1)," "),ROWS(H$3:H833))),"")</f>
        <v/>
      </c>
    </row>
    <row r="834" spans="8:8" x14ac:dyDescent="0.2">
      <c r="H834" s="50" t="str">
        <f t="array" ref="H834">IFERROR(INDEX(Tableau7[Nom],SMALL(IF(AND($E$1=Tableau7[Chantier],ROW(Tableau7[Chantier])-MIN(ROW(BD!$P835)+1),$H$2=Tableau7[Date],ROW(Tableau7[Date])-MIN(ROW(BD!$C835))+1)," "),ROWS(H$3:H834))),"")</f>
        <v/>
      </c>
    </row>
    <row r="835" spans="8:8" x14ac:dyDescent="0.2">
      <c r="H835" s="50" t="str">
        <f t="array" ref="H835">IFERROR(INDEX(Tableau7[Nom],SMALL(IF(AND($E$1=Tableau7[Chantier],ROW(Tableau7[Chantier])-MIN(ROW(BD!$P836)+1),$H$2=Tableau7[Date],ROW(Tableau7[Date])-MIN(ROW(BD!$C836))+1)," "),ROWS(H$3:H835))),"")</f>
        <v/>
      </c>
    </row>
    <row r="836" spans="8:8" x14ac:dyDescent="0.2">
      <c r="H836" s="50" t="str">
        <f t="array" ref="H836">IFERROR(INDEX(Tableau7[Nom],SMALL(IF(AND($E$1=Tableau7[Chantier],ROW(Tableau7[Chantier])-MIN(ROW(BD!$P837)+1),$H$2=Tableau7[Date],ROW(Tableau7[Date])-MIN(ROW(BD!$C837))+1)," "),ROWS(H$3:H836))),"")</f>
        <v/>
      </c>
    </row>
    <row r="837" spans="8:8" x14ac:dyDescent="0.2">
      <c r="H837" s="50" t="str">
        <f t="array" ref="H837">IFERROR(INDEX(Tableau7[Nom],SMALL(IF(AND($E$1=Tableau7[Chantier],ROW(Tableau7[Chantier])-MIN(ROW(BD!$P838)+1),$H$2=Tableau7[Date],ROW(Tableau7[Date])-MIN(ROW(BD!$C838))+1)," "),ROWS(H$3:H837))),"")</f>
        <v/>
      </c>
    </row>
    <row r="838" spans="8:8" x14ac:dyDescent="0.2">
      <c r="H838" s="50" t="str">
        <f t="array" ref="H838">IFERROR(INDEX(Tableau7[Nom],SMALL(IF(AND($E$1=Tableau7[Chantier],ROW(Tableau7[Chantier])-MIN(ROW(BD!$P839)+1),$H$2=Tableau7[Date],ROW(Tableau7[Date])-MIN(ROW(BD!$C839))+1)," "),ROWS(H$3:H838))),"")</f>
        <v/>
      </c>
    </row>
    <row r="839" spans="8:8" x14ac:dyDescent="0.2">
      <c r="H839" s="50" t="str">
        <f t="array" ref="H839">IFERROR(INDEX(Tableau7[Nom],SMALL(IF(AND($E$1=Tableau7[Chantier],ROW(Tableau7[Chantier])-MIN(ROW(BD!$P840)+1),$H$2=Tableau7[Date],ROW(Tableau7[Date])-MIN(ROW(BD!$C840))+1)," "),ROWS(H$3:H839))),"")</f>
        <v/>
      </c>
    </row>
    <row r="840" spans="8:8" x14ac:dyDescent="0.2">
      <c r="H840" s="50" t="str">
        <f t="array" ref="H840">IFERROR(INDEX(Tableau7[Nom],SMALL(IF(AND($E$1=Tableau7[Chantier],ROW(Tableau7[Chantier])-MIN(ROW(BD!$P841)+1),$H$2=Tableau7[Date],ROW(Tableau7[Date])-MIN(ROW(BD!$C841))+1)," "),ROWS(H$3:H840))),"")</f>
        <v/>
      </c>
    </row>
    <row r="841" spans="8:8" x14ac:dyDescent="0.2">
      <c r="H841" s="50" t="str">
        <f t="array" ref="H841">IFERROR(INDEX(Tableau7[Nom],SMALL(IF(AND($E$1=Tableau7[Chantier],ROW(Tableau7[Chantier])-MIN(ROW(BD!$P842)+1),$H$2=Tableau7[Date],ROW(Tableau7[Date])-MIN(ROW(BD!$C842))+1)," "),ROWS(H$3:H841))),"")</f>
        <v/>
      </c>
    </row>
    <row r="842" spans="8:8" x14ac:dyDescent="0.2">
      <c r="H842" s="50" t="str">
        <f t="array" ref="H842">IFERROR(INDEX(Tableau7[Nom],SMALL(IF(AND($E$1=Tableau7[Chantier],ROW(Tableau7[Chantier])-MIN(ROW(BD!$P843)+1),$H$2=Tableau7[Date],ROW(Tableau7[Date])-MIN(ROW(BD!$C843))+1)," "),ROWS(H$3:H842))),"")</f>
        <v/>
      </c>
    </row>
    <row r="843" spans="8:8" x14ac:dyDescent="0.2">
      <c r="H843" s="50" t="str">
        <f t="array" ref="H843">IFERROR(INDEX(Tableau7[Nom],SMALL(IF(AND($E$1=Tableau7[Chantier],ROW(Tableau7[Chantier])-MIN(ROW(BD!$P844)+1),$H$2=Tableau7[Date],ROW(Tableau7[Date])-MIN(ROW(BD!$C844))+1)," "),ROWS(H$3:H843))),"")</f>
        <v/>
      </c>
    </row>
    <row r="844" spans="8:8" x14ac:dyDescent="0.2">
      <c r="H844" s="50" t="str">
        <f t="array" ref="H844">IFERROR(INDEX(Tableau7[Nom],SMALL(IF(AND($E$1=Tableau7[Chantier],ROW(Tableau7[Chantier])-MIN(ROW(BD!$P845)+1),$H$2=Tableau7[Date],ROW(Tableau7[Date])-MIN(ROW(BD!$C845))+1)," "),ROWS(H$3:H844))),"")</f>
        <v/>
      </c>
    </row>
    <row r="845" spans="8:8" x14ac:dyDescent="0.2">
      <c r="H845" s="50" t="str">
        <f t="array" ref="H845">IFERROR(INDEX(Tableau7[Nom],SMALL(IF(AND($E$1=Tableau7[Chantier],ROW(Tableau7[Chantier])-MIN(ROW(BD!$P846)+1),$H$2=Tableau7[Date],ROW(Tableau7[Date])-MIN(ROW(BD!$C846))+1)," "),ROWS(H$3:H845))),"")</f>
        <v/>
      </c>
    </row>
    <row r="846" spans="8:8" x14ac:dyDescent="0.2">
      <c r="H846" s="50" t="str">
        <f t="array" ref="H846">IFERROR(INDEX(Tableau7[Nom],SMALL(IF(AND($E$1=Tableau7[Chantier],ROW(Tableau7[Chantier])-MIN(ROW(BD!$P847)+1),$H$2=Tableau7[Date],ROW(Tableau7[Date])-MIN(ROW(BD!$C847))+1)," "),ROWS(H$3:H846))),"")</f>
        <v/>
      </c>
    </row>
    <row r="847" spans="8:8" x14ac:dyDescent="0.2">
      <c r="H847" s="50" t="str">
        <f t="array" ref="H847">IFERROR(INDEX(Tableau7[Nom],SMALL(IF(AND($E$1=Tableau7[Chantier],ROW(Tableau7[Chantier])-MIN(ROW(BD!$P848)+1),$H$2=Tableau7[Date],ROW(Tableau7[Date])-MIN(ROW(BD!$C848))+1)," "),ROWS(H$3:H847))),"")</f>
        <v/>
      </c>
    </row>
    <row r="848" spans="8:8" x14ac:dyDescent="0.2">
      <c r="H848" s="50" t="str">
        <f t="array" ref="H848">IFERROR(INDEX(Tableau7[Nom],SMALL(IF(AND($E$1=Tableau7[Chantier],ROW(Tableau7[Chantier])-MIN(ROW(BD!$P849)+1),$H$2=Tableau7[Date],ROW(Tableau7[Date])-MIN(ROW(BD!$C849))+1)," "),ROWS(H$3:H848))),"")</f>
        <v/>
      </c>
    </row>
    <row r="849" spans="8:8" x14ac:dyDescent="0.2">
      <c r="H849" s="50" t="str">
        <f t="array" ref="H849">IFERROR(INDEX(Tableau7[Nom],SMALL(IF(AND($E$1=Tableau7[Chantier],ROW(Tableau7[Chantier])-MIN(ROW(BD!$P850)+1),$H$2=Tableau7[Date],ROW(Tableau7[Date])-MIN(ROW(BD!$C850))+1)," "),ROWS(H$3:H849))),"")</f>
        <v/>
      </c>
    </row>
    <row r="850" spans="8:8" x14ac:dyDescent="0.2">
      <c r="H850" s="50" t="str">
        <f t="array" ref="H850">IFERROR(INDEX(Tableau7[Nom],SMALL(IF(AND($E$1=Tableau7[Chantier],ROW(Tableau7[Chantier])-MIN(ROW(BD!$P851)+1),$H$2=Tableau7[Date],ROW(Tableau7[Date])-MIN(ROW(BD!$C851))+1)," "),ROWS(H$3:H850))),"")</f>
        <v/>
      </c>
    </row>
    <row r="851" spans="8:8" x14ac:dyDescent="0.2">
      <c r="H851" s="50" t="str">
        <f t="array" ref="H851">IFERROR(INDEX(Tableau7[Nom],SMALL(IF(AND($E$1=Tableau7[Chantier],ROW(Tableau7[Chantier])-MIN(ROW(BD!$P852)+1),$H$2=Tableau7[Date],ROW(Tableau7[Date])-MIN(ROW(BD!$C852))+1)," "),ROWS(H$3:H851))),"")</f>
        <v/>
      </c>
    </row>
    <row r="852" spans="8:8" x14ac:dyDescent="0.2">
      <c r="H852" s="50" t="str">
        <f t="array" ref="H852">IFERROR(INDEX(Tableau7[Nom],SMALL(IF(AND($E$1=Tableau7[Chantier],ROW(Tableau7[Chantier])-MIN(ROW(BD!$P853)+1),$H$2=Tableau7[Date],ROW(Tableau7[Date])-MIN(ROW(BD!$C853))+1)," "),ROWS(H$3:H852))),"")</f>
        <v/>
      </c>
    </row>
    <row r="853" spans="8:8" x14ac:dyDescent="0.2">
      <c r="H853" s="50" t="str">
        <f t="array" ref="H853">IFERROR(INDEX(Tableau7[Nom],SMALL(IF(AND($E$1=Tableau7[Chantier],ROW(Tableau7[Chantier])-MIN(ROW(BD!$P854)+1),$H$2=Tableau7[Date],ROW(Tableau7[Date])-MIN(ROW(BD!$C854))+1)," "),ROWS(H$3:H853))),"")</f>
        <v/>
      </c>
    </row>
    <row r="854" spans="8:8" x14ac:dyDescent="0.2">
      <c r="H854" s="50" t="str">
        <f t="array" ref="H854">IFERROR(INDEX(Tableau7[Nom],SMALL(IF(AND($E$1=Tableau7[Chantier],ROW(Tableau7[Chantier])-MIN(ROW(BD!$P855)+1),$H$2=Tableau7[Date],ROW(Tableau7[Date])-MIN(ROW(BD!$C855))+1)," "),ROWS(H$3:H854))),"")</f>
        <v/>
      </c>
    </row>
    <row r="855" spans="8:8" x14ac:dyDescent="0.2">
      <c r="H855" s="50" t="str">
        <f t="array" ref="H855">IFERROR(INDEX(Tableau7[Nom],SMALL(IF(AND($E$1=Tableau7[Chantier],ROW(Tableau7[Chantier])-MIN(ROW(BD!$P856)+1),$H$2=Tableau7[Date],ROW(Tableau7[Date])-MIN(ROW(BD!$C856))+1)," "),ROWS(H$3:H855))),"")</f>
        <v/>
      </c>
    </row>
    <row r="856" spans="8:8" x14ac:dyDescent="0.2">
      <c r="H856" s="50" t="str">
        <f t="array" ref="H856">IFERROR(INDEX(Tableau7[Nom],SMALL(IF(AND($E$1=Tableau7[Chantier],ROW(Tableau7[Chantier])-MIN(ROW(BD!$P857)+1),$H$2=Tableau7[Date],ROW(Tableau7[Date])-MIN(ROW(BD!$C857))+1)," "),ROWS(H$3:H856))),"")</f>
        <v/>
      </c>
    </row>
    <row r="857" spans="8:8" x14ac:dyDescent="0.2">
      <c r="H857" s="50" t="str">
        <f t="array" ref="H857">IFERROR(INDEX(Tableau7[Nom],SMALL(IF(AND($E$1=Tableau7[Chantier],ROW(Tableau7[Chantier])-MIN(ROW(BD!$P858)+1),$H$2=Tableau7[Date],ROW(Tableau7[Date])-MIN(ROW(BD!$C858))+1)," "),ROWS(H$3:H857))),"")</f>
        <v/>
      </c>
    </row>
    <row r="858" spans="8:8" x14ac:dyDescent="0.2">
      <c r="H858" s="50" t="str">
        <f t="array" ref="H858">IFERROR(INDEX(Tableau7[Nom],SMALL(IF(AND($E$1=Tableau7[Chantier],ROW(Tableau7[Chantier])-MIN(ROW(BD!$P859)+1),$H$2=Tableau7[Date],ROW(Tableau7[Date])-MIN(ROW(BD!$C859))+1)," "),ROWS(H$3:H858))),"")</f>
        <v/>
      </c>
    </row>
    <row r="859" spans="8:8" x14ac:dyDescent="0.2">
      <c r="H859" s="50" t="str">
        <f t="array" ref="H859">IFERROR(INDEX(Tableau7[Nom],SMALL(IF(AND($E$1=Tableau7[Chantier],ROW(Tableau7[Chantier])-MIN(ROW(BD!$P860)+1),$H$2=Tableau7[Date],ROW(Tableau7[Date])-MIN(ROW(BD!$C860))+1)," "),ROWS(H$3:H859))),"")</f>
        <v/>
      </c>
    </row>
    <row r="860" spans="8:8" x14ac:dyDescent="0.2">
      <c r="H860" s="50" t="str">
        <f t="array" ref="H860">IFERROR(INDEX(Tableau7[Nom],SMALL(IF(AND($E$1=Tableau7[Chantier],ROW(Tableau7[Chantier])-MIN(ROW(BD!$P861)+1),$H$2=Tableau7[Date],ROW(Tableau7[Date])-MIN(ROW(BD!$C861))+1)," "),ROWS(H$3:H860))),"")</f>
        <v/>
      </c>
    </row>
    <row r="861" spans="8:8" x14ac:dyDescent="0.2">
      <c r="H861" s="50" t="str">
        <f t="array" ref="H861">IFERROR(INDEX(Tableau7[Nom],SMALL(IF(AND($E$1=Tableau7[Chantier],ROW(Tableau7[Chantier])-MIN(ROW(BD!$P862)+1),$H$2=Tableau7[Date],ROW(Tableau7[Date])-MIN(ROW(BD!$C862))+1)," "),ROWS(H$3:H861))),"")</f>
        <v/>
      </c>
    </row>
    <row r="862" spans="8:8" x14ac:dyDescent="0.2">
      <c r="H862" s="50" t="str">
        <f t="array" ref="H862">IFERROR(INDEX(Tableau7[Nom],SMALL(IF(AND($E$1=Tableau7[Chantier],ROW(Tableau7[Chantier])-MIN(ROW(BD!$P863)+1),$H$2=Tableau7[Date],ROW(Tableau7[Date])-MIN(ROW(BD!$C863))+1)," "),ROWS(H$3:H862))),"")</f>
        <v/>
      </c>
    </row>
    <row r="863" spans="8:8" x14ac:dyDescent="0.2">
      <c r="H863" s="50" t="str">
        <f t="array" ref="H863">IFERROR(INDEX(Tableau7[Nom],SMALL(IF(AND($E$1=Tableau7[Chantier],ROW(Tableau7[Chantier])-MIN(ROW(BD!$P864)+1),$H$2=Tableau7[Date],ROW(Tableau7[Date])-MIN(ROW(BD!$C864))+1)," "),ROWS(H$3:H863))),"")</f>
        <v/>
      </c>
    </row>
    <row r="864" spans="8:8" x14ac:dyDescent="0.2">
      <c r="H864" s="50" t="str">
        <f t="array" ref="H864">IFERROR(INDEX(Tableau7[Nom],SMALL(IF(AND($E$1=Tableau7[Chantier],ROW(Tableau7[Chantier])-MIN(ROW(BD!$P865)+1),$H$2=Tableau7[Date],ROW(Tableau7[Date])-MIN(ROW(BD!$C865))+1)," "),ROWS(H$3:H864))),"")</f>
        <v/>
      </c>
    </row>
    <row r="865" spans="8:8" x14ac:dyDescent="0.2">
      <c r="H865" s="50" t="str">
        <f t="array" ref="H865">IFERROR(INDEX(Tableau7[Nom],SMALL(IF(AND($E$1=Tableau7[Chantier],ROW(Tableau7[Chantier])-MIN(ROW(BD!$P866)+1),$H$2=Tableau7[Date],ROW(Tableau7[Date])-MIN(ROW(BD!$C866))+1)," "),ROWS(H$3:H865))),"")</f>
        <v/>
      </c>
    </row>
    <row r="866" spans="8:8" x14ac:dyDescent="0.2">
      <c r="H866" s="50" t="str">
        <f t="array" ref="H866">IFERROR(INDEX(Tableau7[Nom],SMALL(IF(AND($E$1=Tableau7[Chantier],ROW(Tableau7[Chantier])-MIN(ROW(BD!$P867)+1),$H$2=Tableau7[Date],ROW(Tableau7[Date])-MIN(ROW(BD!$C867))+1)," "),ROWS(H$3:H866))),"")</f>
        <v/>
      </c>
    </row>
    <row r="867" spans="8:8" x14ac:dyDescent="0.2">
      <c r="H867" s="50" t="str">
        <f t="array" ref="H867">IFERROR(INDEX(Tableau7[Nom],SMALL(IF(AND($E$1=Tableau7[Chantier],ROW(Tableau7[Chantier])-MIN(ROW(BD!$P868)+1),$H$2=Tableau7[Date],ROW(Tableau7[Date])-MIN(ROW(BD!$C868))+1)," "),ROWS(H$3:H867))),"")</f>
        <v/>
      </c>
    </row>
    <row r="868" spans="8:8" x14ac:dyDescent="0.2">
      <c r="H868" s="50" t="str">
        <f t="array" ref="H868">IFERROR(INDEX(Tableau7[Nom],SMALL(IF(AND($E$1=Tableau7[Chantier],ROW(Tableau7[Chantier])-MIN(ROW(BD!$P869)+1),$H$2=Tableau7[Date],ROW(Tableau7[Date])-MIN(ROW(BD!$C869))+1)," "),ROWS(H$3:H868))),"")</f>
        <v/>
      </c>
    </row>
    <row r="869" spans="8:8" x14ac:dyDescent="0.2">
      <c r="H869" s="50" t="str">
        <f t="array" ref="H869">IFERROR(INDEX(Tableau7[Nom],SMALL(IF(AND($E$1=Tableau7[Chantier],ROW(Tableau7[Chantier])-MIN(ROW(BD!$P870)+1),$H$2=Tableau7[Date],ROW(Tableau7[Date])-MIN(ROW(BD!$C870))+1)," "),ROWS(H$3:H869))),"")</f>
        <v/>
      </c>
    </row>
    <row r="870" spans="8:8" x14ac:dyDescent="0.2">
      <c r="H870" s="50" t="str">
        <f t="array" ref="H870">IFERROR(INDEX(Tableau7[Nom],SMALL(IF(AND($E$1=Tableau7[Chantier],ROW(Tableau7[Chantier])-MIN(ROW(BD!$P871)+1),$H$2=Tableau7[Date],ROW(Tableau7[Date])-MIN(ROW(BD!$C871))+1)," "),ROWS(H$3:H870))),"")</f>
        <v/>
      </c>
    </row>
    <row r="871" spans="8:8" x14ac:dyDescent="0.2">
      <c r="H871" s="50" t="str">
        <f t="array" ref="H871">IFERROR(INDEX(Tableau7[Nom],SMALL(IF(AND($E$1=Tableau7[Chantier],ROW(Tableau7[Chantier])-MIN(ROW(BD!$P872)+1),$H$2=Tableau7[Date],ROW(Tableau7[Date])-MIN(ROW(BD!$C872))+1)," "),ROWS(H$3:H871))),"")</f>
        <v/>
      </c>
    </row>
    <row r="872" spans="8:8" x14ac:dyDescent="0.2">
      <c r="H872" s="50" t="str">
        <f t="array" ref="H872">IFERROR(INDEX(Tableau7[Nom],SMALL(IF(AND($E$1=Tableau7[Chantier],ROW(Tableau7[Chantier])-MIN(ROW(BD!$P873)+1),$H$2=Tableau7[Date],ROW(Tableau7[Date])-MIN(ROW(BD!$C873))+1)," "),ROWS(H$3:H872))),"")</f>
        <v/>
      </c>
    </row>
    <row r="873" spans="8:8" x14ac:dyDescent="0.2">
      <c r="H873" s="50" t="str">
        <f t="array" ref="H873">IFERROR(INDEX(Tableau7[Nom],SMALL(IF(AND($E$1=Tableau7[Chantier],ROW(Tableau7[Chantier])-MIN(ROW(BD!$P874)+1),$H$2=Tableau7[Date],ROW(Tableau7[Date])-MIN(ROW(BD!$C874))+1)," "),ROWS(H$3:H873))),"")</f>
        <v/>
      </c>
    </row>
    <row r="874" spans="8:8" x14ac:dyDescent="0.2">
      <c r="H874" s="50" t="str">
        <f t="array" ref="H874">IFERROR(INDEX(Tableau7[Nom],SMALL(IF(AND($E$1=Tableau7[Chantier],ROW(Tableau7[Chantier])-MIN(ROW(BD!$P875)+1),$H$2=Tableau7[Date],ROW(Tableau7[Date])-MIN(ROW(BD!$C875))+1)," "),ROWS(H$3:H874))),"")</f>
        <v/>
      </c>
    </row>
    <row r="875" spans="8:8" x14ac:dyDescent="0.2">
      <c r="H875" s="50" t="str">
        <f t="array" ref="H875">IFERROR(INDEX(Tableau7[Nom],SMALL(IF(AND($E$1=Tableau7[Chantier],ROW(Tableau7[Chantier])-MIN(ROW(BD!$P876)+1),$H$2=Tableau7[Date],ROW(Tableau7[Date])-MIN(ROW(BD!$C876))+1)," "),ROWS(H$3:H875))),"")</f>
        <v/>
      </c>
    </row>
    <row r="876" spans="8:8" x14ac:dyDescent="0.2">
      <c r="H876" s="50" t="str">
        <f t="array" ref="H876">IFERROR(INDEX(Tableau7[Nom],SMALL(IF(AND($E$1=Tableau7[Chantier],ROW(Tableau7[Chantier])-MIN(ROW(BD!$P877)+1),$H$2=Tableau7[Date],ROW(Tableau7[Date])-MIN(ROW(BD!$C877))+1)," "),ROWS(H$3:H876))),"")</f>
        <v/>
      </c>
    </row>
    <row r="877" spans="8:8" x14ac:dyDescent="0.2">
      <c r="H877" s="50" t="str">
        <f t="array" ref="H877">IFERROR(INDEX(Tableau7[Nom],SMALL(IF(AND($E$1=Tableau7[Chantier],ROW(Tableau7[Chantier])-MIN(ROW(BD!$P878)+1),$H$2=Tableau7[Date],ROW(Tableau7[Date])-MIN(ROW(BD!$C878))+1)," "),ROWS(H$3:H877))),"")</f>
        <v/>
      </c>
    </row>
    <row r="878" spans="8:8" x14ac:dyDescent="0.2">
      <c r="H878" s="50" t="str">
        <f t="array" ref="H878">IFERROR(INDEX(Tableau7[Nom],SMALL(IF(AND($E$1=Tableau7[Chantier],ROW(Tableau7[Chantier])-MIN(ROW(BD!$P879)+1),$H$2=Tableau7[Date],ROW(Tableau7[Date])-MIN(ROW(BD!$C879))+1)," "),ROWS(H$3:H878))),"")</f>
        <v/>
      </c>
    </row>
    <row r="879" spans="8:8" x14ac:dyDescent="0.2">
      <c r="H879" s="50" t="str">
        <f t="array" ref="H879">IFERROR(INDEX(Tableau7[Nom],SMALL(IF(AND($E$1=Tableau7[Chantier],ROW(Tableau7[Chantier])-MIN(ROW(BD!$P880)+1),$H$2=Tableau7[Date],ROW(Tableau7[Date])-MIN(ROW(BD!$C880))+1)," "),ROWS(H$3:H879))),"")</f>
        <v/>
      </c>
    </row>
    <row r="880" spans="8:8" x14ac:dyDescent="0.2">
      <c r="H880" s="50" t="str">
        <f t="array" ref="H880">IFERROR(INDEX(Tableau7[Nom],SMALL(IF(AND($E$1=Tableau7[Chantier],ROW(Tableau7[Chantier])-MIN(ROW(BD!$P881)+1),$H$2=Tableau7[Date],ROW(Tableau7[Date])-MIN(ROW(BD!$C881))+1)," "),ROWS(H$3:H880))),"")</f>
        <v/>
      </c>
    </row>
    <row r="881" spans="8:8" x14ac:dyDescent="0.2">
      <c r="H881" s="50" t="str">
        <f t="array" ref="H881">IFERROR(INDEX(Tableau7[Nom],SMALL(IF(AND($E$1=Tableau7[Chantier],ROW(Tableau7[Chantier])-MIN(ROW(BD!$P882)+1),$H$2=Tableau7[Date],ROW(Tableau7[Date])-MIN(ROW(BD!$C882))+1)," "),ROWS(H$3:H881))),"")</f>
        <v/>
      </c>
    </row>
    <row r="882" spans="8:8" x14ac:dyDescent="0.2">
      <c r="H882" s="50" t="str">
        <f t="array" ref="H882">IFERROR(INDEX(Tableau7[Nom],SMALL(IF(AND($E$1=Tableau7[Chantier],ROW(Tableau7[Chantier])-MIN(ROW(BD!$P883)+1),$H$2=Tableau7[Date],ROW(Tableau7[Date])-MIN(ROW(BD!$C883))+1)," "),ROWS(H$3:H882))),"")</f>
        <v/>
      </c>
    </row>
    <row r="883" spans="8:8" x14ac:dyDescent="0.2">
      <c r="H883" s="50" t="str">
        <f t="array" ref="H883">IFERROR(INDEX(Tableau7[Nom],SMALL(IF(AND($E$1=Tableau7[Chantier],ROW(Tableau7[Chantier])-MIN(ROW(BD!$P884)+1),$H$2=Tableau7[Date],ROW(Tableau7[Date])-MIN(ROW(BD!$C884))+1)," "),ROWS(H$3:H883))),"")</f>
        <v/>
      </c>
    </row>
    <row r="884" spans="8:8" x14ac:dyDescent="0.2">
      <c r="H884" s="50" t="str">
        <f t="array" ref="H884">IFERROR(INDEX(Tableau7[Nom],SMALL(IF(AND($E$1=Tableau7[Chantier],ROW(Tableau7[Chantier])-MIN(ROW(BD!$P885)+1),$H$2=Tableau7[Date],ROW(Tableau7[Date])-MIN(ROW(BD!$C885))+1)," "),ROWS(H$3:H884))),"")</f>
        <v/>
      </c>
    </row>
    <row r="885" spans="8:8" x14ac:dyDescent="0.2">
      <c r="H885" s="50" t="str">
        <f t="array" ref="H885">IFERROR(INDEX(Tableau7[Nom],SMALL(IF(AND($E$1=Tableau7[Chantier],ROW(Tableau7[Chantier])-MIN(ROW(BD!$P886)+1),$H$2=Tableau7[Date],ROW(Tableau7[Date])-MIN(ROW(BD!$C886))+1)," "),ROWS(H$3:H885))),"")</f>
        <v/>
      </c>
    </row>
    <row r="886" spans="8:8" x14ac:dyDescent="0.2">
      <c r="H886" s="50" t="str">
        <f t="array" ref="H886">IFERROR(INDEX(Tableau7[Nom],SMALL(IF(AND($E$1=Tableau7[Chantier],ROW(Tableau7[Chantier])-MIN(ROW(BD!$P887)+1),$H$2=Tableau7[Date],ROW(Tableau7[Date])-MIN(ROW(BD!$C887))+1)," "),ROWS(H$3:H886))),"")</f>
        <v/>
      </c>
    </row>
    <row r="887" spans="8:8" x14ac:dyDescent="0.2">
      <c r="H887" s="50" t="str">
        <f t="array" ref="H887">IFERROR(INDEX(Tableau7[Nom],SMALL(IF(AND($E$1=Tableau7[Chantier],ROW(Tableau7[Chantier])-MIN(ROW(BD!$P888)+1),$H$2=Tableau7[Date],ROW(Tableau7[Date])-MIN(ROW(BD!$C888))+1)," "),ROWS(H$3:H887))),"")</f>
        <v/>
      </c>
    </row>
    <row r="888" spans="8:8" x14ac:dyDescent="0.2">
      <c r="H888" s="50" t="str">
        <f t="array" ref="H888">IFERROR(INDEX(Tableau7[Nom],SMALL(IF(AND($E$1=Tableau7[Chantier],ROW(Tableau7[Chantier])-MIN(ROW(BD!$P889)+1),$H$2=Tableau7[Date],ROW(Tableau7[Date])-MIN(ROW(BD!$C889))+1)," "),ROWS(H$3:H888))),"")</f>
        <v/>
      </c>
    </row>
    <row r="889" spans="8:8" x14ac:dyDescent="0.2">
      <c r="H889" s="50" t="str">
        <f t="array" ref="H889">IFERROR(INDEX(Tableau7[Nom],SMALL(IF(AND($E$1=Tableau7[Chantier],ROW(Tableau7[Chantier])-MIN(ROW(BD!$P890)+1),$H$2=Tableau7[Date],ROW(Tableau7[Date])-MIN(ROW(BD!$C890))+1)," "),ROWS(H$3:H889))),"")</f>
        <v/>
      </c>
    </row>
    <row r="890" spans="8:8" x14ac:dyDescent="0.2">
      <c r="H890" s="50" t="str">
        <f t="array" ref="H890">IFERROR(INDEX(Tableau7[Nom],SMALL(IF(AND($E$1=Tableau7[Chantier],ROW(Tableau7[Chantier])-MIN(ROW(BD!$P891)+1),$H$2=Tableau7[Date],ROW(Tableau7[Date])-MIN(ROW(BD!$C891))+1)," "),ROWS(H$3:H890))),"")</f>
        <v/>
      </c>
    </row>
    <row r="891" spans="8:8" x14ac:dyDescent="0.2">
      <c r="H891" s="50" t="str">
        <f t="array" ref="H891">IFERROR(INDEX(Tableau7[Nom],SMALL(IF(AND($E$1=Tableau7[Chantier],ROW(Tableau7[Chantier])-MIN(ROW(BD!$P892)+1),$H$2=Tableau7[Date],ROW(Tableau7[Date])-MIN(ROW(BD!$C892))+1)," "),ROWS(H$3:H891))),"")</f>
        <v/>
      </c>
    </row>
    <row r="892" spans="8:8" x14ac:dyDescent="0.2">
      <c r="H892" s="50" t="str">
        <f t="array" ref="H892">IFERROR(INDEX(Tableau7[Nom],SMALL(IF(AND($E$1=Tableau7[Chantier],ROW(Tableau7[Chantier])-MIN(ROW(BD!$P893)+1),$H$2=Tableau7[Date],ROW(Tableau7[Date])-MIN(ROW(BD!$C893))+1)," "),ROWS(H$3:H892))),"")</f>
        <v/>
      </c>
    </row>
    <row r="893" spans="8:8" x14ac:dyDescent="0.2">
      <c r="H893" s="50" t="str">
        <f t="array" ref="H893">IFERROR(INDEX(Tableau7[Nom],SMALL(IF(AND($E$1=Tableau7[Chantier],ROW(Tableau7[Chantier])-MIN(ROW(BD!$P894)+1),$H$2=Tableau7[Date],ROW(Tableau7[Date])-MIN(ROW(BD!$C894))+1)," "),ROWS(H$3:H893))),"")</f>
        <v/>
      </c>
    </row>
    <row r="894" spans="8:8" x14ac:dyDescent="0.2">
      <c r="H894" s="50" t="str">
        <f t="array" ref="H894">IFERROR(INDEX(Tableau7[Nom],SMALL(IF(AND($E$1=Tableau7[Chantier],ROW(Tableau7[Chantier])-MIN(ROW(BD!$P895)+1),$H$2=Tableau7[Date],ROW(Tableau7[Date])-MIN(ROW(BD!$C895))+1)," "),ROWS(H$3:H894))),"")</f>
        <v/>
      </c>
    </row>
    <row r="895" spans="8:8" x14ac:dyDescent="0.2">
      <c r="H895" s="50" t="str">
        <f t="array" ref="H895">IFERROR(INDEX(Tableau7[Nom],SMALL(IF(AND($E$1=Tableau7[Chantier],ROW(Tableau7[Chantier])-MIN(ROW(BD!$P896)+1),$H$2=Tableau7[Date],ROW(Tableau7[Date])-MIN(ROW(BD!$C896))+1)," "),ROWS(H$3:H895))),"")</f>
        <v/>
      </c>
    </row>
    <row r="896" spans="8:8" x14ac:dyDescent="0.2">
      <c r="H896" s="50" t="str">
        <f t="array" ref="H896">IFERROR(INDEX(Tableau7[Nom],SMALL(IF(AND($E$1=Tableau7[Chantier],ROW(Tableau7[Chantier])-MIN(ROW(BD!$P897)+1),$H$2=Tableau7[Date],ROW(Tableau7[Date])-MIN(ROW(BD!$C897))+1)," "),ROWS(H$3:H896))),"")</f>
        <v/>
      </c>
    </row>
    <row r="897" spans="8:8" x14ac:dyDescent="0.2">
      <c r="H897" s="50" t="str">
        <f t="array" ref="H897">IFERROR(INDEX(Tableau7[Nom],SMALL(IF(AND($E$1=Tableau7[Chantier],ROW(Tableau7[Chantier])-MIN(ROW(BD!$P898)+1),$H$2=Tableau7[Date],ROW(Tableau7[Date])-MIN(ROW(BD!$C898))+1)," "),ROWS(H$3:H897))),"")</f>
        <v/>
      </c>
    </row>
    <row r="898" spans="8:8" x14ac:dyDescent="0.2">
      <c r="H898" s="50" t="str">
        <f t="array" ref="H898">IFERROR(INDEX(Tableau7[Nom],SMALL(IF(AND($E$1=Tableau7[Chantier],ROW(Tableau7[Chantier])-MIN(ROW(BD!$P899)+1),$H$2=Tableau7[Date],ROW(Tableau7[Date])-MIN(ROW(BD!$C899))+1)," "),ROWS(H$3:H898))),"")</f>
        <v/>
      </c>
    </row>
    <row r="899" spans="8:8" x14ac:dyDescent="0.2">
      <c r="H899" s="50" t="str">
        <f t="array" ref="H899">IFERROR(INDEX(Tableau7[Nom],SMALL(IF(AND($E$1=Tableau7[Chantier],ROW(Tableau7[Chantier])-MIN(ROW(BD!$P900)+1),$H$2=Tableau7[Date],ROW(Tableau7[Date])-MIN(ROW(BD!$C900))+1)," "),ROWS(H$3:H899))),"")</f>
        <v/>
      </c>
    </row>
    <row r="900" spans="8:8" x14ac:dyDescent="0.2">
      <c r="H900" s="50" t="str">
        <f t="array" ref="H900">IFERROR(INDEX(Tableau7[Nom],SMALL(IF(AND($E$1=Tableau7[Chantier],ROW(Tableau7[Chantier])-MIN(ROW(BD!$P901)+1),$H$2=Tableau7[Date],ROW(Tableau7[Date])-MIN(ROW(BD!$C901))+1)," "),ROWS(H$3:H900))),"")</f>
        <v/>
      </c>
    </row>
    <row r="901" spans="8:8" x14ac:dyDescent="0.2">
      <c r="H901" s="50" t="str">
        <f t="array" ref="H901">IFERROR(INDEX(Tableau7[Nom],SMALL(IF(AND($E$1=Tableau7[Chantier],ROW(Tableau7[Chantier])-MIN(ROW(BD!$P902)+1),$H$2=Tableau7[Date],ROW(Tableau7[Date])-MIN(ROW(BD!$C902))+1)," "),ROWS(H$3:H901))),"")</f>
        <v/>
      </c>
    </row>
    <row r="902" spans="8:8" x14ac:dyDescent="0.2">
      <c r="H902" s="50" t="str">
        <f t="array" ref="H902">IFERROR(INDEX(Tableau7[Nom],SMALL(IF(AND($E$1=Tableau7[Chantier],ROW(Tableau7[Chantier])-MIN(ROW(BD!$P903)+1),$H$2=Tableau7[Date],ROW(Tableau7[Date])-MIN(ROW(BD!$C903))+1)," "),ROWS(H$3:H902))),"")</f>
        <v/>
      </c>
    </row>
    <row r="903" spans="8:8" x14ac:dyDescent="0.2">
      <c r="H903" s="50" t="str">
        <f t="array" ref="H903">IFERROR(INDEX(Tableau7[Nom],SMALL(IF(AND($E$1=Tableau7[Chantier],ROW(Tableau7[Chantier])-MIN(ROW(BD!$P904)+1),$H$2=Tableau7[Date],ROW(Tableau7[Date])-MIN(ROW(BD!$C904))+1)," "),ROWS(H$3:H903))),"")</f>
        <v/>
      </c>
    </row>
    <row r="904" spans="8:8" x14ac:dyDescent="0.2">
      <c r="H904" s="50" t="str">
        <f t="array" ref="H904">IFERROR(INDEX(Tableau7[Nom],SMALL(IF(AND($E$1=Tableau7[Chantier],ROW(Tableau7[Chantier])-MIN(ROW(BD!$P905)+1),$H$2=Tableau7[Date],ROW(Tableau7[Date])-MIN(ROW(BD!$C905))+1)," "),ROWS(H$3:H904))),"")</f>
        <v/>
      </c>
    </row>
    <row r="905" spans="8:8" x14ac:dyDescent="0.2">
      <c r="H905" s="50" t="str">
        <f t="array" ref="H905">IFERROR(INDEX(Tableau7[Nom],SMALL(IF(AND($E$1=Tableau7[Chantier],ROW(Tableau7[Chantier])-MIN(ROW(BD!$P906)+1),$H$2=Tableau7[Date],ROW(Tableau7[Date])-MIN(ROW(BD!$C906))+1)," "),ROWS(H$3:H905))),"")</f>
        <v/>
      </c>
    </row>
    <row r="906" spans="8:8" x14ac:dyDescent="0.2">
      <c r="H906" s="50" t="str">
        <f t="array" ref="H906">IFERROR(INDEX(Tableau7[Nom],SMALL(IF(AND($E$1=Tableau7[Chantier],ROW(Tableau7[Chantier])-MIN(ROW(BD!$P907)+1),$H$2=Tableau7[Date],ROW(Tableau7[Date])-MIN(ROW(BD!$C907))+1)," "),ROWS(H$3:H906))),"")</f>
        <v/>
      </c>
    </row>
    <row r="907" spans="8:8" x14ac:dyDescent="0.2">
      <c r="H907" s="50" t="str">
        <f t="array" ref="H907">IFERROR(INDEX(Tableau7[Nom],SMALL(IF(AND($E$1=Tableau7[Chantier],ROW(Tableau7[Chantier])-MIN(ROW(BD!$P908)+1),$H$2=Tableau7[Date],ROW(Tableau7[Date])-MIN(ROW(BD!$C908))+1)," "),ROWS(H$3:H907))),"")</f>
        <v/>
      </c>
    </row>
    <row r="908" spans="8:8" x14ac:dyDescent="0.2">
      <c r="H908" s="50" t="str">
        <f t="array" ref="H908">IFERROR(INDEX(Tableau7[Nom],SMALL(IF(AND($E$1=Tableau7[Chantier],ROW(Tableau7[Chantier])-MIN(ROW(BD!$P909)+1),$H$2=Tableau7[Date],ROW(Tableau7[Date])-MIN(ROW(BD!$C909))+1)," "),ROWS(H$3:H908))),"")</f>
        <v/>
      </c>
    </row>
    <row r="909" spans="8:8" x14ac:dyDescent="0.2">
      <c r="H909" s="50" t="str">
        <f t="array" ref="H909">IFERROR(INDEX(Tableau7[Nom],SMALL(IF(AND($E$1=Tableau7[Chantier],ROW(Tableau7[Chantier])-MIN(ROW(BD!$P910)+1),$H$2=Tableau7[Date],ROW(Tableau7[Date])-MIN(ROW(BD!$C910))+1)," "),ROWS(H$3:H909))),"")</f>
        <v/>
      </c>
    </row>
    <row r="910" spans="8:8" x14ac:dyDescent="0.2">
      <c r="H910" s="50" t="str">
        <f t="array" ref="H910">IFERROR(INDEX(Tableau7[Nom],SMALL(IF(AND($E$1=Tableau7[Chantier],ROW(Tableau7[Chantier])-MIN(ROW(BD!$P911)+1),$H$2=Tableau7[Date],ROW(Tableau7[Date])-MIN(ROW(BD!$C911))+1)," "),ROWS(H$3:H910))),"")</f>
        <v/>
      </c>
    </row>
    <row r="911" spans="8:8" x14ac:dyDescent="0.2">
      <c r="H911" s="50" t="str">
        <f t="array" ref="H911">IFERROR(INDEX(Tableau7[Nom],SMALL(IF(AND($E$1=Tableau7[Chantier],ROW(Tableau7[Chantier])-MIN(ROW(BD!$P912)+1),$H$2=Tableau7[Date],ROW(Tableau7[Date])-MIN(ROW(BD!$C912))+1)," "),ROWS(H$3:H911))),"")</f>
        <v/>
      </c>
    </row>
    <row r="912" spans="8:8" x14ac:dyDescent="0.2">
      <c r="H912" s="50" t="str">
        <f t="array" ref="H912">IFERROR(INDEX(Tableau7[Nom],SMALL(IF(AND($E$1=Tableau7[Chantier],ROW(Tableau7[Chantier])-MIN(ROW(BD!$P913)+1),$H$2=Tableau7[Date],ROW(Tableau7[Date])-MIN(ROW(BD!$C913))+1)," "),ROWS(H$3:H912))),"")</f>
        <v/>
      </c>
    </row>
    <row r="913" spans="8:8" x14ac:dyDescent="0.2">
      <c r="H913" s="50" t="str">
        <f t="array" ref="H913">IFERROR(INDEX(Tableau7[Nom],SMALL(IF(AND($E$1=Tableau7[Chantier],ROW(Tableau7[Chantier])-MIN(ROW(BD!$P914)+1),$H$2=Tableau7[Date],ROW(Tableau7[Date])-MIN(ROW(BD!$C914))+1)," "),ROWS(H$3:H913))),"")</f>
        <v/>
      </c>
    </row>
    <row r="914" spans="8:8" x14ac:dyDescent="0.2">
      <c r="H914" s="50" t="str">
        <f t="array" ref="H914">IFERROR(INDEX(Tableau7[Nom],SMALL(IF(AND($E$1=Tableau7[Chantier],ROW(Tableau7[Chantier])-MIN(ROW(BD!$P915)+1),$H$2=Tableau7[Date],ROW(Tableau7[Date])-MIN(ROW(BD!$C915))+1)," "),ROWS(H$3:H914))),"")</f>
        <v/>
      </c>
    </row>
    <row r="915" spans="8:8" x14ac:dyDescent="0.2">
      <c r="H915" s="50" t="str">
        <f t="array" ref="H915">IFERROR(INDEX(Tableau7[Nom],SMALL(IF(AND($E$1=Tableau7[Chantier],ROW(Tableau7[Chantier])-MIN(ROW(BD!$P916)+1),$H$2=Tableau7[Date],ROW(Tableau7[Date])-MIN(ROW(BD!$C916))+1)," "),ROWS(H$3:H915))),"")</f>
        <v/>
      </c>
    </row>
    <row r="916" spans="8:8" x14ac:dyDescent="0.2">
      <c r="H916" s="50" t="str">
        <f t="array" ref="H916">IFERROR(INDEX(Tableau7[Nom],SMALL(IF(AND($E$1=Tableau7[Chantier],ROW(Tableau7[Chantier])-MIN(ROW(BD!$P917)+1),$H$2=Tableau7[Date],ROW(Tableau7[Date])-MIN(ROW(BD!$C917))+1)," "),ROWS(H$3:H916))),"")</f>
        <v/>
      </c>
    </row>
    <row r="917" spans="8:8" x14ac:dyDescent="0.2">
      <c r="H917" s="50" t="str">
        <f t="array" ref="H917">IFERROR(INDEX(Tableau7[Nom],SMALL(IF(AND($E$1=Tableau7[Chantier],ROW(Tableau7[Chantier])-MIN(ROW(BD!$P918)+1),$H$2=Tableau7[Date],ROW(Tableau7[Date])-MIN(ROW(BD!$C918))+1)," "),ROWS(H$3:H917))),"")</f>
        <v/>
      </c>
    </row>
    <row r="918" spans="8:8" x14ac:dyDescent="0.2">
      <c r="H918" s="50" t="str">
        <f t="array" ref="H918">IFERROR(INDEX(Tableau7[Nom],SMALL(IF(AND($E$1=Tableau7[Chantier],ROW(Tableau7[Chantier])-MIN(ROW(BD!$P919)+1),$H$2=Tableau7[Date],ROW(Tableau7[Date])-MIN(ROW(BD!$C919))+1)," "),ROWS(H$3:H918))),"")</f>
        <v/>
      </c>
    </row>
    <row r="919" spans="8:8" x14ac:dyDescent="0.2">
      <c r="H919" s="50" t="str">
        <f t="array" ref="H919">IFERROR(INDEX(Tableau7[Nom],SMALL(IF(AND($E$1=Tableau7[Chantier],ROW(Tableau7[Chantier])-MIN(ROW(BD!$P920)+1),$H$2=Tableau7[Date],ROW(Tableau7[Date])-MIN(ROW(BD!$C920))+1)," "),ROWS(H$3:H919))),"")</f>
        <v/>
      </c>
    </row>
    <row r="920" spans="8:8" x14ac:dyDescent="0.2">
      <c r="H920" s="50" t="str">
        <f t="array" ref="H920">IFERROR(INDEX(Tableau7[Nom],SMALL(IF(AND($E$1=Tableau7[Chantier],ROW(Tableau7[Chantier])-MIN(ROW(BD!$P921)+1),$H$2=Tableau7[Date],ROW(Tableau7[Date])-MIN(ROW(BD!$C921))+1)," "),ROWS(H$3:H920))),"")</f>
        <v/>
      </c>
    </row>
    <row r="921" spans="8:8" x14ac:dyDescent="0.2">
      <c r="H921" s="50" t="str">
        <f t="array" ref="H921">IFERROR(INDEX(Tableau7[Nom],SMALL(IF(AND($E$1=Tableau7[Chantier],ROW(Tableau7[Chantier])-MIN(ROW(BD!$P922)+1),$H$2=Tableau7[Date],ROW(Tableau7[Date])-MIN(ROW(BD!$C922))+1)," "),ROWS(H$3:H921))),"")</f>
        <v/>
      </c>
    </row>
    <row r="922" spans="8:8" x14ac:dyDescent="0.2">
      <c r="H922" s="50" t="str">
        <f t="array" ref="H922">IFERROR(INDEX(Tableau7[Nom],SMALL(IF(AND($E$1=Tableau7[Chantier],ROW(Tableau7[Chantier])-MIN(ROW(BD!$P923)+1),$H$2=Tableau7[Date],ROW(Tableau7[Date])-MIN(ROW(BD!$C923))+1)," "),ROWS(H$3:H922))),"")</f>
        <v/>
      </c>
    </row>
    <row r="923" spans="8:8" x14ac:dyDescent="0.2">
      <c r="H923" s="50" t="str">
        <f t="array" ref="H923">IFERROR(INDEX(Tableau7[Nom],SMALL(IF(AND($E$1=Tableau7[Chantier],ROW(Tableau7[Chantier])-MIN(ROW(BD!$P924)+1),$H$2=Tableau7[Date],ROW(Tableau7[Date])-MIN(ROW(BD!$C924))+1)," "),ROWS(H$3:H923))),"")</f>
        <v/>
      </c>
    </row>
    <row r="924" spans="8:8" x14ac:dyDescent="0.2">
      <c r="H924" s="50" t="str">
        <f t="array" ref="H924">IFERROR(INDEX(Tableau7[Nom],SMALL(IF(AND($E$1=Tableau7[Chantier],ROW(Tableau7[Chantier])-MIN(ROW(BD!$P925)+1),$H$2=Tableau7[Date],ROW(Tableau7[Date])-MIN(ROW(BD!$C925))+1)," "),ROWS(H$3:H924))),"")</f>
        <v/>
      </c>
    </row>
    <row r="925" spans="8:8" x14ac:dyDescent="0.2">
      <c r="H925" s="50" t="str">
        <f t="array" ref="H925">IFERROR(INDEX(Tableau7[Nom],SMALL(IF(AND($E$1=Tableau7[Chantier],ROW(Tableau7[Chantier])-MIN(ROW(BD!$P926)+1),$H$2=Tableau7[Date],ROW(Tableau7[Date])-MIN(ROW(BD!$C926))+1)," "),ROWS(H$3:H925))),"")</f>
        <v/>
      </c>
    </row>
    <row r="926" spans="8:8" x14ac:dyDescent="0.2">
      <c r="H926" s="50" t="str">
        <f t="array" ref="H926">IFERROR(INDEX(Tableau7[Nom],SMALL(IF(AND($E$1=Tableau7[Chantier],ROW(Tableau7[Chantier])-MIN(ROW(BD!$P927)+1),$H$2=Tableau7[Date],ROW(Tableau7[Date])-MIN(ROW(BD!$C927))+1)," "),ROWS(H$3:H926))),"")</f>
        <v/>
      </c>
    </row>
    <row r="927" spans="8:8" x14ac:dyDescent="0.2">
      <c r="H927" s="50" t="str">
        <f t="array" ref="H927">IFERROR(INDEX(Tableau7[Nom],SMALL(IF(AND($E$1=Tableau7[Chantier],ROW(Tableau7[Chantier])-MIN(ROW(BD!$P928)+1),$H$2=Tableau7[Date],ROW(Tableau7[Date])-MIN(ROW(BD!$C928))+1)," "),ROWS(H$3:H927))),"")</f>
        <v/>
      </c>
    </row>
    <row r="928" spans="8:8" x14ac:dyDescent="0.2">
      <c r="H928" s="50" t="str">
        <f t="array" ref="H928">IFERROR(INDEX(Tableau7[Nom],SMALL(IF(AND($E$1=Tableau7[Chantier],ROW(Tableau7[Chantier])-MIN(ROW(BD!$P929)+1),$H$2=Tableau7[Date],ROW(Tableau7[Date])-MIN(ROW(BD!$C929))+1)," "),ROWS(H$3:H928))),"")</f>
        <v/>
      </c>
    </row>
    <row r="929" spans="8:8" x14ac:dyDescent="0.2">
      <c r="H929" s="50" t="str">
        <f t="array" ref="H929">IFERROR(INDEX(Tableau7[Nom],SMALL(IF(AND($E$1=Tableau7[Chantier],ROW(Tableau7[Chantier])-MIN(ROW(BD!$P930)+1),$H$2=Tableau7[Date],ROW(Tableau7[Date])-MIN(ROW(BD!$C930))+1)," "),ROWS(H$3:H929))),"")</f>
        <v/>
      </c>
    </row>
    <row r="930" spans="8:8" x14ac:dyDescent="0.2">
      <c r="H930" s="50" t="str">
        <f t="array" ref="H930">IFERROR(INDEX(Tableau7[Nom],SMALL(IF(AND($E$1=Tableau7[Chantier],ROW(Tableau7[Chantier])-MIN(ROW(BD!$P931)+1),$H$2=Tableau7[Date],ROW(Tableau7[Date])-MIN(ROW(BD!$C931))+1)," "),ROWS(H$3:H930))),"")</f>
        <v/>
      </c>
    </row>
    <row r="931" spans="8:8" x14ac:dyDescent="0.2">
      <c r="H931" s="50" t="str">
        <f t="array" ref="H931">IFERROR(INDEX(Tableau7[Nom],SMALL(IF(AND($E$1=Tableau7[Chantier],ROW(Tableau7[Chantier])-MIN(ROW(BD!$P932)+1),$H$2=Tableau7[Date],ROW(Tableau7[Date])-MIN(ROW(BD!$C932))+1)," "),ROWS(H$3:H931))),"")</f>
        <v/>
      </c>
    </row>
    <row r="932" spans="8:8" x14ac:dyDescent="0.2">
      <c r="H932" s="50" t="str">
        <f t="array" ref="H932">IFERROR(INDEX(Tableau7[Nom],SMALL(IF(AND($E$1=Tableau7[Chantier],ROW(Tableau7[Chantier])-MIN(ROW(BD!$P933)+1),$H$2=Tableau7[Date],ROW(Tableau7[Date])-MIN(ROW(BD!$C933))+1)," "),ROWS(H$3:H932))),"")</f>
        <v/>
      </c>
    </row>
    <row r="933" spans="8:8" x14ac:dyDescent="0.2">
      <c r="H933" s="50" t="str">
        <f t="array" ref="H933">IFERROR(INDEX(Tableau7[Nom],SMALL(IF(AND($E$1=Tableau7[Chantier],ROW(Tableau7[Chantier])-MIN(ROW(BD!$P934)+1),$H$2=Tableau7[Date],ROW(Tableau7[Date])-MIN(ROW(BD!$C934))+1)," "),ROWS(H$3:H933))),"")</f>
        <v/>
      </c>
    </row>
    <row r="934" spans="8:8" x14ac:dyDescent="0.2">
      <c r="H934" s="50" t="str">
        <f t="array" ref="H934">IFERROR(INDEX(Tableau7[Nom],SMALL(IF(AND($E$1=Tableau7[Chantier],ROW(Tableau7[Chantier])-MIN(ROW(BD!$P935)+1),$H$2=Tableau7[Date],ROW(Tableau7[Date])-MIN(ROW(BD!$C935))+1)," "),ROWS(H$3:H934))),"")</f>
        <v/>
      </c>
    </row>
    <row r="935" spans="8:8" x14ac:dyDescent="0.2">
      <c r="H935" s="50" t="str">
        <f t="array" ref="H935">IFERROR(INDEX(Tableau7[Nom],SMALL(IF(AND($E$1=Tableau7[Chantier],ROW(Tableau7[Chantier])-MIN(ROW(BD!$P936)+1),$H$2=Tableau7[Date],ROW(Tableau7[Date])-MIN(ROW(BD!$C936))+1)," "),ROWS(H$3:H935))),"")</f>
        <v/>
      </c>
    </row>
    <row r="936" spans="8:8" x14ac:dyDescent="0.2">
      <c r="H936" s="50" t="str">
        <f t="array" ref="H936">IFERROR(INDEX(Tableau7[Nom],SMALL(IF(AND($E$1=Tableau7[Chantier],ROW(Tableau7[Chantier])-MIN(ROW(BD!$P937)+1),$H$2=Tableau7[Date],ROW(Tableau7[Date])-MIN(ROW(BD!$C937))+1)," "),ROWS(H$3:H936))),"")</f>
        <v/>
      </c>
    </row>
    <row r="937" spans="8:8" x14ac:dyDescent="0.2">
      <c r="H937" s="50" t="str">
        <f t="array" ref="H937">IFERROR(INDEX(Tableau7[Nom],SMALL(IF(AND($E$1=Tableau7[Chantier],ROW(Tableau7[Chantier])-MIN(ROW(BD!$P938)+1),$H$2=Tableau7[Date],ROW(Tableau7[Date])-MIN(ROW(BD!$C938))+1)," "),ROWS(H$3:H937))),"")</f>
        <v/>
      </c>
    </row>
    <row r="938" spans="8:8" x14ac:dyDescent="0.2">
      <c r="H938" s="50" t="str">
        <f t="array" ref="H938">IFERROR(INDEX(Tableau7[Nom],SMALL(IF(AND($E$1=Tableau7[Chantier],ROW(Tableau7[Chantier])-MIN(ROW(BD!$P939)+1),$H$2=Tableau7[Date],ROW(Tableau7[Date])-MIN(ROW(BD!$C939))+1)," "),ROWS(H$3:H938))),"")</f>
        <v/>
      </c>
    </row>
    <row r="939" spans="8:8" x14ac:dyDescent="0.2">
      <c r="H939" s="50" t="str">
        <f t="array" ref="H939">IFERROR(INDEX(Tableau7[Nom],SMALL(IF(AND($E$1=Tableau7[Chantier],ROW(Tableau7[Chantier])-MIN(ROW(BD!$P940)+1),$H$2=Tableau7[Date],ROW(Tableau7[Date])-MIN(ROW(BD!$C940))+1)," "),ROWS(H$3:H939))),"")</f>
        <v/>
      </c>
    </row>
    <row r="940" spans="8:8" x14ac:dyDescent="0.2">
      <c r="H940" s="50" t="str">
        <f t="array" ref="H940">IFERROR(INDEX(Tableau7[Nom],SMALL(IF(AND($E$1=Tableau7[Chantier],ROW(Tableau7[Chantier])-MIN(ROW(BD!$P941)+1),$H$2=Tableau7[Date],ROW(Tableau7[Date])-MIN(ROW(BD!$C941))+1)," "),ROWS(H$3:H940))),"")</f>
        <v/>
      </c>
    </row>
    <row r="941" spans="8:8" x14ac:dyDescent="0.2">
      <c r="H941" s="50" t="str">
        <f t="array" ref="H941">IFERROR(INDEX(Tableau7[Nom],SMALL(IF(AND($E$1=Tableau7[Chantier],ROW(Tableau7[Chantier])-MIN(ROW(BD!$P942)+1),$H$2=Tableau7[Date],ROW(Tableau7[Date])-MIN(ROW(BD!$C942))+1)," "),ROWS(H$3:H941))),"")</f>
        <v/>
      </c>
    </row>
    <row r="942" spans="8:8" x14ac:dyDescent="0.2">
      <c r="H942" s="50" t="str">
        <f t="array" ref="H942">IFERROR(INDEX(Tableau7[Nom],SMALL(IF(AND($E$1=Tableau7[Chantier],ROW(Tableau7[Chantier])-MIN(ROW(BD!$P943)+1),$H$2=Tableau7[Date],ROW(Tableau7[Date])-MIN(ROW(BD!$C943))+1)," "),ROWS(H$3:H942))),"")</f>
        <v/>
      </c>
    </row>
    <row r="943" spans="8:8" x14ac:dyDescent="0.2">
      <c r="H943" s="50" t="str">
        <f t="array" ref="H943">IFERROR(INDEX(Tableau7[Nom],SMALL(IF(AND($E$1=Tableau7[Chantier],ROW(Tableau7[Chantier])-MIN(ROW(BD!$P944)+1),$H$2=Tableau7[Date],ROW(Tableau7[Date])-MIN(ROW(BD!$C944))+1)," "),ROWS(H$3:H943))),"")</f>
        <v/>
      </c>
    </row>
    <row r="944" spans="8:8" x14ac:dyDescent="0.2">
      <c r="H944" s="50" t="str">
        <f t="array" ref="H944">IFERROR(INDEX(Tableau7[Nom],SMALL(IF(AND($E$1=Tableau7[Chantier],ROW(Tableau7[Chantier])-MIN(ROW(BD!$P945)+1),$H$2=Tableau7[Date],ROW(Tableau7[Date])-MIN(ROW(BD!$C945))+1)," "),ROWS(H$3:H944))),"")</f>
        <v/>
      </c>
    </row>
    <row r="945" spans="8:8" x14ac:dyDescent="0.2">
      <c r="H945" s="50" t="str">
        <f t="array" ref="H945">IFERROR(INDEX(Tableau7[Nom],SMALL(IF(AND($E$1=Tableau7[Chantier],ROW(Tableau7[Chantier])-MIN(ROW(BD!$P946)+1),$H$2=Tableau7[Date],ROW(Tableau7[Date])-MIN(ROW(BD!$C946))+1)," "),ROWS(H$3:H945))),"")</f>
        <v/>
      </c>
    </row>
    <row r="946" spans="8:8" x14ac:dyDescent="0.2">
      <c r="H946" s="50" t="str">
        <f t="array" ref="H946">IFERROR(INDEX(Tableau7[Nom],SMALL(IF(AND($E$1=Tableau7[Chantier],ROW(Tableau7[Chantier])-MIN(ROW(BD!$P947)+1),$H$2=Tableau7[Date],ROW(Tableau7[Date])-MIN(ROW(BD!$C947))+1)," "),ROWS(H$3:H946))),"")</f>
        <v/>
      </c>
    </row>
    <row r="947" spans="8:8" x14ac:dyDescent="0.2">
      <c r="H947" s="50" t="str">
        <f t="array" ref="H947">IFERROR(INDEX(Tableau7[Nom],SMALL(IF(AND($E$1=Tableau7[Chantier],ROW(Tableau7[Chantier])-MIN(ROW(BD!$P948)+1),$H$2=Tableau7[Date],ROW(Tableau7[Date])-MIN(ROW(BD!$C948))+1)," "),ROWS(H$3:H947))),"")</f>
        <v/>
      </c>
    </row>
    <row r="948" spans="8:8" x14ac:dyDescent="0.2">
      <c r="H948" s="50" t="str">
        <f t="array" ref="H948">IFERROR(INDEX(Tableau7[Nom],SMALL(IF(AND($E$1=Tableau7[Chantier],ROW(Tableau7[Chantier])-MIN(ROW(BD!$P949)+1),$H$2=Tableau7[Date],ROW(Tableau7[Date])-MIN(ROW(BD!$C949))+1)," "),ROWS(H$3:H948))),"")</f>
        <v/>
      </c>
    </row>
    <row r="949" spans="8:8" x14ac:dyDescent="0.2">
      <c r="H949" s="50" t="str">
        <f t="array" ref="H949">IFERROR(INDEX(Tableau7[Nom],SMALL(IF(AND($E$1=Tableau7[Chantier],ROW(Tableau7[Chantier])-MIN(ROW(BD!$P950)+1),$H$2=Tableau7[Date],ROW(Tableau7[Date])-MIN(ROW(BD!$C950))+1)," "),ROWS(H$3:H949))),"")</f>
        <v/>
      </c>
    </row>
    <row r="950" spans="8:8" x14ac:dyDescent="0.2">
      <c r="H950" s="50" t="str">
        <f t="array" ref="H950">IFERROR(INDEX(Tableau7[Nom],SMALL(IF(AND($E$1=Tableau7[Chantier],ROW(Tableau7[Chantier])-MIN(ROW(BD!$P951)+1),$H$2=Tableau7[Date],ROW(Tableau7[Date])-MIN(ROW(BD!$C951))+1)," "),ROWS(H$3:H950))),"")</f>
        <v/>
      </c>
    </row>
    <row r="951" spans="8:8" x14ac:dyDescent="0.2">
      <c r="H951" s="50" t="str">
        <f t="array" ref="H951">IFERROR(INDEX(Tableau7[Nom],SMALL(IF(AND($E$1=Tableau7[Chantier],ROW(Tableau7[Chantier])-MIN(ROW(BD!$P952)+1),$H$2=Tableau7[Date],ROW(Tableau7[Date])-MIN(ROW(BD!$C952))+1)," "),ROWS(H$3:H951))),"")</f>
        <v/>
      </c>
    </row>
    <row r="952" spans="8:8" x14ac:dyDescent="0.2">
      <c r="H952" s="50" t="str">
        <f t="array" ref="H952">IFERROR(INDEX(Tableau7[Nom],SMALL(IF(AND($E$1=Tableau7[Chantier],ROW(Tableau7[Chantier])-MIN(ROW(BD!$P953)+1),$H$2=Tableau7[Date],ROW(Tableau7[Date])-MIN(ROW(BD!$C953))+1)," "),ROWS(H$3:H952))),"")</f>
        <v/>
      </c>
    </row>
    <row r="953" spans="8:8" x14ac:dyDescent="0.2">
      <c r="H953" s="50" t="str">
        <f t="array" ref="H953">IFERROR(INDEX(Tableau7[Nom],SMALL(IF(AND($E$1=Tableau7[Chantier],ROW(Tableau7[Chantier])-MIN(ROW(BD!$P954)+1),$H$2=Tableau7[Date],ROW(Tableau7[Date])-MIN(ROW(BD!$C954))+1)," "),ROWS(H$3:H953))),"")</f>
        <v/>
      </c>
    </row>
    <row r="954" spans="8:8" x14ac:dyDescent="0.2">
      <c r="H954" s="50" t="str">
        <f t="array" ref="H954">IFERROR(INDEX(Tableau7[Nom],SMALL(IF(AND($E$1=Tableau7[Chantier],ROW(Tableau7[Chantier])-MIN(ROW(BD!$P955)+1),$H$2=Tableau7[Date],ROW(Tableau7[Date])-MIN(ROW(BD!$C955))+1)," "),ROWS(H$3:H954))),"")</f>
        <v/>
      </c>
    </row>
    <row r="955" spans="8:8" x14ac:dyDescent="0.2">
      <c r="H955" s="50" t="str">
        <f t="array" ref="H955">IFERROR(INDEX(Tableau7[Nom],SMALL(IF(AND($E$1=Tableau7[Chantier],ROW(Tableau7[Chantier])-MIN(ROW(BD!$P956)+1),$H$2=Tableau7[Date],ROW(Tableau7[Date])-MIN(ROW(BD!$C956))+1)," "),ROWS(H$3:H955))),"")</f>
        <v/>
      </c>
    </row>
    <row r="956" spans="8:8" x14ac:dyDescent="0.2">
      <c r="H956" s="50" t="str">
        <f t="array" ref="H956">IFERROR(INDEX(Tableau7[Nom],SMALL(IF(AND($E$1=Tableau7[Chantier],ROW(Tableau7[Chantier])-MIN(ROW(BD!$P957)+1),$H$2=Tableau7[Date],ROW(Tableau7[Date])-MIN(ROW(BD!$C957))+1)," "),ROWS(H$3:H956))),"")</f>
        <v/>
      </c>
    </row>
    <row r="957" spans="8:8" x14ac:dyDescent="0.2">
      <c r="H957" s="50" t="str">
        <f t="array" ref="H957">IFERROR(INDEX(Tableau7[Nom],SMALL(IF(AND($E$1=Tableau7[Chantier],ROW(Tableau7[Chantier])-MIN(ROW(BD!$P958)+1),$H$2=Tableau7[Date],ROW(Tableau7[Date])-MIN(ROW(BD!$C958))+1)," "),ROWS(H$3:H957))),"")</f>
        <v/>
      </c>
    </row>
    <row r="958" spans="8:8" x14ac:dyDescent="0.2">
      <c r="H958" s="50" t="str">
        <f t="array" ref="H958">IFERROR(INDEX(Tableau7[Nom],SMALL(IF(AND($E$1=Tableau7[Chantier],ROW(Tableau7[Chantier])-MIN(ROW(BD!$P959)+1),$H$2=Tableau7[Date],ROW(Tableau7[Date])-MIN(ROW(BD!$C959))+1)," "),ROWS(H$3:H958))),"")</f>
        <v/>
      </c>
    </row>
    <row r="959" spans="8:8" x14ac:dyDescent="0.2">
      <c r="H959" s="50" t="str">
        <f t="array" ref="H959">IFERROR(INDEX(Tableau7[Nom],SMALL(IF(AND($E$1=Tableau7[Chantier],ROW(Tableau7[Chantier])-MIN(ROW(BD!$P960)+1),$H$2=Tableau7[Date],ROW(Tableau7[Date])-MIN(ROW(BD!$C960))+1)," "),ROWS(H$3:H959))),"")</f>
        <v/>
      </c>
    </row>
    <row r="960" spans="8:8" x14ac:dyDescent="0.2">
      <c r="H960" s="50" t="str">
        <f t="array" ref="H960">IFERROR(INDEX(Tableau7[Nom],SMALL(IF(AND($E$1=Tableau7[Chantier],ROW(Tableau7[Chantier])-MIN(ROW(BD!$P961)+1),$H$2=Tableau7[Date],ROW(Tableau7[Date])-MIN(ROW(BD!$C961))+1)," "),ROWS(H$3:H960))),"")</f>
        <v/>
      </c>
    </row>
    <row r="961" spans="8:8" x14ac:dyDescent="0.2">
      <c r="H961" s="50" t="str">
        <f t="array" ref="H961">IFERROR(INDEX(Tableau7[Nom],SMALL(IF(AND($E$1=Tableau7[Chantier],ROW(Tableau7[Chantier])-MIN(ROW(BD!$P962)+1),$H$2=Tableau7[Date],ROW(Tableau7[Date])-MIN(ROW(BD!$C962))+1)," "),ROWS(H$3:H961))),"")</f>
        <v/>
      </c>
    </row>
    <row r="962" spans="8:8" x14ac:dyDescent="0.2">
      <c r="H962" s="50" t="str">
        <f t="array" ref="H962">IFERROR(INDEX(Tableau7[Nom],SMALL(IF(AND($E$1=Tableau7[Chantier],ROW(Tableau7[Chantier])-MIN(ROW(BD!$P963)+1),$H$2=Tableau7[Date],ROW(Tableau7[Date])-MIN(ROW(BD!$C963))+1)," "),ROWS(H$3:H962))),"")</f>
        <v/>
      </c>
    </row>
    <row r="963" spans="8:8" x14ac:dyDescent="0.2">
      <c r="H963" s="50" t="str">
        <f t="array" ref="H963">IFERROR(INDEX(Tableau7[Nom],SMALL(IF(AND($E$1=Tableau7[Chantier],ROW(Tableau7[Chantier])-MIN(ROW(BD!$P964)+1),$H$2=Tableau7[Date],ROW(Tableau7[Date])-MIN(ROW(BD!$C964))+1)," "),ROWS(H$3:H963))),"")</f>
        <v/>
      </c>
    </row>
    <row r="964" spans="8:8" x14ac:dyDescent="0.2">
      <c r="H964" s="50" t="str">
        <f t="array" ref="H964">IFERROR(INDEX(Tableau7[Nom],SMALL(IF(AND($E$1=Tableau7[Chantier],ROW(Tableau7[Chantier])-MIN(ROW(BD!$P965)+1),$H$2=Tableau7[Date],ROW(Tableau7[Date])-MIN(ROW(BD!$C965))+1)," "),ROWS(H$3:H964))),"")</f>
        <v/>
      </c>
    </row>
    <row r="965" spans="8:8" x14ac:dyDescent="0.2">
      <c r="H965" s="50" t="str">
        <f t="array" ref="H965">IFERROR(INDEX(Tableau7[Nom],SMALL(IF(AND($E$1=Tableau7[Chantier],ROW(Tableau7[Chantier])-MIN(ROW(BD!$P966)+1),$H$2=Tableau7[Date],ROW(Tableau7[Date])-MIN(ROW(BD!$C966))+1)," "),ROWS(H$3:H965))),"")</f>
        <v/>
      </c>
    </row>
    <row r="966" spans="8:8" x14ac:dyDescent="0.2">
      <c r="H966" s="50" t="str">
        <f t="array" ref="H966">IFERROR(INDEX(Tableau7[Nom],SMALL(IF(AND($E$1=Tableau7[Chantier],ROW(Tableau7[Chantier])-MIN(ROW(BD!$P967)+1),$H$2=Tableau7[Date],ROW(Tableau7[Date])-MIN(ROW(BD!$C967))+1)," "),ROWS(H$3:H966))),"")</f>
        <v/>
      </c>
    </row>
    <row r="967" spans="8:8" x14ac:dyDescent="0.2">
      <c r="H967" s="50" t="str">
        <f t="array" ref="H967">IFERROR(INDEX(Tableau7[Nom],SMALL(IF(AND($E$1=Tableau7[Chantier],ROW(Tableau7[Chantier])-MIN(ROW(BD!$P968)+1),$H$2=Tableau7[Date],ROW(Tableau7[Date])-MIN(ROW(BD!$C968))+1)," "),ROWS(H$3:H967))),"")</f>
        <v/>
      </c>
    </row>
    <row r="968" spans="8:8" x14ac:dyDescent="0.2">
      <c r="H968" s="50" t="str">
        <f t="array" ref="H968">IFERROR(INDEX(Tableau7[Nom],SMALL(IF(AND($E$1=Tableau7[Chantier],ROW(Tableau7[Chantier])-MIN(ROW(BD!$P969)+1),$H$2=Tableau7[Date],ROW(Tableau7[Date])-MIN(ROW(BD!$C969))+1)," "),ROWS(H$3:H968))),"")</f>
        <v/>
      </c>
    </row>
    <row r="969" spans="8:8" x14ac:dyDescent="0.2">
      <c r="H969" s="50" t="str">
        <f t="array" ref="H969">IFERROR(INDEX(Tableau7[Nom],SMALL(IF(AND($E$1=Tableau7[Chantier],ROW(Tableau7[Chantier])-MIN(ROW(BD!$P970)+1),$H$2=Tableau7[Date],ROW(Tableau7[Date])-MIN(ROW(BD!$C970))+1)," "),ROWS(H$3:H969))),"")</f>
        <v/>
      </c>
    </row>
    <row r="970" spans="8:8" x14ac:dyDescent="0.2">
      <c r="H970" s="50" t="str">
        <f t="array" ref="H970">IFERROR(INDEX(Tableau7[Nom],SMALL(IF(AND($E$1=Tableau7[Chantier],ROW(Tableau7[Chantier])-MIN(ROW(BD!$P971)+1),$H$2=Tableau7[Date],ROW(Tableau7[Date])-MIN(ROW(BD!$C971))+1)," "),ROWS(H$3:H970))),"")</f>
        <v/>
      </c>
    </row>
    <row r="971" spans="8:8" x14ac:dyDescent="0.2">
      <c r="H971" s="50" t="str">
        <f t="array" ref="H971">IFERROR(INDEX(Tableau7[Nom],SMALL(IF(AND($E$1=Tableau7[Chantier],ROW(Tableau7[Chantier])-MIN(ROW(BD!$P972)+1),$H$2=Tableau7[Date],ROW(Tableau7[Date])-MIN(ROW(BD!$C972))+1)," "),ROWS(H$3:H971))),"")</f>
        <v/>
      </c>
    </row>
    <row r="972" spans="8:8" x14ac:dyDescent="0.2">
      <c r="H972" s="50" t="str">
        <f t="array" ref="H972">IFERROR(INDEX(Tableau7[Nom],SMALL(IF(AND($E$1=Tableau7[Chantier],ROW(Tableau7[Chantier])-MIN(ROW(BD!$P973)+1),$H$2=Tableau7[Date],ROW(Tableau7[Date])-MIN(ROW(BD!$C973))+1)," "),ROWS(H$3:H972))),"")</f>
        <v/>
      </c>
    </row>
    <row r="973" spans="8:8" x14ac:dyDescent="0.2">
      <c r="H973" s="50" t="str">
        <f t="array" ref="H973">IFERROR(INDEX(Tableau7[Nom],SMALL(IF(AND($E$1=Tableau7[Chantier],ROW(Tableau7[Chantier])-MIN(ROW(BD!$P974)+1),$H$2=Tableau7[Date],ROW(Tableau7[Date])-MIN(ROW(BD!$C974))+1)," "),ROWS(H$3:H973))),"")</f>
        <v/>
      </c>
    </row>
    <row r="974" spans="8:8" x14ac:dyDescent="0.2">
      <c r="H974" s="50" t="str">
        <f t="array" ref="H974">IFERROR(INDEX(Tableau7[Nom],SMALL(IF(AND($E$1=Tableau7[Chantier],ROW(Tableau7[Chantier])-MIN(ROW(BD!$P975)+1),$H$2=Tableau7[Date],ROW(Tableau7[Date])-MIN(ROW(BD!$C975))+1)," "),ROWS(H$3:H974))),"")</f>
        <v/>
      </c>
    </row>
    <row r="975" spans="8:8" x14ac:dyDescent="0.2">
      <c r="H975" s="50" t="str">
        <f t="array" ref="H975">IFERROR(INDEX(Tableau7[Nom],SMALL(IF(AND($E$1=Tableau7[Chantier],ROW(Tableau7[Chantier])-MIN(ROW(BD!$P976)+1),$H$2=Tableau7[Date],ROW(Tableau7[Date])-MIN(ROW(BD!$C976))+1)," "),ROWS(H$3:H975))),"")</f>
        <v/>
      </c>
    </row>
    <row r="976" spans="8:8" x14ac:dyDescent="0.2">
      <c r="H976" s="50" t="str">
        <f t="array" ref="H976">IFERROR(INDEX(Tableau7[Nom],SMALL(IF(AND($E$1=Tableau7[Chantier],ROW(Tableau7[Chantier])-MIN(ROW(BD!$P977)+1),$H$2=Tableau7[Date],ROW(Tableau7[Date])-MIN(ROW(BD!$C977))+1)," "),ROWS(H$3:H976))),"")</f>
        <v/>
      </c>
    </row>
    <row r="977" spans="8:8" x14ac:dyDescent="0.2">
      <c r="H977" s="50" t="str">
        <f t="array" ref="H977">IFERROR(INDEX(Tableau7[Nom],SMALL(IF(AND($E$1=Tableau7[Chantier],ROW(Tableau7[Chantier])-MIN(ROW(BD!$P978)+1),$H$2=Tableau7[Date],ROW(Tableau7[Date])-MIN(ROW(BD!$C978))+1)," "),ROWS(H$3:H977))),"")</f>
        <v/>
      </c>
    </row>
    <row r="978" spans="8:8" x14ac:dyDescent="0.2">
      <c r="H978" s="50" t="str">
        <f t="array" ref="H978">IFERROR(INDEX(Tableau7[Nom],SMALL(IF(AND($E$1=Tableau7[Chantier],ROW(Tableau7[Chantier])-MIN(ROW(BD!$P979)+1),$H$2=Tableau7[Date],ROW(Tableau7[Date])-MIN(ROW(BD!$C979))+1)," "),ROWS(H$3:H978))),"")</f>
        <v/>
      </c>
    </row>
    <row r="979" spans="8:8" x14ac:dyDescent="0.2">
      <c r="H979" s="50" t="str">
        <f t="array" ref="H979">IFERROR(INDEX(Tableau7[Nom],SMALL(IF(AND($E$1=Tableau7[Chantier],ROW(Tableau7[Chantier])-MIN(ROW(BD!$P980)+1),$H$2=Tableau7[Date],ROW(Tableau7[Date])-MIN(ROW(BD!$C980))+1)," "),ROWS(H$3:H979))),"")</f>
        <v/>
      </c>
    </row>
    <row r="980" spans="8:8" x14ac:dyDescent="0.2">
      <c r="H980" s="50" t="str">
        <f t="array" ref="H980">IFERROR(INDEX(Tableau7[Nom],SMALL(IF(AND($E$1=Tableau7[Chantier],ROW(Tableau7[Chantier])-MIN(ROW(BD!$P981)+1),$H$2=Tableau7[Date],ROW(Tableau7[Date])-MIN(ROW(BD!$C981))+1)," "),ROWS(H$3:H980))),"")</f>
        <v/>
      </c>
    </row>
    <row r="981" spans="8:8" x14ac:dyDescent="0.2">
      <c r="H981" s="50" t="str">
        <f t="array" ref="H981">IFERROR(INDEX(Tableau7[Nom],SMALL(IF(AND($E$1=Tableau7[Chantier],ROW(Tableau7[Chantier])-MIN(ROW(BD!$P982)+1),$H$2=Tableau7[Date],ROW(Tableau7[Date])-MIN(ROW(BD!$C982))+1)," "),ROWS(H$3:H981))),"")</f>
        <v/>
      </c>
    </row>
    <row r="982" spans="8:8" x14ac:dyDescent="0.2">
      <c r="H982" s="50" t="str">
        <f t="array" ref="H982">IFERROR(INDEX(Tableau7[Nom],SMALL(IF(AND($E$1=Tableau7[Chantier],ROW(Tableau7[Chantier])-MIN(ROW(BD!$P983)+1),$H$2=Tableau7[Date],ROW(Tableau7[Date])-MIN(ROW(BD!$C983))+1)," "),ROWS(H$3:H982))),"")</f>
        <v/>
      </c>
    </row>
    <row r="983" spans="8:8" x14ac:dyDescent="0.2">
      <c r="H983" s="50" t="str">
        <f t="array" ref="H983">IFERROR(INDEX(Tableau7[Nom],SMALL(IF(AND($E$1=Tableau7[Chantier],ROW(Tableau7[Chantier])-MIN(ROW(BD!$P984)+1),$H$2=Tableau7[Date],ROW(Tableau7[Date])-MIN(ROW(BD!$C984))+1)," "),ROWS(H$3:H983))),"")</f>
        <v/>
      </c>
    </row>
    <row r="984" spans="8:8" x14ac:dyDescent="0.2">
      <c r="H984" s="50" t="str">
        <f t="array" ref="H984">IFERROR(INDEX(Tableau7[Nom],SMALL(IF(AND($E$1=Tableau7[Chantier],ROW(Tableau7[Chantier])-MIN(ROW(BD!$P985)+1),$H$2=Tableau7[Date],ROW(Tableau7[Date])-MIN(ROW(BD!$C985))+1)," "),ROWS(H$3:H984))),"")</f>
        <v/>
      </c>
    </row>
    <row r="985" spans="8:8" x14ac:dyDescent="0.2">
      <c r="H985" s="50" t="str">
        <f t="array" ref="H985">IFERROR(INDEX(Tableau7[Nom],SMALL(IF(AND($E$1=Tableau7[Chantier],ROW(Tableau7[Chantier])-MIN(ROW(BD!$P986)+1),$H$2=Tableau7[Date],ROW(Tableau7[Date])-MIN(ROW(BD!$C986))+1)," "),ROWS(H$3:H985))),"")</f>
        <v/>
      </c>
    </row>
    <row r="986" spans="8:8" x14ac:dyDescent="0.2">
      <c r="H986" s="50" t="str">
        <f t="array" ref="H986">IFERROR(INDEX(Tableau7[Nom],SMALL(IF(AND($E$1=Tableau7[Chantier],ROW(Tableau7[Chantier])-MIN(ROW(BD!$P987)+1),$H$2=Tableau7[Date],ROW(Tableau7[Date])-MIN(ROW(BD!$C987))+1)," "),ROWS(H$3:H986))),"")</f>
        <v/>
      </c>
    </row>
    <row r="987" spans="8:8" x14ac:dyDescent="0.2">
      <c r="H987" s="50" t="str">
        <f t="array" ref="H987">IFERROR(INDEX(Tableau7[Nom],SMALL(IF(AND($E$1=Tableau7[Chantier],ROW(Tableau7[Chantier])-MIN(ROW(BD!$P988)+1),$H$2=Tableau7[Date],ROW(Tableau7[Date])-MIN(ROW(BD!$C988))+1)," "),ROWS(H$3:H987))),"")</f>
        <v/>
      </c>
    </row>
    <row r="988" spans="8:8" x14ac:dyDescent="0.2">
      <c r="H988" s="50" t="str">
        <f t="array" ref="H988">IFERROR(INDEX(Tableau7[Nom],SMALL(IF(AND($E$1=Tableau7[Chantier],ROW(Tableau7[Chantier])-MIN(ROW(BD!$P989)+1),$H$2=Tableau7[Date],ROW(Tableau7[Date])-MIN(ROW(BD!$C989))+1)," "),ROWS(H$3:H988))),"")</f>
        <v/>
      </c>
    </row>
    <row r="989" spans="8:8" x14ac:dyDescent="0.2">
      <c r="H989" s="50" t="str">
        <f t="array" ref="H989">IFERROR(INDEX(Tableau7[Nom],SMALL(IF(AND($E$1=Tableau7[Chantier],ROW(Tableau7[Chantier])-MIN(ROW(BD!$P990)+1),$H$2=Tableau7[Date],ROW(Tableau7[Date])-MIN(ROW(BD!$C990))+1)," "),ROWS(H$3:H989))),"")</f>
        <v/>
      </c>
    </row>
    <row r="990" spans="8:8" x14ac:dyDescent="0.2">
      <c r="H990" s="50" t="str">
        <f t="array" ref="H990">IFERROR(INDEX(Tableau7[Nom],SMALL(IF(AND($E$1=Tableau7[Chantier],ROW(Tableau7[Chantier])-MIN(ROW(BD!$P991)+1),$H$2=Tableau7[Date],ROW(Tableau7[Date])-MIN(ROW(BD!$C991))+1)," "),ROWS(H$3:H990))),"")</f>
        <v/>
      </c>
    </row>
    <row r="991" spans="8:8" x14ac:dyDescent="0.2">
      <c r="H991" s="50" t="str">
        <f t="array" ref="H991">IFERROR(INDEX(Tableau7[Nom],SMALL(IF(AND($E$1=Tableau7[Chantier],ROW(Tableau7[Chantier])-MIN(ROW(BD!$P992)+1),$H$2=Tableau7[Date],ROW(Tableau7[Date])-MIN(ROW(BD!$C992))+1)," "),ROWS(H$3:H991))),"")</f>
        <v/>
      </c>
    </row>
    <row r="992" spans="8:8" x14ac:dyDescent="0.2">
      <c r="H992" s="50" t="str">
        <f t="array" ref="H992">IFERROR(INDEX(Tableau7[Nom],SMALL(IF(AND($E$1=Tableau7[Chantier],ROW(Tableau7[Chantier])-MIN(ROW(BD!$P993)+1),$H$2=Tableau7[Date],ROW(Tableau7[Date])-MIN(ROW(BD!$C993))+1)," "),ROWS(H$3:H992))),"")</f>
        <v/>
      </c>
    </row>
    <row r="993" spans="8:8" x14ac:dyDescent="0.2">
      <c r="H993" s="50" t="str">
        <f t="array" ref="H993">IFERROR(INDEX(Tableau7[Nom],SMALL(IF(AND($E$1=Tableau7[Chantier],ROW(Tableau7[Chantier])-MIN(ROW(BD!$P994)+1),$H$2=Tableau7[Date],ROW(Tableau7[Date])-MIN(ROW(BD!$C994))+1)," "),ROWS(H$3:H993))),"")</f>
        <v/>
      </c>
    </row>
    <row r="994" spans="8:8" x14ac:dyDescent="0.2">
      <c r="H994" s="50" t="str">
        <f t="array" ref="H994">IFERROR(INDEX(Tableau7[Nom],SMALL(IF(AND($E$1=Tableau7[Chantier],ROW(Tableau7[Chantier])-MIN(ROW(BD!$P995)+1),$H$2=Tableau7[Date],ROW(Tableau7[Date])-MIN(ROW(BD!$C995))+1)," "),ROWS(H$3:H994))),"")</f>
        <v/>
      </c>
    </row>
    <row r="995" spans="8:8" x14ac:dyDescent="0.2">
      <c r="H995" s="50" t="str">
        <f t="array" ref="H995">IFERROR(INDEX(Tableau7[Nom],SMALL(IF(AND($E$1=Tableau7[Chantier],ROW(Tableau7[Chantier])-MIN(ROW(BD!$P996)+1),$H$2=Tableau7[Date],ROW(Tableau7[Date])-MIN(ROW(BD!$C996))+1)," "),ROWS(H$3:H995))),"")</f>
        <v/>
      </c>
    </row>
    <row r="996" spans="8:8" x14ac:dyDescent="0.2">
      <c r="H996" s="50" t="str">
        <f t="array" ref="H996">IFERROR(INDEX(Tableau7[Nom],SMALL(IF(AND($E$1=Tableau7[Chantier],ROW(Tableau7[Chantier])-MIN(ROW(BD!$P997)+1),$H$2=Tableau7[Date],ROW(Tableau7[Date])-MIN(ROW(BD!$C997))+1)," "),ROWS(H$3:H996))),"")</f>
        <v/>
      </c>
    </row>
    <row r="997" spans="8:8" x14ac:dyDescent="0.2">
      <c r="H997" s="50" t="str">
        <f t="array" ref="H997">IFERROR(INDEX(Tableau7[Nom],SMALL(IF(AND($E$1=Tableau7[Chantier],ROW(Tableau7[Chantier])-MIN(ROW(BD!$P998)+1),$H$2=Tableau7[Date],ROW(Tableau7[Date])-MIN(ROW(BD!$C998))+1)," "),ROWS(H$3:H997))),"")</f>
        <v/>
      </c>
    </row>
    <row r="998" spans="8:8" x14ac:dyDescent="0.2">
      <c r="H998" s="50" t="str">
        <f t="array" ref="H998">IFERROR(INDEX(Tableau7[Nom],SMALL(IF(AND($E$1=Tableau7[Chantier],ROW(Tableau7[Chantier])-MIN(ROW(BD!$P999)+1),$H$2=Tableau7[Date],ROW(Tableau7[Date])-MIN(ROW(BD!$C999))+1)," "),ROWS(H$3:H998))),"")</f>
        <v/>
      </c>
    </row>
    <row r="999" spans="8:8" x14ac:dyDescent="0.2">
      <c r="H999" s="50" t="str">
        <f t="array" ref="H999">IFERROR(INDEX(Tableau7[Nom],SMALL(IF(AND($E$1=Tableau7[Chantier],ROW(Tableau7[Chantier])-MIN(ROW(BD!$P1000)+1),$H$2=Tableau7[Date],ROW(Tableau7[Date])-MIN(ROW(BD!$C1000))+1)," "),ROWS(H$3:H999))),"")</f>
        <v/>
      </c>
    </row>
    <row r="1000" spans="8:8" x14ac:dyDescent="0.2">
      <c r="H1000" s="50" t="str">
        <f t="array" ref="H1000">IFERROR(INDEX(Tableau7[Nom],SMALL(IF(AND($E$1=Tableau7[Chantier],ROW(Tableau7[Chantier])-MIN(ROW(BD!$P1001)+1),$H$2=Tableau7[Date],ROW(Tableau7[Date])-MIN(ROW(BD!$C1001))+1)," "),ROWS(H$3:H1000))),"")</f>
        <v/>
      </c>
    </row>
  </sheetData>
  <autoFilter ref="A2:H123"/>
  <sortState ref="B3:B38">
    <sortCondition ref="B3:B38"/>
  </sortState>
  <dataValidations count="2">
    <dataValidation type="list" allowBlank="1" showInputMessage="1" showErrorMessage="1" sqref="C1">
      <formula1>Semaine</formula1>
    </dataValidation>
    <dataValidation type="list" allowBlank="1" showInputMessage="1" showErrorMessage="1" sqref="E1">
      <formula1>RefChantier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REFERENCE</vt:lpstr>
      <vt:lpstr>BD</vt:lpstr>
      <vt:lpstr>PgMTL</vt:lpstr>
      <vt:lpstr>PlanningMTL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JEANMARIE</dc:creator>
  <cp:lastModifiedBy>JEANMARIE</cp:lastModifiedBy>
  <dcterms:created xsi:type="dcterms:W3CDTF">2018-10-29T16:45:38Z</dcterms:created>
  <dcterms:modified xsi:type="dcterms:W3CDTF">2018-12-19T10:35:34Z</dcterms:modified>
</cp:coreProperties>
</file>