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Pesées" sheetId="1" r:id="rId1"/>
    <sheet name="Classements" sheetId="2" r:id="rId2"/>
  </sheets>
  <calcPr calcId="145621"/>
</workbook>
</file>

<file path=xl/calcChain.xml><?xml version="1.0" encoding="utf-8"?>
<calcChain xmlns="http://schemas.openxmlformats.org/spreadsheetml/2006/main">
  <c r="N11" i="1" l="1"/>
  <c r="N10" i="1"/>
  <c r="N9" i="1"/>
  <c r="N8" i="1"/>
  <c r="N7" i="1"/>
  <c r="N6" i="1"/>
  <c r="N5" i="1"/>
  <c r="N4" i="1"/>
  <c r="L5" i="1"/>
  <c r="B21" i="2" s="1" a="1"/>
  <c r="B21" i="2" s="1"/>
  <c r="L6" i="1"/>
  <c r="L7" i="1"/>
  <c r="L8" i="1"/>
  <c r="L9" i="1"/>
  <c r="L10" i="1"/>
  <c r="L11" i="1"/>
  <c r="L4" i="1"/>
  <c r="J5" i="1"/>
  <c r="J6" i="1"/>
  <c r="J7" i="1"/>
  <c r="J8" i="1"/>
  <c r="J9" i="1"/>
  <c r="B5" i="2" s="1" a="1"/>
  <c r="B5" i="2" s="1"/>
  <c r="C5" i="2" s="1"/>
  <c r="B36" i="2" s="1"/>
  <c r="J10" i="1"/>
  <c r="J11" i="1"/>
  <c r="J4" i="1"/>
  <c r="B25" i="2" l="1" a="1"/>
  <c r="B25" i="2" s="1"/>
  <c r="B29" i="2" a="1"/>
  <c r="B29" i="2" s="1"/>
  <c r="B24" i="2" a="1"/>
  <c r="B24" i="2" s="1"/>
  <c r="B28" i="2" a="1"/>
  <c r="B28" i="2" s="1"/>
  <c r="C28" i="2" s="1"/>
  <c r="D39" i="2" s="1"/>
  <c r="B31" i="2" a="1"/>
  <c r="B31" i="2" s="1"/>
  <c r="C31" i="2" s="1"/>
  <c r="D42" i="2" s="1"/>
  <c r="B27" i="2" a="1"/>
  <c r="B27" i="2" s="1"/>
  <c r="C27" i="2" s="1"/>
  <c r="D38" i="2" s="1"/>
  <c r="B30" i="2" a="1"/>
  <c r="B30" i="2" s="1"/>
  <c r="C30" i="2" s="1"/>
  <c r="D41" i="2" s="1"/>
  <c r="B26" i="2" a="1"/>
  <c r="B26" i="2" s="1"/>
  <c r="B14" i="2" a="1"/>
  <c r="B14" i="2" s="1"/>
  <c r="C14" i="2" s="1"/>
  <c r="C35" i="2" s="1"/>
  <c r="B17" i="2" a="1"/>
  <c r="B17" i="2" s="1"/>
  <c r="C17" i="2" s="1"/>
  <c r="C38" i="2" s="1"/>
  <c r="B20" i="2" a="1"/>
  <c r="B20" i="2" s="1"/>
  <c r="C20" i="2" s="1"/>
  <c r="C41" i="2" s="1"/>
  <c r="B16" i="2" a="1"/>
  <c r="B16" i="2" s="1"/>
  <c r="C16" i="2" s="1"/>
  <c r="C37" i="2" s="1"/>
  <c r="B19" i="2" a="1"/>
  <c r="B19" i="2" s="1"/>
  <c r="C19" i="2" s="1"/>
  <c r="C40" i="2" s="1"/>
  <c r="B15" i="2" a="1"/>
  <c r="B15" i="2" s="1"/>
  <c r="C15" i="2" s="1"/>
  <c r="C36" i="2" s="1"/>
  <c r="B18" i="2" a="1"/>
  <c r="B18" i="2" s="1"/>
  <c r="C18" i="2" s="1"/>
  <c r="C39" i="2" s="1"/>
  <c r="C26" i="2"/>
  <c r="D37" i="2" s="1"/>
  <c r="C21" i="2"/>
  <c r="C42" i="2" s="1"/>
  <c r="C29" i="2"/>
  <c r="D40" i="2" s="1"/>
  <c r="C25" i="2"/>
  <c r="D36" i="2" s="1"/>
  <c r="C24" i="2"/>
  <c r="D35" i="2" s="1"/>
  <c r="B4" i="2" a="1"/>
  <c r="B4" i="2" s="1"/>
  <c r="C4" i="2" s="1"/>
  <c r="B35" i="2" s="1"/>
  <c r="B8" i="2" a="1"/>
  <c r="B8" i="2" s="1"/>
  <c r="C8" i="2" s="1"/>
  <c r="B39" i="2" s="1"/>
  <c r="B11" i="2" a="1"/>
  <c r="B11" i="2" s="1"/>
  <c r="C11" i="2" s="1"/>
  <c r="B42" i="2" s="1"/>
  <c r="B7" i="2" a="1"/>
  <c r="B7" i="2" s="1"/>
  <c r="C7" i="2" s="1"/>
  <c r="B38" i="2" s="1"/>
  <c r="B10" i="2" a="1"/>
  <c r="B10" i="2" s="1"/>
  <c r="C10" i="2" s="1"/>
  <c r="B41" i="2" s="1"/>
  <c r="B6" i="2" a="1"/>
  <c r="B6" i="2" s="1"/>
  <c r="C6" i="2" s="1"/>
  <c r="B37" i="2" s="1"/>
  <c r="B9" i="2" a="1"/>
  <c r="B9" i="2" s="1"/>
  <c r="C9" i="2" s="1"/>
  <c r="B40" i="2" s="1"/>
  <c r="G3" i="2" l="1"/>
  <c r="G10" i="2"/>
  <c r="G4" i="2"/>
  <c r="G5" i="2"/>
  <c r="G7" i="2"/>
  <c r="G8" i="2"/>
  <c r="G6" i="2"/>
  <c r="G12" i="2"/>
  <c r="G13" i="2"/>
  <c r="G26" i="2"/>
  <c r="G14" i="2"/>
  <c r="E4" i="2" l="1"/>
  <c r="G9" i="2"/>
  <c r="E10" i="2" s="1"/>
  <c r="G11" i="2"/>
  <c r="E11" i="2" s="1"/>
  <c r="E12" i="2" s="1"/>
  <c r="E13" i="2"/>
  <c r="E5" i="2"/>
  <c r="E6" i="2"/>
  <c r="G16" i="2"/>
  <c r="G17" i="2"/>
  <c r="G15" i="2"/>
  <c r="G18" i="2"/>
  <c r="G19" i="2"/>
  <c r="G20" i="2"/>
  <c r="E7" i="2"/>
  <c r="E14" i="2"/>
  <c r="G21" i="2"/>
  <c r="G23" i="2"/>
  <c r="G22" i="2"/>
  <c r="E8" i="2"/>
  <c r="E9" i="2" s="1"/>
  <c r="E22" i="2" l="1"/>
  <c r="E23" i="2" s="1"/>
  <c r="E15" i="2"/>
  <c r="E17" i="2"/>
  <c r="E18" i="2" s="1"/>
  <c r="E20" i="2"/>
  <c r="E21" i="2" s="1"/>
  <c r="E19" i="2"/>
  <c r="E16" i="2"/>
  <c r="G24" i="2"/>
  <c r="E24" i="2" s="1"/>
  <c r="G25" i="2" l="1"/>
  <c r="E25" i="2" s="1"/>
  <c r="E26" i="2" s="1"/>
</calcChain>
</file>

<file path=xl/sharedStrings.xml><?xml version="1.0" encoding="utf-8"?>
<sst xmlns="http://schemas.openxmlformats.org/spreadsheetml/2006/main" count="145" uniqueCount="58">
  <si>
    <t>Pesée de 16h</t>
  </si>
  <si>
    <t>Total pesée</t>
  </si>
  <si>
    <t>Secteur A</t>
  </si>
  <si>
    <t>Secteur B</t>
  </si>
  <si>
    <t>Secteur C</t>
  </si>
  <si>
    <t>Poste 1</t>
  </si>
  <si>
    <t>Poste 9</t>
  </si>
  <si>
    <t>Poste 17</t>
  </si>
  <si>
    <t>Poste 2</t>
  </si>
  <si>
    <t>Poste 10</t>
  </si>
  <si>
    <t>Poste 18</t>
  </si>
  <si>
    <t>Poste 3</t>
  </si>
  <si>
    <t>Poste 11</t>
  </si>
  <si>
    <t>Poste 19</t>
  </si>
  <si>
    <t>Poste 4</t>
  </si>
  <si>
    <t>Poste 12</t>
  </si>
  <si>
    <t>Poste 20</t>
  </si>
  <si>
    <t>Poste 5</t>
  </si>
  <si>
    <t>Poste 13</t>
  </si>
  <si>
    <t>Poste 21</t>
  </si>
  <si>
    <t>Poste 6</t>
  </si>
  <si>
    <t>Poste 14</t>
  </si>
  <si>
    <t>Poste 22</t>
  </si>
  <si>
    <t>Poste 7</t>
  </si>
  <si>
    <t>Poste 15</t>
  </si>
  <si>
    <t>Poste 23</t>
  </si>
  <si>
    <t>Poste 8</t>
  </si>
  <si>
    <t>Poste 16</t>
  </si>
  <si>
    <t>Poste 24</t>
  </si>
  <si>
    <t>Pesée de 19h</t>
  </si>
  <si>
    <t>Pesée de 00h</t>
  </si>
  <si>
    <t>Classement par secteur</t>
  </si>
  <si>
    <t>Classement Général</t>
  </si>
  <si>
    <t>1er</t>
  </si>
  <si>
    <r>
      <t>1</t>
    </r>
    <r>
      <rPr>
        <vertAlign val="superscript"/>
        <sz val="12"/>
        <color theme="0"/>
        <rFont val="Cambria"/>
        <family val="1"/>
        <scheme val="major"/>
      </rPr>
      <t>er</t>
    </r>
  </si>
  <si>
    <r>
      <t>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</si>
  <si>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</si>
  <si>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</si>
  <si>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</si>
  <si>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</si>
  <si>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</si>
  <si>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</si>
  <si>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</si>
  <si>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</si>
  <si>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</si>
  <si>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</si>
  <si>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</si>
  <si>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</si>
  <si>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</si>
  <si>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</si>
  <si>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</si>
  <si>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</si>
  <si>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</si>
  <si>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</si>
  <si>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</si>
  <si>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</si>
  <si>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</si>
  <si>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24</t>
    </r>
    <r>
      <rPr>
        <vertAlign val="superscript"/>
        <sz val="12"/>
        <color theme="0"/>
        <rFont val="Cambria"/>
        <family val="1"/>
        <scheme val="major"/>
      </rPr>
      <t>ème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</si>
</sst>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vertAlign val="superscript"/>
      <sz val="12"/>
      <color theme="0"/>
      <name val="Cambria"/>
      <family val="1"/>
      <scheme val="major"/>
    </font>
    <font>
      <sz val="12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left" vertical="center"/>
      <protection locked="0"/>
    </xf>
    <xf numFmtId="164" fontId="3" fillId="0" borderId="5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left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left" vertical="center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left" vertical="center"/>
    </xf>
    <xf numFmtId="164" fontId="4" fillId="0" borderId="9" xfId="0" applyNumberFormat="1" applyFont="1" applyBorder="1" applyAlignment="1" applyProtection="1">
      <alignment horizontal="center" vertical="center"/>
      <protection locked="0"/>
    </xf>
    <xf numFmtId="164" fontId="4" fillId="0" borderId="10" xfId="0" applyNumberFormat="1" applyFont="1" applyBorder="1" applyAlignment="1" applyProtection="1">
      <alignment horizontal="left" vertical="center"/>
      <protection locked="0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164" fontId="4" fillId="0" borderId="10" xfId="0" applyNumberFormat="1" applyFont="1" applyBorder="1" applyAlignment="1">
      <alignment horizontal="left" vertical="center"/>
    </xf>
    <xf numFmtId="164" fontId="4" fillId="0" borderId="12" xfId="0" applyNumberFormat="1" applyFont="1" applyBorder="1" applyAlignment="1" applyProtection="1">
      <alignment horizontal="center" vertical="center"/>
      <protection locked="0"/>
    </xf>
    <xf numFmtId="164" fontId="4" fillId="0" borderId="13" xfId="0" applyNumberFormat="1" applyFont="1" applyBorder="1" applyAlignment="1" applyProtection="1">
      <alignment horizontal="left" vertical="center"/>
      <protection locked="0"/>
    </xf>
    <xf numFmtId="164" fontId="4" fillId="0" borderId="14" xfId="0" applyNumberFormat="1" applyFont="1" applyBorder="1" applyAlignment="1" applyProtection="1">
      <alignment horizontal="center" vertical="center"/>
      <protection locked="0"/>
    </xf>
    <xf numFmtId="164" fontId="4" fillId="0" borderId="13" xfId="0" applyNumberFormat="1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vertical="center"/>
    </xf>
    <xf numFmtId="0" fontId="4" fillId="0" borderId="17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4" fillId="0" borderId="7" xfId="0" applyNumberFormat="1" applyFont="1" applyBorder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A13" sqref="A13"/>
    </sheetView>
  </sheetViews>
  <sheetFormatPr baseColWidth="10" defaultColWidth="11.44140625" defaultRowHeight="13.8" x14ac:dyDescent="0.25"/>
  <cols>
    <col min="1" max="1" width="3.6640625" style="1" customWidth="1"/>
    <col min="2" max="7" width="14.6640625" style="1" customWidth="1"/>
    <col min="8" max="8" width="8.44140625" style="2" bestFit="1" customWidth="1"/>
    <col min="9" max="9" width="14.6640625" style="3" customWidth="1"/>
    <col min="10" max="10" width="14.6640625" style="4" customWidth="1"/>
    <col min="11" max="11" width="14.6640625" style="3" customWidth="1"/>
    <col min="12" max="12" width="14.6640625" style="4" customWidth="1"/>
    <col min="13" max="13" width="14.6640625" style="3" customWidth="1"/>
    <col min="14" max="14" width="14.6640625" style="4" customWidth="1"/>
    <col min="15" max="16384" width="11.44140625" style="2"/>
  </cols>
  <sheetData>
    <row r="1" spans="2:14" s="2" customFormat="1" ht="12" customHeight="1" x14ac:dyDescent="0.25">
      <c r="B1" s="1"/>
      <c r="C1" s="1"/>
      <c r="D1" s="1"/>
      <c r="E1" s="1"/>
      <c r="F1" s="1"/>
      <c r="G1" s="1"/>
      <c r="I1" s="3"/>
      <c r="J1" s="4"/>
      <c r="K1" s="3"/>
      <c r="L1" s="4"/>
      <c r="M1" s="3"/>
      <c r="N1" s="4"/>
    </row>
    <row r="2" spans="2:14" s="2" customFormat="1" ht="39" customHeight="1" thickBot="1" x14ac:dyDescent="0.3">
      <c r="B2" s="5" t="s">
        <v>0</v>
      </c>
      <c r="C2" s="5"/>
      <c r="D2" s="5"/>
      <c r="E2" s="5"/>
      <c r="F2" s="5"/>
      <c r="G2" s="5"/>
      <c r="I2" s="6" t="s">
        <v>1</v>
      </c>
      <c r="J2" s="6"/>
      <c r="K2" s="6"/>
      <c r="L2" s="6"/>
      <c r="M2" s="6"/>
      <c r="N2" s="6"/>
    </row>
    <row r="3" spans="2:14" s="2" customFormat="1" ht="21" customHeight="1" thickBot="1" x14ac:dyDescent="0.3">
      <c r="B3" s="7" t="s">
        <v>2</v>
      </c>
      <c r="C3" s="8"/>
      <c r="D3" s="9" t="s">
        <v>3</v>
      </c>
      <c r="E3" s="10"/>
      <c r="F3" s="11" t="s">
        <v>4</v>
      </c>
      <c r="G3" s="10"/>
      <c r="I3" s="12" t="s">
        <v>2</v>
      </c>
      <c r="J3" s="13"/>
      <c r="K3" s="14" t="s">
        <v>3</v>
      </c>
      <c r="L3" s="15"/>
      <c r="M3" s="14" t="s">
        <v>4</v>
      </c>
      <c r="N3" s="15"/>
    </row>
    <row r="4" spans="2:14" s="2" customFormat="1" ht="21" customHeight="1" x14ac:dyDescent="0.25">
      <c r="B4" s="17" t="s">
        <v>5</v>
      </c>
      <c r="C4" s="16">
        <v>10.56</v>
      </c>
      <c r="D4" s="17" t="s">
        <v>6</v>
      </c>
      <c r="E4" s="16">
        <v>11.125</v>
      </c>
      <c r="F4" s="17" t="s">
        <v>7</v>
      </c>
      <c r="G4" s="18">
        <v>7.3419999999999996</v>
      </c>
      <c r="I4" s="20" t="s">
        <v>5</v>
      </c>
      <c r="J4" s="19">
        <f>C4+C15+C26</f>
        <v>10.56</v>
      </c>
      <c r="K4" s="20" t="s">
        <v>6</v>
      </c>
      <c r="L4" s="19">
        <f>E4+E15+E26</f>
        <v>11.125</v>
      </c>
      <c r="M4" s="20" t="s">
        <v>7</v>
      </c>
      <c r="N4" s="19">
        <f>G4+G15+G26</f>
        <v>7.3419999999999996</v>
      </c>
    </row>
    <row r="5" spans="2:14" s="2" customFormat="1" ht="21" customHeight="1" x14ac:dyDescent="0.25">
      <c r="B5" s="22" t="s">
        <v>8</v>
      </c>
      <c r="C5" s="21">
        <v>6.3419999999999996</v>
      </c>
      <c r="D5" s="22" t="s">
        <v>9</v>
      </c>
      <c r="E5" s="21">
        <v>4.2350000000000003</v>
      </c>
      <c r="F5" s="22" t="s">
        <v>10</v>
      </c>
      <c r="G5" s="23">
        <v>8.3420000000000005</v>
      </c>
      <c r="I5" s="24" t="s">
        <v>8</v>
      </c>
      <c r="J5" s="19">
        <f t="shared" ref="J5:J11" si="0">C5+C16+C27</f>
        <v>6.3419999999999996</v>
      </c>
      <c r="K5" s="24" t="s">
        <v>9</v>
      </c>
      <c r="L5" s="19">
        <f t="shared" ref="L5:L11" si="1">E5+E16+E27</f>
        <v>4.2350000000000003</v>
      </c>
      <c r="M5" s="24" t="s">
        <v>10</v>
      </c>
      <c r="N5" s="19">
        <f t="shared" ref="N5:N11" si="2">G5+G16+G27</f>
        <v>8.3420000000000005</v>
      </c>
    </row>
    <row r="6" spans="2:14" s="2" customFormat="1" ht="21" customHeight="1" x14ac:dyDescent="0.25">
      <c r="B6" s="22" t="s">
        <v>11</v>
      </c>
      <c r="C6" s="21">
        <v>4.7859999999999996</v>
      </c>
      <c r="D6" s="22" t="s">
        <v>12</v>
      </c>
      <c r="E6" s="21">
        <v>8.2309999999999999</v>
      </c>
      <c r="F6" s="22" t="s">
        <v>13</v>
      </c>
      <c r="G6" s="23">
        <v>4.5670000000000002</v>
      </c>
      <c r="I6" s="24" t="s">
        <v>11</v>
      </c>
      <c r="J6" s="19">
        <f t="shared" si="0"/>
        <v>4.7859999999999996</v>
      </c>
      <c r="K6" s="24" t="s">
        <v>12</v>
      </c>
      <c r="L6" s="19">
        <f t="shared" si="1"/>
        <v>8.2309999999999999</v>
      </c>
      <c r="M6" s="24" t="s">
        <v>13</v>
      </c>
      <c r="N6" s="19">
        <f t="shared" si="2"/>
        <v>4.5670000000000002</v>
      </c>
    </row>
    <row r="7" spans="2:14" s="2" customFormat="1" ht="21" customHeight="1" x14ac:dyDescent="0.25">
      <c r="B7" s="22" t="s">
        <v>14</v>
      </c>
      <c r="C7" s="21">
        <v>7.3419999999999996</v>
      </c>
      <c r="D7" s="22" t="s">
        <v>15</v>
      </c>
      <c r="E7" s="21">
        <v>0.45300000000000001</v>
      </c>
      <c r="F7" s="22" t="s">
        <v>16</v>
      </c>
      <c r="G7" s="23">
        <v>0</v>
      </c>
      <c r="I7" s="24" t="s">
        <v>14</v>
      </c>
      <c r="J7" s="19">
        <f t="shared" si="0"/>
        <v>7.3419999999999996</v>
      </c>
      <c r="K7" s="24" t="s">
        <v>15</v>
      </c>
      <c r="L7" s="19">
        <f t="shared" si="1"/>
        <v>0.45300000000000001</v>
      </c>
      <c r="M7" s="24" t="s">
        <v>16</v>
      </c>
      <c r="N7" s="19">
        <f t="shared" si="2"/>
        <v>0</v>
      </c>
    </row>
    <row r="8" spans="2:14" s="2" customFormat="1" ht="21" customHeight="1" x14ac:dyDescent="0.25">
      <c r="B8" s="22" t="s">
        <v>17</v>
      </c>
      <c r="C8" s="21">
        <v>4.21</v>
      </c>
      <c r="D8" s="22" t="s">
        <v>18</v>
      </c>
      <c r="E8" s="21">
        <v>10.6</v>
      </c>
      <c r="F8" s="22" t="s">
        <v>19</v>
      </c>
      <c r="G8" s="23">
        <v>1.145</v>
      </c>
      <c r="I8" s="24" t="s">
        <v>17</v>
      </c>
      <c r="J8" s="19">
        <f t="shared" si="0"/>
        <v>4.21</v>
      </c>
      <c r="K8" s="24" t="s">
        <v>18</v>
      </c>
      <c r="L8" s="19">
        <f t="shared" si="1"/>
        <v>10.6</v>
      </c>
      <c r="M8" s="24" t="s">
        <v>19</v>
      </c>
      <c r="N8" s="19">
        <f t="shared" si="2"/>
        <v>1.145</v>
      </c>
    </row>
    <row r="9" spans="2:14" s="2" customFormat="1" ht="21" customHeight="1" x14ac:dyDescent="0.25">
      <c r="B9" s="22" t="s">
        <v>20</v>
      </c>
      <c r="C9" s="21">
        <v>8.3450000000000006</v>
      </c>
      <c r="D9" s="22" t="s">
        <v>21</v>
      </c>
      <c r="E9" s="21">
        <v>0.5</v>
      </c>
      <c r="F9" s="22" t="s">
        <v>22</v>
      </c>
      <c r="G9" s="23">
        <v>2.1349999999999998</v>
      </c>
      <c r="I9" s="24" t="s">
        <v>20</v>
      </c>
      <c r="J9" s="19">
        <f t="shared" si="0"/>
        <v>8.3450000000000006</v>
      </c>
      <c r="K9" s="24" t="s">
        <v>21</v>
      </c>
      <c r="L9" s="19">
        <f t="shared" si="1"/>
        <v>0.5</v>
      </c>
      <c r="M9" s="24" t="s">
        <v>22</v>
      </c>
      <c r="N9" s="19">
        <f t="shared" si="2"/>
        <v>2.1349999999999998</v>
      </c>
    </row>
    <row r="10" spans="2:14" s="2" customFormat="1" ht="21" customHeight="1" x14ac:dyDescent="0.25">
      <c r="B10" s="22" t="s">
        <v>23</v>
      </c>
      <c r="C10" s="21">
        <v>0</v>
      </c>
      <c r="D10" s="22" t="s">
        <v>24</v>
      </c>
      <c r="E10" s="21">
        <v>2.4500000000000002</v>
      </c>
      <c r="F10" s="22" t="s">
        <v>25</v>
      </c>
      <c r="G10" s="23">
        <v>0</v>
      </c>
      <c r="I10" s="24" t="s">
        <v>23</v>
      </c>
      <c r="J10" s="19">
        <f t="shared" si="0"/>
        <v>0</v>
      </c>
      <c r="K10" s="24" t="s">
        <v>24</v>
      </c>
      <c r="L10" s="19">
        <f t="shared" si="1"/>
        <v>2.4500000000000002</v>
      </c>
      <c r="M10" s="24" t="s">
        <v>25</v>
      </c>
      <c r="N10" s="19">
        <f t="shared" si="2"/>
        <v>0</v>
      </c>
    </row>
    <row r="11" spans="2:14" s="2" customFormat="1" ht="21" customHeight="1" thickBot="1" x14ac:dyDescent="0.3">
      <c r="B11" s="26" t="s">
        <v>26</v>
      </c>
      <c r="C11" s="25">
        <v>2.7679999999999998</v>
      </c>
      <c r="D11" s="26" t="s">
        <v>27</v>
      </c>
      <c r="E11" s="25">
        <v>9.3239999999999998</v>
      </c>
      <c r="F11" s="26" t="s">
        <v>28</v>
      </c>
      <c r="G11" s="27">
        <v>5.6779999999999999</v>
      </c>
      <c r="I11" s="28" t="s">
        <v>26</v>
      </c>
      <c r="J11" s="19">
        <f t="shared" si="0"/>
        <v>2.7679999999999998</v>
      </c>
      <c r="K11" s="28" t="s">
        <v>27</v>
      </c>
      <c r="L11" s="19">
        <f t="shared" si="1"/>
        <v>9.3239999999999998</v>
      </c>
      <c r="M11" s="28" t="s">
        <v>28</v>
      </c>
      <c r="N11" s="19">
        <f t="shared" si="2"/>
        <v>5.6779999999999999</v>
      </c>
    </row>
    <row r="12" spans="2:14" s="2" customFormat="1" ht="12" customHeight="1" x14ac:dyDescent="0.25">
      <c r="B12" s="1"/>
      <c r="C12" s="1"/>
      <c r="D12" s="1"/>
      <c r="E12" s="1"/>
      <c r="F12" s="1"/>
      <c r="G12" s="1"/>
      <c r="I12" s="3"/>
      <c r="J12" s="4"/>
      <c r="K12" s="3"/>
      <c r="L12" s="4"/>
      <c r="M12" s="3"/>
      <c r="N12" s="4"/>
    </row>
    <row r="13" spans="2:14" s="2" customFormat="1" ht="39" customHeight="1" thickBot="1" x14ac:dyDescent="0.3">
      <c r="B13" s="5" t="s">
        <v>29</v>
      </c>
      <c r="C13" s="5"/>
      <c r="D13" s="5"/>
      <c r="E13" s="5"/>
      <c r="F13" s="5"/>
      <c r="G13" s="5"/>
      <c r="I13" s="3"/>
      <c r="J13" s="4"/>
      <c r="K13" s="3"/>
      <c r="L13" s="4"/>
      <c r="M13" s="3"/>
      <c r="N13" s="4"/>
    </row>
    <row r="14" spans="2:14" s="2" customFormat="1" ht="21" customHeight="1" thickBot="1" x14ac:dyDescent="0.3">
      <c r="B14" s="7" t="s">
        <v>2</v>
      </c>
      <c r="C14" s="8"/>
      <c r="D14" s="9" t="s">
        <v>3</v>
      </c>
      <c r="E14" s="10"/>
      <c r="F14" s="9" t="s">
        <v>4</v>
      </c>
      <c r="G14" s="10"/>
    </row>
    <row r="15" spans="2:14" s="2" customFormat="1" ht="21" customHeight="1" x14ac:dyDescent="0.25">
      <c r="B15" s="17" t="s">
        <v>5</v>
      </c>
      <c r="C15" s="17"/>
      <c r="D15" s="17" t="s">
        <v>6</v>
      </c>
      <c r="E15" s="17"/>
      <c r="F15" s="17" t="s">
        <v>7</v>
      </c>
      <c r="G15" s="17"/>
    </row>
    <row r="16" spans="2:14" s="2" customFormat="1" ht="21" customHeight="1" x14ac:dyDescent="0.25">
      <c r="B16" s="22" t="s">
        <v>8</v>
      </c>
      <c r="C16" s="22"/>
      <c r="D16" s="22" t="s">
        <v>9</v>
      </c>
      <c r="E16" s="22"/>
      <c r="F16" s="22" t="s">
        <v>10</v>
      </c>
      <c r="G16" s="22"/>
    </row>
    <row r="17" spans="2:7" s="2" customFormat="1" ht="21" customHeight="1" x14ac:dyDescent="0.25">
      <c r="B17" s="22" t="s">
        <v>11</v>
      </c>
      <c r="C17" s="22"/>
      <c r="D17" s="22" t="s">
        <v>12</v>
      </c>
      <c r="E17" s="22"/>
      <c r="F17" s="22" t="s">
        <v>13</v>
      </c>
      <c r="G17" s="22"/>
    </row>
    <row r="18" spans="2:7" s="2" customFormat="1" ht="21" customHeight="1" x14ac:dyDescent="0.25">
      <c r="B18" s="22" t="s">
        <v>14</v>
      </c>
      <c r="C18" s="22"/>
      <c r="D18" s="22" t="s">
        <v>15</v>
      </c>
      <c r="E18" s="22"/>
      <c r="F18" s="22" t="s">
        <v>16</v>
      </c>
      <c r="G18" s="22"/>
    </row>
    <row r="19" spans="2:7" s="2" customFormat="1" ht="21" customHeight="1" x14ac:dyDescent="0.25">
      <c r="B19" s="22" t="s">
        <v>17</v>
      </c>
      <c r="C19" s="22"/>
      <c r="D19" s="22" t="s">
        <v>18</v>
      </c>
      <c r="E19" s="22"/>
      <c r="F19" s="22" t="s">
        <v>19</v>
      </c>
      <c r="G19" s="22"/>
    </row>
    <row r="20" spans="2:7" s="2" customFormat="1" ht="21" customHeight="1" x14ac:dyDescent="0.25">
      <c r="B20" s="22" t="s">
        <v>20</v>
      </c>
      <c r="C20" s="22"/>
      <c r="D20" s="22" t="s">
        <v>21</v>
      </c>
      <c r="E20" s="22"/>
      <c r="F20" s="22" t="s">
        <v>22</v>
      </c>
      <c r="G20" s="22"/>
    </row>
    <row r="21" spans="2:7" s="2" customFormat="1" ht="21" customHeight="1" x14ac:dyDescent="0.25">
      <c r="B21" s="22" t="s">
        <v>23</v>
      </c>
      <c r="C21" s="22"/>
      <c r="D21" s="22" t="s">
        <v>24</v>
      </c>
      <c r="E21" s="22"/>
      <c r="F21" s="22" t="s">
        <v>25</v>
      </c>
      <c r="G21" s="22"/>
    </row>
    <row r="22" spans="2:7" s="2" customFormat="1" ht="21" customHeight="1" thickBot="1" x14ac:dyDescent="0.3">
      <c r="B22" s="26" t="s">
        <v>26</v>
      </c>
      <c r="C22" s="26"/>
      <c r="D22" s="26" t="s">
        <v>27</v>
      </c>
      <c r="E22" s="26"/>
      <c r="F22" s="26" t="s">
        <v>28</v>
      </c>
      <c r="G22" s="26"/>
    </row>
    <row r="23" spans="2:7" s="2" customFormat="1" ht="12" customHeight="1" x14ac:dyDescent="0.25">
      <c r="B23" s="1"/>
      <c r="C23" s="1"/>
      <c r="D23" s="1"/>
      <c r="E23" s="1"/>
      <c r="F23" s="1"/>
      <c r="G23" s="1"/>
    </row>
    <row r="24" spans="2:7" s="2" customFormat="1" ht="39" customHeight="1" thickBot="1" x14ac:dyDescent="0.3">
      <c r="B24" s="5" t="s">
        <v>30</v>
      </c>
      <c r="C24" s="5"/>
      <c r="D24" s="5"/>
      <c r="E24" s="5"/>
      <c r="F24" s="5"/>
      <c r="G24" s="5"/>
    </row>
    <row r="25" spans="2:7" s="2" customFormat="1" ht="21" customHeight="1" thickBot="1" x14ac:dyDescent="0.3">
      <c r="B25" s="7" t="s">
        <v>2</v>
      </c>
      <c r="C25" s="8"/>
      <c r="D25" s="9" t="s">
        <v>3</v>
      </c>
      <c r="E25" s="10"/>
      <c r="F25" s="9" t="s">
        <v>4</v>
      </c>
      <c r="G25" s="10"/>
    </row>
    <row r="26" spans="2:7" s="2" customFormat="1" ht="21" customHeight="1" x14ac:dyDescent="0.25">
      <c r="B26" s="17" t="s">
        <v>5</v>
      </c>
      <c r="C26" s="17"/>
      <c r="D26" s="17" t="s">
        <v>6</v>
      </c>
      <c r="E26" s="17"/>
      <c r="F26" s="17" t="s">
        <v>7</v>
      </c>
      <c r="G26" s="17"/>
    </row>
    <row r="27" spans="2:7" s="2" customFormat="1" ht="21" customHeight="1" x14ac:dyDescent="0.25">
      <c r="B27" s="22" t="s">
        <v>8</v>
      </c>
      <c r="C27" s="22"/>
      <c r="D27" s="22" t="s">
        <v>9</v>
      </c>
      <c r="E27" s="22"/>
      <c r="F27" s="22" t="s">
        <v>10</v>
      </c>
      <c r="G27" s="22"/>
    </row>
    <row r="28" spans="2:7" s="2" customFormat="1" ht="21" customHeight="1" x14ac:dyDescent="0.25">
      <c r="B28" s="22" t="s">
        <v>11</v>
      </c>
      <c r="C28" s="22"/>
      <c r="D28" s="22" t="s">
        <v>12</v>
      </c>
      <c r="E28" s="22"/>
      <c r="F28" s="22" t="s">
        <v>13</v>
      </c>
      <c r="G28" s="22"/>
    </row>
    <row r="29" spans="2:7" s="2" customFormat="1" ht="21" customHeight="1" x14ac:dyDescent="0.25">
      <c r="B29" s="22" t="s">
        <v>14</v>
      </c>
      <c r="C29" s="22"/>
      <c r="D29" s="22" t="s">
        <v>15</v>
      </c>
      <c r="E29" s="22"/>
      <c r="F29" s="22" t="s">
        <v>16</v>
      </c>
      <c r="G29" s="22"/>
    </row>
    <row r="30" spans="2:7" s="2" customFormat="1" ht="21" customHeight="1" x14ac:dyDescent="0.25">
      <c r="B30" s="22" t="s">
        <v>17</v>
      </c>
      <c r="C30" s="22"/>
      <c r="D30" s="22" t="s">
        <v>18</v>
      </c>
      <c r="E30" s="22"/>
      <c r="F30" s="22" t="s">
        <v>19</v>
      </c>
      <c r="G30" s="22"/>
    </row>
    <row r="31" spans="2:7" s="2" customFormat="1" ht="21" customHeight="1" x14ac:dyDescent="0.25">
      <c r="B31" s="22" t="s">
        <v>20</v>
      </c>
      <c r="C31" s="22"/>
      <c r="D31" s="22" t="s">
        <v>21</v>
      </c>
      <c r="E31" s="22"/>
      <c r="F31" s="22" t="s">
        <v>22</v>
      </c>
      <c r="G31" s="22"/>
    </row>
    <row r="32" spans="2:7" s="2" customFormat="1" ht="21" customHeight="1" x14ac:dyDescent="0.25">
      <c r="B32" s="22" t="s">
        <v>23</v>
      </c>
      <c r="C32" s="22"/>
      <c r="D32" s="22" t="s">
        <v>24</v>
      </c>
      <c r="E32" s="22"/>
      <c r="F32" s="22" t="s">
        <v>25</v>
      </c>
      <c r="G32" s="22"/>
    </row>
    <row r="33" spans="2:7" s="2" customFormat="1" ht="21" customHeight="1" thickBot="1" x14ac:dyDescent="0.3">
      <c r="B33" s="26" t="s">
        <v>26</v>
      </c>
      <c r="C33" s="26"/>
      <c r="D33" s="26" t="s">
        <v>27</v>
      </c>
      <c r="E33" s="26"/>
      <c r="F33" s="26" t="s">
        <v>28</v>
      </c>
      <c r="G33" s="26"/>
    </row>
  </sheetData>
  <mergeCells count="16">
    <mergeCell ref="B13:G13"/>
    <mergeCell ref="B14:C14"/>
    <mergeCell ref="D14:E14"/>
    <mergeCell ref="F14:G14"/>
    <mergeCell ref="B24:G24"/>
    <mergeCell ref="B25:C25"/>
    <mergeCell ref="D25:E25"/>
    <mergeCell ref="F25:G25"/>
    <mergeCell ref="B2:G2"/>
    <mergeCell ref="I2:N2"/>
    <mergeCell ref="B3:C3"/>
    <mergeCell ref="D3:E3"/>
    <mergeCell ref="F3:G3"/>
    <mergeCell ref="I3:J3"/>
    <mergeCell ref="K3:L3"/>
    <mergeCell ref="M3:N3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workbookViewId="0"/>
  </sheetViews>
  <sheetFormatPr baseColWidth="10" defaultColWidth="11.44140625" defaultRowHeight="15" x14ac:dyDescent="0.3"/>
  <cols>
    <col min="1" max="1" width="3.6640625" style="29" customWidth="1"/>
    <col min="2" max="3" width="14.5546875" style="29" customWidth="1"/>
    <col min="4" max="4" width="11.44140625" style="29"/>
    <col min="5" max="5" width="11.44140625" style="30"/>
    <col min="6" max="16384" width="11.44140625" style="29"/>
  </cols>
  <sheetData>
    <row r="1" spans="2:12" ht="12" customHeight="1" x14ac:dyDescent="0.3"/>
    <row r="2" spans="2:12" ht="39" customHeight="1" thickBot="1" x14ac:dyDescent="0.35">
      <c r="B2" s="31" t="s">
        <v>31</v>
      </c>
      <c r="C2" s="31"/>
      <c r="E2" s="32" t="s">
        <v>32</v>
      </c>
      <c r="F2" s="32"/>
      <c r="G2" s="32"/>
    </row>
    <row r="3" spans="2:12" ht="21" customHeight="1" thickBot="1" x14ac:dyDescent="0.35">
      <c r="B3" s="12" t="s">
        <v>2</v>
      </c>
      <c r="C3" s="33"/>
      <c r="E3" s="34" t="s">
        <v>33</v>
      </c>
      <c r="F3" s="35"/>
      <c r="G3" s="36">
        <f>IF(LARGE($B$35:$D$35,1)&lt;&gt;0,LARGE($B$35:$D$35,1),LARGE($B$36:$D$36,1))</f>
        <v>11.125</v>
      </c>
      <c r="I3" s="37" t="s">
        <v>34</v>
      </c>
      <c r="K3" s="38"/>
      <c r="L3" s="39"/>
    </row>
    <row r="4" spans="2:12" ht="21" customHeight="1" x14ac:dyDescent="0.3">
      <c r="B4" s="19" t="str">
        <f t="array" ref="B4">INDEX(Pesées!$I$4:$I$11,MATCH(LARGE(Pesées!$J$4:$J$11+ROW($4:$11)%%%,ROW(A1)),Pesées!$J$4:$J$11+ROW($4:$11)%%%,0))</f>
        <v>Poste 1</v>
      </c>
      <c r="C4" s="40">
        <f>VLOOKUP(B4,Pesées!$I$4:$J$11,2,0)</f>
        <v>10.56</v>
      </c>
      <c r="E4" s="41" t="str">
        <f>IF(G4&lt;&gt;G3,I4,E3)</f>
        <v>2ème</v>
      </c>
      <c r="F4" s="42"/>
      <c r="G4" s="43">
        <f>IF(LARGE($B$35:$D$35,2)&lt;&gt;0,LARGE($B$35:$D$35,2),LARGE($B$36:$D$36,1))</f>
        <v>10.56</v>
      </c>
      <c r="I4" s="37" t="s">
        <v>35</v>
      </c>
      <c r="K4" s="38"/>
      <c r="L4" s="39"/>
    </row>
    <row r="5" spans="2:12" ht="21" customHeight="1" x14ac:dyDescent="0.3">
      <c r="B5" s="19" t="str">
        <f t="array" ref="B5">INDEX(Pesées!$I$4:$I$11,MATCH(LARGE(Pesées!$J$4:$J$11+ROW($4:$11)%%%,ROW(A2)),Pesées!$J$4:$J$11+ROW($4:$11)%%%,0))</f>
        <v>Poste 6</v>
      </c>
      <c r="C5" s="40">
        <f>VLOOKUP(B5,Pesées!$I$4:$J$11,2,0)</f>
        <v>8.3450000000000006</v>
      </c>
      <c r="E5" s="41" t="str">
        <f t="shared" ref="E5:E26" si="0">IF(G5&lt;&gt;G4,I5,E4)</f>
        <v>3ème</v>
      </c>
      <c r="F5" s="42"/>
      <c r="G5" s="43">
        <f>IF(LARGE($B$35:$D$35,3)&lt;&gt;0,LARGE($B$35:$D$35,3),LARGE($B$36:$D$36,1))</f>
        <v>8.3420000000000005</v>
      </c>
      <c r="I5" s="37" t="s">
        <v>36</v>
      </c>
      <c r="K5" s="38"/>
      <c r="L5" s="39"/>
    </row>
    <row r="6" spans="2:12" ht="21" customHeight="1" x14ac:dyDescent="0.3">
      <c r="B6" s="19" t="str">
        <f t="array" ref="B6">INDEX(Pesées!$I$4:$I$11,MATCH(LARGE(Pesées!$J$4:$J$11+ROW($4:$11)%%%,ROW(A3)),Pesées!$J$4:$J$11+ROW($4:$11)%%%,0))</f>
        <v>Poste 4</v>
      </c>
      <c r="C6" s="40">
        <f>VLOOKUP(B6,Pesées!$I$4:$J$11,2,0)</f>
        <v>7.3419999999999996</v>
      </c>
      <c r="E6" s="41" t="str">
        <f t="shared" si="0"/>
        <v>4ème</v>
      </c>
      <c r="F6" s="42"/>
      <c r="G6" s="43">
        <f>IF(LARGE($B$36:$D$36,1)&lt;&gt;0,LARGE($B$36:$D$36,1),LARGE($B$37:$D$37,1))</f>
        <v>10.6</v>
      </c>
      <c r="I6" s="37" t="s">
        <v>37</v>
      </c>
      <c r="K6" s="38"/>
      <c r="L6" s="39"/>
    </row>
    <row r="7" spans="2:12" ht="21" customHeight="1" x14ac:dyDescent="0.3">
      <c r="B7" s="19" t="str">
        <f t="array" ref="B7">INDEX(Pesées!$I$4:$I$11,MATCH(LARGE(Pesées!$J$4:$J$11+ROW($4:$11)%%%,ROW(A4)),Pesées!$J$4:$J$11+ROW($4:$11)%%%,0))</f>
        <v>Poste 2</v>
      </c>
      <c r="C7" s="40">
        <f>VLOOKUP(B7,Pesées!$I$4:$J$11,2,0)</f>
        <v>6.3419999999999996</v>
      </c>
      <c r="E7" s="41" t="str">
        <f t="shared" si="0"/>
        <v>5ème</v>
      </c>
      <c r="F7" s="42"/>
      <c r="G7" s="43">
        <f>IF(LARGE($B$36:$D$36,2)&lt;&gt;0,LARGE($B$36:$D$36,2),LARGE($B$37:$D$37,1))</f>
        <v>8.3450000000000006</v>
      </c>
      <c r="I7" s="37" t="s">
        <v>38</v>
      </c>
      <c r="K7" s="38"/>
      <c r="L7" s="39"/>
    </row>
    <row r="8" spans="2:12" ht="21" customHeight="1" x14ac:dyDescent="0.3">
      <c r="B8" s="19" t="str">
        <f t="array" ref="B8">INDEX(Pesées!$I$4:$I$11,MATCH(LARGE(Pesées!$J$4:$J$11+ROW($4:$11)%%%,ROW(A5)),Pesées!$J$4:$J$11+ROW($4:$11)%%%,0))</f>
        <v>Poste 3</v>
      </c>
      <c r="C8" s="40">
        <f>VLOOKUP(B8,Pesées!$I$4:$J$11,2,0)</f>
        <v>4.7859999999999996</v>
      </c>
      <c r="E8" s="41" t="str">
        <f t="shared" si="0"/>
        <v>6ème</v>
      </c>
      <c r="F8" s="42"/>
      <c r="G8" s="43">
        <f>IF(LARGE($B$36:$D$36,3)&lt;&gt;0,LARGE($B$36:$D$36,3),LARGE($B$37:$D$37,1))</f>
        <v>7.3419999999999996</v>
      </c>
      <c r="I8" s="37" t="s">
        <v>39</v>
      </c>
      <c r="K8" s="38"/>
      <c r="L8" s="39"/>
    </row>
    <row r="9" spans="2:12" ht="21" customHeight="1" x14ac:dyDescent="0.3">
      <c r="B9" s="19" t="str">
        <f t="array" ref="B9">INDEX(Pesées!$I$4:$I$11,MATCH(LARGE(Pesées!$J$4:$J$11+ROW($4:$11)%%%,ROW(A6)),Pesées!$J$4:$J$11+ROW($4:$11)%%%,0))</f>
        <v>Poste 5</v>
      </c>
      <c r="C9" s="40">
        <f>VLOOKUP(B9,Pesées!$I$4:$J$11,2,0)</f>
        <v>4.21</v>
      </c>
      <c r="E9" s="41" t="str">
        <f t="shared" si="0"/>
        <v>7ème</v>
      </c>
      <c r="F9" s="42"/>
      <c r="G9" s="43">
        <f>IF(LARGE($B$37:$D$37,1)&lt;&gt;0,LARGE($B$37:$D$37,1),LARGE($B$38:$D$38,1))</f>
        <v>9.3239999999999998</v>
      </c>
      <c r="I9" s="37" t="s">
        <v>40</v>
      </c>
      <c r="K9" s="38"/>
      <c r="L9" s="39"/>
    </row>
    <row r="10" spans="2:12" ht="21" customHeight="1" x14ac:dyDescent="0.3">
      <c r="B10" s="19" t="str">
        <f t="array" ref="B10">INDEX(Pesées!$I$4:$I$11,MATCH(LARGE(Pesées!$J$4:$J$11+ROW($4:$11)%%%,ROW(A7)),Pesées!$J$4:$J$11+ROW($4:$11)%%%,0))</f>
        <v>Poste 8</v>
      </c>
      <c r="C10" s="40">
        <f>VLOOKUP(B10,Pesées!$I$4:$J$11,2,0)</f>
        <v>2.7679999999999998</v>
      </c>
      <c r="E10" s="41" t="str">
        <f t="shared" si="0"/>
        <v>8ème</v>
      </c>
      <c r="F10" s="42"/>
      <c r="G10" s="43">
        <f>IF(LARGE($B$37:$D$37,2)&lt;&gt;0,LARGE($B$37:$D$37,2),LARGE($B$38:$D$38,1))</f>
        <v>7.3419999999999996</v>
      </c>
      <c r="I10" s="37" t="s">
        <v>41</v>
      </c>
      <c r="K10" s="38"/>
      <c r="L10" s="39"/>
    </row>
    <row r="11" spans="2:12" ht="21" customHeight="1" x14ac:dyDescent="0.3">
      <c r="B11" s="19" t="str">
        <f t="array" ref="B11">INDEX(Pesées!$I$4:$I$11,MATCH(LARGE(Pesées!$J$4:$J$11+ROW($4:$11)%%%,ROW(A8)),Pesées!$J$4:$J$11+ROW($4:$11)%%%,0))</f>
        <v>Poste 7</v>
      </c>
      <c r="C11" s="40">
        <f>VLOOKUP(B11,Pesées!$I$4:$J$11,2,0)</f>
        <v>0</v>
      </c>
      <c r="E11" s="41" t="str">
        <f t="shared" si="0"/>
        <v>9ème</v>
      </c>
      <c r="F11" s="42"/>
      <c r="G11" s="43">
        <f>IF(LARGE($B$37:$D$37,3)&lt;&gt;0,LARGE($B$37:$D$37,3),LARGE($B$38:$D$38,1))</f>
        <v>5.6779999999999999</v>
      </c>
      <c r="I11" s="37" t="s">
        <v>42</v>
      </c>
      <c r="K11" s="38"/>
      <c r="L11" s="39"/>
    </row>
    <row r="12" spans="2:12" ht="17.399999999999999" thickBot="1" x14ac:dyDescent="0.35">
      <c r="B12" s="44"/>
      <c r="C12" s="45"/>
      <c r="E12" s="41" t="str">
        <f t="shared" si="0"/>
        <v>10ème</v>
      </c>
      <c r="F12" s="42"/>
      <c r="G12" s="43">
        <f>IF(LARGE($B$38:$D$38,1)&lt;&gt;0,LARGE($B$38:$D$38,1),LARGE($B$39:$D$39,1))</f>
        <v>8.2309999999999999</v>
      </c>
      <c r="I12" s="37" t="s">
        <v>43</v>
      </c>
      <c r="K12" s="38"/>
      <c r="L12" s="39"/>
    </row>
    <row r="13" spans="2:12" ht="21" customHeight="1" thickBot="1" x14ac:dyDescent="0.35">
      <c r="B13" s="12" t="s">
        <v>3</v>
      </c>
      <c r="C13" s="33"/>
      <c r="E13" s="41" t="str">
        <f t="shared" si="0"/>
        <v>11ème</v>
      </c>
      <c r="F13" s="42"/>
      <c r="G13" s="43">
        <f>IF(LARGE($B$38:$D$38,2)&lt;&gt;0,LARGE($B$38:$D$38,2),LARGE($B$39:$D$39,1))</f>
        <v>6.3419999999999996</v>
      </c>
      <c r="I13" s="37" t="s">
        <v>44</v>
      </c>
      <c r="K13" s="38"/>
      <c r="L13" s="39"/>
    </row>
    <row r="14" spans="2:12" ht="21" customHeight="1" x14ac:dyDescent="0.3">
      <c r="B14" s="19" t="str">
        <f t="array" ref="B14">INDEX(Pesées!$K$4:$K$11,MATCH(LARGE(Pesées!$L$4:$L$11+ROW($4:$11)%%%,ROW(A1)),Pesées!$L$4:$L$11+ROW($4:$11)%%%,0))</f>
        <v>Poste 9</v>
      </c>
      <c r="C14" s="40">
        <f>VLOOKUP(B14,Pesées!$K$4:$L$11,2,0)</f>
        <v>11.125</v>
      </c>
      <c r="E14" s="41" t="str">
        <f t="shared" si="0"/>
        <v>12ème</v>
      </c>
      <c r="F14" s="42"/>
      <c r="G14" s="43">
        <f>IF(LARGE($B$38:$D$38,3)&lt;&gt;0,LARGE($B$38:$D$38,3),LARGE($B$39:$D$39,1))</f>
        <v>4.5670000000000002</v>
      </c>
      <c r="I14" s="37" t="s">
        <v>45</v>
      </c>
      <c r="K14" s="38"/>
      <c r="L14" s="39"/>
    </row>
    <row r="15" spans="2:12" ht="21" customHeight="1" x14ac:dyDescent="0.3">
      <c r="B15" s="19" t="str">
        <f t="array" ref="B15">INDEX(Pesées!$K$4:$K$11,MATCH(LARGE(Pesées!$L$4:$L$11+ROW($4:$11)%%%,ROW(A2)),Pesées!$L$4:$L$11+ROW($4:$11)%%%,0))</f>
        <v>Poste 13</v>
      </c>
      <c r="C15" s="40">
        <f>VLOOKUP(B15,Pesées!$K$4:$L$11,2,0)</f>
        <v>10.6</v>
      </c>
      <c r="E15" s="41" t="str">
        <f t="shared" si="0"/>
        <v>13ème</v>
      </c>
      <c r="F15" s="42"/>
      <c r="G15" s="43">
        <f>IF(LARGE($B$39:$D$39,1)&lt;&gt;0,LARGE($B$39:$D$39,1),LARGE($B$40:$D$40,1))</f>
        <v>4.7859999999999996</v>
      </c>
      <c r="I15" s="37" t="s">
        <v>46</v>
      </c>
      <c r="K15" s="38"/>
      <c r="L15" s="39"/>
    </row>
    <row r="16" spans="2:12" ht="21" customHeight="1" x14ac:dyDescent="0.3">
      <c r="B16" s="19" t="str">
        <f t="array" ref="B16">INDEX(Pesées!$K$4:$K$11,MATCH(LARGE(Pesées!$L$4:$L$11+ROW($4:$11)%%%,ROW(A3)),Pesées!$L$4:$L$11+ROW($4:$11)%%%,0))</f>
        <v>Poste 16</v>
      </c>
      <c r="C16" s="40">
        <f>VLOOKUP(B16,Pesées!$K$4:$L$11,2,0)</f>
        <v>9.3239999999999998</v>
      </c>
      <c r="E16" s="41" t="str">
        <f t="shared" si="0"/>
        <v>14ème</v>
      </c>
      <c r="F16" s="42"/>
      <c r="G16" s="43">
        <f>IF(LARGE($B$39:$D$39,2)&lt;&gt;0,LARGE($B$39:$D$39,2),LARGE($B$40:$D$40,1))</f>
        <v>4.2350000000000003</v>
      </c>
      <c r="I16" s="37" t="s">
        <v>47</v>
      </c>
      <c r="K16" s="38"/>
      <c r="L16" s="39"/>
    </row>
    <row r="17" spans="2:12" ht="21" customHeight="1" x14ac:dyDescent="0.3">
      <c r="B17" s="19" t="str">
        <f t="array" ref="B17">INDEX(Pesées!$K$4:$K$11,MATCH(LARGE(Pesées!$L$4:$L$11+ROW($4:$11)%%%,ROW(A4)),Pesées!$L$4:$L$11+ROW($4:$11)%%%,0))</f>
        <v>Poste 11</v>
      </c>
      <c r="C17" s="40">
        <f>VLOOKUP(B17,Pesées!$K$4:$L$11,2,0)</f>
        <v>8.2309999999999999</v>
      </c>
      <c r="E17" s="41" t="str">
        <f t="shared" si="0"/>
        <v>15ème</v>
      </c>
      <c r="F17" s="42"/>
      <c r="G17" s="43">
        <f>IF(LARGE($B$39:$D$39,3)&lt;&gt;0,LARGE($B$39:$D$39,3),LARGE($B$40:$D$40,1))</f>
        <v>2.1349999999999998</v>
      </c>
      <c r="I17" s="37" t="s">
        <v>48</v>
      </c>
      <c r="K17" s="38"/>
      <c r="L17" s="39"/>
    </row>
    <row r="18" spans="2:12" ht="21" customHeight="1" x14ac:dyDescent="0.3">
      <c r="B18" s="19" t="str">
        <f t="array" ref="B18">INDEX(Pesées!$K$4:$K$11,MATCH(LARGE(Pesées!$L$4:$L$11+ROW($4:$11)%%%,ROW(A5)),Pesées!$L$4:$L$11+ROW($4:$11)%%%,0))</f>
        <v>Poste 10</v>
      </c>
      <c r="C18" s="40">
        <f>VLOOKUP(B18,Pesées!$K$4:$L$11,2,0)</f>
        <v>4.2350000000000003</v>
      </c>
      <c r="E18" s="41" t="str">
        <f t="shared" si="0"/>
        <v>16ème</v>
      </c>
      <c r="F18" s="42"/>
      <c r="G18" s="43">
        <f>IF(LARGE($B$40:$D$40,1)&lt;&gt;0,LARGE($B$40:$D$40,1),LARGE($B$41:$D$41,1))</f>
        <v>4.21</v>
      </c>
      <c r="I18" s="37" t="s">
        <v>49</v>
      </c>
      <c r="K18" s="38"/>
      <c r="L18" s="39"/>
    </row>
    <row r="19" spans="2:12" ht="21" customHeight="1" x14ac:dyDescent="0.3">
      <c r="B19" s="19" t="str">
        <f t="array" ref="B19">INDEX(Pesées!$K$4:$K$11,MATCH(LARGE(Pesées!$L$4:$L$11+ROW($4:$11)%%%,ROW(A6)),Pesées!$L$4:$L$11+ROW($4:$11)%%%,0))</f>
        <v>Poste 15</v>
      </c>
      <c r="C19" s="40">
        <f>VLOOKUP(B19,Pesées!$K$4:$L$11,2,0)</f>
        <v>2.4500000000000002</v>
      </c>
      <c r="E19" s="41" t="str">
        <f t="shared" si="0"/>
        <v>17ème</v>
      </c>
      <c r="F19" s="42"/>
      <c r="G19" s="43">
        <f>IF(LARGE($B$40:$D$40,2)&lt;&gt;0,LARGE($B$40:$D$40,2),LARGE($B$41:$D$41,1))</f>
        <v>2.4500000000000002</v>
      </c>
      <c r="I19" s="37" t="s">
        <v>50</v>
      </c>
      <c r="K19" s="38"/>
      <c r="L19" s="39"/>
    </row>
    <row r="20" spans="2:12" ht="21" customHeight="1" x14ac:dyDescent="0.3">
      <c r="B20" s="19" t="str">
        <f t="array" ref="B20">INDEX(Pesées!$K$4:$K$11,MATCH(LARGE(Pesées!$L$4:$L$11+ROW($4:$11)%%%,ROW(A7)),Pesées!$L$4:$L$11+ROW($4:$11)%%%,0))</f>
        <v>Poste 14</v>
      </c>
      <c r="C20" s="40">
        <f>VLOOKUP(B20,Pesées!$K$4:$L$11,2,0)</f>
        <v>0.5</v>
      </c>
      <c r="E20" s="41" t="str">
        <f t="shared" si="0"/>
        <v>18ème</v>
      </c>
      <c r="F20" s="42"/>
      <c r="G20" s="43">
        <f>IF(LARGE($B$40:$D$40,3)&lt;&gt;0,LARGE($B$40:$D$40,3),LARGE($B$41:$D$41,1))</f>
        <v>1.145</v>
      </c>
      <c r="I20" s="37" t="s">
        <v>51</v>
      </c>
      <c r="K20" s="38"/>
      <c r="L20" s="39"/>
    </row>
    <row r="21" spans="2:12" ht="21" customHeight="1" x14ac:dyDescent="0.3">
      <c r="B21" s="19" t="str">
        <f t="array" ref="B21">INDEX(Pesées!$K$4:$K$11,MATCH(LARGE(Pesées!$L$4:$L$11+ROW($4:$11)%%%,ROW(A8)),Pesées!$L$4:$L$11+ROW($4:$11)%%%,0))</f>
        <v>Poste 12</v>
      </c>
      <c r="C21" s="40">
        <f>VLOOKUP(B21,Pesées!$K$4:$L$11,2,0)</f>
        <v>0.45300000000000001</v>
      </c>
      <c r="E21" s="41" t="str">
        <f t="shared" si="0"/>
        <v>19ème</v>
      </c>
      <c r="F21" s="42"/>
      <c r="G21" s="43">
        <f>IF(LARGE($B$41:$D$41,1)&lt;&gt;0,LARGE($B$41:$D$41,1),LARGE($B$42:$D$42,1))</f>
        <v>2.7679999999999998</v>
      </c>
      <c r="I21" s="37" t="s">
        <v>52</v>
      </c>
      <c r="K21" s="38"/>
      <c r="L21" s="39"/>
    </row>
    <row r="22" spans="2:12" ht="17.399999999999999" thickBot="1" x14ac:dyDescent="0.35">
      <c r="B22" s="44"/>
      <c r="C22" s="45"/>
      <c r="E22" s="41" t="str">
        <f t="shared" si="0"/>
        <v>20ème</v>
      </c>
      <c r="F22" s="42"/>
      <c r="G22" s="43">
        <f>IF(LARGE($B$41:$D$41,2)&lt;&gt;0,LARGE($B$41:$D$41,2),LARGE($B$42:$D$42,1))</f>
        <v>0.5</v>
      </c>
      <c r="I22" s="37" t="s">
        <v>53</v>
      </c>
      <c r="K22" s="38"/>
      <c r="L22" s="39"/>
    </row>
    <row r="23" spans="2:12" ht="21" customHeight="1" thickBot="1" x14ac:dyDescent="0.35">
      <c r="B23" s="12" t="s">
        <v>4</v>
      </c>
      <c r="C23" s="33"/>
      <c r="E23" s="41" t="str">
        <f t="shared" si="0"/>
        <v>21ème</v>
      </c>
      <c r="F23" s="42"/>
      <c r="G23" s="43">
        <f>IF(LARGE($B$41:$D$41,3)&lt;&gt;0,LARGE($B$41:$D$41,3),LARGE($B$42:$D$42,1))</f>
        <v>0.45300000000000001</v>
      </c>
      <c r="I23" s="37" t="s">
        <v>54</v>
      </c>
      <c r="K23" s="38"/>
      <c r="L23" s="39"/>
    </row>
    <row r="24" spans="2:12" ht="21" customHeight="1" x14ac:dyDescent="0.3">
      <c r="B24" s="19" t="str">
        <f t="array" ref="B24">INDEX(Pesées!$M$4:$M$11,MATCH(LARGE(Pesées!$N$4:$N$11+ROW($4:$11)%%%,ROW(A1)),Pesées!$N$4:$N$11+ROW($4:$11)%%%,0))</f>
        <v>Poste 18</v>
      </c>
      <c r="C24" s="40">
        <f>VLOOKUP(B24,Pesées!$M$4:$N$11,2,0)</f>
        <v>8.3420000000000005</v>
      </c>
      <c r="E24" s="41" t="str">
        <f t="shared" si="0"/>
        <v>22ème</v>
      </c>
      <c r="F24" s="42"/>
      <c r="G24" s="43">
        <f>IF(OR(LARGE($B$42:$D$42,1)=G21,LARGE($B$42:$D$42,1)=G22,LARGE($B$42:$D$42,1)=G23),LARGE($B$41:$D$41,3),LARGE($B$42:$D$42,1))</f>
        <v>0</v>
      </c>
      <c r="I24" s="37" t="s">
        <v>55</v>
      </c>
      <c r="K24" s="38"/>
      <c r="L24" s="39"/>
    </row>
    <row r="25" spans="2:12" ht="21" customHeight="1" x14ac:dyDescent="0.3">
      <c r="B25" s="19" t="str">
        <f t="array" ref="B25">INDEX(Pesées!$M$4:$M$11,MATCH(LARGE(Pesées!$N$4:$N$11+ROW($4:$11)%%%,ROW(A2)),Pesées!$N$4:$N$11+ROW($4:$11)%%%,0))</f>
        <v>Poste 17</v>
      </c>
      <c r="C25" s="40">
        <f>VLOOKUP(B25,Pesées!$M$4:$N$11,2,0)</f>
        <v>7.3419999999999996</v>
      </c>
      <c r="E25" s="41" t="str">
        <f t="shared" si="0"/>
        <v>22ème</v>
      </c>
      <c r="F25" s="42"/>
      <c r="G25" s="43">
        <f>IF(OR(LARGE($B$42:$D$42,2)=G22,LARGE($B$42:$D$42,2)=G23,LARGE($B$42:$D$42,2)=G24),LARGE($B$41:$D$41,3),LARGE($B$42:$D$42,2))</f>
        <v>0</v>
      </c>
      <c r="I25" s="37" t="s">
        <v>56</v>
      </c>
      <c r="K25" s="38"/>
      <c r="L25" s="39"/>
    </row>
    <row r="26" spans="2:12" ht="21" customHeight="1" thickBot="1" x14ac:dyDescent="0.35">
      <c r="B26" s="19" t="str">
        <f t="array" ref="B26">INDEX(Pesées!$M$4:$M$11,MATCH(LARGE(Pesées!$N$4:$N$11+ROW($4:$11)%%%,ROW(A3)),Pesées!$N$4:$N$11+ROW($4:$11)%%%,0))</f>
        <v>Poste 24</v>
      </c>
      <c r="C26" s="40">
        <f>VLOOKUP(B26,Pesées!$M$4:$N$11,2,0)</f>
        <v>5.6779999999999999</v>
      </c>
      <c r="E26" s="46" t="str">
        <f t="shared" si="0"/>
        <v>22ème</v>
      </c>
      <c r="F26" s="47"/>
      <c r="G26" s="48">
        <f>LARGE(B42:D42,3)</f>
        <v>0</v>
      </c>
      <c r="I26" s="37" t="s">
        <v>57</v>
      </c>
      <c r="K26" s="38"/>
      <c r="L26" s="39"/>
    </row>
    <row r="27" spans="2:12" ht="21" customHeight="1" x14ac:dyDescent="0.3">
      <c r="B27" s="19" t="str">
        <f t="array" ref="B27">INDEX(Pesées!$M$4:$M$11,MATCH(LARGE(Pesées!$N$4:$N$11+ROW($4:$11)%%%,ROW(A4)),Pesées!$N$4:$N$11+ROW($4:$11)%%%,0))</f>
        <v>Poste 19</v>
      </c>
      <c r="C27" s="40">
        <f>VLOOKUP(B27,Pesées!$M$4:$N$11,2,0)</f>
        <v>4.5670000000000002</v>
      </c>
    </row>
    <row r="28" spans="2:12" ht="21" customHeight="1" x14ac:dyDescent="0.3">
      <c r="B28" s="19" t="str">
        <f t="array" ref="B28">INDEX(Pesées!$M$4:$M$11,MATCH(LARGE(Pesées!$N$4:$N$11+ROW($4:$11)%%%,ROW(A5)),Pesées!$N$4:$N$11+ROW($4:$11)%%%,0))</f>
        <v>Poste 22</v>
      </c>
      <c r="C28" s="40">
        <f>VLOOKUP(B28,Pesées!$M$4:$N$11,2,0)</f>
        <v>2.1349999999999998</v>
      </c>
    </row>
    <row r="29" spans="2:12" ht="21" customHeight="1" x14ac:dyDescent="0.3">
      <c r="B29" s="19" t="str">
        <f t="array" ref="B29">INDEX(Pesées!$M$4:$M$11,MATCH(LARGE(Pesées!$N$4:$N$11+ROW($4:$11)%%%,ROW(A6)),Pesées!$N$4:$N$11+ROW($4:$11)%%%,0))</f>
        <v>Poste 21</v>
      </c>
      <c r="C29" s="40">
        <f>VLOOKUP(B29,Pesées!$M$4:$N$11,2,0)</f>
        <v>1.145</v>
      </c>
    </row>
    <row r="30" spans="2:12" ht="21" customHeight="1" x14ac:dyDescent="0.3">
      <c r="B30" s="19" t="str">
        <f t="array" ref="B30">INDEX(Pesées!$M$4:$M$11,MATCH(LARGE(Pesées!$N$4:$N$11+ROW($4:$11)%%%,ROW(A7)),Pesées!$N$4:$N$11+ROW($4:$11)%%%,0))</f>
        <v>Poste 23</v>
      </c>
      <c r="C30" s="40">
        <f>VLOOKUP(B30,Pesées!$M$4:$N$11,2,0)</f>
        <v>0</v>
      </c>
    </row>
    <row r="31" spans="2:12" ht="21" customHeight="1" x14ac:dyDescent="0.3">
      <c r="B31" s="19" t="str">
        <f t="array" ref="B31">INDEX(Pesées!$M$4:$M$11,MATCH(LARGE(Pesées!$N$4:$N$11+ROW($4:$11)%%%,ROW(A8)),Pesées!$N$4:$N$11+ROW($4:$11)%%%,0))</f>
        <v>Poste 20</v>
      </c>
      <c r="C31" s="40">
        <f>VLOOKUP(B31,Pesées!$M$4:$N$11,2,0)</f>
        <v>0</v>
      </c>
    </row>
    <row r="33" spans="2:7" x14ac:dyDescent="0.3">
      <c r="B33" s="49"/>
      <c r="C33" s="49"/>
      <c r="D33" s="49"/>
      <c r="E33" s="50"/>
      <c r="F33" s="49"/>
      <c r="G33" s="49"/>
    </row>
    <row r="34" spans="2:7" x14ac:dyDescent="0.3">
      <c r="B34" s="51" t="s">
        <v>2</v>
      </c>
      <c r="C34" s="51" t="s">
        <v>3</v>
      </c>
      <c r="D34" s="51" t="s">
        <v>4</v>
      </c>
      <c r="E34" s="52"/>
      <c r="F34" s="53"/>
      <c r="G34" s="49"/>
    </row>
    <row r="35" spans="2:7" x14ac:dyDescent="0.3">
      <c r="B35" s="52">
        <f>C4</f>
        <v>10.56</v>
      </c>
      <c r="C35" s="52">
        <f>C14</f>
        <v>11.125</v>
      </c>
      <c r="D35" s="52">
        <f>C24</f>
        <v>8.3420000000000005</v>
      </c>
      <c r="E35" s="52"/>
      <c r="F35" s="53"/>
      <c r="G35" s="49"/>
    </row>
    <row r="36" spans="2:7" x14ac:dyDescent="0.3">
      <c r="B36" s="52">
        <f t="shared" ref="B36:B42" si="1">C5</f>
        <v>8.3450000000000006</v>
      </c>
      <c r="C36" s="52">
        <f t="shared" ref="C36:C42" si="2">C15</f>
        <v>10.6</v>
      </c>
      <c r="D36" s="52">
        <f t="shared" ref="D36:D42" si="3">C25</f>
        <v>7.3419999999999996</v>
      </c>
      <c r="E36" s="52"/>
      <c r="F36" s="53"/>
      <c r="G36" s="49"/>
    </row>
    <row r="37" spans="2:7" x14ac:dyDescent="0.3">
      <c r="B37" s="52">
        <f t="shared" si="1"/>
        <v>7.3419999999999996</v>
      </c>
      <c r="C37" s="52">
        <f t="shared" si="2"/>
        <v>9.3239999999999998</v>
      </c>
      <c r="D37" s="52">
        <f t="shared" si="3"/>
        <v>5.6779999999999999</v>
      </c>
      <c r="E37" s="52"/>
      <c r="F37" s="53"/>
      <c r="G37" s="49"/>
    </row>
    <row r="38" spans="2:7" x14ac:dyDescent="0.3">
      <c r="B38" s="52">
        <f t="shared" si="1"/>
        <v>6.3419999999999996</v>
      </c>
      <c r="C38" s="52">
        <f t="shared" si="2"/>
        <v>8.2309999999999999</v>
      </c>
      <c r="D38" s="52">
        <f t="shared" si="3"/>
        <v>4.5670000000000002</v>
      </c>
      <c r="E38" s="52"/>
      <c r="F38" s="53"/>
      <c r="G38" s="49"/>
    </row>
    <row r="39" spans="2:7" x14ac:dyDescent="0.3">
      <c r="B39" s="52">
        <f t="shared" si="1"/>
        <v>4.7859999999999996</v>
      </c>
      <c r="C39" s="52">
        <f t="shared" si="2"/>
        <v>4.2350000000000003</v>
      </c>
      <c r="D39" s="52">
        <f t="shared" si="3"/>
        <v>2.1349999999999998</v>
      </c>
      <c r="E39" s="52"/>
      <c r="F39" s="53"/>
      <c r="G39" s="49"/>
    </row>
    <row r="40" spans="2:7" x14ac:dyDescent="0.3">
      <c r="B40" s="52">
        <f t="shared" si="1"/>
        <v>4.21</v>
      </c>
      <c r="C40" s="52">
        <f t="shared" si="2"/>
        <v>2.4500000000000002</v>
      </c>
      <c r="D40" s="52">
        <f t="shared" si="3"/>
        <v>1.145</v>
      </c>
      <c r="E40" s="52"/>
      <c r="F40" s="53"/>
      <c r="G40" s="49"/>
    </row>
    <row r="41" spans="2:7" x14ac:dyDescent="0.3">
      <c r="B41" s="52">
        <f t="shared" si="1"/>
        <v>2.7679999999999998</v>
      </c>
      <c r="C41" s="52">
        <f t="shared" si="2"/>
        <v>0.5</v>
      </c>
      <c r="D41" s="52">
        <f t="shared" si="3"/>
        <v>0</v>
      </c>
      <c r="E41" s="52"/>
      <c r="F41" s="53"/>
      <c r="G41" s="49"/>
    </row>
    <row r="42" spans="2:7" x14ac:dyDescent="0.3">
      <c r="B42" s="52">
        <f t="shared" si="1"/>
        <v>0</v>
      </c>
      <c r="C42" s="52">
        <f t="shared" si="2"/>
        <v>0.45300000000000001</v>
      </c>
      <c r="D42" s="52">
        <f t="shared" si="3"/>
        <v>0</v>
      </c>
      <c r="E42" s="52"/>
      <c r="F42" s="53"/>
      <c r="G42" s="49"/>
    </row>
    <row r="43" spans="2:7" x14ac:dyDescent="0.3">
      <c r="B43" s="49"/>
      <c r="C43" s="49"/>
      <c r="D43" s="49"/>
      <c r="E43" s="52"/>
      <c r="F43" s="53"/>
      <c r="G43" s="49"/>
    </row>
    <row r="44" spans="2:7" x14ac:dyDescent="0.3">
      <c r="B44" s="49"/>
      <c r="C44" s="49"/>
      <c r="D44" s="49"/>
      <c r="E44" s="52"/>
      <c r="F44" s="53"/>
      <c r="G44" s="49"/>
    </row>
    <row r="45" spans="2:7" x14ac:dyDescent="0.3">
      <c r="B45" s="49"/>
      <c r="C45" s="49"/>
      <c r="D45" s="49"/>
      <c r="E45" s="52"/>
      <c r="F45" s="53"/>
      <c r="G45" s="49"/>
    </row>
    <row r="46" spans="2:7" x14ac:dyDescent="0.3">
      <c r="B46" s="49"/>
      <c r="C46" s="49"/>
      <c r="D46" s="49"/>
      <c r="E46" s="52"/>
      <c r="F46" s="53"/>
      <c r="G46" s="49"/>
    </row>
    <row r="47" spans="2:7" x14ac:dyDescent="0.3">
      <c r="B47" s="49"/>
      <c r="C47" s="49"/>
      <c r="D47" s="49"/>
      <c r="E47" s="52"/>
      <c r="F47" s="53"/>
      <c r="G47" s="49"/>
    </row>
    <row r="48" spans="2:7" x14ac:dyDescent="0.3">
      <c r="B48" s="49"/>
      <c r="C48" s="49"/>
      <c r="D48" s="49"/>
      <c r="E48" s="52"/>
      <c r="F48" s="53"/>
      <c r="G48" s="49"/>
    </row>
    <row r="49" spans="2:7" x14ac:dyDescent="0.3">
      <c r="B49" s="49"/>
      <c r="C49" s="49"/>
      <c r="D49" s="49"/>
      <c r="E49" s="52"/>
      <c r="F49" s="53"/>
      <c r="G49" s="49"/>
    </row>
    <row r="50" spans="2:7" x14ac:dyDescent="0.3">
      <c r="B50" s="49"/>
      <c r="C50" s="49"/>
      <c r="D50" s="49"/>
      <c r="E50" s="54"/>
      <c r="F50" s="53"/>
      <c r="G50" s="49"/>
    </row>
    <row r="51" spans="2:7" x14ac:dyDescent="0.3">
      <c r="B51" s="49"/>
      <c r="C51" s="49"/>
      <c r="D51" s="49"/>
      <c r="E51" s="54"/>
      <c r="F51" s="53"/>
      <c r="G51" s="49"/>
    </row>
    <row r="52" spans="2:7" x14ac:dyDescent="0.3">
      <c r="B52" s="49"/>
      <c r="C52" s="49"/>
      <c r="D52" s="49"/>
      <c r="E52" s="54"/>
      <c r="F52" s="53"/>
      <c r="G52" s="49"/>
    </row>
    <row r="53" spans="2:7" x14ac:dyDescent="0.3">
      <c r="B53" s="49"/>
      <c r="C53" s="49"/>
      <c r="D53" s="49"/>
      <c r="E53" s="54"/>
      <c r="F53" s="53"/>
      <c r="G53" s="49"/>
    </row>
    <row r="54" spans="2:7" x14ac:dyDescent="0.3">
      <c r="B54" s="49"/>
      <c r="C54" s="49"/>
      <c r="D54" s="49"/>
      <c r="E54" s="54"/>
      <c r="F54" s="53"/>
      <c r="G54" s="49"/>
    </row>
    <row r="55" spans="2:7" x14ac:dyDescent="0.3">
      <c r="B55" s="49"/>
      <c r="C55" s="49"/>
      <c r="D55" s="49"/>
      <c r="E55" s="54"/>
      <c r="F55" s="53"/>
      <c r="G55" s="49"/>
    </row>
    <row r="56" spans="2:7" x14ac:dyDescent="0.3">
      <c r="B56" s="49"/>
      <c r="C56" s="49"/>
      <c r="D56" s="49"/>
      <c r="E56" s="54"/>
      <c r="F56" s="53"/>
      <c r="G56" s="49"/>
    </row>
    <row r="57" spans="2:7" x14ac:dyDescent="0.3">
      <c r="B57" s="49"/>
      <c r="C57" s="49"/>
      <c r="D57" s="49"/>
      <c r="E57" s="54"/>
      <c r="F57" s="53"/>
      <c r="G57" s="49"/>
    </row>
    <row r="58" spans="2:7" x14ac:dyDescent="0.3">
      <c r="B58" s="49"/>
      <c r="C58" s="49"/>
      <c r="D58" s="49"/>
      <c r="E58" s="54"/>
      <c r="F58" s="53"/>
      <c r="G58" s="49"/>
    </row>
    <row r="59" spans="2:7" x14ac:dyDescent="0.3">
      <c r="B59" s="49"/>
      <c r="C59" s="49"/>
      <c r="D59" s="49"/>
      <c r="E59" s="50"/>
      <c r="F59" s="49"/>
      <c r="G59" s="49"/>
    </row>
    <row r="60" spans="2:7" x14ac:dyDescent="0.3">
      <c r="B60" s="49"/>
      <c r="C60" s="49"/>
      <c r="D60" s="49"/>
      <c r="E60" s="50"/>
      <c r="F60" s="49"/>
      <c r="G60" s="49"/>
    </row>
  </sheetData>
  <mergeCells count="5">
    <mergeCell ref="B2:C2"/>
    <mergeCell ref="E2:G2"/>
    <mergeCell ref="B3:C3"/>
    <mergeCell ref="B13:C13"/>
    <mergeCell ref="B23:C23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Pesées</vt:lpstr>
      <vt:lpstr>Classements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2019-02-03T20:06:20Z</dcterms:created>
  <dcterms:modified xsi:type="dcterms:W3CDTF">2019-02-03T21:08:03Z</dcterms:modified>
</cp:coreProperties>
</file>