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-120" yWindow="-120" windowWidth="23256" windowHeight="13176" tabRatio="602" activeTab="1"/>
  </bookViews>
  <sheets>
    <sheet name="Formulaire" sheetId="6" r:id="rId1"/>
    <sheet name="Paiements" sheetId="2" r:id="rId2"/>
    <sheet name="Reçu impôt 2019" sheetId="4" r:id="rId3"/>
    <sheet name="Reçu impôt 2020)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" l="1"/>
  <c r="C12" i="2" l="1"/>
  <c r="C18" i="7" l="1"/>
  <c r="B18" i="7"/>
  <c r="A15" i="7"/>
  <c r="A14" i="7"/>
  <c r="A13" i="7"/>
  <c r="A12" i="7"/>
  <c r="C38" i="2"/>
  <c r="E18" i="7" s="1"/>
  <c r="E19" i="7" s="1"/>
  <c r="C29" i="2"/>
  <c r="E21" i="4" s="1"/>
  <c r="C21" i="2"/>
  <c r="E19" i="4" s="1"/>
  <c r="I4" i="6"/>
  <c r="C39" i="2" l="1"/>
  <c r="E20" i="4"/>
  <c r="A15" i="4"/>
  <c r="A14" i="4"/>
  <c r="A13" i="4"/>
  <c r="A12" i="4"/>
  <c r="C6" i="2" l="1"/>
  <c r="C19" i="4" l="1"/>
  <c r="B18" i="4"/>
  <c r="C21" i="4"/>
  <c r="C18" i="4"/>
  <c r="C8" i="2"/>
  <c r="C7" i="2"/>
  <c r="G9" i="2"/>
  <c r="B9" i="2"/>
  <c r="C5" i="2"/>
  <c r="G22" i="6" l="1"/>
  <c r="E22" i="4" l="1"/>
  <c r="H22" i="6"/>
  <c r="G28" i="6" l="1"/>
  <c r="D31" i="6" l="1"/>
  <c r="D30" i="6"/>
  <c r="D29" i="6"/>
  <c r="D28" i="6"/>
  <c r="B22" i="6" l="1"/>
  <c r="G10" i="2" s="1"/>
  <c r="F4" i="2" l="1"/>
  <c r="C4" i="2"/>
  <c r="H23" i="6" l="1"/>
  <c r="H24" i="6" l="1"/>
  <c r="C30" i="6"/>
  <c r="C31" i="6"/>
  <c r="C29" i="6"/>
  <c r="C28" i="6" l="1"/>
  <c r="F28" i="6" s="1"/>
  <c r="C11" i="2"/>
  <c r="C13" i="2" s="1"/>
  <c r="F31" i="6"/>
  <c r="G31" i="6"/>
  <c r="G29" i="6"/>
  <c r="F29" i="6"/>
  <c r="G30" i="6"/>
  <c r="F30" i="6"/>
</calcChain>
</file>

<file path=xl/sharedStrings.xml><?xml version="1.0" encoding="utf-8"?>
<sst xmlns="http://schemas.openxmlformats.org/spreadsheetml/2006/main" count="193" uniqueCount="108">
  <si>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</si>
  <si>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</si>
  <si>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</si>
  <si>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</si>
  <si>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</si>
  <si>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</si>
  <si>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</si>
  <si>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</si>
  <si>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</si>
  <si>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</si>
  <si>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</si>
  <si>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</si>
  <si>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Date de naissance</t>
  </si>
  <si>
    <t>Dates</t>
  </si>
  <si>
    <t>Montant</t>
  </si>
  <si>
    <t>Mary-Ann Holmes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</si>
  <si>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</si>
  <si>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</si>
  <si>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</si>
  <si>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</si>
  <si>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</si>
  <si>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</si>
  <si>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</si>
  <si>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</si>
  <si>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</si>
  <si>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</si>
  <si>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</si>
  <si>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</si>
  <si>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</si>
  <si>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</si>
  <si>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</si>
  <si>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</si>
  <si>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</si>
  <si>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</si>
  <si>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</si>
  <si>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</si>
  <si>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</si>
  <si>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</si>
  <si>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</si>
  <si>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</si>
  <si>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</si>
  <si>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</si>
  <si>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</si>
  <si>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</si>
  <si>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</si>
  <si>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</si>
  <si>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</si>
  <si>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</si>
  <si>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</si>
  <si>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</si>
  <si>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</si>
  <si>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</si>
  <si>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</si>
  <si>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</si>
  <si>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</si>
  <si>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</si>
  <si>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</si>
  <si>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</si>
  <si>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</si>
  <si>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</si>
  <si>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/>
  </si>
  <si>
    <t xml:space="preserve">             Tél</t>
  </si>
  <si>
    <t xml:space="preserve">              Cel</t>
  </si>
  <si>
    <t>Nom de famille</t>
  </si>
  <si>
    <t>Prof</t>
  </si>
  <si>
    <t>Minutes</t>
  </si>
  <si>
    <t xml:space="preserve">           Minutes</t>
  </si>
  <si>
    <t>Coûts spécials</t>
  </si>
  <si>
    <t>inscription</t>
  </si>
  <si>
    <t>2019-2020</t>
  </si>
  <si>
    <t>COURS PRIVÉES</t>
  </si>
  <si>
    <t xml:space="preserve">    Septembre 2019</t>
  </si>
  <si>
    <t>dates :  mois/jour         12/31</t>
  </si>
  <si>
    <t>Téléphone</t>
  </si>
  <si>
    <t>Cellulaire</t>
  </si>
  <si>
    <t>Cours</t>
  </si>
  <si>
    <t>Janvier à juin</t>
  </si>
  <si>
    <t>Septembre</t>
  </si>
  <si>
    <t>Septembre à décembre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</si>
  <si>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</si>
  <si>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</si>
  <si>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</si>
  <si>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</si>
  <si>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</si>
  <si>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Egan</t>
  </si>
  <si>
    <t>Martin</t>
  </si>
  <si>
    <t>Montants</t>
  </si>
  <si>
    <t>Total juin à août</t>
  </si>
  <si>
    <t>Total janvier à mai</t>
  </si>
  <si>
    <t>Total sept .à déc.</t>
  </si>
  <si>
    <t>Reçu 2020</t>
  </si>
  <si>
    <t>jo</t>
  </si>
  <si>
    <t>Total 2019-2020</t>
  </si>
  <si>
    <t>301-37 Rue St-Denis</t>
  </si>
  <si>
    <t>J6K 0J7</t>
  </si>
  <si>
    <t>nitramusik@gmail.com</t>
  </si>
  <si>
    <t>guitare</t>
  </si>
  <si>
    <t>Martin Egan</t>
  </si>
  <si>
    <t xml:space="preserve"> x</t>
  </si>
  <si>
    <t>Bonjour</t>
  </si>
  <si>
    <t>J'ai mis dans cellule I3 la formule pour que quand le montant</t>
  </si>
  <si>
    <t>de C39 égale C13 le mot payé apparait. Je voudrais ajouter,</t>
  </si>
  <si>
    <t>Merci</t>
  </si>
  <si>
    <t>également, que si C39 est supérieur à C13, le mot payé disparait</t>
  </si>
  <si>
    <t>et que la différence soit indiquée en négatif</t>
  </si>
  <si>
    <t>apparaitra à la place de PAYÉ</t>
  </si>
  <si>
    <t>Feuile Paiements</t>
  </si>
  <si>
    <t>Exemple: si C39 a comme montant 1180$ et C13 1177$, un 2$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</si>
</sst>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$&quot;* #,##0.00_);_(&quot;$&quot;* \(#,##0.00\);_(&quot;$&quot;* &quot;-&quot;??_);_(@_)"/>
    <numFmt numFmtId="165" formatCode="#,##0\ &quot;$&quot;_);[Red]\(#,##0\ &quot;$&quot;\)"/>
    <numFmt numFmtId="166" formatCode="#,##0.00\ &quot;$&quot;_);[Red]\(#,##0.00\ &quot;$&quot;\)"/>
    <numFmt numFmtId="167" formatCode="_ * #,##0.00_)\ [$$-C0C]_ ;_ * \(#,##0.00\)\ [$$-C0C]_ ;_ * &quot;-&quot;??_)\ [$$-C0C]_ ;_ @_ "/>
    <numFmt numFmtId="168" formatCode="_([$$-409]* #,##0.00_);_([$$-409]* \(#,##0.00\);_([$$-409]* &quot;-&quot;??_);_(@_)"/>
    <numFmt numFmtId="169" formatCode="&quot;$&quot;#,##0.00"/>
    <numFmt numFmtId="170" formatCode="[&lt;=9999999]###\-####;###\-###\-####"/>
    <numFmt numFmtId="171" formatCode="[$-409]d\-mmm\-yyyy;@"/>
    <numFmt numFmtId="172" formatCode="0&quot; minutes&quot;"/>
    <numFmt numFmtId="173" formatCode="[$-C0C]d\ mmm\ yyyy;@"/>
    <numFmt numFmtId="174" formatCode="00000"/>
    <numFmt numFmtId="175" formatCode="[$-C0C]d\ mmmm\,\ yyyy;@"/>
  </numFmts>
  <fonts count="3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5" fontId="2" fillId="0" borderId="0" xfId="0" applyNumberFormat="1" applyFont="1"/>
    <xf numFmtId="166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5" fontId="1" fillId="0" borderId="0" xfId="0" applyNumberFormat="1" applyFont="1"/>
    <xf numFmtId="165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7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9" fontId="10" fillId="0" borderId="0" xfId="0" applyNumberFormat="1" applyFont="1" applyAlignment="1" applyProtection="1">
      <alignment vertical="center"/>
      <protection locked="0"/>
    </xf>
    <xf numFmtId="169" fontId="10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 applyProtection="1">
      <alignment horizontal="left" vertical="center"/>
      <protection locked="0"/>
    </xf>
    <xf numFmtId="169" fontId="10" fillId="0" borderId="0" xfId="0" applyNumberFormat="1" applyFont="1" applyProtection="1">
      <protection locked="0"/>
    </xf>
    <xf numFmtId="169" fontId="10" fillId="0" borderId="0" xfId="0" applyNumberFormat="1" applyFont="1" applyAlignment="1">
      <alignment horizontal="center"/>
    </xf>
    <xf numFmtId="0" fontId="10" fillId="0" borderId="0" xfId="0" applyFont="1"/>
    <xf numFmtId="0" fontId="8" fillId="3" borderId="13" xfId="0" applyFont="1" applyFill="1" applyBorder="1" applyAlignment="1" applyProtection="1">
      <alignment horizontal="right" vertical="center"/>
      <protection locked="0"/>
    </xf>
    <xf numFmtId="0" fontId="14" fillId="0" borderId="0" xfId="0" applyFont="1" applyAlignment="1">
      <alignment vertical="top" textRotation="30"/>
    </xf>
    <xf numFmtId="0" fontId="15" fillId="0" borderId="6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right" vertical="center"/>
    </xf>
    <xf numFmtId="167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168" fontId="20" fillId="0" borderId="14" xfId="0" applyNumberFormat="1" applyFont="1" applyBorder="1" applyAlignment="1">
      <alignment horizontal="center" vertical="center"/>
    </xf>
    <xf numFmtId="168" fontId="21" fillId="0" borderId="5" xfId="0" applyNumberFormat="1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10" fontId="22" fillId="0" borderId="6" xfId="2" applyNumberFormat="1" applyFont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>
      <alignment horizontal="right" vertical="center"/>
    </xf>
    <xf numFmtId="167" fontId="21" fillId="0" borderId="0" xfId="0" applyNumberFormat="1" applyFont="1" applyAlignment="1" applyProtection="1">
      <alignment vertical="center"/>
      <protection locked="0"/>
    </xf>
    <xf numFmtId="0" fontId="22" fillId="0" borderId="11" xfId="0" applyFont="1" applyBorder="1" applyAlignment="1">
      <alignment horizontal="left" vertical="center"/>
    </xf>
    <xf numFmtId="0" fontId="22" fillId="3" borderId="13" xfId="0" applyFont="1" applyFill="1" applyBorder="1" applyAlignment="1" applyProtection="1">
      <alignment horizontal="left" vertical="center"/>
      <protection locked="0"/>
    </xf>
    <xf numFmtId="168" fontId="21" fillId="0" borderId="12" xfId="0" applyNumberFormat="1" applyFont="1" applyBorder="1" applyAlignment="1">
      <alignment vertical="center"/>
    </xf>
    <xf numFmtId="168" fontId="21" fillId="0" borderId="0" xfId="0" applyNumberFormat="1" applyFont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8" fontId="12" fillId="0" borderId="19" xfId="0" applyNumberFormat="1" applyFont="1" applyBorder="1" applyAlignment="1">
      <alignment horizontal="center" vertical="center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168" fontId="12" fillId="0" borderId="20" xfId="2" applyNumberFormat="1" applyFont="1" applyBorder="1" applyAlignment="1">
      <alignment horizontal="center" vertical="center"/>
    </xf>
    <xf numFmtId="168" fontId="12" fillId="0" borderId="4" xfId="0" applyNumberFormat="1" applyFont="1" applyBorder="1" applyAlignment="1">
      <alignment vertical="center"/>
    </xf>
    <xf numFmtId="168" fontId="12" fillId="0" borderId="14" xfId="0" applyNumberFormat="1" applyFont="1" applyBorder="1" applyAlignment="1">
      <alignment vertical="center"/>
    </xf>
    <xf numFmtId="168" fontId="12" fillId="0" borderId="4" xfId="0" applyNumberFormat="1" applyFont="1" applyBorder="1" applyAlignment="1">
      <alignment horizontal="center" vertical="center"/>
    </xf>
    <xf numFmtId="168" fontId="12" fillId="0" borderId="22" xfId="0" applyNumberFormat="1" applyFont="1" applyBorder="1" applyAlignment="1">
      <alignment horizontal="center"/>
    </xf>
    <xf numFmtId="172" fontId="12" fillId="0" borderId="16" xfId="0" applyNumberFormat="1" applyFont="1" applyBorder="1" applyAlignment="1">
      <alignment horizontal="center" vertical="center"/>
    </xf>
    <xf numFmtId="172" fontId="12" fillId="0" borderId="17" xfId="2" applyNumberFormat="1" applyFont="1" applyBorder="1" applyAlignment="1">
      <alignment horizontal="center" vertical="center"/>
    </xf>
    <xf numFmtId="168" fontId="22" fillId="0" borderId="18" xfId="0" applyNumberFormat="1" applyFont="1" applyBorder="1" applyAlignment="1">
      <alignment vertical="center"/>
    </xf>
    <xf numFmtId="168" fontId="22" fillId="0" borderId="6" xfId="0" applyNumberFormat="1" applyFont="1" applyBorder="1" applyAlignment="1">
      <alignment vertical="center"/>
    </xf>
    <xf numFmtId="167" fontId="0" fillId="0" borderId="0" xfId="0" applyNumberFormat="1" applyAlignment="1">
      <alignment horizontal="center"/>
    </xf>
    <xf numFmtId="167" fontId="0" fillId="0" borderId="28" xfId="0" applyNumberFormat="1" applyBorder="1" applyAlignment="1">
      <alignment horizontal="center"/>
    </xf>
    <xf numFmtId="168" fontId="22" fillId="0" borderId="0" xfId="0" applyNumberFormat="1" applyFont="1" applyAlignment="1">
      <alignment horizontal="right" vertical="center"/>
    </xf>
    <xf numFmtId="0" fontId="22" fillId="3" borderId="29" xfId="0" applyFont="1" applyFill="1" applyBorder="1" applyAlignment="1" applyProtection="1">
      <alignment vertical="center"/>
      <protection locked="0"/>
    </xf>
    <xf numFmtId="0" fontId="22" fillId="0" borderId="3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68" fontId="23" fillId="0" borderId="10" xfId="0" applyNumberFormat="1" applyFont="1" applyBorder="1" applyAlignment="1">
      <alignment vertical="center"/>
    </xf>
    <xf numFmtId="168" fontId="23" fillId="0" borderId="3" xfId="0" applyNumberFormat="1" applyFont="1" applyBorder="1" applyAlignment="1">
      <alignment vertical="center"/>
    </xf>
    <xf numFmtId="0" fontId="10" fillId="0" borderId="30" xfId="0" applyFont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68" fontId="25" fillId="0" borderId="4" xfId="1" applyNumberFormat="1" applyFont="1" applyBorder="1" applyAlignment="1" applyProtection="1">
      <alignment vertical="center"/>
      <protection locked="0"/>
    </xf>
    <xf numFmtId="0" fontId="25" fillId="0" borderId="10" xfId="0" applyFont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6" xfId="0" applyFont="1" applyBorder="1" applyAlignment="1">
      <alignment horizontal="right" vertical="center"/>
    </xf>
    <xf numFmtId="172" fontId="12" fillId="0" borderId="7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right" vertical="center"/>
    </xf>
    <xf numFmtId="0" fontId="10" fillId="0" borderId="11" xfId="0" applyFont="1" applyBorder="1" applyAlignment="1" applyProtection="1">
      <alignment vertical="center"/>
      <protection locked="0"/>
    </xf>
    <xf numFmtId="167" fontId="0" fillId="2" borderId="3" xfId="0" applyNumberFormat="1" applyFill="1" applyBorder="1"/>
    <xf numFmtId="0" fontId="0" fillId="2" borderId="3" xfId="0" applyFill="1" applyBorder="1" applyAlignment="1">
      <alignment horizontal="center"/>
    </xf>
    <xf numFmtId="0" fontId="0" fillId="0" borderId="12" xfId="0" applyBorder="1" applyAlignment="1">
      <alignment horizontal="left"/>
    </xf>
    <xf numFmtId="167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73" fontId="0" fillId="0" borderId="0" xfId="0" applyNumberFormat="1" applyAlignment="1">
      <alignment horizontal="center"/>
    </xf>
    <xf numFmtId="0" fontId="18" fillId="0" borderId="0" xfId="0" applyFont="1" applyAlignment="1">
      <alignment horizontal="left" vertical="center"/>
    </xf>
    <xf numFmtId="0" fontId="31" fillId="0" borderId="0" xfId="0" applyFont="1" applyAlignment="1" applyProtection="1">
      <alignment horizontal="center" vertical="top"/>
      <protection locked="0"/>
    </xf>
    <xf numFmtId="168" fontId="28" fillId="0" borderId="5" xfId="1" applyNumberFormat="1" applyFont="1" applyBorder="1" applyAlignment="1" applyProtection="1">
      <alignment vertical="center"/>
      <protection locked="0"/>
    </xf>
    <xf numFmtId="0" fontId="22" fillId="0" borderId="10" xfId="0" applyFont="1" applyBorder="1" applyAlignment="1">
      <alignment horizontal="left" vertical="center"/>
    </xf>
    <xf numFmtId="168" fontId="26" fillId="0" borderId="6" xfId="1" applyNumberFormat="1" applyFont="1" applyBorder="1" applyAlignment="1" applyProtection="1">
      <alignment vertical="center"/>
      <protection locked="0"/>
    </xf>
    <xf numFmtId="0" fontId="32" fillId="0" borderId="0" xfId="0" applyFont="1" applyAlignment="1">
      <alignment horizontal="left" vertical="center"/>
    </xf>
    <xf numFmtId="0" fontId="33" fillId="0" borderId="0" xfId="0" applyFont="1" applyAlignment="1" applyProtection="1">
      <alignment vertical="top" textRotation="27"/>
      <protection locked="0"/>
    </xf>
    <xf numFmtId="0" fontId="25" fillId="0" borderId="3" xfId="0" applyFont="1" applyBorder="1" applyAlignment="1">
      <alignment horizontal="left" vertical="center"/>
    </xf>
    <xf numFmtId="175" fontId="0" fillId="0" borderId="0" xfId="0" applyNumberFormat="1" applyAlignment="1">
      <alignment horizontal="center"/>
    </xf>
    <xf numFmtId="167" fontId="0" fillId="2" borderId="5" xfId="0" applyNumberFormat="1" applyFill="1" applyBorder="1"/>
    <xf numFmtId="167" fontId="0" fillId="2" borderId="12" xfId="0" applyNumberFormat="1" applyFill="1" applyBorder="1"/>
    <xf numFmtId="0" fontId="0" fillId="2" borderId="10" xfId="0" applyFill="1" applyBorder="1" applyAlignment="1">
      <alignment horizontal="center"/>
    </xf>
    <xf numFmtId="168" fontId="0" fillId="0" borderId="0" xfId="0" applyNumberFormat="1" applyAlignment="1">
      <alignment horizontal="right"/>
    </xf>
    <xf numFmtId="168" fontId="0" fillId="0" borderId="0" xfId="0" applyNumberFormat="1"/>
    <xf numFmtId="168" fontId="0" fillId="0" borderId="2" xfId="0" applyNumberFormat="1" applyBorder="1"/>
    <xf numFmtId="168" fontId="1" fillId="0" borderId="0" xfId="0" applyNumberFormat="1" applyFont="1"/>
    <xf numFmtId="168" fontId="0" fillId="2" borderId="3" xfId="0" applyNumberFormat="1" applyFill="1" applyBorder="1"/>
    <xf numFmtId="168" fontId="0" fillId="2" borderId="9" xfId="0" applyNumberFormat="1" applyFill="1" applyBorder="1"/>
    <xf numFmtId="168" fontId="0" fillId="2" borderId="0" xfId="0" applyNumberFormat="1" applyFill="1"/>
    <xf numFmtId="168" fontId="0" fillId="0" borderId="3" xfId="0" applyNumberFormat="1" applyBorder="1" applyAlignment="1">
      <alignment horizontal="center"/>
    </xf>
    <xf numFmtId="168" fontId="0" fillId="0" borderId="9" xfId="0" applyNumberFormat="1" applyBorder="1" applyAlignment="1">
      <alignment horizontal="center"/>
    </xf>
    <xf numFmtId="168" fontId="0" fillId="0" borderId="27" xfId="0" applyNumberFormat="1" applyBorder="1" applyAlignment="1">
      <alignment horizontal="center"/>
    </xf>
    <xf numFmtId="168" fontId="0" fillId="2" borderId="4" xfId="0" applyNumberFormat="1" applyFill="1" applyBorder="1"/>
    <xf numFmtId="168" fontId="0" fillId="0" borderId="0" xfId="0" applyNumberFormat="1" applyAlignment="1">
      <alignment horizontal="center"/>
    </xf>
    <xf numFmtId="168" fontId="0" fillId="2" borderId="32" xfId="0" applyNumberFormat="1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8" fontId="37" fillId="2" borderId="3" xfId="0" applyNumberFormat="1" applyFont="1" applyFill="1" applyBorder="1"/>
    <xf numFmtId="0" fontId="35" fillId="0" borderId="0" xfId="0" applyFont="1"/>
    <xf numFmtId="0" fontId="38" fillId="0" borderId="0" xfId="0" applyFont="1"/>
    <xf numFmtId="0" fontId="9" fillId="0" borderId="0" xfId="0" applyFont="1" applyAlignment="1">
      <alignment horizontal="center" vertical="top"/>
    </xf>
    <xf numFmtId="0" fontId="22" fillId="0" borderId="4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1" fillId="0" borderId="2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171" fontId="10" fillId="0" borderId="4" xfId="0" applyNumberFormat="1" applyFont="1" applyBorder="1" applyAlignment="1" applyProtection="1">
      <alignment horizontal="left" vertical="center"/>
      <protection locked="0"/>
    </xf>
    <xf numFmtId="171" fontId="10" fillId="0" borderId="5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170" fontId="10" fillId="0" borderId="3" xfId="0" applyNumberFormat="1" applyFont="1" applyBorder="1" applyAlignment="1" applyProtection="1">
      <alignment horizontal="left" vertical="center"/>
      <protection locked="0"/>
    </xf>
    <xf numFmtId="174" fontId="10" fillId="0" borderId="6" xfId="0" applyNumberFormat="1" applyFont="1" applyBorder="1" applyAlignment="1" applyProtection="1">
      <alignment horizontal="left" vertical="center"/>
      <protection locked="0"/>
    </xf>
    <xf numFmtId="0" fontId="32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23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30" fillId="0" borderId="4" xfId="3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9" fillId="0" borderId="0" xfId="0" applyFont="1" applyAlignment="1" applyProtection="1">
      <alignment horizontal="center"/>
      <protection locked="0"/>
    </xf>
    <xf numFmtId="168" fontId="20" fillId="0" borderId="3" xfId="0" applyNumberFormat="1" applyFont="1" applyBorder="1" applyAlignment="1">
      <alignment horizontal="center" vertical="center"/>
    </xf>
    <xf numFmtId="168" fontId="27" fillId="0" borderId="3" xfId="0" applyNumberFormat="1" applyFont="1" applyBorder="1" applyAlignment="1">
      <alignment horizontal="left" vertical="center"/>
    </xf>
    <xf numFmtId="168" fontId="23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168" fontId="21" fillId="0" borderId="4" xfId="0" applyNumberFormat="1" applyFont="1" applyBorder="1" applyAlignment="1">
      <alignment horizontal="center" vertical="center"/>
    </xf>
    <xf numFmtId="168" fontId="21" fillId="0" borderId="5" xfId="0" applyNumberFormat="1" applyFont="1" applyBorder="1" applyAlignment="1">
      <alignment horizontal="center" vertical="center"/>
    </xf>
    <xf numFmtId="168" fontId="21" fillId="0" borderId="3" xfId="0" applyNumberFormat="1" applyFont="1" applyBorder="1" applyAlignment="1">
      <alignment horizontal="center" vertical="center"/>
    </xf>
    <xf numFmtId="167" fontId="22" fillId="0" borderId="5" xfId="1" applyNumberFormat="1" applyFont="1" applyBorder="1" applyAlignment="1">
      <alignment horizontal="left" vertical="center"/>
    </xf>
    <xf numFmtId="167" fontId="22" fillId="0" borderId="26" xfId="1" applyNumberFormat="1" applyFont="1" applyBorder="1" applyAlignment="1">
      <alignment horizontal="left" vertical="center"/>
    </xf>
    <xf numFmtId="167" fontId="22" fillId="0" borderId="3" xfId="1" applyNumberFormat="1" applyFont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3" fontId="10" fillId="0" borderId="4" xfId="0" applyNumberFormat="1" applyFont="1" applyBorder="1" applyAlignment="1">
      <alignment horizontal="center" vertical="center"/>
    </xf>
    <xf numFmtId="173" fontId="10" fillId="0" borderId="5" xfId="0" applyNumberFormat="1" applyFont="1" applyBorder="1" applyAlignment="1">
      <alignment horizontal="center" vertical="center"/>
    </xf>
    <xf numFmtId="173" fontId="10" fillId="0" borderId="4" xfId="0" applyNumberFormat="1" applyFont="1" applyBorder="1" applyAlignment="1">
      <alignment vertical="center"/>
    </xf>
    <xf numFmtId="173" fontId="10" fillId="0" borderId="7" xfId="0" applyNumberFormat="1" applyFont="1" applyBorder="1" applyAlignment="1">
      <alignment vertical="center"/>
    </xf>
    <xf numFmtId="173" fontId="10" fillId="0" borderId="5" xfId="0" applyNumberFormat="1" applyFont="1" applyBorder="1" applyAlignment="1">
      <alignment vertical="center"/>
    </xf>
    <xf numFmtId="0" fontId="16" fillId="0" borderId="3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67" fontId="22" fillId="0" borderId="5" xfId="0" applyNumberFormat="1" applyFont="1" applyBorder="1" applyAlignment="1">
      <alignment horizontal="center" vertical="center"/>
    </xf>
    <xf numFmtId="167" fontId="22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68" fontId="22" fillId="0" borderId="10" xfId="0" applyNumberFormat="1" applyFont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173" fontId="0" fillId="0" borderId="14" xfId="0" applyNumberFormat="1" applyBorder="1" applyAlignment="1">
      <alignment horizontal="center"/>
    </xf>
    <xf numFmtId="173" fontId="0" fillId="0" borderId="26" xfId="0" applyNumberFormat="1" applyBorder="1" applyAlignment="1">
      <alignment horizontal="center"/>
    </xf>
    <xf numFmtId="173" fontId="2" fillId="0" borderId="0" xfId="0" applyNumberFormat="1" applyFont="1" applyAlignment="1">
      <alignment horizontal="left"/>
    </xf>
    <xf numFmtId="173" fontId="0" fillId="0" borderId="28" xfId="0" applyNumberFormat="1" applyBorder="1" applyAlignment="1">
      <alignment horizontal="left"/>
    </xf>
    <xf numFmtId="173" fontId="0" fillId="0" borderId="0" xfId="0" applyNumberFormat="1" applyAlignment="1">
      <alignment horizontal="left"/>
    </xf>
    <xf numFmtId="173" fontId="0" fillId="0" borderId="4" xfId="0" applyNumberFormat="1" applyBorder="1" applyAlignment="1">
      <alignment horizontal="center"/>
    </xf>
    <xf numFmtId="173" fontId="0" fillId="0" borderId="5" xfId="0" applyNumberFormat="1" applyBorder="1" applyAlignment="1">
      <alignment horizontal="center"/>
    </xf>
    <xf numFmtId="173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173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170" fontId="0" fillId="0" borderId="0" xfId="0" applyNumberFormat="1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173" fontId="0" fillId="0" borderId="10" xfId="0" applyNumberFormat="1" applyBorder="1" applyAlignment="1">
      <alignment horizontal="center"/>
    </xf>
    <xf numFmtId="173" fontId="0" fillId="0" borderId="11" xfId="0" applyNumberForma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</cellXfs>
  <cellStyles count="4">
    <cellStyle name="Hyperlink" xfId="3" builtinId="8"/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25400</xdr:rowOff>
    </xdr:from>
    <xdr:to>
      <xdr:col>12</xdr:col>
      <xdr:colOff>0</xdr:colOff>
      <xdr:row>38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526" y="6756400"/>
          <a:ext cx="604202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D5D8C0A-B89B-4536-B389-9C56DB867649}"/>
            </a:ext>
          </a:extLst>
        </xdr:cNvPr>
        <xdr:cNvSpPr txBox="1"/>
      </xdr:nvSpPr>
      <xdr:spPr>
        <a:xfrm>
          <a:off x="3416300" y="5391150"/>
          <a:ext cx="26416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F8048B55-0091-4A2B-B4D8-DCAA056D83B8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E20E260F-72A6-49E3-9D1A-D8A9868000BF}"/>
            </a:ext>
          </a:extLst>
        </xdr:cNvPr>
        <xdr:cNvSpPr txBox="1"/>
      </xdr:nvSpPr>
      <xdr:spPr>
        <a:xfrm>
          <a:off x="3422650" y="607695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à mai</a:t>
          </a:r>
        </a:p>
        <a:p>
          <a:endParaRPr lang="fr-CA" sz="1100"/>
        </a:p>
      </xdr:txBody>
    </xdr:sp>
    <xdr:clientData/>
  </xdr:oneCellAnchor>
  <xdr:twoCellAnchor>
    <xdr:from>
      <xdr:col>8</xdr:col>
      <xdr:colOff>88900</xdr:colOff>
      <xdr:row>4</xdr:row>
      <xdr:rowOff>139700</xdr:rowOff>
    </xdr:from>
    <xdr:to>
      <xdr:col>9</xdr:col>
      <xdr:colOff>361950</xdr:colOff>
      <xdr:row>5</xdr:row>
      <xdr:rowOff>101600</xdr:rowOff>
    </xdr:to>
    <xdr:sp macro="" textlink="">
      <xdr:nvSpPr>
        <xdr:cNvPr id="8" name="test">
          <a:extLst>
            <a:ext uri="{FF2B5EF4-FFF2-40B4-BE49-F238E27FC236}">
              <a16:creationId xmlns:a16="http://schemas.microsoft.com/office/drawing/2014/main" xmlns="" id="{59211B11-A244-4C56-B993-5A273F84BE82}"/>
            </a:ext>
          </a:extLst>
        </xdr:cNvPr>
        <xdr:cNvSpPr/>
      </xdr:nvSpPr>
      <xdr:spPr>
        <a:xfrm>
          <a:off x="4064000" y="876300"/>
          <a:ext cx="800100" cy="171450"/>
        </a:xfrm>
        <a:prstGeom prst="flowChart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L41"/>
  <sheetViews>
    <sheetView topLeftCell="A16" zoomScale="150" zoomScaleNormal="150" workbookViewId="0">
      <selection activeCell="B28" sqref="B28"/>
    </sheetView>
  </sheetViews>
  <sheetFormatPr baseColWidth="10" defaultColWidth="11.44140625" defaultRowHeight="14.4" x14ac:dyDescent="0.3"/>
  <cols>
    <col min="1" max="1" width="15.44140625" customWidth="1"/>
    <col min="2" max="2" width="1.5546875" customWidth="1"/>
    <col min="3" max="3" width="9" customWidth="1"/>
    <col min="4" max="4" width="3.5546875" customWidth="1"/>
    <col min="5" max="5" width="3" customWidth="1"/>
    <col min="6" max="6" width="8.5546875" customWidth="1"/>
    <col min="7" max="7" width="9.6640625" customWidth="1"/>
    <col min="8" max="8" width="8.5546875" customWidth="1"/>
    <col min="9" max="9" width="7.88671875" customWidth="1"/>
    <col min="10" max="10" width="6.44140625" customWidth="1"/>
    <col min="11" max="11" width="10.109375" customWidth="1"/>
    <col min="12" max="12" width="6.5546875" customWidth="1"/>
  </cols>
  <sheetData>
    <row r="1" spans="1:12" ht="15.75" customHeight="1" x14ac:dyDescent="0.25">
      <c r="A1" s="131" t="s">
        <v>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ht="15.75" customHeight="1" x14ac:dyDescent="0.25">
      <c r="A2" s="153" t="s">
        <v>69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9.75" customHeight="1" x14ac:dyDescent="0.3">
      <c r="A3" s="170" t="s">
        <v>70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2" ht="15.75" customHeight="1" x14ac:dyDescent="0.35">
      <c r="A4" s="138" t="s">
        <v>2</v>
      </c>
      <c r="B4" s="138"/>
      <c r="C4" s="138"/>
      <c r="D4" s="138"/>
      <c r="E4" s="138"/>
      <c r="F4" s="138"/>
      <c r="G4" s="138"/>
      <c r="H4" s="19" t="s">
        <v>0</v>
      </c>
      <c r="I4" s="171" t="str">
        <f>IF(B28="x","PAYÉ","")</f>
        <v>PAYÉ</v>
      </c>
      <c r="J4" s="171"/>
      <c r="K4" s="107"/>
      <c r="L4" s="20"/>
    </row>
    <row r="5" spans="1:12" ht="16.5" customHeight="1" x14ac:dyDescent="0.3">
      <c r="A5" s="19" t="s">
        <v>3</v>
      </c>
      <c r="B5" s="19"/>
      <c r="C5" s="19"/>
      <c r="D5" s="19"/>
      <c r="E5" s="19"/>
      <c r="F5" s="19"/>
      <c r="G5" s="34" t="s">
        <v>60</v>
      </c>
      <c r="H5" s="19" t="s">
        <v>0</v>
      </c>
      <c r="I5" s="171"/>
      <c r="J5" s="171"/>
      <c r="K5" s="107"/>
      <c r="L5" s="43"/>
    </row>
    <row r="6" spans="1:12" ht="16.5" customHeight="1" x14ac:dyDescent="0.3">
      <c r="A6" s="19" t="s">
        <v>4</v>
      </c>
      <c r="B6" s="19"/>
      <c r="C6" s="19"/>
      <c r="D6" s="19"/>
      <c r="E6" s="19"/>
      <c r="F6" s="19"/>
      <c r="G6" s="42" t="s">
        <v>0</v>
      </c>
      <c r="H6" s="32"/>
      <c r="I6" s="107"/>
      <c r="J6" s="107"/>
      <c r="K6" s="107"/>
      <c r="L6" s="32"/>
    </row>
    <row r="7" spans="1:12" ht="3" customHeight="1" x14ac:dyDescent="0.3">
      <c r="A7" s="19"/>
      <c r="B7" s="19"/>
      <c r="C7" s="19"/>
      <c r="D7" s="19"/>
      <c r="E7" s="19"/>
      <c r="F7" s="19"/>
      <c r="G7" s="42"/>
      <c r="H7" s="32"/>
      <c r="I7" s="102"/>
      <c r="J7" s="102"/>
      <c r="K7" s="102"/>
      <c r="L7" s="32"/>
    </row>
    <row r="8" spans="1:12" ht="16.5" customHeight="1" x14ac:dyDescent="0.3">
      <c r="A8" s="145" t="s">
        <v>81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</row>
    <row r="9" spans="1:12" ht="16.5" customHeight="1" x14ac:dyDescent="0.3">
      <c r="A9" s="106" t="s">
        <v>82</v>
      </c>
      <c r="B9" s="106"/>
      <c r="C9" s="106"/>
      <c r="D9" s="106"/>
      <c r="E9" s="106"/>
      <c r="F9" s="106"/>
      <c r="G9" s="106"/>
      <c r="H9" s="101"/>
      <c r="I9" s="101"/>
      <c r="J9" s="101"/>
      <c r="K9" s="101"/>
      <c r="L9" s="101"/>
    </row>
    <row r="10" spans="1:12" ht="3" customHeight="1" x14ac:dyDescent="0.25">
      <c r="A10" s="106"/>
      <c r="B10" s="106"/>
      <c r="C10" s="106"/>
      <c r="D10" s="106"/>
      <c r="E10" s="106"/>
      <c r="F10" s="106"/>
      <c r="G10" s="106"/>
      <c r="H10" s="101"/>
      <c r="I10" s="101"/>
      <c r="J10" s="101"/>
      <c r="K10" s="101"/>
      <c r="L10" s="101"/>
    </row>
    <row r="11" spans="1:12" ht="15" customHeight="1" x14ac:dyDescent="0.3">
      <c r="A11" s="157" t="s">
        <v>5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</row>
    <row r="12" spans="1:12" ht="18" customHeight="1" x14ac:dyDescent="0.3">
      <c r="A12" s="35" t="s">
        <v>63</v>
      </c>
      <c r="B12" s="139" t="s">
        <v>84</v>
      </c>
      <c r="C12" s="140"/>
      <c r="D12" s="140"/>
      <c r="E12" s="140"/>
      <c r="F12" s="140"/>
      <c r="G12" s="141"/>
      <c r="H12" s="39" t="s">
        <v>6</v>
      </c>
      <c r="I12" s="142" t="s">
        <v>85</v>
      </c>
      <c r="J12" s="142"/>
      <c r="K12" s="142"/>
      <c r="L12" s="142"/>
    </row>
    <row r="13" spans="1:12" ht="18" customHeight="1" x14ac:dyDescent="0.3">
      <c r="A13" s="36" t="s">
        <v>7</v>
      </c>
      <c r="B13" s="139" t="s">
        <v>93</v>
      </c>
      <c r="C13" s="140"/>
      <c r="D13" s="140"/>
      <c r="E13" s="140"/>
      <c r="F13" s="140"/>
      <c r="G13" s="141"/>
      <c r="H13" s="40" t="s">
        <v>61</v>
      </c>
      <c r="I13" s="143">
        <v>4506993203</v>
      </c>
      <c r="J13" s="143"/>
      <c r="K13" s="143"/>
      <c r="L13" s="143"/>
    </row>
    <row r="14" spans="1:12" ht="18" customHeight="1" x14ac:dyDescent="0.3">
      <c r="A14" s="36" t="s">
        <v>28</v>
      </c>
      <c r="B14" s="142" t="s">
        <v>9</v>
      </c>
      <c r="C14" s="142"/>
      <c r="D14" s="142"/>
      <c r="E14" s="142"/>
      <c r="F14" s="142"/>
      <c r="G14" s="142"/>
      <c r="H14" s="61" t="s">
        <v>62</v>
      </c>
      <c r="I14" s="143">
        <v>5148022007</v>
      </c>
      <c r="J14" s="143"/>
      <c r="K14" s="143"/>
      <c r="L14" s="143"/>
    </row>
    <row r="15" spans="1:12" ht="18" customHeight="1" x14ac:dyDescent="0.25">
      <c r="A15" s="36" t="s">
        <v>58</v>
      </c>
      <c r="B15" s="144" t="s">
        <v>94</v>
      </c>
      <c r="C15" s="144"/>
      <c r="D15" s="46"/>
      <c r="E15" s="46"/>
      <c r="F15" s="46"/>
      <c r="G15" s="40" t="s">
        <v>80</v>
      </c>
      <c r="H15" s="150" t="s">
        <v>95</v>
      </c>
      <c r="I15" s="151"/>
      <c r="J15" s="151"/>
      <c r="K15" s="151"/>
      <c r="L15" s="152"/>
    </row>
    <row r="16" spans="1:12" ht="18" customHeight="1" thickBot="1" x14ac:dyDescent="0.35">
      <c r="A16" s="37" t="s">
        <v>12</v>
      </c>
      <c r="B16" s="136">
        <v>20854</v>
      </c>
      <c r="C16" s="137"/>
      <c r="D16" s="60" t="s">
        <v>29</v>
      </c>
      <c r="E16" s="85">
        <v>62</v>
      </c>
      <c r="F16" s="108" t="s">
        <v>83</v>
      </c>
      <c r="G16" s="45" t="s">
        <v>0</v>
      </c>
      <c r="H16" s="23" t="s">
        <v>0</v>
      </c>
      <c r="I16" s="45" t="s">
        <v>0</v>
      </c>
      <c r="J16" s="23"/>
      <c r="K16" s="23"/>
      <c r="L16" s="23"/>
    </row>
    <row r="17" spans="1:12" ht="17.25" customHeight="1" x14ac:dyDescent="0.3">
      <c r="A17" s="36" t="s">
        <v>30</v>
      </c>
      <c r="B17" s="158" t="s">
        <v>96</v>
      </c>
      <c r="C17" s="159"/>
      <c r="D17" s="59" t="s">
        <v>64</v>
      </c>
      <c r="E17" s="181" t="s">
        <v>97</v>
      </c>
      <c r="F17" s="181"/>
      <c r="G17" s="181"/>
      <c r="H17" s="45" t="s">
        <v>0</v>
      </c>
      <c r="I17" s="147" t="s">
        <v>34</v>
      </c>
      <c r="J17" s="148"/>
      <c r="K17" s="148" t="s">
        <v>67</v>
      </c>
      <c r="L17" s="149"/>
    </row>
    <row r="18" spans="1:12" ht="16.5" customHeight="1" x14ac:dyDescent="0.3">
      <c r="A18" s="36" t="s">
        <v>31</v>
      </c>
      <c r="B18" s="158" t="s">
        <v>0</v>
      </c>
      <c r="C18" s="159"/>
      <c r="D18" s="159"/>
      <c r="E18" s="182"/>
      <c r="F18" s="87"/>
      <c r="G18" s="88" t="s">
        <v>32</v>
      </c>
      <c r="H18" s="24" t="s">
        <v>0</v>
      </c>
      <c r="I18" s="81" t="s">
        <v>53</v>
      </c>
      <c r="J18" s="82">
        <v>45</v>
      </c>
      <c r="K18" s="83" t="s">
        <v>65</v>
      </c>
      <c r="L18" s="86">
        <v>0</v>
      </c>
    </row>
    <row r="19" spans="1:12" ht="18" customHeight="1" x14ac:dyDescent="0.3">
      <c r="A19" s="36" t="s">
        <v>47</v>
      </c>
      <c r="B19" s="183" t="s">
        <v>0</v>
      </c>
      <c r="C19" s="184"/>
      <c r="D19" s="184"/>
      <c r="E19" s="185"/>
      <c r="F19" s="87"/>
      <c r="G19" s="90" t="s">
        <v>48</v>
      </c>
      <c r="H19" s="91" t="s">
        <v>0</v>
      </c>
      <c r="I19" s="69">
        <v>30</v>
      </c>
      <c r="J19" s="65">
        <v>23</v>
      </c>
      <c r="K19" s="69">
        <v>30</v>
      </c>
      <c r="L19" s="62">
        <v>10</v>
      </c>
    </row>
    <row r="20" spans="1:12" ht="18" customHeight="1" x14ac:dyDescent="0.3">
      <c r="A20" s="38" t="s">
        <v>33</v>
      </c>
      <c r="B20" s="188" t="s">
        <v>0</v>
      </c>
      <c r="C20" s="188"/>
      <c r="D20" s="188"/>
      <c r="E20" s="188"/>
      <c r="F20" s="189"/>
      <c r="G20" s="188"/>
      <c r="H20" s="188"/>
      <c r="I20" s="89">
        <v>45</v>
      </c>
      <c r="J20" s="66">
        <v>32</v>
      </c>
      <c r="K20" s="69">
        <v>45</v>
      </c>
      <c r="L20" s="62">
        <v>0</v>
      </c>
    </row>
    <row r="21" spans="1:12" s="18" customFormat="1" ht="18" customHeight="1" thickBot="1" x14ac:dyDescent="0.35">
      <c r="A21" s="55" t="s">
        <v>37</v>
      </c>
      <c r="B21" s="132" t="s">
        <v>66</v>
      </c>
      <c r="C21" s="133"/>
      <c r="D21" s="133"/>
      <c r="E21" s="133"/>
      <c r="F21" s="104"/>
      <c r="G21" s="186" t="s">
        <v>34</v>
      </c>
      <c r="H21" s="187"/>
      <c r="I21" s="69">
        <v>60</v>
      </c>
      <c r="J21" s="67">
        <v>40</v>
      </c>
      <c r="K21" s="69">
        <v>60</v>
      </c>
      <c r="L21" s="62">
        <v>0</v>
      </c>
    </row>
    <row r="22" spans="1:12" s="18" customFormat="1" ht="18" customHeight="1" thickBot="1" x14ac:dyDescent="0.3">
      <c r="A22" s="63">
        <v>36</v>
      </c>
      <c r="B22" s="134">
        <f>J18+L18</f>
        <v>45</v>
      </c>
      <c r="C22" s="135"/>
      <c r="D22" s="135"/>
      <c r="E22" s="135"/>
      <c r="F22" s="105"/>
      <c r="G22" s="103">
        <f>IFERROR(VLOOKUP(J18,I19:J23,2,0),IFERROR(VLOOKUP(L18,K19:L23,2,0),0))</f>
        <v>32</v>
      </c>
      <c r="H22" s="84">
        <f>G22*A22</f>
        <v>1152</v>
      </c>
      <c r="I22" s="69">
        <v>75</v>
      </c>
      <c r="J22" s="67">
        <v>50</v>
      </c>
      <c r="K22" s="69">
        <v>75</v>
      </c>
      <c r="L22" s="62">
        <v>0</v>
      </c>
    </row>
    <row r="23" spans="1:12" s="18" customFormat="1" ht="18" customHeight="1" thickBot="1" x14ac:dyDescent="0.3">
      <c r="A23" s="50">
        <v>0.05</v>
      </c>
      <c r="B23" s="51" t="s">
        <v>98</v>
      </c>
      <c r="C23" s="165" t="s">
        <v>59</v>
      </c>
      <c r="D23" s="165"/>
      <c r="E23" s="165"/>
      <c r="F23" s="166"/>
      <c r="G23" s="167"/>
      <c r="H23" s="71">
        <f>IF(B23="x",SUM(H22*A23),0)</f>
        <v>0</v>
      </c>
      <c r="I23" s="70">
        <v>90</v>
      </c>
      <c r="J23" s="68">
        <v>60</v>
      </c>
      <c r="K23" s="70">
        <v>90</v>
      </c>
      <c r="L23" s="64">
        <v>0</v>
      </c>
    </row>
    <row r="24" spans="1:12" s="18" customFormat="1" ht="18" customHeight="1" x14ac:dyDescent="0.25">
      <c r="A24" s="52"/>
      <c r="B24" s="52"/>
      <c r="C24" s="53"/>
      <c r="D24" s="53"/>
      <c r="E24" s="53"/>
      <c r="F24" s="53"/>
      <c r="G24" s="53" t="s">
        <v>17</v>
      </c>
      <c r="H24" s="72">
        <f>H22-H23</f>
        <v>1152</v>
      </c>
      <c r="I24" s="23"/>
      <c r="J24" s="25" t="s">
        <v>0</v>
      </c>
      <c r="K24" s="23"/>
      <c r="L24" s="23"/>
    </row>
    <row r="25" spans="1:12" s="18" customFormat="1" ht="12.75" customHeight="1" thickBot="1" x14ac:dyDescent="0.3">
      <c r="A25" s="52"/>
      <c r="B25" s="52"/>
      <c r="C25" s="53"/>
      <c r="D25" s="53"/>
      <c r="E25" s="53"/>
      <c r="F25" s="53"/>
      <c r="G25" s="53"/>
      <c r="H25" s="58"/>
      <c r="I25" s="23"/>
      <c r="J25" s="25"/>
      <c r="K25" s="23"/>
      <c r="L25" s="23"/>
    </row>
    <row r="26" spans="1:12" s="18" customFormat="1" ht="21.75" customHeight="1" thickBot="1" x14ac:dyDescent="0.3">
      <c r="A26" s="52"/>
      <c r="B26" s="76" t="s">
        <v>43</v>
      </c>
      <c r="C26" s="77" t="s">
        <v>16</v>
      </c>
      <c r="D26" s="190">
        <v>25</v>
      </c>
      <c r="E26" s="190"/>
      <c r="F26" s="53"/>
      <c r="G26" s="75" t="s">
        <v>0</v>
      </c>
      <c r="H26" s="54"/>
      <c r="I26" s="22" t="s">
        <v>0</v>
      </c>
      <c r="J26" s="41" t="s">
        <v>0</v>
      </c>
      <c r="K26" s="44" t="s">
        <v>0</v>
      </c>
      <c r="L26" s="44"/>
    </row>
    <row r="27" spans="1:12" ht="18" customHeight="1" thickBot="1" x14ac:dyDescent="0.35">
      <c r="A27" s="168" t="s">
        <v>55</v>
      </c>
      <c r="B27" s="169"/>
      <c r="C27" s="168"/>
      <c r="D27" s="161" t="s">
        <v>56</v>
      </c>
      <c r="E27" s="161"/>
      <c r="F27" s="161"/>
      <c r="G27" s="161" t="s">
        <v>54</v>
      </c>
      <c r="H27" s="161"/>
      <c r="I27" s="161"/>
      <c r="J27" s="161"/>
      <c r="K27" s="161"/>
      <c r="L27" s="161"/>
    </row>
    <row r="28" spans="1:12" ht="18" customHeight="1" thickBot="1" x14ac:dyDescent="0.3">
      <c r="A28" s="55" t="s">
        <v>49</v>
      </c>
      <c r="B28" s="33" t="s">
        <v>43</v>
      </c>
      <c r="C28" s="57">
        <f>IF(B28="x",SUM(H24),0)</f>
        <v>1152</v>
      </c>
      <c r="D28" s="162">
        <f>IF(AND(B26="x",B28="x"),SUM(D26),0)</f>
        <v>25</v>
      </c>
      <c r="E28" s="163"/>
      <c r="F28" s="79">
        <f>C28+D28</f>
        <v>1177</v>
      </c>
      <c r="G28" s="78" t="str">
        <f>IF(B28="x","Aucun","")</f>
        <v>Aucun</v>
      </c>
      <c r="H28" s="160" t="s">
        <v>71</v>
      </c>
      <c r="I28" s="160"/>
      <c r="J28" s="160"/>
      <c r="K28" s="160"/>
      <c r="L28" s="160"/>
    </row>
    <row r="29" spans="1:12" ht="30.9" customHeight="1" thickBot="1" x14ac:dyDescent="0.3">
      <c r="A29" s="55" t="s">
        <v>50</v>
      </c>
      <c r="B29" s="56" t="s">
        <v>0</v>
      </c>
      <c r="C29" s="57">
        <f>IF(B29="x",SUM(H22),0)/2</f>
        <v>0</v>
      </c>
      <c r="D29" s="162">
        <f>IF(AND(B29="x",B26="x"),SUM(D26),0)</f>
        <v>0</v>
      </c>
      <c r="E29" s="163"/>
      <c r="F29" s="79">
        <f t="shared" ref="F29:F31" si="0">C29+D29</f>
        <v>0</v>
      </c>
      <c r="G29" s="47">
        <f>C29</f>
        <v>0</v>
      </c>
      <c r="H29" s="155" t="s">
        <v>0</v>
      </c>
      <c r="I29" s="155"/>
      <c r="J29" s="155"/>
      <c r="K29" s="155"/>
      <c r="L29" s="155"/>
    </row>
    <row r="30" spans="1:12" ht="30.9" customHeight="1" thickBot="1" x14ac:dyDescent="0.3">
      <c r="A30" s="55" t="s">
        <v>51</v>
      </c>
      <c r="B30" s="56" t="s">
        <v>0</v>
      </c>
      <c r="C30" s="57">
        <f>IF(B30="x",SUM(H22),0)/4</f>
        <v>0</v>
      </c>
      <c r="D30" s="162">
        <f>IF(AND(B26="x",B30="x"),SUM(D26),0)</f>
        <v>0</v>
      </c>
      <c r="E30" s="163"/>
      <c r="F30" s="79">
        <f t="shared" si="0"/>
        <v>0</v>
      </c>
      <c r="G30" s="47">
        <f t="shared" ref="G30:G31" si="1">C30</f>
        <v>0</v>
      </c>
      <c r="H30" s="156"/>
      <c r="I30" s="156"/>
      <c r="J30" s="156"/>
      <c r="K30" s="156"/>
      <c r="L30" s="156"/>
    </row>
    <row r="31" spans="1:12" ht="30.9" customHeight="1" thickBot="1" x14ac:dyDescent="0.3">
      <c r="A31" s="49" t="s">
        <v>52</v>
      </c>
      <c r="B31" s="56" t="s">
        <v>43</v>
      </c>
      <c r="C31" s="48">
        <f>IF(B31="x",SUM(H22),0)/9</f>
        <v>128</v>
      </c>
      <c r="D31" s="164">
        <f>IF(AND(B26="x",B31="x"),SUM(D26),0)</f>
        <v>25</v>
      </c>
      <c r="E31" s="164"/>
      <c r="F31" s="80">
        <f t="shared" si="0"/>
        <v>153</v>
      </c>
      <c r="G31" s="47">
        <f t="shared" si="1"/>
        <v>128</v>
      </c>
      <c r="H31" s="154" t="s">
        <v>0</v>
      </c>
      <c r="I31" s="154"/>
      <c r="J31" s="154"/>
      <c r="K31" s="154"/>
      <c r="L31" s="154"/>
    </row>
    <row r="32" spans="1:12" ht="9" customHeight="1" x14ac:dyDescent="0.25">
      <c r="A32" s="26"/>
      <c r="B32" s="26"/>
      <c r="C32" s="27"/>
      <c r="D32" s="27"/>
      <c r="E32" s="27"/>
      <c r="F32" s="27"/>
      <c r="G32" s="27"/>
      <c r="H32" s="27"/>
      <c r="I32" s="28"/>
      <c r="J32" s="27"/>
      <c r="K32" s="29"/>
      <c r="L32" s="29"/>
    </row>
    <row r="33" spans="1:12" ht="16.5" x14ac:dyDescent="0.3">
      <c r="A33" s="21"/>
      <c r="B33" s="21"/>
      <c r="C33" s="30"/>
      <c r="D33" s="30"/>
      <c r="E33" s="30"/>
      <c r="F33" s="30"/>
      <c r="G33" s="30"/>
      <c r="H33" s="30"/>
      <c r="I33" s="31"/>
      <c r="J33" s="30"/>
      <c r="K33" s="29" t="s">
        <v>0</v>
      </c>
      <c r="L33" s="29"/>
    </row>
    <row r="34" spans="1:12" ht="16.5" x14ac:dyDescent="0.3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1:12" ht="16.5" x14ac:dyDescent="0.3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1:12" ht="16.5" x14ac:dyDescent="0.3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1:12" x14ac:dyDescent="0.3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2" ht="30" customHeight="1" x14ac:dyDescent="0.3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  <row r="39" spans="1:12" ht="3" customHeight="1" x14ac:dyDescent="0.3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</row>
    <row r="40" spans="1:12" ht="27" customHeight="1" x14ac:dyDescent="0.3">
      <c r="A40" s="172" t="s">
        <v>91</v>
      </c>
      <c r="B40" s="173"/>
      <c r="C40" s="174"/>
      <c r="D40" s="178" t="s">
        <v>0</v>
      </c>
      <c r="E40" s="179"/>
      <c r="F40" s="179"/>
      <c r="G40" s="179"/>
      <c r="H40" s="179"/>
      <c r="I40" s="179"/>
      <c r="J40" s="180"/>
      <c r="K40" s="176">
        <v>43526</v>
      </c>
      <c r="L40" s="177"/>
    </row>
    <row r="41" spans="1:12" ht="15.75" customHeight="1" x14ac:dyDescent="0.3">
      <c r="A41" s="175" t="s">
        <v>44</v>
      </c>
      <c r="B41" s="175"/>
      <c r="C41" s="175"/>
      <c r="D41" s="175" t="s">
        <v>45</v>
      </c>
      <c r="E41" s="175"/>
      <c r="F41" s="175"/>
      <c r="G41" s="175"/>
      <c r="H41" s="175"/>
      <c r="I41" s="175"/>
      <c r="J41" s="175"/>
      <c r="K41" s="175" t="s">
        <v>46</v>
      </c>
      <c r="L41" s="175"/>
    </row>
  </sheetData>
  <mergeCells count="45">
    <mergeCell ref="D27:F27"/>
    <mergeCell ref="E17:G17"/>
    <mergeCell ref="B18:E18"/>
    <mergeCell ref="B19:E19"/>
    <mergeCell ref="G21:H21"/>
    <mergeCell ref="B20:H20"/>
    <mergeCell ref="D26:E26"/>
    <mergeCell ref="A40:C40"/>
    <mergeCell ref="A41:C41"/>
    <mergeCell ref="K40:L40"/>
    <mergeCell ref="D40:J40"/>
    <mergeCell ref="K41:L41"/>
    <mergeCell ref="D41:J41"/>
    <mergeCell ref="A2:L2"/>
    <mergeCell ref="H31:L31"/>
    <mergeCell ref="H29:L29"/>
    <mergeCell ref="H30:L30"/>
    <mergeCell ref="A11:L11"/>
    <mergeCell ref="B17:C17"/>
    <mergeCell ref="H28:L28"/>
    <mergeCell ref="G27:L27"/>
    <mergeCell ref="D28:E28"/>
    <mergeCell ref="D29:E29"/>
    <mergeCell ref="D30:E30"/>
    <mergeCell ref="D31:E31"/>
    <mergeCell ref="C23:G23"/>
    <mergeCell ref="A27:C27"/>
    <mergeCell ref="A3:L3"/>
    <mergeCell ref="I4:J5"/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</mergeCells>
  <hyperlinks>
    <hyperlink ref="H15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P39"/>
  <sheetViews>
    <sheetView tabSelected="1" workbookViewId="0">
      <pane ySplit="15" topLeftCell="A28" activePane="bottomLeft" state="frozenSplit"/>
      <selection pane="bottomLeft" activeCell="I3" sqref="I3:I5"/>
    </sheetView>
  </sheetViews>
  <sheetFormatPr baseColWidth="10" defaultColWidth="11.44140625" defaultRowHeight="14.4" x14ac:dyDescent="0.3"/>
  <cols>
    <col min="1" max="1" width="5.6640625" customWidth="1"/>
    <col min="2" max="2" width="11.6640625" customWidth="1"/>
    <col min="3" max="3" width="11" customWidth="1"/>
    <col min="4" max="4" width="5.5546875" customWidth="1"/>
    <col min="5" max="5" width="5.44140625" customWidth="1"/>
    <col min="6" max="6" width="5.33203125" customWidth="1"/>
    <col min="7" max="7" width="7.109375" customWidth="1"/>
    <col min="8" max="8" width="8.6640625" customWidth="1"/>
    <col min="9" max="9" width="7.44140625" customWidth="1"/>
    <col min="10" max="10" width="59.6640625" customWidth="1"/>
  </cols>
  <sheetData>
    <row r="1" spans="1:16" ht="18.75" x14ac:dyDescent="0.3">
      <c r="A1" s="208" t="s">
        <v>19</v>
      </c>
      <c r="B1" s="208"/>
      <c r="C1" s="208"/>
      <c r="D1" s="208"/>
      <c r="E1" s="208"/>
      <c r="F1" s="208"/>
      <c r="G1" s="208"/>
      <c r="H1" s="208"/>
      <c r="I1" s="208"/>
      <c r="J1" s="208"/>
    </row>
    <row r="2" spans="1:16" ht="15.75" x14ac:dyDescent="0.25">
      <c r="A2" s="209" t="s">
        <v>24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6" ht="15.75" customHeight="1" x14ac:dyDescent="0.3">
      <c r="A3" s="15"/>
      <c r="B3" s="15"/>
      <c r="C3" s="15"/>
      <c r="D3" s="15"/>
      <c r="E3" s="15"/>
      <c r="F3" s="15"/>
      <c r="G3" s="15"/>
      <c r="H3" s="15"/>
      <c r="I3" s="210" t="str">
        <f>IF(C39=C13,"PAYÉ",IF(C39&gt;C13,""))</f>
        <v>PAYÉ</v>
      </c>
      <c r="J3" s="15"/>
    </row>
    <row r="4" spans="1:16" ht="15" customHeight="1" x14ac:dyDescent="0.3">
      <c r="A4" t="s">
        <v>20</v>
      </c>
      <c r="C4" s="201" t="str">
        <f>Formulaire!B12</f>
        <v>Egan</v>
      </c>
      <c r="D4" s="201"/>
      <c r="E4" s="201"/>
      <c r="F4" s="201" t="str">
        <f>Formulaire!I12</f>
        <v>Martin</v>
      </c>
      <c r="G4" s="201"/>
      <c r="H4" s="201"/>
      <c r="I4" s="210"/>
      <c r="J4" t="s">
        <v>0</v>
      </c>
    </row>
    <row r="5" spans="1:16" ht="15" customHeight="1" x14ac:dyDescent="0.3">
      <c r="A5" s="201" t="s">
        <v>42</v>
      </c>
      <c r="B5" s="201"/>
      <c r="C5" s="202" t="str">
        <f>Formulaire!A40</f>
        <v>jo</v>
      </c>
      <c r="D5" s="202"/>
      <c r="E5" s="202"/>
      <c r="F5" s="202"/>
      <c r="G5" s="202"/>
      <c r="H5" s="202"/>
      <c r="I5" s="210"/>
      <c r="K5" s="129" t="s">
        <v>99</v>
      </c>
      <c r="L5" s="129" t="s">
        <v>106</v>
      </c>
      <c r="M5" s="129"/>
      <c r="N5" s="129"/>
      <c r="O5" s="129"/>
      <c r="P5" s="129"/>
    </row>
    <row r="6" spans="1:16" ht="15" x14ac:dyDescent="0.25">
      <c r="A6" t="s">
        <v>21</v>
      </c>
      <c r="C6" s="201" t="str">
        <f>Formulaire!H15</f>
        <v>nitramusik@gmail.com</v>
      </c>
      <c r="D6" s="201"/>
      <c r="E6" s="201"/>
      <c r="F6" s="201"/>
      <c r="G6" s="201"/>
      <c r="H6" s="201"/>
      <c r="I6" s="201"/>
      <c r="J6" s="201"/>
      <c r="K6" s="129" t="s">
        <v>100</v>
      </c>
      <c r="L6" s="129"/>
      <c r="M6" s="129"/>
      <c r="N6" s="129"/>
      <c r="O6" s="129"/>
      <c r="P6" s="129"/>
    </row>
    <row r="7" spans="1:16" x14ac:dyDescent="0.3">
      <c r="A7" s="201" t="s">
        <v>73</v>
      </c>
      <c r="B7" s="201"/>
      <c r="C7" s="211">
        <f>Formulaire!I13</f>
        <v>4506993203</v>
      </c>
      <c r="D7" s="211"/>
      <c r="E7" s="211"/>
      <c r="F7" s="3"/>
      <c r="G7" s="3"/>
      <c r="H7" s="3"/>
      <c r="I7" s="3"/>
      <c r="J7" s="3"/>
      <c r="K7" s="129" t="s">
        <v>101</v>
      </c>
      <c r="L7" s="129"/>
      <c r="M7" s="129"/>
      <c r="N7" s="129"/>
      <c r="O7" s="129"/>
      <c r="P7" s="129"/>
    </row>
    <row r="8" spans="1:16" x14ac:dyDescent="0.3">
      <c r="A8" s="201" t="s">
        <v>74</v>
      </c>
      <c r="B8" s="201"/>
      <c r="C8" s="211">
        <f>Formulaire!I14</f>
        <v>5148022007</v>
      </c>
      <c r="D8" s="211"/>
      <c r="E8" s="211"/>
      <c r="K8" s="129" t="s">
        <v>103</v>
      </c>
      <c r="L8" s="129"/>
      <c r="M8" s="129"/>
      <c r="N8" s="129"/>
      <c r="O8" s="129"/>
      <c r="P8" s="129"/>
    </row>
    <row r="9" spans="1:16" x14ac:dyDescent="0.3">
      <c r="A9" t="s">
        <v>22</v>
      </c>
      <c r="B9" s="201" t="str">
        <f>Formulaire!E17</f>
        <v>Martin Egan</v>
      </c>
      <c r="C9" s="201"/>
      <c r="D9" s="201"/>
      <c r="E9" s="201" t="s">
        <v>36</v>
      </c>
      <c r="F9" s="201"/>
      <c r="G9" s="201" t="str">
        <f>Formulaire!B17</f>
        <v>guitare</v>
      </c>
      <c r="H9" s="201"/>
      <c r="I9" s="3"/>
      <c r="K9" s="129" t="s">
        <v>104</v>
      </c>
      <c r="L9" s="129"/>
      <c r="M9" s="129"/>
      <c r="N9" s="129"/>
      <c r="O9" s="129"/>
      <c r="P9" s="129"/>
    </row>
    <row r="10" spans="1:16" x14ac:dyDescent="0.3">
      <c r="E10" t="s">
        <v>23</v>
      </c>
      <c r="G10" s="3">
        <f>Formulaire!B22</f>
        <v>45</v>
      </c>
      <c r="H10" s="1" t="s">
        <v>0</v>
      </c>
      <c r="I10" s="1"/>
      <c r="K10" s="129" t="s">
        <v>0</v>
      </c>
      <c r="L10" s="129"/>
      <c r="M10" s="130" t="s">
        <v>0</v>
      </c>
      <c r="N10" s="129"/>
      <c r="O10" s="129"/>
      <c r="P10" s="129"/>
    </row>
    <row r="11" spans="1:16" x14ac:dyDescent="0.3">
      <c r="A11" s="200" t="s">
        <v>14</v>
      </c>
      <c r="B11" s="200"/>
      <c r="C11" s="120">
        <f>Formulaire!H24</f>
        <v>1152</v>
      </c>
      <c r="D11" s="73" t="s">
        <v>0</v>
      </c>
      <c r="E11" s="202" t="s">
        <v>0</v>
      </c>
      <c r="F11" s="202"/>
      <c r="G11" s="1" t="s">
        <v>0</v>
      </c>
      <c r="H11" s="1" t="s">
        <v>0</v>
      </c>
      <c r="I11" s="1"/>
      <c r="J11" s="3" t="s">
        <v>72</v>
      </c>
      <c r="K11" s="129" t="s">
        <v>107</v>
      </c>
      <c r="L11" s="129"/>
      <c r="M11" s="129"/>
      <c r="N11" s="129"/>
      <c r="O11" s="129"/>
      <c r="P11" s="129"/>
    </row>
    <row r="12" spans="1:16" ht="15" thickBot="1" x14ac:dyDescent="0.35">
      <c r="A12" s="212" t="s">
        <v>68</v>
      </c>
      <c r="B12" s="213"/>
      <c r="C12" s="121">
        <f>Formulaire!D26</f>
        <v>25</v>
      </c>
      <c r="D12" s="73"/>
      <c r="E12" s="1"/>
      <c r="F12" s="1"/>
      <c r="G12" s="1"/>
      <c r="H12" s="1"/>
      <c r="I12" s="1"/>
      <c r="J12" s="3"/>
      <c r="K12" s="129" t="s">
        <v>105</v>
      </c>
    </row>
    <row r="13" spans="1:16" ht="15.75" thickTop="1" x14ac:dyDescent="0.25">
      <c r="A13" s="214" t="s">
        <v>17</v>
      </c>
      <c r="B13" s="214"/>
      <c r="C13" s="122">
        <f>SUM(C11:C12)</f>
        <v>1177</v>
      </c>
      <c r="D13" s="74"/>
      <c r="E13" s="202" t="s">
        <v>0</v>
      </c>
      <c r="F13" s="202"/>
      <c r="G13" s="1"/>
      <c r="H13" s="1"/>
      <c r="I13" s="1"/>
      <c r="J13" s="3"/>
    </row>
    <row r="14" spans="1:16" ht="15" x14ac:dyDescent="0.25">
      <c r="A14" s="1"/>
      <c r="B14" s="1"/>
      <c r="C14" s="73"/>
      <c r="D14" s="73"/>
      <c r="E14" s="1"/>
      <c r="F14" s="1"/>
      <c r="G14" s="1"/>
      <c r="H14" s="1"/>
      <c r="I14" s="1"/>
      <c r="J14" s="3"/>
      <c r="K14" s="129" t="s">
        <v>102</v>
      </c>
    </row>
    <row r="15" spans="1:16" x14ac:dyDescent="0.3">
      <c r="A15" s="206" t="s">
        <v>25</v>
      </c>
      <c r="B15" s="206"/>
      <c r="C15" s="16" t="s">
        <v>40</v>
      </c>
      <c r="D15" s="16" t="s">
        <v>41</v>
      </c>
      <c r="E15" s="206" t="s">
        <v>38</v>
      </c>
      <c r="F15" s="206"/>
      <c r="G15" s="16" t="s">
        <v>39</v>
      </c>
      <c r="H15" s="16" t="s">
        <v>26</v>
      </c>
      <c r="I15" s="203" t="s">
        <v>35</v>
      </c>
      <c r="J15" s="204"/>
    </row>
    <row r="16" spans="1:16" ht="15" x14ac:dyDescent="0.25">
      <c r="A16" s="192">
        <v>43617</v>
      </c>
      <c r="B16" s="193"/>
      <c r="C16" s="120">
        <v>0</v>
      </c>
      <c r="D16" s="17"/>
      <c r="E16" s="203" t="s">
        <v>0</v>
      </c>
      <c r="F16" s="204"/>
      <c r="G16" s="16"/>
      <c r="H16" s="16"/>
      <c r="I16" s="126"/>
      <c r="J16" s="127"/>
    </row>
    <row r="17" spans="1:10" ht="15" x14ac:dyDescent="0.25">
      <c r="A17" s="192">
        <v>43647</v>
      </c>
      <c r="B17" s="193"/>
      <c r="C17" s="120">
        <v>0</v>
      </c>
      <c r="D17" s="17"/>
      <c r="E17" s="203" t="s">
        <v>0</v>
      </c>
      <c r="F17" s="204"/>
      <c r="G17" s="16"/>
      <c r="H17" s="16"/>
      <c r="I17" s="126"/>
      <c r="J17" s="127"/>
    </row>
    <row r="18" spans="1:10" ht="15" x14ac:dyDescent="0.25">
      <c r="A18" s="192">
        <v>43678</v>
      </c>
      <c r="B18" s="193"/>
      <c r="C18" s="120">
        <v>0</v>
      </c>
      <c r="D18" s="17"/>
      <c r="E18" s="203" t="s">
        <v>0</v>
      </c>
      <c r="F18" s="204"/>
      <c r="G18" s="16"/>
      <c r="H18" s="16"/>
      <c r="I18" s="126"/>
      <c r="J18" s="127"/>
    </row>
    <row r="19" spans="1:10" ht="15" x14ac:dyDescent="0.25">
      <c r="A19" s="192" t="s">
        <v>0</v>
      </c>
      <c r="B19" s="193"/>
      <c r="C19" s="120">
        <v>0</v>
      </c>
      <c r="D19" s="17"/>
      <c r="E19" s="203"/>
      <c r="F19" s="204"/>
      <c r="G19" s="16"/>
      <c r="H19" s="16"/>
      <c r="I19" s="126"/>
      <c r="J19" s="127"/>
    </row>
    <row r="20" spans="1:10" ht="15.75" thickBot="1" x14ac:dyDescent="0.3">
      <c r="A20" s="197" t="s">
        <v>0</v>
      </c>
      <c r="B20" s="198"/>
      <c r="C20" s="121">
        <v>0</v>
      </c>
      <c r="D20" s="17"/>
      <c r="E20" s="203" t="s">
        <v>0</v>
      </c>
      <c r="F20" s="204"/>
      <c r="G20" s="16"/>
      <c r="H20" s="16"/>
      <c r="I20" s="126"/>
      <c r="J20" s="127"/>
    </row>
    <row r="21" spans="1:10" ht="15" thickTop="1" x14ac:dyDescent="0.3">
      <c r="A21" s="194" t="s">
        <v>87</v>
      </c>
      <c r="B21" s="196"/>
      <c r="C21" s="124">
        <f>SUM(C16:C20)</f>
        <v>0</v>
      </c>
      <c r="D21" s="73"/>
      <c r="E21" s="1"/>
      <c r="F21" s="1"/>
      <c r="G21" s="1"/>
      <c r="H21" s="1"/>
      <c r="I21" s="1"/>
      <c r="J21" s="94"/>
    </row>
    <row r="22" spans="1:10" ht="15" x14ac:dyDescent="0.25">
      <c r="A22" s="100"/>
      <c r="B22" s="100"/>
      <c r="C22" s="73"/>
      <c r="D22" s="73"/>
      <c r="E22" s="1"/>
      <c r="F22" s="1"/>
      <c r="G22" s="1"/>
      <c r="H22" s="1"/>
      <c r="I22" s="1"/>
      <c r="J22" s="3"/>
    </row>
    <row r="23" spans="1:10" ht="15" x14ac:dyDescent="0.25">
      <c r="A23" s="197">
        <v>43709</v>
      </c>
      <c r="B23" s="198"/>
      <c r="C23" s="123">
        <v>153</v>
      </c>
      <c r="D23" s="92"/>
      <c r="E23" s="205" t="s">
        <v>0</v>
      </c>
      <c r="F23" s="205"/>
      <c r="G23" s="93"/>
      <c r="H23" s="93"/>
      <c r="I23" s="218"/>
      <c r="J23" s="219"/>
    </row>
    <row r="24" spans="1:10" ht="15" x14ac:dyDescent="0.25">
      <c r="A24" s="192">
        <v>43739</v>
      </c>
      <c r="B24" s="193"/>
      <c r="C24" s="123">
        <v>128</v>
      </c>
      <c r="D24" s="92"/>
      <c r="E24" s="205" t="s">
        <v>0</v>
      </c>
      <c r="F24" s="205"/>
      <c r="G24" s="93"/>
      <c r="H24" s="93"/>
      <c r="I24" s="218"/>
      <c r="J24" s="219"/>
    </row>
    <row r="25" spans="1:10" ht="15" x14ac:dyDescent="0.25">
      <c r="A25" s="192">
        <v>43770</v>
      </c>
      <c r="B25" s="207"/>
      <c r="C25" s="128">
        <v>128</v>
      </c>
      <c r="D25" s="92"/>
      <c r="E25" s="205" t="s">
        <v>0</v>
      </c>
      <c r="F25" s="205"/>
      <c r="G25" s="93"/>
      <c r="H25" s="93"/>
      <c r="I25" s="218"/>
      <c r="J25" s="219"/>
    </row>
    <row r="26" spans="1:10" ht="15" x14ac:dyDescent="0.25">
      <c r="A26" s="199">
        <v>43800</v>
      </c>
      <c r="B26" s="199"/>
      <c r="C26" s="117">
        <v>128</v>
      </c>
      <c r="D26" s="92"/>
      <c r="E26" s="191" t="s">
        <v>0</v>
      </c>
      <c r="F26" s="191"/>
      <c r="G26" s="112"/>
      <c r="H26" s="112"/>
      <c r="I26" s="218"/>
      <c r="J26" s="219"/>
    </row>
    <row r="27" spans="1:10" ht="15" x14ac:dyDescent="0.25">
      <c r="A27" s="199" t="s">
        <v>0</v>
      </c>
      <c r="B27" s="199"/>
      <c r="C27" s="117">
        <v>0</v>
      </c>
      <c r="D27" s="92"/>
      <c r="E27" s="191" t="s">
        <v>0</v>
      </c>
      <c r="F27" s="191"/>
      <c r="G27" s="112"/>
      <c r="H27" s="112"/>
      <c r="I27" s="218"/>
      <c r="J27" s="219"/>
    </row>
    <row r="28" spans="1:10" ht="15.75" thickBot="1" x14ac:dyDescent="0.3">
      <c r="A28" s="199" t="s">
        <v>0</v>
      </c>
      <c r="B28" s="199"/>
      <c r="C28" s="118">
        <v>0</v>
      </c>
      <c r="D28" s="92"/>
      <c r="E28" s="205" t="s">
        <v>0</v>
      </c>
      <c r="F28" s="205"/>
      <c r="G28" s="93"/>
      <c r="H28" s="93"/>
      <c r="I28" s="218"/>
      <c r="J28" s="219"/>
    </row>
    <row r="29" spans="1:10" ht="15" thickTop="1" x14ac:dyDescent="0.3">
      <c r="A29" s="194" t="s">
        <v>89</v>
      </c>
      <c r="B29" s="194"/>
      <c r="C29" s="119">
        <f>SUM(C23:C28)</f>
        <v>537</v>
      </c>
      <c r="D29" s="95"/>
      <c r="E29" s="96"/>
      <c r="F29" s="96"/>
      <c r="G29" s="96"/>
      <c r="H29" s="96"/>
      <c r="I29" s="96"/>
      <c r="J29" s="3"/>
    </row>
    <row r="30" spans="1:10" ht="15" x14ac:dyDescent="0.25">
      <c r="A30" s="195"/>
      <c r="B30" s="196"/>
      <c r="C30" s="95"/>
      <c r="D30" s="95"/>
      <c r="E30" s="96"/>
      <c r="F30" s="96"/>
      <c r="G30" s="96"/>
      <c r="H30" s="96"/>
      <c r="I30" s="96"/>
      <c r="J30" s="3"/>
    </row>
    <row r="31" spans="1:10" ht="15" x14ac:dyDescent="0.25">
      <c r="A31" s="197">
        <v>43831</v>
      </c>
      <c r="B31" s="198"/>
      <c r="C31" s="117">
        <v>128</v>
      </c>
      <c r="D31" s="92"/>
      <c r="E31" s="205" t="s">
        <v>0</v>
      </c>
      <c r="F31" s="205"/>
      <c r="G31" s="93"/>
      <c r="H31" s="93"/>
      <c r="I31" s="218"/>
      <c r="J31" s="219"/>
    </row>
    <row r="32" spans="1:10" ht="15" x14ac:dyDescent="0.25">
      <c r="A32" s="192">
        <v>43862</v>
      </c>
      <c r="B32" s="193"/>
      <c r="C32" s="117">
        <v>128</v>
      </c>
      <c r="D32" s="92"/>
      <c r="E32" s="205" t="s">
        <v>0</v>
      </c>
      <c r="F32" s="205"/>
      <c r="G32" s="93"/>
      <c r="H32" s="93"/>
      <c r="I32" s="218"/>
      <c r="J32" s="219"/>
    </row>
    <row r="33" spans="1:10" ht="15" x14ac:dyDescent="0.25">
      <c r="A33" s="192">
        <v>43891</v>
      </c>
      <c r="B33" s="193"/>
      <c r="C33" s="117">
        <v>128</v>
      </c>
      <c r="D33" s="92"/>
      <c r="E33" s="205" t="s">
        <v>0</v>
      </c>
      <c r="F33" s="205"/>
      <c r="G33" s="93"/>
      <c r="H33" s="93"/>
      <c r="I33" s="218"/>
      <c r="J33" s="219"/>
    </row>
    <row r="34" spans="1:10" ht="15" x14ac:dyDescent="0.25">
      <c r="A34" s="192">
        <v>43922</v>
      </c>
      <c r="B34" s="207"/>
      <c r="C34" s="117">
        <v>128</v>
      </c>
      <c r="D34" s="110"/>
      <c r="E34" s="205" t="s">
        <v>0</v>
      </c>
      <c r="F34" s="205"/>
      <c r="G34" s="93"/>
      <c r="H34" s="93"/>
      <c r="I34" s="218"/>
      <c r="J34" s="219"/>
    </row>
    <row r="35" spans="1:10" ht="15" x14ac:dyDescent="0.25">
      <c r="A35" s="215">
        <v>43952</v>
      </c>
      <c r="B35" s="216"/>
      <c r="C35" s="117">
        <v>128</v>
      </c>
      <c r="D35" s="110"/>
      <c r="E35" s="205" t="s">
        <v>0</v>
      </c>
      <c r="F35" s="205"/>
      <c r="G35" s="112"/>
      <c r="H35" s="112"/>
      <c r="I35" s="218"/>
      <c r="J35" s="219"/>
    </row>
    <row r="36" spans="1:10" ht="15" x14ac:dyDescent="0.25">
      <c r="A36" s="215" t="s">
        <v>0</v>
      </c>
      <c r="B36" s="216"/>
      <c r="C36" s="117">
        <v>0</v>
      </c>
      <c r="D36" s="111"/>
      <c r="E36" s="205" t="s">
        <v>0</v>
      </c>
      <c r="F36" s="205"/>
      <c r="G36" s="112"/>
      <c r="H36" s="112"/>
      <c r="I36" s="218"/>
      <c r="J36" s="219"/>
    </row>
    <row r="37" spans="1:10" ht="15.75" thickBot="1" x14ac:dyDescent="0.3">
      <c r="A37" s="199" t="s">
        <v>0</v>
      </c>
      <c r="B37" s="199"/>
      <c r="C37" s="118">
        <v>0</v>
      </c>
      <c r="D37" s="92"/>
      <c r="E37" s="205" t="s">
        <v>0</v>
      </c>
      <c r="F37" s="205"/>
      <c r="G37" s="93"/>
      <c r="H37" s="93"/>
      <c r="I37" s="218"/>
      <c r="J37" s="219"/>
    </row>
    <row r="38" spans="1:10" ht="15.6" thickTop="1" thickBot="1" x14ac:dyDescent="0.35">
      <c r="A38" s="194" t="s">
        <v>88</v>
      </c>
      <c r="B38" s="196"/>
      <c r="C38" s="125">
        <f>SUM(C31:C37)</f>
        <v>640</v>
      </c>
      <c r="D38" s="95"/>
      <c r="E38" s="96"/>
      <c r="F38" s="96"/>
      <c r="G38" s="96"/>
      <c r="H38" s="96"/>
      <c r="I38" s="96"/>
      <c r="J38" s="3"/>
    </row>
    <row r="39" spans="1:10" ht="15.75" thickTop="1" x14ac:dyDescent="0.25">
      <c r="A39" s="217" t="s">
        <v>92</v>
      </c>
      <c r="B39" s="217"/>
      <c r="C39" s="114">
        <f>C38+C29+C21</f>
        <v>1177</v>
      </c>
    </row>
  </sheetData>
  <mergeCells count="77">
    <mergeCell ref="I34:J34"/>
    <mergeCell ref="I35:J35"/>
    <mergeCell ref="I36:J36"/>
    <mergeCell ref="I37:J37"/>
    <mergeCell ref="I28:J28"/>
    <mergeCell ref="E33:F33"/>
    <mergeCell ref="I15:J15"/>
    <mergeCell ref="I31:J31"/>
    <mergeCell ref="I32:J32"/>
    <mergeCell ref="I33:J33"/>
    <mergeCell ref="I23:J23"/>
    <mergeCell ref="I24:J24"/>
    <mergeCell ref="I25:J25"/>
    <mergeCell ref="I26:J26"/>
    <mergeCell ref="I27:J27"/>
    <mergeCell ref="A20:B20"/>
    <mergeCell ref="A35:B35"/>
    <mergeCell ref="E35:F35"/>
    <mergeCell ref="A39:B39"/>
    <mergeCell ref="E28:F28"/>
    <mergeCell ref="E34:F34"/>
    <mergeCell ref="E36:F36"/>
    <mergeCell ref="E37:F37"/>
    <mergeCell ref="A37:B37"/>
    <mergeCell ref="A38:B38"/>
    <mergeCell ref="A34:B34"/>
    <mergeCell ref="A36:B36"/>
    <mergeCell ref="A28:B28"/>
    <mergeCell ref="E31:F31"/>
    <mergeCell ref="E32:F32"/>
    <mergeCell ref="A33:B33"/>
    <mergeCell ref="B9:D9"/>
    <mergeCell ref="A19:B19"/>
    <mergeCell ref="A12:B12"/>
    <mergeCell ref="A16:B16"/>
    <mergeCell ref="A13:B13"/>
    <mergeCell ref="A15:B15"/>
    <mergeCell ref="A17:B17"/>
    <mergeCell ref="A18:B18"/>
    <mergeCell ref="A25:B25"/>
    <mergeCell ref="C4:E4"/>
    <mergeCell ref="F4:H4"/>
    <mergeCell ref="A1:J1"/>
    <mergeCell ref="A2:J2"/>
    <mergeCell ref="C5:H5"/>
    <mergeCell ref="I3:I5"/>
    <mergeCell ref="G9:H9"/>
    <mergeCell ref="E9:F9"/>
    <mergeCell ref="A5:B5"/>
    <mergeCell ref="E25:F25"/>
    <mergeCell ref="A7:B7"/>
    <mergeCell ref="A8:B8"/>
    <mergeCell ref="C7:E7"/>
    <mergeCell ref="C8:E8"/>
    <mergeCell ref="A21:B21"/>
    <mergeCell ref="E26:F26"/>
    <mergeCell ref="A11:B11"/>
    <mergeCell ref="C6:J6"/>
    <mergeCell ref="E11:F11"/>
    <mergeCell ref="E13:F13"/>
    <mergeCell ref="E16:F16"/>
    <mergeCell ref="E17:F17"/>
    <mergeCell ref="E18:F18"/>
    <mergeCell ref="E20:F20"/>
    <mergeCell ref="E23:F23"/>
    <mergeCell ref="E24:F24"/>
    <mergeCell ref="E15:F15"/>
    <mergeCell ref="E19:F19"/>
    <mergeCell ref="A26:B26"/>
    <mergeCell ref="A23:B23"/>
    <mergeCell ref="A24:B24"/>
    <mergeCell ref="E27:F27"/>
    <mergeCell ref="A32:B32"/>
    <mergeCell ref="A29:B29"/>
    <mergeCell ref="A30:B30"/>
    <mergeCell ref="A31:B31"/>
    <mergeCell ref="A27:B27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F25"/>
  <sheetViews>
    <sheetView workbookViewId="0">
      <selection activeCell="H28" sqref="H28"/>
    </sheetView>
  </sheetViews>
  <sheetFormatPr baseColWidth="10" defaultColWidth="11.44140625" defaultRowHeight="14.4" x14ac:dyDescent="0.3"/>
  <cols>
    <col min="1" max="1" width="26.5546875" customWidth="1"/>
    <col min="2" max="2" width="17.5546875" customWidth="1"/>
    <col min="3" max="3" width="16.33203125" customWidth="1"/>
    <col min="4" max="4" width="21.6640625" customWidth="1"/>
    <col min="5" max="5" width="14.109375" customWidth="1"/>
  </cols>
  <sheetData>
    <row r="1" spans="1:4" ht="23.4" x14ac:dyDescent="0.45">
      <c r="A1" s="2" t="s">
        <v>27</v>
      </c>
    </row>
    <row r="2" spans="1:4" x14ac:dyDescent="0.3">
      <c r="A2" t="s">
        <v>8</v>
      </c>
      <c r="C2" s="3">
        <v>1164959448</v>
      </c>
      <c r="D2" s="3" t="s">
        <v>0</v>
      </c>
    </row>
    <row r="3" spans="1:4" ht="15" x14ac:dyDescent="0.25">
      <c r="A3" t="s">
        <v>3</v>
      </c>
    </row>
    <row r="4" spans="1:4" x14ac:dyDescent="0.3">
      <c r="A4" t="s">
        <v>9</v>
      </c>
    </row>
    <row r="5" spans="1:4" ht="15" x14ac:dyDescent="0.25">
      <c r="A5" t="s">
        <v>10</v>
      </c>
    </row>
    <row r="11" spans="1:4" ht="15" x14ac:dyDescent="0.25">
      <c r="A11" s="4" t="s">
        <v>11</v>
      </c>
    </row>
    <row r="12" spans="1:4" ht="15" x14ac:dyDescent="0.25">
      <c r="A12" t="str">
        <f>Formulaire!A40</f>
        <v>jo</v>
      </c>
    </row>
    <row r="13" spans="1:4" ht="15" x14ac:dyDescent="0.25">
      <c r="A13" t="str">
        <f>Formulaire!B13</f>
        <v>301-37 Rue St-Denis</v>
      </c>
      <c r="B13" s="5"/>
    </row>
    <row r="14" spans="1:4" ht="15" x14ac:dyDescent="0.25">
      <c r="A14" t="str">
        <f>Formulaire!B14</f>
        <v>Châteauguay</v>
      </c>
      <c r="B14" s="5"/>
    </row>
    <row r="15" spans="1:4" ht="15" x14ac:dyDescent="0.25">
      <c r="A15" t="str">
        <f>Formulaire!B15</f>
        <v>J6K 0J7</v>
      </c>
      <c r="B15" s="5"/>
    </row>
    <row r="16" spans="1:4" ht="15" x14ac:dyDescent="0.25">
      <c r="B16" s="5"/>
    </row>
    <row r="17" spans="1:6" ht="15" x14ac:dyDescent="0.25">
      <c r="A17" s="4" t="s">
        <v>57</v>
      </c>
      <c r="B17" s="6" t="s">
        <v>12</v>
      </c>
      <c r="C17" s="7" t="s">
        <v>75</v>
      </c>
      <c r="D17" s="7" t="s">
        <v>13</v>
      </c>
      <c r="E17" s="7" t="s">
        <v>86</v>
      </c>
      <c r="F17" s="99" t="s">
        <v>0</v>
      </c>
    </row>
    <row r="18" spans="1:6" x14ac:dyDescent="0.3">
      <c r="A18" t="s">
        <v>15</v>
      </c>
      <c r="B18" s="109">
        <f>Formulaire!B16</f>
        <v>20854</v>
      </c>
      <c r="C18" s="1" t="str">
        <f>Formulaire!B17</f>
        <v>guitare</v>
      </c>
      <c r="D18" s="1" t="s">
        <v>76</v>
      </c>
      <c r="E18" s="113">
        <v>0</v>
      </c>
      <c r="F18" s="9" t="s">
        <v>0</v>
      </c>
    </row>
    <row r="19" spans="1:6" x14ac:dyDescent="0.3">
      <c r="B19" s="97"/>
      <c r="C19" s="1" t="str">
        <f>Formulaire!B17</f>
        <v>guitare</v>
      </c>
      <c r="D19" s="1" t="s">
        <v>79</v>
      </c>
      <c r="E19" s="113">
        <f>Paiements!C21</f>
        <v>0</v>
      </c>
      <c r="F19" s="9"/>
    </row>
    <row r="20" spans="1:6" ht="15" hidden="1" x14ac:dyDescent="0.25">
      <c r="C20" s="1" t="s">
        <v>16</v>
      </c>
      <c r="D20" s="97" t="s">
        <v>77</v>
      </c>
      <c r="E20" s="114">
        <f>Paiements!C12</f>
        <v>25</v>
      </c>
      <c r="F20" t="s">
        <v>0</v>
      </c>
    </row>
    <row r="21" spans="1:6" ht="15" thickBot="1" x14ac:dyDescent="0.35">
      <c r="B21" s="10"/>
      <c r="C21" s="1" t="str">
        <f>Formulaire!B17</f>
        <v>guitare</v>
      </c>
      <c r="D21" s="98" t="s">
        <v>78</v>
      </c>
      <c r="E21" s="115">
        <f>Paiements!C29</f>
        <v>537</v>
      </c>
      <c r="F21" t="s">
        <v>0</v>
      </c>
    </row>
    <row r="22" spans="1:6" ht="19.5" thickTop="1" x14ac:dyDescent="0.3">
      <c r="B22" s="8"/>
      <c r="D22" s="11" t="s">
        <v>17</v>
      </c>
      <c r="E22" s="116">
        <f>E18+E19+E21</f>
        <v>537</v>
      </c>
    </row>
    <row r="23" spans="1:6" ht="18.75" x14ac:dyDescent="0.3">
      <c r="B23" s="8"/>
      <c r="D23" s="11"/>
      <c r="E23" s="12"/>
    </row>
    <row r="24" spans="1:6" ht="15" x14ac:dyDescent="0.25">
      <c r="A24" s="13" t="s">
        <v>18</v>
      </c>
      <c r="B24" s="8"/>
      <c r="D24" s="8"/>
      <c r="E24" s="10"/>
    </row>
    <row r="25" spans="1:6" ht="15" x14ac:dyDescent="0.25">
      <c r="D25" s="14"/>
      <c r="E25" s="10"/>
    </row>
  </sheetData>
  <pageMargins left="0.7" right="0.7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F22"/>
  <sheetViews>
    <sheetView workbookViewId="0">
      <selection activeCell="H32" sqref="H32"/>
    </sheetView>
  </sheetViews>
  <sheetFormatPr baseColWidth="10" defaultColWidth="11.44140625" defaultRowHeight="14.4" x14ac:dyDescent="0.3"/>
  <cols>
    <col min="1" max="1" width="26.5546875" customWidth="1"/>
    <col min="2" max="2" width="17.5546875" customWidth="1"/>
    <col min="3" max="3" width="16.33203125" customWidth="1"/>
    <col min="4" max="4" width="21.6640625" customWidth="1"/>
    <col min="5" max="5" width="15" customWidth="1"/>
  </cols>
  <sheetData>
    <row r="1" spans="1:4" ht="23.4" x14ac:dyDescent="0.45">
      <c r="A1" s="2" t="s">
        <v>90</v>
      </c>
    </row>
    <row r="2" spans="1:4" x14ac:dyDescent="0.3">
      <c r="A2" t="s">
        <v>8</v>
      </c>
      <c r="C2" s="3">
        <v>1164959448</v>
      </c>
      <c r="D2" s="3" t="s">
        <v>0</v>
      </c>
    </row>
    <row r="3" spans="1:4" ht="15" x14ac:dyDescent="0.25">
      <c r="A3" t="s">
        <v>3</v>
      </c>
    </row>
    <row r="4" spans="1:4" x14ac:dyDescent="0.3">
      <c r="A4" t="s">
        <v>9</v>
      </c>
    </row>
    <row r="5" spans="1:4" ht="15" x14ac:dyDescent="0.25">
      <c r="A5" t="s">
        <v>10</v>
      </c>
    </row>
    <row r="11" spans="1:4" ht="15" x14ac:dyDescent="0.25">
      <c r="A11" s="4" t="s">
        <v>11</v>
      </c>
    </row>
    <row r="12" spans="1:4" ht="15" x14ac:dyDescent="0.25">
      <c r="A12" t="str">
        <f>Formulaire!A40</f>
        <v>jo</v>
      </c>
    </row>
    <row r="13" spans="1:4" ht="15" x14ac:dyDescent="0.25">
      <c r="A13" t="str">
        <f>Formulaire!B13</f>
        <v>301-37 Rue St-Denis</v>
      </c>
      <c r="B13" s="5"/>
    </row>
    <row r="14" spans="1:4" ht="15" x14ac:dyDescent="0.25">
      <c r="A14" t="str">
        <f>Formulaire!B14</f>
        <v>Châteauguay</v>
      </c>
      <c r="B14" s="5"/>
    </row>
    <row r="15" spans="1:4" ht="15" x14ac:dyDescent="0.25">
      <c r="A15" t="str">
        <f>Formulaire!B15</f>
        <v>J6K 0J7</v>
      </c>
      <c r="B15" s="5"/>
    </row>
    <row r="16" spans="1:4" ht="15" x14ac:dyDescent="0.25">
      <c r="B16" s="5"/>
    </row>
    <row r="17" spans="1:6" ht="15" x14ac:dyDescent="0.25">
      <c r="A17" s="4" t="s">
        <v>57</v>
      </c>
      <c r="B17" s="6" t="s">
        <v>12</v>
      </c>
      <c r="C17" s="7" t="s">
        <v>75</v>
      </c>
      <c r="D17" s="7" t="s">
        <v>13</v>
      </c>
      <c r="E17" s="7" t="s">
        <v>86</v>
      </c>
      <c r="F17" s="99" t="s">
        <v>0</v>
      </c>
    </row>
    <row r="18" spans="1:6" x14ac:dyDescent="0.3">
      <c r="A18" t="s">
        <v>15</v>
      </c>
      <c r="B18" s="109">
        <f>Formulaire!B16</f>
        <v>20854</v>
      </c>
      <c r="C18" s="1" t="str">
        <f>Formulaire!B17</f>
        <v>guitare</v>
      </c>
      <c r="D18" s="1" t="s">
        <v>76</v>
      </c>
      <c r="E18" s="113">
        <f>Paiements!C38</f>
        <v>640</v>
      </c>
      <c r="F18" s="9" t="s">
        <v>0</v>
      </c>
    </row>
    <row r="19" spans="1:6" ht="18.75" x14ac:dyDescent="0.3">
      <c r="B19" s="8"/>
      <c r="D19" s="11" t="s">
        <v>17</v>
      </c>
      <c r="E19" s="116">
        <f>SUM(E18)</f>
        <v>640</v>
      </c>
    </row>
    <row r="20" spans="1:6" ht="18.75" x14ac:dyDescent="0.3">
      <c r="B20" s="8"/>
      <c r="D20" s="11"/>
      <c r="E20" s="12"/>
    </row>
    <row r="21" spans="1:6" ht="15" x14ac:dyDescent="0.25">
      <c r="A21" s="13" t="s">
        <v>18</v>
      </c>
      <c r="B21" s="8"/>
      <c r="D21" s="8"/>
      <c r="E21" s="10"/>
    </row>
    <row r="22" spans="1:6" ht="15" x14ac:dyDescent="0.25">
      <c r="D22" s="14"/>
      <c r="E22" s="10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Formulaire</vt:lpstr>
      <vt:lpstr>Paiements</vt:lpstr>
      <vt:lpstr>Reçu impôt 2019</vt:lpstr>
      <vt:lpstr>Reçu impôt 2020)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Arbeitsplatz</cp:lastModifiedBy>
  <cp:lastPrinted>2019-04-04T02:49:24Z</cp:lastPrinted>
  <dcterms:created xsi:type="dcterms:W3CDTF">2019-03-14T12:07:41Z</dcterms:created>
  <dcterms:modified xsi:type="dcterms:W3CDTF">2019-04-06T09:18:55Z</dcterms:modified>
</cp:coreProperties>
</file>