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"/>
    </mc:Choice>
  </mc:AlternateContent>
  <bookViews>
    <workbookView xWindow="-12" yWindow="108" windowWidth="9720" windowHeight="11640" tabRatio="455" activeTab="2"/>
  </bookViews>
  <sheets>
    <sheet name="RAME" sheetId="1" r:id="rId1"/>
    <sheet name="Liste" sheetId="2" r:id="rId2"/>
    <sheet name="ComboBox" sheetId="3" r:id="rId3"/>
  </sheets>
  <externalReferences>
    <externalReference r:id="rId4"/>
  </externalReferences>
  <definedNames>
    <definedName name="_xlnm._FilterDatabase" localSheetId="0" hidden="1">RAME!$A$1:$W$34</definedName>
    <definedName name="cat">[1]Liste!$A$1:$A$22</definedName>
    <definedName name="catégorie">Liste!$A$20:$A$23</definedName>
    <definedName name="_xlnm.Print_Titles" localSheetId="0">RAME!$2:$2</definedName>
    <definedName name="nouveau">Liste!$A$2:$A$4</definedName>
    <definedName name="statut">Liste!$A$26:$A$27</definedName>
    <definedName name="_xlnm.Print_Area" localSheetId="0">RAME!$A$1:$I$34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5" i="1" l="1"/>
  <c r="T22" i="1" l="1"/>
  <c r="U22" i="1" s="1"/>
  <c r="T35" i="1"/>
  <c r="U35" i="1" s="1"/>
  <c r="T13" i="1"/>
  <c r="U13" i="1" s="1"/>
  <c r="R22" i="1"/>
  <c r="S22" i="1" s="1"/>
  <c r="R35" i="1"/>
  <c r="S35" i="1" s="1"/>
  <c r="R13" i="1"/>
  <c r="S13" i="1" s="1"/>
  <c r="Q22" i="1"/>
  <c r="V22" i="1" s="1"/>
  <c r="Q35" i="1"/>
  <c r="V35" i="1" s="1"/>
  <c r="Q13" i="1"/>
  <c r="V13" i="1" s="1"/>
  <c r="T33" i="1" l="1"/>
  <c r="U33" i="1" s="1"/>
  <c r="R33" i="1"/>
  <c r="S33" i="1" s="1"/>
  <c r="Q33" i="1"/>
  <c r="V33" i="1" s="1"/>
  <c r="P1" i="1"/>
  <c r="T14" i="1"/>
  <c r="U14" i="1" s="1"/>
  <c r="R14" i="1"/>
  <c r="S14" i="1" s="1"/>
  <c r="Q14" i="1"/>
  <c r="V14" i="1" s="1"/>
  <c r="U9" i="1"/>
  <c r="S9" i="1"/>
  <c r="Q9" i="1"/>
  <c r="V9" i="1" s="1"/>
  <c r="T3" i="1" l="1"/>
  <c r="T4" i="1"/>
  <c r="U4" i="1" s="1"/>
  <c r="T5" i="1"/>
  <c r="U5" i="1" s="1"/>
  <c r="T6" i="1"/>
  <c r="U6" i="1" s="1"/>
  <c r="T7" i="1"/>
  <c r="U7" i="1" s="1"/>
  <c r="T8" i="1"/>
  <c r="U8" i="1" s="1"/>
  <c r="U10" i="1"/>
  <c r="T11" i="1"/>
  <c r="U11" i="1" s="1"/>
  <c r="T12" i="1"/>
  <c r="U12" i="1" s="1"/>
  <c r="T15" i="1"/>
  <c r="U15" i="1" s="1"/>
  <c r="T16" i="1"/>
  <c r="U16" i="1" s="1"/>
  <c r="T17" i="1"/>
  <c r="U17" i="1" s="1"/>
  <c r="T18" i="1"/>
  <c r="U18" i="1" s="1"/>
  <c r="T19" i="1"/>
  <c r="U19" i="1" s="1"/>
  <c r="T20" i="1"/>
  <c r="U20" i="1" s="1"/>
  <c r="T21" i="1"/>
  <c r="U21" i="1" s="1"/>
  <c r="T23" i="1"/>
  <c r="U23" i="1" s="1"/>
  <c r="T24" i="1"/>
  <c r="U24" i="1" s="1"/>
  <c r="T25" i="1"/>
  <c r="U25" i="1" s="1"/>
  <c r="T26" i="1"/>
  <c r="U26" i="1" s="1"/>
  <c r="T27" i="1"/>
  <c r="U27" i="1" s="1"/>
  <c r="T28" i="1"/>
  <c r="U28" i="1" s="1"/>
  <c r="T29" i="1"/>
  <c r="U29" i="1" s="1"/>
  <c r="T30" i="1"/>
  <c r="U30" i="1" s="1"/>
  <c r="T31" i="1"/>
  <c r="U31" i="1" s="1"/>
  <c r="T32" i="1"/>
  <c r="U32" i="1" s="1"/>
  <c r="T34" i="1"/>
  <c r="U34" i="1" s="1"/>
  <c r="R3" i="1"/>
  <c r="R4" i="1"/>
  <c r="S4" i="1" s="1"/>
  <c r="R5" i="1"/>
  <c r="S5" i="1" s="1"/>
  <c r="R6" i="1"/>
  <c r="S6" i="1" s="1"/>
  <c r="R7" i="1"/>
  <c r="S7" i="1" s="1"/>
  <c r="R8" i="1"/>
  <c r="S8" i="1" s="1"/>
  <c r="S10" i="1"/>
  <c r="R11" i="1"/>
  <c r="R12" i="1"/>
  <c r="S12" i="1" s="1"/>
  <c r="R15" i="1"/>
  <c r="S15" i="1" s="1"/>
  <c r="R16" i="1"/>
  <c r="S16" i="1" s="1"/>
  <c r="R17" i="1"/>
  <c r="S17" i="1" s="1"/>
  <c r="R18" i="1"/>
  <c r="S18" i="1" s="1"/>
  <c r="R19" i="1"/>
  <c r="S19" i="1" s="1"/>
  <c r="R20" i="1"/>
  <c r="S20" i="1" s="1"/>
  <c r="R21" i="1"/>
  <c r="S21" i="1" s="1"/>
  <c r="R23" i="1"/>
  <c r="S23" i="1" s="1"/>
  <c r="R24" i="1"/>
  <c r="S24" i="1" s="1"/>
  <c r="R25" i="1"/>
  <c r="S25" i="1" s="1"/>
  <c r="R26" i="1"/>
  <c r="S26" i="1" s="1"/>
  <c r="R27" i="1"/>
  <c r="S27" i="1" s="1"/>
  <c r="R28" i="1"/>
  <c r="S28" i="1" s="1"/>
  <c r="R29" i="1"/>
  <c r="S29" i="1" s="1"/>
  <c r="R30" i="1"/>
  <c r="S30" i="1" s="1"/>
  <c r="R31" i="1"/>
  <c r="S31" i="1" s="1"/>
  <c r="R32" i="1"/>
  <c r="S32" i="1" s="1"/>
  <c r="R34" i="1"/>
  <c r="S34" i="1" s="1"/>
  <c r="Q3" i="1"/>
  <c r="V3" i="1" s="1"/>
  <c r="Q4" i="1"/>
  <c r="V4" i="1" s="1"/>
  <c r="V5" i="1"/>
  <c r="Q6" i="1"/>
  <c r="V6" i="1" s="1"/>
  <c r="Q7" i="1"/>
  <c r="V7" i="1" s="1"/>
  <c r="Q8" i="1"/>
  <c r="V8" i="1" s="1"/>
  <c r="Q10" i="1"/>
  <c r="V10" i="1" s="1"/>
  <c r="Q11" i="1"/>
  <c r="V11" i="1" s="1"/>
  <c r="Q12" i="1"/>
  <c r="V12" i="1" s="1"/>
  <c r="Q15" i="1"/>
  <c r="V15" i="1" s="1"/>
  <c r="Q16" i="1"/>
  <c r="V16" i="1" s="1"/>
  <c r="Q17" i="1"/>
  <c r="V17" i="1" s="1"/>
  <c r="Q18" i="1"/>
  <c r="V18" i="1" s="1"/>
  <c r="Q19" i="1"/>
  <c r="V19" i="1" s="1"/>
  <c r="Q20" i="1"/>
  <c r="V20" i="1" s="1"/>
  <c r="Q21" i="1"/>
  <c r="V21" i="1" s="1"/>
  <c r="Q23" i="1"/>
  <c r="V23" i="1" s="1"/>
  <c r="Q24" i="1"/>
  <c r="V24" i="1" s="1"/>
  <c r="Q25" i="1"/>
  <c r="V25" i="1" s="1"/>
  <c r="Q26" i="1"/>
  <c r="V26" i="1" s="1"/>
  <c r="Q27" i="1"/>
  <c r="V27" i="1" s="1"/>
  <c r="Q28" i="1"/>
  <c r="V28" i="1" s="1"/>
  <c r="Q29" i="1"/>
  <c r="V29" i="1" s="1"/>
  <c r="Q30" i="1"/>
  <c r="V30" i="1" s="1"/>
  <c r="Q31" i="1"/>
  <c r="V31" i="1" s="1"/>
  <c r="Q32" i="1"/>
  <c r="V32" i="1" s="1"/>
  <c r="Q34" i="1"/>
  <c r="V34" i="1" s="1"/>
  <c r="I1" i="1"/>
  <c r="Q2" i="1"/>
  <c r="R1" i="1" l="1"/>
  <c r="T1" i="1"/>
  <c r="S3" i="1"/>
  <c r="U3" i="1"/>
  <c r="S11" i="1"/>
  <c r="L1" i="1"/>
  <c r="S1" i="1" l="1"/>
  <c r="U1" i="1"/>
</calcChain>
</file>

<file path=xl/sharedStrings.xml><?xml version="1.0" encoding="utf-8"?>
<sst xmlns="http://schemas.openxmlformats.org/spreadsheetml/2006/main" count="106" uniqueCount="61">
  <si>
    <t>NOM</t>
  </si>
  <si>
    <t>ADRESSE</t>
  </si>
  <si>
    <t>COURRIEL</t>
  </si>
  <si>
    <t>CATÉGORIE</t>
  </si>
  <si>
    <t>NOUVEAU</t>
  </si>
  <si>
    <t>Oui</t>
  </si>
  <si>
    <t>Non</t>
  </si>
  <si>
    <t>DATE
NAISSANCE</t>
  </si>
  <si>
    <t>Rezé</t>
  </si>
  <si>
    <t>Nantes</t>
  </si>
  <si>
    <t>Bouguenais</t>
  </si>
  <si>
    <t>Brest</t>
  </si>
  <si>
    <t>Pont Saint Martin</t>
  </si>
  <si>
    <t>Les Sorinières</t>
  </si>
  <si>
    <t>Geneston</t>
  </si>
  <si>
    <t>La Chevrolière</t>
  </si>
  <si>
    <t>St Jean de Boiseau</t>
  </si>
  <si>
    <t>Extérieur</t>
  </si>
  <si>
    <t>Cheminot Actif</t>
  </si>
  <si>
    <t>Cheminot Retraité</t>
  </si>
  <si>
    <t>Ayant Droit</t>
  </si>
  <si>
    <t>N° CP</t>
  </si>
  <si>
    <t>NANTES</t>
  </si>
  <si>
    <t>Actif</t>
  </si>
  <si>
    <t>Sympathisant</t>
  </si>
  <si>
    <t>STATUT</t>
  </si>
  <si>
    <t>Thierry</t>
  </si>
  <si>
    <t>FONCTION</t>
  </si>
  <si>
    <t>Président</t>
  </si>
  <si>
    <r>
      <t xml:space="preserve">Mini Rail Nantais
</t>
    </r>
    <r>
      <rPr>
        <u/>
        <sz val="12"/>
        <color indexed="62"/>
        <rFont val="Calibri"/>
        <family val="2"/>
      </rPr>
      <t>minirailnantais.free.fr
minirailnantais@free.fr</t>
    </r>
  </si>
  <si>
    <t>SNCF</t>
  </si>
  <si>
    <t>Trousseau Clés Local</t>
  </si>
  <si>
    <t xml:space="preserve">Moyenne d'age: </t>
  </si>
  <si>
    <t>Néant</t>
  </si>
  <si>
    <t>45 06 383 T</t>
  </si>
  <si>
    <t>12 rue du Paradisier</t>
  </si>
  <si>
    <t>20 rue Saint - Médard
44300 NANTES</t>
  </si>
  <si>
    <t>Responsable Grandes Echelles</t>
  </si>
  <si>
    <t>TÉLÉPHONE 1</t>
  </si>
  <si>
    <t>TÉLÉPHONE 2</t>
  </si>
  <si>
    <t>CSE</t>
  </si>
  <si>
    <t>Mobilité PdL</t>
  </si>
  <si>
    <t/>
  </si>
  <si>
    <t>44300</t>
  </si>
  <si>
    <t>MARTIN</t>
  </si>
  <si>
    <t>Guillaum</t>
  </si>
  <si>
    <t>DUPONT</t>
  </si>
  <si>
    <t>1 rue Martin</t>
  </si>
  <si>
    <t>06 06 06 06 06</t>
  </si>
  <si>
    <t>matin@internet.com</t>
  </si>
  <si>
    <t>07 07 07 07 07</t>
  </si>
  <si>
    <t>thierry.dupont@orange.fr</t>
  </si>
  <si>
    <t>PRÉNOM</t>
  </si>
  <si>
    <t>44000</t>
  </si>
  <si>
    <t>oui</t>
  </si>
  <si>
    <t>Responsable Réseau</t>
  </si>
  <si>
    <t>Responsable Pôle N</t>
  </si>
  <si>
    <t>Responsable Module Junior</t>
  </si>
  <si>
    <t>Trésorier</t>
  </si>
  <si>
    <t>Secrétaire</t>
  </si>
  <si>
    <t>Vice-président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</si>
</sst>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#,##0.00\ &quot;€&quot;;[Red]\-#,##0.00\ &quot;€&quot;"/>
    <numFmt numFmtId="164" formatCode="00&quot; ans&quot;"/>
    <numFmt numFmtId="165" formatCode="@&quot; 2019&quot;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color indexed="8"/>
      <name val="Calibri"/>
      <family val="2"/>
    </font>
    <font>
      <sz val="10"/>
      <name val="Calibri"/>
      <family val="2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b/>
      <u/>
      <sz val="25"/>
      <color indexed="62"/>
      <name val="Calibri"/>
      <family val="2"/>
    </font>
    <font>
      <sz val="15"/>
      <color indexed="62"/>
      <name val="Calibri"/>
      <family val="2"/>
    </font>
    <font>
      <u/>
      <sz val="12"/>
      <color indexed="62"/>
      <name val="Calibri"/>
      <family val="2"/>
    </font>
    <font>
      <sz val="8"/>
      <color indexed="8"/>
      <name val="Calibri"/>
      <family val="2"/>
    </font>
    <font>
      <u/>
      <sz val="10"/>
      <name val="Calibri"/>
      <family val="2"/>
    </font>
    <font>
      <b/>
      <sz val="10"/>
      <color theme="0"/>
      <name val="Calibri"/>
      <family val="2"/>
    </font>
    <font>
      <sz val="10"/>
      <color theme="0"/>
      <name val="Calibri"/>
      <family val="2"/>
    </font>
    <font>
      <u/>
      <sz val="11"/>
      <color theme="10"/>
      <name val="Calibri"/>
      <family val="2"/>
      <scheme val="minor"/>
    </font>
    <font>
      <sz val="10"/>
      <color indexed="6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4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1" xfId="0" applyBorder="1"/>
    <xf numFmtId="0" fontId="0" fillId="0" borderId="2" xfId="0" applyBorder="1"/>
    <xf numFmtId="0" fontId="5" fillId="0" borderId="0" xfId="0" applyFont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5" fillId="0" borderId="0" xfId="0" applyFont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7" fillId="0" borderId="11" xfId="0" applyFont="1" applyBorder="1" applyAlignment="1">
      <alignment vertical="center" wrapText="1"/>
    </xf>
    <xf numFmtId="164" fontId="8" fillId="0" borderId="11" xfId="0" applyNumberFormat="1" applyFont="1" applyBorder="1" applyAlignment="1">
      <alignment horizontal="left" vertical="center" wrapText="1"/>
    </xf>
    <xf numFmtId="2" fontId="5" fillId="0" borderId="0" xfId="0" applyNumberFormat="1" applyFont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vertical="center"/>
    </xf>
    <xf numFmtId="0" fontId="11" fillId="0" borderId="10" xfId="1" applyFont="1" applyFill="1" applyBorder="1" applyAlignment="1" applyProtection="1">
      <alignment vertical="center" wrapText="1"/>
    </xf>
    <xf numFmtId="14" fontId="4" fillId="0" borderId="10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4" xfId="0" applyFont="1" applyFill="1" applyBorder="1" applyAlignment="1">
      <alignment vertical="center" wrapText="1"/>
    </xf>
    <xf numFmtId="0" fontId="4" fillId="0" borderId="12" xfId="0" applyFont="1" applyFill="1" applyBorder="1" applyAlignment="1">
      <alignment vertical="center"/>
    </xf>
    <xf numFmtId="0" fontId="4" fillId="0" borderId="14" xfId="0" applyFont="1" applyFill="1" applyBorder="1" applyAlignment="1">
      <alignment vertical="center"/>
    </xf>
    <xf numFmtId="14" fontId="13" fillId="3" borderId="1" xfId="0" applyNumberFormat="1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 wrapText="1"/>
    </xf>
    <xf numFmtId="0" fontId="6" fillId="0" borderId="14" xfId="0" applyFont="1" applyFill="1" applyBorder="1" applyAlignment="1">
      <alignment vertical="center" wrapText="1"/>
    </xf>
    <xf numFmtId="164" fontId="4" fillId="3" borderId="10" xfId="0" applyNumberFormat="1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vertical="center" shrinkToFit="1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1" fontId="6" fillId="0" borderId="12" xfId="0" applyNumberFormat="1" applyFont="1" applyFill="1" applyBorder="1" applyAlignment="1">
      <alignment vertical="center" wrapText="1"/>
    </xf>
    <xf numFmtId="1" fontId="4" fillId="0" borderId="12" xfId="0" applyNumberFormat="1" applyFont="1" applyFill="1" applyBorder="1" applyAlignment="1">
      <alignment vertical="center" wrapText="1"/>
    </xf>
    <xf numFmtId="8" fontId="4" fillId="0" borderId="10" xfId="0" applyNumberFormat="1" applyFont="1" applyFill="1" applyBorder="1" applyAlignment="1">
      <alignment horizontal="center" vertical="center" wrapText="1"/>
    </xf>
    <xf numFmtId="8" fontId="11" fillId="0" borderId="10" xfId="1" applyNumberFormat="1" applyFont="1" applyFill="1" applyBorder="1" applyAlignment="1" applyProtection="1">
      <alignment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center" wrapText="1"/>
    </xf>
    <xf numFmtId="0" fontId="15" fillId="0" borderId="11" xfId="0" applyFont="1" applyBorder="1" applyAlignment="1">
      <alignment horizontal="center" wrapText="1"/>
    </xf>
    <xf numFmtId="0" fontId="4" fillId="0" borderId="13" xfId="0" applyFont="1" applyFill="1" applyBorder="1" applyAlignment="1">
      <alignment horizontal="center" vertical="center" wrapText="1"/>
    </xf>
    <xf numFmtId="165" fontId="7" fillId="0" borderId="11" xfId="0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right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</cellXfs>
  <cellStyles count="4">
    <cellStyle name="Hyperlink" xfId="3"/>
    <cellStyle name="Lien hypertexte" xfId="1" builtinId="8"/>
    <cellStyle name="Normal" xfId="0" builtinId="0"/>
    <cellStyle name="Normal 2" xfId="2"/>
  </cellStyles>
  <dxfs count="8"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571501</xdr:colOff>
      <xdr:row>0</xdr:row>
      <xdr:rowOff>95251</xdr:rowOff>
    </xdr:from>
    <xdr:to>
      <xdr:col>0</xdr:col>
      <xdr:colOff>1384989</xdr:colOff>
      <xdr:row>0</xdr:row>
      <xdr:rowOff>952501</xdr:rowOff>
    </xdr:to>
    <xdr:pic>
      <xdr:nvPicPr>
        <xdr:cNvPr id="3" name="Image 2" descr="Logo MR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1" y="95251"/>
          <a:ext cx="813488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rwann\ASBR\2008-2009\2008-20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BR 2008-2009"/>
      <sheetName val="Liste"/>
    </sheetNames>
    <sheetDataSet>
      <sheetData sheetId="0" refreshError="1"/>
      <sheetData sheetId="1">
        <row r="1">
          <cell r="A1" t="str">
            <v>Ecole H</v>
          </cell>
        </row>
        <row r="2">
          <cell r="A2" t="str">
            <v>Ecole F</v>
          </cell>
        </row>
        <row r="3">
          <cell r="A3" t="str">
            <v>Poussin</v>
          </cell>
        </row>
        <row r="4">
          <cell r="A4" t="str">
            <v>Poussine</v>
          </cell>
        </row>
        <row r="5">
          <cell r="A5" t="str">
            <v>Benjamin</v>
          </cell>
        </row>
        <row r="6">
          <cell r="A6" t="str">
            <v>Benjamine</v>
          </cell>
        </row>
        <row r="7">
          <cell r="A7" t="str">
            <v>Minime H</v>
          </cell>
        </row>
        <row r="8">
          <cell r="A8" t="str">
            <v>Minime F</v>
          </cell>
        </row>
        <row r="9">
          <cell r="A9" t="str">
            <v>Cadet</v>
          </cell>
        </row>
        <row r="10">
          <cell r="A10" t="str">
            <v>Cadette</v>
          </cell>
        </row>
        <row r="11">
          <cell r="A11" t="str">
            <v>Junior H</v>
          </cell>
        </row>
        <row r="12">
          <cell r="A12" t="str">
            <v>Junior F</v>
          </cell>
        </row>
        <row r="13">
          <cell r="A13" t="str">
            <v>Senior H</v>
          </cell>
        </row>
        <row r="14">
          <cell r="A14" t="str">
            <v>Senior F</v>
          </cell>
        </row>
        <row r="15">
          <cell r="A15" t="str">
            <v>Vétéran 1</v>
          </cell>
        </row>
        <row r="16">
          <cell r="A16" t="str">
            <v>Vétéran 2</v>
          </cell>
        </row>
        <row r="17">
          <cell r="A17" t="str">
            <v>Vétéran 3</v>
          </cell>
        </row>
        <row r="18">
          <cell r="A18" t="str">
            <v>Vétéran 4</v>
          </cell>
        </row>
        <row r="19">
          <cell r="A19" t="str">
            <v>Vétérane 1</v>
          </cell>
        </row>
        <row r="20">
          <cell r="A20" t="str">
            <v>Vétérane 2</v>
          </cell>
        </row>
        <row r="21">
          <cell r="A21" t="str">
            <v>Vétérane 3</v>
          </cell>
        </row>
        <row r="22">
          <cell r="A22" t="str">
            <v>Vétérane 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hierry.dupont@orange.fr" TargetMode="External"/><Relationship Id="rId1" Type="http://schemas.openxmlformats.org/officeDocument/2006/relationships/hyperlink" Target="mailto:matin@internet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W49"/>
  <sheetViews>
    <sheetView zoomScale="85" zoomScaleNormal="85" zoomScaleSheetLayoutView="70" workbookViewId="0">
      <pane xSplit="3" ySplit="2" topLeftCell="D3" activePane="bottomRight" state="frozenSplit"/>
      <selection pane="topRight" activeCell="C1" sqref="C1"/>
      <selection pane="bottomLeft" activeCell="A3" sqref="A3"/>
      <selection pane="bottomRight" activeCell="L11" sqref="L11"/>
    </sheetView>
  </sheetViews>
  <sheetFormatPr baseColWidth="10" defaultColWidth="11.44140625" defaultRowHeight="13.8" outlineLevelCol="1" x14ac:dyDescent="0.3"/>
  <cols>
    <col min="1" max="1" width="30.5546875" style="3" customWidth="1"/>
    <col min="2" max="2" width="15.6640625" style="3" bestFit="1" customWidth="1"/>
    <col min="3" max="3" width="15.109375" style="3" customWidth="1"/>
    <col min="4" max="4" width="34.5546875" style="3" bestFit="1" customWidth="1"/>
    <col min="5" max="5" width="7.5546875" style="3" bestFit="1" customWidth="1"/>
    <col min="6" max="6" width="25.109375" style="11" bestFit="1" customWidth="1"/>
    <col min="7" max="7" width="16.6640625" style="11" customWidth="1"/>
    <col min="8" max="8" width="16.6640625" style="3" customWidth="1"/>
    <col min="9" max="9" width="36.44140625" style="20" bestFit="1" customWidth="1"/>
    <col min="10" max="10" width="12.6640625" style="3" customWidth="1"/>
    <col min="11" max="11" width="13.44140625" style="3" customWidth="1"/>
    <col min="12" max="12" width="18" style="3" bestFit="1" customWidth="1"/>
    <col min="13" max="13" width="16.88671875" style="3" bestFit="1" customWidth="1"/>
    <col min="14" max="14" width="9" style="3" bestFit="1" customWidth="1"/>
    <col min="15" max="15" width="13.33203125" style="21" customWidth="1"/>
    <col min="16" max="17" width="11.44140625" style="3"/>
    <col min="18" max="18" width="11.44140625" style="3" customWidth="1" outlineLevel="1"/>
    <col min="19" max="19" width="17.33203125" style="3" customWidth="1" outlineLevel="1"/>
    <col min="20" max="20" width="13.88671875" style="3" customWidth="1" outlineLevel="1"/>
    <col min="21" max="21" width="11.44140625" style="3" customWidth="1" outlineLevel="1"/>
    <col min="22" max="22" width="17.44140625" style="3" customWidth="1"/>
    <col min="23" max="23" width="11.44140625" style="3" customWidth="1"/>
    <col min="24" max="25" width="11.44140625" style="3"/>
    <col min="26" max="26" width="20.88671875" style="3" bestFit="1" customWidth="1"/>
    <col min="27" max="16384" width="11.44140625" style="3"/>
  </cols>
  <sheetData>
    <row r="1" spans="1:23" ht="77.25" customHeight="1" x14ac:dyDescent="0.3">
      <c r="B1" s="56" t="s">
        <v>29</v>
      </c>
      <c r="C1" s="56"/>
      <c r="D1" s="56"/>
      <c r="E1" s="57" t="s">
        <v>36</v>
      </c>
      <c r="F1" s="57"/>
      <c r="G1" s="57"/>
      <c r="H1" s="57"/>
      <c r="I1" s="54" t="str">
        <f ca="1">MID(CELL("Nomfichier",A1),FIND("]",CELL("nomfichier",A1))+1,32)</f>
        <v>RAME</v>
      </c>
      <c r="J1" s="55" t="s">
        <v>32</v>
      </c>
      <c r="K1" s="55"/>
      <c r="L1" s="15">
        <f ca="1">AVERAGE(Q3:Q34)</f>
        <v>31.519444444444446</v>
      </c>
      <c r="M1" s="14"/>
      <c r="P1" s="51">
        <f>SUMIF(P3:P34,"Oui",W3:W34)</f>
        <v>1</v>
      </c>
      <c r="Q1" s="51"/>
      <c r="R1" s="52">
        <f>SUM(R3:R35)</f>
        <v>4</v>
      </c>
      <c r="S1" s="52">
        <f>SUM(S3:S35)</f>
        <v>0</v>
      </c>
      <c r="T1" s="52">
        <f>SUM(T3:T35)</f>
        <v>3</v>
      </c>
      <c r="U1" s="52">
        <f>SUM(U3:U35)</f>
        <v>1</v>
      </c>
    </row>
    <row r="2" spans="1:23" ht="27" customHeight="1" x14ac:dyDescent="0.3">
      <c r="A2" s="24" t="s">
        <v>27</v>
      </c>
      <c r="B2" s="23" t="s">
        <v>0</v>
      </c>
      <c r="C2" s="23" t="s">
        <v>52</v>
      </c>
      <c r="D2" s="44" t="s">
        <v>1</v>
      </c>
      <c r="E2" s="36" t="s">
        <v>42</v>
      </c>
      <c r="F2" s="37" t="s">
        <v>42</v>
      </c>
      <c r="G2" s="24" t="s">
        <v>38</v>
      </c>
      <c r="H2" s="24" t="s">
        <v>39</v>
      </c>
      <c r="I2" s="24" t="s">
        <v>2</v>
      </c>
      <c r="J2" s="23" t="s">
        <v>7</v>
      </c>
      <c r="K2" s="24" t="s">
        <v>21</v>
      </c>
      <c r="L2" s="24" t="s">
        <v>25</v>
      </c>
      <c r="M2" s="23" t="s">
        <v>3</v>
      </c>
      <c r="N2" s="23" t="s">
        <v>4</v>
      </c>
      <c r="O2" s="22" t="s">
        <v>40</v>
      </c>
      <c r="P2" s="22" t="s">
        <v>31</v>
      </c>
      <c r="Q2" s="35">
        <f ca="1">TODAY()</f>
        <v>43494</v>
      </c>
      <c r="R2" s="25" t="s">
        <v>23</v>
      </c>
      <c r="S2" s="25" t="s">
        <v>24</v>
      </c>
      <c r="T2" s="25" t="s">
        <v>17</v>
      </c>
      <c r="U2" s="25" t="s">
        <v>30</v>
      </c>
    </row>
    <row r="3" spans="1:23" s="19" customFormat="1" ht="20.100000000000001" customHeight="1" x14ac:dyDescent="0.3">
      <c r="A3" s="26" t="s">
        <v>28</v>
      </c>
      <c r="B3" s="33" t="s">
        <v>44</v>
      </c>
      <c r="C3" s="34" t="s">
        <v>45</v>
      </c>
      <c r="D3" s="45" t="s">
        <v>47</v>
      </c>
      <c r="E3" s="53" t="s">
        <v>53</v>
      </c>
      <c r="F3" s="32" t="s">
        <v>22</v>
      </c>
      <c r="G3" s="43" t="s">
        <v>48</v>
      </c>
      <c r="H3" s="43" t="s">
        <v>42</v>
      </c>
      <c r="I3" s="27" t="s">
        <v>49</v>
      </c>
      <c r="J3" s="28">
        <v>35302</v>
      </c>
      <c r="K3" s="28"/>
      <c r="L3" s="29" t="s">
        <v>23</v>
      </c>
      <c r="M3" s="30" t="s">
        <v>17</v>
      </c>
      <c r="N3" s="30" t="s">
        <v>6</v>
      </c>
      <c r="O3" s="31" t="s">
        <v>33</v>
      </c>
      <c r="P3" s="31" t="s">
        <v>6</v>
      </c>
      <c r="Q3" s="38">
        <f t="shared" ref="Q3:Q35" ca="1" si="0">IF(J3&lt;&gt;0,(YEARFRAC(TODAY(),J3)),"")</f>
        <v>22.427777777777777</v>
      </c>
      <c r="R3" s="39">
        <f t="shared" ref="R3:R8" si="1">IF(L3="Actif",1,0)</f>
        <v>1</v>
      </c>
      <c r="S3" s="39">
        <f t="shared" ref="S3:S35" si="2">IF(B3=0,0,IF(R3=1,0,1))</f>
        <v>0</v>
      </c>
      <c r="T3" s="39">
        <f t="shared" ref="T3:T8" si="3">IF(M3="Extérieur",1,0)</f>
        <v>1</v>
      </c>
      <c r="U3" s="39">
        <f t="shared" ref="U3:U35" si="4">IF(B3=0,0,IF(T3=1,0,1))</f>
        <v>0</v>
      </c>
      <c r="V3" s="17" t="str">
        <f ca="1">INDEX({"10 - 20 ans";"20 - 30 ans";"30 - 40 ans";"40 - 50 ans";"50 - 60 ans";"60 - 70 ans";"70 ans et plus"},MATCH(Q3,{10;20;30;40;50;60;70},1))</f>
        <v>20 - 30 ans</v>
      </c>
      <c r="W3" s="18">
        <v>1</v>
      </c>
    </row>
    <row r="4" spans="1:23" s="19" customFormat="1" ht="20.100000000000001" customHeight="1" x14ac:dyDescent="0.3">
      <c r="A4" s="26" t="s">
        <v>37</v>
      </c>
      <c r="B4" s="33" t="s">
        <v>46</v>
      </c>
      <c r="C4" s="34" t="s">
        <v>26</v>
      </c>
      <c r="D4" s="45" t="s">
        <v>35</v>
      </c>
      <c r="E4" s="53" t="s">
        <v>43</v>
      </c>
      <c r="F4" s="32" t="s">
        <v>22</v>
      </c>
      <c r="G4" s="43" t="s">
        <v>48</v>
      </c>
      <c r="H4" s="46" t="s">
        <v>50</v>
      </c>
      <c r="I4" s="27" t="s">
        <v>51</v>
      </c>
      <c r="J4" s="28">
        <v>28660</v>
      </c>
      <c r="K4" s="28" t="s">
        <v>34</v>
      </c>
      <c r="L4" s="29" t="s">
        <v>23</v>
      </c>
      <c r="M4" s="29" t="s">
        <v>20</v>
      </c>
      <c r="N4" s="30" t="s">
        <v>54</v>
      </c>
      <c r="O4" s="31" t="s">
        <v>41</v>
      </c>
      <c r="P4" s="31" t="s">
        <v>5</v>
      </c>
      <c r="Q4" s="38">
        <f t="shared" ca="1" si="0"/>
        <v>40.611111111111114</v>
      </c>
      <c r="R4" s="39">
        <f t="shared" si="1"/>
        <v>1</v>
      </c>
      <c r="S4" s="39">
        <f t="shared" si="2"/>
        <v>0</v>
      </c>
      <c r="T4" s="39">
        <f t="shared" si="3"/>
        <v>0</v>
      </c>
      <c r="U4" s="39">
        <f t="shared" si="4"/>
        <v>1</v>
      </c>
      <c r="V4" s="17" t="str">
        <f ca="1">INDEX({"10 - 20 ans";"20 - 30 ans";"30 - 40 ans";"40 - 50 ans";"50 - 60 ans";"60 - 70 ans";"70 ans et plus"},MATCH(Q4,{10;20;30;40;50;60;70},1))</f>
        <v>40 - 50 ans</v>
      </c>
      <c r="W4" s="18">
        <v>1</v>
      </c>
    </row>
    <row r="5" spans="1:23" s="19" customFormat="1" ht="20.100000000000001" customHeight="1" x14ac:dyDescent="0.3">
      <c r="A5" s="26"/>
      <c r="B5" s="33"/>
      <c r="C5" s="34"/>
      <c r="D5" s="45"/>
      <c r="E5" s="53" t="s">
        <v>42</v>
      </c>
      <c r="F5" s="32" t="s">
        <v>42</v>
      </c>
      <c r="G5" s="43" t="s">
        <v>42</v>
      </c>
      <c r="H5" s="43" t="s">
        <v>42</v>
      </c>
      <c r="I5" s="27" t="s">
        <v>42</v>
      </c>
      <c r="J5" s="28"/>
      <c r="K5" s="28" t="s">
        <v>42</v>
      </c>
      <c r="L5" s="29" t="s">
        <v>42</v>
      </c>
      <c r="M5" s="29" t="s">
        <v>42</v>
      </c>
      <c r="N5" s="30" t="s">
        <v>42</v>
      </c>
      <c r="O5" s="31" t="s">
        <v>42</v>
      </c>
      <c r="P5" s="31" t="s">
        <v>42</v>
      </c>
      <c r="Q5" s="38" t="str">
        <f t="shared" ca="1" si="0"/>
        <v/>
      </c>
      <c r="R5" s="39">
        <f t="shared" si="1"/>
        <v>0</v>
      </c>
      <c r="S5" s="39">
        <f t="shared" si="2"/>
        <v>0</v>
      </c>
      <c r="T5" s="39">
        <f t="shared" si="3"/>
        <v>0</v>
      </c>
      <c r="U5" s="39">
        <f t="shared" si="4"/>
        <v>0</v>
      </c>
      <c r="V5" s="17" t="e">
        <f ca="1">INDEX({"10 - 20 ans";"20 - 30 ans";"30 - 40 ans";"40 - 50 ans";"50 - 60 ans";"60 - 70 ans";"70 ans et plus"},MATCH(Q5,{10;20;30;40;50;60;70},1))</f>
        <v>#N/A</v>
      </c>
      <c r="W5" s="18">
        <v>1</v>
      </c>
    </row>
    <row r="6" spans="1:23" s="19" customFormat="1" ht="20.100000000000001" customHeight="1" x14ac:dyDescent="0.3">
      <c r="A6" s="26"/>
      <c r="B6" s="33"/>
      <c r="C6" s="34"/>
      <c r="D6" s="45"/>
      <c r="E6" s="53"/>
      <c r="F6" s="32"/>
      <c r="G6" s="43"/>
      <c r="H6" s="43"/>
      <c r="I6" s="27"/>
      <c r="J6" s="28"/>
      <c r="K6" s="28"/>
      <c r="L6" s="29"/>
      <c r="M6" s="29"/>
      <c r="N6" s="30"/>
      <c r="O6" s="31"/>
      <c r="P6" s="31"/>
      <c r="Q6" s="38" t="str">
        <f t="shared" ca="1" si="0"/>
        <v/>
      </c>
      <c r="R6" s="39">
        <f t="shared" si="1"/>
        <v>0</v>
      </c>
      <c r="S6" s="39">
        <f t="shared" si="2"/>
        <v>0</v>
      </c>
      <c r="T6" s="39">
        <f t="shared" si="3"/>
        <v>0</v>
      </c>
      <c r="U6" s="39">
        <f t="shared" si="4"/>
        <v>0</v>
      </c>
      <c r="V6" s="17" t="e">
        <f ca="1">INDEX({"10 - 20 ans";"20 - 30 ans";"30 - 40 ans";"40 - 50 ans";"50 - 60 ans";"60 - 70 ans";"70 ans et plus"},MATCH(Q6,{10;20;30;40;50;60;70},1))</f>
        <v>#N/A</v>
      </c>
      <c r="W6" s="18">
        <v>1</v>
      </c>
    </row>
    <row r="7" spans="1:23" s="19" customFormat="1" ht="20.100000000000001" customHeight="1" x14ac:dyDescent="0.3">
      <c r="A7" s="26"/>
      <c r="B7" s="33"/>
      <c r="C7" s="34"/>
      <c r="D7" s="45"/>
      <c r="E7" s="53"/>
      <c r="F7" s="32"/>
      <c r="G7" s="43"/>
      <c r="H7" s="43"/>
      <c r="I7" s="27"/>
      <c r="J7" s="28"/>
      <c r="K7" s="28"/>
      <c r="L7" s="29"/>
      <c r="M7" s="29"/>
      <c r="N7" s="30"/>
      <c r="O7" s="31"/>
      <c r="P7" s="31"/>
      <c r="Q7" s="38" t="str">
        <f t="shared" ca="1" si="0"/>
        <v/>
      </c>
      <c r="R7" s="39">
        <f t="shared" si="1"/>
        <v>0</v>
      </c>
      <c r="S7" s="39">
        <f t="shared" si="2"/>
        <v>0</v>
      </c>
      <c r="T7" s="39">
        <f t="shared" si="3"/>
        <v>0</v>
      </c>
      <c r="U7" s="39">
        <f t="shared" si="4"/>
        <v>0</v>
      </c>
      <c r="V7" s="17" t="e">
        <f ca="1">INDEX({"10 - 20 ans";"20 - 30 ans";"30 - 40 ans";"40 - 50 ans";"50 - 60 ans";"60 - 70 ans";"70 ans et plus"},MATCH(Q7,{10;20;30;40;50;60;70},1))</f>
        <v>#N/A</v>
      </c>
      <c r="W7" s="18">
        <v>1</v>
      </c>
    </row>
    <row r="8" spans="1:23" s="19" customFormat="1" ht="20.100000000000001" customHeight="1" x14ac:dyDescent="0.3">
      <c r="A8" s="26"/>
      <c r="B8" s="33"/>
      <c r="C8" s="34"/>
      <c r="D8" s="45"/>
      <c r="E8" s="53"/>
      <c r="F8" s="32"/>
      <c r="G8" s="43"/>
      <c r="H8" s="43"/>
      <c r="I8" s="27"/>
      <c r="J8" s="28"/>
      <c r="K8" s="28"/>
      <c r="L8" s="29"/>
      <c r="M8" s="29"/>
      <c r="N8" s="30"/>
      <c r="O8" s="31"/>
      <c r="P8" s="31"/>
      <c r="Q8" s="38" t="str">
        <f t="shared" ca="1" si="0"/>
        <v/>
      </c>
      <c r="R8" s="39">
        <f t="shared" si="1"/>
        <v>0</v>
      </c>
      <c r="S8" s="39">
        <f t="shared" si="2"/>
        <v>0</v>
      </c>
      <c r="T8" s="39">
        <f t="shared" si="3"/>
        <v>0</v>
      </c>
      <c r="U8" s="39">
        <f t="shared" si="4"/>
        <v>0</v>
      </c>
      <c r="V8" s="17" t="e">
        <f ca="1">INDEX({"10 - 20 ans";"20 - 30 ans";"30 - 40 ans";"40 - 50 ans";"50 - 60 ans";"60 - 70 ans";"70 ans et plus"},MATCH(Q8,{10;20;30;40;50;60;70},1))</f>
        <v>#N/A</v>
      </c>
      <c r="W8" s="18">
        <v>1</v>
      </c>
    </row>
    <row r="9" spans="1:23" s="19" customFormat="1" ht="20.100000000000001" customHeight="1" x14ac:dyDescent="0.3">
      <c r="A9" s="26"/>
      <c r="B9" s="33"/>
      <c r="C9" s="34"/>
      <c r="D9" s="45"/>
      <c r="E9" s="53"/>
      <c r="F9" s="32"/>
      <c r="G9" s="43"/>
      <c r="H9" s="43"/>
      <c r="I9" s="27"/>
      <c r="J9" s="28"/>
      <c r="K9" s="28"/>
      <c r="L9" s="29"/>
      <c r="M9" s="29"/>
      <c r="N9" s="30"/>
      <c r="O9" s="31"/>
      <c r="P9" s="31"/>
      <c r="Q9" s="38" t="str">
        <f t="shared" ref="Q9" ca="1" si="5">IF(J9&lt;&gt;0,(YEARFRAC(TODAY(),J9)),"")</f>
        <v/>
      </c>
      <c r="R9" s="39">
        <v>1</v>
      </c>
      <c r="S9" s="39">
        <f t="shared" ref="S9" si="6">IF(B9=0,0,IF(R9=1,0,1))</f>
        <v>0</v>
      </c>
      <c r="T9" s="39">
        <v>1</v>
      </c>
      <c r="U9" s="39">
        <f t="shared" ref="U9" si="7">IF(B9=0,0,IF(T9=1,0,1))</f>
        <v>0</v>
      </c>
      <c r="V9" s="17" t="e">
        <f ca="1">INDEX({"10 - 20 ans";"20 - 30 ans";"30 - 40 ans";"40 - 50 ans";"50 - 60 ans";"60 - 70 ans";"70 ans et plus"},MATCH(Q9,{10;20;30;40;50;60;70},1))</f>
        <v>#N/A</v>
      </c>
      <c r="W9" s="18">
        <v>1</v>
      </c>
    </row>
    <row r="10" spans="1:23" s="19" customFormat="1" ht="20.100000000000001" customHeight="1" x14ac:dyDescent="0.3">
      <c r="A10" s="26"/>
      <c r="B10" s="33"/>
      <c r="C10" s="34"/>
      <c r="D10" s="45"/>
      <c r="E10" s="53"/>
      <c r="F10" s="32"/>
      <c r="G10" s="43"/>
      <c r="H10" s="43"/>
      <c r="I10" s="27"/>
      <c r="J10" s="28"/>
      <c r="K10" s="28"/>
      <c r="L10" s="29"/>
      <c r="M10" s="29"/>
      <c r="N10" s="30"/>
      <c r="O10" s="31"/>
      <c r="P10" s="31"/>
      <c r="Q10" s="38" t="str">
        <f t="shared" ca="1" si="0"/>
        <v/>
      </c>
      <c r="R10" s="39">
        <v>1</v>
      </c>
      <c r="S10" s="39">
        <f t="shared" si="2"/>
        <v>0</v>
      </c>
      <c r="T10" s="39">
        <v>1</v>
      </c>
      <c r="U10" s="39">
        <f t="shared" si="4"/>
        <v>0</v>
      </c>
      <c r="V10" s="17" t="e">
        <f ca="1">INDEX({"10 - 20 ans";"20 - 30 ans";"30 - 40 ans";"40 - 50 ans";"50 - 60 ans";"60 - 70 ans";"70 ans et plus"},MATCH(Q10,{10;20;30;40;50;60;70},1))</f>
        <v>#N/A</v>
      </c>
      <c r="W10" s="18">
        <v>1</v>
      </c>
    </row>
    <row r="11" spans="1:23" s="19" customFormat="1" ht="20.100000000000001" customHeight="1" x14ac:dyDescent="0.3">
      <c r="A11" s="26"/>
      <c r="B11" s="33"/>
      <c r="C11" s="34"/>
      <c r="D11" s="45"/>
      <c r="E11" s="53"/>
      <c r="F11" s="32"/>
      <c r="G11" s="43"/>
      <c r="H11" s="43"/>
      <c r="I11" s="27"/>
      <c r="J11" s="28"/>
      <c r="K11" s="28"/>
      <c r="L11" s="29"/>
      <c r="M11" s="29"/>
      <c r="N11" s="30"/>
      <c r="O11" s="31"/>
      <c r="P11" s="31"/>
      <c r="Q11" s="38" t="str">
        <f t="shared" ca="1" si="0"/>
        <v/>
      </c>
      <c r="R11" s="39">
        <f t="shared" ref="R11:R35" si="8">IF(L11="Actif",1,0)</f>
        <v>0</v>
      </c>
      <c r="S11" s="39">
        <f t="shared" si="2"/>
        <v>0</v>
      </c>
      <c r="T11" s="39">
        <f t="shared" ref="T11:T35" si="9">IF(M11="Extérieur",1,0)</f>
        <v>0</v>
      </c>
      <c r="U11" s="39">
        <f t="shared" si="4"/>
        <v>0</v>
      </c>
      <c r="V11" s="17" t="e">
        <f ca="1">INDEX({"10 - 20 ans";"20 - 30 ans";"30 - 40 ans";"40 - 50 ans";"50 - 60 ans";"60 - 70 ans";"70 ans et plus"},MATCH(Q11,{10;20;30;40;50;60;70},1))</f>
        <v>#N/A</v>
      </c>
      <c r="W11" s="18">
        <v>1</v>
      </c>
    </row>
    <row r="12" spans="1:23" s="19" customFormat="1" ht="20.100000000000001" customHeight="1" x14ac:dyDescent="0.3">
      <c r="A12" s="26"/>
      <c r="B12" s="33"/>
      <c r="C12" s="34"/>
      <c r="D12" s="45"/>
      <c r="E12" s="53"/>
      <c r="F12" s="32"/>
      <c r="G12" s="43"/>
      <c r="H12" s="43"/>
      <c r="I12" s="27"/>
      <c r="J12" s="28"/>
      <c r="K12" s="28"/>
      <c r="L12" s="29"/>
      <c r="M12" s="29"/>
      <c r="N12" s="30"/>
      <c r="O12" s="31"/>
      <c r="P12" s="31"/>
      <c r="Q12" s="38" t="str">
        <f t="shared" ca="1" si="0"/>
        <v/>
      </c>
      <c r="R12" s="39">
        <f t="shared" si="8"/>
        <v>0</v>
      </c>
      <c r="S12" s="39">
        <f t="shared" si="2"/>
        <v>0</v>
      </c>
      <c r="T12" s="39">
        <f t="shared" si="9"/>
        <v>0</v>
      </c>
      <c r="U12" s="39">
        <f t="shared" si="4"/>
        <v>0</v>
      </c>
      <c r="V12" s="17" t="e">
        <f ca="1">INDEX({"10 - 20 ans";"20 - 30 ans";"30 - 40 ans";"40 - 50 ans";"50 - 60 ans";"60 - 70 ans";"70 ans et plus"},MATCH(Q12,{10;20;30;40;50;60;70},1))</f>
        <v>#N/A</v>
      </c>
      <c r="W12" s="18">
        <v>1</v>
      </c>
    </row>
    <row r="13" spans="1:23" s="19" customFormat="1" ht="20.100000000000001" customHeight="1" x14ac:dyDescent="0.3">
      <c r="A13" s="26"/>
      <c r="B13" s="50"/>
      <c r="C13" s="34"/>
      <c r="D13" s="45"/>
      <c r="E13" s="48"/>
      <c r="F13" s="49"/>
      <c r="G13" s="43"/>
      <c r="H13" s="43"/>
      <c r="I13" s="27"/>
      <c r="J13" s="28"/>
      <c r="K13" s="28"/>
      <c r="L13" s="29"/>
      <c r="M13" s="29"/>
      <c r="N13" s="42"/>
      <c r="O13" s="31"/>
      <c r="P13" s="31"/>
      <c r="Q13" s="38" t="str">
        <f ca="1">IF(J13&lt;&gt;0,(YEARFRAC(TODAY(),J13)),"")</f>
        <v/>
      </c>
      <c r="R13" s="39">
        <f>IF(L13="Actif",1,0)</f>
        <v>0</v>
      </c>
      <c r="S13" s="39">
        <f>IF(B13=0,0,IF(R13=1,0,1))</f>
        <v>0</v>
      </c>
      <c r="T13" s="39">
        <f>IF(M13="Extérieur",1,0)</f>
        <v>0</v>
      </c>
      <c r="U13" s="39">
        <f>IF(B13=0,0,IF(T13=1,0,1))</f>
        <v>0</v>
      </c>
      <c r="V13" s="17" t="e">
        <f ca="1">INDEX({"10 - 20 ans";"20 - 30 ans";"30 - 40 ans";"40 - 50 ans";"50 - 60 ans";"60 - 70 ans";"70 ans et plus"},MATCH(Q13,{10;20;30;40;50;60;70},1))</f>
        <v>#N/A</v>
      </c>
      <c r="W13" s="18">
        <v>1</v>
      </c>
    </row>
    <row r="14" spans="1:23" s="19" customFormat="1" ht="20.100000000000001" customHeight="1" x14ac:dyDescent="0.3">
      <c r="A14" s="26"/>
      <c r="B14" s="33"/>
      <c r="C14" s="34"/>
      <c r="D14" s="45"/>
      <c r="E14" s="53"/>
      <c r="F14" s="32"/>
      <c r="G14" s="43"/>
      <c r="H14" s="43"/>
      <c r="I14" s="27"/>
      <c r="J14" s="28"/>
      <c r="K14" s="28"/>
      <c r="L14" s="29"/>
      <c r="M14" s="29"/>
      <c r="N14" s="30"/>
      <c r="O14" s="31"/>
      <c r="P14" s="31"/>
      <c r="Q14" s="38" t="str">
        <f t="shared" ref="Q14" ca="1" si="10">IF(J14&lt;&gt;0,(YEARFRAC(TODAY(),J14)),"")</f>
        <v/>
      </c>
      <c r="R14" s="39">
        <f t="shared" ref="R14" si="11">IF(L14="Actif",1,0)</f>
        <v>0</v>
      </c>
      <c r="S14" s="39">
        <f t="shared" ref="S14" si="12">IF(B14=0,0,IF(R14=1,0,1))</f>
        <v>0</v>
      </c>
      <c r="T14" s="39">
        <f t="shared" ref="T14" si="13">IF(M14="Extérieur",1,0)</f>
        <v>0</v>
      </c>
      <c r="U14" s="39">
        <f t="shared" ref="U14" si="14">IF(B14=0,0,IF(T14=1,0,1))</f>
        <v>0</v>
      </c>
      <c r="V14" s="17" t="e">
        <f ca="1">INDEX({"10 - 20 ans";"20 - 30 ans";"30 - 40 ans";"40 - 50 ans";"50 - 60 ans";"60 - 70 ans";"70 ans et plus"},MATCH(Q14,{10;20;30;40;50;60;70},1))</f>
        <v>#N/A</v>
      </c>
      <c r="W14" s="18">
        <v>1</v>
      </c>
    </row>
    <row r="15" spans="1:23" s="19" customFormat="1" ht="20.100000000000001" customHeight="1" x14ac:dyDescent="0.3">
      <c r="A15" s="26"/>
      <c r="B15" s="33"/>
      <c r="C15" s="34"/>
      <c r="D15" s="45"/>
      <c r="E15" s="53"/>
      <c r="F15" s="32"/>
      <c r="G15" s="43"/>
      <c r="H15" s="43"/>
      <c r="I15" s="27"/>
      <c r="J15" s="28"/>
      <c r="K15" s="28"/>
      <c r="L15" s="29"/>
      <c r="M15" s="29"/>
      <c r="N15" s="30"/>
      <c r="O15" s="31"/>
      <c r="P15" s="31"/>
      <c r="Q15" s="38" t="str">
        <f t="shared" ca="1" si="0"/>
        <v/>
      </c>
      <c r="R15" s="39">
        <f t="shared" si="8"/>
        <v>0</v>
      </c>
      <c r="S15" s="39">
        <f t="shared" si="2"/>
        <v>0</v>
      </c>
      <c r="T15" s="39">
        <f t="shared" si="9"/>
        <v>0</v>
      </c>
      <c r="U15" s="39">
        <f t="shared" si="4"/>
        <v>0</v>
      </c>
      <c r="V15" s="17" t="e">
        <f ca="1">INDEX({"10 - 20 ans";"20 - 30 ans";"30 - 40 ans";"40 - 50 ans";"50 - 60 ans";"60 - 70 ans";"70 ans et plus"},MATCH(Q15,{10;20;30;40;50;60;70},1))</f>
        <v>#N/A</v>
      </c>
      <c r="W15" s="18">
        <v>1</v>
      </c>
    </row>
    <row r="16" spans="1:23" s="19" customFormat="1" ht="20.100000000000001" customHeight="1" x14ac:dyDescent="0.3">
      <c r="A16" s="40"/>
      <c r="B16" s="33"/>
      <c r="C16" s="34"/>
      <c r="D16" s="45"/>
      <c r="E16" s="53"/>
      <c r="F16" s="32"/>
      <c r="G16" s="43"/>
      <c r="H16" s="43"/>
      <c r="I16" s="27"/>
      <c r="J16" s="28"/>
      <c r="K16" s="28"/>
      <c r="L16" s="29"/>
      <c r="M16" s="29"/>
      <c r="N16" s="30"/>
      <c r="O16" s="31"/>
      <c r="P16" s="31"/>
      <c r="Q16" s="38" t="str">
        <f t="shared" ca="1" si="0"/>
        <v/>
      </c>
      <c r="R16" s="39">
        <f t="shared" si="8"/>
        <v>0</v>
      </c>
      <c r="S16" s="39">
        <f t="shared" si="2"/>
        <v>0</v>
      </c>
      <c r="T16" s="39">
        <f t="shared" si="9"/>
        <v>0</v>
      </c>
      <c r="U16" s="39">
        <f t="shared" si="4"/>
        <v>0</v>
      </c>
      <c r="V16" s="17" t="e">
        <f ca="1">INDEX({"10 - 20 ans";"20 - 30 ans";"30 - 40 ans";"40 - 50 ans";"50 - 60 ans";"60 - 70 ans";"70 ans et plus"},MATCH(Q16,{10;20;30;40;50;60;70},1))</f>
        <v>#N/A</v>
      </c>
      <c r="W16" s="18">
        <v>1</v>
      </c>
    </row>
    <row r="17" spans="1:23" s="19" customFormat="1" ht="20.100000000000001" customHeight="1" x14ac:dyDescent="0.3">
      <c r="A17" s="40"/>
      <c r="B17" s="33"/>
      <c r="C17" s="34"/>
      <c r="D17" s="45"/>
      <c r="E17" s="53"/>
      <c r="F17" s="32"/>
      <c r="G17" s="43"/>
      <c r="H17" s="43"/>
      <c r="I17" s="27"/>
      <c r="J17" s="28"/>
      <c r="K17" s="28"/>
      <c r="L17" s="29"/>
      <c r="M17" s="29"/>
      <c r="N17" s="30"/>
      <c r="O17" s="31"/>
      <c r="P17" s="31"/>
      <c r="Q17" s="38" t="str">
        <f t="shared" ca="1" si="0"/>
        <v/>
      </c>
      <c r="R17" s="39">
        <f t="shared" si="8"/>
        <v>0</v>
      </c>
      <c r="S17" s="39">
        <f t="shared" si="2"/>
        <v>0</v>
      </c>
      <c r="T17" s="39">
        <f t="shared" si="9"/>
        <v>0</v>
      </c>
      <c r="U17" s="39">
        <f t="shared" si="4"/>
        <v>0</v>
      </c>
      <c r="V17" s="17" t="e">
        <f ca="1">INDEX({"10 - 20 ans";"20 - 30 ans";"30 - 40 ans";"40 - 50 ans";"50 - 60 ans";"60 - 70 ans";"70 ans et plus"},MATCH(Q17,{10;20;30;40;50;60;70},1))</f>
        <v>#N/A</v>
      </c>
      <c r="W17" s="18">
        <v>1</v>
      </c>
    </row>
    <row r="18" spans="1:23" s="19" customFormat="1" ht="20.100000000000001" customHeight="1" x14ac:dyDescent="0.3">
      <c r="A18" s="26"/>
      <c r="B18" s="33"/>
      <c r="C18" s="34"/>
      <c r="D18" s="45"/>
      <c r="E18" s="53"/>
      <c r="F18" s="32"/>
      <c r="G18" s="43"/>
      <c r="H18" s="43"/>
      <c r="I18" s="27"/>
      <c r="J18" s="28"/>
      <c r="K18" s="28"/>
      <c r="L18" s="29"/>
      <c r="M18" s="29"/>
      <c r="N18" s="30"/>
      <c r="O18" s="31"/>
      <c r="P18" s="31"/>
      <c r="Q18" s="38" t="str">
        <f t="shared" ca="1" si="0"/>
        <v/>
      </c>
      <c r="R18" s="39">
        <f t="shared" si="8"/>
        <v>0</v>
      </c>
      <c r="S18" s="39">
        <f t="shared" si="2"/>
        <v>0</v>
      </c>
      <c r="T18" s="39">
        <f t="shared" si="9"/>
        <v>0</v>
      </c>
      <c r="U18" s="39">
        <f t="shared" si="4"/>
        <v>0</v>
      </c>
      <c r="V18" s="17" t="e">
        <f ca="1">INDEX({"10 - 20 ans";"20 - 30 ans";"30 - 40 ans";"40 - 50 ans";"50 - 60 ans";"60 - 70 ans";"70 ans et plus"},MATCH(Q18,{10;20;30;40;50;60;70},1))</f>
        <v>#N/A</v>
      </c>
      <c r="W18" s="18">
        <v>1</v>
      </c>
    </row>
    <row r="19" spans="1:23" s="19" customFormat="1" ht="20.100000000000001" customHeight="1" x14ac:dyDescent="0.3">
      <c r="A19" s="26"/>
      <c r="B19" s="33"/>
      <c r="C19" s="34"/>
      <c r="D19" s="45"/>
      <c r="E19" s="53"/>
      <c r="F19" s="32"/>
      <c r="G19" s="43"/>
      <c r="H19" s="43"/>
      <c r="I19" s="47"/>
      <c r="J19" s="28"/>
      <c r="K19" s="28"/>
      <c r="L19" s="29"/>
      <c r="M19" s="29"/>
      <c r="N19" s="30"/>
      <c r="O19" s="31"/>
      <c r="P19" s="31"/>
      <c r="Q19" s="38" t="str">
        <f t="shared" ca="1" si="0"/>
        <v/>
      </c>
      <c r="R19" s="39">
        <f t="shared" si="8"/>
        <v>0</v>
      </c>
      <c r="S19" s="39">
        <f t="shared" si="2"/>
        <v>0</v>
      </c>
      <c r="T19" s="39">
        <f t="shared" si="9"/>
        <v>0</v>
      </c>
      <c r="U19" s="39">
        <f t="shared" si="4"/>
        <v>0</v>
      </c>
      <c r="V19" s="17" t="e">
        <f ca="1">INDEX({"10 - 20 ans";"20 - 30 ans";"30 - 40 ans";"40 - 50 ans";"50 - 60 ans";"60 - 70 ans";"70 ans et plus"},MATCH(Q19,{10;20;30;40;50;60;70},1))</f>
        <v>#N/A</v>
      </c>
      <c r="W19" s="18">
        <v>1</v>
      </c>
    </row>
    <row r="20" spans="1:23" s="19" customFormat="1" ht="20.100000000000001" customHeight="1" x14ac:dyDescent="0.3">
      <c r="A20" s="26"/>
      <c r="B20" s="33"/>
      <c r="C20" s="34"/>
      <c r="D20" s="45"/>
      <c r="E20" s="53"/>
      <c r="F20" s="32"/>
      <c r="G20" s="43"/>
      <c r="H20" s="43"/>
      <c r="I20" s="27"/>
      <c r="J20" s="28"/>
      <c r="K20" s="28"/>
      <c r="L20" s="29"/>
      <c r="M20" s="29"/>
      <c r="N20" s="30"/>
      <c r="O20" s="31"/>
      <c r="P20" s="31"/>
      <c r="Q20" s="38" t="str">
        <f t="shared" ca="1" si="0"/>
        <v/>
      </c>
      <c r="R20" s="39">
        <f t="shared" si="8"/>
        <v>0</v>
      </c>
      <c r="S20" s="39">
        <f t="shared" si="2"/>
        <v>0</v>
      </c>
      <c r="T20" s="39">
        <f t="shared" si="9"/>
        <v>0</v>
      </c>
      <c r="U20" s="39">
        <f t="shared" si="4"/>
        <v>0</v>
      </c>
      <c r="V20" s="17" t="e">
        <f ca="1">INDEX({"10 - 20 ans";"20 - 30 ans";"30 - 40 ans";"40 - 50 ans";"50 - 60 ans";"60 - 70 ans";"70 ans et plus"},MATCH(Q20,{10;20;30;40;50;60;70},1))</f>
        <v>#N/A</v>
      </c>
      <c r="W20" s="18">
        <v>1</v>
      </c>
    </row>
    <row r="21" spans="1:23" s="19" customFormat="1" ht="20.100000000000001" customHeight="1" x14ac:dyDescent="0.3">
      <c r="A21" s="26"/>
      <c r="B21" s="33"/>
      <c r="C21" s="34"/>
      <c r="D21" s="45"/>
      <c r="E21" s="53"/>
      <c r="F21" s="32"/>
      <c r="G21" s="43"/>
      <c r="H21" s="43"/>
      <c r="I21" s="27"/>
      <c r="J21" s="28"/>
      <c r="K21" s="28"/>
      <c r="L21" s="29"/>
      <c r="M21" s="29"/>
      <c r="N21" s="42"/>
      <c r="O21" s="31"/>
      <c r="P21" s="31"/>
      <c r="Q21" s="38" t="str">
        <f t="shared" ca="1" si="0"/>
        <v/>
      </c>
      <c r="R21" s="39">
        <f t="shared" si="8"/>
        <v>0</v>
      </c>
      <c r="S21" s="39">
        <f t="shared" si="2"/>
        <v>0</v>
      </c>
      <c r="T21" s="39">
        <f t="shared" si="9"/>
        <v>0</v>
      </c>
      <c r="U21" s="39">
        <f t="shared" si="4"/>
        <v>0</v>
      </c>
      <c r="V21" s="17" t="e">
        <f ca="1">INDEX({"10 - 20 ans";"20 - 30 ans";"30 - 40 ans";"40 - 50 ans";"50 - 60 ans";"60 - 70 ans";"70 ans et plus"},MATCH(Q21,{10;20;30;40;50;60;70},1))</f>
        <v>#N/A</v>
      </c>
      <c r="W21" s="18">
        <v>1</v>
      </c>
    </row>
    <row r="22" spans="1:23" s="19" customFormat="1" ht="20.100000000000001" customHeight="1" x14ac:dyDescent="0.3">
      <c r="A22" s="26"/>
      <c r="B22" s="50"/>
      <c r="C22" s="34"/>
      <c r="D22" s="45"/>
      <c r="E22" s="48"/>
      <c r="F22" s="49"/>
      <c r="G22" s="43"/>
      <c r="H22" s="43"/>
      <c r="I22" s="27"/>
      <c r="J22" s="28"/>
      <c r="K22" s="28"/>
      <c r="L22" s="29"/>
      <c r="M22" s="29"/>
      <c r="N22" s="42"/>
      <c r="O22" s="31"/>
      <c r="P22" s="31"/>
      <c r="Q22" s="38" t="str">
        <f ca="1">IF(J22&lt;&gt;0,(YEARFRAC(TODAY(),J22)),"")</f>
        <v/>
      </c>
      <c r="R22" s="39">
        <f>IF(L22="Actif",1,0)</f>
        <v>0</v>
      </c>
      <c r="S22" s="39">
        <f>IF(B22=0,0,IF(R22=1,0,1))</f>
        <v>0</v>
      </c>
      <c r="T22" s="39">
        <f>IF(M22="Extérieur",1,0)</f>
        <v>0</v>
      </c>
      <c r="U22" s="39">
        <f>IF(B22=0,0,IF(T22=1,0,1))</f>
        <v>0</v>
      </c>
      <c r="V22" s="17" t="e">
        <f ca="1">INDEX({"10 - 20 ans";"20 - 30 ans";"30 - 40 ans";"40 - 50 ans";"50 - 60 ans";"60 - 70 ans";"70 ans et plus"},MATCH(Q22,{10;20;30;40;50;60;70},1))</f>
        <v>#N/A</v>
      </c>
      <c r="W22" s="18">
        <v>1</v>
      </c>
    </row>
    <row r="23" spans="1:23" s="19" customFormat="1" ht="20.100000000000001" customHeight="1" x14ac:dyDescent="0.3">
      <c r="A23" s="26"/>
      <c r="B23" s="33"/>
      <c r="C23" s="34"/>
      <c r="D23" s="45"/>
      <c r="E23" s="53"/>
      <c r="F23" s="32"/>
      <c r="G23" s="43"/>
      <c r="H23" s="43"/>
      <c r="I23" s="27"/>
      <c r="J23" s="28"/>
      <c r="K23" s="28"/>
      <c r="L23" s="29"/>
      <c r="M23" s="29"/>
      <c r="N23" s="30"/>
      <c r="O23" s="31"/>
      <c r="P23" s="31"/>
      <c r="Q23" s="38" t="str">
        <f t="shared" ca="1" si="0"/>
        <v/>
      </c>
      <c r="R23" s="39">
        <f t="shared" si="8"/>
        <v>0</v>
      </c>
      <c r="S23" s="39">
        <f t="shared" si="2"/>
        <v>0</v>
      </c>
      <c r="T23" s="39">
        <f t="shared" si="9"/>
        <v>0</v>
      </c>
      <c r="U23" s="39">
        <f t="shared" si="4"/>
        <v>0</v>
      </c>
      <c r="V23" s="17" t="e">
        <f ca="1">INDEX({"10 - 20 ans";"20 - 30 ans";"30 - 40 ans";"40 - 50 ans";"50 - 60 ans";"60 - 70 ans";"70 ans et plus"},MATCH(Q23,{10;20;30;40;50;60;70},1))</f>
        <v>#N/A</v>
      </c>
      <c r="W23" s="18">
        <v>1</v>
      </c>
    </row>
    <row r="24" spans="1:23" s="19" customFormat="1" ht="20.100000000000001" customHeight="1" x14ac:dyDescent="0.3">
      <c r="A24" s="26"/>
      <c r="B24" s="33"/>
      <c r="C24" s="34"/>
      <c r="D24" s="45"/>
      <c r="E24" s="53"/>
      <c r="F24" s="32"/>
      <c r="G24" s="43"/>
      <c r="H24" s="43"/>
      <c r="I24" s="27"/>
      <c r="J24" s="28"/>
      <c r="K24" s="28"/>
      <c r="L24" s="29"/>
      <c r="M24" s="29"/>
      <c r="N24" s="30"/>
      <c r="O24" s="31"/>
      <c r="P24" s="31"/>
      <c r="Q24" s="38" t="str">
        <f t="shared" ca="1" si="0"/>
        <v/>
      </c>
      <c r="R24" s="39">
        <f t="shared" si="8"/>
        <v>0</v>
      </c>
      <c r="S24" s="39">
        <f t="shared" si="2"/>
        <v>0</v>
      </c>
      <c r="T24" s="39">
        <f t="shared" si="9"/>
        <v>0</v>
      </c>
      <c r="U24" s="39">
        <f t="shared" si="4"/>
        <v>0</v>
      </c>
      <c r="V24" s="17" t="e">
        <f ca="1">INDEX({"10 - 20 ans";"20 - 30 ans";"30 - 40 ans";"40 - 50 ans";"50 - 60 ans";"60 - 70 ans";"70 ans et plus"},MATCH(Q24,{10;20;30;40;50;60;70},1))</f>
        <v>#N/A</v>
      </c>
      <c r="W24" s="18">
        <v>1</v>
      </c>
    </row>
    <row r="25" spans="1:23" s="19" customFormat="1" ht="20.100000000000001" customHeight="1" x14ac:dyDescent="0.3">
      <c r="A25" s="26"/>
      <c r="B25" s="33"/>
      <c r="C25" s="34"/>
      <c r="D25" s="45"/>
      <c r="E25" s="53"/>
      <c r="F25" s="32"/>
      <c r="G25" s="43"/>
      <c r="H25" s="43"/>
      <c r="I25" s="27"/>
      <c r="J25" s="28"/>
      <c r="K25" s="28"/>
      <c r="L25" s="29"/>
      <c r="M25" s="29"/>
      <c r="N25" s="30"/>
      <c r="O25" s="31"/>
      <c r="P25" s="31"/>
      <c r="Q25" s="38" t="str">
        <f t="shared" ca="1" si="0"/>
        <v/>
      </c>
      <c r="R25" s="39">
        <f t="shared" si="8"/>
        <v>0</v>
      </c>
      <c r="S25" s="39">
        <f t="shared" si="2"/>
        <v>0</v>
      </c>
      <c r="T25" s="39">
        <f t="shared" si="9"/>
        <v>0</v>
      </c>
      <c r="U25" s="39">
        <f t="shared" si="4"/>
        <v>0</v>
      </c>
      <c r="V25" s="17" t="e">
        <f ca="1">INDEX({"10 - 20 ans";"20 - 30 ans";"30 - 40 ans";"40 - 50 ans";"50 - 60 ans";"60 - 70 ans";"70 ans et plus"},MATCH(Q25,{10;20;30;40;50;60;70},1))</f>
        <v>#N/A</v>
      </c>
      <c r="W25" s="18">
        <v>1</v>
      </c>
    </row>
    <row r="26" spans="1:23" s="19" customFormat="1" ht="20.100000000000001" customHeight="1" x14ac:dyDescent="0.3">
      <c r="A26" s="26"/>
      <c r="B26" s="33"/>
      <c r="C26" s="34"/>
      <c r="D26" s="45"/>
      <c r="E26" s="53"/>
      <c r="F26" s="32"/>
      <c r="G26" s="43"/>
      <c r="H26" s="43"/>
      <c r="I26" s="27"/>
      <c r="J26" s="28"/>
      <c r="K26" s="28"/>
      <c r="L26" s="29"/>
      <c r="M26" s="29"/>
      <c r="N26" s="30"/>
      <c r="O26" s="31"/>
      <c r="P26" s="31"/>
      <c r="Q26" s="38" t="str">
        <f t="shared" ca="1" si="0"/>
        <v/>
      </c>
      <c r="R26" s="39">
        <f t="shared" si="8"/>
        <v>0</v>
      </c>
      <c r="S26" s="39">
        <f t="shared" si="2"/>
        <v>0</v>
      </c>
      <c r="T26" s="39">
        <f t="shared" si="9"/>
        <v>0</v>
      </c>
      <c r="U26" s="39">
        <f t="shared" si="4"/>
        <v>0</v>
      </c>
      <c r="V26" s="17" t="e">
        <f ca="1">INDEX({"10 - 20 ans";"20 - 30 ans";"30 - 40 ans";"40 - 50 ans";"50 - 60 ans";"60 - 70 ans";"70 ans et plus"},MATCH(Q26,{10;20;30;40;50;60;70},1))</f>
        <v>#N/A</v>
      </c>
      <c r="W26" s="18">
        <v>1</v>
      </c>
    </row>
    <row r="27" spans="1:23" s="19" customFormat="1" ht="20.100000000000001" customHeight="1" x14ac:dyDescent="0.3">
      <c r="A27" s="26"/>
      <c r="B27" s="33"/>
      <c r="C27" s="34"/>
      <c r="D27" s="45"/>
      <c r="E27" s="53"/>
      <c r="F27" s="32"/>
      <c r="G27" s="43"/>
      <c r="H27" s="43"/>
      <c r="I27" s="27"/>
      <c r="J27" s="28"/>
      <c r="K27" s="28"/>
      <c r="L27" s="29"/>
      <c r="M27" s="29"/>
      <c r="N27" s="30"/>
      <c r="O27" s="31"/>
      <c r="P27" s="31"/>
      <c r="Q27" s="38" t="str">
        <f t="shared" ca="1" si="0"/>
        <v/>
      </c>
      <c r="R27" s="39">
        <f t="shared" si="8"/>
        <v>0</v>
      </c>
      <c r="S27" s="39">
        <f t="shared" si="2"/>
        <v>0</v>
      </c>
      <c r="T27" s="39">
        <f t="shared" si="9"/>
        <v>0</v>
      </c>
      <c r="U27" s="39">
        <f t="shared" si="4"/>
        <v>0</v>
      </c>
      <c r="V27" s="17" t="e">
        <f ca="1">INDEX({"10 - 20 ans";"20 - 30 ans";"30 - 40 ans";"40 - 50 ans";"50 - 60 ans";"60 - 70 ans";"70 ans et plus"},MATCH(Q27,{10;20;30;40;50;60;70},1))</f>
        <v>#N/A</v>
      </c>
      <c r="W27" s="18">
        <v>1</v>
      </c>
    </row>
    <row r="28" spans="1:23" s="19" customFormat="1" ht="20.100000000000001" customHeight="1" x14ac:dyDescent="0.3">
      <c r="A28" s="41"/>
      <c r="B28" s="33"/>
      <c r="C28" s="34"/>
      <c r="D28" s="45"/>
      <c r="E28" s="53"/>
      <c r="F28" s="32"/>
      <c r="G28" s="43"/>
      <c r="H28" s="43"/>
      <c r="I28" s="27"/>
      <c r="J28" s="28"/>
      <c r="K28" s="28"/>
      <c r="L28" s="29"/>
      <c r="M28" s="29"/>
      <c r="N28" s="30"/>
      <c r="O28" s="31"/>
      <c r="P28" s="31"/>
      <c r="Q28" s="38" t="str">
        <f t="shared" ca="1" si="0"/>
        <v/>
      </c>
      <c r="R28" s="39">
        <f t="shared" si="8"/>
        <v>0</v>
      </c>
      <c r="S28" s="39">
        <f t="shared" si="2"/>
        <v>0</v>
      </c>
      <c r="T28" s="39">
        <f t="shared" si="9"/>
        <v>0</v>
      </c>
      <c r="U28" s="39">
        <f t="shared" si="4"/>
        <v>0</v>
      </c>
      <c r="V28" s="17" t="e">
        <f ca="1">INDEX({"10 - 20 ans";"20 - 30 ans";"30 - 40 ans";"40 - 50 ans";"50 - 60 ans";"60 - 70 ans";"70 ans et plus"},MATCH(Q28,{10;20;30;40;50;60;70},1))</f>
        <v>#N/A</v>
      </c>
      <c r="W28" s="18">
        <v>1</v>
      </c>
    </row>
    <row r="29" spans="1:23" s="19" customFormat="1" ht="20.100000000000001" customHeight="1" x14ac:dyDescent="0.3">
      <c r="A29" s="26"/>
      <c r="B29" s="33"/>
      <c r="C29" s="34"/>
      <c r="D29" s="45"/>
      <c r="E29" s="53"/>
      <c r="F29" s="32"/>
      <c r="G29" s="43"/>
      <c r="H29" s="43"/>
      <c r="I29" s="27"/>
      <c r="J29" s="28"/>
      <c r="K29" s="28"/>
      <c r="L29" s="29"/>
      <c r="M29" s="29"/>
      <c r="N29" s="30"/>
      <c r="O29" s="31"/>
      <c r="P29" s="31"/>
      <c r="Q29" s="38" t="str">
        <f t="shared" ca="1" si="0"/>
        <v/>
      </c>
      <c r="R29" s="39">
        <f t="shared" si="8"/>
        <v>0</v>
      </c>
      <c r="S29" s="39">
        <f t="shared" si="2"/>
        <v>0</v>
      </c>
      <c r="T29" s="39">
        <f t="shared" si="9"/>
        <v>0</v>
      </c>
      <c r="U29" s="39">
        <f t="shared" si="4"/>
        <v>0</v>
      </c>
      <c r="V29" s="17" t="e">
        <f ca="1">INDEX({"10 - 20 ans";"20 - 30 ans";"30 - 40 ans";"40 - 50 ans";"50 - 60 ans";"60 - 70 ans";"70 ans et plus"},MATCH(Q29,{10;20;30;40;50;60;70},1))</f>
        <v>#N/A</v>
      </c>
      <c r="W29" s="18">
        <v>1</v>
      </c>
    </row>
    <row r="30" spans="1:23" s="19" customFormat="1" ht="20.100000000000001" customHeight="1" x14ac:dyDescent="0.3">
      <c r="A30" s="26"/>
      <c r="B30" s="33"/>
      <c r="C30" s="34"/>
      <c r="D30" s="45"/>
      <c r="E30" s="53"/>
      <c r="F30" s="32"/>
      <c r="G30" s="43"/>
      <c r="H30" s="43"/>
      <c r="I30" s="27"/>
      <c r="J30" s="28"/>
      <c r="K30" s="28"/>
      <c r="L30" s="29"/>
      <c r="M30" s="29"/>
      <c r="N30" s="30"/>
      <c r="O30" s="31"/>
      <c r="P30" s="31"/>
      <c r="Q30" s="38" t="str">
        <f t="shared" ca="1" si="0"/>
        <v/>
      </c>
      <c r="R30" s="39">
        <f t="shared" si="8"/>
        <v>0</v>
      </c>
      <c r="S30" s="39">
        <f t="shared" si="2"/>
        <v>0</v>
      </c>
      <c r="T30" s="39">
        <f t="shared" si="9"/>
        <v>0</v>
      </c>
      <c r="U30" s="39">
        <f t="shared" si="4"/>
        <v>0</v>
      </c>
      <c r="V30" s="17" t="e">
        <f ca="1">INDEX({"10 - 20 ans";"20 - 30 ans";"30 - 40 ans";"40 - 50 ans";"50 - 60 ans";"60 - 70 ans";"70 ans et plus"},MATCH(Q30,{10;20;30;40;50;60;70},1))</f>
        <v>#N/A</v>
      </c>
      <c r="W30" s="18">
        <v>1</v>
      </c>
    </row>
    <row r="31" spans="1:23" s="19" customFormat="1" ht="20.100000000000001" customHeight="1" x14ac:dyDescent="0.3">
      <c r="A31" s="26"/>
      <c r="B31" s="33"/>
      <c r="C31" s="34"/>
      <c r="D31" s="45"/>
      <c r="E31" s="53"/>
      <c r="F31" s="32"/>
      <c r="G31" s="43"/>
      <c r="H31" s="43"/>
      <c r="I31" s="27"/>
      <c r="J31" s="28"/>
      <c r="K31" s="28"/>
      <c r="L31" s="29"/>
      <c r="M31" s="29"/>
      <c r="N31" s="30"/>
      <c r="O31" s="31"/>
      <c r="P31" s="31"/>
      <c r="Q31" s="38" t="str">
        <f t="shared" ca="1" si="0"/>
        <v/>
      </c>
      <c r="R31" s="39">
        <f t="shared" si="8"/>
        <v>0</v>
      </c>
      <c r="S31" s="39">
        <f t="shared" si="2"/>
        <v>0</v>
      </c>
      <c r="T31" s="39">
        <f t="shared" si="9"/>
        <v>0</v>
      </c>
      <c r="U31" s="39">
        <f t="shared" si="4"/>
        <v>0</v>
      </c>
      <c r="V31" s="17" t="e">
        <f ca="1">INDEX({"10 - 20 ans";"20 - 30 ans";"30 - 40 ans";"40 - 50 ans";"50 - 60 ans";"60 - 70 ans";"70 ans et plus"},MATCH(Q31,{10;20;30;40;50;60;70},1))</f>
        <v>#N/A</v>
      </c>
      <c r="W31" s="18">
        <v>1</v>
      </c>
    </row>
    <row r="32" spans="1:23" s="19" customFormat="1" ht="20.100000000000001" customHeight="1" x14ac:dyDescent="0.3">
      <c r="A32" s="26"/>
      <c r="B32" s="33"/>
      <c r="C32" s="34"/>
      <c r="D32" s="45"/>
      <c r="E32" s="53"/>
      <c r="F32" s="32"/>
      <c r="G32" s="43"/>
      <c r="H32" s="43"/>
      <c r="I32" s="27"/>
      <c r="J32" s="28"/>
      <c r="K32" s="28"/>
      <c r="L32" s="29"/>
      <c r="M32" s="29"/>
      <c r="N32" s="30"/>
      <c r="O32" s="31"/>
      <c r="P32" s="31"/>
      <c r="Q32" s="38" t="str">
        <f t="shared" ca="1" si="0"/>
        <v/>
      </c>
      <c r="R32" s="39">
        <f t="shared" si="8"/>
        <v>0</v>
      </c>
      <c r="S32" s="39">
        <f t="shared" si="2"/>
        <v>0</v>
      </c>
      <c r="T32" s="39">
        <f t="shared" si="9"/>
        <v>0</v>
      </c>
      <c r="U32" s="39">
        <f t="shared" si="4"/>
        <v>0</v>
      </c>
      <c r="V32" s="17" t="e">
        <f ca="1">INDEX({"10 - 20 ans";"20 - 30 ans";"30 - 40 ans";"40 - 50 ans";"50 - 60 ans";"60 - 70 ans";"70 ans et plus"},MATCH(Q32,{10;20;30;40;50;60;70},1))</f>
        <v>#N/A</v>
      </c>
      <c r="W32" s="18">
        <v>1</v>
      </c>
    </row>
    <row r="33" spans="1:23" s="19" customFormat="1" ht="20.100000000000001" customHeight="1" x14ac:dyDescent="0.3">
      <c r="A33" s="26"/>
      <c r="B33" s="33"/>
      <c r="C33" s="34"/>
      <c r="D33" s="45"/>
      <c r="E33" s="53"/>
      <c r="F33" s="32"/>
      <c r="G33" s="43"/>
      <c r="H33" s="43"/>
      <c r="I33" s="27"/>
      <c r="J33" s="28"/>
      <c r="K33" s="28"/>
      <c r="L33" s="29"/>
      <c r="M33" s="29"/>
      <c r="N33" s="42"/>
      <c r="O33" s="31"/>
      <c r="P33" s="31"/>
      <c r="Q33" s="38" t="str">
        <f t="shared" ca="1" si="0"/>
        <v/>
      </c>
      <c r="R33" s="39">
        <f t="shared" si="8"/>
        <v>0</v>
      </c>
      <c r="S33" s="39">
        <f t="shared" si="2"/>
        <v>0</v>
      </c>
      <c r="T33" s="39">
        <f t="shared" si="9"/>
        <v>0</v>
      </c>
      <c r="U33" s="39">
        <f t="shared" si="4"/>
        <v>0</v>
      </c>
      <c r="V33" s="17" t="e">
        <f ca="1">INDEX({"10 - 20 ans";"20 - 30 ans";"30 - 40 ans";"40 - 50 ans";"50 - 60 ans";"60 - 70 ans";"70 ans et plus"},MATCH(Q33,{10;20;30;40;50;60;70},1))</f>
        <v>#N/A</v>
      </c>
      <c r="W33" s="18">
        <v>1</v>
      </c>
    </row>
    <row r="34" spans="1:23" s="19" customFormat="1" ht="20.100000000000001" customHeight="1" x14ac:dyDescent="0.3">
      <c r="A34" s="26"/>
      <c r="B34" s="50"/>
      <c r="C34" s="34"/>
      <c r="D34" s="45"/>
      <c r="E34" s="48"/>
      <c r="F34" s="49"/>
      <c r="G34" s="43"/>
      <c r="H34" s="43"/>
      <c r="I34" s="27"/>
      <c r="J34" s="28"/>
      <c r="K34" s="28"/>
      <c r="L34" s="29"/>
      <c r="M34" s="29"/>
      <c r="N34" s="30"/>
      <c r="O34" s="31"/>
      <c r="P34" s="31"/>
      <c r="Q34" s="38" t="str">
        <f t="shared" ca="1" si="0"/>
        <v/>
      </c>
      <c r="R34" s="39">
        <f t="shared" si="8"/>
        <v>0</v>
      </c>
      <c r="S34" s="39">
        <f t="shared" si="2"/>
        <v>0</v>
      </c>
      <c r="T34" s="39">
        <f t="shared" si="9"/>
        <v>0</v>
      </c>
      <c r="U34" s="39">
        <f t="shared" si="4"/>
        <v>0</v>
      </c>
      <c r="V34" s="17" t="e">
        <f ca="1">INDEX({"10 - 20 ans";"20 - 30 ans";"30 - 40 ans";"40 - 50 ans";"50 - 60 ans";"60 - 70 ans";"70 ans et plus"},MATCH(Q34,{10;20;30;40;50;60;70},1))</f>
        <v>#N/A</v>
      </c>
      <c r="W34" s="18">
        <v>1</v>
      </c>
    </row>
    <row r="35" spans="1:23" s="19" customFormat="1" ht="20.100000000000001" customHeight="1" x14ac:dyDescent="0.3">
      <c r="A35" s="26"/>
      <c r="B35" s="50"/>
      <c r="C35" s="34"/>
      <c r="D35" s="45"/>
      <c r="E35" s="48"/>
      <c r="F35" s="49"/>
      <c r="G35" s="43"/>
      <c r="H35" s="43"/>
      <c r="I35" s="27"/>
      <c r="J35" s="28"/>
      <c r="K35" s="28"/>
      <c r="L35" s="29"/>
      <c r="M35" s="29"/>
      <c r="N35" s="42"/>
      <c r="O35" s="31"/>
      <c r="P35" s="31"/>
      <c r="Q35" s="38" t="str">
        <f t="shared" ca="1" si="0"/>
        <v/>
      </c>
      <c r="R35" s="39">
        <f t="shared" si="8"/>
        <v>0</v>
      </c>
      <c r="S35" s="39">
        <f t="shared" si="2"/>
        <v>0</v>
      </c>
      <c r="T35" s="39">
        <f t="shared" si="9"/>
        <v>0</v>
      </c>
      <c r="U35" s="39">
        <f t="shared" si="4"/>
        <v>0</v>
      </c>
      <c r="V35" s="17" t="e">
        <f ca="1">INDEX({"10 - 20 ans";"20 - 30 ans";"30 - 40 ans";"40 - 50 ans";"50 - 60 ans";"60 - 70 ans";"70 ans et plus"},MATCH(Q35,{10;20;30;40;50;60;70},1))</f>
        <v>#N/A</v>
      </c>
      <c r="W35" s="18">
        <v>1</v>
      </c>
    </row>
    <row r="36" spans="1:23" ht="20.100000000000001" customHeight="1" x14ac:dyDescent="0.3">
      <c r="O36"/>
      <c r="P36"/>
      <c r="R36"/>
      <c r="S36"/>
      <c r="T36"/>
      <c r="U36"/>
    </row>
    <row r="37" spans="1:23" ht="20.100000000000001" customHeight="1" x14ac:dyDescent="0.3">
      <c r="O37"/>
      <c r="P37"/>
      <c r="R37"/>
      <c r="S37"/>
      <c r="T37"/>
      <c r="U37"/>
    </row>
    <row r="38" spans="1:23" ht="20.100000000000001" customHeight="1" x14ac:dyDescent="0.3">
      <c r="O38"/>
      <c r="P38"/>
      <c r="R38"/>
      <c r="S38"/>
      <c r="T38"/>
      <c r="U38"/>
    </row>
    <row r="39" spans="1:23" ht="20.100000000000001" customHeight="1" x14ac:dyDescent="0.3">
      <c r="O39"/>
      <c r="P39"/>
      <c r="R39"/>
      <c r="S39"/>
      <c r="T39"/>
      <c r="U39"/>
    </row>
    <row r="40" spans="1:23" ht="20.100000000000001" customHeight="1" x14ac:dyDescent="0.3">
      <c r="O40"/>
      <c r="P40"/>
      <c r="R40"/>
      <c r="S40"/>
      <c r="T40"/>
      <c r="U40"/>
    </row>
    <row r="41" spans="1:23" ht="20.100000000000001" customHeight="1" x14ac:dyDescent="0.3">
      <c r="O41"/>
      <c r="P41"/>
      <c r="R41"/>
      <c r="S41"/>
      <c r="T41"/>
      <c r="U41"/>
    </row>
    <row r="42" spans="1:23" ht="20.100000000000001" customHeight="1" x14ac:dyDescent="0.3"/>
    <row r="43" spans="1:23" ht="20.100000000000001" customHeight="1" x14ac:dyDescent="0.3"/>
    <row r="44" spans="1:23" ht="20.100000000000001" customHeight="1" x14ac:dyDescent="0.3"/>
    <row r="45" spans="1:23" ht="20.100000000000001" customHeight="1" x14ac:dyDescent="0.3">
      <c r="K45"/>
      <c r="L45"/>
      <c r="M45"/>
      <c r="N45"/>
    </row>
    <row r="46" spans="1:23" ht="20.100000000000001" customHeight="1" x14ac:dyDescent="0.3">
      <c r="K46"/>
      <c r="L46"/>
      <c r="M46"/>
      <c r="N46"/>
    </row>
    <row r="47" spans="1:23" ht="20.100000000000001" customHeight="1" x14ac:dyDescent="0.3"/>
    <row r="48" spans="1:23" ht="20.100000000000001" customHeight="1" x14ac:dyDescent="0.3"/>
    <row r="49" spans="9:9" ht="20.100000000000001" customHeight="1" x14ac:dyDescent="0.3">
      <c r="I49" s="16"/>
    </row>
  </sheetData>
  <sortState ref="A1:W36">
    <sortCondition ref="B48"/>
  </sortState>
  <mergeCells count="3">
    <mergeCell ref="J1:K1"/>
    <mergeCell ref="B1:D1"/>
    <mergeCell ref="E1:H1"/>
  </mergeCells>
  <phoneticPr fontId="0" type="noConversion"/>
  <conditionalFormatting sqref="M3:N3 N34:N35 N22:N32 N4:N20">
    <cfRule type="cellIs" dxfId="7" priority="157" stopIfTrue="1" operator="equal">
      <formula>"Non"</formula>
    </cfRule>
    <cfRule type="cellIs" dxfId="6" priority="158" stopIfTrue="1" operator="equal">
      <formula>"Oui"</formula>
    </cfRule>
  </conditionalFormatting>
  <conditionalFormatting sqref="N33">
    <cfRule type="cellIs" dxfId="5" priority="5" stopIfTrue="1" operator="equal">
      <formula>"Non"</formula>
    </cfRule>
    <cfRule type="cellIs" dxfId="4" priority="6" stopIfTrue="1" operator="equal">
      <formula>"Oui"</formula>
    </cfRule>
  </conditionalFormatting>
  <conditionalFormatting sqref="N21">
    <cfRule type="cellIs" dxfId="3" priority="1" stopIfTrue="1" operator="equal">
      <formula>"Non"</formula>
    </cfRule>
    <cfRule type="cellIs" dxfId="2" priority="2" stopIfTrue="1" operator="equal">
      <formula>"Oui"</formula>
    </cfRule>
  </conditionalFormatting>
  <dataValidations count="4">
    <dataValidation type="list" allowBlank="1" showInputMessage="1" showErrorMessage="1" sqref="N47:N65489 M3:N3 N34 N14:N21 N23:N32 N4:N12 Q36:Q65489">
      <formula1>nouveau</formula1>
    </dataValidation>
    <dataValidation type="list" allowBlank="1" showInputMessage="1" showErrorMessage="1" sqref="P34 P14:P21 P23:P32 P3:P12">
      <formula1>"Oui,Non"</formula1>
    </dataValidation>
    <dataValidation type="list" allowBlank="1" showInputMessage="1" showErrorMessage="1" sqref="M34 M14:M21 M23:M32 M4:M12">
      <formula1>catégorie</formula1>
    </dataValidation>
    <dataValidation type="list" allowBlank="1" showInputMessage="1" showErrorMessage="1" sqref="L34 L14:L21 L23:L32 L3:L12">
      <formula1>statut</formula1>
    </dataValidation>
  </dataValidations>
  <hyperlinks>
    <hyperlink ref="I3" r:id="rId1"/>
    <hyperlink ref="I4" r:id="rId2"/>
  </hyperlinks>
  <printOptions horizontalCentered="1" verticalCentered="1"/>
  <pageMargins left="0.15748031496062992" right="7.874015748031496E-2" top="0.11811023622047245" bottom="0.11811023622047245" header="7.874015748031496E-2" footer="7.874015748031496E-2"/>
  <pageSetup paperSize="8" orientation="landscape" horizontalDpi="1200" verticalDpi="1200" r:id="rId3"/>
  <headerFooter>
    <oddFooter>&amp;RMise à jours le: &amp;D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27"/>
  <sheetViews>
    <sheetView workbookViewId="0">
      <selection activeCell="D20" sqref="D20"/>
    </sheetView>
  </sheetViews>
  <sheetFormatPr baseColWidth="10" defaultColWidth="9.109375" defaultRowHeight="14.4" x14ac:dyDescent="0.3"/>
  <cols>
    <col min="1" max="1" width="17.44140625" bestFit="1" customWidth="1"/>
    <col min="2" max="2" width="6" bestFit="1" customWidth="1"/>
    <col min="3" max="3" width="17.44140625" bestFit="1" customWidth="1"/>
    <col min="4" max="256" width="11.44140625" customWidth="1"/>
  </cols>
  <sheetData>
    <row r="2" spans="1:3" x14ac:dyDescent="0.3">
      <c r="A2" s="1"/>
    </row>
    <row r="3" spans="1:3" x14ac:dyDescent="0.3">
      <c r="A3" s="10" t="s">
        <v>5</v>
      </c>
    </row>
    <row r="4" spans="1:3" x14ac:dyDescent="0.3">
      <c r="A4" s="2" t="s">
        <v>6</v>
      </c>
    </row>
    <row r="6" spans="1:3" x14ac:dyDescent="0.3">
      <c r="B6" s="4">
        <v>29200</v>
      </c>
      <c r="C6" s="5" t="s">
        <v>11</v>
      </c>
    </row>
    <row r="7" spans="1:3" x14ac:dyDescent="0.3">
      <c r="B7" s="6">
        <v>44000</v>
      </c>
      <c r="C7" s="7" t="s">
        <v>9</v>
      </c>
    </row>
    <row r="8" spans="1:3" x14ac:dyDescent="0.3">
      <c r="B8" s="6">
        <v>44100</v>
      </c>
      <c r="C8" s="7" t="s">
        <v>9</v>
      </c>
    </row>
    <row r="9" spans="1:3" x14ac:dyDescent="0.3">
      <c r="B9" s="6">
        <v>44118</v>
      </c>
      <c r="C9" s="7" t="s">
        <v>15</v>
      </c>
    </row>
    <row r="10" spans="1:3" x14ac:dyDescent="0.3">
      <c r="B10" s="6">
        <v>44140</v>
      </c>
      <c r="C10" s="7" t="s">
        <v>14</v>
      </c>
    </row>
    <row r="11" spans="1:3" x14ac:dyDescent="0.3">
      <c r="B11" s="6">
        <v>44200</v>
      </c>
      <c r="C11" s="7" t="s">
        <v>9</v>
      </c>
    </row>
    <row r="12" spans="1:3" x14ac:dyDescent="0.3">
      <c r="B12" s="6">
        <v>44300</v>
      </c>
      <c r="C12" s="7" t="s">
        <v>9</v>
      </c>
    </row>
    <row r="13" spans="1:3" x14ac:dyDescent="0.3">
      <c r="B13" s="6">
        <v>44340</v>
      </c>
      <c r="C13" s="7" t="s">
        <v>10</v>
      </c>
    </row>
    <row r="14" spans="1:3" x14ac:dyDescent="0.3">
      <c r="B14" s="6">
        <v>44400</v>
      </c>
      <c r="C14" s="7" t="s">
        <v>8</v>
      </c>
    </row>
    <row r="15" spans="1:3" x14ac:dyDescent="0.3">
      <c r="B15" s="6">
        <v>44640</v>
      </c>
      <c r="C15" s="7" t="s">
        <v>16</v>
      </c>
    </row>
    <row r="16" spans="1:3" x14ac:dyDescent="0.3">
      <c r="B16" s="6">
        <v>44840</v>
      </c>
      <c r="C16" s="7" t="s">
        <v>13</v>
      </c>
    </row>
    <row r="17" spans="1:3" x14ac:dyDescent="0.3">
      <c r="B17" s="8">
        <v>44860</v>
      </c>
      <c r="C17" s="9" t="s">
        <v>12</v>
      </c>
    </row>
    <row r="20" spans="1:3" x14ac:dyDescent="0.3">
      <c r="A20" s="1" t="s">
        <v>20</v>
      </c>
    </row>
    <row r="21" spans="1:3" x14ac:dyDescent="0.3">
      <c r="A21" s="10" t="s">
        <v>18</v>
      </c>
    </row>
    <row r="22" spans="1:3" x14ac:dyDescent="0.3">
      <c r="A22" s="10" t="s">
        <v>19</v>
      </c>
    </row>
    <row r="23" spans="1:3" x14ac:dyDescent="0.3">
      <c r="A23" s="2" t="s">
        <v>17</v>
      </c>
    </row>
    <row r="26" spans="1:3" x14ac:dyDescent="0.3">
      <c r="A26" s="12" t="s">
        <v>23</v>
      </c>
    </row>
    <row r="27" spans="1:3" x14ac:dyDescent="0.3">
      <c r="A27" s="13" t="s">
        <v>24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9"/>
  <sheetViews>
    <sheetView tabSelected="1" workbookViewId="0">
      <selection activeCell="F13" sqref="F13"/>
    </sheetView>
  </sheetViews>
  <sheetFormatPr baseColWidth="10" defaultRowHeight="14.4" x14ac:dyDescent="0.3"/>
  <cols>
    <col min="1" max="1" width="25.109375" bestFit="1" customWidth="1"/>
    <col min="3" max="3" width="15" bestFit="1" customWidth="1"/>
  </cols>
  <sheetData>
    <row r="1" spans="1:5" ht="27.6" x14ac:dyDescent="0.3">
      <c r="A1" s="24" t="s">
        <v>27</v>
      </c>
      <c r="B1" s="24" t="s">
        <v>25</v>
      </c>
      <c r="C1" s="24" t="s">
        <v>3</v>
      </c>
      <c r="D1" s="24" t="s">
        <v>4</v>
      </c>
      <c r="E1" s="24" t="s">
        <v>31</v>
      </c>
    </row>
    <row r="2" spans="1:5" x14ac:dyDescent="0.3">
      <c r="A2" s="26" t="s">
        <v>28</v>
      </c>
      <c r="B2" s="29" t="s">
        <v>23</v>
      </c>
      <c r="C2" s="42" t="s">
        <v>17</v>
      </c>
      <c r="D2" s="29" t="s">
        <v>5</v>
      </c>
      <c r="E2" s="29" t="s">
        <v>5</v>
      </c>
    </row>
    <row r="3" spans="1:5" x14ac:dyDescent="0.3">
      <c r="A3" s="26" t="s">
        <v>37</v>
      </c>
      <c r="B3" s="29" t="s">
        <v>24</v>
      </c>
      <c r="C3" s="29" t="s">
        <v>20</v>
      </c>
      <c r="D3" s="29" t="s">
        <v>6</v>
      </c>
      <c r="E3" s="29" t="s">
        <v>6</v>
      </c>
    </row>
    <row r="4" spans="1:5" x14ac:dyDescent="0.3">
      <c r="A4" s="26" t="s">
        <v>57</v>
      </c>
      <c r="C4" s="29" t="s">
        <v>19</v>
      </c>
    </row>
    <row r="5" spans="1:5" x14ac:dyDescent="0.3">
      <c r="A5" s="26" t="s">
        <v>56</v>
      </c>
      <c r="C5" s="29" t="s">
        <v>18</v>
      </c>
    </row>
    <row r="6" spans="1:5" x14ac:dyDescent="0.3">
      <c r="A6" s="26" t="s">
        <v>55</v>
      </c>
    </row>
    <row r="7" spans="1:5" x14ac:dyDescent="0.3">
      <c r="A7" s="41" t="s">
        <v>59</v>
      </c>
    </row>
    <row r="8" spans="1:5" x14ac:dyDescent="0.3">
      <c r="A8" s="26" t="s">
        <v>58</v>
      </c>
    </row>
    <row r="9" spans="1:5" x14ac:dyDescent="0.3">
      <c r="A9" s="26" t="s">
        <v>60</v>
      </c>
    </row>
  </sheetData>
  <sortState ref="A2:A9">
    <sortCondition ref="A2"/>
  </sortState>
  <conditionalFormatting sqref="C2">
    <cfRule type="cellIs" dxfId="1" priority="1" stopIfTrue="1" operator="equal">
      <formula>"Non"</formula>
    </cfRule>
    <cfRule type="cellIs" dxfId="0" priority="2" stopIfTrue="1" operator="equal">
      <formula>"Oui"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RAME</vt:lpstr>
      <vt:lpstr>Liste</vt:lpstr>
      <vt:lpstr>ComboBox</vt:lpstr>
      <vt:lpstr>catégorie</vt:lpstr>
      <vt:lpstr>RAME!Impression_des_titres</vt:lpstr>
      <vt:lpstr>nouveau</vt:lpstr>
      <vt:lpstr>statut</vt:lpstr>
      <vt:lpstr>RAME!Zone_d_impression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MRN</dc:creator>
  <cp:lastModifiedBy>Lemarchand, Gautier</cp:lastModifiedBy>
  <cp:lastPrinted>2019-01-27T16:47:02Z</cp:lastPrinted>
  <dcterms:created xsi:type="dcterms:W3CDTF">2009-06-25T05:16:13Z</dcterms:created>
  <dcterms:modified xsi:type="dcterms:W3CDTF">2019-01-29T12:43:34Z</dcterms:modified>
</cp:coreProperties>
</file>