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DataBusiness\lemargaut1\Desktop\tempo\"/>
    </mc:Choice>
  </mc:AlternateContent>
  <xr:revisionPtr revIDLastSave="0" documentId="13_ncr:1_{D4941485-5B4E-442C-8636-7507E67858B1}" xr6:coauthVersionLast="44" xr6:coauthVersionMax="44" xr10:uidLastSave="{00000000-0000-0000-0000-000000000000}"/>
  <bookViews>
    <workbookView xWindow="28680" yWindow="-120" windowWidth="29040" windowHeight="16440" xr2:uid="{00000000-000D-0000-FFFF-FFFF00000000}"/>
  </bookViews>
  <sheets>
    <sheet name="JANVIER" sheetId="106" r:id="rId1"/>
    <sheet name="recap" sheetId="107" r:id="rId2"/>
  </sheets>
  <externalReferences>
    <externalReference r:id="rId3"/>
  </externalReferences>
  <definedNames>
    <definedName name="_xlnm._FilterDatabase" localSheetId="0" hidden="1">JANVIER!$C$3:$G$33</definedName>
    <definedName name="activite">recap!$A$1:$R$13</definedName>
    <definedName name="base">JANVIER!$B$3:$AM$33</definedName>
    <definedName name="presence">#REF!</definedName>
    <definedName name="_xlnm.Print_Area" localSheetId="0">JANVIER!$A$2:$AL$33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6" i="106" l="1"/>
  <c r="J36" i="106"/>
  <c r="K36" i="106"/>
  <c r="L36" i="106"/>
  <c r="M36" i="106"/>
  <c r="N36" i="106"/>
  <c r="O36" i="106"/>
  <c r="P36" i="106"/>
  <c r="Q36" i="106"/>
  <c r="R36" i="106"/>
  <c r="S36" i="106"/>
  <c r="T36" i="106"/>
  <c r="U36" i="106"/>
  <c r="V36" i="106"/>
  <c r="W36" i="106"/>
  <c r="X36" i="106"/>
  <c r="Y36" i="106"/>
  <c r="Z36" i="106"/>
  <c r="AA36" i="106"/>
  <c r="AB36" i="106"/>
  <c r="AC36" i="106"/>
  <c r="AD36" i="106"/>
  <c r="AE36" i="106"/>
  <c r="AF36" i="106"/>
  <c r="AG36" i="106"/>
  <c r="AH36" i="106"/>
  <c r="AI36" i="106"/>
  <c r="AJ36" i="106"/>
  <c r="AK36" i="106"/>
  <c r="AL36" i="106"/>
  <c r="H36" i="106"/>
  <c r="AM36" i="106" l="1"/>
  <c r="H2" i="107" s="1"/>
  <c r="D2" i="107"/>
  <c r="H1" i="106" l="1"/>
  <c r="H2" i="106" l="1"/>
  <c r="O2" i="107" l="1"/>
  <c r="B4" i="106" l="1"/>
  <c r="A33" i="106" l="1"/>
  <c r="B33" i="106" s="1"/>
  <c r="A32" i="106"/>
  <c r="B32" i="106" s="1"/>
  <c r="A31" i="106"/>
  <c r="B31" i="106" s="1"/>
  <c r="A29" i="106"/>
  <c r="B29" i="106" s="1"/>
  <c r="A30" i="106"/>
  <c r="B30" i="106" s="1"/>
  <c r="A28" i="106"/>
  <c r="B28" i="106" s="1"/>
  <c r="A27" i="106"/>
  <c r="B27" i="106" s="1"/>
  <c r="A26" i="106"/>
  <c r="B26" i="106" s="1"/>
  <c r="A24" i="106"/>
  <c r="B24" i="106" s="1"/>
  <c r="A25" i="106"/>
  <c r="B25" i="106" s="1"/>
  <c r="A23" i="106"/>
  <c r="B23" i="106" s="1"/>
  <c r="A22" i="106"/>
  <c r="B22" i="106" s="1"/>
  <c r="A20" i="106"/>
  <c r="B20" i="106" s="1"/>
  <c r="A21" i="106"/>
  <c r="B21" i="106" s="1"/>
  <c r="A19" i="106"/>
  <c r="B19" i="106" s="1"/>
  <c r="A16" i="106"/>
  <c r="B16" i="106" s="1"/>
  <c r="A18" i="106"/>
  <c r="B18" i="106" s="1"/>
  <c r="A15" i="106"/>
  <c r="B15" i="106" s="1"/>
  <c r="A14" i="106"/>
  <c r="B14" i="106" s="1"/>
  <c r="A10" i="106"/>
  <c r="B10" i="106" s="1"/>
  <c r="A11" i="106"/>
  <c r="B11" i="106" s="1"/>
  <c r="A12" i="106"/>
  <c r="B12" i="106" s="1"/>
  <c r="A13" i="106"/>
  <c r="B13" i="106" s="1"/>
  <c r="A8" i="106"/>
  <c r="B8" i="106" s="1"/>
  <c r="A9" i="106"/>
  <c r="B9" i="106" s="1"/>
  <c r="A7" i="106"/>
  <c r="B7" i="106" s="1"/>
  <c r="A6" i="106"/>
  <c r="B6" i="106" s="1"/>
  <c r="A5" i="106"/>
  <c r="B5" i="106" s="1"/>
  <c r="B2" i="107" l="1"/>
  <c r="F2" i="107"/>
  <c r="E2" i="107"/>
  <c r="C2" i="107"/>
  <c r="H3" i="106" l="1"/>
  <c r="I2" i="106"/>
  <c r="I3" i="106" s="1"/>
  <c r="I17" i="106" l="1"/>
  <c r="I8" i="106"/>
  <c r="I7" i="106"/>
  <c r="I6" i="106"/>
  <c r="I10" i="106"/>
  <c r="I14" i="106"/>
  <c r="I5" i="106"/>
  <c r="I9" i="106"/>
  <c r="I13" i="106"/>
  <c r="I20" i="106"/>
  <c r="I24" i="106"/>
  <c r="I19" i="106"/>
  <c r="I23" i="106"/>
  <c r="I12" i="106"/>
  <c r="I18" i="106"/>
  <c r="I11" i="106"/>
  <c r="I15" i="106"/>
  <c r="I16" i="106"/>
  <c r="I21" i="106"/>
  <c r="I25" i="106"/>
  <c r="I29" i="106"/>
  <c r="I33" i="106"/>
  <c r="I28" i="106"/>
  <c r="I32" i="106"/>
  <c r="I22" i="106"/>
  <c r="I26" i="106"/>
  <c r="I30" i="106"/>
  <c r="I31" i="106"/>
  <c r="I27" i="106"/>
  <c r="I4" i="106"/>
  <c r="J2" i="106"/>
  <c r="I1" i="106" l="1"/>
  <c r="K2" i="106"/>
  <c r="J3" i="106"/>
  <c r="J17" i="106" l="1"/>
  <c r="J5" i="106"/>
  <c r="J9" i="106"/>
  <c r="J8" i="106"/>
  <c r="J7" i="106"/>
  <c r="J11" i="106"/>
  <c r="J15" i="106"/>
  <c r="J6" i="106"/>
  <c r="J10" i="106"/>
  <c r="J14" i="106"/>
  <c r="J16" i="106"/>
  <c r="J21" i="106"/>
  <c r="J20" i="106"/>
  <c r="J24" i="106"/>
  <c r="J13" i="106"/>
  <c r="J19" i="106"/>
  <c r="J12" i="106"/>
  <c r="J18" i="106"/>
  <c r="J22" i="106"/>
  <c r="J26" i="106"/>
  <c r="J30" i="106"/>
  <c r="J25" i="106"/>
  <c r="J29" i="106"/>
  <c r="J33" i="106"/>
  <c r="J23" i="106"/>
  <c r="J27" i="106"/>
  <c r="J31" i="106"/>
  <c r="J32" i="106"/>
  <c r="J28" i="106"/>
  <c r="J4" i="106"/>
  <c r="L2" i="106"/>
  <c r="K3" i="106"/>
  <c r="K17" i="106" l="1"/>
  <c r="J1" i="106"/>
  <c r="K5" i="106"/>
  <c r="K9" i="106"/>
  <c r="K8" i="106"/>
  <c r="K12" i="106"/>
  <c r="K7" i="106"/>
  <c r="K11" i="106"/>
  <c r="K15" i="106"/>
  <c r="K18" i="106"/>
  <c r="K22" i="106"/>
  <c r="K21" i="106"/>
  <c r="K14" i="106"/>
  <c r="K13" i="106"/>
  <c r="K19" i="106"/>
  <c r="K23" i="106"/>
  <c r="K27" i="106"/>
  <c r="K26" i="106"/>
  <c r="K30" i="106"/>
  <c r="K24" i="106"/>
  <c r="K28" i="106"/>
  <c r="K32" i="106"/>
  <c r="K33" i="106"/>
  <c r="K25" i="106"/>
  <c r="K29" i="106"/>
  <c r="M2" i="106"/>
  <c r="L3" i="106"/>
  <c r="L17" i="106" l="1"/>
  <c r="K1" i="106"/>
  <c r="L7" i="106"/>
  <c r="L10" i="106"/>
  <c r="L5" i="106"/>
  <c r="L9" i="106"/>
  <c r="L13" i="106"/>
  <c r="L8" i="106"/>
  <c r="L12" i="106"/>
  <c r="L11" i="106"/>
  <c r="L19" i="106"/>
  <c r="L23" i="106"/>
  <c r="L15" i="106"/>
  <c r="L18" i="106"/>
  <c r="L22" i="106"/>
  <c r="L14" i="106"/>
  <c r="L24" i="106"/>
  <c r="L21" i="106"/>
  <c r="L28" i="106"/>
  <c r="L32" i="106"/>
  <c r="L27" i="106"/>
  <c r="L31" i="106"/>
  <c r="L25" i="106"/>
  <c r="L29" i="106"/>
  <c r="L33" i="106"/>
  <c r="L26" i="106"/>
  <c r="L30" i="106"/>
  <c r="L4" i="106"/>
  <c r="N2" i="106"/>
  <c r="M3" i="106"/>
  <c r="L1" i="106" l="1"/>
  <c r="M17" i="106"/>
  <c r="M8" i="106"/>
  <c r="M7" i="106"/>
  <c r="M10" i="106"/>
  <c r="M14" i="106"/>
  <c r="M5" i="106"/>
  <c r="M9" i="106"/>
  <c r="M13" i="106"/>
  <c r="M12" i="106"/>
  <c r="M11" i="106"/>
  <c r="M19" i="106"/>
  <c r="M23" i="106"/>
  <c r="M15" i="106"/>
  <c r="M18" i="106"/>
  <c r="M21" i="106"/>
  <c r="M22" i="106"/>
  <c r="M25" i="106"/>
  <c r="M29" i="106"/>
  <c r="M33" i="106"/>
  <c r="M28" i="106"/>
  <c r="M32" i="106"/>
  <c r="M26" i="106"/>
  <c r="M30" i="106"/>
  <c r="M27" i="106"/>
  <c r="M4" i="106"/>
  <c r="O2" i="106"/>
  <c r="N3" i="106"/>
  <c r="M1" i="106" l="1"/>
  <c r="N17" i="106"/>
  <c r="N5" i="106"/>
  <c r="N9" i="106"/>
  <c r="N8" i="106"/>
  <c r="N7" i="106"/>
  <c r="N11" i="106"/>
  <c r="N15" i="106"/>
  <c r="N10" i="106"/>
  <c r="N13" i="106"/>
  <c r="N21" i="106"/>
  <c r="N12" i="106"/>
  <c r="N24" i="106"/>
  <c r="N19" i="106"/>
  <c r="N18" i="106"/>
  <c r="N22" i="106"/>
  <c r="N23" i="106"/>
  <c r="N26" i="106"/>
  <c r="N30" i="106"/>
  <c r="N25" i="106"/>
  <c r="N29" i="106"/>
  <c r="N33" i="106"/>
  <c r="N27" i="106"/>
  <c r="N31" i="106"/>
  <c r="N28" i="106"/>
  <c r="N4" i="106"/>
  <c r="N32" i="106"/>
  <c r="P2" i="106"/>
  <c r="O3" i="106"/>
  <c r="N1" i="106" l="1"/>
  <c r="O17" i="106"/>
  <c r="O5" i="106"/>
  <c r="O9" i="106"/>
  <c r="O8" i="106"/>
  <c r="O12" i="106"/>
  <c r="O7" i="106"/>
  <c r="O11" i="106"/>
  <c r="O18" i="106"/>
  <c r="O22" i="106"/>
  <c r="O13" i="106"/>
  <c r="O21" i="106"/>
  <c r="O15" i="106"/>
  <c r="O19" i="106"/>
  <c r="O23" i="106"/>
  <c r="O24" i="106"/>
  <c r="O27" i="106"/>
  <c r="O31" i="106"/>
  <c r="O26" i="106"/>
  <c r="O30" i="106"/>
  <c r="O28" i="106"/>
  <c r="O32" i="106"/>
  <c r="O25" i="106"/>
  <c r="O29" i="106"/>
  <c r="O33" i="106"/>
  <c r="Q2" i="106"/>
  <c r="P3" i="106"/>
  <c r="P20" i="106" l="1"/>
  <c r="P17" i="106"/>
  <c r="O1" i="106"/>
  <c r="P7" i="106"/>
  <c r="P6" i="106"/>
  <c r="P10" i="106"/>
  <c r="P5" i="106"/>
  <c r="P9" i="106"/>
  <c r="P13" i="106"/>
  <c r="P8" i="106"/>
  <c r="P12" i="106"/>
  <c r="P15" i="106"/>
  <c r="P19" i="106"/>
  <c r="P23" i="106"/>
  <c r="P14" i="106"/>
  <c r="P18" i="106"/>
  <c r="P22" i="106"/>
  <c r="P11" i="106"/>
  <c r="P16" i="106"/>
  <c r="P24" i="106"/>
  <c r="P28" i="106"/>
  <c r="P32" i="106"/>
  <c r="P21" i="106"/>
  <c r="P27" i="106"/>
  <c r="P31" i="106"/>
  <c r="P25" i="106"/>
  <c r="P29" i="106"/>
  <c r="P33" i="106"/>
  <c r="P26" i="106"/>
  <c r="P30" i="106"/>
  <c r="P4" i="106"/>
  <c r="R2" i="106"/>
  <c r="Q3" i="106"/>
  <c r="Q17" i="106" l="1"/>
  <c r="P1" i="106"/>
  <c r="Q8" i="106"/>
  <c r="Q7" i="106"/>
  <c r="Q6" i="106"/>
  <c r="Q10" i="106"/>
  <c r="Q14" i="106"/>
  <c r="Q5" i="106"/>
  <c r="Q9" i="106"/>
  <c r="Q13" i="106"/>
  <c r="Q20" i="106"/>
  <c r="Q24" i="106"/>
  <c r="Q15" i="106"/>
  <c r="Q19" i="106"/>
  <c r="Q23" i="106"/>
  <c r="Q12" i="106"/>
  <c r="Q18" i="106"/>
  <c r="Q11" i="106"/>
  <c r="Q16" i="106"/>
  <c r="Q21" i="106"/>
  <c r="Q25" i="106"/>
  <c r="Q29" i="106"/>
  <c r="Q33" i="106"/>
  <c r="Q22" i="106"/>
  <c r="Q28" i="106"/>
  <c r="Q32" i="106"/>
  <c r="Q26" i="106"/>
  <c r="Q30" i="106"/>
  <c r="Q27" i="106"/>
  <c r="Q31" i="106"/>
  <c r="Q4" i="106"/>
  <c r="S2" i="106"/>
  <c r="R3" i="106"/>
  <c r="Q1" i="106" l="1"/>
  <c r="R17" i="106"/>
  <c r="R5" i="106"/>
  <c r="R9" i="106"/>
  <c r="R8" i="106"/>
  <c r="R7" i="106"/>
  <c r="R11" i="106"/>
  <c r="R15" i="106"/>
  <c r="R14" i="106"/>
  <c r="R21" i="106"/>
  <c r="R24" i="106"/>
  <c r="R13" i="106"/>
  <c r="R19" i="106"/>
  <c r="R12" i="106"/>
  <c r="R18" i="106"/>
  <c r="R22" i="106"/>
  <c r="R26" i="106"/>
  <c r="R30" i="106"/>
  <c r="R23" i="106"/>
  <c r="R25" i="106"/>
  <c r="R29" i="106"/>
  <c r="R33" i="106"/>
  <c r="R27" i="106"/>
  <c r="R28" i="106"/>
  <c r="R32" i="106"/>
  <c r="T2" i="106"/>
  <c r="S3" i="106"/>
  <c r="S31" i="106" l="1"/>
  <c r="S17" i="106"/>
  <c r="R1" i="106"/>
  <c r="S10" i="106"/>
  <c r="S5" i="106"/>
  <c r="S9" i="106"/>
  <c r="S8" i="106"/>
  <c r="S12" i="106"/>
  <c r="S7" i="106"/>
  <c r="S11" i="106"/>
  <c r="S18" i="106"/>
  <c r="S22" i="106"/>
  <c r="S21" i="106"/>
  <c r="S14" i="106"/>
  <c r="S15" i="106"/>
  <c r="S13" i="106"/>
  <c r="S19" i="106"/>
  <c r="S23" i="106"/>
  <c r="S27" i="106"/>
  <c r="S24" i="106"/>
  <c r="S26" i="106"/>
  <c r="S30" i="106"/>
  <c r="S28" i="106"/>
  <c r="S32" i="106"/>
  <c r="S29" i="106"/>
  <c r="S25" i="106"/>
  <c r="S33" i="106"/>
  <c r="S4" i="106"/>
  <c r="U2" i="106"/>
  <c r="T3" i="106"/>
  <c r="S1" i="106" l="1"/>
  <c r="T17" i="106"/>
  <c r="T7" i="106"/>
  <c r="T10" i="106"/>
  <c r="T5" i="106"/>
  <c r="T9" i="106"/>
  <c r="T13" i="106"/>
  <c r="T8" i="106"/>
  <c r="T12" i="106"/>
  <c r="T11" i="106"/>
  <c r="T19" i="106"/>
  <c r="T23" i="106"/>
  <c r="T18" i="106"/>
  <c r="T22" i="106"/>
  <c r="T14" i="106"/>
  <c r="T15" i="106"/>
  <c r="T28" i="106"/>
  <c r="T32" i="106"/>
  <c r="T27" i="106"/>
  <c r="T25" i="106"/>
  <c r="T29" i="106"/>
  <c r="T33" i="106"/>
  <c r="T30" i="106"/>
  <c r="T26" i="106"/>
  <c r="T21" i="106"/>
  <c r="T4" i="106"/>
  <c r="V2" i="106"/>
  <c r="U3" i="106"/>
  <c r="U17" i="106" l="1"/>
  <c r="T1" i="106"/>
  <c r="U8" i="106"/>
  <c r="U7" i="106"/>
  <c r="U10" i="106"/>
  <c r="U5" i="106"/>
  <c r="U9" i="106"/>
  <c r="U13" i="106"/>
  <c r="U12" i="106"/>
  <c r="U15" i="106"/>
  <c r="U24" i="106"/>
  <c r="U11" i="106"/>
  <c r="U19" i="106"/>
  <c r="U23" i="106"/>
  <c r="U18" i="106"/>
  <c r="U21" i="106"/>
  <c r="U25" i="106"/>
  <c r="U29" i="106"/>
  <c r="U33" i="106"/>
  <c r="U28" i="106"/>
  <c r="U32" i="106"/>
  <c r="U26" i="106"/>
  <c r="U30" i="106"/>
  <c r="U31" i="106"/>
  <c r="U22" i="106"/>
  <c r="U27" i="106"/>
  <c r="U4" i="106"/>
  <c r="W2" i="106"/>
  <c r="V3" i="106"/>
  <c r="V17" i="106" l="1"/>
  <c r="U1" i="106"/>
  <c r="V5" i="106"/>
  <c r="V9" i="106"/>
  <c r="V8" i="106"/>
  <c r="V7" i="106"/>
  <c r="V11" i="106"/>
  <c r="V15" i="106"/>
  <c r="V13" i="106"/>
  <c r="V21" i="106"/>
  <c r="V12" i="106"/>
  <c r="V24" i="106"/>
  <c r="V19" i="106"/>
  <c r="V18" i="106"/>
  <c r="V22" i="106"/>
  <c r="V26" i="106"/>
  <c r="V30" i="106"/>
  <c r="V25" i="106"/>
  <c r="V29" i="106"/>
  <c r="V33" i="106"/>
  <c r="V27" i="106"/>
  <c r="V31" i="106"/>
  <c r="V32" i="106"/>
  <c r="V28" i="106"/>
  <c r="V23" i="106"/>
  <c r="X2" i="106"/>
  <c r="W3" i="106"/>
  <c r="V1" i="106" l="1"/>
  <c r="W17" i="106"/>
  <c r="W6" i="106"/>
  <c r="W10" i="106"/>
  <c r="W5" i="106"/>
  <c r="W9" i="106"/>
  <c r="W8" i="106"/>
  <c r="W12" i="106"/>
  <c r="W7" i="106"/>
  <c r="W11" i="106"/>
  <c r="W14" i="106"/>
  <c r="W18" i="106"/>
  <c r="W22" i="106"/>
  <c r="W13" i="106"/>
  <c r="W15" i="106"/>
  <c r="W16" i="106"/>
  <c r="W21" i="106"/>
  <c r="W20" i="106"/>
  <c r="W19" i="106"/>
  <c r="W23" i="106"/>
  <c r="W27" i="106"/>
  <c r="W31" i="106"/>
  <c r="W26" i="106"/>
  <c r="W30" i="106"/>
  <c r="W28" i="106"/>
  <c r="W32" i="106"/>
  <c r="W33" i="106"/>
  <c r="W24" i="106"/>
  <c r="W29" i="106"/>
  <c r="W25" i="106"/>
  <c r="W4" i="106"/>
  <c r="Y2" i="106"/>
  <c r="X3" i="106"/>
  <c r="X17" i="106" l="1"/>
  <c r="W1" i="106"/>
  <c r="X7" i="106"/>
  <c r="X6" i="106"/>
  <c r="X10" i="106"/>
  <c r="X5" i="106"/>
  <c r="X9" i="106"/>
  <c r="X13" i="106"/>
  <c r="X8" i="106"/>
  <c r="X12" i="106"/>
  <c r="X19" i="106"/>
  <c r="X23" i="106"/>
  <c r="X14" i="106"/>
  <c r="X18" i="106"/>
  <c r="X22" i="106"/>
  <c r="X11" i="106"/>
  <c r="X15" i="106"/>
  <c r="X16" i="106"/>
  <c r="X20" i="106"/>
  <c r="X24" i="106"/>
  <c r="X28" i="106"/>
  <c r="X32" i="106"/>
  <c r="X27" i="106"/>
  <c r="X31" i="106"/>
  <c r="X21" i="106"/>
  <c r="X25" i="106"/>
  <c r="X29" i="106"/>
  <c r="X33" i="106"/>
  <c r="X30" i="106"/>
  <c r="X26" i="106"/>
  <c r="X4" i="106"/>
  <c r="Z2" i="106"/>
  <c r="Y3" i="106"/>
  <c r="Y17" i="106" s="1"/>
  <c r="X1" i="106" l="1"/>
  <c r="Y8" i="106"/>
  <c r="Y7" i="106"/>
  <c r="Y14" i="106"/>
  <c r="Y5" i="106"/>
  <c r="Y9" i="106"/>
  <c r="Y13" i="106"/>
  <c r="Y24" i="106"/>
  <c r="Y19" i="106"/>
  <c r="Y12" i="106"/>
  <c r="Y18" i="106"/>
  <c r="Y11" i="106"/>
  <c r="Y15" i="106"/>
  <c r="Y21" i="106"/>
  <c r="Y25" i="106"/>
  <c r="Y29" i="106"/>
  <c r="Y33" i="106"/>
  <c r="Y28" i="106"/>
  <c r="Y32" i="106"/>
  <c r="Y22" i="106"/>
  <c r="Y26" i="106"/>
  <c r="Y30" i="106"/>
  <c r="Y27" i="106"/>
  <c r="AA2" i="106"/>
  <c r="Z3" i="106"/>
  <c r="Z31" i="106" l="1"/>
  <c r="Z17" i="106"/>
  <c r="Y1" i="106"/>
  <c r="Z5" i="106"/>
  <c r="Z9" i="106"/>
  <c r="Z8" i="106"/>
  <c r="Z7" i="106"/>
  <c r="Z11" i="106"/>
  <c r="Z15" i="106"/>
  <c r="Z10" i="106"/>
  <c r="Z14" i="106"/>
  <c r="Z21" i="106"/>
  <c r="Z24" i="106"/>
  <c r="Z13" i="106"/>
  <c r="Z19" i="106"/>
  <c r="Z12" i="106"/>
  <c r="Z18" i="106"/>
  <c r="Z22" i="106"/>
  <c r="Z26" i="106"/>
  <c r="Z30" i="106"/>
  <c r="Z25" i="106"/>
  <c r="Z29" i="106"/>
  <c r="Z33" i="106"/>
  <c r="Z27" i="106"/>
  <c r="Z32" i="106"/>
  <c r="Z28" i="106"/>
  <c r="Z4" i="106"/>
  <c r="AB2" i="106"/>
  <c r="AA3" i="106"/>
  <c r="AA17" i="106" l="1"/>
  <c r="Z1" i="106"/>
  <c r="AA10" i="106"/>
  <c r="AA5" i="106"/>
  <c r="AA9" i="106"/>
  <c r="AA8" i="106"/>
  <c r="AA12" i="106"/>
  <c r="AA7" i="106"/>
  <c r="AA11" i="106"/>
  <c r="AA15" i="106"/>
  <c r="AA18" i="106"/>
  <c r="AA22" i="106"/>
  <c r="AA21" i="106"/>
  <c r="AA14" i="106"/>
  <c r="AA13" i="106"/>
  <c r="AA19" i="106"/>
  <c r="AA27" i="106"/>
  <c r="AA26" i="106"/>
  <c r="AA30" i="106"/>
  <c r="AA28" i="106"/>
  <c r="AA32" i="106"/>
  <c r="AA33" i="106"/>
  <c r="AA25" i="106"/>
  <c r="AA29" i="106"/>
  <c r="AA4" i="106"/>
  <c r="AC2" i="106"/>
  <c r="AB3" i="106"/>
  <c r="AB17" i="106" l="1"/>
  <c r="AA1" i="106"/>
  <c r="AB7" i="106"/>
  <c r="AB5" i="106"/>
  <c r="AB9" i="106"/>
  <c r="AB13" i="106"/>
  <c r="AB8" i="106"/>
  <c r="AB12" i="106"/>
  <c r="AB11" i="106"/>
  <c r="AB19" i="106"/>
  <c r="AB15" i="106"/>
  <c r="AB18" i="106"/>
  <c r="AB22" i="106"/>
  <c r="AB10" i="106"/>
  <c r="AB24" i="106"/>
  <c r="AB21" i="106"/>
  <c r="AB28" i="106"/>
  <c r="AB32" i="106"/>
  <c r="AB27" i="106"/>
  <c r="AB31" i="106"/>
  <c r="AB25" i="106"/>
  <c r="AB29" i="106"/>
  <c r="AB33" i="106"/>
  <c r="AB26" i="106"/>
  <c r="AB30" i="106"/>
  <c r="AB4" i="106"/>
  <c r="AD2" i="106"/>
  <c r="AC3" i="106"/>
  <c r="AC17" i="106" s="1"/>
  <c r="AB1" i="106" l="1"/>
  <c r="AC8" i="106"/>
  <c r="AC7" i="106"/>
  <c r="AC5" i="106"/>
  <c r="AC9" i="106"/>
  <c r="AC13" i="106"/>
  <c r="AC12" i="106"/>
  <c r="AC24" i="106"/>
  <c r="AC11" i="106"/>
  <c r="AC19" i="106"/>
  <c r="AC15" i="106"/>
  <c r="AC18" i="106"/>
  <c r="AC21" i="106"/>
  <c r="AC22" i="106"/>
  <c r="AC25" i="106"/>
  <c r="AC29" i="106"/>
  <c r="AC33" i="106"/>
  <c r="AC28" i="106"/>
  <c r="AC32" i="106"/>
  <c r="AC26" i="106"/>
  <c r="AC30" i="106"/>
  <c r="AC27" i="106"/>
  <c r="AC31" i="106"/>
  <c r="AE2" i="106"/>
  <c r="AD3" i="106"/>
  <c r="AC1" i="106" l="1"/>
  <c r="AD16" i="106"/>
  <c r="AD17" i="106"/>
  <c r="AD5" i="106"/>
  <c r="AD9" i="106"/>
  <c r="AD8" i="106"/>
  <c r="AD7" i="106"/>
  <c r="AD11" i="106"/>
  <c r="AD15" i="106"/>
  <c r="AD6" i="106"/>
  <c r="AD10" i="106"/>
  <c r="AD14" i="106"/>
  <c r="AD13" i="106"/>
  <c r="AD21" i="106"/>
  <c r="AD12" i="106"/>
  <c r="AD20" i="106"/>
  <c r="AD24" i="106"/>
  <c r="AD19" i="106"/>
  <c r="AD18" i="106"/>
  <c r="AD22" i="106"/>
  <c r="AD23" i="106"/>
  <c r="AD26" i="106"/>
  <c r="AD30" i="106"/>
  <c r="AD25" i="106"/>
  <c r="AD29" i="106"/>
  <c r="AD33" i="106"/>
  <c r="AD27" i="106"/>
  <c r="AD31" i="106"/>
  <c r="AD28" i="106"/>
  <c r="AD32" i="106"/>
  <c r="AD4" i="106"/>
  <c r="AF2" i="106"/>
  <c r="AE3" i="106"/>
  <c r="AD1" i="106" l="1"/>
  <c r="AE17" i="106"/>
  <c r="AE6" i="106"/>
  <c r="AE10" i="106"/>
  <c r="AE5" i="106"/>
  <c r="AE9" i="106"/>
  <c r="AE8" i="106"/>
  <c r="AE12" i="106"/>
  <c r="AE7" i="106"/>
  <c r="AE11" i="106"/>
  <c r="AE14" i="106"/>
  <c r="AE18" i="106"/>
  <c r="AE22" i="106"/>
  <c r="AE13" i="106"/>
  <c r="AE16" i="106"/>
  <c r="AE21" i="106"/>
  <c r="AE20" i="106"/>
  <c r="AE15" i="106"/>
  <c r="AE19" i="106"/>
  <c r="AE23" i="106"/>
  <c r="AE24" i="106"/>
  <c r="AE27" i="106"/>
  <c r="AE31" i="106"/>
  <c r="AE26" i="106"/>
  <c r="AE30" i="106"/>
  <c r="AE28" i="106"/>
  <c r="AE32" i="106"/>
  <c r="AE25" i="106"/>
  <c r="AE29" i="106"/>
  <c r="AE33" i="106"/>
  <c r="AE4" i="106"/>
  <c r="AG2" i="106"/>
  <c r="AF3" i="106"/>
  <c r="AF17" i="106" s="1"/>
  <c r="AE1" i="106" l="1"/>
  <c r="AF7" i="106"/>
  <c r="AF6" i="106"/>
  <c r="AF5" i="106"/>
  <c r="AF9" i="106"/>
  <c r="AF13" i="106"/>
  <c r="AF8" i="106"/>
  <c r="AF12" i="106"/>
  <c r="AF15" i="106"/>
  <c r="AF19" i="106"/>
  <c r="AF23" i="106"/>
  <c r="AF14" i="106"/>
  <c r="AF18" i="106"/>
  <c r="AF22" i="106"/>
  <c r="AF11" i="106"/>
  <c r="AF24" i="106"/>
  <c r="AF28" i="106"/>
  <c r="AF32" i="106"/>
  <c r="AF21" i="106"/>
  <c r="AF27" i="106"/>
  <c r="AF25" i="106"/>
  <c r="AF29" i="106"/>
  <c r="AF33" i="106"/>
  <c r="AF26" i="106"/>
  <c r="AF30" i="106"/>
  <c r="AH2" i="106"/>
  <c r="AG3" i="106"/>
  <c r="AG31" i="106" l="1"/>
  <c r="AG17" i="106"/>
  <c r="AF1" i="106"/>
  <c r="AG8" i="106"/>
  <c r="AG7" i="106"/>
  <c r="AG6" i="106"/>
  <c r="AG10" i="106"/>
  <c r="AG14" i="106"/>
  <c r="AG5" i="106"/>
  <c r="AG9" i="106"/>
  <c r="AG13" i="106"/>
  <c r="AG24" i="106"/>
  <c r="AG15" i="106"/>
  <c r="AG19" i="106"/>
  <c r="AG23" i="106"/>
  <c r="AG12" i="106"/>
  <c r="AG18" i="106"/>
  <c r="AG11" i="106"/>
  <c r="AG21" i="106"/>
  <c r="AG25" i="106"/>
  <c r="AG29" i="106"/>
  <c r="AG33" i="106"/>
  <c r="AG22" i="106"/>
  <c r="AG28" i="106"/>
  <c r="AG32" i="106"/>
  <c r="AG26" i="106"/>
  <c r="AG30" i="106"/>
  <c r="AG27" i="106"/>
  <c r="AG4" i="106"/>
  <c r="AI2" i="106"/>
  <c r="AH3" i="106"/>
  <c r="AG1" i="106" l="1"/>
  <c r="AH5" i="106"/>
  <c r="AH9" i="106"/>
  <c r="AH8" i="106"/>
  <c r="AH7" i="106"/>
  <c r="AH11" i="106"/>
  <c r="AH15" i="106"/>
  <c r="AH6" i="106"/>
  <c r="AH10" i="106"/>
  <c r="AH16" i="106"/>
  <c r="AH21" i="106"/>
  <c r="AH13" i="106"/>
  <c r="AH14" i="106"/>
  <c r="AH19" i="106"/>
  <c r="AH12" i="106"/>
  <c r="AH18" i="106"/>
  <c r="AH22" i="106"/>
  <c r="AH26" i="106"/>
  <c r="AH30" i="106"/>
  <c r="AH23" i="106"/>
  <c r="AH25" i="106"/>
  <c r="AH29" i="106"/>
  <c r="AH33" i="106"/>
  <c r="AH27" i="106"/>
  <c r="AH28" i="106"/>
  <c r="AH32" i="106"/>
  <c r="AJ2" i="106"/>
  <c r="AI3" i="106"/>
  <c r="AH1" i="106" l="1"/>
  <c r="AI6" i="106"/>
  <c r="AI5" i="106"/>
  <c r="AI9" i="106"/>
  <c r="AI8" i="106"/>
  <c r="AI12" i="106"/>
  <c r="AI7" i="106"/>
  <c r="AI11" i="106"/>
  <c r="AI10" i="106"/>
  <c r="AI18" i="106"/>
  <c r="AI22" i="106"/>
  <c r="AI16" i="106"/>
  <c r="AI21" i="106"/>
  <c r="AI15" i="106"/>
  <c r="AI13" i="106"/>
  <c r="AI19" i="106"/>
  <c r="AI23" i="106"/>
  <c r="AI27" i="106"/>
  <c r="AI31" i="106"/>
  <c r="AI24" i="106"/>
  <c r="AI26" i="106"/>
  <c r="AI30" i="106"/>
  <c r="AI28" i="106"/>
  <c r="AI32" i="106"/>
  <c r="AI29" i="106"/>
  <c r="AI25" i="106"/>
  <c r="AI33" i="106"/>
  <c r="AI4" i="106"/>
  <c r="AK2" i="106"/>
  <c r="AJ3" i="106"/>
  <c r="AI1" i="106" l="1"/>
  <c r="AJ7" i="106"/>
  <c r="AJ6" i="106"/>
  <c r="AJ5" i="106"/>
  <c r="AJ9" i="106"/>
  <c r="AJ13" i="106"/>
  <c r="AJ8" i="106"/>
  <c r="AJ12" i="106"/>
  <c r="AJ11" i="106"/>
  <c r="AJ19" i="106"/>
  <c r="AJ23" i="106"/>
  <c r="AJ18" i="106"/>
  <c r="AJ22" i="106"/>
  <c r="AJ16" i="106"/>
  <c r="AJ15" i="106"/>
  <c r="AJ24" i="106"/>
  <c r="AJ28" i="106"/>
  <c r="AJ32" i="106"/>
  <c r="AJ27" i="106"/>
  <c r="AJ31" i="106"/>
  <c r="AJ25" i="106"/>
  <c r="AJ29" i="106"/>
  <c r="AJ33" i="106"/>
  <c r="AJ21" i="106"/>
  <c r="AJ30" i="106"/>
  <c r="AJ26" i="106"/>
  <c r="AL2" i="106"/>
  <c r="AL3" i="106" s="1"/>
  <c r="AK3" i="106"/>
  <c r="AJ1" i="106" l="1"/>
  <c r="AK17" i="106"/>
  <c r="AL17" i="106"/>
  <c r="AK8" i="106"/>
  <c r="AK7" i="106"/>
  <c r="AK6" i="106"/>
  <c r="AK10" i="106"/>
  <c r="AK14" i="106"/>
  <c r="AK5" i="106"/>
  <c r="AK9" i="106"/>
  <c r="AK13" i="106"/>
  <c r="AK12" i="106"/>
  <c r="AK15" i="106"/>
  <c r="AK20" i="106"/>
  <c r="AK24" i="106"/>
  <c r="AK11" i="106"/>
  <c r="AK19" i="106"/>
  <c r="AK23" i="106"/>
  <c r="AK18" i="106"/>
  <c r="AK16" i="106"/>
  <c r="AK21" i="106"/>
  <c r="AK25" i="106"/>
  <c r="AK29" i="106"/>
  <c r="AK33" i="106"/>
  <c r="AK28" i="106"/>
  <c r="AK32" i="106"/>
  <c r="AK26" i="106"/>
  <c r="AK30" i="106"/>
  <c r="AK31" i="106"/>
  <c r="AK27" i="106"/>
  <c r="AK22" i="106"/>
  <c r="AK4" i="106"/>
  <c r="AL5" i="106"/>
  <c r="AM5" i="106" s="1"/>
  <c r="AL9" i="106"/>
  <c r="AM9" i="106" s="1"/>
  <c r="AL8" i="106"/>
  <c r="AL7" i="106"/>
  <c r="AM7" i="106" s="1"/>
  <c r="AL11" i="106"/>
  <c r="AL6" i="106"/>
  <c r="AM6" i="106" s="1"/>
  <c r="AL10" i="106"/>
  <c r="AM10" i="106" s="1"/>
  <c r="AL13" i="106"/>
  <c r="AM13" i="106" s="1"/>
  <c r="AL16" i="106"/>
  <c r="AL21" i="106"/>
  <c r="AM21" i="106" s="1"/>
  <c r="AL12" i="106"/>
  <c r="AL14" i="106"/>
  <c r="AM14" i="106" s="1"/>
  <c r="AL15" i="106"/>
  <c r="AM15" i="106" s="1"/>
  <c r="AL20" i="106"/>
  <c r="AM20" i="106" s="1"/>
  <c r="AL19" i="106"/>
  <c r="AM19" i="106" s="1"/>
  <c r="AL18" i="106"/>
  <c r="AM18" i="106" s="1"/>
  <c r="AL22" i="106"/>
  <c r="AL26" i="106"/>
  <c r="AM26" i="106" s="1"/>
  <c r="AL30" i="106"/>
  <c r="AL25" i="106"/>
  <c r="AM25" i="106" s="1"/>
  <c r="AL29" i="106"/>
  <c r="AL27" i="106"/>
  <c r="AM27" i="106" s="1"/>
  <c r="AL31" i="106"/>
  <c r="AM31" i="106" s="1"/>
  <c r="AL23" i="106"/>
  <c r="AM23" i="106" s="1"/>
  <c r="AL32" i="106"/>
  <c r="AL33" i="106"/>
  <c r="AM33" i="106" s="1"/>
  <c r="AL28" i="106"/>
  <c r="AM28" i="106" s="1"/>
  <c r="AL24" i="106"/>
  <c r="AL4" i="106"/>
  <c r="AM29" i="106" l="1"/>
  <c r="AM24" i="106"/>
  <c r="AM22" i="106"/>
  <c r="AM30" i="106"/>
  <c r="AM12" i="106"/>
  <c r="AM8" i="106"/>
  <c r="AM17" i="106"/>
  <c r="AM4" i="106"/>
  <c r="AM32" i="106"/>
  <c r="AM16" i="106"/>
  <c r="AM11" i="106"/>
  <c r="AL1" i="106"/>
  <c r="AK1" i="106"/>
  <c r="Q2" i="107"/>
  <c r="K2" i="107"/>
  <c r="G2" i="107" l="1"/>
  <c r="M2" i="107"/>
  <c r="I2" i="107"/>
</calcChain>
</file>

<file path=xl/sharedStrings.xml><?xml version="1.0" encoding="utf-8"?>
<sst xmlns="http://schemas.openxmlformats.org/spreadsheetml/2006/main" count="254" uniqueCount="85">
  <si>
    <t>SIPFP 16/18</t>
  </si>
  <si>
    <t>Prénom</t>
  </si>
  <si>
    <t>NOM</t>
  </si>
  <si>
    <t>S</t>
  </si>
  <si>
    <t>ESAT</t>
  </si>
  <si>
    <t>M</t>
  </si>
  <si>
    <t>D</t>
  </si>
  <si>
    <t>J</t>
  </si>
  <si>
    <t>A</t>
  </si>
  <si>
    <t>P</t>
  </si>
  <si>
    <t>ETP</t>
  </si>
  <si>
    <t>F</t>
  </si>
  <si>
    <t>H</t>
  </si>
  <si>
    <t>V</t>
  </si>
  <si>
    <t>X</t>
  </si>
  <si>
    <t>U</t>
  </si>
  <si>
    <t>SIPFP 18/20</t>
  </si>
  <si>
    <t>SIPFP 14/16</t>
  </si>
  <si>
    <t>FDV</t>
  </si>
  <si>
    <t>ATTENTE</t>
  </si>
  <si>
    <t>²</t>
  </si>
  <si>
    <t>SIPFP</t>
  </si>
  <si>
    <t>SEHA</t>
  </si>
  <si>
    <t>US</t>
  </si>
  <si>
    <t>AD</t>
  </si>
  <si>
    <t>SD</t>
  </si>
  <si>
    <t>AE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</si>
  <si>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</si>
  <si>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</si>
  <si>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</si>
  <si>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</si>
  <si>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</si>
  <si>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</si>
  <si>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</si>
  <si>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</si>
  <si>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</si>
  <si>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</si>
  <si>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</si>
  <si>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</si>
  <si>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</si>
  <si>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</si>
  <si>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</si>
  <si>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</si>
  <si>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</si>
  <si>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</si>
  <si>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</si>
  <si>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</si>
  <si>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journée - 20</t>
  </si>
  <si>
    <t>Nbre j stage -20</t>
  </si>
  <si>
    <t>Nbre journée ESAT</t>
  </si>
  <si>
    <t>Nbre journée FDV</t>
  </si>
  <si>
    <t>Nbre journée FAM</t>
  </si>
  <si>
    <t>Nbre journée ATTENTE</t>
  </si>
  <si>
    <t>Nbre de jeunes         -20</t>
  </si>
  <si>
    <t>nbre jeunes                 + 20</t>
  </si>
  <si>
    <t>Nbre ETP                              - 20</t>
  </si>
  <si>
    <t>Nbre ETP                             + 20</t>
  </si>
  <si>
    <t>AGE AUJ</t>
  </si>
  <si>
    <t>TOTAL</t>
  </si>
  <si>
    <t>Nbre journée MAS</t>
  </si>
  <si>
    <t>repas</t>
  </si>
  <si>
    <t>Nbre jeunes 20 ans dans le mois</t>
  </si>
  <si>
    <t>Nbre j stage ESAT</t>
  </si>
  <si>
    <t>nbre j stage ATTENTE</t>
  </si>
  <si>
    <t>Nbre j stage FDV</t>
  </si>
  <si>
    <t>Nbre j stage FAM</t>
  </si>
  <si>
    <t>Nbre j stage MAS</t>
  </si>
  <si>
    <t>B</t>
  </si>
  <si>
    <t>C</t>
  </si>
  <si>
    <t>E</t>
  </si>
  <si>
    <t>G</t>
  </si>
  <si>
    <t>I</t>
  </si>
  <si>
    <t>K</t>
  </si>
  <si>
    <t>L</t>
  </si>
  <si>
    <t>O</t>
  </si>
  <si>
    <t>Q</t>
  </si>
  <si>
    <t>R</t>
  </si>
  <si>
    <t>W</t>
  </si>
  <si>
    <t>Y</t>
  </si>
  <si>
    <t>AA</t>
  </si>
  <si>
    <t>AB</t>
  </si>
  <si>
    <t>AC</t>
  </si>
  <si>
    <t>AF</t>
  </si>
  <si>
    <t>je souhaite le nombre de S (pour stage) dans l'onglet JANVIER</t>
  </si>
  <si>
    <t>Nbre j stage -20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</si>
</sst>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Arial Unicode MS"/>
      <family val="2"/>
    </font>
    <font>
      <i/>
      <sz val="8"/>
      <color theme="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3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6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7" fillId="0" borderId="0" xfId="0" applyNumberFormat="1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8" fillId="8" borderId="1" xfId="0" applyFont="1" applyFill="1" applyBorder="1" applyAlignment="1" applyProtection="1">
      <alignment horizontal="center" vertical="center" wrapText="1"/>
    </xf>
    <xf numFmtId="0" fontId="9" fillId="10" borderId="0" xfId="0" applyFont="1" applyFill="1"/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2" fillId="0" borderId="0" xfId="0" applyFont="1"/>
    <xf numFmtId="0" fontId="1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0" fillId="11" borderId="0" xfId="0" applyFill="1"/>
    <xf numFmtId="0" fontId="0" fillId="0" borderId="3" xfId="0" applyBorder="1"/>
    <xf numFmtId="0" fontId="0" fillId="0" borderId="4" xfId="0" applyBorder="1"/>
    <xf numFmtId="0" fontId="1" fillId="0" borderId="0" xfId="0" applyFont="1"/>
  </cellXfs>
  <cellStyles count="2">
    <cellStyle name="Normal" xfId="0" builtinId="0"/>
    <cellStyle name="Normal 2" xfId="1" xr:uid="{00000000-0005-0000-0000-000001000000}"/>
  </cellStyles>
  <dxfs count="10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310%20-%20Bordage%20Fontaine\Secretariat\ARBORESCENCE\USAGERS\BASE.USAG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Usager"/>
      <sheetName val="TABLEAU BORD"/>
      <sheetName val="Feuil1"/>
      <sheetName val="Feuil2"/>
    </sheetNames>
    <sheetDataSet>
      <sheetData sheetId="0">
        <row r="6">
          <cell r="L6">
            <v>37085</v>
          </cell>
        </row>
        <row r="8">
          <cell r="L8">
            <v>38226</v>
          </cell>
        </row>
        <row r="12">
          <cell r="L12">
            <v>38435</v>
          </cell>
        </row>
        <row r="17">
          <cell r="L17">
            <v>39011</v>
          </cell>
        </row>
        <row r="18">
          <cell r="L18">
            <v>37568</v>
          </cell>
        </row>
        <row r="20">
          <cell r="L20">
            <v>38713</v>
          </cell>
        </row>
        <row r="21">
          <cell r="L21">
            <v>37755</v>
          </cell>
        </row>
        <row r="22">
          <cell r="L22">
            <v>37794</v>
          </cell>
        </row>
        <row r="23">
          <cell r="L23">
            <v>38371</v>
          </cell>
        </row>
        <row r="25">
          <cell r="L25">
            <v>38568</v>
          </cell>
        </row>
        <row r="30">
          <cell r="L30">
            <v>37895</v>
          </cell>
        </row>
        <row r="33">
          <cell r="L33">
            <v>36918</v>
          </cell>
        </row>
        <row r="34">
          <cell r="L34">
            <v>35535</v>
          </cell>
        </row>
        <row r="36">
          <cell r="L36">
            <v>38125</v>
          </cell>
        </row>
        <row r="39">
          <cell r="L39">
            <v>38912</v>
          </cell>
        </row>
        <row r="40">
          <cell r="L40">
            <v>38750</v>
          </cell>
        </row>
        <row r="42">
          <cell r="L42">
            <v>37593</v>
          </cell>
        </row>
        <row r="48">
          <cell r="L48">
            <v>36650</v>
          </cell>
        </row>
        <row r="51">
          <cell r="L51">
            <v>37968</v>
          </cell>
        </row>
        <row r="52">
          <cell r="L52">
            <v>36818</v>
          </cell>
        </row>
        <row r="54">
          <cell r="L54">
            <v>38523</v>
          </cell>
        </row>
        <row r="58">
          <cell r="L58">
            <v>38356</v>
          </cell>
        </row>
        <row r="60">
          <cell r="L60">
            <v>38412</v>
          </cell>
        </row>
        <row r="62">
          <cell r="L62">
            <v>37153</v>
          </cell>
        </row>
        <row r="63">
          <cell r="L63">
            <v>37804</v>
          </cell>
        </row>
        <row r="65">
          <cell r="L65">
            <v>39411</v>
          </cell>
        </row>
        <row r="67">
          <cell r="L67">
            <v>36666</v>
          </cell>
        </row>
        <row r="74">
          <cell r="L74">
            <v>39074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M36"/>
  <sheetViews>
    <sheetView tabSelected="1" zoomScale="115" zoomScaleNormal="115" workbookViewId="0">
      <pane xSplit="5" ySplit="3" topLeftCell="F12" activePane="bottomRight" state="frozen"/>
      <selection activeCell="B1" sqref="B1"/>
      <selection pane="topRight" activeCell="F1" sqref="F1"/>
      <selection pane="bottomLeft" activeCell="B4" sqref="B4"/>
      <selection pane="bottomRight" activeCell="G37" sqref="G37"/>
    </sheetView>
  </sheetViews>
  <sheetFormatPr baseColWidth="10" defaultRowHeight="14.5"/>
  <cols>
    <col min="1" max="1" width="16.1796875" hidden="1" customWidth="1"/>
    <col min="2" max="2" width="11.1796875" customWidth="1"/>
    <col min="3" max="3" width="16.26953125" bestFit="1" customWidth="1"/>
    <col min="4" max="4" width="15.1796875" bestFit="1" customWidth="1"/>
    <col min="5" max="5" width="14.1796875" bestFit="1" customWidth="1"/>
    <col min="6" max="6" width="10.1796875" customWidth="1"/>
    <col min="7" max="7" width="15.26953125" customWidth="1"/>
    <col min="8" max="8" width="4.54296875" customWidth="1"/>
    <col min="9" max="38" width="4.1796875" customWidth="1"/>
    <col min="39" max="39" width="10.81640625" customWidth="1"/>
  </cols>
  <sheetData>
    <row r="1" spans="1:39">
      <c r="E1" s="34" t="s">
        <v>60</v>
      </c>
      <c r="H1" s="31">
        <f t="shared" ref="H1:AL1" si="0">COUNTBLANK(H4:H33)</f>
        <v>0</v>
      </c>
      <c r="I1" s="31">
        <f t="shared" si="0"/>
        <v>0</v>
      </c>
      <c r="J1" s="31">
        <f t="shared" si="0"/>
        <v>0</v>
      </c>
      <c r="K1" s="31">
        <f t="shared" si="0"/>
        <v>24</v>
      </c>
      <c r="L1" s="31">
        <f t="shared" si="0"/>
        <v>27</v>
      </c>
      <c r="M1" s="31">
        <f t="shared" si="0"/>
        <v>25</v>
      </c>
      <c r="N1" s="31">
        <f t="shared" si="0"/>
        <v>26</v>
      </c>
      <c r="O1" s="31">
        <f t="shared" si="0"/>
        <v>24</v>
      </c>
      <c r="P1" s="31">
        <f t="shared" si="0"/>
        <v>0</v>
      </c>
      <c r="Q1" s="31">
        <f t="shared" si="0"/>
        <v>0</v>
      </c>
      <c r="R1" s="31">
        <f t="shared" si="0"/>
        <v>24</v>
      </c>
      <c r="S1" s="31">
        <f t="shared" si="0"/>
        <v>27</v>
      </c>
      <c r="T1" s="31">
        <f t="shared" si="0"/>
        <v>25</v>
      </c>
      <c r="U1" s="31">
        <f t="shared" si="0"/>
        <v>26</v>
      </c>
      <c r="V1" s="31">
        <f t="shared" si="0"/>
        <v>24</v>
      </c>
      <c r="W1" s="31">
        <f t="shared" si="0"/>
        <v>0</v>
      </c>
      <c r="X1" s="31">
        <f t="shared" si="0"/>
        <v>0</v>
      </c>
      <c r="Y1" s="31">
        <f t="shared" si="0"/>
        <v>23</v>
      </c>
      <c r="Z1" s="31">
        <f t="shared" si="0"/>
        <v>26</v>
      </c>
      <c r="AA1" s="31">
        <f t="shared" si="0"/>
        <v>24</v>
      </c>
      <c r="AB1" s="31">
        <f t="shared" si="0"/>
        <v>25</v>
      </c>
      <c r="AC1" s="31">
        <f t="shared" si="0"/>
        <v>23</v>
      </c>
      <c r="AD1" s="31">
        <f t="shared" si="0"/>
        <v>0</v>
      </c>
      <c r="AE1" s="31">
        <f t="shared" si="0"/>
        <v>0</v>
      </c>
      <c r="AF1" s="31">
        <f t="shared" si="0"/>
        <v>25</v>
      </c>
      <c r="AG1" s="31">
        <f t="shared" si="0"/>
        <v>28</v>
      </c>
      <c r="AH1" s="31">
        <f t="shared" si="0"/>
        <v>26</v>
      </c>
      <c r="AI1" s="31">
        <f t="shared" si="0"/>
        <v>27</v>
      </c>
      <c r="AJ1" s="31">
        <f t="shared" si="0"/>
        <v>25</v>
      </c>
      <c r="AK1" s="31">
        <f t="shared" si="0"/>
        <v>0</v>
      </c>
      <c r="AL1" s="31">
        <f t="shared" si="0"/>
        <v>0</v>
      </c>
    </row>
    <row r="2" spans="1:39">
      <c r="D2" s="15">
        <v>44227</v>
      </c>
      <c r="E2" s="15"/>
      <c r="H2" s="9">
        <f>EOMONTH(D2,-1)+1</f>
        <v>44197</v>
      </c>
      <c r="I2" s="9">
        <f>H2+1</f>
        <v>44198</v>
      </c>
      <c r="J2" s="9">
        <f t="shared" ref="J2:AL2" si="1">I2+1</f>
        <v>44199</v>
      </c>
      <c r="K2" s="9">
        <f t="shared" si="1"/>
        <v>44200</v>
      </c>
      <c r="L2" s="9">
        <f t="shared" si="1"/>
        <v>44201</v>
      </c>
      <c r="M2" s="9">
        <f t="shared" si="1"/>
        <v>44202</v>
      </c>
      <c r="N2" s="9">
        <f t="shared" si="1"/>
        <v>44203</v>
      </c>
      <c r="O2" s="9">
        <f t="shared" si="1"/>
        <v>44204</v>
      </c>
      <c r="P2" s="9">
        <f t="shared" si="1"/>
        <v>44205</v>
      </c>
      <c r="Q2" s="9">
        <f t="shared" si="1"/>
        <v>44206</v>
      </c>
      <c r="R2" s="9">
        <f t="shared" si="1"/>
        <v>44207</v>
      </c>
      <c r="S2" s="9">
        <f t="shared" si="1"/>
        <v>44208</v>
      </c>
      <c r="T2" s="9">
        <f t="shared" si="1"/>
        <v>44209</v>
      </c>
      <c r="U2" s="9">
        <f t="shared" si="1"/>
        <v>44210</v>
      </c>
      <c r="V2" s="9">
        <f t="shared" si="1"/>
        <v>44211</v>
      </c>
      <c r="W2" s="9">
        <f t="shared" si="1"/>
        <v>44212</v>
      </c>
      <c r="X2" s="9">
        <f t="shared" si="1"/>
        <v>44213</v>
      </c>
      <c r="Y2" s="9">
        <f t="shared" si="1"/>
        <v>44214</v>
      </c>
      <c r="Z2" s="9">
        <f t="shared" si="1"/>
        <v>44215</v>
      </c>
      <c r="AA2" s="9">
        <f t="shared" si="1"/>
        <v>44216</v>
      </c>
      <c r="AB2" s="9">
        <f t="shared" si="1"/>
        <v>44217</v>
      </c>
      <c r="AC2" s="9">
        <f t="shared" si="1"/>
        <v>44218</v>
      </c>
      <c r="AD2" s="9">
        <f t="shared" si="1"/>
        <v>44219</v>
      </c>
      <c r="AE2" s="9">
        <f t="shared" si="1"/>
        <v>44220</v>
      </c>
      <c r="AF2" s="9">
        <f t="shared" si="1"/>
        <v>44221</v>
      </c>
      <c r="AG2" s="9">
        <f t="shared" si="1"/>
        <v>44222</v>
      </c>
      <c r="AH2" s="9">
        <f t="shared" si="1"/>
        <v>44223</v>
      </c>
      <c r="AI2" s="9">
        <f t="shared" si="1"/>
        <v>44224</v>
      </c>
      <c r="AJ2" s="9">
        <f t="shared" si="1"/>
        <v>44225</v>
      </c>
      <c r="AK2" s="9">
        <f t="shared" si="1"/>
        <v>44226</v>
      </c>
      <c r="AL2" s="9">
        <f t="shared" si="1"/>
        <v>44227</v>
      </c>
    </row>
    <row r="3" spans="1:39">
      <c r="B3" s="17" t="s">
        <v>57</v>
      </c>
      <c r="C3" s="16" t="s">
        <v>2</v>
      </c>
      <c r="D3" s="16" t="s">
        <v>1</v>
      </c>
      <c r="E3" s="28" t="s">
        <v>10</v>
      </c>
      <c r="F3" s="14" t="s">
        <v>27</v>
      </c>
      <c r="G3" s="14" t="s">
        <v>28</v>
      </c>
      <c r="H3" s="2" t="str">
        <f>IF(WEEKDAY(H2)=1,"Di",IF(WEEKDAY(H2)=2,"Lu",IF(WEEKDAY(H2)=3,"Ma",IF(WEEKDAY(H2)=4,"Me",IF(WEEKDAY(H2)=5,"Je",IF(WEEKDAY(H2)=6,"Ve","Sa"))))))</f>
        <v>Ve</v>
      </c>
      <c r="I3" s="2" t="str">
        <f t="shared" ref="I3:AL3" si="2">IF(WEEKDAY(I2)=1,"Di",IF(WEEKDAY(I2)=2,"Lu",IF(WEEKDAY(I2)=3,"Ma",IF(WEEKDAY(I2)=4,"Me",IF(WEEKDAY(I2)=5,"Je",IF(WEEKDAY(I2)=6,"Ve","Sa"))))))</f>
        <v>Sa</v>
      </c>
      <c r="J3" s="2" t="str">
        <f t="shared" si="2"/>
        <v>Di</v>
      </c>
      <c r="K3" s="2" t="str">
        <f t="shared" si="2"/>
        <v>Lu</v>
      </c>
      <c r="L3" s="2" t="str">
        <f t="shared" si="2"/>
        <v>Ma</v>
      </c>
      <c r="M3" s="2" t="str">
        <f t="shared" si="2"/>
        <v>Me</v>
      </c>
      <c r="N3" s="2" t="str">
        <f t="shared" si="2"/>
        <v>Je</v>
      </c>
      <c r="O3" s="2" t="str">
        <f t="shared" si="2"/>
        <v>Ve</v>
      </c>
      <c r="P3" s="2" t="str">
        <f t="shared" si="2"/>
        <v>Sa</v>
      </c>
      <c r="Q3" s="2" t="str">
        <f t="shared" si="2"/>
        <v>Di</v>
      </c>
      <c r="R3" s="2" t="str">
        <f t="shared" si="2"/>
        <v>Lu</v>
      </c>
      <c r="S3" s="2" t="str">
        <f t="shared" si="2"/>
        <v>Ma</v>
      </c>
      <c r="T3" s="2" t="str">
        <f t="shared" si="2"/>
        <v>Me</v>
      </c>
      <c r="U3" s="2" t="str">
        <f t="shared" si="2"/>
        <v>Je</v>
      </c>
      <c r="V3" s="2" t="str">
        <f t="shared" si="2"/>
        <v>Ve</v>
      </c>
      <c r="W3" s="2" t="str">
        <f t="shared" si="2"/>
        <v>Sa</v>
      </c>
      <c r="X3" s="2" t="str">
        <f t="shared" si="2"/>
        <v>Di</v>
      </c>
      <c r="Y3" s="2" t="str">
        <f t="shared" si="2"/>
        <v>Lu</v>
      </c>
      <c r="Z3" s="2" t="str">
        <f t="shared" si="2"/>
        <v>Ma</v>
      </c>
      <c r="AA3" s="2" t="str">
        <f t="shared" si="2"/>
        <v>Me</v>
      </c>
      <c r="AB3" s="2" t="str">
        <f t="shared" si="2"/>
        <v>Je</v>
      </c>
      <c r="AC3" s="2" t="str">
        <f t="shared" si="2"/>
        <v>Ve</v>
      </c>
      <c r="AD3" s="2" t="str">
        <f t="shared" si="2"/>
        <v>Sa</v>
      </c>
      <c r="AE3" s="2" t="str">
        <f t="shared" si="2"/>
        <v>Di</v>
      </c>
      <c r="AF3" s="2" t="str">
        <f t="shared" si="2"/>
        <v>Lu</v>
      </c>
      <c r="AG3" s="2" t="str">
        <f t="shared" si="2"/>
        <v>Ma</v>
      </c>
      <c r="AH3" s="2" t="str">
        <f t="shared" si="2"/>
        <v>Me</v>
      </c>
      <c r="AI3" s="2" t="str">
        <f t="shared" si="2"/>
        <v>Je</v>
      </c>
      <c r="AJ3" s="2" t="str">
        <f t="shared" si="2"/>
        <v>Ve</v>
      </c>
      <c r="AK3" s="2" t="str">
        <f t="shared" si="2"/>
        <v>Sa</v>
      </c>
      <c r="AL3" s="2" t="str">
        <f t="shared" si="2"/>
        <v>Di</v>
      </c>
      <c r="AM3" s="37" t="s">
        <v>58</v>
      </c>
    </row>
    <row r="4" spans="1:39">
      <c r="A4" s="3">
        <v>38015</v>
      </c>
      <c r="B4" s="29">
        <f t="shared" ref="B4:B33" si="3">DATEDIF(A4,$D$2,"y")</f>
        <v>17</v>
      </c>
      <c r="C4" s="4" t="s">
        <v>8</v>
      </c>
      <c r="D4" s="5"/>
      <c r="E4" s="20">
        <v>0.6</v>
      </c>
      <c r="F4" s="8" t="s">
        <v>23</v>
      </c>
      <c r="G4" s="11" t="s">
        <v>29</v>
      </c>
      <c r="H4" s="28" t="s">
        <v>11</v>
      </c>
      <c r="I4" s="28" t="str">
        <f t="shared" ref="I4:AL12" si="4">IF(I$3="Sa","F",IF(I$3="Di","F",""))</f>
        <v>F</v>
      </c>
      <c r="J4" s="28" t="str">
        <f t="shared" si="4"/>
        <v>F</v>
      </c>
      <c r="K4" s="28" t="s">
        <v>9</v>
      </c>
      <c r="L4" s="28" t="str">
        <f t="shared" si="4"/>
        <v/>
      </c>
      <c r="M4" s="28" t="str">
        <f t="shared" si="4"/>
        <v/>
      </c>
      <c r="N4" s="28" t="str">
        <f t="shared" si="4"/>
        <v/>
      </c>
      <c r="O4" s="28" t="s">
        <v>9</v>
      </c>
      <c r="P4" s="28" t="str">
        <f t="shared" si="4"/>
        <v>F</v>
      </c>
      <c r="Q4" s="28" t="str">
        <f t="shared" si="4"/>
        <v>F</v>
      </c>
      <c r="R4" s="28" t="s">
        <v>9</v>
      </c>
      <c r="S4" s="28" t="str">
        <f t="shared" si="4"/>
        <v/>
      </c>
      <c r="T4" s="28" t="str">
        <f t="shared" si="4"/>
        <v/>
      </c>
      <c r="U4" s="28" t="str">
        <f t="shared" si="4"/>
        <v/>
      </c>
      <c r="V4" s="28" t="s">
        <v>9</v>
      </c>
      <c r="W4" s="28" t="str">
        <f t="shared" si="4"/>
        <v>F</v>
      </c>
      <c r="X4" s="28" t="str">
        <f t="shared" si="4"/>
        <v>F</v>
      </c>
      <c r="Y4" s="28" t="s">
        <v>9</v>
      </c>
      <c r="Z4" s="28" t="str">
        <f t="shared" si="4"/>
        <v/>
      </c>
      <c r="AA4" s="28" t="str">
        <f t="shared" si="4"/>
        <v/>
      </c>
      <c r="AB4" s="28" t="str">
        <f t="shared" si="4"/>
        <v/>
      </c>
      <c r="AC4" s="28" t="s">
        <v>9</v>
      </c>
      <c r="AD4" s="28" t="str">
        <f t="shared" si="4"/>
        <v>F</v>
      </c>
      <c r="AE4" s="28" t="str">
        <f t="shared" si="4"/>
        <v>F</v>
      </c>
      <c r="AF4" s="28" t="s">
        <v>9</v>
      </c>
      <c r="AG4" s="28" t="str">
        <f t="shared" si="4"/>
        <v/>
      </c>
      <c r="AH4" s="28"/>
      <c r="AI4" s="28" t="str">
        <f t="shared" si="4"/>
        <v/>
      </c>
      <c r="AJ4" s="28" t="s">
        <v>9</v>
      </c>
      <c r="AK4" s="28" t="str">
        <f t="shared" si="4"/>
        <v>F</v>
      </c>
      <c r="AL4" s="28" t="str">
        <f t="shared" si="4"/>
        <v>F</v>
      </c>
      <c r="AM4">
        <f>COUNTIF($H4:$AL4,"")+COUNTIF($H4:$AL4,"²")</f>
        <v>12</v>
      </c>
    </row>
    <row r="5" spans="1:39">
      <c r="A5" s="3">
        <f>[1]BaseUsager!$L$6</f>
        <v>37085</v>
      </c>
      <c r="B5" s="29">
        <f t="shared" si="3"/>
        <v>19</v>
      </c>
      <c r="C5" s="4" t="s">
        <v>67</v>
      </c>
      <c r="D5" s="7"/>
      <c r="E5" s="21">
        <v>1</v>
      </c>
      <c r="F5" s="8" t="s">
        <v>21</v>
      </c>
      <c r="G5" s="11" t="s">
        <v>16</v>
      </c>
      <c r="H5" s="28" t="s">
        <v>11</v>
      </c>
      <c r="I5" s="28" t="str">
        <f t="shared" si="4"/>
        <v>F</v>
      </c>
      <c r="J5" s="28" t="str">
        <f t="shared" si="4"/>
        <v>F</v>
      </c>
      <c r="K5" s="28" t="str">
        <f t="shared" si="4"/>
        <v/>
      </c>
      <c r="L5" s="28" t="str">
        <f t="shared" si="4"/>
        <v/>
      </c>
      <c r="M5" s="28" t="str">
        <f t="shared" si="4"/>
        <v/>
      </c>
      <c r="N5" s="28" t="str">
        <f t="shared" si="4"/>
        <v/>
      </c>
      <c r="O5" s="28" t="str">
        <f t="shared" si="4"/>
        <v/>
      </c>
      <c r="P5" s="28" t="str">
        <f t="shared" si="4"/>
        <v>F</v>
      </c>
      <c r="Q5" s="28" t="str">
        <f t="shared" si="4"/>
        <v>F</v>
      </c>
      <c r="R5" s="28" t="str">
        <f t="shared" si="4"/>
        <v/>
      </c>
      <c r="S5" s="28" t="str">
        <f t="shared" si="4"/>
        <v/>
      </c>
      <c r="T5" s="28" t="str">
        <f t="shared" si="4"/>
        <v/>
      </c>
      <c r="U5" s="28" t="str">
        <f t="shared" si="4"/>
        <v/>
      </c>
      <c r="V5" s="28" t="str">
        <f t="shared" si="4"/>
        <v/>
      </c>
      <c r="W5" s="28" t="str">
        <f t="shared" si="4"/>
        <v>F</v>
      </c>
      <c r="X5" s="28" t="str">
        <f t="shared" si="4"/>
        <v>F</v>
      </c>
      <c r="Y5" s="28" t="str">
        <f t="shared" si="4"/>
        <v/>
      </c>
      <c r="Z5" s="28" t="str">
        <f t="shared" si="4"/>
        <v/>
      </c>
      <c r="AA5" s="28" t="str">
        <f t="shared" si="4"/>
        <v/>
      </c>
      <c r="AB5" s="28" t="str">
        <f t="shared" si="4"/>
        <v/>
      </c>
      <c r="AC5" s="28" t="str">
        <f t="shared" si="4"/>
        <v/>
      </c>
      <c r="AD5" s="28" t="str">
        <f t="shared" si="4"/>
        <v>F</v>
      </c>
      <c r="AE5" s="28" t="str">
        <f t="shared" si="4"/>
        <v>F</v>
      </c>
      <c r="AF5" s="28" t="str">
        <f t="shared" si="4"/>
        <v/>
      </c>
      <c r="AG5" s="28" t="str">
        <f t="shared" si="4"/>
        <v/>
      </c>
      <c r="AH5" s="28" t="str">
        <f t="shared" si="4"/>
        <v/>
      </c>
      <c r="AI5" s="28" t="str">
        <f t="shared" si="4"/>
        <v/>
      </c>
      <c r="AJ5" s="28" t="str">
        <f t="shared" si="4"/>
        <v/>
      </c>
      <c r="AK5" s="28" t="str">
        <f t="shared" si="4"/>
        <v>F</v>
      </c>
      <c r="AL5" s="28" t="str">
        <f t="shared" si="4"/>
        <v>F</v>
      </c>
      <c r="AM5">
        <f t="shared" ref="AM5:AM33" si="5">COUNTIF($H5:$AL5,"")+COUNTIF($H5:$AL5,"²")</f>
        <v>20</v>
      </c>
    </row>
    <row r="6" spans="1:39">
      <c r="A6" s="3">
        <f>[1]BaseUsager!$L$8</f>
        <v>38226</v>
      </c>
      <c r="B6" s="29">
        <f t="shared" si="3"/>
        <v>16</v>
      </c>
      <c r="C6" s="4" t="s">
        <v>68</v>
      </c>
      <c r="D6" s="7"/>
      <c r="E6" s="21">
        <v>1</v>
      </c>
      <c r="F6" s="8" t="s">
        <v>21</v>
      </c>
      <c r="G6" s="11" t="s">
        <v>0</v>
      </c>
      <c r="H6" s="28" t="s">
        <v>11</v>
      </c>
      <c r="I6" s="28" t="str">
        <f t="shared" si="4"/>
        <v>F</v>
      </c>
      <c r="J6" s="28" t="str">
        <f t="shared" si="4"/>
        <v>F</v>
      </c>
      <c r="K6" s="28" t="s">
        <v>3</v>
      </c>
      <c r="L6" s="28" t="s">
        <v>3</v>
      </c>
      <c r="M6" s="28" t="s">
        <v>3</v>
      </c>
      <c r="N6" s="28" t="s">
        <v>3</v>
      </c>
      <c r="O6" s="28" t="s">
        <v>3</v>
      </c>
      <c r="P6" s="28" t="str">
        <f t="shared" si="4"/>
        <v>F</v>
      </c>
      <c r="Q6" s="28" t="str">
        <f t="shared" si="4"/>
        <v>F</v>
      </c>
      <c r="R6" s="28" t="s">
        <v>3</v>
      </c>
      <c r="S6" s="28" t="s">
        <v>3</v>
      </c>
      <c r="T6" s="28" t="s">
        <v>3</v>
      </c>
      <c r="U6" s="28" t="s">
        <v>3</v>
      </c>
      <c r="V6" s="28" t="s">
        <v>3</v>
      </c>
      <c r="W6" s="28" t="str">
        <f t="shared" si="4"/>
        <v>F</v>
      </c>
      <c r="X6" s="28" t="str">
        <f t="shared" si="4"/>
        <v>F</v>
      </c>
      <c r="Y6" s="28" t="s">
        <v>3</v>
      </c>
      <c r="Z6" s="28" t="s">
        <v>3</v>
      </c>
      <c r="AA6" s="28" t="s">
        <v>3</v>
      </c>
      <c r="AB6" s="28" t="s">
        <v>3</v>
      </c>
      <c r="AC6" s="28" t="s">
        <v>3</v>
      </c>
      <c r="AD6" s="28" t="str">
        <f t="shared" si="4"/>
        <v>F</v>
      </c>
      <c r="AE6" s="28" t="str">
        <f t="shared" si="4"/>
        <v>F</v>
      </c>
      <c r="AF6" s="28" t="str">
        <f t="shared" si="4"/>
        <v/>
      </c>
      <c r="AG6" s="28" t="str">
        <f t="shared" si="4"/>
        <v/>
      </c>
      <c r="AH6" s="28" t="str">
        <f t="shared" si="4"/>
        <v/>
      </c>
      <c r="AI6" s="28" t="str">
        <f t="shared" si="4"/>
        <v/>
      </c>
      <c r="AJ6" s="28" t="str">
        <f t="shared" si="4"/>
        <v/>
      </c>
      <c r="AK6" s="28" t="str">
        <f t="shared" si="4"/>
        <v>F</v>
      </c>
      <c r="AL6" s="28" t="str">
        <f t="shared" si="4"/>
        <v>F</v>
      </c>
      <c r="AM6">
        <f t="shared" si="5"/>
        <v>5</v>
      </c>
    </row>
    <row r="7" spans="1:39">
      <c r="A7" s="3">
        <f>[1]BaseUsager!$L$12</f>
        <v>38435</v>
      </c>
      <c r="B7" s="29">
        <f t="shared" si="3"/>
        <v>15</v>
      </c>
      <c r="C7" s="4" t="s">
        <v>6</v>
      </c>
      <c r="D7" s="7"/>
      <c r="E7" s="21">
        <v>1</v>
      </c>
      <c r="F7" s="8" t="s">
        <v>21</v>
      </c>
      <c r="G7" s="11" t="s">
        <v>17</v>
      </c>
      <c r="H7" s="28" t="s">
        <v>11</v>
      </c>
      <c r="I7" s="28" t="str">
        <f t="shared" si="4"/>
        <v>F</v>
      </c>
      <c r="J7" s="28" t="str">
        <f t="shared" si="4"/>
        <v>F</v>
      </c>
      <c r="K7" s="28" t="str">
        <f t="shared" si="4"/>
        <v/>
      </c>
      <c r="L7" s="28" t="str">
        <f t="shared" si="4"/>
        <v/>
      </c>
      <c r="M7" s="28" t="str">
        <f t="shared" si="4"/>
        <v/>
      </c>
      <c r="N7" s="28" t="str">
        <f t="shared" si="4"/>
        <v/>
      </c>
      <c r="O7" s="28" t="str">
        <f t="shared" si="4"/>
        <v/>
      </c>
      <c r="P7" s="28" t="str">
        <f t="shared" si="4"/>
        <v>F</v>
      </c>
      <c r="Q7" s="28" t="str">
        <f t="shared" si="4"/>
        <v>F</v>
      </c>
      <c r="R7" s="28" t="str">
        <f t="shared" si="4"/>
        <v/>
      </c>
      <c r="S7" s="28" t="str">
        <f t="shared" si="4"/>
        <v/>
      </c>
      <c r="T7" s="28" t="str">
        <f t="shared" si="4"/>
        <v/>
      </c>
      <c r="U7" s="28" t="str">
        <f t="shared" si="4"/>
        <v/>
      </c>
      <c r="V7" s="28" t="str">
        <f t="shared" si="4"/>
        <v/>
      </c>
      <c r="W7" s="28" t="str">
        <f t="shared" si="4"/>
        <v>F</v>
      </c>
      <c r="X7" s="28" t="str">
        <f t="shared" si="4"/>
        <v>F</v>
      </c>
      <c r="Y7" s="28" t="str">
        <f t="shared" si="4"/>
        <v/>
      </c>
      <c r="Z7" s="28" t="str">
        <f t="shared" si="4"/>
        <v/>
      </c>
      <c r="AA7" s="28" t="str">
        <f t="shared" si="4"/>
        <v/>
      </c>
      <c r="AB7" s="28" t="str">
        <f t="shared" si="4"/>
        <v/>
      </c>
      <c r="AC7" s="28" t="str">
        <f t="shared" si="4"/>
        <v/>
      </c>
      <c r="AD7" s="28" t="str">
        <f t="shared" si="4"/>
        <v>F</v>
      </c>
      <c r="AE7" s="28" t="str">
        <f t="shared" si="4"/>
        <v>F</v>
      </c>
      <c r="AF7" s="28" t="str">
        <f t="shared" si="4"/>
        <v/>
      </c>
      <c r="AG7" s="28" t="str">
        <f t="shared" si="4"/>
        <v/>
      </c>
      <c r="AH7" s="28" t="str">
        <f t="shared" si="4"/>
        <v/>
      </c>
      <c r="AI7" s="28" t="str">
        <f t="shared" si="4"/>
        <v/>
      </c>
      <c r="AJ7" s="28" t="str">
        <f t="shared" si="4"/>
        <v/>
      </c>
      <c r="AK7" s="28" t="str">
        <f t="shared" si="4"/>
        <v>F</v>
      </c>
      <c r="AL7" s="28" t="str">
        <f t="shared" si="4"/>
        <v>F</v>
      </c>
      <c r="AM7">
        <f t="shared" si="5"/>
        <v>20</v>
      </c>
    </row>
    <row r="8" spans="1:39">
      <c r="A8" s="3">
        <f>[1]BaseUsager!L17</f>
        <v>39011</v>
      </c>
      <c r="B8" s="29">
        <f t="shared" si="3"/>
        <v>14</v>
      </c>
      <c r="C8" s="4" t="s">
        <v>69</v>
      </c>
      <c r="D8" s="7"/>
      <c r="E8" s="21">
        <v>1</v>
      </c>
      <c r="F8" s="8" t="s">
        <v>21</v>
      </c>
      <c r="G8" s="11" t="s">
        <v>17</v>
      </c>
      <c r="H8" s="28" t="s">
        <v>11</v>
      </c>
      <c r="I8" s="28" t="str">
        <f t="shared" si="4"/>
        <v>F</v>
      </c>
      <c r="J8" s="28" t="str">
        <f t="shared" si="4"/>
        <v>F</v>
      </c>
      <c r="K8" s="28" t="str">
        <f t="shared" si="4"/>
        <v/>
      </c>
      <c r="L8" s="28" t="str">
        <f t="shared" si="4"/>
        <v/>
      </c>
      <c r="M8" s="28" t="str">
        <f t="shared" si="4"/>
        <v/>
      </c>
      <c r="N8" s="28" t="str">
        <f t="shared" si="4"/>
        <v/>
      </c>
      <c r="O8" s="28" t="str">
        <f t="shared" si="4"/>
        <v/>
      </c>
      <c r="P8" s="28" t="str">
        <f t="shared" si="4"/>
        <v>F</v>
      </c>
      <c r="Q8" s="28" t="str">
        <f t="shared" si="4"/>
        <v>F</v>
      </c>
      <c r="R8" s="28" t="str">
        <f t="shared" si="4"/>
        <v/>
      </c>
      <c r="S8" s="28" t="str">
        <f t="shared" si="4"/>
        <v/>
      </c>
      <c r="T8" s="28" t="str">
        <f t="shared" si="4"/>
        <v/>
      </c>
      <c r="U8" s="28" t="str">
        <f t="shared" si="4"/>
        <v/>
      </c>
      <c r="V8" s="28" t="str">
        <f t="shared" si="4"/>
        <v/>
      </c>
      <c r="W8" s="28" t="str">
        <f t="shared" si="4"/>
        <v>F</v>
      </c>
      <c r="X8" s="28" t="str">
        <f t="shared" si="4"/>
        <v>F</v>
      </c>
      <c r="Y8" s="28" t="str">
        <f t="shared" si="4"/>
        <v/>
      </c>
      <c r="Z8" s="28" t="str">
        <f t="shared" si="4"/>
        <v/>
      </c>
      <c r="AA8" s="28" t="str">
        <f t="shared" si="4"/>
        <v/>
      </c>
      <c r="AB8" s="28" t="str">
        <f t="shared" si="4"/>
        <v/>
      </c>
      <c r="AC8" s="28" t="str">
        <f t="shared" si="4"/>
        <v/>
      </c>
      <c r="AD8" s="28" t="str">
        <f t="shared" si="4"/>
        <v>F</v>
      </c>
      <c r="AE8" s="28" t="str">
        <f t="shared" si="4"/>
        <v>F</v>
      </c>
      <c r="AF8" s="28" t="str">
        <f t="shared" si="4"/>
        <v/>
      </c>
      <c r="AG8" s="28" t="str">
        <f t="shared" si="4"/>
        <v/>
      </c>
      <c r="AH8" s="28" t="str">
        <f t="shared" si="4"/>
        <v/>
      </c>
      <c r="AI8" s="28" t="str">
        <f t="shared" si="4"/>
        <v/>
      </c>
      <c r="AJ8" s="28" t="str">
        <f t="shared" si="4"/>
        <v/>
      </c>
      <c r="AK8" s="28" t="str">
        <f t="shared" si="4"/>
        <v>F</v>
      </c>
      <c r="AL8" s="28" t="str">
        <f t="shared" si="4"/>
        <v>F</v>
      </c>
      <c r="AM8">
        <f t="shared" si="5"/>
        <v>20</v>
      </c>
    </row>
    <row r="9" spans="1:39">
      <c r="A9" s="3">
        <f>[1]BaseUsager!L18</f>
        <v>37568</v>
      </c>
      <c r="B9" s="29">
        <f t="shared" si="3"/>
        <v>18</v>
      </c>
      <c r="C9" s="4" t="s">
        <v>11</v>
      </c>
      <c r="D9" s="5"/>
      <c r="E9" s="20">
        <v>1</v>
      </c>
      <c r="F9" s="8" t="s">
        <v>22</v>
      </c>
      <c r="G9" s="11" t="s">
        <v>30</v>
      </c>
      <c r="H9" s="28" t="s">
        <v>11</v>
      </c>
      <c r="I9" s="28" t="str">
        <f t="shared" si="4"/>
        <v>F</v>
      </c>
      <c r="J9" s="28" t="str">
        <f t="shared" si="4"/>
        <v>F</v>
      </c>
      <c r="K9" s="28" t="str">
        <f t="shared" si="4"/>
        <v/>
      </c>
      <c r="L9" s="28" t="str">
        <f t="shared" si="4"/>
        <v/>
      </c>
      <c r="M9" s="28" t="str">
        <f t="shared" si="4"/>
        <v/>
      </c>
      <c r="N9" s="28" t="str">
        <f t="shared" si="4"/>
        <v/>
      </c>
      <c r="O9" s="28" t="str">
        <f t="shared" si="4"/>
        <v/>
      </c>
      <c r="P9" s="28" t="str">
        <f t="shared" si="4"/>
        <v>F</v>
      </c>
      <c r="Q9" s="28" t="str">
        <f t="shared" si="4"/>
        <v>F</v>
      </c>
      <c r="R9" s="28" t="str">
        <f t="shared" si="4"/>
        <v/>
      </c>
      <c r="S9" s="28" t="str">
        <f t="shared" si="4"/>
        <v/>
      </c>
      <c r="T9" s="28" t="str">
        <f t="shared" si="4"/>
        <v/>
      </c>
      <c r="U9" s="28" t="str">
        <f t="shared" si="4"/>
        <v/>
      </c>
      <c r="V9" s="28" t="str">
        <f t="shared" si="4"/>
        <v/>
      </c>
      <c r="W9" s="28" t="str">
        <f t="shared" si="4"/>
        <v>F</v>
      </c>
      <c r="X9" s="28" t="str">
        <f t="shared" si="4"/>
        <v>F</v>
      </c>
      <c r="Y9" s="28" t="str">
        <f t="shared" si="4"/>
        <v/>
      </c>
      <c r="Z9" s="28" t="str">
        <f t="shared" si="4"/>
        <v/>
      </c>
      <c r="AA9" s="28" t="str">
        <f t="shared" si="4"/>
        <v/>
      </c>
      <c r="AB9" s="28" t="str">
        <f t="shared" si="4"/>
        <v/>
      </c>
      <c r="AC9" s="28" t="str">
        <f t="shared" si="4"/>
        <v/>
      </c>
      <c r="AD9" s="28" t="str">
        <f t="shared" si="4"/>
        <v>F</v>
      </c>
      <c r="AE9" s="28" t="str">
        <f t="shared" si="4"/>
        <v>F</v>
      </c>
      <c r="AF9" s="28" t="str">
        <f t="shared" si="4"/>
        <v/>
      </c>
      <c r="AG9" s="28" t="str">
        <f t="shared" si="4"/>
        <v/>
      </c>
      <c r="AH9" s="28" t="str">
        <f t="shared" si="4"/>
        <v/>
      </c>
      <c r="AI9" s="28" t="str">
        <f t="shared" si="4"/>
        <v/>
      </c>
      <c r="AJ9" s="28" t="str">
        <f t="shared" si="4"/>
        <v/>
      </c>
      <c r="AK9" s="28" t="str">
        <f t="shared" si="4"/>
        <v>F</v>
      </c>
      <c r="AL9" s="28" t="str">
        <f t="shared" si="4"/>
        <v>F</v>
      </c>
      <c r="AM9">
        <f t="shared" si="5"/>
        <v>20</v>
      </c>
    </row>
    <row r="10" spans="1:39">
      <c r="A10" s="3">
        <f>[1]BaseUsager!L20</f>
        <v>38713</v>
      </c>
      <c r="B10" s="29">
        <f t="shared" si="3"/>
        <v>15</v>
      </c>
      <c r="C10" s="4" t="s">
        <v>70</v>
      </c>
      <c r="D10" s="5"/>
      <c r="E10" s="20">
        <v>0.6</v>
      </c>
      <c r="F10" s="8" t="s">
        <v>23</v>
      </c>
      <c r="G10" s="11" t="s">
        <v>29</v>
      </c>
      <c r="H10" s="28" t="s">
        <v>11</v>
      </c>
      <c r="I10" s="28" t="str">
        <f t="shared" si="4"/>
        <v>F</v>
      </c>
      <c r="J10" s="28" t="str">
        <f t="shared" si="4"/>
        <v>F</v>
      </c>
      <c r="K10" s="28" t="s">
        <v>9</v>
      </c>
      <c r="L10" s="28" t="str">
        <f t="shared" si="4"/>
        <v/>
      </c>
      <c r="M10" s="28" t="str">
        <f t="shared" si="4"/>
        <v/>
      </c>
      <c r="N10" s="28" t="str">
        <f t="shared" si="4"/>
        <v/>
      </c>
      <c r="O10" s="28" t="s">
        <v>9</v>
      </c>
      <c r="P10" s="28" t="str">
        <f t="shared" si="4"/>
        <v>F</v>
      </c>
      <c r="Q10" s="28" t="str">
        <f t="shared" si="4"/>
        <v>F</v>
      </c>
      <c r="R10" s="28" t="s">
        <v>9</v>
      </c>
      <c r="S10" s="28" t="str">
        <f t="shared" si="4"/>
        <v/>
      </c>
      <c r="T10" s="28" t="str">
        <f t="shared" si="4"/>
        <v/>
      </c>
      <c r="U10" s="28" t="str">
        <f t="shared" si="4"/>
        <v/>
      </c>
      <c r="V10" s="28" t="s">
        <v>9</v>
      </c>
      <c r="W10" s="28" t="str">
        <f t="shared" si="4"/>
        <v>F</v>
      </c>
      <c r="X10" s="28" t="str">
        <f t="shared" si="4"/>
        <v>F</v>
      </c>
      <c r="Y10" s="28" t="s">
        <v>9</v>
      </c>
      <c r="Z10" s="28" t="str">
        <f t="shared" si="4"/>
        <v/>
      </c>
      <c r="AA10" s="28" t="str">
        <f t="shared" si="4"/>
        <v/>
      </c>
      <c r="AB10" s="28" t="str">
        <f t="shared" si="4"/>
        <v/>
      </c>
      <c r="AC10" s="28" t="s">
        <v>9</v>
      </c>
      <c r="AD10" s="28" t="str">
        <f t="shared" si="4"/>
        <v>F</v>
      </c>
      <c r="AE10" s="28" t="str">
        <f t="shared" si="4"/>
        <v>F</v>
      </c>
      <c r="AF10" s="28" t="s">
        <v>9</v>
      </c>
      <c r="AG10" s="28" t="str">
        <f t="shared" si="4"/>
        <v/>
      </c>
      <c r="AH10" s="28" t="str">
        <f t="shared" si="4"/>
        <v/>
      </c>
      <c r="AI10" s="28" t="str">
        <f t="shared" si="4"/>
        <v/>
      </c>
      <c r="AJ10" s="28" t="s">
        <v>9</v>
      </c>
      <c r="AK10" s="28" t="str">
        <f t="shared" si="4"/>
        <v>F</v>
      </c>
      <c r="AL10" s="28" t="str">
        <f t="shared" si="4"/>
        <v>F</v>
      </c>
      <c r="AM10">
        <f t="shared" si="5"/>
        <v>12</v>
      </c>
    </row>
    <row r="11" spans="1:39">
      <c r="A11" s="3">
        <f>[1]BaseUsager!L21</f>
        <v>37755</v>
      </c>
      <c r="B11" s="29">
        <f t="shared" si="3"/>
        <v>17</v>
      </c>
      <c r="C11" s="4" t="s">
        <v>12</v>
      </c>
      <c r="D11" s="5"/>
      <c r="E11" s="20">
        <v>1</v>
      </c>
      <c r="F11" s="8" t="s">
        <v>21</v>
      </c>
      <c r="G11" s="11" t="s">
        <v>0</v>
      </c>
      <c r="H11" s="28" t="s">
        <v>11</v>
      </c>
      <c r="I11" s="28" t="str">
        <f t="shared" si="4"/>
        <v>F</v>
      </c>
      <c r="J11" s="28" t="str">
        <f t="shared" si="4"/>
        <v>F</v>
      </c>
      <c r="K11" s="28" t="str">
        <f t="shared" si="4"/>
        <v/>
      </c>
      <c r="L11" s="28" t="str">
        <f t="shared" si="4"/>
        <v/>
      </c>
      <c r="M11" s="28" t="str">
        <f t="shared" si="4"/>
        <v/>
      </c>
      <c r="N11" s="28" t="str">
        <f t="shared" si="4"/>
        <v/>
      </c>
      <c r="O11" s="28" t="str">
        <f t="shared" si="4"/>
        <v/>
      </c>
      <c r="P11" s="28" t="str">
        <f t="shared" si="4"/>
        <v>F</v>
      </c>
      <c r="Q11" s="28" t="str">
        <f t="shared" si="4"/>
        <v>F</v>
      </c>
      <c r="R11" s="28" t="str">
        <f t="shared" si="4"/>
        <v/>
      </c>
      <c r="S11" s="28" t="str">
        <f t="shared" si="4"/>
        <v/>
      </c>
      <c r="T11" s="28" t="str">
        <f t="shared" si="4"/>
        <v/>
      </c>
      <c r="U11" s="28" t="str">
        <f t="shared" si="4"/>
        <v/>
      </c>
      <c r="V11" s="28" t="str">
        <f t="shared" si="4"/>
        <v/>
      </c>
      <c r="W11" s="28" t="str">
        <f t="shared" si="4"/>
        <v>F</v>
      </c>
      <c r="X11" s="28" t="str">
        <f t="shared" si="4"/>
        <v>F</v>
      </c>
      <c r="Y11" s="28" t="str">
        <f t="shared" si="4"/>
        <v/>
      </c>
      <c r="Z11" s="28" t="str">
        <f t="shared" si="4"/>
        <v/>
      </c>
      <c r="AA11" s="28" t="str">
        <f t="shared" si="4"/>
        <v/>
      </c>
      <c r="AB11" s="28" t="str">
        <f t="shared" si="4"/>
        <v/>
      </c>
      <c r="AC11" s="28" t="str">
        <f t="shared" si="4"/>
        <v/>
      </c>
      <c r="AD11" s="28" t="str">
        <f t="shared" si="4"/>
        <v>F</v>
      </c>
      <c r="AE11" s="28" t="str">
        <f t="shared" si="4"/>
        <v>F</v>
      </c>
      <c r="AF11" s="28" t="str">
        <f t="shared" si="4"/>
        <v/>
      </c>
      <c r="AG11" s="28" t="str">
        <f t="shared" si="4"/>
        <v/>
      </c>
      <c r="AH11" s="28" t="str">
        <f t="shared" si="4"/>
        <v/>
      </c>
      <c r="AI11" s="28" t="str">
        <f t="shared" si="4"/>
        <v/>
      </c>
      <c r="AJ11" s="28" t="str">
        <f t="shared" si="4"/>
        <v/>
      </c>
      <c r="AK11" s="28" t="str">
        <f t="shared" si="4"/>
        <v>F</v>
      </c>
      <c r="AL11" s="28" t="str">
        <f t="shared" si="4"/>
        <v>F</v>
      </c>
      <c r="AM11">
        <f t="shared" si="5"/>
        <v>20</v>
      </c>
    </row>
    <row r="12" spans="1:39">
      <c r="A12" s="3">
        <f>[1]BaseUsager!L22</f>
        <v>37794</v>
      </c>
      <c r="B12" s="29">
        <f t="shared" si="3"/>
        <v>17</v>
      </c>
      <c r="C12" s="4" t="s">
        <v>71</v>
      </c>
      <c r="D12" s="7"/>
      <c r="E12" s="21">
        <v>1</v>
      </c>
      <c r="F12" s="8" t="s">
        <v>23</v>
      </c>
      <c r="G12" s="11" t="s">
        <v>31</v>
      </c>
      <c r="H12" s="28" t="s">
        <v>11</v>
      </c>
      <c r="I12" s="28" t="str">
        <f t="shared" si="4"/>
        <v>F</v>
      </c>
      <c r="J12" s="28" t="str">
        <f t="shared" si="4"/>
        <v>F</v>
      </c>
      <c r="K12" s="28" t="str">
        <f t="shared" si="4"/>
        <v/>
      </c>
      <c r="L12" s="28" t="str">
        <f t="shared" si="4"/>
        <v/>
      </c>
      <c r="M12" s="28" t="str">
        <f t="shared" si="4"/>
        <v/>
      </c>
      <c r="N12" s="28" t="str">
        <f t="shared" si="4"/>
        <v/>
      </c>
      <c r="O12" s="28" t="str">
        <f t="shared" si="4"/>
        <v/>
      </c>
      <c r="P12" s="28" t="str">
        <f t="shared" si="4"/>
        <v>F</v>
      </c>
      <c r="Q12" s="28" t="str">
        <f t="shared" si="4"/>
        <v>F</v>
      </c>
      <c r="R12" s="28" t="str">
        <f t="shared" si="4"/>
        <v/>
      </c>
      <c r="S12" s="28" t="str">
        <f t="shared" si="4"/>
        <v/>
      </c>
      <c r="T12" s="28" t="str">
        <f t="shared" si="4"/>
        <v/>
      </c>
      <c r="U12" s="28" t="str">
        <f t="shared" si="4"/>
        <v/>
      </c>
      <c r="V12" s="28" t="str">
        <f t="shared" si="4"/>
        <v/>
      </c>
      <c r="W12" s="28" t="str">
        <f t="shared" si="4"/>
        <v>F</v>
      </c>
      <c r="X12" s="28" t="str">
        <f t="shared" ref="X12:AL30" si="6">IF(X$3="Sa","F",IF(X$3="Di","F",""))</f>
        <v>F</v>
      </c>
      <c r="Y12" s="28" t="str">
        <f t="shared" si="6"/>
        <v/>
      </c>
      <c r="Z12" s="28" t="str">
        <f t="shared" si="6"/>
        <v/>
      </c>
      <c r="AA12" s="28" t="str">
        <f t="shared" si="6"/>
        <v/>
      </c>
      <c r="AB12" s="28" t="str">
        <f t="shared" si="6"/>
        <v/>
      </c>
      <c r="AC12" s="28" t="str">
        <f t="shared" si="6"/>
        <v/>
      </c>
      <c r="AD12" s="28" t="str">
        <f t="shared" si="6"/>
        <v>F</v>
      </c>
      <c r="AE12" s="28" t="str">
        <f t="shared" si="6"/>
        <v>F</v>
      </c>
      <c r="AF12" s="28" t="str">
        <f t="shared" si="6"/>
        <v/>
      </c>
      <c r="AG12" s="28" t="str">
        <f t="shared" si="6"/>
        <v/>
      </c>
      <c r="AH12" s="28" t="str">
        <f t="shared" si="6"/>
        <v/>
      </c>
      <c r="AI12" s="28" t="str">
        <f t="shared" si="6"/>
        <v/>
      </c>
      <c r="AJ12" s="28" t="str">
        <f t="shared" si="6"/>
        <v/>
      </c>
      <c r="AK12" s="28" t="str">
        <f t="shared" si="6"/>
        <v>F</v>
      </c>
      <c r="AL12" s="28" t="str">
        <f t="shared" si="6"/>
        <v>F</v>
      </c>
      <c r="AM12">
        <f t="shared" si="5"/>
        <v>20</v>
      </c>
    </row>
    <row r="13" spans="1:39">
      <c r="A13" s="3">
        <f>[1]BaseUsager!L23</f>
        <v>38371</v>
      </c>
      <c r="B13" s="29">
        <f t="shared" si="3"/>
        <v>16</v>
      </c>
      <c r="C13" s="4" t="s">
        <v>7</v>
      </c>
      <c r="D13" s="7"/>
      <c r="E13" s="21">
        <v>1</v>
      </c>
      <c r="F13" s="8" t="s">
        <v>21</v>
      </c>
      <c r="G13" s="11" t="s">
        <v>17</v>
      </c>
      <c r="H13" s="28" t="s">
        <v>11</v>
      </c>
      <c r="I13" s="28" t="str">
        <f t="shared" ref="I13:W29" si="7">IF(I$3="Sa","F",IF(I$3="Di","F",""))</f>
        <v>F</v>
      </c>
      <c r="J13" s="28" t="str">
        <f t="shared" si="7"/>
        <v>F</v>
      </c>
      <c r="K13" s="28" t="str">
        <f t="shared" si="7"/>
        <v/>
      </c>
      <c r="L13" s="28" t="str">
        <f t="shared" si="7"/>
        <v/>
      </c>
      <c r="M13" s="28" t="str">
        <f t="shared" si="7"/>
        <v/>
      </c>
      <c r="N13" s="28" t="str">
        <f t="shared" si="7"/>
        <v/>
      </c>
      <c r="O13" s="28" t="str">
        <f t="shared" si="7"/>
        <v/>
      </c>
      <c r="P13" s="28" t="str">
        <f t="shared" si="7"/>
        <v>F</v>
      </c>
      <c r="Q13" s="28" t="str">
        <f t="shared" si="7"/>
        <v>F</v>
      </c>
      <c r="R13" s="28" t="str">
        <f t="shared" si="7"/>
        <v/>
      </c>
      <c r="S13" s="28" t="str">
        <f t="shared" si="7"/>
        <v/>
      </c>
      <c r="T13" s="28" t="str">
        <f t="shared" si="7"/>
        <v/>
      </c>
      <c r="U13" s="28" t="str">
        <f t="shared" si="7"/>
        <v/>
      </c>
      <c r="V13" s="28" t="str">
        <f t="shared" si="7"/>
        <v/>
      </c>
      <c r="W13" s="28" t="str">
        <f t="shared" si="7"/>
        <v>F</v>
      </c>
      <c r="X13" s="28" t="str">
        <f t="shared" si="6"/>
        <v>F</v>
      </c>
      <c r="Y13" s="28" t="str">
        <f t="shared" si="6"/>
        <v/>
      </c>
      <c r="Z13" s="28" t="str">
        <f t="shared" si="6"/>
        <v/>
      </c>
      <c r="AA13" s="28" t="str">
        <f t="shared" si="6"/>
        <v/>
      </c>
      <c r="AB13" s="28" t="str">
        <f t="shared" si="6"/>
        <v/>
      </c>
      <c r="AC13" s="28" t="str">
        <f t="shared" si="6"/>
        <v/>
      </c>
      <c r="AD13" s="28" t="str">
        <f t="shared" si="6"/>
        <v>F</v>
      </c>
      <c r="AE13" s="28" t="str">
        <f t="shared" si="6"/>
        <v>F</v>
      </c>
      <c r="AF13" s="28" t="str">
        <f t="shared" si="6"/>
        <v/>
      </c>
      <c r="AG13" s="28" t="str">
        <f t="shared" si="6"/>
        <v/>
      </c>
      <c r="AH13" s="28" t="str">
        <f t="shared" si="6"/>
        <v/>
      </c>
      <c r="AI13" s="28" t="str">
        <f t="shared" si="6"/>
        <v/>
      </c>
      <c r="AJ13" s="28" t="str">
        <f t="shared" si="6"/>
        <v/>
      </c>
      <c r="AK13" s="28" t="str">
        <f t="shared" si="6"/>
        <v>F</v>
      </c>
      <c r="AL13" s="28" t="str">
        <f t="shared" si="6"/>
        <v>F</v>
      </c>
      <c r="AM13">
        <f t="shared" si="5"/>
        <v>20</v>
      </c>
    </row>
    <row r="14" spans="1:39">
      <c r="A14" s="3">
        <f>[1]BaseUsager!$L$25</f>
        <v>38568</v>
      </c>
      <c r="B14" s="29">
        <f t="shared" si="3"/>
        <v>15</v>
      </c>
      <c r="C14" s="4" t="s">
        <v>72</v>
      </c>
      <c r="D14" s="7"/>
      <c r="E14" s="21">
        <v>0.6</v>
      </c>
      <c r="F14" s="8" t="s">
        <v>21</v>
      </c>
      <c r="G14" s="11" t="s">
        <v>17</v>
      </c>
      <c r="H14" s="28" t="s">
        <v>11</v>
      </c>
      <c r="I14" s="28" t="str">
        <f t="shared" si="7"/>
        <v>F</v>
      </c>
      <c r="J14" s="28" t="str">
        <f t="shared" si="7"/>
        <v>F</v>
      </c>
      <c r="K14" s="28" t="str">
        <f t="shared" si="7"/>
        <v/>
      </c>
      <c r="L14" s="28" t="str">
        <f t="shared" si="7"/>
        <v/>
      </c>
      <c r="M14" s="28" t="str">
        <f t="shared" si="7"/>
        <v/>
      </c>
      <c r="N14" s="28" t="s">
        <v>15</v>
      </c>
      <c r="O14" s="28" t="s">
        <v>15</v>
      </c>
      <c r="P14" s="28" t="str">
        <f t="shared" si="7"/>
        <v>F</v>
      </c>
      <c r="Q14" s="28" t="str">
        <f t="shared" si="7"/>
        <v>F</v>
      </c>
      <c r="R14" s="28" t="str">
        <f t="shared" si="7"/>
        <v/>
      </c>
      <c r="S14" s="28" t="str">
        <f t="shared" si="7"/>
        <v/>
      </c>
      <c r="T14" s="28" t="str">
        <f t="shared" si="7"/>
        <v/>
      </c>
      <c r="U14" s="28" t="s">
        <v>15</v>
      </c>
      <c r="V14" s="28" t="s">
        <v>15</v>
      </c>
      <c r="W14" s="28" t="str">
        <f t="shared" si="7"/>
        <v>F</v>
      </c>
      <c r="X14" s="28" t="str">
        <f t="shared" si="6"/>
        <v>F</v>
      </c>
      <c r="Y14" s="28" t="str">
        <f t="shared" si="6"/>
        <v/>
      </c>
      <c r="Z14" s="28" t="str">
        <f t="shared" si="6"/>
        <v/>
      </c>
      <c r="AA14" s="28" t="str">
        <f t="shared" si="6"/>
        <v/>
      </c>
      <c r="AB14" s="28" t="s">
        <v>15</v>
      </c>
      <c r="AC14" s="28" t="s">
        <v>15</v>
      </c>
      <c r="AD14" s="28" t="str">
        <f t="shared" si="6"/>
        <v>F</v>
      </c>
      <c r="AE14" s="28" t="str">
        <f t="shared" si="6"/>
        <v>F</v>
      </c>
      <c r="AF14" s="28" t="str">
        <f t="shared" si="6"/>
        <v/>
      </c>
      <c r="AG14" s="28" t="str">
        <f t="shared" si="6"/>
        <v/>
      </c>
      <c r="AH14" s="28" t="str">
        <f t="shared" si="6"/>
        <v/>
      </c>
      <c r="AI14" s="28" t="s">
        <v>15</v>
      </c>
      <c r="AJ14" s="28" t="s">
        <v>15</v>
      </c>
      <c r="AK14" s="28" t="str">
        <f t="shared" si="6"/>
        <v>F</v>
      </c>
      <c r="AL14" s="28" t="str">
        <f t="shared" si="6"/>
        <v>F</v>
      </c>
      <c r="AM14">
        <f t="shared" si="5"/>
        <v>12</v>
      </c>
    </row>
    <row r="15" spans="1:39">
      <c r="A15" s="3">
        <f>[1]BaseUsager!$L$30</f>
        <v>37895</v>
      </c>
      <c r="B15" s="29">
        <f t="shared" si="3"/>
        <v>17</v>
      </c>
      <c r="C15" s="4" t="s">
        <v>73</v>
      </c>
      <c r="D15" s="7"/>
      <c r="E15" s="21">
        <v>1</v>
      </c>
      <c r="F15" s="8" t="s">
        <v>21</v>
      </c>
      <c r="G15" s="11" t="s">
        <v>0</v>
      </c>
      <c r="H15" s="28" t="s">
        <v>11</v>
      </c>
      <c r="I15" s="28" t="str">
        <f t="shared" si="7"/>
        <v>F</v>
      </c>
      <c r="J15" s="28" t="str">
        <f t="shared" si="7"/>
        <v>F</v>
      </c>
      <c r="K15" s="28" t="str">
        <f t="shared" si="7"/>
        <v/>
      </c>
      <c r="L15" s="28" t="str">
        <f t="shared" si="7"/>
        <v/>
      </c>
      <c r="M15" s="28" t="str">
        <f t="shared" si="7"/>
        <v/>
      </c>
      <c r="N15" s="28" t="str">
        <f t="shared" si="7"/>
        <v/>
      </c>
      <c r="O15" s="28" t="str">
        <f t="shared" si="7"/>
        <v/>
      </c>
      <c r="P15" s="28" t="str">
        <f t="shared" si="7"/>
        <v>F</v>
      </c>
      <c r="Q15" s="28" t="str">
        <f t="shared" si="7"/>
        <v>F</v>
      </c>
      <c r="R15" s="28" t="str">
        <f t="shared" si="7"/>
        <v/>
      </c>
      <c r="S15" s="28" t="str">
        <f t="shared" si="7"/>
        <v/>
      </c>
      <c r="T15" s="28" t="str">
        <f t="shared" si="7"/>
        <v/>
      </c>
      <c r="U15" s="28" t="str">
        <f t="shared" si="7"/>
        <v/>
      </c>
      <c r="V15" s="28" t="str">
        <f t="shared" si="7"/>
        <v/>
      </c>
      <c r="W15" s="28" t="str">
        <f t="shared" si="7"/>
        <v>F</v>
      </c>
      <c r="X15" s="28" t="str">
        <f t="shared" si="6"/>
        <v>F</v>
      </c>
      <c r="Y15" s="28" t="str">
        <f t="shared" si="6"/>
        <v/>
      </c>
      <c r="Z15" s="28" t="str">
        <f t="shared" si="6"/>
        <v/>
      </c>
      <c r="AA15" s="28" t="str">
        <f t="shared" si="6"/>
        <v/>
      </c>
      <c r="AB15" s="28" t="str">
        <f t="shared" si="6"/>
        <v/>
      </c>
      <c r="AC15" s="28" t="str">
        <f t="shared" si="6"/>
        <v/>
      </c>
      <c r="AD15" s="28" t="str">
        <f t="shared" si="6"/>
        <v>F</v>
      </c>
      <c r="AE15" s="28" t="str">
        <f t="shared" si="6"/>
        <v>F</v>
      </c>
      <c r="AF15" s="28" t="str">
        <f t="shared" si="6"/>
        <v/>
      </c>
      <c r="AG15" s="28" t="str">
        <f t="shared" si="6"/>
        <v/>
      </c>
      <c r="AH15" s="28" t="str">
        <f t="shared" si="6"/>
        <v/>
      </c>
      <c r="AI15" s="28" t="str">
        <f t="shared" si="6"/>
        <v/>
      </c>
      <c r="AJ15" s="28" t="str">
        <f t="shared" si="6"/>
        <v/>
      </c>
      <c r="AK15" s="28" t="str">
        <f t="shared" si="6"/>
        <v>F</v>
      </c>
      <c r="AL15" s="28" t="str">
        <f t="shared" si="6"/>
        <v>F</v>
      </c>
      <c r="AM15">
        <f t="shared" si="5"/>
        <v>20</v>
      </c>
    </row>
    <row r="16" spans="1:39">
      <c r="A16" s="3">
        <f>[1]BaseUsager!L33</f>
        <v>36918</v>
      </c>
      <c r="B16" s="29">
        <f t="shared" si="3"/>
        <v>20</v>
      </c>
      <c r="C16" s="4" t="s">
        <v>5</v>
      </c>
      <c r="D16" s="13"/>
      <c r="E16" s="22">
        <v>1</v>
      </c>
      <c r="F16" s="18" t="s">
        <v>4</v>
      </c>
      <c r="G16" s="11" t="s">
        <v>16</v>
      </c>
      <c r="H16" s="28" t="s">
        <v>25</v>
      </c>
      <c r="I16" s="28" t="str">
        <f t="shared" si="7"/>
        <v>F</v>
      </c>
      <c r="J16" s="28" t="str">
        <f t="shared" si="7"/>
        <v>F</v>
      </c>
      <c r="K16" s="28" t="s">
        <v>25</v>
      </c>
      <c r="L16" s="28" t="s">
        <v>25</v>
      </c>
      <c r="M16" s="28" t="s">
        <v>25</v>
      </c>
      <c r="N16" s="28" t="s">
        <v>25</v>
      </c>
      <c r="O16" s="28" t="s">
        <v>25</v>
      </c>
      <c r="P16" s="28" t="str">
        <f t="shared" si="7"/>
        <v>F</v>
      </c>
      <c r="Q16" s="28" t="str">
        <f t="shared" si="7"/>
        <v>F</v>
      </c>
      <c r="R16" s="28" t="s">
        <v>25</v>
      </c>
      <c r="S16" s="28" t="s">
        <v>25</v>
      </c>
      <c r="T16" s="28" t="s">
        <v>25</v>
      </c>
      <c r="U16" s="28" t="s">
        <v>25</v>
      </c>
      <c r="V16" s="28" t="s">
        <v>25</v>
      </c>
      <c r="W16" s="28" t="str">
        <f t="shared" si="7"/>
        <v>F</v>
      </c>
      <c r="X16" s="28" t="str">
        <f t="shared" si="6"/>
        <v>F</v>
      </c>
      <c r="Y16" s="28" t="s">
        <v>25</v>
      </c>
      <c r="Z16" s="28" t="s">
        <v>25</v>
      </c>
      <c r="AA16" s="28" t="s">
        <v>25</v>
      </c>
      <c r="AB16" s="28" t="s">
        <v>25</v>
      </c>
      <c r="AC16" s="28" t="s">
        <v>25</v>
      </c>
      <c r="AD16" s="28" t="str">
        <f t="shared" si="6"/>
        <v>F</v>
      </c>
      <c r="AE16" s="28" t="str">
        <f t="shared" si="6"/>
        <v>F</v>
      </c>
      <c r="AF16" s="28" t="s">
        <v>25</v>
      </c>
      <c r="AG16" s="28" t="s">
        <v>25</v>
      </c>
      <c r="AH16" s="28" t="str">
        <f t="shared" si="6"/>
        <v/>
      </c>
      <c r="AI16" s="28" t="str">
        <f t="shared" si="6"/>
        <v/>
      </c>
      <c r="AJ16" s="28" t="str">
        <f t="shared" si="6"/>
        <v/>
      </c>
      <c r="AK16" s="28" t="str">
        <f t="shared" si="6"/>
        <v>F</v>
      </c>
      <c r="AL16" s="28" t="str">
        <f t="shared" si="6"/>
        <v>F</v>
      </c>
      <c r="AM16">
        <f t="shared" si="5"/>
        <v>3</v>
      </c>
    </row>
    <row r="17" spans="1:39">
      <c r="A17" s="3"/>
      <c r="B17" s="29">
        <v>19</v>
      </c>
      <c r="C17" s="4" t="s">
        <v>2</v>
      </c>
      <c r="D17" s="13"/>
      <c r="E17" s="22"/>
      <c r="F17" s="18" t="s">
        <v>21</v>
      </c>
      <c r="G17" s="11"/>
      <c r="H17" s="28" t="s">
        <v>11</v>
      </c>
      <c r="I17" s="28" t="str">
        <f t="shared" si="7"/>
        <v>F</v>
      </c>
      <c r="J17" s="28" t="str">
        <f t="shared" ref="J17:AL17" si="8">IF(J$3="Sa","F",IF(J$3="Di","F",""))</f>
        <v>F</v>
      </c>
      <c r="K17" s="28" t="str">
        <f t="shared" si="8"/>
        <v/>
      </c>
      <c r="L17" s="28" t="str">
        <f t="shared" si="8"/>
        <v/>
      </c>
      <c r="M17" s="28" t="str">
        <f t="shared" si="8"/>
        <v/>
      </c>
      <c r="N17" s="28" t="str">
        <f t="shared" si="8"/>
        <v/>
      </c>
      <c r="O17" s="28" t="str">
        <f t="shared" si="8"/>
        <v/>
      </c>
      <c r="P17" s="28" t="str">
        <f t="shared" si="8"/>
        <v>F</v>
      </c>
      <c r="Q17" s="28" t="str">
        <f t="shared" si="8"/>
        <v>F</v>
      </c>
      <c r="R17" s="28" t="str">
        <f t="shared" si="8"/>
        <v/>
      </c>
      <c r="S17" s="28" t="str">
        <f t="shared" si="8"/>
        <v/>
      </c>
      <c r="T17" s="28" t="str">
        <f t="shared" si="8"/>
        <v/>
      </c>
      <c r="U17" s="28" t="str">
        <f t="shared" si="8"/>
        <v/>
      </c>
      <c r="V17" s="28" t="str">
        <f t="shared" si="8"/>
        <v/>
      </c>
      <c r="W17" s="28" t="str">
        <f t="shared" si="8"/>
        <v>F</v>
      </c>
      <c r="X17" s="28" t="str">
        <f t="shared" si="8"/>
        <v>F</v>
      </c>
      <c r="Y17" s="28" t="str">
        <f t="shared" si="8"/>
        <v/>
      </c>
      <c r="Z17" s="28" t="str">
        <f t="shared" si="8"/>
        <v/>
      </c>
      <c r="AA17" s="28" t="str">
        <f t="shared" si="8"/>
        <v/>
      </c>
      <c r="AB17" s="28" t="str">
        <f t="shared" si="8"/>
        <v/>
      </c>
      <c r="AC17" s="28" t="str">
        <f t="shared" si="8"/>
        <v/>
      </c>
      <c r="AD17" s="28" t="str">
        <f t="shared" si="8"/>
        <v>F</v>
      </c>
      <c r="AE17" s="28" t="str">
        <f t="shared" si="8"/>
        <v>F</v>
      </c>
      <c r="AF17" s="28" t="str">
        <f t="shared" si="8"/>
        <v/>
      </c>
      <c r="AG17" s="28" t="str">
        <f t="shared" si="8"/>
        <v/>
      </c>
      <c r="AH17" s="28" t="s">
        <v>25</v>
      </c>
      <c r="AI17" s="28" t="s">
        <v>25</v>
      </c>
      <c r="AJ17" s="28" t="s">
        <v>25</v>
      </c>
      <c r="AK17" s="28" t="str">
        <f t="shared" si="8"/>
        <v>F</v>
      </c>
      <c r="AL17" s="28" t="str">
        <f t="shared" si="8"/>
        <v>F</v>
      </c>
      <c r="AM17">
        <f t="shared" si="5"/>
        <v>17</v>
      </c>
    </row>
    <row r="18" spans="1:39">
      <c r="A18" s="3">
        <f>[1]BaseUsager!L34</f>
        <v>35535</v>
      </c>
      <c r="B18" s="29">
        <f t="shared" si="3"/>
        <v>23</v>
      </c>
      <c r="C18" s="4" t="s">
        <v>74</v>
      </c>
      <c r="D18" s="1"/>
      <c r="E18" s="23">
        <v>1</v>
      </c>
      <c r="F18" s="30" t="s">
        <v>18</v>
      </c>
      <c r="G18" s="6" t="s">
        <v>32</v>
      </c>
      <c r="H18" s="28" t="s">
        <v>11</v>
      </c>
      <c r="I18" s="28" t="str">
        <f t="shared" si="7"/>
        <v>F</v>
      </c>
      <c r="J18" s="28" t="str">
        <f t="shared" si="7"/>
        <v>F</v>
      </c>
      <c r="K18" s="28" t="str">
        <f t="shared" si="7"/>
        <v/>
      </c>
      <c r="L18" s="28" t="str">
        <f t="shared" si="7"/>
        <v/>
      </c>
      <c r="M18" s="28" t="str">
        <f t="shared" si="7"/>
        <v/>
      </c>
      <c r="N18" s="28" t="str">
        <f t="shared" si="7"/>
        <v/>
      </c>
      <c r="O18" s="28" t="str">
        <f t="shared" si="7"/>
        <v/>
      </c>
      <c r="P18" s="28" t="str">
        <f t="shared" si="7"/>
        <v>F</v>
      </c>
      <c r="Q18" s="28" t="str">
        <f t="shared" si="7"/>
        <v>F</v>
      </c>
      <c r="R18" s="28" t="str">
        <f t="shared" si="7"/>
        <v/>
      </c>
      <c r="S18" s="28" t="str">
        <f t="shared" si="7"/>
        <v/>
      </c>
      <c r="T18" s="28" t="str">
        <f t="shared" si="7"/>
        <v/>
      </c>
      <c r="U18" s="28" t="str">
        <f t="shared" si="7"/>
        <v/>
      </c>
      <c r="V18" s="28" t="str">
        <f t="shared" si="7"/>
        <v/>
      </c>
      <c r="W18" s="28" t="str">
        <f t="shared" si="7"/>
        <v>F</v>
      </c>
      <c r="X18" s="28" t="str">
        <f t="shared" si="6"/>
        <v>F</v>
      </c>
      <c r="Y18" s="28" t="str">
        <f t="shared" si="6"/>
        <v/>
      </c>
      <c r="Z18" s="28" t="str">
        <f t="shared" si="6"/>
        <v/>
      </c>
      <c r="AA18" s="28" t="str">
        <f t="shared" si="6"/>
        <v/>
      </c>
      <c r="AB18" s="28" t="str">
        <f t="shared" si="6"/>
        <v/>
      </c>
      <c r="AC18" s="28" t="str">
        <f t="shared" si="6"/>
        <v/>
      </c>
      <c r="AD18" s="28" t="str">
        <f t="shared" si="6"/>
        <v>F</v>
      </c>
      <c r="AE18" s="28" t="str">
        <f t="shared" si="6"/>
        <v>F</v>
      </c>
      <c r="AF18" s="28" t="str">
        <f t="shared" si="6"/>
        <v/>
      </c>
      <c r="AG18" s="28" t="str">
        <f t="shared" si="6"/>
        <v/>
      </c>
      <c r="AH18" s="28" t="str">
        <f t="shared" si="6"/>
        <v/>
      </c>
      <c r="AI18" s="28" t="str">
        <f t="shared" si="6"/>
        <v/>
      </c>
      <c r="AJ18" s="28" t="str">
        <f t="shared" si="6"/>
        <v/>
      </c>
      <c r="AK18" s="28" t="str">
        <f t="shared" si="6"/>
        <v>F</v>
      </c>
      <c r="AL18" s="28" t="str">
        <f t="shared" si="6"/>
        <v>F</v>
      </c>
      <c r="AM18">
        <f t="shared" si="5"/>
        <v>20</v>
      </c>
    </row>
    <row r="19" spans="1:39">
      <c r="A19" s="3">
        <f>[1]BaseUsager!$L$36</f>
        <v>38125</v>
      </c>
      <c r="B19" s="29">
        <f t="shared" si="3"/>
        <v>16</v>
      </c>
      <c r="C19" s="4" t="s">
        <v>9</v>
      </c>
      <c r="D19" s="7"/>
      <c r="E19" s="21">
        <v>1</v>
      </c>
      <c r="F19" s="8" t="s">
        <v>22</v>
      </c>
      <c r="G19" s="11" t="s">
        <v>31</v>
      </c>
      <c r="H19" s="28" t="s">
        <v>11</v>
      </c>
      <c r="I19" s="28" t="str">
        <f t="shared" si="7"/>
        <v>F</v>
      </c>
      <c r="J19" s="28" t="str">
        <f t="shared" si="7"/>
        <v>F</v>
      </c>
      <c r="K19" s="28" t="str">
        <f t="shared" si="7"/>
        <v/>
      </c>
      <c r="L19" s="28" t="str">
        <f t="shared" si="7"/>
        <v/>
      </c>
      <c r="M19" s="28" t="str">
        <f t="shared" si="7"/>
        <v/>
      </c>
      <c r="N19" s="28" t="str">
        <f t="shared" si="7"/>
        <v/>
      </c>
      <c r="O19" s="28" t="str">
        <f t="shared" si="7"/>
        <v/>
      </c>
      <c r="P19" s="28" t="str">
        <f t="shared" si="7"/>
        <v>F</v>
      </c>
      <c r="Q19" s="28" t="str">
        <f t="shared" si="7"/>
        <v>F</v>
      </c>
      <c r="R19" s="28" t="str">
        <f t="shared" si="7"/>
        <v/>
      </c>
      <c r="S19" s="28" t="str">
        <f t="shared" si="7"/>
        <v/>
      </c>
      <c r="T19" s="28" t="str">
        <f t="shared" si="7"/>
        <v/>
      </c>
      <c r="U19" s="28" t="str">
        <f t="shared" si="7"/>
        <v/>
      </c>
      <c r="V19" s="28" t="str">
        <f t="shared" si="7"/>
        <v/>
      </c>
      <c r="W19" s="28" t="str">
        <f t="shared" si="7"/>
        <v>F</v>
      </c>
      <c r="X19" s="28" t="str">
        <f t="shared" si="6"/>
        <v>F</v>
      </c>
      <c r="Y19" s="28" t="str">
        <f t="shared" si="6"/>
        <v/>
      </c>
      <c r="Z19" s="28" t="str">
        <f t="shared" si="6"/>
        <v/>
      </c>
      <c r="AA19" s="28" t="str">
        <f t="shared" si="6"/>
        <v/>
      </c>
      <c r="AB19" s="28" t="str">
        <f t="shared" si="6"/>
        <v/>
      </c>
      <c r="AC19" s="28" t="str">
        <f t="shared" si="6"/>
        <v/>
      </c>
      <c r="AD19" s="28" t="str">
        <f t="shared" si="6"/>
        <v>F</v>
      </c>
      <c r="AE19" s="28" t="str">
        <f t="shared" si="6"/>
        <v>F</v>
      </c>
      <c r="AF19" s="28" t="str">
        <f t="shared" si="6"/>
        <v/>
      </c>
      <c r="AG19" s="28" t="str">
        <f t="shared" si="6"/>
        <v/>
      </c>
      <c r="AH19" s="28" t="str">
        <f t="shared" si="6"/>
        <v/>
      </c>
      <c r="AI19" s="28" t="str">
        <f t="shared" si="6"/>
        <v/>
      </c>
      <c r="AJ19" s="28" t="str">
        <f t="shared" si="6"/>
        <v/>
      </c>
      <c r="AK19" s="28" t="str">
        <f t="shared" si="6"/>
        <v>F</v>
      </c>
      <c r="AL19" s="28" t="str">
        <f t="shared" si="6"/>
        <v>F</v>
      </c>
      <c r="AM19">
        <f t="shared" si="5"/>
        <v>20</v>
      </c>
    </row>
    <row r="20" spans="1:39">
      <c r="A20" s="3">
        <f>[1]BaseUsager!L39</f>
        <v>38912</v>
      </c>
      <c r="B20" s="29">
        <f t="shared" si="3"/>
        <v>14</v>
      </c>
      <c r="C20" s="4" t="s">
        <v>75</v>
      </c>
      <c r="D20" s="7"/>
      <c r="E20" s="21">
        <v>0.6</v>
      </c>
      <c r="F20" s="8" t="s">
        <v>21</v>
      </c>
      <c r="G20" s="11" t="s">
        <v>17</v>
      </c>
      <c r="H20" s="28" t="s">
        <v>11</v>
      </c>
      <c r="I20" s="28" t="str">
        <f t="shared" si="7"/>
        <v>F</v>
      </c>
      <c r="J20" s="28" t="str">
        <f t="shared" si="7"/>
        <v>F</v>
      </c>
      <c r="K20" s="28" t="s">
        <v>20</v>
      </c>
      <c r="L20" s="28" t="s">
        <v>20</v>
      </c>
      <c r="M20" s="28" t="s">
        <v>20</v>
      </c>
      <c r="N20" s="28" t="s">
        <v>15</v>
      </c>
      <c r="O20" s="28" t="s">
        <v>15</v>
      </c>
      <c r="P20" s="28" t="str">
        <f t="shared" si="7"/>
        <v>F</v>
      </c>
      <c r="Q20" s="28" t="str">
        <f t="shared" si="7"/>
        <v>F</v>
      </c>
      <c r="R20" s="28" t="s">
        <v>20</v>
      </c>
      <c r="S20" s="28" t="s">
        <v>20</v>
      </c>
      <c r="T20" s="28" t="s">
        <v>20</v>
      </c>
      <c r="U20" s="28" t="s">
        <v>15</v>
      </c>
      <c r="V20" s="28" t="s">
        <v>15</v>
      </c>
      <c r="W20" s="28" t="str">
        <f t="shared" si="7"/>
        <v>F</v>
      </c>
      <c r="X20" s="28" t="str">
        <f t="shared" si="6"/>
        <v>F</v>
      </c>
      <c r="Y20" s="28" t="s">
        <v>20</v>
      </c>
      <c r="Z20" s="28" t="s">
        <v>20</v>
      </c>
      <c r="AA20" s="28" t="s">
        <v>20</v>
      </c>
      <c r="AB20" s="28" t="s">
        <v>15</v>
      </c>
      <c r="AC20" s="28" t="s">
        <v>15</v>
      </c>
      <c r="AD20" s="28" t="str">
        <f t="shared" si="6"/>
        <v>F</v>
      </c>
      <c r="AE20" s="28" t="str">
        <f t="shared" si="6"/>
        <v>F</v>
      </c>
      <c r="AF20" s="28" t="s">
        <v>20</v>
      </c>
      <c r="AG20" s="28" t="s">
        <v>20</v>
      </c>
      <c r="AH20" s="28" t="s">
        <v>20</v>
      </c>
      <c r="AI20" s="28" t="s">
        <v>15</v>
      </c>
      <c r="AJ20" s="28" t="s">
        <v>15</v>
      </c>
      <c r="AK20" s="28" t="str">
        <f t="shared" si="6"/>
        <v>F</v>
      </c>
      <c r="AL20" s="28" t="str">
        <f t="shared" si="6"/>
        <v>F</v>
      </c>
      <c r="AM20">
        <f t="shared" si="5"/>
        <v>12</v>
      </c>
    </row>
    <row r="21" spans="1:39">
      <c r="A21" s="3">
        <f>[1]BaseUsager!L40</f>
        <v>38750</v>
      </c>
      <c r="B21" s="29">
        <f t="shared" si="3"/>
        <v>14</v>
      </c>
      <c r="C21" s="4" t="s">
        <v>76</v>
      </c>
      <c r="D21" s="10"/>
      <c r="E21" s="24">
        <v>1</v>
      </c>
      <c r="F21" s="12" t="s">
        <v>23</v>
      </c>
      <c r="G21" s="6" t="s">
        <v>33</v>
      </c>
      <c r="H21" s="28" t="s">
        <v>11</v>
      </c>
      <c r="I21" s="28" t="str">
        <f t="shared" si="7"/>
        <v>F</v>
      </c>
      <c r="J21" s="28" t="str">
        <f t="shared" si="7"/>
        <v>F</v>
      </c>
      <c r="K21" s="28" t="str">
        <f t="shared" si="7"/>
        <v/>
      </c>
      <c r="L21" s="28" t="str">
        <f t="shared" si="7"/>
        <v/>
      </c>
      <c r="M21" s="28" t="str">
        <f t="shared" si="7"/>
        <v/>
      </c>
      <c r="N21" s="28" t="str">
        <f t="shared" si="7"/>
        <v/>
      </c>
      <c r="O21" s="28" t="str">
        <f t="shared" si="7"/>
        <v/>
      </c>
      <c r="P21" s="28" t="str">
        <f t="shared" si="7"/>
        <v>F</v>
      </c>
      <c r="Q21" s="28" t="str">
        <f t="shared" si="7"/>
        <v>F</v>
      </c>
      <c r="R21" s="28" t="str">
        <f t="shared" si="7"/>
        <v/>
      </c>
      <c r="S21" s="28" t="str">
        <f t="shared" si="7"/>
        <v/>
      </c>
      <c r="T21" s="28" t="str">
        <f t="shared" si="7"/>
        <v/>
      </c>
      <c r="U21" s="28" t="str">
        <f t="shared" si="7"/>
        <v/>
      </c>
      <c r="V21" s="28" t="str">
        <f t="shared" si="7"/>
        <v/>
      </c>
      <c r="W21" s="28" t="str">
        <f t="shared" si="7"/>
        <v>F</v>
      </c>
      <c r="X21" s="28" t="str">
        <f t="shared" si="6"/>
        <v>F</v>
      </c>
      <c r="Y21" s="28" t="str">
        <f t="shared" si="6"/>
        <v/>
      </c>
      <c r="Z21" s="28" t="str">
        <f t="shared" si="6"/>
        <v/>
      </c>
      <c r="AA21" s="28" t="str">
        <f t="shared" si="6"/>
        <v/>
      </c>
      <c r="AB21" s="28" t="str">
        <f t="shared" si="6"/>
        <v/>
      </c>
      <c r="AC21" s="28" t="str">
        <f t="shared" si="6"/>
        <v/>
      </c>
      <c r="AD21" s="28" t="str">
        <f t="shared" si="6"/>
        <v>F</v>
      </c>
      <c r="AE21" s="28" t="str">
        <f t="shared" si="6"/>
        <v>F</v>
      </c>
      <c r="AF21" s="28" t="str">
        <f t="shared" si="6"/>
        <v/>
      </c>
      <c r="AG21" s="28" t="str">
        <f t="shared" si="6"/>
        <v/>
      </c>
      <c r="AH21" s="28" t="str">
        <f t="shared" si="6"/>
        <v/>
      </c>
      <c r="AI21" s="28" t="str">
        <f t="shared" si="6"/>
        <v/>
      </c>
      <c r="AJ21" s="28" t="str">
        <f t="shared" si="6"/>
        <v/>
      </c>
      <c r="AK21" s="28" t="str">
        <f t="shared" si="6"/>
        <v>F</v>
      </c>
      <c r="AL21" s="28" t="str">
        <f t="shared" si="6"/>
        <v>F</v>
      </c>
      <c r="AM21">
        <f t="shared" si="5"/>
        <v>20</v>
      </c>
    </row>
    <row r="22" spans="1:39">
      <c r="A22" s="3">
        <f>[1]BaseUsager!$L$42</f>
        <v>37593</v>
      </c>
      <c r="B22" s="29">
        <f t="shared" si="3"/>
        <v>18</v>
      </c>
      <c r="C22" s="4" t="s">
        <v>3</v>
      </c>
      <c r="D22" s="10"/>
      <c r="E22" s="24">
        <v>1</v>
      </c>
      <c r="F22" s="12" t="s">
        <v>21</v>
      </c>
      <c r="G22" s="6" t="s">
        <v>16</v>
      </c>
      <c r="H22" s="28" t="s">
        <v>11</v>
      </c>
      <c r="I22" s="28" t="str">
        <f t="shared" si="7"/>
        <v>F</v>
      </c>
      <c r="J22" s="28" t="str">
        <f t="shared" si="7"/>
        <v>F</v>
      </c>
      <c r="K22" s="28" t="str">
        <f t="shared" si="7"/>
        <v/>
      </c>
      <c r="L22" s="28" t="str">
        <f t="shared" si="7"/>
        <v/>
      </c>
      <c r="M22" s="28" t="str">
        <f t="shared" si="7"/>
        <v/>
      </c>
      <c r="N22" s="28" t="str">
        <f t="shared" si="7"/>
        <v/>
      </c>
      <c r="O22" s="28" t="str">
        <f t="shared" si="7"/>
        <v/>
      </c>
      <c r="P22" s="28" t="str">
        <f t="shared" si="7"/>
        <v>F</v>
      </c>
      <c r="Q22" s="28" t="str">
        <f t="shared" si="7"/>
        <v>F</v>
      </c>
      <c r="R22" s="28" t="str">
        <f t="shared" si="7"/>
        <v/>
      </c>
      <c r="S22" s="28" t="str">
        <f t="shared" si="7"/>
        <v/>
      </c>
      <c r="T22" s="28" t="str">
        <f t="shared" si="7"/>
        <v/>
      </c>
      <c r="U22" s="28" t="str">
        <f t="shared" si="7"/>
        <v/>
      </c>
      <c r="V22" s="28" t="str">
        <f t="shared" si="7"/>
        <v/>
      </c>
      <c r="W22" s="28" t="str">
        <f t="shared" si="7"/>
        <v>F</v>
      </c>
      <c r="X22" s="28" t="str">
        <f t="shared" si="6"/>
        <v>F</v>
      </c>
      <c r="Y22" s="28" t="str">
        <f t="shared" si="6"/>
        <v/>
      </c>
      <c r="Z22" s="28" t="str">
        <f t="shared" si="6"/>
        <v/>
      </c>
      <c r="AA22" s="28" t="str">
        <f t="shared" si="6"/>
        <v/>
      </c>
      <c r="AB22" s="28" t="str">
        <f t="shared" si="6"/>
        <v/>
      </c>
      <c r="AC22" s="28" t="str">
        <f t="shared" si="6"/>
        <v/>
      </c>
      <c r="AD22" s="28" t="str">
        <f t="shared" si="6"/>
        <v>F</v>
      </c>
      <c r="AE22" s="28" t="str">
        <f t="shared" si="6"/>
        <v>F</v>
      </c>
      <c r="AF22" s="28" t="str">
        <f t="shared" si="6"/>
        <v/>
      </c>
      <c r="AG22" s="28" t="str">
        <f t="shared" si="6"/>
        <v/>
      </c>
      <c r="AH22" s="28" t="str">
        <f t="shared" si="6"/>
        <v/>
      </c>
      <c r="AI22" s="28" t="str">
        <f t="shared" si="6"/>
        <v/>
      </c>
      <c r="AJ22" s="28" t="str">
        <f t="shared" si="6"/>
        <v/>
      </c>
      <c r="AK22" s="28" t="str">
        <f t="shared" si="6"/>
        <v>F</v>
      </c>
      <c r="AL22" s="28" t="str">
        <f t="shared" si="6"/>
        <v>F</v>
      </c>
      <c r="AM22">
        <f t="shared" si="5"/>
        <v>20</v>
      </c>
    </row>
    <row r="23" spans="1:39">
      <c r="A23" s="3">
        <f>[1]BaseUsager!$L$48</f>
        <v>36650</v>
      </c>
      <c r="B23" s="29">
        <f t="shared" si="3"/>
        <v>20</v>
      </c>
      <c r="C23" s="4" t="s">
        <v>15</v>
      </c>
      <c r="D23" s="7"/>
      <c r="E23" s="21">
        <v>1</v>
      </c>
      <c r="F23" s="19" t="s">
        <v>4</v>
      </c>
      <c r="G23" s="6" t="s">
        <v>16</v>
      </c>
      <c r="H23" s="28" t="s">
        <v>11</v>
      </c>
      <c r="I23" s="28" t="str">
        <f t="shared" si="7"/>
        <v>F</v>
      </c>
      <c r="J23" s="28" t="str">
        <f t="shared" si="7"/>
        <v>F</v>
      </c>
      <c r="K23" s="28" t="str">
        <f t="shared" si="7"/>
        <v/>
      </c>
      <c r="L23" s="28" t="str">
        <f t="shared" si="7"/>
        <v/>
      </c>
      <c r="M23" s="28" t="str">
        <f t="shared" si="7"/>
        <v/>
      </c>
      <c r="N23" s="28" t="str">
        <f t="shared" si="7"/>
        <v/>
      </c>
      <c r="O23" s="28" t="str">
        <f t="shared" si="7"/>
        <v/>
      </c>
      <c r="P23" s="28" t="str">
        <f t="shared" si="7"/>
        <v>F</v>
      </c>
      <c r="Q23" s="28" t="str">
        <f t="shared" si="7"/>
        <v>F</v>
      </c>
      <c r="R23" s="28" t="str">
        <f t="shared" si="7"/>
        <v/>
      </c>
      <c r="S23" s="28" t="str">
        <f t="shared" si="7"/>
        <v/>
      </c>
      <c r="T23" s="28" t="str">
        <f t="shared" si="7"/>
        <v/>
      </c>
      <c r="U23" s="28" t="str">
        <f t="shared" si="7"/>
        <v/>
      </c>
      <c r="V23" s="28" t="str">
        <f t="shared" si="7"/>
        <v/>
      </c>
      <c r="W23" s="28" t="str">
        <f t="shared" si="7"/>
        <v>F</v>
      </c>
      <c r="X23" s="28" t="str">
        <f t="shared" si="6"/>
        <v>F</v>
      </c>
      <c r="Y23" s="28" t="s">
        <v>3</v>
      </c>
      <c r="Z23" s="28" t="s">
        <v>3</v>
      </c>
      <c r="AA23" s="28" t="s">
        <v>3</v>
      </c>
      <c r="AB23" s="28" t="s">
        <v>3</v>
      </c>
      <c r="AC23" s="28" t="s">
        <v>3</v>
      </c>
      <c r="AD23" s="28" t="str">
        <f t="shared" si="6"/>
        <v>F</v>
      </c>
      <c r="AE23" s="28" t="str">
        <f t="shared" si="6"/>
        <v>F</v>
      </c>
      <c r="AF23" s="28" t="str">
        <f t="shared" si="6"/>
        <v/>
      </c>
      <c r="AG23" s="28" t="str">
        <f t="shared" si="6"/>
        <v/>
      </c>
      <c r="AH23" s="28" t="str">
        <f t="shared" si="6"/>
        <v/>
      </c>
      <c r="AI23" s="28" t="str">
        <f t="shared" si="6"/>
        <v/>
      </c>
      <c r="AJ23" s="28" t="str">
        <f t="shared" si="6"/>
        <v/>
      </c>
      <c r="AK23" s="28" t="str">
        <f t="shared" si="6"/>
        <v>F</v>
      </c>
      <c r="AL23" s="28" t="str">
        <f t="shared" si="6"/>
        <v>F</v>
      </c>
      <c r="AM23">
        <f t="shared" si="5"/>
        <v>15</v>
      </c>
    </row>
    <row r="24" spans="1:39">
      <c r="A24" s="3">
        <f>[1]BaseUsager!L51</f>
        <v>37968</v>
      </c>
      <c r="B24" s="29">
        <f t="shared" si="3"/>
        <v>17</v>
      </c>
      <c r="C24" s="4" t="s">
        <v>13</v>
      </c>
      <c r="D24" s="7"/>
      <c r="E24" s="21">
        <v>0.8</v>
      </c>
      <c r="F24" s="8" t="s">
        <v>21</v>
      </c>
      <c r="G24" s="6" t="s">
        <v>0</v>
      </c>
      <c r="H24" s="28" t="s">
        <v>11</v>
      </c>
      <c r="I24" s="28" t="str">
        <f t="shared" si="7"/>
        <v>F</v>
      </c>
      <c r="J24" s="28" t="str">
        <f t="shared" si="7"/>
        <v>F</v>
      </c>
      <c r="K24" s="28" t="str">
        <f t="shared" si="7"/>
        <v/>
      </c>
      <c r="L24" s="28" t="str">
        <f t="shared" si="7"/>
        <v/>
      </c>
      <c r="M24" s="28" t="s">
        <v>9</v>
      </c>
      <c r="N24" s="28" t="str">
        <f t="shared" si="7"/>
        <v/>
      </c>
      <c r="O24" s="28" t="str">
        <f t="shared" si="7"/>
        <v/>
      </c>
      <c r="P24" s="28" t="str">
        <f t="shared" si="7"/>
        <v>F</v>
      </c>
      <c r="Q24" s="28" t="str">
        <f t="shared" si="7"/>
        <v>F</v>
      </c>
      <c r="R24" s="28" t="str">
        <f t="shared" si="7"/>
        <v/>
      </c>
      <c r="S24" s="28" t="str">
        <f t="shared" si="7"/>
        <v/>
      </c>
      <c r="T24" s="28" t="s">
        <v>9</v>
      </c>
      <c r="U24" s="28" t="str">
        <f t="shared" si="7"/>
        <v/>
      </c>
      <c r="V24" s="28" t="str">
        <f t="shared" si="7"/>
        <v/>
      </c>
      <c r="W24" s="28" t="str">
        <f t="shared" si="7"/>
        <v>F</v>
      </c>
      <c r="X24" s="28" t="str">
        <f t="shared" si="6"/>
        <v>F</v>
      </c>
      <c r="Y24" s="28" t="str">
        <f t="shared" si="6"/>
        <v/>
      </c>
      <c r="Z24" s="28" t="str">
        <f t="shared" si="6"/>
        <v/>
      </c>
      <c r="AA24" s="28" t="s">
        <v>9</v>
      </c>
      <c r="AB24" s="28" t="str">
        <f t="shared" si="6"/>
        <v/>
      </c>
      <c r="AC24" s="28" t="str">
        <f t="shared" si="6"/>
        <v/>
      </c>
      <c r="AD24" s="28" t="str">
        <f t="shared" si="6"/>
        <v>F</v>
      </c>
      <c r="AE24" s="28" t="str">
        <f t="shared" si="6"/>
        <v>F</v>
      </c>
      <c r="AF24" s="28" t="str">
        <f t="shared" si="6"/>
        <v/>
      </c>
      <c r="AG24" s="28" t="str">
        <f t="shared" si="6"/>
        <v/>
      </c>
      <c r="AH24" s="28" t="s">
        <v>9</v>
      </c>
      <c r="AI24" s="28" t="str">
        <f t="shared" si="6"/>
        <v/>
      </c>
      <c r="AJ24" s="28" t="str">
        <f t="shared" si="6"/>
        <v/>
      </c>
      <c r="AK24" s="28" t="str">
        <f t="shared" si="6"/>
        <v>F</v>
      </c>
      <c r="AL24" s="28" t="str">
        <f t="shared" si="6"/>
        <v>F</v>
      </c>
      <c r="AM24">
        <f t="shared" si="5"/>
        <v>16</v>
      </c>
    </row>
    <row r="25" spans="1:39">
      <c r="A25" s="3">
        <f>[1]BaseUsager!L52</f>
        <v>36818</v>
      </c>
      <c r="B25" s="29">
        <f t="shared" si="3"/>
        <v>20</v>
      </c>
      <c r="C25" s="4" t="s">
        <v>77</v>
      </c>
      <c r="D25" s="7"/>
      <c r="E25" s="21">
        <v>1</v>
      </c>
      <c r="F25" s="8" t="s">
        <v>19</v>
      </c>
      <c r="G25" s="6" t="s">
        <v>16</v>
      </c>
      <c r="H25" s="28" t="s">
        <v>11</v>
      </c>
      <c r="I25" s="28" t="str">
        <f t="shared" si="7"/>
        <v>F</v>
      </c>
      <c r="J25" s="28" t="str">
        <f t="shared" si="7"/>
        <v>F</v>
      </c>
      <c r="K25" s="28" t="str">
        <f t="shared" si="7"/>
        <v/>
      </c>
      <c r="L25" s="28" t="str">
        <f t="shared" si="7"/>
        <v/>
      </c>
      <c r="M25" s="28" t="str">
        <f t="shared" si="7"/>
        <v/>
      </c>
      <c r="N25" s="28" t="str">
        <f t="shared" si="7"/>
        <v/>
      </c>
      <c r="O25" s="28" t="str">
        <f t="shared" si="7"/>
        <v/>
      </c>
      <c r="P25" s="28" t="str">
        <f t="shared" si="7"/>
        <v>F</v>
      </c>
      <c r="Q25" s="28" t="str">
        <f t="shared" si="7"/>
        <v>F</v>
      </c>
      <c r="R25" s="28" t="str">
        <f t="shared" si="7"/>
        <v/>
      </c>
      <c r="S25" s="28" t="str">
        <f t="shared" si="7"/>
        <v/>
      </c>
      <c r="T25" s="28" t="str">
        <f t="shared" si="7"/>
        <v/>
      </c>
      <c r="U25" s="28" t="str">
        <f t="shared" si="7"/>
        <v/>
      </c>
      <c r="V25" s="28" t="str">
        <f t="shared" si="7"/>
        <v/>
      </c>
      <c r="W25" s="28" t="str">
        <f t="shared" si="7"/>
        <v>F</v>
      </c>
      <c r="X25" s="28" t="str">
        <f t="shared" si="6"/>
        <v>F</v>
      </c>
      <c r="Y25" s="28" t="str">
        <f t="shared" si="6"/>
        <v/>
      </c>
      <c r="Z25" s="28" t="str">
        <f t="shared" si="6"/>
        <v/>
      </c>
      <c r="AA25" s="28" t="str">
        <f t="shared" si="6"/>
        <v/>
      </c>
      <c r="AB25" s="28" t="str">
        <f t="shared" si="6"/>
        <v/>
      </c>
      <c r="AC25" s="28" t="str">
        <f t="shared" si="6"/>
        <v/>
      </c>
      <c r="AD25" s="28" t="str">
        <f t="shared" si="6"/>
        <v>F</v>
      </c>
      <c r="AE25" s="28" t="str">
        <f t="shared" si="6"/>
        <v>F</v>
      </c>
      <c r="AF25" s="28" t="str">
        <f t="shared" si="6"/>
        <v/>
      </c>
      <c r="AG25" s="28" t="str">
        <f t="shared" si="6"/>
        <v/>
      </c>
      <c r="AH25" s="28" t="str">
        <f t="shared" si="6"/>
        <v/>
      </c>
      <c r="AI25" s="28" t="str">
        <f t="shared" si="6"/>
        <v/>
      </c>
      <c r="AJ25" s="28" t="str">
        <f t="shared" si="6"/>
        <v/>
      </c>
      <c r="AK25" s="28" t="str">
        <f t="shared" si="6"/>
        <v>F</v>
      </c>
      <c r="AL25" s="28" t="str">
        <f t="shared" si="6"/>
        <v>F</v>
      </c>
      <c r="AM25">
        <f t="shared" si="5"/>
        <v>20</v>
      </c>
    </row>
    <row r="26" spans="1:39">
      <c r="A26" s="3">
        <f>[1]BaseUsager!$L$54</f>
        <v>38523</v>
      </c>
      <c r="B26" s="29">
        <f t="shared" si="3"/>
        <v>15</v>
      </c>
      <c r="C26" s="4" t="s">
        <v>14</v>
      </c>
      <c r="D26" s="7"/>
      <c r="E26" s="21">
        <v>1</v>
      </c>
      <c r="F26" s="8" t="s">
        <v>21</v>
      </c>
      <c r="G26" s="6" t="s">
        <v>17</v>
      </c>
      <c r="H26" s="28" t="s">
        <v>11</v>
      </c>
      <c r="I26" s="28" t="str">
        <f t="shared" si="7"/>
        <v>F</v>
      </c>
      <c r="J26" s="28" t="str">
        <f t="shared" si="7"/>
        <v>F</v>
      </c>
      <c r="K26" s="28" t="str">
        <f t="shared" si="7"/>
        <v/>
      </c>
      <c r="L26" s="28" t="str">
        <f t="shared" si="7"/>
        <v/>
      </c>
      <c r="M26" s="28" t="str">
        <f t="shared" si="7"/>
        <v/>
      </c>
      <c r="N26" s="28" t="str">
        <f t="shared" si="7"/>
        <v/>
      </c>
      <c r="O26" s="28" t="str">
        <f t="shared" si="7"/>
        <v/>
      </c>
      <c r="P26" s="28" t="str">
        <f t="shared" si="7"/>
        <v>F</v>
      </c>
      <c r="Q26" s="28" t="str">
        <f t="shared" si="7"/>
        <v>F</v>
      </c>
      <c r="R26" s="28" t="str">
        <f t="shared" si="7"/>
        <v/>
      </c>
      <c r="S26" s="28" t="str">
        <f t="shared" si="7"/>
        <v/>
      </c>
      <c r="T26" s="28" t="str">
        <f t="shared" si="7"/>
        <v/>
      </c>
      <c r="U26" s="28" t="str">
        <f t="shared" si="7"/>
        <v/>
      </c>
      <c r="V26" s="28" t="str">
        <f t="shared" si="7"/>
        <v/>
      </c>
      <c r="W26" s="28" t="str">
        <f t="shared" si="7"/>
        <v>F</v>
      </c>
      <c r="X26" s="28" t="str">
        <f t="shared" si="6"/>
        <v>F</v>
      </c>
      <c r="Y26" s="28" t="str">
        <f t="shared" si="6"/>
        <v/>
      </c>
      <c r="Z26" s="28" t="str">
        <f t="shared" si="6"/>
        <v/>
      </c>
      <c r="AA26" s="28" t="str">
        <f t="shared" si="6"/>
        <v/>
      </c>
      <c r="AB26" s="28" t="str">
        <f t="shared" si="6"/>
        <v/>
      </c>
      <c r="AC26" s="28" t="str">
        <f t="shared" si="6"/>
        <v/>
      </c>
      <c r="AD26" s="28" t="str">
        <f t="shared" si="6"/>
        <v>F</v>
      </c>
      <c r="AE26" s="28" t="str">
        <f t="shared" si="6"/>
        <v>F</v>
      </c>
      <c r="AF26" s="28" t="str">
        <f t="shared" si="6"/>
        <v/>
      </c>
      <c r="AG26" s="28" t="str">
        <f t="shared" si="6"/>
        <v/>
      </c>
      <c r="AH26" s="28" t="str">
        <f t="shared" si="6"/>
        <v/>
      </c>
      <c r="AI26" s="28" t="str">
        <f t="shared" si="6"/>
        <v/>
      </c>
      <c r="AJ26" s="28" t="str">
        <f t="shared" si="6"/>
        <v/>
      </c>
      <c r="AK26" s="28" t="str">
        <f t="shared" si="6"/>
        <v>F</v>
      </c>
      <c r="AL26" s="28" t="str">
        <f t="shared" si="6"/>
        <v>F</v>
      </c>
      <c r="AM26">
        <f t="shared" si="5"/>
        <v>20</v>
      </c>
    </row>
    <row r="27" spans="1:39">
      <c r="A27" s="3">
        <f>[1]BaseUsager!$L$58</f>
        <v>38356</v>
      </c>
      <c r="B27" s="29">
        <f t="shared" si="3"/>
        <v>16</v>
      </c>
      <c r="C27" s="4" t="s">
        <v>78</v>
      </c>
      <c r="D27" s="7"/>
      <c r="E27" s="21">
        <v>1</v>
      </c>
      <c r="F27" s="8" t="s">
        <v>21</v>
      </c>
      <c r="G27" s="6" t="s">
        <v>17</v>
      </c>
      <c r="H27" s="28" t="s">
        <v>11</v>
      </c>
      <c r="I27" s="28" t="str">
        <f t="shared" si="7"/>
        <v>F</v>
      </c>
      <c r="J27" s="28" t="str">
        <f t="shared" si="7"/>
        <v>F</v>
      </c>
      <c r="K27" s="28" t="str">
        <f t="shared" si="7"/>
        <v/>
      </c>
      <c r="L27" s="28" t="str">
        <f t="shared" si="7"/>
        <v/>
      </c>
      <c r="M27" s="28" t="str">
        <f t="shared" si="7"/>
        <v/>
      </c>
      <c r="N27" s="28" t="str">
        <f t="shared" si="7"/>
        <v/>
      </c>
      <c r="O27" s="28" t="str">
        <f t="shared" si="7"/>
        <v/>
      </c>
      <c r="P27" s="28" t="str">
        <f t="shared" si="7"/>
        <v>F</v>
      </c>
      <c r="Q27" s="28" t="str">
        <f t="shared" si="7"/>
        <v>F</v>
      </c>
      <c r="R27" s="28" t="str">
        <f t="shared" si="7"/>
        <v/>
      </c>
      <c r="S27" s="28" t="str">
        <f t="shared" si="7"/>
        <v/>
      </c>
      <c r="T27" s="28" t="str">
        <f t="shared" si="7"/>
        <v/>
      </c>
      <c r="U27" s="28" t="str">
        <f t="shared" si="7"/>
        <v/>
      </c>
      <c r="V27" s="28" t="str">
        <f t="shared" si="7"/>
        <v/>
      </c>
      <c r="W27" s="28" t="str">
        <f t="shared" si="7"/>
        <v>F</v>
      </c>
      <c r="X27" s="28" t="str">
        <f t="shared" si="6"/>
        <v>F</v>
      </c>
      <c r="Y27" s="28" t="str">
        <f t="shared" si="6"/>
        <v/>
      </c>
      <c r="Z27" s="28" t="str">
        <f t="shared" si="6"/>
        <v/>
      </c>
      <c r="AA27" s="28" t="str">
        <f t="shared" si="6"/>
        <v/>
      </c>
      <c r="AB27" s="28" t="str">
        <f t="shared" si="6"/>
        <v/>
      </c>
      <c r="AC27" s="28" t="str">
        <f t="shared" si="6"/>
        <v/>
      </c>
      <c r="AD27" s="28" t="str">
        <f t="shared" si="6"/>
        <v>F</v>
      </c>
      <c r="AE27" s="28" t="str">
        <f t="shared" si="6"/>
        <v>F</v>
      </c>
      <c r="AF27" s="28" t="str">
        <f t="shared" si="6"/>
        <v/>
      </c>
      <c r="AG27" s="28" t="str">
        <f t="shared" si="6"/>
        <v/>
      </c>
      <c r="AH27" s="28" t="str">
        <f t="shared" si="6"/>
        <v/>
      </c>
      <c r="AI27" s="28" t="str">
        <f t="shared" si="6"/>
        <v/>
      </c>
      <c r="AJ27" s="28" t="str">
        <f t="shared" si="6"/>
        <v/>
      </c>
      <c r="AK27" s="28" t="str">
        <f t="shared" si="6"/>
        <v>F</v>
      </c>
      <c r="AL27" s="28" t="str">
        <f t="shared" si="6"/>
        <v>F</v>
      </c>
      <c r="AM27">
        <f t="shared" si="5"/>
        <v>20</v>
      </c>
    </row>
    <row r="28" spans="1:39">
      <c r="A28" s="3">
        <f>[1]BaseUsager!$L$60</f>
        <v>38412</v>
      </c>
      <c r="B28" s="29">
        <f t="shared" si="3"/>
        <v>15</v>
      </c>
      <c r="C28" s="4" t="s">
        <v>79</v>
      </c>
      <c r="D28" s="7"/>
      <c r="E28" s="21">
        <v>1</v>
      </c>
      <c r="F28" s="8" t="s">
        <v>21</v>
      </c>
      <c r="G28" s="6" t="s">
        <v>17</v>
      </c>
      <c r="H28" s="28" t="s">
        <v>11</v>
      </c>
      <c r="I28" s="28" t="str">
        <f t="shared" si="7"/>
        <v>F</v>
      </c>
      <c r="J28" s="28" t="str">
        <f t="shared" si="7"/>
        <v>F</v>
      </c>
      <c r="K28" s="28" t="str">
        <f t="shared" si="7"/>
        <v/>
      </c>
      <c r="L28" s="28" t="str">
        <f t="shared" si="7"/>
        <v/>
      </c>
      <c r="M28" s="28" t="str">
        <f t="shared" si="7"/>
        <v/>
      </c>
      <c r="N28" s="28" t="str">
        <f t="shared" si="7"/>
        <v/>
      </c>
      <c r="O28" s="28" t="str">
        <f t="shared" si="7"/>
        <v/>
      </c>
      <c r="P28" s="28" t="str">
        <f t="shared" si="7"/>
        <v>F</v>
      </c>
      <c r="Q28" s="28" t="str">
        <f t="shared" si="7"/>
        <v>F</v>
      </c>
      <c r="R28" s="28" t="str">
        <f t="shared" si="7"/>
        <v/>
      </c>
      <c r="S28" s="28" t="str">
        <f t="shared" si="7"/>
        <v/>
      </c>
      <c r="T28" s="28" t="str">
        <f t="shared" si="7"/>
        <v/>
      </c>
      <c r="U28" s="28" t="str">
        <f t="shared" si="7"/>
        <v/>
      </c>
      <c r="V28" s="28" t="str">
        <f t="shared" si="7"/>
        <v/>
      </c>
      <c r="W28" s="28" t="str">
        <f t="shared" si="7"/>
        <v>F</v>
      </c>
      <c r="X28" s="28" t="str">
        <f t="shared" si="6"/>
        <v>F</v>
      </c>
      <c r="Y28" s="28" t="str">
        <f t="shared" si="6"/>
        <v/>
      </c>
      <c r="Z28" s="28" t="str">
        <f t="shared" si="6"/>
        <v/>
      </c>
      <c r="AA28" s="28" t="str">
        <f t="shared" si="6"/>
        <v/>
      </c>
      <c r="AB28" s="28" t="str">
        <f t="shared" si="6"/>
        <v/>
      </c>
      <c r="AC28" s="28" t="str">
        <f t="shared" si="6"/>
        <v/>
      </c>
      <c r="AD28" s="28" t="str">
        <f t="shared" si="6"/>
        <v>F</v>
      </c>
      <c r="AE28" s="28" t="str">
        <f t="shared" si="6"/>
        <v>F</v>
      </c>
      <c r="AF28" s="28" t="str">
        <f t="shared" si="6"/>
        <v/>
      </c>
      <c r="AG28" s="28" t="str">
        <f t="shared" si="6"/>
        <v/>
      </c>
      <c r="AH28" s="28" t="str">
        <f t="shared" si="6"/>
        <v/>
      </c>
      <c r="AI28" s="28" t="str">
        <f t="shared" si="6"/>
        <v/>
      </c>
      <c r="AJ28" s="28" t="str">
        <f t="shared" si="6"/>
        <v/>
      </c>
      <c r="AK28" s="28" t="str">
        <f t="shared" si="6"/>
        <v>F</v>
      </c>
      <c r="AL28" s="28" t="str">
        <f t="shared" si="6"/>
        <v>F</v>
      </c>
      <c r="AM28">
        <f t="shared" si="5"/>
        <v>20</v>
      </c>
    </row>
    <row r="29" spans="1:39">
      <c r="A29" s="3">
        <f>[1]BaseUsager!L62</f>
        <v>37153</v>
      </c>
      <c r="B29" s="29">
        <f t="shared" si="3"/>
        <v>19</v>
      </c>
      <c r="C29" s="4" t="s">
        <v>80</v>
      </c>
      <c r="D29" s="5"/>
      <c r="E29" s="20">
        <v>1</v>
      </c>
      <c r="F29" s="8" t="s">
        <v>21</v>
      </c>
      <c r="G29" s="11" t="s">
        <v>16</v>
      </c>
      <c r="H29" s="28" t="s">
        <v>11</v>
      </c>
      <c r="I29" s="28" t="str">
        <f t="shared" si="7"/>
        <v>F</v>
      </c>
      <c r="J29" s="28" t="str">
        <f t="shared" si="7"/>
        <v>F</v>
      </c>
      <c r="K29" s="28" t="str">
        <f t="shared" si="7"/>
        <v/>
      </c>
      <c r="L29" s="28" t="str">
        <f t="shared" si="7"/>
        <v/>
      </c>
      <c r="M29" s="28" t="str">
        <f t="shared" si="7"/>
        <v/>
      </c>
      <c r="N29" s="28" t="str">
        <f t="shared" si="7"/>
        <v/>
      </c>
      <c r="O29" s="28" t="str">
        <f t="shared" ref="O29:AD30" si="9">IF(O$3="Sa","F",IF(O$3="Di","F",""))</f>
        <v/>
      </c>
      <c r="P29" s="28" t="str">
        <f t="shared" si="9"/>
        <v>F</v>
      </c>
      <c r="Q29" s="28" t="str">
        <f t="shared" si="9"/>
        <v>F</v>
      </c>
      <c r="R29" s="28" t="str">
        <f t="shared" si="9"/>
        <v/>
      </c>
      <c r="S29" s="28" t="str">
        <f t="shared" si="9"/>
        <v/>
      </c>
      <c r="T29" s="28" t="str">
        <f t="shared" si="9"/>
        <v/>
      </c>
      <c r="U29" s="28" t="str">
        <f t="shared" si="9"/>
        <v/>
      </c>
      <c r="V29" s="28" t="str">
        <f t="shared" si="9"/>
        <v/>
      </c>
      <c r="W29" s="28" t="str">
        <f t="shared" si="9"/>
        <v>F</v>
      </c>
      <c r="X29" s="28" t="str">
        <f t="shared" si="9"/>
        <v>F</v>
      </c>
      <c r="Y29" s="28" t="str">
        <f t="shared" si="9"/>
        <v/>
      </c>
      <c r="Z29" s="28" t="str">
        <f t="shared" si="9"/>
        <v/>
      </c>
      <c r="AA29" s="28" t="str">
        <f t="shared" si="9"/>
        <v/>
      </c>
      <c r="AB29" s="28" t="str">
        <f t="shared" si="9"/>
        <v/>
      </c>
      <c r="AC29" s="28" t="str">
        <f t="shared" si="9"/>
        <v/>
      </c>
      <c r="AD29" s="28" t="str">
        <f t="shared" si="9"/>
        <v>F</v>
      </c>
      <c r="AE29" s="28" t="str">
        <f t="shared" si="6"/>
        <v>F</v>
      </c>
      <c r="AF29" s="28" t="str">
        <f t="shared" si="6"/>
        <v/>
      </c>
      <c r="AG29" s="28" t="str">
        <f t="shared" si="6"/>
        <v/>
      </c>
      <c r="AH29" s="28" t="str">
        <f t="shared" si="6"/>
        <v/>
      </c>
      <c r="AI29" s="28" t="str">
        <f t="shared" si="6"/>
        <v/>
      </c>
      <c r="AJ29" s="28" t="str">
        <f t="shared" si="6"/>
        <v/>
      </c>
      <c r="AK29" s="28" t="str">
        <f t="shared" si="6"/>
        <v>F</v>
      </c>
      <c r="AL29" s="28" t="str">
        <f t="shared" si="6"/>
        <v>F</v>
      </c>
      <c r="AM29">
        <f t="shared" si="5"/>
        <v>20</v>
      </c>
    </row>
    <row r="30" spans="1:39">
      <c r="A30" s="3">
        <f>[1]BaseUsager!L63</f>
        <v>37804</v>
      </c>
      <c r="B30" s="29">
        <f t="shared" si="3"/>
        <v>17</v>
      </c>
      <c r="C30" s="4" t="s">
        <v>81</v>
      </c>
      <c r="D30" s="5"/>
      <c r="E30" s="20">
        <v>1</v>
      </c>
      <c r="F30" s="8" t="s">
        <v>21</v>
      </c>
      <c r="G30" s="11" t="s">
        <v>0</v>
      </c>
      <c r="H30" s="28" t="s">
        <v>11</v>
      </c>
      <c r="I30" s="28" t="str">
        <f t="shared" ref="I30:W30" si="10">IF(I$3="Sa","F",IF(I$3="Di","F",""))</f>
        <v>F</v>
      </c>
      <c r="J30" s="28" t="str">
        <f t="shared" si="10"/>
        <v>F</v>
      </c>
      <c r="K30" s="28" t="str">
        <f t="shared" si="10"/>
        <v/>
      </c>
      <c r="L30" s="28" t="str">
        <f t="shared" si="10"/>
        <v/>
      </c>
      <c r="M30" s="28" t="str">
        <f t="shared" si="10"/>
        <v/>
      </c>
      <c r="N30" s="28" t="str">
        <f t="shared" si="10"/>
        <v/>
      </c>
      <c r="O30" s="28" t="str">
        <f t="shared" si="10"/>
        <v/>
      </c>
      <c r="P30" s="28" t="str">
        <f t="shared" si="10"/>
        <v>F</v>
      </c>
      <c r="Q30" s="28" t="str">
        <f t="shared" si="10"/>
        <v>F</v>
      </c>
      <c r="R30" s="28" t="str">
        <f t="shared" si="10"/>
        <v/>
      </c>
      <c r="S30" s="28" t="str">
        <f t="shared" si="10"/>
        <v/>
      </c>
      <c r="T30" s="28" t="str">
        <f t="shared" si="10"/>
        <v/>
      </c>
      <c r="U30" s="28" t="str">
        <f t="shared" si="10"/>
        <v/>
      </c>
      <c r="V30" s="28" t="str">
        <f t="shared" si="10"/>
        <v/>
      </c>
      <c r="W30" s="28" t="str">
        <f t="shared" si="10"/>
        <v>F</v>
      </c>
      <c r="X30" s="28" t="str">
        <f t="shared" si="9"/>
        <v>F</v>
      </c>
      <c r="Y30" s="28" t="str">
        <f t="shared" si="9"/>
        <v/>
      </c>
      <c r="Z30" s="28" t="str">
        <f t="shared" si="9"/>
        <v/>
      </c>
      <c r="AA30" s="28" t="str">
        <f t="shared" si="9"/>
        <v/>
      </c>
      <c r="AB30" s="28" t="str">
        <f t="shared" si="9"/>
        <v/>
      </c>
      <c r="AC30" s="28" t="str">
        <f t="shared" si="9"/>
        <v/>
      </c>
      <c r="AD30" s="28" t="str">
        <f t="shared" si="9"/>
        <v>F</v>
      </c>
      <c r="AE30" s="28" t="str">
        <f t="shared" si="6"/>
        <v>F</v>
      </c>
      <c r="AF30" s="28" t="str">
        <f t="shared" si="6"/>
        <v/>
      </c>
      <c r="AG30" s="28" t="str">
        <f t="shared" si="6"/>
        <v/>
      </c>
      <c r="AH30" s="28" t="str">
        <f t="shared" si="6"/>
        <v/>
      </c>
      <c r="AI30" s="28" t="str">
        <f t="shared" si="6"/>
        <v/>
      </c>
      <c r="AJ30" s="28" t="str">
        <f t="shared" si="6"/>
        <v/>
      </c>
      <c r="AK30" s="28" t="str">
        <f t="shared" si="6"/>
        <v>F</v>
      </c>
      <c r="AL30" s="28" t="str">
        <f t="shared" ref="I30:AL33" si="11">IF(AL$3="Sa","F",IF(AL$3="Di","F",""))</f>
        <v>F</v>
      </c>
      <c r="AM30">
        <f t="shared" si="5"/>
        <v>20</v>
      </c>
    </row>
    <row r="31" spans="1:39">
      <c r="A31" s="3">
        <f>[1]BaseUsager!$L$65</f>
        <v>39411</v>
      </c>
      <c r="B31" s="29">
        <f t="shared" si="3"/>
        <v>13</v>
      </c>
      <c r="C31" s="4" t="s">
        <v>24</v>
      </c>
      <c r="D31" s="5"/>
      <c r="E31" s="20">
        <v>0.6</v>
      </c>
      <c r="F31" s="8" t="s">
        <v>22</v>
      </c>
      <c r="G31" s="11" t="s">
        <v>34</v>
      </c>
      <c r="H31" s="28" t="s">
        <v>11</v>
      </c>
      <c r="I31" s="28" t="str">
        <f t="shared" si="11"/>
        <v>F</v>
      </c>
      <c r="J31" s="28" t="str">
        <f t="shared" si="11"/>
        <v>F</v>
      </c>
      <c r="K31" s="28" t="s">
        <v>9</v>
      </c>
      <c r="L31" s="28" t="str">
        <f t="shared" si="11"/>
        <v/>
      </c>
      <c r="M31" s="28" t="s">
        <v>9</v>
      </c>
      <c r="N31" s="28" t="str">
        <f t="shared" si="11"/>
        <v/>
      </c>
      <c r="O31" s="28" t="str">
        <f t="shared" si="11"/>
        <v/>
      </c>
      <c r="P31" s="28" t="str">
        <f t="shared" si="11"/>
        <v>F</v>
      </c>
      <c r="Q31" s="28" t="str">
        <f t="shared" si="11"/>
        <v>F</v>
      </c>
      <c r="R31" s="28" t="s">
        <v>9</v>
      </c>
      <c r="S31" s="28" t="str">
        <f t="shared" si="11"/>
        <v/>
      </c>
      <c r="T31" s="28" t="s">
        <v>9</v>
      </c>
      <c r="U31" s="28" t="str">
        <f t="shared" si="11"/>
        <v/>
      </c>
      <c r="V31" s="28" t="str">
        <f t="shared" si="11"/>
        <v/>
      </c>
      <c r="W31" s="28" t="str">
        <f t="shared" si="11"/>
        <v>F</v>
      </c>
      <c r="X31" s="28" t="str">
        <f t="shared" si="11"/>
        <v>F</v>
      </c>
      <c r="Y31" s="28" t="s">
        <v>9</v>
      </c>
      <c r="Z31" s="28" t="str">
        <f t="shared" si="11"/>
        <v/>
      </c>
      <c r="AA31" s="28" t="s">
        <v>9</v>
      </c>
      <c r="AB31" s="28" t="str">
        <f t="shared" si="11"/>
        <v/>
      </c>
      <c r="AC31" s="28" t="str">
        <f t="shared" si="11"/>
        <v/>
      </c>
      <c r="AD31" s="28" t="str">
        <f t="shared" si="11"/>
        <v>F</v>
      </c>
      <c r="AE31" s="28" t="str">
        <f t="shared" si="11"/>
        <v>F</v>
      </c>
      <c r="AF31" s="28" t="s">
        <v>9</v>
      </c>
      <c r="AG31" s="28" t="str">
        <f t="shared" si="11"/>
        <v/>
      </c>
      <c r="AH31" s="28" t="s">
        <v>9</v>
      </c>
      <c r="AI31" s="28" t="str">
        <f t="shared" si="11"/>
        <v/>
      </c>
      <c r="AJ31" s="28" t="str">
        <f t="shared" si="11"/>
        <v/>
      </c>
      <c r="AK31" s="28" t="str">
        <f t="shared" si="11"/>
        <v>F</v>
      </c>
      <c r="AL31" s="28" t="str">
        <f t="shared" si="11"/>
        <v>F</v>
      </c>
      <c r="AM31">
        <f t="shared" si="5"/>
        <v>12</v>
      </c>
    </row>
    <row r="32" spans="1:39">
      <c r="A32" s="3">
        <f>[1]BaseUsager!$L$67</f>
        <v>36666</v>
      </c>
      <c r="B32" s="29">
        <f t="shared" si="3"/>
        <v>20</v>
      </c>
      <c r="C32" s="4" t="s">
        <v>26</v>
      </c>
      <c r="D32" s="1"/>
      <c r="E32" s="23">
        <v>1</v>
      </c>
      <c r="F32" s="19" t="s">
        <v>18</v>
      </c>
      <c r="G32" s="6" t="s">
        <v>16</v>
      </c>
      <c r="H32" s="28" t="s">
        <v>11</v>
      </c>
      <c r="I32" s="28" t="str">
        <f t="shared" si="11"/>
        <v>F</v>
      </c>
      <c r="J32" s="28" t="str">
        <f t="shared" si="11"/>
        <v>F</v>
      </c>
      <c r="K32" s="28" t="str">
        <f t="shared" si="11"/>
        <v/>
      </c>
      <c r="L32" s="28" t="str">
        <f t="shared" si="11"/>
        <v/>
      </c>
      <c r="M32" s="28" t="str">
        <f t="shared" si="11"/>
        <v/>
      </c>
      <c r="N32" s="28" t="str">
        <f t="shared" si="11"/>
        <v/>
      </c>
      <c r="O32" s="28" t="str">
        <f t="shared" si="11"/>
        <v/>
      </c>
      <c r="P32" s="28" t="str">
        <f t="shared" si="11"/>
        <v>F</v>
      </c>
      <c r="Q32" s="28" t="str">
        <f t="shared" si="11"/>
        <v>F</v>
      </c>
      <c r="R32" s="28" t="str">
        <f t="shared" si="11"/>
        <v/>
      </c>
      <c r="S32" s="28" t="str">
        <f t="shared" si="11"/>
        <v/>
      </c>
      <c r="T32" s="28" t="str">
        <f t="shared" si="11"/>
        <v/>
      </c>
      <c r="U32" s="28" t="str">
        <f t="shared" si="11"/>
        <v/>
      </c>
      <c r="V32" s="28" t="str">
        <f t="shared" si="11"/>
        <v/>
      </c>
      <c r="W32" s="28" t="str">
        <f t="shared" si="11"/>
        <v>F</v>
      </c>
      <c r="X32" s="28" t="str">
        <f t="shared" si="11"/>
        <v>F</v>
      </c>
      <c r="Y32" s="28" t="str">
        <f t="shared" si="11"/>
        <v/>
      </c>
      <c r="Z32" s="28" t="str">
        <f t="shared" si="11"/>
        <v/>
      </c>
      <c r="AA32" s="28" t="str">
        <f t="shared" si="11"/>
        <v/>
      </c>
      <c r="AB32" s="28" t="str">
        <f t="shared" si="11"/>
        <v/>
      </c>
      <c r="AC32" s="28" t="str">
        <f t="shared" si="11"/>
        <v/>
      </c>
      <c r="AD32" s="28" t="str">
        <f t="shared" si="11"/>
        <v>F</v>
      </c>
      <c r="AE32" s="28" t="str">
        <f t="shared" si="11"/>
        <v>F</v>
      </c>
      <c r="AF32" s="28" t="str">
        <f t="shared" si="11"/>
        <v/>
      </c>
      <c r="AG32" s="28" t="str">
        <f t="shared" si="11"/>
        <v/>
      </c>
      <c r="AH32" s="28" t="str">
        <f t="shared" si="11"/>
        <v/>
      </c>
      <c r="AI32" s="28" t="str">
        <f t="shared" si="11"/>
        <v/>
      </c>
      <c r="AJ32" s="28" t="str">
        <f t="shared" si="11"/>
        <v/>
      </c>
      <c r="AK32" s="28" t="str">
        <f t="shared" si="11"/>
        <v>F</v>
      </c>
      <c r="AL32" s="28" t="str">
        <f t="shared" si="11"/>
        <v>F</v>
      </c>
      <c r="AM32">
        <f t="shared" si="5"/>
        <v>20</v>
      </c>
    </row>
    <row r="33" spans="1:39">
      <c r="A33" s="3">
        <f>[1]BaseUsager!$L$74</f>
        <v>39074</v>
      </c>
      <c r="B33" s="29">
        <f t="shared" si="3"/>
        <v>14</v>
      </c>
      <c r="C33" s="4" t="s">
        <v>82</v>
      </c>
      <c r="D33" s="5"/>
      <c r="E33" s="20">
        <v>1</v>
      </c>
      <c r="F33" s="8" t="s">
        <v>21</v>
      </c>
      <c r="G33" s="11" t="s">
        <v>17</v>
      </c>
      <c r="H33" s="28" t="s">
        <v>11</v>
      </c>
      <c r="I33" s="28" t="str">
        <f t="shared" si="11"/>
        <v>F</v>
      </c>
      <c r="J33" s="28" t="str">
        <f t="shared" si="11"/>
        <v>F</v>
      </c>
      <c r="K33" s="28" t="str">
        <f t="shared" si="11"/>
        <v/>
      </c>
      <c r="L33" s="28" t="str">
        <f t="shared" si="11"/>
        <v/>
      </c>
      <c r="M33" s="28" t="str">
        <f t="shared" si="11"/>
        <v/>
      </c>
      <c r="N33" s="28" t="str">
        <f t="shared" si="11"/>
        <v/>
      </c>
      <c r="O33" s="28" t="str">
        <f t="shared" si="11"/>
        <v/>
      </c>
      <c r="P33" s="28" t="str">
        <f t="shared" si="11"/>
        <v>F</v>
      </c>
      <c r="Q33" s="28" t="str">
        <f t="shared" si="11"/>
        <v>F</v>
      </c>
      <c r="R33" s="28" t="str">
        <f t="shared" si="11"/>
        <v/>
      </c>
      <c r="S33" s="28" t="str">
        <f t="shared" si="11"/>
        <v/>
      </c>
      <c r="T33" s="28" t="str">
        <f t="shared" si="11"/>
        <v/>
      </c>
      <c r="U33" s="28" t="str">
        <f t="shared" si="11"/>
        <v/>
      </c>
      <c r="V33" s="28" t="str">
        <f t="shared" si="11"/>
        <v/>
      </c>
      <c r="W33" s="28" t="str">
        <f t="shared" si="11"/>
        <v>F</v>
      </c>
      <c r="X33" s="28" t="str">
        <f t="shared" si="11"/>
        <v>F</v>
      </c>
      <c r="Y33" s="28" t="str">
        <f t="shared" si="11"/>
        <v/>
      </c>
      <c r="Z33" s="28" t="str">
        <f t="shared" si="11"/>
        <v/>
      </c>
      <c r="AA33" s="28" t="str">
        <f t="shared" si="11"/>
        <v/>
      </c>
      <c r="AB33" s="28" t="str">
        <f t="shared" si="11"/>
        <v/>
      </c>
      <c r="AC33" s="28" t="str">
        <f t="shared" si="11"/>
        <v/>
      </c>
      <c r="AD33" s="28" t="str">
        <f t="shared" si="11"/>
        <v>F</v>
      </c>
      <c r="AE33" s="28" t="str">
        <f t="shared" si="11"/>
        <v>F</v>
      </c>
      <c r="AF33" s="28" t="str">
        <f t="shared" si="11"/>
        <v/>
      </c>
      <c r="AG33" s="28" t="str">
        <f t="shared" si="11"/>
        <v/>
      </c>
      <c r="AH33" s="28" t="str">
        <f t="shared" si="11"/>
        <v/>
      </c>
      <c r="AI33" s="28" t="str">
        <f t="shared" si="11"/>
        <v/>
      </c>
      <c r="AJ33" s="28" t="str">
        <f t="shared" si="11"/>
        <v/>
      </c>
      <c r="AK33" s="28" t="str">
        <f t="shared" si="11"/>
        <v>F</v>
      </c>
      <c r="AL33" s="28" t="str">
        <f t="shared" si="11"/>
        <v>F</v>
      </c>
      <c r="AM33">
        <f t="shared" si="5"/>
        <v>20</v>
      </c>
    </row>
    <row r="35" spans="1:39" ht="15" thickBot="1"/>
    <row r="36" spans="1:39" ht="15" thickBot="1">
      <c r="G36" s="42" t="s">
        <v>84</v>
      </c>
      <c r="H36" s="40">
        <f>COUNTIFS($B:$B,"&lt;20",H:H,"S")</f>
        <v>0</v>
      </c>
      <c r="I36" s="40">
        <f t="shared" ref="I36:AL36" si="12">COUNTIFS($B:$B,"&lt;20",I:I,"S")</f>
        <v>0</v>
      </c>
      <c r="J36" s="40">
        <f t="shared" si="12"/>
        <v>0</v>
      </c>
      <c r="K36" s="40">
        <f t="shared" si="12"/>
        <v>1</v>
      </c>
      <c r="L36" s="40">
        <f t="shared" si="12"/>
        <v>1</v>
      </c>
      <c r="M36" s="40">
        <f t="shared" si="12"/>
        <v>1</v>
      </c>
      <c r="N36" s="40">
        <f t="shared" si="12"/>
        <v>1</v>
      </c>
      <c r="O36" s="40">
        <f t="shared" si="12"/>
        <v>1</v>
      </c>
      <c r="P36" s="40">
        <f t="shared" si="12"/>
        <v>0</v>
      </c>
      <c r="Q36" s="40">
        <f t="shared" si="12"/>
        <v>0</v>
      </c>
      <c r="R36" s="40">
        <f t="shared" si="12"/>
        <v>1</v>
      </c>
      <c r="S36" s="40">
        <f t="shared" si="12"/>
        <v>1</v>
      </c>
      <c r="T36" s="40">
        <f t="shared" si="12"/>
        <v>1</v>
      </c>
      <c r="U36" s="40">
        <f t="shared" si="12"/>
        <v>1</v>
      </c>
      <c r="V36" s="40">
        <f t="shared" si="12"/>
        <v>1</v>
      </c>
      <c r="W36" s="40">
        <f t="shared" si="12"/>
        <v>0</v>
      </c>
      <c r="X36" s="40">
        <f t="shared" si="12"/>
        <v>0</v>
      </c>
      <c r="Y36" s="40">
        <f t="shared" si="12"/>
        <v>1</v>
      </c>
      <c r="Z36" s="40">
        <f t="shared" si="12"/>
        <v>1</v>
      </c>
      <c r="AA36" s="40">
        <f t="shared" si="12"/>
        <v>1</v>
      </c>
      <c r="AB36" s="40">
        <f t="shared" si="12"/>
        <v>1</v>
      </c>
      <c r="AC36" s="40">
        <f t="shared" si="12"/>
        <v>1</v>
      </c>
      <c r="AD36" s="40">
        <f t="shared" si="12"/>
        <v>0</v>
      </c>
      <c r="AE36" s="40">
        <f t="shared" si="12"/>
        <v>0</v>
      </c>
      <c r="AF36" s="40">
        <f t="shared" si="12"/>
        <v>0</v>
      </c>
      <c r="AG36" s="40">
        <f t="shared" si="12"/>
        <v>0</v>
      </c>
      <c r="AH36" s="40">
        <f t="shared" si="12"/>
        <v>0</v>
      </c>
      <c r="AI36" s="40">
        <f t="shared" si="12"/>
        <v>0</v>
      </c>
      <c r="AJ36" s="40">
        <f t="shared" si="12"/>
        <v>0</v>
      </c>
      <c r="AK36" s="40">
        <f t="shared" si="12"/>
        <v>0</v>
      </c>
      <c r="AL36" s="40">
        <f t="shared" si="12"/>
        <v>0</v>
      </c>
      <c r="AM36" s="41">
        <f>SUM(H36:AL36)</f>
        <v>15</v>
      </c>
    </row>
  </sheetData>
  <autoFilter ref="C3:G33" xr:uid="{00000000-0009-0000-0000-000000000000}"/>
  <sortState xmlns:xlrd2="http://schemas.microsoft.com/office/spreadsheetml/2017/richdata2" ref="C3:F90">
    <sortCondition ref="C1"/>
  </sortState>
  <conditionalFormatting sqref="H3:AL33">
    <cfRule type="expression" dxfId="9" priority="50">
      <formula>WEEKDAY(H$2)=7</formula>
    </cfRule>
    <cfRule type="expression" dxfId="8" priority="52">
      <formula>WEEKDAY(H$2)=1</formula>
    </cfRule>
  </conditionalFormatting>
  <conditionalFormatting sqref="F4:F33">
    <cfRule type="expression" dxfId="7" priority="42">
      <formula>$F4="ATTENTE"</formula>
    </cfRule>
    <cfRule type="expression" dxfId="6" priority="43">
      <formula>$F4="FAM"</formula>
    </cfRule>
    <cfRule type="expression" dxfId="5" priority="44">
      <formula>$F4="ESAT"</formula>
    </cfRule>
    <cfRule type="expression" dxfId="4" priority="45">
      <formula>$F4="FDV"</formula>
    </cfRule>
  </conditionalFormatting>
  <conditionalFormatting sqref="B4:B33">
    <cfRule type="cellIs" dxfId="3" priority="29" operator="greaterThanOrEqual">
      <formula>20</formula>
    </cfRule>
  </conditionalFormatting>
  <conditionalFormatting sqref="C4:C33">
    <cfRule type="expression" dxfId="2" priority="3">
      <formula>AND($B4=20,MONTH($A4)=MONTH($D$2))</formula>
    </cfRule>
  </conditionalFormatting>
  <conditionalFormatting sqref="H4:AL33">
    <cfRule type="containsText" dxfId="1" priority="1" operator="containsText" text="F">
      <formula>NOT(ISERROR(SEARCH("F",H4)))</formula>
    </cfRule>
    <cfRule type="containsText" dxfId="0" priority="2" operator="containsText" text="SD">
      <formula>NOT(ISERROR(SEARCH("SD",H4)))</formula>
    </cfRule>
  </conditionalFormatting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R17"/>
  <sheetViews>
    <sheetView workbookViewId="0">
      <selection activeCell="H1" sqref="H1"/>
    </sheetView>
  </sheetViews>
  <sheetFormatPr baseColWidth="10" defaultRowHeight="14.5"/>
  <cols>
    <col min="2" max="7" width="8.1796875" customWidth="1"/>
    <col min="8" max="8" width="16.81640625" customWidth="1"/>
    <col min="9" max="9" width="5.453125" customWidth="1"/>
    <col min="10" max="10" width="16.81640625" customWidth="1"/>
    <col min="11" max="11" width="5.26953125" customWidth="1"/>
    <col min="12" max="12" width="16.81640625" customWidth="1"/>
    <col min="13" max="13" width="4.26953125" customWidth="1"/>
    <col min="14" max="14" width="16.81640625" customWidth="1"/>
    <col min="15" max="15" width="6.26953125" customWidth="1"/>
    <col min="16" max="16" width="16.81640625" customWidth="1"/>
    <col min="17" max="17" width="4.26953125" customWidth="1"/>
    <col min="18" max="18" width="16.81640625" customWidth="1"/>
    <col min="19" max="19" width="23.54296875" customWidth="1"/>
  </cols>
  <sheetData>
    <row r="1" spans="1:18" ht="42.75" customHeight="1">
      <c r="A1" s="16"/>
      <c r="B1" s="25" t="s">
        <v>53</v>
      </c>
      <c r="C1" s="25" t="s">
        <v>54</v>
      </c>
      <c r="D1" s="25" t="s">
        <v>61</v>
      </c>
      <c r="E1" s="26" t="s">
        <v>55</v>
      </c>
      <c r="F1" s="26" t="s">
        <v>56</v>
      </c>
      <c r="G1" s="27" t="s">
        <v>47</v>
      </c>
      <c r="H1" s="36" t="s">
        <v>48</v>
      </c>
      <c r="I1" s="27" t="s">
        <v>49</v>
      </c>
      <c r="J1" s="36" t="s">
        <v>62</v>
      </c>
      <c r="K1" s="27" t="s">
        <v>50</v>
      </c>
      <c r="L1" s="36" t="s">
        <v>64</v>
      </c>
      <c r="M1" s="27" t="s">
        <v>51</v>
      </c>
      <c r="N1" s="36" t="s">
        <v>65</v>
      </c>
      <c r="O1" s="27" t="s">
        <v>59</v>
      </c>
      <c r="P1" s="36" t="s">
        <v>66</v>
      </c>
      <c r="Q1" s="27" t="s">
        <v>52</v>
      </c>
      <c r="R1" s="36" t="s">
        <v>63</v>
      </c>
    </row>
    <row r="2" spans="1:18" ht="23.25" customHeight="1">
      <c r="A2" s="28" t="s">
        <v>35</v>
      </c>
      <c r="B2" s="32">
        <f>COUNTIF(JANVIER!B4:B33,"&lt;20")-D2</f>
        <v>25</v>
      </c>
      <c r="C2" s="35">
        <f>COUNTIF(JANVIER!B4:B33,"&gt;=20")</f>
        <v>5</v>
      </c>
      <c r="D2" s="35">
        <f>SUMPRODUCT(--(COUNTIF(JANVIER!C4:C33,JANVIER!C4:C33)&gt;1)/2)</f>
        <v>0</v>
      </c>
      <c r="E2" s="32">
        <f>SUMIF(JANVIER!B4:B33,"&lt;20",JANVIER!E4:E33)</f>
        <v>21.8</v>
      </c>
      <c r="F2" s="32">
        <f>SUMIF(JANVIER!B4:B33,"&gt;=20",JANVIER!E4:E33)</f>
        <v>5</v>
      </c>
      <c r="G2" s="32">
        <f>SUMIF(JANVIER!B4:B33,"&lt;20",JANVIER!AM4:AM33)</f>
        <v>438</v>
      </c>
      <c r="H2" s="38">
        <f>JANVIER!AM36</f>
        <v>15</v>
      </c>
      <c r="I2" s="32">
        <f>SUMIF(JANVIER!F4:F33,"ESAT",JANVIER!AM4:AM33)</f>
        <v>18</v>
      </c>
      <c r="J2" s="38"/>
      <c r="K2" s="32">
        <f>SUMIF(JANVIER!F4:F33,"FDV",JANVIER!AM4:AM33)</f>
        <v>40</v>
      </c>
      <c r="L2" s="38"/>
      <c r="M2" s="32">
        <f>SUMIF(JANVIER!F4:F33,"FAM",JANVIER!AM4:AM33)</f>
        <v>0</v>
      </c>
      <c r="N2" s="38"/>
      <c r="O2" s="32">
        <f>SUMIF(JANVIER!F4:F33,"MAS",JANVIER!AM4:AM33)</f>
        <v>0</v>
      </c>
      <c r="P2" s="38"/>
      <c r="Q2" s="32">
        <f>SUMIF(JANVIER!F4:F33,"ATTENTE",JANVIER!AM4:AM33)</f>
        <v>20</v>
      </c>
      <c r="R2" s="38"/>
    </row>
    <row r="3" spans="1:18" ht="23.25" customHeight="1">
      <c r="A3" s="28" t="s">
        <v>36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</row>
    <row r="4" spans="1:18" ht="23.25" customHeight="1">
      <c r="A4" s="28" t="s">
        <v>37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</row>
    <row r="5" spans="1:18" ht="23.25" customHeight="1">
      <c r="A5" s="28" t="s">
        <v>38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</row>
    <row r="6" spans="1:18" ht="23.25" customHeight="1">
      <c r="A6" s="28" t="s">
        <v>39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3.25" customHeight="1">
      <c r="A7" s="28" t="s">
        <v>40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</row>
    <row r="8" spans="1:18" ht="23.25" customHeight="1">
      <c r="A8" s="28" t="s">
        <v>41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</row>
    <row r="9" spans="1:18" ht="23.25" customHeight="1">
      <c r="A9" s="28" t="s">
        <v>42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</row>
    <row r="10" spans="1:18" ht="23.25" customHeight="1">
      <c r="A10" s="28" t="s">
        <v>43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</row>
    <row r="11" spans="1:18" ht="23.25" customHeight="1">
      <c r="A11" s="28" t="s">
        <v>44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</row>
    <row r="12" spans="1:18" ht="23.25" customHeight="1">
      <c r="A12" s="28" t="s">
        <v>45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</row>
    <row r="13" spans="1:18" ht="23.25" customHeight="1">
      <c r="A13" s="28" t="s">
        <v>46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</row>
    <row r="16" spans="1:18">
      <c r="H16" s="39"/>
    </row>
    <row r="17" spans="8:8">
      <c r="H17" t="s">
        <v>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recap</vt:lpstr>
      <vt:lpstr>activite</vt:lpstr>
      <vt:lpstr>base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LEMARCHAND Gautier FRA</cp:lastModifiedBy>
  <cp:lastPrinted>2020-11-30T08:30:30Z</cp:lastPrinted>
  <dcterms:created xsi:type="dcterms:W3CDTF">2013-07-10T09:51:46Z</dcterms:created>
  <dcterms:modified xsi:type="dcterms:W3CDTF">2020-12-18T10:31:57Z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2020-12-18T10:29:30Z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96cf2e92-54a5-48a7-9ece-f02a845e0999</vt:lpwstr>
  </property>
  <property fmtid="{D5CDD505-2E9C-101B-9397-08002B2CF9AE}" pid="8" name="MSIP_Label_115e1d80-5df9-45cf-93c6-b3dca2463c0a_ContentBits">
    <vt:lpwstr>0</vt:lpwstr>
  </property>
</Properties>
</file>