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 codeName="{0730EB3F-75F1-03CD-C966-41DC9FD4AD3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F65D941-3349-4888-BE4E-2104A80358FB}" xr6:coauthVersionLast="47" xr6:coauthVersionMax="47" xr10:uidLastSave="{00000000-0000-0000-0000-000000000000}"/>
  <bookViews>
    <workbookView xWindow="-120" yWindow="-120" windowWidth="29040" windowHeight="16440" tabRatio="707" xr2:uid="{00000000-000D-0000-FFFF-FFFF00000000}"/>
  </bookViews>
  <sheets>
    <sheet name="Janvier" sheetId="15" r:id="rId1"/>
    <sheet name="Février" sheetId="21" r:id="rId2"/>
    <sheet name="Mars" sheetId="22" r:id="rId3"/>
    <sheet name="Avril" sheetId="23" r:id="rId4"/>
    <sheet name="Mai" sheetId="24" r:id="rId5"/>
    <sheet name="Juin" sheetId="25" r:id="rId6"/>
    <sheet name="Juillet" sheetId="26" r:id="rId7"/>
    <sheet name="Août" sheetId="27" r:id="rId8"/>
    <sheet name="Septembre" sheetId="28" r:id="rId9"/>
    <sheet name="Octobre" sheetId="29" r:id="rId10"/>
    <sheet name="Novembre" sheetId="30" r:id="rId11"/>
    <sheet name="Décembre" sheetId="31" r:id="rId12"/>
    <sheet name="PARAMETRES PLANNING" sheetId="19" r:id="rId13"/>
  </sheets>
  <definedNames>
    <definedName name="_DD" localSheetId="7">Août!$C$2</definedName>
    <definedName name="_DD" localSheetId="3">Avril!$C$2</definedName>
    <definedName name="_DD" localSheetId="11">Décembre!$C$2</definedName>
    <definedName name="_DD" localSheetId="1">Février!$C$2</definedName>
    <definedName name="_DD" localSheetId="6">Juillet!$C$2</definedName>
    <definedName name="_DD" localSheetId="5">Juin!$C$2</definedName>
    <definedName name="_DD" localSheetId="4">Mai!$C$2</definedName>
    <definedName name="_DD" localSheetId="2">Mars!$C$2</definedName>
    <definedName name="_DD" localSheetId="10">Novembre!$C$2</definedName>
    <definedName name="_DD" localSheetId="9">Octobre!$C$2</definedName>
    <definedName name="_DD" localSheetId="8">Septembre!$C$2</definedName>
    <definedName name="_DD">Janvier!$D$2</definedName>
    <definedName name="_DDP">'PARAMETRES PLANNING'!$A$3</definedName>
    <definedName name="An">'PARAMETRES PLANNING'!$A$7</definedName>
    <definedName name="Premier_mois">'PARAMETRES PLANNING'!$A$5</definedName>
    <definedName name="Test">'PARAMETRES PLANNING'!$C$4</definedName>
    <definedName name="_xlnm.Print_Area" localSheetId="7">Août!$A:$Z</definedName>
    <definedName name="_xlnm.Print_Area" localSheetId="3">Avril!$A:$Z</definedName>
    <definedName name="_xlnm.Print_Area" localSheetId="11">Décembre!$A:$Z</definedName>
    <definedName name="_xlnm.Print_Area" localSheetId="1">Février!$A:$Z</definedName>
    <definedName name="_xlnm.Print_Area" localSheetId="0">Janvier!$A:$AA</definedName>
    <definedName name="_xlnm.Print_Area" localSheetId="6">Juillet!$A:$Z</definedName>
    <definedName name="_xlnm.Print_Area" localSheetId="5">Juin!$A:$Z</definedName>
    <definedName name="_xlnm.Print_Area" localSheetId="4">Mai!$A:$Z</definedName>
    <definedName name="_xlnm.Print_Area" localSheetId="2">Mars!$A:$Z</definedName>
    <definedName name="_xlnm.Print_Area" localSheetId="10">Novembre!$A:$Z</definedName>
    <definedName name="_xlnm.Print_Area" localSheetId="9">Octobre!$A:$Z</definedName>
    <definedName name="_xlnm.Print_Area" localSheetId="8">Septembre!$A:$Z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5" l="1"/>
  <c r="E1" i="15"/>
  <c r="F1" i="15"/>
  <c r="G1" i="15"/>
  <c r="H1" i="15"/>
  <c r="I1" i="15"/>
  <c r="J1" i="15"/>
  <c r="K1" i="15"/>
  <c r="L1" i="15"/>
  <c r="M1" i="15"/>
  <c r="N1" i="15"/>
  <c r="O1" i="15"/>
  <c r="P1" i="15"/>
  <c r="Q1" i="15"/>
  <c r="R1" i="15"/>
  <c r="S1" i="15"/>
  <c r="T1" i="15"/>
  <c r="U1" i="15"/>
  <c r="V1" i="15"/>
  <c r="W1" i="15"/>
  <c r="X1" i="15"/>
  <c r="Y1" i="15"/>
  <c r="Z1" i="15"/>
  <c r="AA1" i="15"/>
  <c r="AB1" i="15"/>
  <c r="AC1" i="15"/>
  <c r="AD1" i="15"/>
  <c r="AE1" i="15"/>
  <c r="AF1" i="15"/>
  <c r="AG1" i="15"/>
  <c r="C1" i="15"/>
  <c r="A7" i="19"/>
  <c r="A5" i="19"/>
  <c r="B36" i="19" l="1"/>
  <c r="A17" i="19"/>
  <c r="A16" i="19"/>
  <c r="A21" i="19"/>
  <c r="A24" i="19"/>
  <c r="B25" i="19"/>
  <c r="A20" i="19"/>
  <c r="A25" i="19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23" i="19"/>
  <c r="A18" i="19"/>
  <c r="A22" i="19"/>
  <c r="A15" i="19"/>
  <c r="A19" i="19"/>
  <c r="C4" i="15"/>
  <c r="M7" i="19"/>
  <c r="L7" i="19"/>
  <c r="K7" i="19"/>
  <c r="J7" i="19"/>
  <c r="I7" i="19"/>
  <c r="H7" i="19"/>
  <c r="G7" i="19"/>
  <c r="F7" i="19"/>
  <c r="E7" i="19"/>
  <c r="D7" i="19"/>
  <c r="C7" i="19"/>
  <c r="B7" i="19"/>
  <c r="B3" i="19"/>
  <c r="C2" i="15" l="1"/>
  <c r="C3" i="15"/>
  <c r="B22" i="19"/>
  <c r="B33" i="19"/>
  <c r="B27" i="19"/>
  <c r="B16" i="19"/>
  <c r="B31" i="19"/>
  <c r="B20" i="19"/>
  <c r="B30" i="19"/>
  <c r="B19" i="19"/>
  <c r="C35" i="19"/>
  <c r="B35" i="19"/>
  <c r="C24" i="19"/>
  <c r="B24" i="19"/>
  <c r="B26" i="19"/>
  <c r="B15" i="19"/>
  <c r="C15" i="19"/>
  <c r="C26" i="19"/>
  <c r="B32" i="19"/>
  <c r="B21" i="19"/>
  <c r="B29" i="19"/>
  <c r="B18" i="19"/>
  <c r="B28" i="19"/>
  <c r="B17" i="19"/>
  <c r="B23" i="19"/>
  <c r="B34" i="19"/>
  <c r="B5" i="19"/>
  <c r="B4" i="21"/>
  <c r="D4" i="15"/>
  <c r="C3" i="19"/>
  <c r="D3" i="15" l="1"/>
  <c r="D2" i="15"/>
  <c r="C5" i="19"/>
  <c r="B4" i="22"/>
  <c r="D3" i="19"/>
  <c r="E4" i="15"/>
  <c r="E3" i="15" l="1"/>
  <c r="E2" i="15"/>
  <c r="D5" i="19"/>
  <c r="B4" i="23"/>
  <c r="B2" i="23" s="1"/>
  <c r="E3" i="19"/>
  <c r="F4" i="15"/>
  <c r="F3" i="15" l="1"/>
  <c r="F2" i="15"/>
  <c r="F3" i="19"/>
  <c r="B4" i="24"/>
  <c r="B3" i="24" s="1"/>
  <c r="B1" i="24" s="1"/>
  <c r="C4" i="23"/>
  <c r="B3" i="23"/>
  <c r="B1" i="23" s="1"/>
  <c r="C3" i="23"/>
  <c r="C1" i="23" s="1"/>
  <c r="D4" i="23"/>
  <c r="C2" i="23"/>
  <c r="G4" i="15"/>
  <c r="F5" i="19"/>
  <c r="E5" i="19"/>
  <c r="G3" i="15" l="1"/>
  <c r="G2" i="15"/>
  <c r="G3" i="19"/>
  <c r="B4" i="25"/>
  <c r="B2" i="25" s="1"/>
  <c r="B3" i="25"/>
  <c r="B1" i="25" s="1"/>
  <c r="B2" i="24"/>
  <c r="C4" i="24"/>
  <c r="D4" i="24" s="1"/>
  <c r="E4" i="23"/>
  <c r="D3" i="23"/>
  <c r="D1" i="23" s="1"/>
  <c r="D2" i="23"/>
  <c r="H4" i="15"/>
  <c r="H2" i="15" l="1"/>
  <c r="H3" i="15"/>
  <c r="C4" i="25"/>
  <c r="B4" i="26"/>
  <c r="C4" i="26" s="1"/>
  <c r="C2" i="24"/>
  <c r="C3" i="24"/>
  <c r="C1" i="24" s="1"/>
  <c r="H3" i="19"/>
  <c r="G5" i="19"/>
  <c r="C2" i="25"/>
  <c r="D4" i="25"/>
  <c r="C3" i="25"/>
  <c r="C1" i="25" s="1"/>
  <c r="D2" i="24"/>
  <c r="E4" i="24"/>
  <c r="D3" i="24"/>
  <c r="D1" i="24" s="1"/>
  <c r="E2" i="23"/>
  <c r="F4" i="23"/>
  <c r="E3" i="23"/>
  <c r="E1" i="23" s="1"/>
  <c r="I4" i="15"/>
  <c r="I3" i="15" l="1"/>
  <c r="I2" i="15"/>
  <c r="B2" i="26"/>
  <c r="B4" i="27"/>
  <c r="C4" i="27" s="1"/>
  <c r="B3" i="26"/>
  <c r="B1" i="26" s="1"/>
  <c r="I3" i="19"/>
  <c r="H5" i="19"/>
  <c r="C2" i="26"/>
  <c r="D4" i="26"/>
  <c r="C3" i="26"/>
  <c r="C1" i="26" s="1"/>
  <c r="E4" i="25"/>
  <c r="D2" i="25"/>
  <c r="D3" i="25"/>
  <c r="D1" i="25" s="1"/>
  <c r="E2" i="24"/>
  <c r="F4" i="24"/>
  <c r="E3" i="24"/>
  <c r="E1" i="24" s="1"/>
  <c r="F2" i="23"/>
  <c r="G4" i="23"/>
  <c r="F3" i="23"/>
  <c r="F1" i="23" s="1"/>
  <c r="J4" i="15"/>
  <c r="J3" i="15" l="1"/>
  <c r="J2" i="15"/>
  <c r="B2" i="27"/>
  <c r="B3" i="27"/>
  <c r="B1" i="27" s="1"/>
  <c r="B4" i="28"/>
  <c r="B2" i="28"/>
  <c r="C4" i="28"/>
  <c r="B3" i="28"/>
  <c r="B1" i="28" s="1"/>
  <c r="D4" i="27"/>
  <c r="C3" i="27"/>
  <c r="C1" i="27" s="1"/>
  <c r="C2" i="27"/>
  <c r="J3" i="19"/>
  <c r="I5" i="19"/>
  <c r="D2" i="26"/>
  <c r="E4" i="26"/>
  <c r="D3" i="26"/>
  <c r="D1" i="26" s="1"/>
  <c r="E2" i="25"/>
  <c r="F4" i="25"/>
  <c r="E3" i="25"/>
  <c r="E1" i="25" s="1"/>
  <c r="F2" i="24"/>
  <c r="G4" i="24"/>
  <c r="F3" i="24"/>
  <c r="F1" i="24" s="1"/>
  <c r="H4" i="23"/>
  <c r="G3" i="23"/>
  <c r="G1" i="23" s="1"/>
  <c r="G2" i="23"/>
  <c r="K4" i="15"/>
  <c r="K3" i="15" l="1"/>
  <c r="K2" i="15"/>
  <c r="B4" i="29"/>
  <c r="C4" i="29" s="1"/>
  <c r="B2" i="29"/>
  <c r="B3" i="29"/>
  <c r="B1" i="29" s="1"/>
  <c r="C2" i="28"/>
  <c r="D4" i="28"/>
  <c r="C3" i="28"/>
  <c r="C1" i="28" s="1"/>
  <c r="D2" i="27"/>
  <c r="E4" i="27"/>
  <c r="D3" i="27"/>
  <c r="D1" i="27" s="1"/>
  <c r="K3" i="19"/>
  <c r="B4" i="31" s="1"/>
  <c r="J5" i="19"/>
  <c r="F4" i="26"/>
  <c r="E3" i="26"/>
  <c r="E1" i="26" s="1"/>
  <c r="E2" i="26"/>
  <c r="F2" i="25"/>
  <c r="G4" i="25"/>
  <c r="F3" i="25"/>
  <c r="F1" i="25" s="1"/>
  <c r="H4" i="24"/>
  <c r="G3" i="24"/>
  <c r="G1" i="24" s="1"/>
  <c r="G2" i="24"/>
  <c r="H2" i="23"/>
  <c r="I4" i="23"/>
  <c r="H3" i="23"/>
  <c r="H1" i="23" s="1"/>
  <c r="L4" i="15"/>
  <c r="L2" i="15" l="1"/>
  <c r="L3" i="15"/>
  <c r="B4" i="30"/>
  <c r="B2" i="30" s="1"/>
  <c r="C2" i="29"/>
  <c r="D4" i="29"/>
  <c r="C3" i="29"/>
  <c r="C1" i="29" s="1"/>
  <c r="D2" i="28"/>
  <c r="E4" i="28"/>
  <c r="D3" i="28"/>
  <c r="D1" i="28" s="1"/>
  <c r="E2" i="27"/>
  <c r="F4" i="27"/>
  <c r="E3" i="27"/>
  <c r="E1" i="27" s="1"/>
  <c r="L3" i="19"/>
  <c r="K5" i="19"/>
  <c r="F2" i="26"/>
  <c r="G4" i="26"/>
  <c r="F3" i="26"/>
  <c r="F1" i="26" s="1"/>
  <c r="H4" i="25"/>
  <c r="G3" i="25"/>
  <c r="G1" i="25" s="1"/>
  <c r="G2" i="25"/>
  <c r="I4" i="24"/>
  <c r="H2" i="24"/>
  <c r="H3" i="24"/>
  <c r="H1" i="24" s="1"/>
  <c r="I3" i="23"/>
  <c r="I1" i="23" s="1"/>
  <c r="I2" i="23"/>
  <c r="J4" i="23"/>
  <c r="M4" i="15"/>
  <c r="M3" i="15" l="1"/>
  <c r="M2" i="15"/>
  <c r="B3" i="30"/>
  <c r="B1" i="30" s="1"/>
  <c r="C4" i="30"/>
  <c r="B2" i="31"/>
  <c r="C4" i="31"/>
  <c r="B3" i="31"/>
  <c r="B1" i="31" s="1"/>
  <c r="C2" i="30"/>
  <c r="D4" i="30"/>
  <c r="C3" i="30"/>
  <c r="C1" i="30" s="1"/>
  <c r="E4" i="29"/>
  <c r="D3" i="29"/>
  <c r="D1" i="29" s="1"/>
  <c r="D2" i="29"/>
  <c r="F4" i="28"/>
  <c r="E3" i="28"/>
  <c r="E1" i="28" s="1"/>
  <c r="E2" i="28"/>
  <c r="G4" i="27"/>
  <c r="F3" i="27"/>
  <c r="F1" i="27" s="1"/>
  <c r="F2" i="27"/>
  <c r="H4" i="26"/>
  <c r="G3" i="26"/>
  <c r="G1" i="26" s="1"/>
  <c r="G2" i="26"/>
  <c r="L5" i="19"/>
  <c r="M3" i="19"/>
  <c r="M5" i="19" s="1"/>
  <c r="H3" i="25"/>
  <c r="H1" i="25" s="1"/>
  <c r="H2" i="25"/>
  <c r="I4" i="25"/>
  <c r="I2" i="24"/>
  <c r="J4" i="24"/>
  <c r="I3" i="24"/>
  <c r="I1" i="24" s="1"/>
  <c r="K4" i="23"/>
  <c r="J2" i="23"/>
  <c r="J3" i="23"/>
  <c r="J1" i="23" s="1"/>
  <c r="N4" i="15"/>
  <c r="N3" i="15" l="1"/>
  <c r="N2" i="15"/>
  <c r="D4" i="31"/>
  <c r="C3" i="31"/>
  <c r="C1" i="31" s="1"/>
  <c r="C2" i="31"/>
  <c r="D2" i="30"/>
  <c r="E4" i="30"/>
  <c r="D3" i="30"/>
  <c r="D1" i="30" s="1"/>
  <c r="E2" i="29"/>
  <c r="F4" i="29"/>
  <c r="E3" i="29"/>
  <c r="E1" i="29" s="1"/>
  <c r="F2" i="28"/>
  <c r="G4" i="28"/>
  <c r="F3" i="28"/>
  <c r="F1" i="28" s="1"/>
  <c r="H4" i="27"/>
  <c r="G3" i="27"/>
  <c r="G1" i="27" s="1"/>
  <c r="G2" i="27"/>
  <c r="I4" i="26"/>
  <c r="H3" i="26"/>
  <c r="H1" i="26" s="1"/>
  <c r="H2" i="26"/>
  <c r="I2" i="25"/>
  <c r="J4" i="25"/>
  <c r="I3" i="25"/>
  <c r="I1" i="25" s="1"/>
  <c r="J2" i="24"/>
  <c r="J3" i="24"/>
  <c r="J1" i="24" s="1"/>
  <c r="K4" i="24"/>
  <c r="O4" i="15"/>
  <c r="K2" i="23"/>
  <c r="L4" i="23"/>
  <c r="K3" i="23"/>
  <c r="K1" i="23" s="1"/>
  <c r="O2" i="15" l="1"/>
  <c r="O3" i="15"/>
  <c r="D2" i="31"/>
  <c r="E4" i="31"/>
  <c r="D3" i="31"/>
  <c r="D1" i="31" s="1"/>
  <c r="E2" i="30"/>
  <c r="F4" i="30"/>
  <c r="E3" i="30"/>
  <c r="E1" i="30" s="1"/>
  <c r="G4" i="29"/>
  <c r="F3" i="29"/>
  <c r="F1" i="29" s="1"/>
  <c r="F2" i="29"/>
  <c r="H4" i="28"/>
  <c r="G3" i="28"/>
  <c r="G1" i="28" s="1"/>
  <c r="G2" i="28"/>
  <c r="H2" i="27"/>
  <c r="I4" i="27"/>
  <c r="H3" i="27"/>
  <c r="H1" i="27" s="1"/>
  <c r="P4" i="15"/>
  <c r="I3" i="26"/>
  <c r="I1" i="26" s="1"/>
  <c r="I2" i="26"/>
  <c r="J4" i="26"/>
  <c r="K4" i="25"/>
  <c r="J2" i="25"/>
  <c r="J3" i="25"/>
  <c r="J1" i="25" s="1"/>
  <c r="L4" i="24"/>
  <c r="K2" i="24"/>
  <c r="K3" i="24"/>
  <c r="K1" i="24" s="1"/>
  <c r="L3" i="23"/>
  <c r="L1" i="23" s="1"/>
  <c r="L2" i="23"/>
  <c r="M4" i="23"/>
  <c r="P3" i="15" l="1"/>
  <c r="P2" i="15"/>
  <c r="E2" i="31"/>
  <c r="F4" i="31"/>
  <c r="E3" i="31"/>
  <c r="E1" i="31" s="1"/>
  <c r="F2" i="30"/>
  <c r="G4" i="30"/>
  <c r="F3" i="30"/>
  <c r="F1" i="30" s="1"/>
  <c r="G2" i="29"/>
  <c r="H4" i="29"/>
  <c r="G3" i="29"/>
  <c r="G1" i="29" s="1"/>
  <c r="Q4" i="15"/>
  <c r="H2" i="28"/>
  <c r="I4" i="28"/>
  <c r="H3" i="28"/>
  <c r="H1" i="28" s="1"/>
  <c r="I2" i="27"/>
  <c r="J4" i="27"/>
  <c r="I3" i="27"/>
  <c r="I1" i="27" s="1"/>
  <c r="J3" i="26"/>
  <c r="J1" i="26" s="1"/>
  <c r="J2" i="26"/>
  <c r="K4" i="26"/>
  <c r="L4" i="25"/>
  <c r="K3" i="25"/>
  <c r="K1" i="25" s="1"/>
  <c r="K2" i="25"/>
  <c r="M4" i="24"/>
  <c r="L2" i="24"/>
  <c r="L3" i="24"/>
  <c r="L1" i="24" s="1"/>
  <c r="M2" i="23"/>
  <c r="N4" i="23"/>
  <c r="M3" i="23"/>
  <c r="M1" i="23" s="1"/>
  <c r="Q3" i="15" l="1"/>
  <c r="Q2" i="15"/>
  <c r="R4" i="15"/>
  <c r="G4" i="31"/>
  <c r="F3" i="31"/>
  <c r="F1" i="31" s="1"/>
  <c r="F2" i="31"/>
  <c r="H4" i="30"/>
  <c r="G3" i="30"/>
  <c r="G1" i="30" s="1"/>
  <c r="G2" i="30"/>
  <c r="H2" i="29"/>
  <c r="I4" i="29"/>
  <c r="H3" i="29"/>
  <c r="H1" i="29" s="1"/>
  <c r="I2" i="28"/>
  <c r="J4" i="28"/>
  <c r="I3" i="28"/>
  <c r="I1" i="28" s="1"/>
  <c r="J2" i="27"/>
  <c r="K4" i="27"/>
  <c r="J3" i="27"/>
  <c r="J1" i="27" s="1"/>
  <c r="K2" i="26"/>
  <c r="L4" i="26"/>
  <c r="K3" i="26"/>
  <c r="K1" i="26" s="1"/>
  <c r="M4" i="25"/>
  <c r="L3" i="25"/>
  <c r="L1" i="25" s="1"/>
  <c r="L2" i="25"/>
  <c r="M2" i="24"/>
  <c r="N4" i="24"/>
  <c r="M3" i="24"/>
  <c r="M1" i="24" s="1"/>
  <c r="N2" i="23"/>
  <c r="O4" i="23"/>
  <c r="N3" i="23"/>
  <c r="N1" i="23" s="1"/>
  <c r="R3" i="15" l="1"/>
  <c r="R2" i="15"/>
  <c r="S4" i="15"/>
  <c r="H4" i="31"/>
  <c r="G3" i="31"/>
  <c r="G1" i="31" s="1"/>
  <c r="G2" i="31"/>
  <c r="H3" i="30"/>
  <c r="H1" i="30" s="1"/>
  <c r="H2" i="30"/>
  <c r="I4" i="30"/>
  <c r="I2" i="29"/>
  <c r="J4" i="29"/>
  <c r="I3" i="29"/>
  <c r="I1" i="29" s="1"/>
  <c r="J2" i="28"/>
  <c r="K4" i="28"/>
  <c r="J3" i="28"/>
  <c r="J1" i="28" s="1"/>
  <c r="L4" i="27"/>
  <c r="K3" i="27"/>
  <c r="K1" i="27" s="1"/>
  <c r="K2" i="27"/>
  <c r="L2" i="26"/>
  <c r="M4" i="26"/>
  <c r="L3" i="26"/>
  <c r="L1" i="26" s="1"/>
  <c r="M2" i="25"/>
  <c r="N4" i="25"/>
  <c r="M3" i="25"/>
  <c r="M1" i="25" s="1"/>
  <c r="N2" i="24"/>
  <c r="O4" i="24"/>
  <c r="N3" i="24"/>
  <c r="N1" i="24" s="1"/>
  <c r="P4" i="23"/>
  <c r="O3" i="23"/>
  <c r="O1" i="23" s="1"/>
  <c r="O2" i="23"/>
  <c r="S2" i="15" l="1"/>
  <c r="S3" i="15"/>
  <c r="T4" i="15"/>
  <c r="U4" i="15" s="1"/>
  <c r="H2" i="31"/>
  <c r="I4" i="31"/>
  <c r="H3" i="31"/>
  <c r="H1" i="31" s="1"/>
  <c r="I3" i="30"/>
  <c r="I1" i="30" s="1"/>
  <c r="J4" i="30"/>
  <c r="I2" i="30"/>
  <c r="J2" i="29"/>
  <c r="K4" i="29"/>
  <c r="J3" i="29"/>
  <c r="J1" i="29" s="1"/>
  <c r="K2" i="28"/>
  <c r="L4" i="28"/>
  <c r="K3" i="28"/>
  <c r="K1" i="28" s="1"/>
  <c r="L2" i="27"/>
  <c r="M4" i="27"/>
  <c r="L3" i="27"/>
  <c r="L1" i="27" s="1"/>
  <c r="M2" i="26"/>
  <c r="N4" i="26"/>
  <c r="M3" i="26"/>
  <c r="M1" i="26" s="1"/>
  <c r="N2" i="25"/>
  <c r="O4" i="25"/>
  <c r="N3" i="25"/>
  <c r="N1" i="25" s="1"/>
  <c r="P4" i="24"/>
  <c r="O3" i="24"/>
  <c r="O1" i="24" s="1"/>
  <c r="O2" i="24"/>
  <c r="P2" i="23"/>
  <c r="Q4" i="23"/>
  <c r="P3" i="23"/>
  <c r="P1" i="23" s="1"/>
  <c r="U2" i="15" l="1"/>
  <c r="U3" i="15"/>
  <c r="T2" i="15"/>
  <c r="T3" i="15"/>
  <c r="I2" i="31"/>
  <c r="J4" i="31"/>
  <c r="I3" i="31"/>
  <c r="I1" i="31" s="1"/>
  <c r="J2" i="30"/>
  <c r="K4" i="30"/>
  <c r="J3" i="30"/>
  <c r="J1" i="30" s="1"/>
  <c r="K2" i="29"/>
  <c r="L4" i="29"/>
  <c r="K3" i="29"/>
  <c r="K1" i="29" s="1"/>
  <c r="L2" i="28"/>
  <c r="M4" i="28"/>
  <c r="L3" i="28"/>
  <c r="L1" i="28" s="1"/>
  <c r="M2" i="27"/>
  <c r="N4" i="27"/>
  <c r="M3" i="27"/>
  <c r="M1" i="27" s="1"/>
  <c r="N2" i="26"/>
  <c r="O4" i="26"/>
  <c r="N3" i="26"/>
  <c r="N1" i="26" s="1"/>
  <c r="P4" i="25"/>
  <c r="O3" i="25"/>
  <c r="O1" i="25" s="1"/>
  <c r="O2" i="25"/>
  <c r="P2" i="24"/>
  <c r="P3" i="24"/>
  <c r="P1" i="24" s="1"/>
  <c r="Q4" i="24"/>
  <c r="Q2" i="23"/>
  <c r="R4" i="23"/>
  <c r="Q3" i="23"/>
  <c r="Q1" i="23" s="1"/>
  <c r="V4" i="15"/>
  <c r="V3" i="15" l="1"/>
  <c r="V2" i="15"/>
  <c r="J2" i="31"/>
  <c r="K4" i="31"/>
  <c r="J3" i="31"/>
  <c r="J1" i="31" s="1"/>
  <c r="K2" i="30"/>
  <c r="L4" i="30"/>
  <c r="K3" i="30"/>
  <c r="K1" i="30" s="1"/>
  <c r="L3" i="29"/>
  <c r="L1" i="29" s="1"/>
  <c r="L2" i="29"/>
  <c r="M4" i="29"/>
  <c r="N4" i="28"/>
  <c r="M3" i="28"/>
  <c r="M1" i="28" s="1"/>
  <c r="M2" i="28"/>
  <c r="O4" i="27"/>
  <c r="N3" i="27"/>
  <c r="N1" i="27" s="1"/>
  <c r="N2" i="27"/>
  <c r="P4" i="26"/>
  <c r="O3" i="26"/>
  <c r="O1" i="26" s="1"/>
  <c r="O2" i="26"/>
  <c r="P2" i="25"/>
  <c r="Q4" i="25"/>
  <c r="P3" i="25"/>
  <c r="P1" i="25" s="1"/>
  <c r="Q2" i="24"/>
  <c r="R4" i="24"/>
  <c r="Q3" i="24"/>
  <c r="Q1" i="24" s="1"/>
  <c r="R2" i="23"/>
  <c r="R3" i="23"/>
  <c r="R1" i="23" s="1"/>
  <c r="S4" i="23"/>
  <c r="W4" i="15"/>
  <c r="W3" i="15" l="1"/>
  <c r="W2" i="15"/>
  <c r="L4" i="31"/>
  <c r="K3" i="31"/>
  <c r="K1" i="31" s="1"/>
  <c r="K2" i="31"/>
  <c r="L2" i="30"/>
  <c r="M4" i="30"/>
  <c r="L3" i="30"/>
  <c r="L1" i="30" s="1"/>
  <c r="M2" i="29"/>
  <c r="N4" i="29"/>
  <c r="M3" i="29"/>
  <c r="M1" i="29" s="1"/>
  <c r="N2" i="28"/>
  <c r="O4" i="28"/>
  <c r="N3" i="28"/>
  <c r="N1" i="28" s="1"/>
  <c r="O2" i="27"/>
  <c r="O3" i="27"/>
  <c r="O1" i="27" s="1"/>
  <c r="P4" i="27"/>
  <c r="P2" i="26"/>
  <c r="Q4" i="26"/>
  <c r="P3" i="26"/>
  <c r="P1" i="26" s="1"/>
  <c r="R4" i="25"/>
  <c r="Q2" i="25"/>
  <c r="Q3" i="25"/>
  <c r="Q1" i="25" s="1"/>
  <c r="R3" i="24"/>
  <c r="R1" i="24" s="1"/>
  <c r="R2" i="24"/>
  <c r="S4" i="24"/>
  <c r="S3" i="23"/>
  <c r="S1" i="23" s="1"/>
  <c r="S2" i="23"/>
  <c r="T4" i="23"/>
  <c r="X4" i="15"/>
  <c r="X2" i="15" l="1"/>
  <c r="X3" i="15"/>
  <c r="L2" i="31"/>
  <c r="M4" i="31"/>
  <c r="L3" i="31"/>
  <c r="L1" i="31" s="1"/>
  <c r="M2" i="30"/>
  <c r="N4" i="30"/>
  <c r="M3" i="30"/>
  <c r="M1" i="30" s="1"/>
  <c r="O4" i="29"/>
  <c r="N3" i="29"/>
  <c r="N1" i="29" s="1"/>
  <c r="N2" i="29"/>
  <c r="P4" i="28"/>
  <c r="O3" i="28"/>
  <c r="O1" i="28" s="1"/>
  <c r="O2" i="28"/>
  <c r="Q4" i="27"/>
  <c r="P3" i="27"/>
  <c r="P1" i="27" s="1"/>
  <c r="P2" i="27"/>
  <c r="Q2" i="26"/>
  <c r="R4" i="26"/>
  <c r="Q3" i="26"/>
  <c r="Q1" i="26" s="1"/>
  <c r="R3" i="25"/>
  <c r="R1" i="25" s="1"/>
  <c r="R2" i="25"/>
  <c r="S4" i="25"/>
  <c r="S3" i="24"/>
  <c r="S1" i="24" s="1"/>
  <c r="S2" i="24"/>
  <c r="T4" i="24"/>
  <c r="U4" i="23"/>
  <c r="T3" i="23"/>
  <c r="T1" i="23" s="1"/>
  <c r="T2" i="23"/>
  <c r="Y4" i="15"/>
  <c r="Y3" i="15" l="1"/>
  <c r="Y2" i="15"/>
  <c r="M2" i="31"/>
  <c r="N4" i="31"/>
  <c r="M3" i="31"/>
  <c r="M1" i="31" s="1"/>
  <c r="N2" i="30"/>
  <c r="O4" i="30"/>
  <c r="N3" i="30"/>
  <c r="N1" i="30" s="1"/>
  <c r="O2" i="29"/>
  <c r="P4" i="29"/>
  <c r="O3" i="29"/>
  <c r="O1" i="29" s="1"/>
  <c r="P2" i="28"/>
  <c r="Q4" i="28"/>
  <c r="P3" i="28"/>
  <c r="P1" i="28" s="1"/>
  <c r="Q2" i="27"/>
  <c r="R4" i="27"/>
  <c r="Q3" i="27"/>
  <c r="Q1" i="27" s="1"/>
  <c r="S4" i="26"/>
  <c r="R3" i="26"/>
  <c r="R1" i="26" s="1"/>
  <c r="R2" i="26"/>
  <c r="S2" i="25"/>
  <c r="T4" i="25"/>
  <c r="S3" i="25"/>
  <c r="S1" i="25" s="1"/>
  <c r="T2" i="24"/>
  <c r="U4" i="24"/>
  <c r="T3" i="24"/>
  <c r="T1" i="24" s="1"/>
  <c r="U2" i="23"/>
  <c r="V4" i="23"/>
  <c r="U3" i="23"/>
  <c r="U1" i="23" s="1"/>
  <c r="Z4" i="15"/>
  <c r="Z3" i="15" l="1"/>
  <c r="Z2" i="15"/>
  <c r="O4" i="31"/>
  <c r="N3" i="31"/>
  <c r="N1" i="31" s="1"/>
  <c r="N2" i="31"/>
  <c r="P4" i="30"/>
  <c r="O3" i="30"/>
  <c r="O1" i="30" s="1"/>
  <c r="O2" i="30"/>
  <c r="P3" i="29"/>
  <c r="P1" i="29" s="1"/>
  <c r="P2" i="29"/>
  <c r="Q4" i="29"/>
  <c r="Q2" i="28"/>
  <c r="R4" i="28"/>
  <c r="Q3" i="28"/>
  <c r="Q1" i="28" s="1"/>
  <c r="R2" i="27"/>
  <c r="S4" i="27"/>
  <c r="R3" i="27"/>
  <c r="R1" i="27" s="1"/>
  <c r="S2" i="26"/>
  <c r="T4" i="26"/>
  <c r="S3" i="26"/>
  <c r="S1" i="26" s="1"/>
  <c r="T3" i="25"/>
  <c r="T1" i="25" s="1"/>
  <c r="U4" i="25"/>
  <c r="T2" i="25"/>
  <c r="U2" i="24"/>
  <c r="V4" i="24"/>
  <c r="U3" i="24"/>
  <c r="U1" i="24" s="1"/>
  <c r="V2" i="23"/>
  <c r="W4" i="23"/>
  <c r="V3" i="23"/>
  <c r="V1" i="23" s="1"/>
  <c r="AA4" i="15"/>
  <c r="AA2" i="15" l="1"/>
  <c r="AA3" i="15"/>
  <c r="P4" i="31"/>
  <c r="O2" i="31"/>
  <c r="O3" i="31"/>
  <c r="O1" i="31" s="1"/>
  <c r="P2" i="30"/>
  <c r="P3" i="30"/>
  <c r="P1" i="30" s="1"/>
  <c r="Q4" i="30"/>
  <c r="Q2" i="29"/>
  <c r="R4" i="29"/>
  <c r="Q3" i="29"/>
  <c r="Q1" i="29" s="1"/>
  <c r="R2" i="28"/>
  <c r="S4" i="28"/>
  <c r="R3" i="28"/>
  <c r="R1" i="28" s="1"/>
  <c r="S3" i="27"/>
  <c r="S1" i="27" s="1"/>
  <c r="S2" i="27"/>
  <c r="T4" i="27"/>
  <c r="T2" i="26"/>
  <c r="U4" i="26"/>
  <c r="T3" i="26"/>
  <c r="T1" i="26" s="1"/>
  <c r="U2" i="25"/>
  <c r="V4" i="25"/>
  <c r="U3" i="25"/>
  <c r="U1" i="25" s="1"/>
  <c r="V2" i="24"/>
  <c r="W4" i="24"/>
  <c r="V3" i="24"/>
  <c r="V1" i="24" s="1"/>
  <c r="X4" i="23"/>
  <c r="W3" i="23"/>
  <c r="W1" i="23" s="1"/>
  <c r="W2" i="23"/>
  <c r="AB4" i="15"/>
  <c r="AB2" i="15" l="1"/>
  <c r="AB3" i="15"/>
  <c r="P2" i="31"/>
  <c r="Q4" i="31"/>
  <c r="P3" i="31"/>
  <c r="P1" i="31" s="1"/>
  <c r="Q3" i="30"/>
  <c r="Q1" i="30" s="1"/>
  <c r="R4" i="30"/>
  <c r="Q2" i="30"/>
  <c r="R2" i="29"/>
  <c r="S4" i="29"/>
  <c r="R3" i="29"/>
  <c r="R1" i="29" s="1"/>
  <c r="S2" i="28"/>
  <c r="T4" i="28"/>
  <c r="S3" i="28"/>
  <c r="S1" i="28" s="1"/>
  <c r="T2" i="27"/>
  <c r="U4" i="27"/>
  <c r="T3" i="27"/>
  <c r="T1" i="27" s="1"/>
  <c r="V4" i="26"/>
  <c r="U3" i="26"/>
  <c r="U1" i="26" s="1"/>
  <c r="U2" i="26"/>
  <c r="V2" i="25"/>
  <c r="W4" i="25"/>
  <c r="V3" i="25"/>
  <c r="V1" i="25" s="1"/>
  <c r="X4" i="24"/>
  <c r="W3" i="24"/>
  <c r="W1" i="24" s="1"/>
  <c r="W2" i="24"/>
  <c r="X2" i="23"/>
  <c r="Y4" i="23"/>
  <c r="X3" i="23"/>
  <c r="X1" i="23" s="1"/>
  <c r="AC4" i="15"/>
  <c r="AC3" i="15" l="1"/>
  <c r="AC2" i="15"/>
  <c r="Q2" i="31"/>
  <c r="R4" i="31"/>
  <c r="Q3" i="31"/>
  <c r="Q1" i="31" s="1"/>
  <c r="R2" i="30"/>
  <c r="S4" i="30"/>
  <c r="R3" i="30"/>
  <c r="R1" i="30" s="1"/>
  <c r="S3" i="29"/>
  <c r="S1" i="29" s="1"/>
  <c r="T4" i="29"/>
  <c r="S2" i="29"/>
  <c r="T2" i="28"/>
  <c r="U4" i="28"/>
  <c r="T3" i="28"/>
  <c r="T1" i="28" s="1"/>
  <c r="U2" i="27"/>
  <c r="V4" i="27"/>
  <c r="U3" i="27"/>
  <c r="U1" i="27" s="1"/>
  <c r="V2" i="26"/>
  <c r="V3" i="26"/>
  <c r="V1" i="26" s="1"/>
  <c r="W4" i="26"/>
  <c r="X4" i="25"/>
  <c r="W3" i="25"/>
  <c r="W1" i="25" s="1"/>
  <c r="W2" i="25"/>
  <c r="Y4" i="24"/>
  <c r="X3" i="24"/>
  <c r="X1" i="24" s="1"/>
  <c r="X2" i="24"/>
  <c r="Y2" i="23"/>
  <c r="Y3" i="23"/>
  <c r="Y1" i="23" s="1"/>
  <c r="Z4" i="23"/>
  <c r="AD4" i="15"/>
  <c r="AD3" i="15" l="1"/>
  <c r="AD2" i="15"/>
  <c r="R2" i="31"/>
  <c r="S4" i="31"/>
  <c r="R3" i="31"/>
  <c r="R1" i="31" s="1"/>
  <c r="S2" i="30"/>
  <c r="T4" i="30"/>
  <c r="S3" i="30"/>
  <c r="S1" i="30" s="1"/>
  <c r="U4" i="29"/>
  <c r="T3" i="29"/>
  <c r="T1" i="29" s="1"/>
  <c r="T2" i="29"/>
  <c r="V4" i="28"/>
  <c r="U3" i="28"/>
  <c r="U1" i="28" s="1"/>
  <c r="U2" i="28"/>
  <c r="W4" i="27"/>
  <c r="V3" i="27"/>
  <c r="V1" i="27" s="1"/>
  <c r="V2" i="27"/>
  <c r="X4" i="26"/>
  <c r="W3" i="26"/>
  <c r="W1" i="26" s="1"/>
  <c r="W2" i="26"/>
  <c r="X3" i="25"/>
  <c r="X1" i="25" s="1"/>
  <c r="X2" i="25"/>
  <c r="Y4" i="25"/>
  <c r="Y2" i="24"/>
  <c r="Y3" i="24"/>
  <c r="Y1" i="24" s="1"/>
  <c r="Z4" i="24"/>
  <c r="Z2" i="23"/>
  <c r="AA4" i="23"/>
  <c r="Z3" i="23"/>
  <c r="Z1" i="23" s="1"/>
  <c r="AE4" i="15"/>
  <c r="AE3" i="15" l="1"/>
  <c r="AE2" i="15"/>
  <c r="S3" i="31"/>
  <c r="S1" i="31" s="1"/>
  <c r="S2" i="31"/>
  <c r="T4" i="31"/>
  <c r="T2" i="30"/>
  <c r="U4" i="30"/>
  <c r="T3" i="30"/>
  <c r="T1" i="30" s="1"/>
  <c r="U2" i="29"/>
  <c r="V4" i="29"/>
  <c r="U3" i="29"/>
  <c r="U1" i="29" s="1"/>
  <c r="V2" i="28"/>
  <c r="W4" i="28"/>
  <c r="V3" i="28"/>
  <c r="V1" i="28" s="1"/>
  <c r="X4" i="27"/>
  <c r="W2" i="27"/>
  <c r="W3" i="27"/>
  <c r="W1" i="27" s="1"/>
  <c r="X2" i="26"/>
  <c r="Y4" i="26"/>
  <c r="X3" i="26"/>
  <c r="X1" i="26" s="1"/>
  <c r="Y2" i="25"/>
  <c r="Z4" i="25"/>
  <c r="Y3" i="25"/>
  <c r="Y1" i="25" s="1"/>
  <c r="Z2" i="24"/>
  <c r="AA4" i="24"/>
  <c r="Z3" i="24"/>
  <c r="Z1" i="24" s="1"/>
  <c r="AA2" i="23"/>
  <c r="AB4" i="23"/>
  <c r="AA3" i="23"/>
  <c r="AA1" i="23" s="1"/>
  <c r="AF4" i="15"/>
  <c r="AF3" i="15" l="1"/>
  <c r="AF2" i="15"/>
  <c r="T2" i="31"/>
  <c r="U4" i="31"/>
  <c r="T3" i="31"/>
  <c r="T1" i="31" s="1"/>
  <c r="U2" i="30"/>
  <c r="V4" i="30"/>
  <c r="U3" i="30"/>
  <c r="U1" i="30" s="1"/>
  <c r="W4" i="29"/>
  <c r="V3" i="29"/>
  <c r="V1" i="29" s="1"/>
  <c r="V2" i="29"/>
  <c r="X4" i="28"/>
  <c r="W3" i="28"/>
  <c r="W1" i="28" s="1"/>
  <c r="W2" i="28"/>
  <c r="Y4" i="27"/>
  <c r="X3" i="27"/>
  <c r="X1" i="27" s="1"/>
  <c r="X2" i="27"/>
  <c r="Y2" i="26"/>
  <c r="Y3" i="26"/>
  <c r="Y1" i="26" s="1"/>
  <c r="Z4" i="26"/>
  <c r="Z2" i="25"/>
  <c r="AA4" i="25"/>
  <c r="Z3" i="25"/>
  <c r="Z1" i="25" s="1"/>
  <c r="AB4" i="24"/>
  <c r="AA3" i="24"/>
  <c r="AA1" i="24" s="1"/>
  <c r="AA2" i="24"/>
  <c r="AB3" i="23"/>
  <c r="AB1" i="23" s="1"/>
  <c r="AC4" i="23"/>
  <c r="AB2" i="23"/>
  <c r="AG4" i="15"/>
  <c r="AG3" i="15" l="1"/>
  <c r="AG2" i="15"/>
  <c r="U2" i="31"/>
  <c r="V4" i="31"/>
  <c r="U3" i="31"/>
  <c r="U1" i="31" s="1"/>
  <c r="V2" i="30"/>
  <c r="W4" i="30"/>
  <c r="V3" i="30"/>
  <c r="V1" i="30" s="1"/>
  <c r="X4" i="29"/>
  <c r="W3" i="29"/>
  <c r="W1" i="29" s="1"/>
  <c r="W2" i="29"/>
  <c r="X2" i="28"/>
  <c r="Y4" i="28"/>
  <c r="X3" i="28"/>
  <c r="X1" i="28" s="1"/>
  <c r="Y2" i="27"/>
  <c r="Z4" i="27"/>
  <c r="Y3" i="27"/>
  <c r="Y1" i="27" s="1"/>
  <c r="Z3" i="26"/>
  <c r="Z1" i="26" s="1"/>
  <c r="AA4" i="26"/>
  <c r="Z2" i="26"/>
  <c r="AA2" i="25"/>
  <c r="AA3" i="25"/>
  <c r="AA1" i="25" s="1"/>
  <c r="AB4" i="25"/>
  <c r="AB2" i="24"/>
  <c r="AC4" i="24"/>
  <c r="AB3" i="24"/>
  <c r="AB1" i="24" s="1"/>
  <c r="AC2" i="23"/>
  <c r="AD4" i="23"/>
  <c r="AC3" i="23"/>
  <c r="AC1" i="23" s="1"/>
  <c r="W4" i="31" l="1"/>
  <c r="V3" i="31"/>
  <c r="V1" i="31" s="1"/>
  <c r="V2" i="31"/>
  <c r="X4" i="30"/>
  <c r="W3" i="30"/>
  <c r="W1" i="30" s="1"/>
  <c r="W2" i="30"/>
  <c r="X2" i="29"/>
  <c r="Y4" i="29"/>
  <c r="X3" i="29"/>
  <c r="X1" i="29" s="1"/>
  <c r="Y2" i="28"/>
  <c r="Z4" i="28"/>
  <c r="Y3" i="28"/>
  <c r="Y1" i="28" s="1"/>
  <c r="Z2" i="27"/>
  <c r="AA4" i="27"/>
  <c r="Z3" i="27"/>
  <c r="Z1" i="27" s="1"/>
  <c r="AA2" i="26"/>
  <c r="AB4" i="26"/>
  <c r="AA3" i="26"/>
  <c r="AA1" i="26" s="1"/>
  <c r="AC4" i="25"/>
  <c r="AB3" i="25"/>
  <c r="AB1" i="25" s="1"/>
  <c r="AB2" i="25"/>
  <c r="AC2" i="24"/>
  <c r="AD4" i="24"/>
  <c r="AC3" i="24"/>
  <c r="AC1" i="24" s="1"/>
  <c r="AD2" i="23"/>
  <c r="AE4" i="23"/>
  <c r="AD3" i="23"/>
  <c r="AD1" i="23" s="1"/>
  <c r="B2" i="21"/>
  <c r="C4" i="21"/>
  <c r="B3" i="21"/>
  <c r="B1" i="21" s="1"/>
  <c r="W3" i="31" l="1"/>
  <c r="W1" i="31" s="1"/>
  <c r="W2" i="31"/>
  <c r="X4" i="31"/>
  <c r="X2" i="30"/>
  <c r="Y4" i="30"/>
  <c r="X3" i="30"/>
  <c r="X1" i="30" s="1"/>
  <c r="Y2" i="29"/>
  <c r="Z4" i="29"/>
  <c r="Y3" i="29"/>
  <c r="Y1" i="29" s="1"/>
  <c r="Z2" i="28"/>
  <c r="AA4" i="28"/>
  <c r="Z3" i="28"/>
  <c r="Z1" i="28" s="1"/>
  <c r="AB4" i="27"/>
  <c r="AA3" i="27"/>
  <c r="AA1" i="27" s="1"/>
  <c r="AA2" i="27"/>
  <c r="AB2" i="26"/>
  <c r="AC4" i="26"/>
  <c r="AB3" i="26"/>
  <c r="AB1" i="26" s="1"/>
  <c r="AC2" i="25"/>
  <c r="AD4" i="25"/>
  <c r="AC3" i="25"/>
  <c r="AC1" i="25" s="1"/>
  <c r="AD2" i="24"/>
  <c r="AE4" i="24"/>
  <c r="AD3" i="24"/>
  <c r="AD1" i="24" s="1"/>
  <c r="AF4" i="23"/>
  <c r="AE3" i="23"/>
  <c r="AE1" i="23" s="1"/>
  <c r="AE2" i="23"/>
  <c r="D4" i="21"/>
  <c r="C3" i="21"/>
  <c r="C1" i="21" s="1"/>
  <c r="C2" i="21"/>
  <c r="X2" i="31" l="1"/>
  <c r="Y4" i="31"/>
  <c r="X3" i="31"/>
  <c r="X1" i="31" s="1"/>
  <c r="Z4" i="30"/>
  <c r="Y3" i="30"/>
  <c r="Y1" i="30" s="1"/>
  <c r="Y2" i="30"/>
  <c r="Z2" i="29"/>
  <c r="AA4" i="29"/>
  <c r="Z3" i="29"/>
  <c r="Z1" i="29" s="1"/>
  <c r="AA2" i="28"/>
  <c r="AB4" i="28"/>
  <c r="AA3" i="28"/>
  <c r="AA1" i="28" s="1"/>
  <c r="AB2" i="27"/>
  <c r="AC4" i="27"/>
  <c r="AB3" i="27"/>
  <c r="AB1" i="27" s="1"/>
  <c r="AC2" i="26"/>
  <c r="AD4" i="26"/>
  <c r="AC3" i="26"/>
  <c r="AC1" i="26" s="1"/>
  <c r="AD2" i="25"/>
  <c r="AE4" i="25"/>
  <c r="AD3" i="25"/>
  <c r="AD1" i="25" s="1"/>
  <c r="AF4" i="24"/>
  <c r="AE3" i="24"/>
  <c r="AE1" i="24" s="1"/>
  <c r="AE2" i="24"/>
  <c r="AF2" i="23"/>
  <c r="AF3" i="23"/>
  <c r="AF1" i="23" s="1"/>
  <c r="D2" i="21"/>
  <c r="E4" i="21"/>
  <c r="D3" i="21"/>
  <c r="D1" i="21" s="1"/>
  <c r="Y2" i="31" l="1"/>
  <c r="Z4" i="31"/>
  <c r="Y3" i="31"/>
  <c r="Y1" i="31" s="1"/>
  <c r="Z2" i="30"/>
  <c r="AA4" i="30"/>
  <c r="Z3" i="30"/>
  <c r="Z1" i="30" s="1"/>
  <c r="AB4" i="29"/>
  <c r="AA3" i="29"/>
  <c r="AA1" i="29" s="1"/>
  <c r="AA2" i="29"/>
  <c r="AB2" i="28"/>
  <c r="AC4" i="28"/>
  <c r="AB3" i="28"/>
  <c r="AB1" i="28" s="1"/>
  <c r="AC2" i="27"/>
  <c r="AD4" i="27"/>
  <c r="AC3" i="27"/>
  <c r="AC1" i="27" s="1"/>
  <c r="AD2" i="26"/>
  <c r="AE4" i="26"/>
  <c r="AD3" i="26"/>
  <c r="AD1" i="26" s="1"/>
  <c r="AF4" i="25"/>
  <c r="AE3" i="25"/>
  <c r="AE1" i="25" s="1"/>
  <c r="AE2" i="25"/>
  <c r="AF2" i="24"/>
  <c r="AF3" i="24"/>
  <c r="AF1" i="24" s="1"/>
  <c r="E2" i="21"/>
  <c r="F4" i="21"/>
  <c r="E3" i="21"/>
  <c r="E1" i="21" s="1"/>
  <c r="Z2" i="31" l="1"/>
  <c r="AA4" i="31"/>
  <c r="Z3" i="31"/>
  <c r="Z1" i="31" s="1"/>
  <c r="AA2" i="30"/>
  <c r="AB4" i="30"/>
  <c r="AA3" i="30"/>
  <c r="AA1" i="30" s="1"/>
  <c r="AB2" i="29"/>
  <c r="AC4" i="29"/>
  <c r="AB3" i="29"/>
  <c r="AB1" i="29" s="1"/>
  <c r="AD4" i="28"/>
  <c r="AC3" i="28"/>
  <c r="AC1" i="28" s="1"/>
  <c r="AC2" i="28"/>
  <c r="AE4" i="27"/>
  <c r="AD3" i="27"/>
  <c r="AD1" i="27" s="1"/>
  <c r="AD2" i="27"/>
  <c r="AF4" i="26"/>
  <c r="AE3" i="26"/>
  <c r="AE1" i="26" s="1"/>
  <c r="AE2" i="26"/>
  <c r="AF2" i="25"/>
  <c r="AF3" i="25"/>
  <c r="AF1" i="25" s="1"/>
  <c r="F2" i="21"/>
  <c r="G4" i="21"/>
  <c r="F3" i="21"/>
  <c r="F1" i="21" s="1"/>
  <c r="AB4" i="31" l="1"/>
  <c r="AA3" i="31"/>
  <c r="AA1" i="31" s="1"/>
  <c r="AA2" i="31"/>
  <c r="AB2" i="30"/>
  <c r="AC4" i="30"/>
  <c r="AB3" i="30"/>
  <c r="AB1" i="30" s="1"/>
  <c r="AC2" i="29"/>
  <c r="AD4" i="29"/>
  <c r="AC3" i="29"/>
  <c r="AC1" i="29" s="1"/>
  <c r="AD2" i="28"/>
  <c r="AE4" i="28"/>
  <c r="AD3" i="28"/>
  <c r="AD1" i="28" s="1"/>
  <c r="AF4" i="27"/>
  <c r="AE2" i="27"/>
  <c r="AE3" i="27"/>
  <c r="AE1" i="27" s="1"/>
  <c r="AF2" i="26"/>
  <c r="AF3" i="26"/>
  <c r="AF1" i="26" s="1"/>
  <c r="H4" i="21"/>
  <c r="G3" i="21"/>
  <c r="G1" i="21" s="1"/>
  <c r="G2" i="21"/>
  <c r="AB2" i="31" l="1"/>
  <c r="AC4" i="31"/>
  <c r="AB3" i="31"/>
  <c r="AB1" i="31" s="1"/>
  <c r="AC2" i="30"/>
  <c r="AD4" i="30"/>
  <c r="AC3" i="30"/>
  <c r="AC1" i="30" s="1"/>
  <c r="AE4" i="29"/>
  <c r="AD3" i="29"/>
  <c r="AD1" i="29" s="1"/>
  <c r="AD2" i="29"/>
  <c r="AF4" i="28"/>
  <c r="AE3" i="28"/>
  <c r="AE1" i="28" s="1"/>
  <c r="AE2" i="28"/>
  <c r="AF3" i="27"/>
  <c r="AF1" i="27" s="1"/>
  <c r="AF2" i="27"/>
  <c r="H2" i="21"/>
  <c r="I4" i="21"/>
  <c r="H3" i="21"/>
  <c r="H1" i="21" s="1"/>
  <c r="AC2" i="31" l="1"/>
  <c r="AD4" i="31"/>
  <c r="AC3" i="31"/>
  <c r="AC1" i="31" s="1"/>
  <c r="AD2" i="30"/>
  <c r="AE4" i="30"/>
  <c r="AD3" i="30"/>
  <c r="AD1" i="30" s="1"/>
  <c r="AF4" i="29"/>
  <c r="AE3" i="29"/>
  <c r="AE1" i="29" s="1"/>
  <c r="AE2" i="29"/>
  <c r="AF2" i="28"/>
  <c r="AF3" i="28"/>
  <c r="AF1" i="28" s="1"/>
  <c r="I3" i="21"/>
  <c r="I1" i="21" s="1"/>
  <c r="I2" i="21"/>
  <c r="J4" i="21"/>
  <c r="AE4" i="31" l="1"/>
  <c r="AD3" i="31"/>
  <c r="AD1" i="31" s="1"/>
  <c r="AD2" i="31"/>
  <c r="AF4" i="30"/>
  <c r="AE3" i="30"/>
  <c r="AE1" i="30" s="1"/>
  <c r="AE2" i="30"/>
  <c r="AF2" i="29"/>
  <c r="AF3" i="29"/>
  <c r="AF1" i="29" s="1"/>
  <c r="J2" i="21"/>
  <c r="J3" i="21"/>
  <c r="J1" i="21" s="1"/>
  <c r="K4" i="21"/>
  <c r="AE3" i="31" l="1"/>
  <c r="AE1" i="31" s="1"/>
  <c r="AF4" i="31"/>
  <c r="AE2" i="31"/>
  <c r="AF3" i="30"/>
  <c r="AF1" i="30" s="1"/>
  <c r="AF2" i="30"/>
  <c r="L4" i="21"/>
  <c r="K2" i="21"/>
  <c r="K3" i="21"/>
  <c r="K1" i="21" s="1"/>
  <c r="AF2" i="31" l="1"/>
  <c r="AF3" i="31"/>
  <c r="AF1" i="31" s="1"/>
  <c r="L2" i="21"/>
  <c r="M4" i="21"/>
  <c r="L3" i="21"/>
  <c r="L1" i="21" s="1"/>
  <c r="M2" i="21" l="1"/>
  <c r="N4" i="21"/>
  <c r="M3" i="21"/>
  <c r="M1" i="21" s="1"/>
  <c r="N2" i="21" l="1"/>
  <c r="O4" i="21"/>
  <c r="N3" i="21"/>
  <c r="N1" i="21" s="1"/>
  <c r="O3" i="21" l="1"/>
  <c r="O1" i="21" s="1"/>
  <c r="P4" i="21"/>
  <c r="O2" i="21"/>
  <c r="P2" i="21" l="1"/>
  <c r="Q4" i="21"/>
  <c r="P3" i="21"/>
  <c r="P1" i="21" s="1"/>
  <c r="Q3" i="21" l="1"/>
  <c r="Q1" i="21" s="1"/>
  <c r="Q2" i="21"/>
  <c r="R4" i="21"/>
  <c r="R2" i="21" l="1"/>
  <c r="S4" i="21"/>
  <c r="R3" i="21"/>
  <c r="R1" i="21" s="1"/>
  <c r="S2" i="21" l="1"/>
  <c r="S3" i="21"/>
  <c r="S1" i="21" s="1"/>
  <c r="T4" i="21"/>
  <c r="T2" i="21" l="1"/>
  <c r="U4" i="21"/>
  <c r="T3" i="21"/>
  <c r="T1" i="21" s="1"/>
  <c r="U2" i="21" l="1"/>
  <c r="V4" i="21"/>
  <c r="U3" i="21"/>
  <c r="U1" i="21" s="1"/>
  <c r="V2" i="21" l="1"/>
  <c r="W4" i="21"/>
  <c r="V3" i="21"/>
  <c r="V1" i="21" s="1"/>
  <c r="X4" i="21" l="1"/>
  <c r="W3" i="21"/>
  <c r="W1" i="21" s="1"/>
  <c r="W2" i="21"/>
  <c r="X2" i="21" l="1"/>
  <c r="Y4" i="21"/>
  <c r="X3" i="21"/>
  <c r="X1" i="21" s="1"/>
  <c r="Y2" i="21" l="1"/>
  <c r="Z4" i="21"/>
  <c r="Y3" i="21"/>
  <c r="Y1" i="21" s="1"/>
  <c r="AA4" i="21" l="1"/>
  <c r="Z3" i="21"/>
  <c r="Z1" i="21" s="1"/>
  <c r="Z2" i="21"/>
  <c r="AB4" i="21" l="1"/>
  <c r="AA3" i="21"/>
  <c r="AA1" i="21" s="1"/>
  <c r="AA2" i="21"/>
  <c r="AC4" i="21" l="1"/>
  <c r="AB3" i="21"/>
  <c r="AB1" i="21" s="1"/>
  <c r="AB2" i="21"/>
  <c r="C4" i="22" l="1"/>
  <c r="B2" i="22"/>
  <c r="B3" i="22"/>
  <c r="B1" i="22" s="1"/>
  <c r="AC3" i="21"/>
  <c r="AC1" i="21" s="1"/>
  <c r="AC2" i="21"/>
  <c r="C2" i="22" l="1"/>
  <c r="D4" i="22"/>
  <c r="C3" i="22"/>
  <c r="C1" i="22" s="1"/>
  <c r="D2" i="22" l="1"/>
  <c r="D3" i="22"/>
  <c r="D1" i="22" s="1"/>
  <c r="E4" i="22"/>
  <c r="E3" i="22" l="1"/>
  <c r="E1" i="22" s="1"/>
  <c r="E2" i="22"/>
  <c r="F4" i="22"/>
  <c r="F2" i="22" l="1"/>
  <c r="G4" i="22"/>
  <c r="F3" i="22"/>
  <c r="F1" i="22" s="1"/>
  <c r="G3" i="22" l="1"/>
  <c r="G1" i="22" s="1"/>
  <c r="H4" i="22"/>
  <c r="G2" i="22"/>
  <c r="H2" i="22" l="1"/>
  <c r="I4" i="22"/>
  <c r="H3" i="22"/>
  <c r="H1" i="22" s="1"/>
  <c r="I2" i="22" l="1"/>
  <c r="J4" i="22"/>
  <c r="I3" i="22"/>
  <c r="I1" i="22" s="1"/>
  <c r="K4" i="22" l="1"/>
  <c r="J3" i="22"/>
  <c r="J1" i="22" s="1"/>
  <c r="J2" i="22"/>
  <c r="K2" i="22" l="1"/>
  <c r="K3" i="22"/>
  <c r="K1" i="22" s="1"/>
  <c r="L4" i="22"/>
  <c r="M4" i="22" l="1"/>
  <c r="L3" i="22"/>
  <c r="L1" i="22" s="1"/>
  <c r="L2" i="22"/>
  <c r="M3" i="22" l="1"/>
  <c r="M1" i="22" s="1"/>
  <c r="N4" i="22"/>
  <c r="M2" i="22"/>
  <c r="N2" i="22" l="1"/>
  <c r="O4" i="22"/>
  <c r="N3" i="22"/>
  <c r="N1" i="22" s="1"/>
  <c r="O2" i="22" l="1"/>
  <c r="P4" i="22"/>
  <c r="O3" i="22"/>
  <c r="O1" i="22" s="1"/>
  <c r="P2" i="22" l="1"/>
  <c r="P3" i="22"/>
  <c r="P1" i="22" s="1"/>
  <c r="Q4" i="22"/>
  <c r="Q3" i="22" l="1"/>
  <c r="Q1" i="22" s="1"/>
  <c r="Q2" i="22"/>
  <c r="R4" i="22"/>
  <c r="R3" i="22" l="1"/>
  <c r="R1" i="22" s="1"/>
  <c r="S4" i="22"/>
  <c r="R2" i="22"/>
  <c r="S2" i="22" l="1"/>
  <c r="T4" i="22"/>
  <c r="S3" i="22"/>
  <c r="S1" i="22" s="1"/>
  <c r="T2" i="22" l="1"/>
  <c r="U4" i="22"/>
  <c r="T3" i="22"/>
  <c r="T1" i="22" s="1"/>
  <c r="V4" i="22" l="1"/>
  <c r="U3" i="22"/>
  <c r="U1" i="22" s="1"/>
  <c r="U2" i="22"/>
  <c r="V2" i="22" l="1"/>
  <c r="W4" i="22"/>
  <c r="V3" i="22"/>
  <c r="V1" i="22" s="1"/>
  <c r="W2" i="22" l="1"/>
  <c r="W3" i="22"/>
  <c r="W1" i="22" s="1"/>
  <c r="X4" i="22"/>
  <c r="X2" i="22" l="1"/>
  <c r="X3" i="22"/>
  <c r="X1" i="22" s="1"/>
  <c r="Y4" i="22"/>
  <c r="Y2" i="22" l="1"/>
  <c r="Z4" i="22"/>
  <c r="Y3" i="22"/>
  <c r="Y1" i="22" s="1"/>
  <c r="AA4" i="22" l="1"/>
  <c r="Z3" i="22"/>
  <c r="Z1" i="22" s="1"/>
  <c r="Z2" i="22"/>
  <c r="AA2" i="22" l="1"/>
  <c r="AB4" i="22"/>
  <c r="AA3" i="22"/>
  <c r="AA1" i="22" s="1"/>
  <c r="AB2" i="22" l="1"/>
  <c r="AC4" i="22"/>
  <c r="AB3" i="22"/>
  <c r="AB1" i="22" s="1"/>
  <c r="AD4" i="22" l="1"/>
  <c r="AC3" i="22"/>
  <c r="AC1" i="22" s="1"/>
  <c r="AC2" i="22"/>
  <c r="AD2" i="22" l="1"/>
  <c r="AE4" i="22"/>
  <c r="AD3" i="22"/>
  <c r="AD1" i="22" s="1"/>
  <c r="AE2" i="22" l="1"/>
  <c r="AF4" i="22"/>
  <c r="AE3" i="22"/>
  <c r="AE1" i="22" s="1"/>
  <c r="AF2" i="22" l="1"/>
  <c r="AF3" i="22"/>
  <c r="AF1" i="22" s="1"/>
</calcChain>
</file>

<file path=xl/sharedStrings.xml><?xml version="1.0" encoding="utf-8"?>
<sst xmlns="http://schemas.openxmlformats.org/spreadsheetml/2006/main" count="217" uniqueCount="56">
  <si>
    <t>Numéro de semaine :</t>
  </si>
  <si>
    <t>Jours :</t>
  </si>
  <si>
    <t xml:space="preserve">Date départ planning : </t>
  </si>
  <si>
    <t>Année planning :</t>
  </si>
  <si>
    <t>Mois de départ planning :</t>
  </si>
  <si>
    <t>AVRIL :</t>
  </si>
  <si>
    <t>MAI :</t>
  </si>
  <si>
    <t>JUIN :</t>
  </si>
  <si>
    <t>JUILLET :</t>
  </si>
  <si>
    <t>AOUT :</t>
  </si>
  <si>
    <t>SEPTEMBRE :</t>
  </si>
  <si>
    <t>OCTOBRE :</t>
  </si>
  <si>
    <t>NOVEMBRE :</t>
  </si>
  <si>
    <t>DECEMBRE :</t>
  </si>
  <si>
    <t>JANVIER N+1 :</t>
  </si>
  <si>
    <t xml:space="preserve"> : Ne pas modifier ces cellules !!!!!</t>
  </si>
  <si>
    <t>Nom / Prénom : Atelier</t>
  </si>
  <si>
    <t>Mr DUPONT</t>
  </si>
  <si>
    <t>Mr DURAND</t>
  </si>
  <si>
    <t>FEVRIER :</t>
  </si>
  <si>
    <t>MARS :</t>
  </si>
  <si>
    <t>JANVIER :</t>
  </si>
  <si>
    <t>Nom / Prénom : BE</t>
  </si>
  <si>
    <t>Lundi de pâques</t>
  </si>
  <si>
    <t>Fête du travail</t>
  </si>
  <si>
    <t>Jeudi de l'ascension</t>
  </si>
  <si>
    <t>Victoire 1945</t>
  </si>
  <si>
    <t>Lundi de Pentecôte</t>
  </si>
  <si>
    <t>Fête nationale</t>
  </si>
  <si>
    <t>L'Assomption</t>
  </si>
  <si>
    <t>La Toussaint</t>
  </si>
  <si>
    <t>Noël</t>
  </si>
  <si>
    <t>Dates :</t>
  </si>
  <si>
    <t>Année du jour férié :</t>
  </si>
  <si>
    <t>Jour Fériés :</t>
  </si>
  <si>
    <r>
      <t xml:space="preserve">: Date de départ du planning </t>
    </r>
    <r>
      <rPr>
        <b/>
        <sz val="10"/>
        <color rgb="FFFF0000"/>
        <rFont val="Arial"/>
        <family val="2"/>
      </rPr>
      <t>annuel</t>
    </r>
    <r>
      <rPr>
        <b/>
        <sz val="10"/>
        <rFont val="Arial"/>
        <family val="2"/>
      </rPr>
      <t xml:space="preserve"> à choisir = Ok modif de l'année</t>
    </r>
  </si>
  <si>
    <t xml:space="preserve">  : Ne pas modifier ces cellules !!!!!</t>
  </si>
  <si>
    <t>#20999 - Test - BZH</t>
  </si>
  <si>
    <t>CP</t>
  </si>
  <si>
    <t>CH #20999 - Test - BZH</t>
  </si>
  <si>
    <t>Si on met '' CH '' en premier dans une cellule pour Chantier la cellule passe en bleu automatiquement</t>
  </si>
  <si>
    <t xml:space="preserve">#20999 - Test - BZH </t>
  </si>
  <si>
    <t>AT</t>
  </si>
  <si>
    <t>Si on met '' CP '' en premier dans une cellule pour Congé Payé la cellule passe en vert automatiquement</t>
  </si>
  <si>
    <t>Si on met '' AT '' en premier dans une cellule pour Arrêt de Travail la cellule passe en orange automatiquement</t>
  </si>
  <si>
    <t>Si on met '' AB '' en premier dans une cellule pour Absent la cellule passe en rouge automatiquement</t>
  </si>
  <si>
    <t>AB</t>
  </si>
  <si>
    <t>AM</t>
  </si>
  <si>
    <t>PM</t>
  </si>
  <si>
    <t>Nom / Prénom : ATELIER</t>
  </si>
  <si>
    <t xml:space="preserve">Véhicules : </t>
  </si>
  <si>
    <t>Mme DUPONT</t>
  </si>
  <si>
    <t>Boxer '' Grand ''
Immat : XX-XX-XX</t>
  </si>
  <si>
    <t>Boxer '' Petit ''
Immat : XX-XX-XX</t>
  </si>
  <si>
    <t>Boxer '' Age ''
Immat : XX-XX-XX</t>
  </si>
  <si>
    <t>ffffffffffffffff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</si>
</sst>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d"/>
  </numFmts>
  <fonts count="17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color rgb="FF0070C0"/>
      <name val="Arial"/>
      <family val="2"/>
    </font>
    <font>
      <b/>
      <sz val="10"/>
      <color rgb="FF0070C0"/>
      <name val="Arial"/>
      <family val="2"/>
    </font>
    <font>
      <b/>
      <sz val="10"/>
      <color rgb="FF00B050"/>
      <name val="Arial"/>
      <family val="2"/>
    </font>
    <font>
      <b/>
      <sz val="8"/>
      <color rgb="FF00B050"/>
      <name val="Arial"/>
      <family val="2"/>
    </font>
    <font>
      <b/>
      <sz val="8"/>
      <name val="Arial"/>
      <family val="2"/>
    </font>
    <font>
      <b/>
      <sz val="8"/>
      <color theme="9" tint="-0.249977111117893"/>
      <name val="Arial"/>
      <family val="2"/>
    </font>
    <font>
      <b/>
      <sz val="10"/>
      <color rgb="FFFF0000"/>
      <name val="Arial"/>
      <family val="2"/>
    </font>
    <font>
      <b/>
      <sz val="10"/>
      <color theme="9" tint="-0.249977111117893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7575"/>
        <bgColor indexed="64"/>
      </patternFill>
    </fill>
    <fill>
      <patternFill patternType="solid">
        <fgColor rgb="FFFFD85B"/>
        <bgColor indexed="64"/>
      </patternFill>
    </fill>
    <fill>
      <patternFill patternType="solid">
        <fgColor rgb="FF37FF91"/>
        <bgColor indexed="64"/>
      </patternFill>
    </fill>
    <fill>
      <patternFill patternType="solid">
        <fgColor rgb="FF6DD9FF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left"/>
    </xf>
    <xf numFmtId="0" fontId="13" fillId="2" borderId="12" xfId="0" applyFont="1" applyFill="1" applyBorder="1" applyAlignment="1">
      <alignment horizontal="center" vertical="center"/>
    </xf>
    <xf numFmtId="14" fontId="13" fillId="3" borderId="12" xfId="0" applyNumberFormat="1" applyFont="1" applyFill="1" applyBorder="1" applyAlignment="1">
      <alignment horizontal="center" vertical="center"/>
    </xf>
    <xf numFmtId="14" fontId="13" fillId="5" borderId="12" xfId="0" applyNumberFormat="1" applyFont="1" applyFill="1" applyBorder="1" applyAlignment="1">
      <alignment horizontal="center" vertical="center"/>
    </xf>
    <xf numFmtId="0" fontId="13" fillId="5" borderId="12" xfId="0" applyFont="1" applyFill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0" fillId="3" borderId="2" xfId="0" applyFill="1" applyBorder="1"/>
    <xf numFmtId="0" fontId="0" fillId="5" borderId="2" xfId="0" applyFill="1" applyBorder="1"/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65" fontId="4" fillId="4" borderId="9" xfId="0" applyNumberFormat="1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164" fontId="4" fillId="4" borderId="19" xfId="0" applyNumberFormat="1" applyFont="1" applyFill="1" applyBorder="1" applyAlignment="1">
      <alignment horizontal="center"/>
    </xf>
    <xf numFmtId="165" fontId="4" fillId="4" borderId="20" xfId="0" applyNumberFormat="1" applyFont="1" applyFill="1" applyBorder="1" applyAlignment="1">
      <alignment horizontal="center"/>
    </xf>
    <xf numFmtId="0" fontId="9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2" fillId="0" borderId="22" xfId="1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0" fillId="0" borderId="22" xfId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165" fontId="1" fillId="0" borderId="22" xfId="0" applyNumberFormat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164" fontId="4" fillId="4" borderId="24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5" fillId="7" borderId="23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14" fontId="16" fillId="8" borderId="1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left" vertical="center" indent="1"/>
    </xf>
    <xf numFmtId="16" fontId="16" fillId="8" borderId="1" xfId="0" applyNumberFormat="1" applyFont="1" applyFill="1" applyBorder="1" applyAlignment="1">
      <alignment horizontal="left" vertical="center" indent="1"/>
    </xf>
    <xf numFmtId="14" fontId="16" fillId="8" borderId="1" xfId="0" applyNumberFormat="1" applyFont="1" applyFill="1" applyBorder="1" applyAlignment="1">
      <alignment horizontal="left" vertical="center" indent="1"/>
    </xf>
    <xf numFmtId="0" fontId="0" fillId="8" borderId="2" xfId="0" applyFill="1" applyBorder="1"/>
    <xf numFmtId="0" fontId="2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2" fillId="6" borderId="34" xfId="0" applyFont="1" applyFill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2" fillId="9" borderId="38" xfId="0" applyFont="1" applyFill="1" applyBorder="1" applyAlignment="1">
      <alignment horizontal="center" vertical="center"/>
    </xf>
    <xf numFmtId="0" fontId="2" fillId="9" borderId="39" xfId="0" applyFont="1" applyFill="1" applyBorder="1" applyAlignment="1">
      <alignment horizontal="center" vertical="center"/>
    </xf>
    <xf numFmtId="0" fontId="2" fillId="10" borderId="39" xfId="0" applyFont="1" applyFill="1" applyBorder="1" applyAlignment="1">
      <alignment horizontal="center" vertical="center"/>
    </xf>
    <xf numFmtId="0" fontId="2" fillId="10" borderId="38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2" fillId="0" borderId="44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9" fillId="9" borderId="40" xfId="0" applyFont="1" applyFill="1" applyBorder="1" applyAlignment="1">
      <alignment horizontal="center" vertical="center"/>
    </xf>
    <xf numFmtId="0" fontId="9" fillId="9" borderId="39" xfId="0" applyFont="1" applyFill="1" applyBorder="1" applyAlignment="1">
      <alignment horizontal="center" vertical="center"/>
    </xf>
    <xf numFmtId="0" fontId="9" fillId="9" borderId="41" xfId="0" applyFont="1" applyFill="1" applyBorder="1" applyAlignment="1">
      <alignment horizontal="center" vertical="center"/>
    </xf>
    <xf numFmtId="0" fontId="9" fillId="6" borderId="42" xfId="0" applyFont="1" applyFill="1" applyBorder="1" applyAlignment="1">
      <alignment horizontal="center" vertical="center"/>
    </xf>
    <xf numFmtId="0" fontId="9" fillId="6" borderId="34" xfId="0" applyFont="1" applyFill="1" applyBorder="1" applyAlignment="1">
      <alignment horizontal="center" vertical="center"/>
    </xf>
    <xf numFmtId="0" fontId="9" fillId="6" borderId="43" xfId="0" applyFont="1" applyFill="1" applyBorder="1" applyAlignment="1">
      <alignment horizontal="center" vertical="center"/>
    </xf>
    <xf numFmtId="0" fontId="9" fillId="10" borderId="40" xfId="0" applyFont="1" applyFill="1" applyBorder="1" applyAlignment="1">
      <alignment horizontal="center" vertical="center"/>
    </xf>
    <xf numFmtId="0" fontId="9" fillId="10" borderId="39" xfId="0" applyFont="1" applyFill="1" applyBorder="1" applyAlignment="1">
      <alignment horizontal="center" vertical="center"/>
    </xf>
    <xf numFmtId="0" fontId="9" fillId="10" borderId="41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4" fillId="0" borderId="16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37FF91"/>
        </patternFill>
      </fill>
    </dxf>
    <dxf>
      <fill>
        <patternFill>
          <bgColor rgb="FF6DD9FF"/>
        </patternFill>
      </fill>
    </dxf>
    <dxf>
      <fill>
        <patternFill>
          <bgColor rgb="FFFFD85B"/>
        </patternFill>
      </fill>
    </dxf>
    <dxf>
      <fill>
        <patternFill>
          <bgColor rgb="FFFF7575"/>
        </patternFill>
      </fill>
    </dxf>
  </dxfs>
  <tableStyles count="0" defaultTableStyle="TableStyleMedium2" defaultPivotStyle="PivotStyleLight16"/>
  <colors>
    <mruColors>
      <color rgb="FF6DD9FF"/>
      <color rgb="FF37FF91"/>
      <color rgb="FFFFD85B"/>
      <color rgb="FFFF75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G62"/>
  <sheetViews>
    <sheetView tabSelected="1"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6" sqref="G16"/>
    </sheetView>
  </sheetViews>
  <sheetFormatPr baseColWidth="10" defaultColWidth="11.42578125" defaultRowHeight="12.75" x14ac:dyDescent="0.2"/>
  <cols>
    <col min="1" max="1" width="29.85546875" style="1" customWidth="1"/>
    <col min="2" max="2" width="6.140625" style="1" customWidth="1"/>
    <col min="3" max="5" width="30.7109375" style="1" customWidth="1"/>
    <col min="6" max="6" width="12.42578125" style="1" bestFit="1" customWidth="1"/>
    <col min="7" max="7" width="21.28515625" style="1" bestFit="1" customWidth="1"/>
    <col min="8" max="12" width="30.7109375" style="1" customWidth="1"/>
    <col min="13" max="13" width="9.7109375" style="1" bestFit="1" customWidth="1"/>
    <col min="14" max="14" width="10.28515625" style="1" bestFit="1" customWidth="1"/>
    <col min="15" max="19" width="30.7109375" style="1" customWidth="1"/>
    <col min="20" max="20" width="9.7109375" style="1" bestFit="1" customWidth="1"/>
    <col min="21" max="21" width="10.28515625" style="1" bestFit="1" customWidth="1"/>
    <col min="22" max="26" width="30.7109375" style="1" customWidth="1"/>
    <col min="27" max="27" width="9.7109375" style="1" bestFit="1" customWidth="1"/>
    <col min="28" max="28" width="10.28515625" style="1" bestFit="1" customWidth="1"/>
    <col min="29" max="33" width="30.7109375" style="1" customWidth="1"/>
    <col min="34" max="16384" width="11.42578125" style="1"/>
  </cols>
  <sheetData>
    <row r="1" spans="1:33" s="55" customFormat="1" ht="13.15" customHeight="1" thickBot="1" x14ac:dyDescent="0.25">
      <c r="C1" s="55">
        <f>IF(C3="Samedi",0,IF(C3="Dimanche",0,1))</f>
        <v>1</v>
      </c>
      <c r="D1" s="55">
        <f t="shared" ref="D1:AG1" si="0">IF(D3="Samedi",0,IF(D3="Dimanche",0,1))</f>
        <v>1</v>
      </c>
      <c r="E1" s="55">
        <f t="shared" si="0"/>
        <v>1</v>
      </c>
      <c r="F1" s="55">
        <f t="shared" si="0"/>
        <v>0</v>
      </c>
      <c r="G1" s="55">
        <f t="shared" si="0"/>
        <v>0</v>
      </c>
      <c r="H1" s="55">
        <f t="shared" si="0"/>
        <v>1</v>
      </c>
      <c r="I1" s="55">
        <f t="shared" si="0"/>
        <v>1</v>
      </c>
      <c r="J1" s="55">
        <f t="shared" si="0"/>
        <v>1</v>
      </c>
      <c r="K1" s="55">
        <f t="shared" si="0"/>
        <v>1</v>
      </c>
      <c r="L1" s="55">
        <f t="shared" si="0"/>
        <v>1</v>
      </c>
      <c r="M1" s="55">
        <f t="shared" si="0"/>
        <v>0</v>
      </c>
      <c r="N1" s="55">
        <f t="shared" si="0"/>
        <v>0</v>
      </c>
      <c r="O1" s="55">
        <f t="shared" si="0"/>
        <v>1</v>
      </c>
      <c r="P1" s="55">
        <f t="shared" si="0"/>
        <v>1</v>
      </c>
      <c r="Q1" s="55">
        <f t="shared" si="0"/>
        <v>1</v>
      </c>
      <c r="R1" s="55">
        <f t="shared" si="0"/>
        <v>1</v>
      </c>
      <c r="S1" s="55">
        <f t="shared" si="0"/>
        <v>1</v>
      </c>
      <c r="T1" s="55">
        <f t="shared" si="0"/>
        <v>0</v>
      </c>
      <c r="U1" s="55">
        <f t="shared" si="0"/>
        <v>0</v>
      </c>
      <c r="V1" s="55">
        <f t="shared" si="0"/>
        <v>1</v>
      </c>
      <c r="W1" s="55">
        <f t="shared" si="0"/>
        <v>1</v>
      </c>
      <c r="X1" s="55">
        <f t="shared" si="0"/>
        <v>1</v>
      </c>
      <c r="Y1" s="55">
        <f t="shared" si="0"/>
        <v>1</v>
      </c>
      <c r="Z1" s="55">
        <f t="shared" si="0"/>
        <v>1</v>
      </c>
      <c r="AA1" s="55">
        <f t="shared" si="0"/>
        <v>0</v>
      </c>
      <c r="AB1" s="55">
        <f t="shared" si="0"/>
        <v>0</v>
      </c>
      <c r="AC1" s="55">
        <f t="shared" si="0"/>
        <v>1</v>
      </c>
      <c r="AD1" s="55">
        <f t="shared" si="0"/>
        <v>1</v>
      </c>
      <c r="AE1" s="55">
        <f t="shared" si="0"/>
        <v>1</v>
      </c>
      <c r="AF1" s="55">
        <f t="shared" si="0"/>
        <v>1</v>
      </c>
      <c r="AG1" s="55">
        <f t="shared" si="0"/>
        <v>1</v>
      </c>
    </row>
    <row r="2" spans="1:33" ht="20.25" customHeight="1" thickBot="1" x14ac:dyDescent="0.25">
      <c r="A2" s="29" t="s">
        <v>0</v>
      </c>
      <c r="B2" s="73"/>
      <c r="C2" s="33" t="str">
        <f>"SEM "&amp;TEXT(INT(MOD(INT((C4-2)/7)+0.6,52+5/28))+1,"00")</f>
        <v>SEM 01</v>
      </c>
      <c r="D2" s="30" t="str">
        <f t="shared" ref="D2:AG2" si="1">"SEM "&amp;TEXT(INT(MOD(INT((D4-2)/7)+0.6,52+5/28))+1,"00")</f>
        <v>SEM 01</v>
      </c>
      <c r="E2" s="30" t="str">
        <f t="shared" si="1"/>
        <v>SEM 01</v>
      </c>
      <c r="F2" s="30" t="str">
        <f t="shared" si="1"/>
        <v>SEM 01</v>
      </c>
      <c r="G2" s="30" t="str">
        <f t="shared" si="1"/>
        <v>SEM 01</v>
      </c>
      <c r="H2" s="30" t="str">
        <f t="shared" si="1"/>
        <v>SEM 02</v>
      </c>
      <c r="I2" s="30" t="str">
        <f t="shared" si="1"/>
        <v>SEM 02</v>
      </c>
      <c r="J2" s="30" t="str">
        <f t="shared" si="1"/>
        <v>SEM 02</v>
      </c>
      <c r="K2" s="30" t="str">
        <f t="shared" si="1"/>
        <v>SEM 02</v>
      </c>
      <c r="L2" s="30" t="str">
        <f t="shared" si="1"/>
        <v>SEM 02</v>
      </c>
      <c r="M2" s="30" t="str">
        <f t="shared" si="1"/>
        <v>SEM 02</v>
      </c>
      <c r="N2" s="30" t="str">
        <f t="shared" si="1"/>
        <v>SEM 02</v>
      </c>
      <c r="O2" s="30" t="str">
        <f t="shared" si="1"/>
        <v>SEM 03</v>
      </c>
      <c r="P2" s="30" t="str">
        <f t="shared" si="1"/>
        <v>SEM 03</v>
      </c>
      <c r="Q2" s="30" t="str">
        <f t="shared" si="1"/>
        <v>SEM 03</v>
      </c>
      <c r="R2" s="30" t="str">
        <f t="shared" si="1"/>
        <v>SEM 03</v>
      </c>
      <c r="S2" s="30" t="str">
        <f t="shared" si="1"/>
        <v>SEM 03</v>
      </c>
      <c r="T2" s="30" t="str">
        <f t="shared" si="1"/>
        <v>SEM 03</v>
      </c>
      <c r="U2" s="30" t="str">
        <f t="shared" si="1"/>
        <v>SEM 03</v>
      </c>
      <c r="V2" s="30" t="str">
        <f t="shared" si="1"/>
        <v>SEM 04</v>
      </c>
      <c r="W2" s="30" t="str">
        <f t="shared" si="1"/>
        <v>SEM 04</v>
      </c>
      <c r="X2" s="30" t="str">
        <f t="shared" si="1"/>
        <v>SEM 04</v>
      </c>
      <c r="Y2" s="30" t="str">
        <f t="shared" si="1"/>
        <v>SEM 04</v>
      </c>
      <c r="Z2" s="30" t="str">
        <f t="shared" si="1"/>
        <v>SEM 04</v>
      </c>
      <c r="AA2" s="30" t="str">
        <f t="shared" si="1"/>
        <v>SEM 04</v>
      </c>
      <c r="AB2" s="30" t="str">
        <f t="shared" si="1"/>
        <v>SEM 04</v>
      </c>
      <c r="AC2" s="30" t="str">
        <f t="shared" si="1"/>
        <v>SEM 05</v>
      </c>
      <c r="AD2" s="30" t="str">
        <f t="shared" si="1"/>
        <v>SEM 05</v>
      </c>
      <c r="AE2" s="30" t="str">
        <f t="shared" si="1"/>
        <v>SEM 05</v>
      </c>
      <c r="AF2" s="30" t="str">
        <f t="shared" si="1"/>
        <v>SEM 05</v>
      </c>
      <c r="AG2" s="30" t="str">
        <f t="shared" si="1"/>
        <v>SEM 05</v>
      </c>
    </row>
    <row r="3" spans="1:33" ht="15.75" x14ac:dyDescent="0.2">
      <c r="A3" s="104" t="s">
        <v>1</v>
      </c>
      <c r="B3" s="74"/>
      <c r="C3" s="34" t="str">
        <f>CHOOSE(WEEKDAY(C$4,2),"Lundi","Mardi","Mercredi","Jeudi","Vendredi","Samedi","Dimanche")</f>
        <v>Mercredi</v>
      </c>
      <c r="D3" s="54" t="str">
        <f t="shared" ref="D3:AG3" si="2">CHOOSE(WEEKDAY(D$4,2),"Lundi","Mardi","Mercredi","Jeudi","Vendredi","Samedi","Dimanche")</f>
        <v>Jeudi</v>
      </c>
      <c r="E3" s="54" t="str">
        <f t="shared" si="2"/>
        <v>Vendredi</v>
      </c>
      <c r="F3" s="54" t="str">
        <f t="shared" si="2"/>
        <v>Samedi</v>
      </c>
      <c r="G3" s="54" t="str">
        <f t="shared" si="2"/>
        <v>Dimanche</v>
      </c>
      <c r="H3" s="54" t="str">
        <f t="shared" si="2"/>
        <v>Lundi</v>
      </c>
      <c r="I3" s="54" t="str">
        <f t="shared" si="2"/>
        <v>Mardi</v>
      </c>
      <c r="J3" s="54" t="str">
        <f t="shared" si="2"/>
        <v>Mercredi</v>
      </c>
      <c r="K3" s="54" t="str">
        <f t="shared" si="2"/>
        <v>Jeudi</v>
      </c>
      <c r="L3" s="54" t="str">
        <f t="shared" si="2"/>
        <v>Vendredi</v>
      </c>
      <c r="M3" s="54" t="str">
        <f t="shared" si="2"/>
        <v>Samedi</v>
      </c>
      <c r="N3" s="54" t="str">
        <f t="shared" si="2"/>
        <v>Dimanche</v>
      </c>
      <c r="O3" s="54" t="str">
        <f t="shared" si="2"/>
        <v>Lundi</v>
      </c>
      <c r="P3" s="54" t="str">
        <f t="shared" si="2"/>
        <v>Mardi</v>
      </c>
      <c r="Q3" s="54" t="str">
        <f t="shared" si="2"/>
        <v>Mercredi</v>
      </c>
      <c r="R3" s="54" t="str">
        <f t="shared" si="2"/>
        <v>Jeudi</v>
      </c>
      <c r="S3" s="54" t="str">
        <f t="shared" si="2"/>
        <v>Vendredi</v>
      </c>
      <c r="T3" s="54" t="str">
        <f t="shared" si="2"/>
        <v>Samedi</v>
      </c>
      <c r="U3" s="54" t="str">
        <f t="shared" si="2"/>
        <v>Dimanche</v>
      </c>
      <c r="V3" s="54" t="str">
        <f t="shared" si="2"/>
        <v>Lundi</v>
      </c>
      <c r="W3" s="54" t="str">
        <f t="shared" si="2"/>
        <v>Mardi</v>
      </c>
      <c r="X3" s="54" t="str">
        <f t="shared" si="2"/>
        <v>Mercredi</v>
      </c>
      <c r="Y3" s="54" t="str">
        <f t="shared" si="2"/>
        <v>Jeudi</v>
      </c>
      <c r="Z3" s="54" t="str">
        <f t="shared" si="2"/>
        <v>Vendredi</v>
      </c>
      <c r="AA3" s="54" t="str">
        <f t="shared" si="2"/>
        <v>Samedi</v>
      </c>
      <c r="AB3" s="54" t="str">
        <f t="shared" si="2"/>
        <v>Dimanche</v>
      </c>
      <c r="AC3" s="54" t="str">
        <f t="shared" si="2"/>
        <v>Lundi</v>
      </c>
      <c r="AD3" s="54" t="str">
        <f t="shared" si="2"/>
        <v>Mardi</v>
      </c>
      <c r="AE3" s="54" t="str">
        <f t="shared" si="2"/>
        <v>Mercredi</v>
      </c>
      <c r="AF3" s="54" t="str">
        <f t="shared" si="2"/>
        <v>Jeudi</v>
      </c>
      <c r="AG3" s="54" t="str">
        <f t="shared" si="2"/>
        <v>Vendredi</v>
      </c>
    </row>
    <row r="4" spans="1:33" ht="16.5" thickBot="1" x14ac:dyDescent="0.25">
      <c r="A4" s="105"/>
      <c r="B4" s="75"/>
      <c r="C4" s="35">
        <f>_DDP</f>
        <v>45658</v>
      </c>
      <c r="D4" s="32">
        <f>C4+1</f>
        <v>45659</v>
      </c>
      <c r="E4" s="32">
        <f t="shared" ref="E4:AG4" si="3">D4+1</f>
        <v>45660</v>
      </c>
      <c r="F4" s="32">
        <f t="shared" si="3"/>
        <v>45661</v>
      </c>
      <c r="G4" s="32">
        <f t="shared" si="3"/>
        <v>45662</v>
      </c>
      <c r="H4" s="32">
        <f t="shared" si="3"/>
        <v>45663</v>
      </c>
      <c r="I4" s="32">
        <f t="shared" si="3"/>
        <v>45664</v>
      </c>
      <c r="J4" s="32">
        <f t="shared" si="3"/>
        <v>45665</v>
      </c>
      <c r="K4" s="32">
        <f t="shared" si="3"/>
        <v>45666</v>
      </c>
      <c r="L4" s="32">
        <f t="shared" si="3"/>
        <v>45667</v>
      </c>
      <c r="M4" s="32">
        <f t="shared" si="3"/>
        <v>45668</v>
      </c>
      <c r="N4" s="32">
        <f t="shared" si="3"/>
        <v>45669</v>
      </c>
      <c r="O4" s="32">
        <f t="shared" si="3"/>
        <v>45670</v>
      </c>
      <c r="P4" s="32">
        <f t="shared" si="3"/>
        <v>45671</v>
      </c>
      <c r="Q4" s="32">
        <f t="shared" si="3"/>
        <v>45672</v>
      </c>
      <c r="R4" s="32">
        <f t="shared" si="3"/>
        <v>45673</v>
      </c>
      <c r="S4" s="32">
        <f t="shared" si="3"/>
        <v>45674</v>
      </c>
      <c r="T4" s="32">
        <f t="shared" si="3"/>
        <v>45675</v>
      </c>
      <c r="U4" s="32">
        <f t="shared" si="3"/>
        <v>45676</v>
      </c>
      <c r="V4" s="32">
        <f t="shared" si="3"/>
        <v>45677</v>
      </c>
      <c r="W4" s="32">
        <f t="shared" si="3"/>
        <v>45678</v>
      </c>
      <c r="X4" s="32">
        <f t="shared" si="3"/>
        <v>45679</v>
      </c>
      <c r="Y4" s="32">
        <f t="shared" si="3"/>
        <v>45680</v>
      </c>
      <c r="Z4" s="32">
        <f t="shared" si="3"/>
        <v>45681</v>
      </c>
      <c r="AA4" s="32">
        <f t="shared" si="3"/>
        <v>45682</v>
      </c>
      <c r="AB4" s="32">
        <f t="shared" si="3"/>
        <v>45683</v>
      </c>
      <c r="AC4" s="32">
        <f t="shared" si="3"/>
        <v>45684</v>
      </c>
      <c r="AD4" s="32">
        <f t="shared" si="3"/>
        <v>45685</v>
      </c>
      <c r="AE4" s="32">
        <f t="shared" si="3"/>
        <v>45686</v>
      </c>
      <c r="AF4" s="32">
        <f t="shared" si="3"/>
        <v>45687</v>
      </c>
      <c r="AG4" s="32">
        <f t="shared" si="3"/>
        <v>45688</v>
      </c>
    </row>
    <row r="5" spans="1:33" ht="19.899999999999999" customHeight="1" thickBot="1" x14ac:dyDescent="0.25">
      <c r="A5" s="72" t="s">
        <v>49</v>
      </c>
      <c r="B5" s="76"/>
      <c r="C5" s="97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9"/>
    </row>
    <row r="6" spans="1:33" ht="19.899999999999999" customHeight="1" thickTop="1" x14ac:dyDescent="0.2">
      <c r="A6" s="103" t="s">
        <v>17</v>
      </c>
      <c r="B6" s="77" t="s">
        <v>47</v>
      </c>
      <c r="C6" s="36"/>
      <c r="D6" s="31"/>
      <c r="E6" s="64" t="s">
        <v>39</v>
      </c>
      <c r="F6" s="64" t="s">
        <v>55</v>
      </c>
      <c r="G6" s="64" t="s">
        <v>41</v>
      </c>
      <c r="H6" s="64" t="s">
        <v>37</v>
      </c>
      <c r="I6" s="64" t="s">
        <v>38</v>
      </c>
      <c r="J6" s="64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</row>
    <row r="7" spans="1:33" ht="19.899999999999999" customHeight="1" thickBot="1" x14ac:dyDescent="0.25">
      <c r="A7" s="93"/>
      <c r="B7" s="78" t="s">
        <v>48</v>
      </c>
      <c r="C7" s="68"/>
      <c r="D7" s="69"/>
      <c r="E7" s="69"/>
      <c r="F7" s="70"/>
      <c r="G7" s="69"/>
      <c r="H7" s="69" t="s">
        <v>42</v>
      </c>
      <c r="I7" s="69"/>
      <c r="J7" s="69"/>
      <c r="K7" s="69"/>
      <c r="L7" s="69"/>
      <c r="M7" s="69"/>
      <c r="N7" s="69"/>
      <c r="O7" s="69"/>
      <c r="P7" s="69"/>
      <c r="Q7" s="69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</row>
    <row r="8" spans="1:33" ht="19.899999999999999" customHeight="1" thickTop="1" x14ac:dyDescent="0.2">
      <c r="A8" s="103"/>
      <c r="B8" s="77" t="s">
        <v>47</v>
      </c>
      <c r="C8" s="36"/>
      <c r="D8" s="31"/>
      <c r="E8" s="64"/>
      <c r="F8" s="64"/>
      <c r="G8" s="64"/>
      <c r="H8" s="64"/>
      <c r="I8" s="64"/>
      <c r="J8" s="64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</row>
    <row r="9" spans="1:33" ht="19.899999999999999" customHeight="1" thickBot="1" x14ac:dyDescent="0.25">
      <c r="A9" s="93"/>
      <c r="B9" s="78" t="s">
        <v>48</v>
      </c>
      <c r="C9" s="68"/>
      <c r="D9" s="69"/>
      <c r="E9" s="69"/>
      <c r="F9" s="70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</row>
    <row r="10" spans="1:33" ht="19.899999999999999" customHeight="1" thickTop="1" x14ac:dyDescent="0.2">
      <c r="A10" s="103"/>
      <c r="B10" s="77" t="s">
        <v>47</v>
      </c>
      <c r="C10" s="36"/>
      <c r="D10" s="31"/>
      <c r="E10" s="64"/>
      <c r="F10" s="64"/>
      <c r="G10" s="64"/>
      <c r="H10" s="64"/>
      <c r="I10" s="64"/>
      <c r="J10" s="64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</row>
    <row r="11" spans="1:33" ht="19.899999999999999" customHeight="1" thickBot="1" x14ac:dyDescent="0.25">
      <c r="A11" s="93"/>
      <c r="B11" s="78" t="s">
        <v>48</v>
      </c>
      <c r="C11" s="68"/>
      <c r="D11" s="69"/>
      <c r="E11" s="69"/>
      <c r="F11" s="70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</row>
    <row r="12" spans="1:33" ht="19.899999999999999" customHeight="1" thickTop="1" x14ac:dyDescent="0.2">
      <c r="A12" s="103"/>
      <c r="B12" s="77" t="s">
        <v>47</v>
      </c>
      <c r="C12" s="36"/>
      <c r="D12" s="31"/>
      <c r="E12" s="64"/>
      <c r="F12" s="64"/>
      <c r="G12" s="64"/>
      <c r="H12" s="64"/>
      <c r="I12" s="64"/>
      <c r="J12" s="64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</row>
    <row r="13" spans="1:33" ht="19.899999999999999" customHeight="1" thickBot="1" x14ac:dyDescent="0.25">
      <c r="A13" s="93"/>
      <c r="B13" s="78" t="s">
        <v>48</v>
      </c>
      <c r="C13" s="68"/>
      <c r="D13" s="69"/>
      <c r="E13" s="69"/>
      <c r="F13" s="70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</row>
    <row r="14" spans="1:33" ht="19.899999999999999" customHeight="1" thickTop="1" x14ac:dyDescent="0.2">
      <c r="A14" s="103"/>
      <c r="B14" s="77" t="s">
        <v>47</v>
      </c>
      <c r="C14" s="36"/>
      <c r="D14" s="31"/>
      <c r="E14" s="64"/>
      <c r="F14" s="64"/>
      <c r="G14" s="64"/>
      <c r="H14" s="64"/>
      <c r="I14" s="64"/>
      <c r="J14" s="64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</row>
    <row r="15" spans="1:33" ht="19.899999999999999" customHeight="1" thickBot="1" x14ac:dyDescent="0.25">
      <c r="A15" s="93"/>
      <c r="B15" s="78" t="s">
        <v>48</v>
      </c>
      <c r="C15" s="68"/>
      <c r="D15" s="69"/>
      <c r="E15" s="69"/>
      <c r="F15" s="70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</row>
    <row r="16" spans="1:33" ht="19.899999999999999" customHeight="1" thickTop="1" x14ac:dyDescent="0.2">
      <c r="A16" s="103"/>
      <c r="B16" s="77" t="s">
        <v>47</v>
      </c>
      <c r="C16" s="36"/>
      <c r="D16" s="31"/>
      <c r="E16" s="64"/>
      <c r="F16" s="64"/>
      <c r="G16" s="64"/>
      <c r="H16" s="64"/>
      <c r="I16" s="64"/>
      <c r="J16" s="64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</row>
    <row r="17" spans="1:33" ht="19.899999999999999" customHeight="1" thickBot="1" x14ac:dyDescent="0.25">
      <c r="A17" s="93"/>
      <c r="B17" s="78" t="s">
        <v>48</v>
      </c>
      <c r="C17" s="68"/>
      <c r="D17" s="69"/>
      <c r="E17" s="69"/>
      <c r="F17" s="70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</row>
    <row r="18" spans="1:33" ht="19.899999999999999" customHeight="1" thickTop="1" x14ac:dyDescent="0.2">
      <c r="A18" s="103"/>
      <c r="B18" s="77" t="s">
        <v>47</v>
      </c>
      <c r="C18" s="36"/>
      <c r="D18" s="31"/>
      <c r="E18" s="64"/>
      <c r="F18" s="64"/>
      <c r="G18" s="64"/>
      <c r="H18" s="64"/>
      <c r="I18" s="64"/>
      <c r="J18" s="64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</row>
    <row r="19" spans="1:33" ht="19.899999999999999" customHeight="1" thickBot="1" x14ac:dyDescent="0.25">
      <c r="A19" s="93"/>
      <c r="B19" s="78" t="s">
        <v>48</v>
      </c>
      <c r="C19" s="68"/>
      <c r="D19" s="69"/>
      <c r="E19" s="69"/>
      <c r="F19" s="70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</row>
    <row r="20" spans="1:33" ht="19.899999999999999" customHeight="1" thickTop="1" x14ac:dyDescent="0.2">
      <c r="A20" s="103"/>
      <c r="B20" s="77" t="s">
        <v>47</v>
      </c>
      <c r="C20" s="36"/>
      <c r="D20" s="31"/>
      <c r="E20" s="64"/>
      <c r="F20" s="64"/>
      <c r="G20" s="64"/>
      <c r="H20" s="64"/>
      <c r="I20" s="64"/>
      <c r="J20" s="64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</row>
    <row r="21" spans="1:33" ht="19.899999999999999" customHeight="1" thickBot="1" x14ac:dyDescent="0.25">
      <c r="A21" s="93"/>
      <c r="B21" s="78" t="s">
        <v>48</v>
      </c>
      <c r="C21" s="68"/>
      <c r="D21" s="69"/>
      <c r="E21" s="69"/>
      <c r="F21" s="70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</row>
    <row r="22" spans="1:33" ht="19.899999999999999" customHeight="1" thickTop="1" x14ac:dyDescent="0.2">
      <c r="A22" s="103"/>
      <c r="B22" s="77" t="s">
        <v>47</v>
      </c>
      <c r="C22" s="36"/>
      <c r="D22" s="31"/>
      <c r="E22" s="64"/>
      <c r="F22" s="64"/>
      <c r="G22" s="64"/>
      <c r="H22" s="64"/>
      <c r="I22" s="64"/>
      <c r="J22" s="64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</row>
    <row r="23" spans="1:33" ht="19.899999999999999" customHeight="1" thickBot="1" x14ac:dyDescent="0.25">
      <c r="A23" s="93"/>
      <c r="B23" s="78" t="s">
        <v>48</v>
      </c>
      <c r="C23" s="68"/>
      <c r="D23" s="69"/>
      <c r="E23" s="69"/>
      <c r="F23" s="70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</row>
    <row r="24" spans="1:33" ht="19.899999999999999" customHeight="1" thickTop="1" x14ac:dyDescent="0.2">
      <c r="A24" s="103"/>
      <c r="B24" s="77" t="s">
        <v>47</v>
      </c>
      <c r="C24" s="36"/>
      <c r="D24" s="31"/>
      <c r="E24" s="64"/>
      <c r="F24" s="64"/>
      <c r="G24" s="64"/>
      <c r="H24" s="64"/>
      <c r="I24" s="64"/>
      <c r="J24" s="64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</row>
    <row r="25" spans="1:33" ht="19.899999999999999" customHeight="1" thickBot="1" x14ac:dyDescent="0.25">
      <c r="A25" s="93"/>
      <c r="B25" s="78" t="s">
        <v>48</v>
      </c>
      <c r="C25" s="68"/>
      <c r="D25" s="69"/>
      <c r="E25" s="69"/>
      <c r="F25" s="70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</row>
    <row r="26" spans="1:33" ht="19.899999999999999" customHeight="1" thickTop="1" x14ac:dyDescent="0.2">
      <c r="A26" s="103"/>
      <c r="B26" s="77" t="s">
        <v>47</v>
      </c>
      <c r="C26" s="36"/>
      <c r="D26" s="31"/>
      <c r="E26" s="64"/>
      <c r="F26" s="64"/>
      <c r="G26" s="64"/>
      <c r="H26" s="64"/>
      <c r="I26" s="64"/>
      <c r="J26" s="64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</row>
    <row r="27" spans="1:33" ht="19.899999999999999" customHeight="1" thickBot="1" x14ac:dyDescent="0.25">
      <c r="A27" s="93"/>
      <c r="B27" s="78" t="s">
        <v>48</v>
      </c>
      <c r="C27" s="68"/>
      <c r="D27" s="69"/>
      <c r="E27" s="69"/>
      <c r="F27" s="70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</row>
    <row r="28" spans="1:33" ht="19.899999999999999" customHeight="1" thickTop="1" x14ac:dyDescent="0.2">
      <c r="A28" s="103"/>
      <c r="B28" s="77" t="s">
        <v>47</v>
      </c>
      <c r="C28" s="36"/>
      <c r="D28" s="31"/>
      <c r="E28" s="64"/>
      <c r="F28" s="64"/>
      <c r="G28" s="64"/>
      <c r="H28" s="64"/>
      <c r="I28" s="64"/>
      <c r="J28" s="64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</row>
    <row r="29" spans="1:33" ht="19.899999999999999" customHeight="1" thickBot="1" x14ac:dyDescent="0.25">
      <c r="A29" s="93"/>
      <c r="B29" s="78" t="s">
        <v>48</v>
      </c>
      <c r="C29" s="68"/>
      <c r="D29" s="69"/>
      <c r="E29" s="69"/>
      <c r="F29" s="70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</row>
    <row r="30" spans="1:33" ht="19.899999999999999" customHeight="1" thickTop="1" x14ac:dyDescent="0.2">
      <c r="A30" s="103"/>
      <c r="B30" s="77" t="s">
        <v>47</v>
      </c>
      <c r="C30" s="36"/>
      <c r="D30" s="31"/>
      <c r="E30" s="64"/>
      <c r="F30" s="64"/>
      <c r="G30" s="64"/>
      <c r="H30" s="64"/>
      <c r="I30" s="64"/>
      <c r="J30" s="64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</row>
    <row r="31" spans="1:33" ht="19.899999999999999" customHeight="1" thickBot="1" x14ac:dyDescent="0.25">
      <c r="A31" s="93"/>
      <c r="B31" s="78" t="s">
        <v>48</v>
      </c>
      <c r="C31" s="68"/>
      <c r="D31" s="69"/>
      <c r="E31" s="69"/>
      <c r="F31" s="70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</row>
    <row r="32" spans="1:33" ht="22.5" customHeight="1" thickTop="1" thickBot="1" x14ac:dyDescent="0.25">
      <c r="A32" s="80" t="s">
        <v>22</v>
      </c>
      <c r="B32" s="81"/>
      <c r="C32" s="94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6"/>
    </row>
    <row r="33" spans="1:33" ht="19.5" customHeight="1" thickTop="1" x14ac:dyDescent="0.2">
      <c r="A33" s="103" t="s">
        <v>18</v>
      </c>
      <c r="B33" s="79" t="s">
        <v>47</v>
      </c>
      <c r="C33" s="36"/>
      <c r="D33" s="36"/>
      <c r="E33" s="64"/>
      <c r="F33" s="64"/>
      <c r="G33" s="64" t="s">
        <v>41</v>
      </c>
      <c r="H33" s="64" t="s">
        <v>37</v>
      </c>
      <c r="I33" s="64" t="s">
        <v>38</v>
      </c>
      <c r="J33" s="64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</row>
    <row r="34" spans="1:33" ht="19.5" customHeight="1" thickBot="1" x14ac:dyDescent="0.25">
      <c r="A34" s="93"/>
      <c r="B34" s="78" t="s">
        <v>48</v>
      </c>
      <c r="C34" s="68"/>
      <c r="D34" s="68"/>
      <c r="E34" s="69"/>
      <c r="F34" s="70"/>
      <c r="G34" s="69"/>
      <c r="H34" s="69" t="s">
        <v>42</v>
      </c>
      <c r="I34" s="69"/>
      <c r="J34" s="69"/>
      <c r="K34" s="69"/>
      <c r="L34" s="69"/>
      <c r="M34" s="69"/>
      <c r="N34" s="69"/>
      <c r="O34" s="69"/>
      <c r="P34" s="69"/>
      <c r="Q34" s="69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</row>
    <row r="35" spans="1:33" ht="19.5" customHeight="1" thickTop="1" x14ac:dyDescent="0.2">
      <c r="A35" s="103" t="s">
        <v>51</v>
      </c>
      <c r="B35" s="79" t="s">
        <v>47</v>
      </c>
      <c r="C35" s="36"/>
      <c r="D35" s="36"/>
      <c r="E35" s="64" t="s">
        <v>46</v>
      </c>
      <c r="F35" s="64"/>
      <c r="G35" s="64" t="s">
        <v>41</v>
      </c>
      <c r="H35" s="64" t="s">
        <v>37</v>
      </c>
      <c r="I35" s="64" t="s">
        <v>38</v>
      </c>
      <c r="J35" s="64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</row>
    <row r="36" spans="1:33" ht="19.5" customHeight="1" thickBot="1" x14ac:dyDescent="0.25">
      <c r="A36" s="93"/>
      <c r="B36" s="78" t="s">
        <v>48</v>
      </c>
      <c r="C36" s="68"/>
      <c r="D36" s="68"/>
      <c r="E36" s="69"/>
      <c r="F36" s="70"/>
      <c r="G36" s="69"/>
      <c r="H36" s="69" t="s">
        <v>42</v>
      </c>
      <c r="I36" s="69"/>
      <c r="J36" s="69"/>
      <c r="K36" s="69"/>
      <c r="L36" s="69"/>
      <c r="M36" s="69"/>
      <c r="N36" s="69"/>
      <c r="O36" s="69"/>
      <c r="P36" s="69"/>
      <c r="Q36" s="69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</row>
    <row r="37" spans="1:33" ht="19.5" customHeight="1" thickTop="1" x14ac:dyDescent="0.2">
      <c r="A37" s="103"/>
      <c r="B37" s="79" t="s">
        <v>47</v>
      </c>
      <c r="C37" s="36"/>
      <c r="D37" s="36"/>
      <c r="E37" s="64"/>
      <c r="F37" s="64"/>
      <c r="G37" s="64" t="s">
        <v>41</v>
      </c>
      <c r="H37" s="64" t="s">
        <v>37</v>
      </c>
      <c r="I37" s="64" t="s">
        <v>38</v>
      </c>
      <c r="J37" s="64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</row>
    <row r="38" spans="1:33" ht="19.5" customHeight="1" thickBot="1" x14ac:dyDescent="0.25">
      <c r="A38" s="93"/>
      <c r="B38" s="78" t="s">
        <v>48</v>
      </c>
      <c r="C38" s="68"/>
      <c r="D38" s="68"/>
      <c r="E38" s="69"/>
      <c r="F38" s="70"/>
      <c r="G38" s="69"/>
      <c r="H38" s="69" t="s">
        <v>42</v>
      </c>
      <c r="I38" s="69"/>
      <c r="J38" s="69"/>
      <c r="K38" s="69"/>
      <c r="L38" s="69"/>
      <c r="M38" s="69"/>
      <c r="N38" s="69"/>
      <c r="O38" s="69"/>
      <c r="P38" s="69"/>
      <c r="Q38" s="69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</row>
    <row r="39" spans="1:33" ht="22.5" customHeight="1" thickTop="1" thickBot="1" x14ac:dyDescent="0.25">
      <c r="A39" s="83" t="s">
        <v>50</v>
      </c>
      <c r="B39" s="82"/>
      <c r="C39" s="100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2"/>
    </row>
    <row r="40" spans="1:33" ht="19.5" customHeight="1" thickTop="1" x14ac:dyDescent="0.2">
      <c r="A40" s="92" t="s">
        <v>52</v>
      </c>
      <c r="B40" s="79" t="s">
        <v>47</v>
      </c>
      <c r="C40" s="36"/>
      <c r="D40" s="36"/>
      <c r="E40" s="64" t="s">
        <v>39</v>
      </c>
      <c r="F40" s="64"/>
      <c r="G40" s="64"/>
      <c r="H40" s="64"/>
      <c r="I40" s="64"/>
      <c r="J40" s="64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</row>
    <row r="41" spans="1:33" ht="19.5" customHeight="1" thickBot="1" x14ac:dyDescent="0.25">
      <c r="A41" s="93"/>
      <c r="B41" s="78" t="s">
        <v>48</v>
      </c>
      <c r="C41" s="68"/>
      <c r="D41" s="68"/>
      <c r="E41" s="69"/>
      <c r="F41" s="70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</row>
    <row r="42" spans="1:33" ht="19.5" customHeight="1" thickTop="1" x14ac:dyDescent="0.2">
      <c r="A42" s="92" t="s">
        <v>53</v>
      </c>
      <c r="B42" s="79" t="s">
        <v>47</v>
      </c>
      <c r="C42" s="88" t="s">
        <v>39</v>
      </c>
      <c r="D42" s="89"/>
      <c r="E42" s="90"/>
      <c r="F42" s="90"/>
      <c r="G42" s="90"/>
      <c r="H42" s="64"/>
      <c r="I42" s="64"/>
      <c r="J42" s="64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</row>
    <row r="43" spans="1:33" ht="19.5" customHeight="1" thickBot="1" x14ac:dyDescent="0.25">
      <c r="A43" s="93"/>
      <c r="B43" s="78" t="s">
        <v>48</v>
      </c>
      <c r="C43" s="91" t="s">
        <v>39</v>
      </c>
      <c r="D43" s="68"/>
      <c r="E43" s="69"/>
      <c r="F43" s="70"/>
      <c r="G43" s="70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</row>
    <row r="44" spans="1:33" ht="19.5" customHeight="1" thickTop="1" x14ac:dyDescent="0.2">
      <c r="A44" s="92" t="s">
        <v>54</v>
      </c>
      <c r="B44" s="79" t="s">
        <v>47</v>
      </c>
      <c r="C44" s="36"/>
      <c r="D44" s="36"/>
      <c r="E44" s="64"/>
      <c r="F44" s="64"/>
      <c r="G44" s="64"/>
      <c r="H44" s="64"/>
      <c r="I44" s="64"/>
      <c r="J44" s="64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</row>
    <row r="45" spans="1:33" ht="19.5" customHeight="1" thickBot="1" x14ac:dyDescent="0.25">
      <c r="A45" s="93"/>
      <c r="B45" s="78" t="s">
        <v>48</v>
      </c>
      <c r="C45" s="68"/>
      <c r="D45" s="68"/>
      <c r="E45" s="69"/>
      <c r="F45" s="70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</row>
    <row r="46" spans="1:33" ht="19.899999999999999" customHeight="1" thickTop="1" x14ac:dyDescent="0.2"/>
    <row r="47" spans="1:33" ht="19.899999999999999" customHeight="1" x14ac:dyDescent="0.2">
      <c r="C47" s="87"/>
      <c r="D47" s="67" t="s">
        <v>40</v>
      </c>
    </row>
    <row r="48" spans="1:33" ht="19.899999999999999" customHeight="1" x14ac:dyDescent="0.2">
      <c r="C48" s="86"/>
      <c r="D48" s="67" t="s">
        <v>43</v>
      </c>
    </row>
    <row r="49" spans="3:4" ht="19.899999999999999" customHeight="1" x14ac:dyDescent="0.2">
      <c r="C49" s="85"/>
      <c r="D49" s="67" t="s">
        <v>44</v>
      </c>
    </row>
    <row r="50" spans="3:4" ht="19.899999999999999" customHeight="1" x14ac:dyDescent="0.2">
      <c r="C50" s="84"/>
      <c r="D50" s="67" t="s">
        <v>45</v>
      </c>
    </row>
    <row r="51" spans="3:4" ht="19.899999999999999" customHeight="1" x14ac:dyDescent="0.2"/>
    <row r="52" spans="3:4" ht="19.899999999999999" customHeight="1" x14ac:dyDescent="0.2"/>
    <row r="53" spans="3:4" ht="19.899999999999999" customHeight="1" x14ac:dyDescent="0.2"/>
    <row r="54" spans="3:4" ht="19.899999999999999" customHeight="1" x14ac:dyDescent="0.2"/>
    <row r="55" spans="3:4" ht="19.899999999999999" customHeight="1" x14ac:dyDescent="0.2"/>
    <row r="56" spans="3:4" ht="19.899999999999999" customHeight="1" x14ac:dyDescent="0.2"/>
    <row r="57" spans="3:4" ht="19.899999999999999" customHeight="1" x14ac:dyDescent="0.2"/>
    <row r="58" spans="3:4" ht="19.899999999999999" customHeight="1" x14ac:dyDescent="0.2"/>
    <row r="59" spans="3:4" ht="19.899999999999999" customHeight="1" x14ac:dyDescent="0.2"/>
    <row r="60" spans="3:4" ht="19.899999999999999" customHeight="1" x14ac:dyDescent="0.2"/>
    <row r="61" spans="3:4" ht="19.899999999999999" customHeight="1" x14ac:dyDescent="0.2"/>
    <row r="62" spans="3:4" ht="19.899999999999999" customHeight="1" x14ac:dyDescent="0.2"/>
  </sheetData>
  <mergeCells count="23">
    <mergeCell ref="A20:A21"/>
    <mergeCell ref="A22:A23"/>
    <mergeCell ref="A3:A4"/>
    <mergeCell ref="A6:A7"/>
    <mergeCell ref="A8:A9"/>
    <mergeCell ref="A10:A11"/>
    <mergeCell ref="A12:A13"/>
    <mergeCell ref="A44:A45"/>
    <mergeCell ref="A42:A43"/>
    <mergeCell ref="C32:AG32"/>
    <mergeCell ref="C5:AG5"/>
    <mergeCell ref="C39:AG39"/>
    <mergeCell ref="A40:A41"/>
    <mergeCell ref="A35:A36"/>
    <mergeCell ref="A37:A38"/>
    <mergeCell ref="A24:A25"/>
    <mergeCell ref="A26:A27"/>
    <mergeCell ref="A28:A29"/>
    <mergeCell ref="A30:A31"/>
    <mergeCell ref="A33:A34"/>
    <mergeCell ref="A14:A15"/>
    <mergeCell ref="A16:A17"/>
    <mergeCell ref="A18:A19"/>
  </mergeCells>
  <conditionalFormatting sqref="C6:AG31 C32 C33:AG38 C39 C40:AG45">
    <cfRule type="beginsWith" dxfId="15" priority="1" operator="beginsWith" text="AB">
      <formula>LEFT(C6,LEN("AB"))="AB"</formula>
    </cfRule>
    <cfRule type="beginsWith" dxfId="14" priority="2" operator="beginsWith" text="AT">
      <formula>LEFT(C6,LEN("AT"))="AT"</formula>
    </cfRule>
    <cfRule type="beginsWith" dxfId="13" priority="3" operator="beginsWith" text="CH">
      <formula>LEFT(C6,LEN("CH"))="CH"</formula>
    </cfRule>
    <cfRule type="beginsWith" dxfId="12" priority="4" operator="beginsWith" text="CP">
      <formula>LEFT(C6,LEN("CP"))="CP"</formula>
    </cfRule>
  </conditionalFormatting>
  <conditionalFormatting sqref="C6:AG31 C33:AG38 C40:AG45">
    <cfRule type="expression" dxfId="11" priority="6">
      <formula>AND(C$1=0)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E36FB-F1CF-4D3C-B649-132B002A7AF4}">
  <sheetPr codeName="Feuil2">
    <pageSetUpPr fitToPage="1"/>
  </sheetPr>
  <dimension ref="A1:AC39"/>
  <sheetViews>
    <sheetView zoomScale="85" zoomScaleNormal="85" workbookViewId="0">
      <pane xSplit="1" ySplit="4" topLeftCell="B5" activePane="bottomRight" state="frozen"/>
      <selection activeCell="E20" sqref="E20"/>
      <selection pane="topRight" activeCell="E20" sqref="E20"/>
      <selection pane="bottomLeft" activeCell="E20" sqref="E20"/>
      <selection pane="bottomRight" activeCell="F15" sqref="F15"/>
    </sheetView>
  </sheetViews>
  <sheetFormatPr baseColWidth="10" defaultColWidth="11.42578125" defaultRowHeight="12.75" x14ac:dyDescent="0.2"/>
  <cols>
    <col min="1" max="1" width="29.42578125" style="1" bestFit="1" customWidth="1"/>
    <col min="2" max="29" width="30.7109375" style="1" customWidth="1"/>
    <col min="30" max="16384" width="11.42578125" style="1"/>
  </cols>
  <sheetData>
    <row r="1" spans="1:29" s="55" customFormat="1" ht="17.45" customHeight="1" thickBot="1" x14ac:dyDescent="0.25">
      <c r="B1" s="55">
        <f>IF(B3="S",0,IF(B3="D",0,1))</f>
        <v>0</v>
      </c>
      <c r="C1" s="55">
        <f t="shared" ref="C1:AC1" si="0">IF(C3="S",0,IF(C3="D",0,1))</f>
        <v>0</v>
      </c>
      <c r="D1" s="55">
        <f t="shared" si="0"/>
        <v>1</v>
      </c>
      <c r="E1" s="55">
        <f t="shared" si="0"/>
        <v>1</v>
      </c>
      <c r="F1" s="55">
        <f t="shared" si="0"/>
        <v>1</v>
      </c>
      <c r="G1" s="55">
        <f t="shared" si="0"/>
        <v>1</v>
      </c>
      <c r="H1" s="55">
        <f t="shared" si="0"/>
        <v>1</v>
      </c>
      <c r="I1" s="55">
        <f t="shared" si="0"/>
        <v>0</v>
      </c>
      <c r="J1" s="55">
        <f t="shared" si="0"/>
        <v>0</v>
      </c>
      <c r="K1" s="55">
        <f t="shared" si="0"/>
        <v>1</v>
      </c>
      <c r="L1" s="55">
        <f t="shared" si="0"/>
        <v>1</v>
      </c>
      <c r="M1" s="55">
        <f t="shared" si="0"/>
        <v>1</v>
      </c>
      <c r="N1" s="55">
        <f t="shared" si="0"/>
        <v>1</v>
      </c>
      <c r="O1" s="55">
        <f t="shared" si="0"/>
        <v>1</v>
      </c>
      <c r="P1" s="55">
        <f t="shared" si="0"/>
        <v>0</v>
      </c>
      <c r="Q1" s="55">
        <f t="shared" si="0"/>
        <v>0</v>
      </c>
      <c r="R1" s="55">
        <f t="shared" si="0"/>
        <v>1</v>
      </c>
      <c r="S1" s="55">
        <f t="shared" si="0"/>
        <v>1</v>
      </c>
      <c r="T1" s="55">
        <f t="shared" si="0"/>
        <v>1</v>
      </c>
      <c r="U1" s="55">
        <f t="shared" si="0"/>
        <v>1</v>
      </c>
      <c r="V1" s="55">
        <f t="shared" si="0"/>
        <v>1</v>
      </c>
      <c r="W1" s="55">
        <f t="shared" si="0"/>
        <v>0</v>
      </c>
      <c r="X1" s="55">
        <f t="shared" si="0"/>
        <v>0</v>
      </c>
      <c r="Y1" s="55">
        <f t="shared" si="0"/>
        <v>1</v>
      </c>
      <c r="Z1" s="55">
        <f t="shared" si="0"/>
        <v>1</v>
      </c>
      <c r="AA1" s="55">
        <f t="shared" si="0"/>
        <v>1</v>
      </c>
      <c r="AB1" s="55">
        <f t="shared" si="0"/>
        <v>1</v>
      </c>
      <c r="AC1" s="55">
        <f t="shared" si="0"/>
        <v>1</v>
      </c>
    </row>
    <row r="2" spans="1:29" ht="20.25" customHeight="1" thickBot="1" x14ac:dyDescent="0.25">
      <c r="A2" s="29" t="s">
        <v>0</v>
      </c>
      <c r="B2" s="33" t="str">
        <f>"S "&amp;TEXT(INT(MOD(INT((B4-2)/7)+0.6,52+5/28))+1,"00")</f>
        <v>S 05</v>
      </c>
      <c r="C2" s="30" t="str">
        <f t="shared" ref="C2:AC2" si="1">"S "&amp;TEXT(INT(MOD(INT((C4-2)/7)+0.6,52+5/28))+1,"00")</f>
        <v>S 05</v>
      </c>
      <c r="D2" s="30" t="str">
        <f t="shared" si="1"/>
        <v>S 06</v>
      </c>
      <c r="E2" s="30" t="str">
        <f t="shared" si="1"/>
        <v>S 06</v>
      </c>
      <c r="F2" s="30" t="str">
        <f t="shared" si="1"/>
        <v>S 06</v>
      </c>
      <c r="G2" s="30" t="str">
        <f t="shared" si="1"/>
        <v>S 06</v>
      </c>
      <c r="H2" s="30" t="str">
        <f t="shared" si="1"/>
        <v>S 06</v>
      </c>
      <c r="I2" s="30" t="str">
        <f t="shared" si="1"/>
        <v>S 06</v>
      </c>
      <c r="J2" s="30" t="str">
        <f t="shared" si="1"/>
        <v>S 06</v>
      </c>
      <c r="K2" s="30" t="str">
        <f t="shared" si="1"/>
        <v>S 07</v>
      </c>
      <c r="L2" s="30" t="str">
        <f t="shared" si="1"/>
        <v>S 07</v>
      </c>
      <c r="M2" s="30" t="str">
        <f t="shared" si="1"/>
        <v>S 07</v>
      </c>
      <c r="N2" s="30" t="str">
        <f t="shared" si="1"/>
        <v>S 07</v>
      </c>
      <c r="O2" s="30" t="str">
        <f t="shared" si="1"/>
        <v>S 07</v>
      </c>
      <c r="P2" s="30" t="str">
        <f t="shared" si="1"/>
        <v>S 07</v>
      </c>
      <c r="Q2" s="30" t="str">
        <f t="shared" si="1"/>
        <v>S 07</v>
      </c>
      <c r="R2" s="30" t="str">
        <f t="shared" si="1"/>
        <v>S 08</v>
      </c>
      <c r="S2" s="30" t="str">
        <f t="shared" si="1"/>
        <v>S 08</v>
      </c>
      <c r="T2" s="30" t="str">
        <f t="shared" si="1"/>
        <v>S 08</v>
      </c>
      <c r="U2" s="30" t="str">
        <f t="shared" si="1"/>
        <v>S 08</v>
      </c>
      <c r="V2" s="30" t="str">
        <f t="shared" si="1"/>
        <v>S 08</v>
      </c>
      <c r="W2" s="30" t="str">
        <f t="shared" si="1"/>
        <v>S 08</v>
      </c>
      <c r="X2" s="30" t="str">
        <f t="shared" si="1"/>
        <v>S 08</v>
      </c>
      <c r="Y2" s="30" t="str">
        <f t="shared" si="1"/>
        <v>S 09</v>
      </c>
      <c r="Z2" s="30" t="str">
        <f t="shared" si="1"/>
        <v>S 09</v>
      </c>
      <c r="AA2" s="30" t="str">
        <f t="shared" si="1"/>
        <v>S 09</v>
      </c>
      <c r="AB2" s="30" t="str">
        <f t="shared" si="1"/>
        <v>S 09</v>
      </c>
      <c r="AC2" s="30" t="str">
        <f t="shared" si="1"/>
        <v>S 09</v>
      </c>
    </row>
    <row r="3" spans="1:29" x14ac:dyDescent="0.2">
      <c r="A3" s="104" t="s">
        <v>1</v>
      </c>
      <c r="B3" s="34" t="str">
        <f>CHOOSE(WEEKDAY(B$4,2),"L","M","M","J","V","S","D")</f>
        <v>S</v>
      </c>
      <c r="C3" s="54" t="str">
        <f t="shared" ref="C3:AC3" si="2">CHOOSE(WEEKDAY(C$4,2),"L","M","M","J","V","S","D")</f>
        <v>D</v>
      </c>
      <c r="D3" s="54" t="str">
        <f t="shared" si="2"/>
        <v>L</v>
      </c>
      <c r="E3" s="54" t="str">
        <f t="shared" si="2"/>
        <v>M</v>
      </c>
      <c r="F3" s="54" t="str">
        <f t="shared" si="2"/>
        <v>M</v>
      </c>
      <c r="G3" s="54" t="str">
        <f t="shared" si="2"/>
        <v>J</v>
      </c>
      <c r="H3" s="54" t="str">
        <f t="shared" si="2"/>
        <v>V</v>
      </c>
      <c r="I3" s="54" t="str">
        <f t="shared" si="2"/>
        <v>S</v>
      </c>
      <c r="J3" s="54" t="str">
        <f t="shared" si="2"/>
        <v>D</v>
      </c>
      <c r="K3" s="54" t="str">
        <f t="shared" si="2"/>
        <v>L</v>
      </c>
      <c r="L3" s="54" t="str">
        <f t="shared" si="2"/>
        <v>M</v>
      </c>
      <c r="M3" s="54" t="str">
        <f t="shared" si="2"/>
        <v>M</v>
      </c>
      <c r="N3" s="54" t="str">
        <f t="shared" si="2"/>
        <v>J</v>
      </c>
      <c r="O3" s="54" t="str">
        <f t="shared" si="2"/>
        <v>V</v>
      </c>
      <c r="P3" s="54" t="str">
        <f t="shared" si="2"/>
        <v>S</v>
      </c>
      <c r="Q3" s="54" t="str">
        <f t="shared" si="2"/>
        <v>D</v>
      </c>
      <c r="R3" s="54" t="str">
        <f t="shared" si="2"/>
        <v>L</v>
      </c>
      <c r="S3" s="54" t="str">
        <f t="shared" si="2"/>
        <v>M</v>
      </c>
      <c r="T3" s="54" t="str">
        <f t="shared" si="2"/>
        <v>M</v>
      </c>
      <c r="U3" s="54" t="str">
        <f t="shared" si="2"/>
        <v>J</v>
      </c>
      <c r="V3" s="54" t="str">
        <f t="shared" si="2"/>
        <v>V</v>
      </c>
      <c r="W3" s="54" t="str">
        <f t="shared" si="2"/>
        <v>S</v>
      </c>
      <c r="X3" s="54" t="str">
        <f t="shared" si="2"/>
        <v>D</v>
      </c>
      <c r="Y3" s="54" t="str">
        <f t="shared" si="2"/>
        <v>L</v>
      </c>
      <c r="Z3" s="54" t="str">
        <f t="shared" si="2"/>
        <v>M</v>
      </c>
      <c r="AA3" s="54" t="str">
        <f t="shared" si="2"/>
        <v>M</v>
      </c>
      <c r="AB3" s="54" t="str">
        <f t="shared" si="2"/>
        <v>J</v>
      </c>
      <c r="AC3" s="54" t="str">
        <f t="shared" si="2"/>
        <v>V</v>
      </c>
    </row>
    <row r="4" spans="1:29" ht="13.5" thickBot="1" x14ac:dyDescent="0.25">
      <c r="A4" s="105"/>
      <c r="B4" s="35">
        <f>'PARAMETRES PLANNING'!B3</f>
        <v>45689</v>
      </c>
      <c r="C4" s="32">
        <f>B4+1</f>
        <v>45690</v>
      </c>
      <c r="D4" s="32">
        <f t="shared" ref="D4:AC4" si="3">C4+1</f>
        <v>45691</v>
      </c>
      <c r="E4" s="32">
        <f t="shared" si="3"/>
        <v>45692</v>
      </c>
      <c r="F4" s="32">
        <f t="shared" si="3"/>
        <v>45693</v>
      </c>
      <c r="G4" s="32">
        <f t="shared" si="3"/>
        <v>45694</v>
      </c>
      <c r="H4" s="32">
        <f t="shared" si="3"/>
        <v>45695</v>
      </c>
      <c r="I4" s="32">
        <f t="shared" si="3"/>
        <v>45696</v>
      </c>
      <c r="J4" s="32">
        <f t="shared" si="3"/>
        <v>45697</v>
      </c>
      <c r="K4" s="32">
        <f t="shared" si="3"/>
        <v>45698</v>
      </c>
      <c r="L4" s="32">
        <f t="shared" si="3"/>
        <v>45699</v>
      </c>
      <c r="M4" s="32">
        <f t="shared" si="3"/>
        <v>45700</v>
      </c>
      <c r="N4" s="32">
        <f t="shared" si="3"/>
        <v>45701</v>
      </c>
      <c r="O4" s="32">
        <f t="shared" si="3"/>
        <v>45702</v>
      </c>
      <c r="P4" s="32">
        <f t="shared" si="3"/>
        <v>45703</v>
      </c>
      <c r="Q4" s="32">
        <f t="shared" si="3"/>
        <v>45704</v>
      </c>
      <c r="R4" s="32">
        <f t="shared" si="3"/>
        <v>45705</v>
      </c>
      <c r="S4" s="32">
        <f t="shared" si="3"/>
        <v>45706</v>
      </c>
      <c r="T4" s="32">
        <f t="shared" si="3"/>
        <v>45707</v>
      </c>
      <c r="U4" s="32">
        <f t="shared" si="3"/>
        <v>45708</v>
      </c>
      <c r="V4" s="32">
        <f t="shared" si="3"/>
        <v>45709</v>
      </c>
      <c r="W4" s="32">
        <f t="shared" si="3"/>
        <v>45710</v>
      </c>
      <c r="X4" s="32">
        <f t="shared" si="3"/>
        <v>45711</v>
      </c>
      <c r="Y4" s="32">
        <f t="shared" si="3"/>
        <v>45712</v>
      </c>
      <c r="Z4" s="32">
        <f t="shared" si="3"/>
        <v>45713</v>
      </c>
      <c r="AA4" s="32">
        <f t="shared" si="3"/>
        <v>45714</v>
      </c>
      <c r="AB4" s="32">
        <f t="shared" si="3"/>
        <v>45715</v>
      </c>
      <c r="AC4" s="32">
        <f t="shared" si="3"/>
        <v>45716</v>
      </c>
    </row>
    <row r="5" spans="1:29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</row>
    <row r="6" spans="1:29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</row>
    <row r="7" spans="1:29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</row>
    <row r="9" spans="1:29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</row>
    <row r="10" spans="1:29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</row>
    <row r="11" spans="1:29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</row>
    <row r="12" spans="1:29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</row>
    <row r="13" spans="1:29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</row>
    <row r="14" spans="1:29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</row>
    <row r="15" spans="1:29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</row>
    <row r="16" spans="1:29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</row>
    <row r="17" spans="1:29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</row>
    <row r="18" spans="1:29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</row>
    <row r="20" spans="1:29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</row>
    <row r="21" spans="1:29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</row>
    <row r="22" spans="1:29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</row>
    <row r="23" spans="1:29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</row>
    <row r="24" spans="1:29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</row>
    <row r="25" spans="1:29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</row>
    <row r="26" spans="1:29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</row>
    <row r="27" spans="1:29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29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</row>
    <row r="29" spans="1:29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</row>
    <row r="30" spans="1:29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</row>
    <row r="31" spans="1:29" ht="19.899999999999999" customHeight="1" x14ac:dyDescent="0.25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</row>
    <row r="32" spans="1:29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</row>
    <row r="33" spans="1:29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</row>
    <row r="34" spans="1:29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</row>
    <row r="35" spans="1:29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</row>
    <row r="36" spans="1:29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</row>
    <row r="37" spans="1:29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</row>
    <row r="38" spans="1:29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</row>
    <row r="39" spans="1:29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</row>
  </sheetData>
  <mergeCells count="1">
    <mergeCell ref="A3:A4"/>
  </mergeCells>
  <conditionalFormatting sqref="B6:AC31 B33:AC39">
    <cfRule type="expression" dxfId="10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AC2BD-3FFA-4E24-9721-862434114C48}">
  <sheetPr codeName="Feuil3">
    <pageSetUpPr fitToPage="1"/>
  </sheetPr>
  <dimension ref="A1:AF39"/>
  <sheetViews>
    <sheetView zoomScale="85" zoomScaleNormal="85" workbookViewId="0">
      <pane xSplit="1" ySplit="4" topLeftCell="B5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0</v>
      </c>
      <c r="C1" s="55">
        <f t="shared" ref="C1:AF1" si="0">IF(C3="S",0,IF(C3="D",0,1))</f>
        <v>0</v>
      </c>
      <c r="D1" s="55">
        <f t="shared" si="0"/>
        <v>1</v>
      </c>
      <c r="E1" s="55">
        <f t="shared" si="0"/>
        <v>1</v>
      </c>
      <c r="F1" s="55">
        <f t="shared" si="0"/>
        <v>1</v>
      </c>
      <c r="G1" s="55">
        <f t="shared" si="0"/>
        <v>1</v>
      </c>
      <c r="H1" s="55">
        <f t="shared" si="0"/>
        <v>1</v>
      </c>
      <c r="I1" s="55">
        <f t="shared" si="0"/>
        <v>0</v>
      </c>
      <c r="J1" s="55">
        <f t="shared" si="0"/>
        <v>0</v>
      </c>
      <c r="K1" s="55">
        <f t="shared" si="0"/>
        <v>1</v>
      </c>
      <c r="L1" s="55">
        <f t="shared" si="0"/>
        <v>1</v>
      </c>
      <c r="M1" s="55">
        <f t="shared" si="0"/>
        <v>1</v>
      </c>
      <c r="N1" s="55">
        <f t="shared" si="0"/>
        <v>1</v>
      </c>
      <c r="O1" s="55">
        <f t="shared" si="0"/>
        <v>1</v>
      </c>
      <c r="P1" s="55">
        <f t="shared" si="0"/>
        <v>0</v>
      </c>
      <c r="Q1" s="55">
        <f t="shared" si="0"/>
        <v>0</v>
      </c>
      <c r="R1" s="55">
        <f t="shared" si="0"/>
        <v>1</v>
      </c>
      <c r="S1" s="55">
        <f t="shared" si="0"/>
        <v>1</v>
      </c>
      <c r="T1" s="55">
        <f t="shared" si="0"/>
        <v>1</v>
      </c>
      <c r="U1" s="55">
        <f t="shared" si="0"/>
        <v>1</v>
      </c>
      <c r="V1" s="55">
        <f t="shared" si="0"/>
        <v>1</v>
      </c>
      <c r="W1" s="55">
        <f t="shared" si="0"/>
        <v>0</v>
      </c>
      <c r="X1" s="55">
        <f t="shared" si="0"/>
        <v>0</v>
      </c>
      <c r="Y1" s="55">
        <f t="shared" si="0"/>
        <v>1</v>
      </c>
      <c r="Z1" s="55">
        <f t="shared" si="0"/>
        <v>1</v>
      </c>
      <c r="AA1" s="55">
        <f t="shared" si="0"/>
        <v>1</v>
      </c>
      <c r="AB1" s="55">
        <f t="shared" si="0"/>
        <v>1</v>
      </c>
      <c r="AC1" s="55">
        <f t="shared" si="0"/>
        <v>1</v>
      </c>
      <c r="AD1" s="55">
        <f t="shared" si="0"/>
        <v>0</v>
      </c>
      <c r="AE1" s="55">
        <f t="shared" si="0"/>
        <v>0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09</v>
      </c>
      <c r="C2" s="30" t="str">
        <f t="shared" ref="C2:AF2" si="1">"S "&amp;TEXT(INT(MOD(INT((C4-2)/7)+0.6,52+5/28))+1,"00")</f>
        <v>S 09</v>
      </c>
      <c r="D2" s="30" t="str">
        <f t="shared" si="1"/>
        <v>S 10</v>
      </c>
      <c r="E2" s="30" t="str">
        <f t="shared" si="1"/>
        <v>S 10</v>
      </c>
      <c r="F2" s="30" t="str">
        <f t="shared" si="1"/>
        <v>S 10</v>
      </c>
      <c r="G2" s="30" t="str">
        <f t="shared" si="1"/>
        <v>S 10</v>
      </c>
      <c r="H2" s="30" t="str">
        <f t="shared" si="1"/>
        <v>S 10</v>
      </c>
      <c r="I2" s="30" t="str">
        <f t="shared" si="1"/>
        <v>S 10</v>
      </c>
      <c r="J2" s="30" t="str">
        <f t="shared" si="1"/>
        <v>S 10</v>
      </c>
      <c r="K2" s="30" t="str">
        <f t="shared" si="1"/>
        <v>S 11</v>
      </c>
      <c r="L2" s="30" t="str">
        <f t="shared" si="1"/>
        <v>S 11</v>
      </c>
      <c r="M2" s="30" t="str">
        <f t="shared" si="1"/>
        <v>S 11</v>
      </c>
      <c r="N2" s="30" t="str">
        <f t="shared" si="1"/>
        <v>S 11</v>
      </c>
      <c r="O2" s="30" t="str">
        <f t="shared" si="1"/>
        <v>S 11</v>
      </c>
      <c r="P2" s="30" t="str">
        <f t="shared" si="1"/>
        <v>S 11</v>
      </c>
      <c r="Q2" s="30" t="str">
        <f t="shared" si="1"/>
        <v>S 11</v>
      </c>
      <c r="R2" s="30" t="str">
        <f t="shared" si="1"/>
        <v>S 12</v>
      </c>
      <c r="S2" s="30" t="str">
        <f t="shared" si="1"/>
        <v>S 12</v>
      </c>
      <c r="T2" s="30" t="str">
        <f t="shared" si="1"/>
        <v>S 12</v>
      </c>
      <c r="U2" s="30" t="str">
        <f t="shared" si="1"/>
        <v>S 12</v>
      </c>
      <c r="V2" s="30" t="str">
        <f t="shared" si="1"/>
        <v>S 12</v>
      </c>
      <c r="W2" s="30" t="str">
        <f t="shared" si="1"/>
        <v>S 12</v>
      </c>
      <c r="X2" s="30" t="str">
        <f t="shared" si="1"/>
        <v>S 12</v>
      </c>
      <c r="Y2" s="30" t="str">
        <f t="shared" si="1"/>
        <v>S 13</v>
      </c>
      <c r="Z2" s="30" t="str">
        <f t="shared" si="1"/>
        <v>S 13</v>
      </c>
      <c r="AA2" s="30" t="str">
        <f t="shared" si="1"/>
        <v>S 13</v>
      </c>
      <c r="AB2" s="30" t="str">
        <f t="shared" si="1"/>
        <v>S 13</v>
      </c>
      <c r="AC2" s="30" t="str">
        <f t="shared" si="1"/>
        <v>S 13</v>
      </c>
      <c r="AD2" s="30" t="str">
        <f t="shared" si="1"/>
        <v>S 13</v>
      </c>
      <c r="AE2" s="30" t="str">
        <f t="shared" si="1"/>
        <v>S 13</v>
      </c>
      <c r="AF2" s="30" t="str">
        <f t="shared" si="1"/>
        <v>S 14</v>
      </c>
    </row>
    <row r="3" spans="1:32" x14ac:dyDescent="0.2">
      <c r="A3" s="104" t="s">
        <v>1</v>
      </c>
      <c r="B3" s="34" t="str">
        <f>CHOOSE(WEEKDAY(B$4,2),"L","M","M","J","V","S","D")</f>
        <v>S</v>
      </c>
      <c r="C3" s="54" t="str">
        <f t="shared" ref="C3:AF3" si="2">CHOOSE(WEEKDAY(C$4,2),"L","M","M","J","V","S","D")</f>
        <v>D</v>
      </c>
      <c r="D3" s="54" t="str">
        <f t="shared" si="2"/>
        <v>L</v>
      </c>
      <c r="E3" s="54" t="str">
        <f t="shared" si="2"/>
        <v>M</v>
      </c>
      <c r="F3" s="54" t="str">
        <f t="shared" si="2"/>
        <v>M</v>
      </c>
      <c r="G3" s="54" t="str">
        <f t="shared" si="2"/>
        <v>J</v>
      </c>
      <c r="H3" s="54" t="str">
        <f t="shared" si="2"/>
        <v>V</v>
      </c>
      <c r="I3" s="54" t="str">
        <f t="shared" si="2"/>
        <v>S</v>
      </c>
      <c r="J3" s="54" t="str">
        <f t="shared" si="2"/>
        <v>D</v>
      </c>
      <c r="K3" s="54" t="str">
        <f t="shared" si="2"/>
        <v>L</v>
      </c>
      <c r="L3" s="54" t="str">
        <f t="shared" si="2"/>
        <v>M</v>
      </c>
      <c r="M3" s="54" t="str">
        <f t="shared" si="2"/>
        <v>M</v>
      </c>
      <c r="N3" s="54" t="str">
        <f t="shared" si="2"/>
        <v>J</v>
      </c>
      <c r="O3" s="54" t="str">
        <f t="shared" si="2"/>
        <v>V</v>
      </c>
      <c r="P3" s="54" t="str">
        <f t="shared" si="2"/>
        <v>S</v>
      </c>
      <c r="Q3" s="54" t="str">
        <f t="shared" si="2"/>
        <v>D</v>
      </c>
      <c r="R3" s="54" t="str">
        <f t="shared" si="2"/>
        <v>L</v>
      </c>
      <c r="S3" s="54" t="str">
        <f t="shared" si="2"/>
        <v>M</v>
      </c>
      <c r="T3" s="54" t="str">
        <f t="shared" si="2"/>
        <v>M</v>
      </c>
      <c r="U3" s="54" t="str">
        <f t="shared" si="2"/>
        <v>J</v>
      </c>
      <c r="V3" s="54" t="str">
        <f t="shared" si="2"/>
        <v>V</v>
      </c>
      <c r="W3" s="54" t="str">
        <f t="shared" si="2"/>
        <v>S</v>
      </c>
      <c r="X3" s="54" t="str">
        <f t="shared" si="2"/>
        <v>D</v>
      </c>
      <c r="Y3" s="54" t="str">
        <f t="shared" si="2"/>
        <v>L</v>
      </c>
      <c r="Z3" s="54" t="str">
        <f t="shared" si="2"/>
        <v>M</v>
      </c>
      <c r="AA3" s="54" t="str">
        <f t="shared" si="2"/>
        <v>M</v>
      </c>
      <c r="AB3" s="54" t="str">
        <f t="shared" si="2"/>
        <v>J</v>
      </c>
      <c r="AC3" s="54" t="str">
        <f t="shared" si="2"/>
        <v>V</v>
      </c>
      <c r="AD3" s="54" t="str">
        <f t="shared" si="2"/>
        <v>S</v>
      </c>
      <c r="AE3" s="54" t="str">
        <f t="shared" si="2"/>
        <v>D</v>
      </c>
      <c r="AF3" s="54" t="str">
        <f t="shared" si="2"/>
        <v>L</v>
      </c>
    </row>
    <row r="4" spans="1:32" ht="13.5" thickBot="1" x14ac:dyDescent="0.25">
      <c r="A4" s="105"/>
      <c r="B4" s="35">
        <f>'PARAMETRES PLANNING'!C3</f>
        <v>45717</v>
      </c>
      <c r="C4" s="32">
        <f>B4+1</f>
        <v>45718</v>
      </c>
      <c r="D4" s="32">
        <f t="shared" ref="D4:AF4" si="3">C4+1</f>
        <v>45719</v>
      </c>
      <c r="E4" s="32">
        <f t="shared" si="3"/>
        <v>45720</v>
      </c>
      <c r="F4" s="32">
        <f t="shared" si="3"/>
        <v>45721</v>
      </c>
      <c r="G4" s="32">
        <f t="shared" si="3"/>
        <v>45722</v>
      </c>
      <c r="H4" s="32">
        <f t="shared" si="3"/>
        <v>45723</v>
      </c>
      <c r="I4" s="32">
        <f t="shared" si="3"/>
        <v>45724</v>
      </c>
      <c r="J4" s="32">
        <f t="shared" si="3"/>
        <v>45725</v>
      </c>
      <c r="K4" s="32">
        <f t="shared" si="3"/>
        <v>45726</v>
      </c>
      <c r="L4" s="32">
        <f t="shared" si="3"/>
        <v>45727</v>
      </c>
      <c r="M4" s="32">
        <f t="shared" si="3"/>
        <v>45728</v>
      </c>
      <c r="N4" s="32">
        <f t="shared" si="3"/>
        <v>45729</v>
      </c>
      <c r="O4" s="32">
        <f t="shared" si="3"/>
        <v>45730</v>
      </c>
      <c r="P4" s="32">
        <f t="shared" si="3"/>
        <v>45731</v>
      </c>
      <c r="Q4" s="32">
        <f t="shared" si="3"/>
        <v>45732</v>
      </c>
      <c r="R4" s="32">
        <f t="shared" si="3"/>
        <v>45733</v>
      </c>
      <c r="S4" s="32">
        <f t="shared" si="3"/>
        <v>45734</v>
      </c>
      <c r="T4" s="32">
        <f t="shared" si="3"/>
        <v>45735</v>
      </c>
      <c r="U4" s="32">
        <f t="shared" si="3"/>
        <v>45736</v>
      </c>
      <c r="V4" s="32">
        <f t="shared" si="3"/>
        <v>45737</v>
      </c>
      <c r="W4" s="32">
        <f t="shared" si="3"/>
        <v>45738</v>
      </c>
      <c r="X4" s="32">
        <f t="shared" si="3"/>
        <v>45739</v>
      </c>
      <c r="Y4" s="32">
        <f t="shared" si="3"/>
        <v>45740</v>
      </c>
      <c r="Z4" s="32">
        <f t="shared" si="3"/>
        <v>45741</v>
      </c>
      <c r="AA4" s="32">
        <f t="shared" si="3"/>
        <v>45742</v>
      </c>
      <c r="AB4" s="32">
        <f t="shared" si="3"/>
        <v>45743</v>
      </c>
      <c r="AC4" s="32">
        <f t="shared" si="3"/>
        <v>45744</v>
      </c>
      <c r="AD4" s="32">
        <f t="shared" si="3"/>
        <v>45745</v>
      </c>
      <c r="AE4" s="32">
        <f t="shared" si="3"/>
        <v>45746</v>
      </c>
      <c r="AF4" s="32">
        <f t="shared" si="3"/>
        <v>45747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9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0629E-8DF8-4347-A335-758780FFD614}">
  <sheetPr codeName="Feuil4">
    <pageSetUpPr fitToPage="1"/>
  </sheetPr>
  <dimension ref="A1:AF39"/>
  <sheetViews>
    <sheetView zoomScale="85" zoomScaleNormal="85" workbookViewId="0">
      <pane xSplit="1" ySplit="4" topLeftCell="B5" activePane="bottomRight" state="frozen"/>
      <selection activeCell="E20" sqref="E20"/>
      <selection pane="topRight" activeCell="E20" sqref="E20"/>
      <selection pane="bottomLeft" activeCell="E20" sqref="E20"/>
      <selection pane="bottomRight" activeCell="F24" sqref="F24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1</v>
      </c>
      <c r="C1" s="55">
        <f t="shared" ref="C1:AF1" si="0">IF(C3="S",0,IF(C3="D",0,1))</f>
        <v>1</v>
      </c>
      <c r="D1" s="55">
        <f t="shared" si="0"/>
        <v>1</v>
      </c>
      <c r="E1" s="55">
        <f t="shared" si="0"/>
        <v>1</v>
      </c>
      <c r="F1" s="55">
        <f t="shared" si="0"/>
        <v>0</v>
      </c>
      <c r="G1" s="55">
        <f t="shared" si="0"/>
        <v>0</v>
      </c>
      <c r="H1" s="55">
        <f t="shared" si="0"/>
        <v>1</v>
      </c>
      <c r="I1" s="55">
        <f t="shared" si="0"/>
        <v>1</v>
      </c>
      <c r="J1" s="55">
        <f t="shared" si="0"/>
        <v>1</v>
      </c>
      <c r="K1" s="55">
        <f t="shared" si="0"/>
        <v>1</v>
      </c>
      <c r="L1" s="55">
        <f t="shared" si="0"/>
        <v>1</v>
      </c>
      <c r="M1" s="55">
        <f t="shared" si="0"/>
        <v>0</v>
      </c>
      <c r="N1" s="55">
        <f t="shared" si="0"/>
        <v>0</v>
      </c>
      <c r="O1" s="55">
        <f t="shared" si="0"/>
        <v>1</v>
      </c>
      <c r="P1" s="55">
        <f t="shared" si="0"/>
        <v>1</v>
      </c>
      <c r="Q1" s="55">
        <f t="shared" si="0"/>
        <v>1</v>
      </c>
      <c r="R1" s="55">
        <f t="shared" si="0"/>
        <v>1</v>
      </c>
      <c r="S1" s="55">
        <f t="shared" si="0"/>
        <v>1</v>
      </c>
      <c r="T1" s="55">
        <f t="shared" si="0"/>
        <v>0</v>
      </c>
      <c r="U1" s="55">
        <f t="shared" si="0"/>
        <v>0</v>
      </c>
      <c r="V1" s="55">
        <f t="shared" si="0"/>
        <v>1</v>
      </c>
      <c r="W1" s="55">
        <f t="shared" si="0"/>
        <v>1</v>
      </c>
      <c r="X1" s="55">
        <f t="shared" si="0"/>
        <v>1</v>
      </c>
      <c r="Y1" s="55">
        <f t="shared" si="0"/>
        <v>1</v>
      </c>
      <c r="Z1" s="55">
        <f t="shared" si="0"/>
        <v>1</v>
      </c>
      <c r="AA1" s="55">
        <f t="shared" si="0"/>
        <v>0</v>
      </c>
      <c r="AB1" s="55">
        <f t="shared" si="0"/>
        <v>0</v>
      </c>
      <c r="AC1" s="55">
        <f t="shared" si="0"/>
        <v>1</v>
      </c>
      <c r="AD1" s="55">
        <f t="shared" si="0"/>
        <v>1</v>
      </c>
      <c r="AE1" s="55">
        <f t="shared" si="0"/>
        <v>1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14</v>
      </c>
      <c r="C2" s="30" t="str">
        <f t="shared" ref="C2:AF2" si="1">"S "&amp;TEXT(INT(MOD(INT((C4-2)/7)+0.6,52+5/28))+1,"00")</f>
        <v>S 14</v>
      </c>
      <c r="D2" s="30" t="str">
        <f t="shared" si="1"/>
        <v>S 14</v>
      </c>
      <c r="E2" s="30" t="str">
        <f t="shared" si="1"/>
        <v>S 14</v>
      </c>
      <c r="F2" s="30" t="str">
        <f t="shared" si="1"/>
        <v>S 14</v>
      </c>
      <c r="G2" s="30" t="str">
        <f t="shared" si="1"/>
        <v>S 14</v>
      </c>
      <c r="H2" s="30" t="str">
        <f t="shared" si="1"/>
        <v>S 15</v>
      </c>
      <c r="I2" s="30" t="str">
        <f t="shared" si="1"/>
        <v>S 15</v>
      </c>
      <c r="J2" s="30" t="str">
        <f t="shared" si="1"/>
        <v>S 15</v>
      </c>
      <c r="K2" s="30" t="str">
        <f t="shared" si="1"/>
        <v>S 15</v>
      </c>
      <c r="L2" s="30" t="str">
        <f t="shared" si="1"/>
        <v>S 15</v>
      </c>
      <c r="M2" s="30" t="str">
        <f t="shared" si="1"/>
        <v>S 15</v>
      </c>
      <c r="N2" s="30" t="str">
        <f t="shared" si="1"/>
        <v>S 15</v>
      </c>
      <c r="O2" s="30" t="str">
        <f t="shared" si="1"/>
        <v>S 16</v>
      </c>
      <c r="P2" s="30" t="str">
        <f t="shared" si="1"/>
        <v>S 16</v>
      </c>
      <c r="Q2" s="30" t="str">
        <f t="shared" si="1"/>
        <v>S 16</v>
      </c>
      <c r="R2" s="30" t="str">
        <f t="shared" si="1"/>
        <v>S 16</v>
      </c>
      <c r="S2" s="30" t="str">
        <f t="shared" si="1"/>
        <v>S 16</v>
      </c>
      <c r="T2" s="30" t="str">
        <f t="shared" si="1"/>
        <v>S 16</v>
      </c>
      <c r="U2" s="30" t="str">
        <f t="shared" si="1"/>
        <v>S 16</v>
      </c>
      <c r="V2" s="30" t="str">
        <f t="shared" si="1"/>
        <v>S 17</v>
      </c>
      <c r="W2" s="30" t="str">
        <f t="shared" si="1"/>
        <v>S 17</v>
      </c>
      <c r="X2" s="30" t="str">
        <f t="shared" si="1"/>
        <v>S 17</v>
      </c>
      <c r="Y2" s="30" t="str">
        <f t="shared" si="1"/>
        <v>S 17</v>
      </c>
      <c r="Z2" s="30" t="str">
        <f t="shared" si="1"/>
        <v>S 17</v>
      </c>
      <c r="AA2" s="30" t="str">
        <f t="shared" si="1"/>
        <v>S 17</v>
      </c>
      <c r="AB2" s="30" t="str">
        <f t="shared" si="1"/>
        <v>S 17</v>
      </c>
      <c r="AC2" s="30" t="str">
        <f t="shared" si="1"/>
        <v>S 18</v>
      </c>
      <c r="AD2" s="30" t="str">
        <f t="shared" si="1"/>
        <v>S 18</v>
      </c>
      <c r="AE2" s="30" t="str">
        <f t="shared" si="1"/>
        <v>S 18</v>
      </c>
      <c r="AF2" s="30" t="str">
        <f t="shared" si="1"/>
        <v>S 18</v>
      </c>
    </row>
    <row r="3" spans="1:32" x14ac:dyDescent="0.2">
      <c r="A3" s="104" t="s">
        <v>1</v>
      </c>
      <c r="B3" s="34" t="str">
        <f>CHOOSE(WEEKDAY(B$4,2),"L","M","M","J","V","S","D")</f>
        <v>M</v>
      </c>
      <c r="C3" s="54" t="str">
        <f t="shared" ref="C3:AF3" si="2">CHOOSE(WEEKDAY(C$4,2),"L","M","M","J","V","S","D")</f>
        <v>M</v>
      </c>
      <c r="D3" s="54" t="str">
        <f t="shared" si="2"/>
        <v>J</v>
      </c>
      <c r="E3" s="54" t="str">
        <f t="shared" si="2"/>
        <v>V</v>
      </c>
      <c r="F3" s="54" t="str">
        <f t="shared" si="2"/>
        <v>S</v>
      </c>
      <c r="G3" s="54" t="str">
        <f t="shared" si="2"/>
        <v>D</v>
      </c>
      <c r="H3" s="54" t="str">
        <f t="shared" si="2"/>
        <v>L</v>
      </c>
      <c r="I3" s="54" t="str">
        <f t="shared" si="2"/>
        <v>M</v>
      </c>
      <c r="J3" s="54" t="str">
        <f t="shared" si="2"/>
        <v>M</v>
      </c>
      <c r="K3" s="54" t="str">
        <f t="shared" si="2"/>
        <v>J</v>
      </c>
      <c r="L3" s="54" t="str">
        <f t="shared" si="2"/>
        <v>V</v>
      </c>
      <c r="M3" s="54" t="str">
        <f t="shared" si="2"/>
        <v>S</v>
      </c>
      <c r="N3" s="54" t="str">
        <f t="shared" si="2"/>
        <v>D</v>
      </c>
      <c r="O3" s="54" t="str">
        <f t="shared" si="2"/>
        <v>L</v>
      </c>
      <c r="P3" s="54" t="str">
        <f t="shared" si="2"/>
        <v>M</v>
      </c>
      <c r="Q3" s="54" t="str">
        <f t="shared" si="2"/>
        <v>M</v>
      </c>
      <c r="R3" s="54" t="str">
        <f t="shared" si="2"/>
        <v>J</v>
      </c>
      <c r="S3" s="54" t="str">
        <f t="shared" si="2"/>
        <v>V</v>
      </c>
      <c r="T3" s="54" t="str">
        <f t="shared" si="2"/>
        <v>S</v>
      </c>
      <c r="U3" s="54" t="str">
        <f t="shared" si="2"/>
        <v>D</v>
      </c>
      <c r="V3" s="54" t="str">
        <f t="shared" si="2"/>
        <v>L</v>
      </c>
      <c r="W3" s="54" t="str">
        <f t="shared" si="2"/>
        <v>M</v>
      </c>
      <c r="X3" s="54" t="str">
        <f t="shared" si="2"/>
        <v>M</v>
      </c>
      <c r="Y3" s="54" t="str">
        <f t="shared" si="2"/>
        <v>J</v>
      </c>
      <c r="Z3" s="54" t="str">
        <f t="shared" si="2"/>
        <v>V</v>
      </c>
      <c r="AA3" s="54" t="str">
        <f t="shared" si="2"/>
        <v>S</v>
      </c>
      <c r="AB3" s="54" t="str">
        <f t="shared" si="2"/>
        <v>D</v>
      </c>
      <c r="AC3" s="54" t="str">
        <f t="shared" si="2"/>
        <v>L</v>
      </c>
      <c r="AD3" s="54" t="str">
        <f t="shared" si="2"/>
        <v>M</v>
      </c>
      <c r="AE3" s="54" t="str">
        <f t="shared" si="2"/>
        <v>M</v>
      </c>
      <c r="AF3" s="54" t="str">
        <f t="shared" si="2"/>
        <v>J</v>
      </c>
    </row>
    <row r="4" spans="1:32" ht="13.5" thickBot="1" x14ac:dyDescent="0.25">
      <c r="A4" s="105"/>
      <c r="B4" s="35">
        <f>'PARAMETRES PLANNING'!D3</f>
        <v>45748</v>
      </c>
      <c r="C4" s="32">
        <f>B4+1</f>
        <v>45749</v>
      </c>
      <c r="D4" s="32">
        <f t="shared" ref="D4:AF4" si="3">C4+1</f>
        <v>45750</v>
      </c>
      <c r="E4" s="32">
        <f t="shared" si="3"/>
        <v>45751</v>
      </c>
      <c r="F4" s="32">
        <f t="shared" si="3"/>
        <v>45752</v>
      </c>
      <c r="G4" s="32">
        <f t="shared" si="3"/>
        <v>45753</v>
      </c>
      <c r="H4" s="32">
        <f t="shared" si="3"/>
        <v>45754</v>
      </c>
      <c r="I4" s="32">
        <f t="shared" si="3"/>
        <v>45755</v>
      </c>
      <c r="J4" s="32">
        <f t="shared" si="3"/>
        <v>45756</v>
      </c>
      <c r="K4" s="32">
        <f t="shared" si="3"/>
        <v>45757</v>
      </c>
      <c r="L4" s="32">
        <f t="shared" si="3"/>
        <v>45758</v>
      </c>
      <c r="M4" s="32">
        <f t="shared" si="3"/>
        <v>45759</v>
      </c>
      <c r="N4" s="32">
        <f t="shared" si="3"/>
        <v>45760</v>
      </c>
      <c r="O4" s="32">
        <f t="shared" si="3"/>
        <v>45761</v>
      </c>
      <c r="P4" s="32">
        <f t="shared" si="3"/>
        <v>45762</v>
      </c>
      <c r="Q4" s="32">
        <f t="shared" si="3"/>
        <v>45763</v>
      </c>
      <c r="R4" s="32">
        <f t="shared" si="3"/>
        <v>45764</v>
      </c>
      <c r="S4" s="32">
        <f t="shared" si="3"/>
        <v>45765</v>
      </c>
      <c r="T4" s="32">
        <f t="shared" si="3"/>
        <v>45766</v>
      </c>
      <c r="U4" s="32">
        <f t="shared" si="3"/>
        <v>45767</v>
      </c>
      <c r="V4" s="32">
        <f t="shared" si="3"/>
        <v>45768</v>
      </c>
      <c r="W4" s="32">
        <f t="shared" si="3"/>
        <v>45769</v>
      </c>
      <c r="X4" s="32">
        <f t="shared" si="3"/>
        <v>45770</v>
      </c>
      <c r="Y4" s="32">
        <f t="shared" si="3"/>
        <v>45771</v>
      </c>
      <c r="Z4" s="32">
        <f t="shared" si="3"/>
        <v>45772</v>
      </c>
      <c r="AA4" s="32">
        <f t="shared" si="3"/>
        <v>45773</v>
      </c>
      <c r="AB4" s="32">
        <f t="shared" si="3"/>
        <v>45774</v>
      </c>
      <c r="AC4" s="32">
        <f t="shared" si="3"/>
        <v>45775</v>
      </c>
      <c r="AD4" s="32">
        <f t="shared" si="3"/>
        <v>45776</v>
      </c>
      <c r="AE4" s="32">
        <f t="shared" si="3"/>
        <v>45777</v>
      </c>
      <c r="AF4" s="32">
        <f t="shared" si="3"/>
        <v>45778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8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AB6F2-725F-431D-A9C5-2B9A0B5E13A0}">
  <sheetPr codeName="Feuil5">
    <pageSetUpPr fitToPage="1"/>
  </sheetPr>
  <dimension ref="A1:AF39"/>
  <sheetViews>
    <sheetView zoomScale="85" zoomScaleNormal="85" workbookViewId="0">
      <pane xSplit="1" ySplit="4" topLeftCell="B10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1</v>
      </c>
      <c r="C1" s="55">
        <f t="shared" ref="C1:AF1" si="0">IF(C3="S",0,IF(C3="D",0,1))</f>
        <v>1</v>
      </c>
      <c r="D1" s="55">
        <f t="shared" si="0"/>
        <v>0</v>
      </c>
      <c r="E1" s="55">
        <f t="shared" si="0"/>
        <v>0</v>
      </c>
      <c r="F1" s="55">
        <f t="shared" si="0"/>
        <v>1</v>
      </c>
      <c r="G1" s="55">
        <f t="shared" si="0"/>
        <v>1</v>
      </c>
      <c r="H1" s="55">
        <f t="shared" si="0"/>
        <v>1</v>
      </c>
      <c r="I1" s="55">
        <f t="shared" si="0"/>
        <v>1</v>
      </c>
      <c r="J1" s="55">
        <f t="shared" si="0"/>
        <v>1</v>
      </c>
      <c r="K1" s="55">
        <f t="shared" si="0"/>
        <v>0</v>
      </c>
      <c r="L1" s="55">
        <f t="shared" si="0"/>
        <v>0</v>
      </c>
      <c r="M1" s="55">
        <f t="shared" si="0"/>
        <v>1</v>
      </c>
      <c r="N1" s="55">
        <f t="shared" si="0"/>
        <v>1</v>
      </c>
      <c r="O1" s="55">
        <f t="shared" si="0"/>
        <v>1</v>
      </c>
      <c r="P1" s="55">
        <f t="shared" si="0"/>
        <v>1</v>
      </c>
      <c r="Q1" s="55">
        <f t="shared" si="0"/>
        <v>1</v>
      </c>
      <c r="R1" s="55">
        <f t="shared" si="0"/>
        <v>0</v>
      </c>
      <c r="S1" s="55">
        <f t="shared" si="0"/>
        <v>0</v>
      </c>
      <c r="T1" s="55">
        <f t="shared" si="0"/>
        <v>1</v>
      </c>
      <c r="U1" s="55">
        <f t="shared" si="0"/>
        <v>1</v>
      </c>
      <c r="V1" s="55">
        <f t="shared" si="0"/>
        <v>1</v>
      </c>
      <c r="W1" s="55">
        <f t="shared" si="0"/>
        <v>1</v>
      </c>
      <c r="X1" s="55">
        <f t="shared" si="0"/>
        <v>1</v>
      </c>
      <c r="Y1" s="55">
        <f t="shared" si="0"/>
        <v>0</v>
      </c>
      <c r="Z1" s="55">
        <f t="shared" si="0"/>
        <v>0</v>
      </c>
      <c r="AA1" s="55">
        <f t="shared" si="0"/>
        <v>1</v>
      </c>
      <c r="AB1" s="55">
        <f t="shared" si="0"/>
        <v>1</v>
      </c>
      <c r="AC1" s="55">
        <f t="shared" si="0"/>
        <v>1</v>
      </c>
      <c r="AD1" s="55">
        <f t="shared" si="0"/>
        <v>1</v>
      </c>
      <c r="AE1" s="55">
        <f t="shared" si="0"/>
        <v>1</v>
      </c>
      <c r="AF1" s="55">
        <f t="shared" si="0"/>
        <v>0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18</v>
      </c>
      <c r="C2" s="30" t="str">
        <f t="shared" ref="C2:AF2" si="1">"S "&amp;TEXT(INT(MOD(INT((C4-2)/7)+0.6,52+5/28))+1,"00")</f>
        <v>S 18</v>
      </c>
      <c r="D2" s="30" t="str">
        <f t="shared" si="1"/>
        <v>S 18</v>
      </c>
      <c r="E2" s="30" t="str">
        <f t="shared" si="1"/>
        <v>S 18</v>
      </c>
      <c r="F2" s="30" t="str">
        <f t="shared" si="1"/>
        <v>S 19</v>
      </c>
      <c r="G2" s="30" t="str">
        <f t="shared" si="1"/>
        <v>S 19</v>
      </c>
      <c r="H2" s="30" t="str">
        <f t="shared" si="1"/>
        <v>S 19</v>
      </c>
      <c r="I2" s="30" t="str">
        <f t="shared" si="1"/>
        <v>S 19</v>
      </c>
      <c r="J2" s="30" t="str">
        <f t="shared" si="1"/>
        <v>S 19</v>
      </c>
      <c r="K2" s="30" t="str">
        <f t="shared" si="1"/>
        <v>S 19</v>
      </c>
      <c r="L2" s="30" t="str">
        <f t="shared" si="1"/>
        <v>S 19</v>
      </c>
      <c r="M2" s="30" t="str">
        <f t="shared" si="1"/>
        <v>S 20</v>
      </c>
      <c r="N2" s="30" t="str">
        <f t="shared" si="1"/>
        <v>S 20</v>
      </c>
      <c r="O2" s="30" t="str">
        <f t="shared" si="1"/>
        <v>S 20</v>
      </c>
      <c r="P2" s="30" t="str">
        <f t="shared" si="1"/>
        <v>S 20</v>
      </c>
      <c r="Q2" s="30" t="str">
        <f t="shared" si="1"/>
        <v>S 20</v>
      </c>
      <c r="R2" s="30" t="str">
        <f t="shared" si="1"/>
        <v>S 20</v>
      </c>
      <c r="S2" s="30" t="str">
        <f t="shared" si="1"/>
        <v>S 20</v>
      </c>
      <c r="T2" s="30" t="str">
        <f t="shared" si="1"/>
        <v>S 21</v>
      </c>
      <c r="U2" s="30" t="str">
        <f t="shared" si="1"/>
        <v>S 21</v>
      </c>
      <c r="V2" s="30" t="str">
        <f t="shared" si="1"/>
        <v>S 21</v>
      </c>
      <c r="W2" s="30" t="str">
        <f t="shared" si="1"/>
        <v>S 21</v>
      </c>
      <c r="X2" s="30" t="str">
        <f t="shared" si="1"/>
        <v>S 21</v>
      </c>
      <c r="Y2" s="30" t="str">
        <f t="shared" si="1"/>
        <v>S 21</v>
      </c>
      <c r="Z2" s="30" t="str">
        <f t="shared" si="1"/>
        <v>S 21</v>
      </c>
      <c r="AA2" s="30" t="str">
        <f t="shared" si="1"/>
        <v>S 22</v>
      </c>
      <c r="AB2" s="30" t="str">
        <f t="shared" si="1"/>
        <v>S 22</v>
      </c>
      <c r="AC2" s="30" t="str">
        <f t="shared" si="1"/>
        <v>S 22</v>
      </c>
      <c r="AD2" s="30" t="str">
        <f t="shared" si="1"/>
        <v>S 22</v>
      </c>
      <c r="AE2" s="30" t="str">
        <f t="shared" si="1"/>
        <v>S 22</v>
      </c>
      <c r="AF2" s="30" t="str">
        <f t="shared" si="1"/>
        <v>S 22</v>
      </c>
    </row>
    <row r="3" spans="1:32" x14ac:dyDescent="0.2">
      <c r="A3" s="104" t="s">
        <v>1</v>
      </c>
      <c r="B3" s="34" t="str">
        <f>CHOOSE(WEEKDAY(B$4,2),"L","M","M","J","V","S","D")</f>
        <v>J</v>
      </c>
      <c r="C3" s="54" t="str">
        <f t="shared" ref="C3:AF3" si="2">CHOOSE(WEEKDAY(C$4,2),"L","M","M","J","V","S","D")</f>
        <v>V</v>
      </c>
      <c r="D3" s="54" t="str">
        <f t="shared" si="2"/>
        <v>S</v>
      </c>
      <c r="E3" s="54" t="str">
        <f t="shared" si="2"/>
        <v>D</v>
      </c>
      <c r="F3" s="54" t="str">
        <f t="shared" si="2"/>
        <v>L</v>
      </c>
      <c r="G3" s="54" t="str">
        <f t="shared" si="2"/>
        <v>M</v>
      </c>
      <c r="H3" s="54" t="str">
        <f t="shared" si="2"/>
        <v>M</v>
      </c>
      <c r="I3" s="54" t="str">
        <f t="shared" si="2"/>
        <v>J</v>
      </c>
      <c r="J3" s="54" t="str">
        <f t="shared" si="2"/>
        <v>V</v>
      </c>
      <c r="K3" s="54" t="str">
        <f t="shared" si="2"/>
        <v>S</v>
      </c>
      <c r="L3" s="54" t="str">
        <f t="shared" si="2"/>
        <v>D</v>
      </c>
      <c r="M3" s="54" t="str">
        <f t="shared" si="2"/>
        <v>L</v>
      </c>
      <c r="N3" s="54" t="str">
        <f t="shared" si="2"/>
        <v>M</v>
      </c>
      <c r="O3" s="54" t="str">
        <f t="shared" si="2"/>
        <v>M</v>
      </c>
      <c r="P3" s="54" t="str">
        <f t="shared" si="2"/>
        <v>J</v>
      </c>
      <c r="Q3" s="54" t="str">
        <f t="shared" si="2"/>
        <v>V</v>
      </c>
      <c r="R3" s="54" t="str">
        <f t="shared" si="2"/>
        <v>S</v>
      </c>
      <c r="S3" s="54" t="str">
        <f t="shared" si="2"/>
        <v>D</v>
      </c>
      <c r="T3" s="54" t="str">
        <f t="shared" si="2"/>
        <v>L</v>
      </c>
      <c r="U3" s="54" t="str">
        <f t="shared" si="2"/>
        <v>M</v>
      </c>
      <c r="V3" s="54" t="str">
        <f t="shared" si="2"/>
        <v>M</v>
      </c>
      <c r="W3" s="54" t="str">
        <f t="shared" si="2"/>
        <v>J</v>
      </c>
      <c r="X3" s="54" t="str">
        <f t="shared" si="2"/>
        <v>V</v>
      </c>
      <c r="Y3" s="54" t="str">
        <f t="shared" si="2"/>
        <v>S</v>
      </c>
      <c r="Z3" s="54" t="str">
        <f t="shared" si="2"/>
        <v>D</v>
      </c>
      <c r="AA3" s="54" t="str">
        <f t="shared" si="2"/>
        <v>L</v>
      </c>
      <c r="AB3" s="54" t="str">
        <f t="shared" si="2"/>
        <v>M</v>
      </c>
      <c r="AC3" s="54" t="str">
        <f t="shared" si="2"/>
        <v>M</v>
      </c>
      <c r="AD3" s="54" t="str">
        <f t="shared" si="2"/>
        <v>J</v>
      </c>
      <c r="AE3" s="54" t="str">
        <f t="shared" si="2"/>
        <v>V</v>
      </c>
      <c r="AF3" s="54" t="str">
        <f t="shared" si="2"/>
        <v>S</v>
      </c>
    </row>
    <row r="4" spans="1:32" ht="13.5" thickBot="1" x14ac:dyDescent="0.25">
      <c r="A4" s="105"/>
      <c r="B4" s="35">
        <f>'PARAMETRES PLANNING'!E3</f>
        <v>45778</v>
      </c>
      <c r="C4" s="32">
        <f>B4+1</f>
        <v>45779</v>
      </c>
      <c r="D4" s="32">
        <f t="shared" ref="D4:AF4" si="3">C4+1</f>
        <v>45780</v>
      </c>
      <c r="E4" s="32">
        <f t="shared" si="3"/>
        <v>45781</v>
      </c>
      <c r="F4" s="32">
        <f t="shared" si="3"/>
        <v>45782</v>
      </c>
      <c r="G4" s="32">
        <f t="shared" si="3"/>
        <v>45783</v>
      </c>
      <c r="H4" s="32">
        <f t="shared" si="3"/>
        <v>45784</v>
      </c>
      <c r="I4" s="32">
        <f t="shared" si="3"/>
        <v>45785</v>
      </c>
      <c r="J4" s="32">
        <f t="shared" si="3"/>
        <v>45786</v>
      </c>
      <c r="K4" s="32">
        <f t="shared" si="3"/>
        <v>45787</v>
      </c>
      <c r="L4" s="32">
        <f t="shared" si="3"/>
        <v>45788</v>
      </c>
      <c r="M4" s="32">
        <f t="shared" si="3"/>
        <v>45789</v>
      </c>
      <c r="N4" s="32">
        <f t="shared" si="3"/>
        <v>45790</v>
      </c>
      <c r="O4" s="32">
        <f t="shared" si="3"/>
        <v>45791</v>
      </c>
      <c r="P4" s="32">
        <f t="shared" si="3"/>
        <v>45792</v>
      </c>
      <c r="Q4" s="32">
        <f t="shared" si="3"/>
        <v>45793</v>
      </c>
      <c r="R4" s="32">
        <f t="shared" si="3"/>
        <v>45794</v>
      </c>
      <c r="S4" s="32">
        <f t="shared" si="3"/>
        <v>45795</v>
      </c>
      <c r="T4" s="32">
        <f t="shared" si="3"/>
        <v>45796</v>
      </c>
      <c r="U4" s="32">
        <f t="shared" si="3"/>
        <v>45797</v>
      </c>
      <c r="V4" s="32">
        <f t="shared" si="3"/>
        <v>45798</v>
      </c>
      <c r="W4" s="32">
        <f t="shared" si="3"/>
        <v>45799</v>
      </c>
      <c r="X4" s="32">
        <f t="shared" si="3"/>
        <v>45800</v>
      </c>
      <c r="Y4" s="32">
        <f t="shared" si="3"/>
        <v>45801</v>
      </c>
      <c r="Z4" s="32">
        <f t="shared" si="3"/>
        <v>45802</v>
      </c>
      <c r="AA4" s="32">
        <f t="shared" si="3"/>
        <v>45803</v>
      </c>
      <c r="AB4" s="32">
        <f t="shared" si="3"/>
        <v>45804</v>
      </c>
      <c r="AC4" s="32">
        <f t="shared" si="3"/>
        <v>45805</v>
      </c>
      <c r="AD4" s="32">
        <f t="shared" si="3"/>
        <v>45806</v>
      </c>
      <c r="AE4" s="32">
        <f t="shared" si="3"/>
        <v>45807</v>
      </c>
      <c r="AF4" s="32">
        <f t="shared" si="3"/>
        <v>45808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7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A0499-9322-494F-95E9-18EE0909D5B8}">
  <sheetPr codeName="Feuil6">
    <pageSetUpPr fitToPage="1"/>
  </sheetPr>
  <dimension ref="A1:AF39"/>
  <sheetViews>
    <sheetView zoomScale="85" zoomScaleNormal="85" workbookViewId="0">
      <pane xSplit="1" ySplit="4" topLeftCell="B10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0</v>
      </c>
      <c r="C1" s="55">
        <f t="shared" ref="C1:AF1" si="0">IF(C3="S",0,IF(C3="D",0,1))</f>
        <v>1</v>
      </c>
      <c r="D1" s="55">
        <f t="shared" si="0"/>
        <v>1</v>
      </c>
      <c r="E1" s="55">
        <f t="shared" si="0"/>
        <v>1</v>
      </c>
      <c r="F1" s="55">
        <f t="shared" si="0"/>
        <v>1</v>
      </c>
      <c r="G1" s="55">
        <f t="shared" si="0"/>
        <v>1</v>
      </c>
      <c r="H1" s="55">
        <f t="shared" si="0"/>
        <v>0</v>
      </c>
      <c r="I1" s="55">
        <f t="shared" si="0"/>
        <v>0</v>
      </c>
      <c r="J1" s="55">
        <f t="shared" si="0"/>
        <v>1</v>
      </c>
      <c r="K1" s="55">
        <f t="shared" si="0"/>
        <v>1</v>
      </c>
      <c r="L1" s="55">
        <f t="shared" si="0"/>
        <v>1</v>
      </c>
      <c r="M1" s="55">
        <f t="shared" si="0"/>
        <v>1</v>
      </c>
      <c r="N1" s="55">
        <f t="shared" si="0"/>
        <v>1</v>
      </c>
      <c r="O1" s="55">
        <f t="shared" si="0"/>
        <v>0</v>
      </c>
      <c r="P1" s="55">
        <f t="shared" si="0"/>
        <v>0</v>
      </c>
      <c r="Q1" s="55">
        <f t="shared" si="0"/>
        <v>1</v>
      </c>
      <c r="R1" s="55">
        <f t="shared" si="0"/>
        <v>1</v>
      </c>
      <c r="S1" s="55">
        <f t="shared" si="0"/>
        <v>1</v>
      </c>
      <c r="T1" s="55">
        <f t="shared" si="0"/>
        <v>1</v>
      </c>
      <c r="U1" s="55">
        <f t="shared" si="0"/>
        <v>1</v>
      </c>
      <c r="V1" s="55">
        <f t="shared" si="0"/>
        <v>0</v>
      </c>
      <c r="W1" s="55">
        <f t="shared" si="0"/>
        <v>0</v>
      </c>
      <c r="X1" s="55">
        <f t="shared" si="0"/>
        <v>1</v>
      </c>
      <c r="Y1" s="55">
        <f t="shared" si="0"/>
        <v>1</v>
      </c>
      <c r="Z1" s="55">
        <f t="shared" si="0"/>
        <v>1</v>
      </c>
      <c r="AA1" s="55">
        <f t="shared" si="0"/>
        <v>1</v>
      </c>
      <c r="AB1" s="55">
        <f t="shared" si="0"/>
        <v>1</v>
      </c>
      <c r="AC1" s="55">
        <f t="shared" si="0"/>
        <v>0</v>
      </c>
      <c r="AD1" s="55">
        <f t="shared" si="0"/>
        <v>0</v>
      </c>
      <c r="AE1" s="55">
        <f t="shared" si="0"/>
        <v>1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22</v>
      </c>
      <c r="C2" s="30" t="str">
        <f t="shared" ref="C2:AF2" si="1">"S "&amp;TEXT(INT(MOD(INT((C4-2)/7)+0.6,52+5/28))+1,"00")</f>
        <v>S 23</v>
      </c>
      <c r="D2" s="30" t="str">
        <f t="shared" si="1"/>
        <v>S 23</v>
      </c>
      <c r="E2" s="30" t="str">
        <f t="shared" si="1"/>
        <v>S 23</v>
      </c>
      <c r="F2" s="30" t="str">
        <f t="shared" si="1"/>
        <v>S 23</v>
      </c>
      <c r="G2" s="30" t="str">
        <f t="shared" si="1"/>
        <v>S 23</v>
      </c>
      <c r="H2" s="30" t="str">
        <f t="shared" si="1"/>
        <v>S 23</v>
      </c>
      <c r="I2" s="30" t="str">
        <f t="shared" si="1"/>
        <v>S 23</v>
      </c>
      <c r="J2" s="30" t="str">
        <f t="shared" si="1"/>
        <v>S 24</v>
      </c>
      <c r="K2" s="30" t="str">
        <f t="shared" si="1"/>
        <v>S 24</v>
      </c>
      <c r="L2" s="30" t="str">
        <f t="shared" si="1"/>
        <v>S 24</v>
      </c>
      <c r="M2" s="30" t="str">
        <f t="shared" si="1"/>
        <v>S 24</v>
      </c>
      <c r="N2" s="30" t="str">
        <f t="shared" si="1"/>
        <v>S 24</v>
      </c>
      <c r="O2" s="30" t="str">
        <f t="shared" si="1"/>
        <v>S 24</v>
      </c>
      <c r="P2" s="30" t="str">
        <f t="shared" si="1"/>
        <v>S 24</v>
      </c>
      <c r="Q2" s="30" t="str">
        <f t="shared" si="1"/>
        <v>S 25</v>
      </c>
      <c r="R2" s="30" t="str">
        <f t="shared" si="1"/>
        <v>S 25</v>
      </c>
      <c r="S2" s="30" t="str">
        <f t="shared" si="1"/>
        <v>S 25</v>
      </c>
      <c r="T2" s="30" t="str">
        <f t="shared" si="1"/>
        <v>S 25</v>
      </c>
      <c r="U2" s="30" t="str">
        <f t="shared" si="1"/>
        <v>S 25</v>
      </c>
      <c r="V2" s="30" t="str">
        <f t="shared" si="1"/>
        <v>S 25</v>
      </c>
      <c r="W2" s="30" t="str">
        <f t="shared" si="1"/>
        <v>S 25</v>
      </c>
      <c r="X2" s="30" t="str">
        <f t="shared" si="1"/>
        <v>S 26</v>
      </c>
      <c r="Y2" s="30" t="str">
        <f t="shared" si="1"/>
        <v>S 26</v>
      </c>
      <c r="Z2" s="30" t="str">
        <f t="shared" si="1"/>
        <v>S 26</v>
      </c>
      <c r="AA2" s="30" t="str">
        <f t="shared" si="1"/>
        <v>S 26</v>
      </c>
      <c r="AB2" s="30" t="str">
        <f t="shared" si="1"/>
        <v>S 26</v>
      </c>
      <c r="AC2" s="30" t="str">
        <f t="shared" si="1"/>
        <v>S 26</v>
      </c>
      <c r="AD2" s="30" t="str">
        <f t="shared" si="1"/>
        <v>S 26</v>
      </c>
      <c r="AE2" s="30" t="str">
        <f t="shared" si="1"/>
        <v>S 27</v>
      </c>
      <c r="AF2" s="30" t="str">
        <f t="shared" si="1"/>
        <v>S 27</v>
      </c>
    </row>
    <row r="3" spans="1:32" x14ac:dyDescent="0.2">
      <c r="A3" s="104" t="s">
        <v>1</v>
      </c>
      <c r="B3" s="34" t="str">
        <f>CHOOSE(WEEKDAY(B$4,2),"L","M","M","J","V","S","D")</f>
        <v>D</v>
      </c>
      <c r="C3" s="54" t="str">
        <f t="shared" ref="C3:AF3" si="2">CHOOSE(WEEKDAY(C$4,2),"L","M","M","J","V","S","D")</f>
        <v>L</v>
      </c>
      <c r="D3" s="54" t="str">
        <f t="shared" si="2"/>
        <v>M</v>
      </c>
      <c r="E3" s="54" t="str">
        <f t="shared" si="2"/>
        <v>M</v>
      </c>
      <c r="F3" s="54" t="str">
        <f t="shared" si="2"/>
        <v>J</v>
      </c>
      <c r="G3" s="54" t="str">
        <f t="shared" si="2"/>
        <v>V</v>
      </c>
      <c r="H3" s="54" t="str">
        <f t="shared" si="2"/>
        <v>S</v>
      </c>
      <c r="I3" s="54" t="str">
        <f t="shared" si="2"/>
        <v>D</v>
      </c>
      <c r="J3" s="54" t="str">
        <f t="shared" si="2"/>
        <v>L</v>
      </c>
      <c r="K3" s="54" t="str">
        <f t="shared" si="2"/>
        <v>M</v>
      </c>
      <c r="L3" s="54" t="str">
        <f t="shared" si="2"/>
        <v>M</v>
      </c>
      <c r="M3" s="54" t="str">
        <f t="shared" si="2"/>
        <v>J</v>
      </c>
      <c r="N3" s="54" t="str">
        <f t="shared" si="2"/>
        <v>V</v>
      </c>
      <c r="O3" s="54" t="str">
        <f t="shared" si="2"/>
        <v>S</v>
      </c>
      <c r="P3" s="54" t="str">
        <f t="shared" si="2"/>
        <v>D</v>
      </c>
      <c r="Q3" s="54" t="str">
        <f t="shared" si="2"/>
        <v>L</v>
      </c>
      <c r="R3" s="54" t="str">
        <f t="shared" si="2"/>
        <v>M</v>
      </c>
      <c r="S3" s="54" t="str">
        <f t="shared" si="2"/>
        <v>M</v>
      </c>
      <c r="T3" s="54" t="str">
        <f t="shared" si="2"/>
        <v>J</v>
      </c>
      <c r="U3" s="54" t="str">
        <f t="shared" si="2"/>
        <v>V</v>
      </c>
      <c r="V3" s="54" t="str">
        <f t="shared" si="2"/>
        <v>S</v>
      </c>
      <c r="W3" s="54" t="str">
        <f t="shared" si="2"/>
        <v>D</v>
      </c>
      <c r="X3" s="54" t="str">
        <f t="shared" si="2"/>
        <v>L</v>
      </c>
      <c r="Y3" s="54" t="str">
        <f t="shared" si="2"/>
        <v>M</v>
      </c>
      <c r="Z3" s="54" t="str">
        <f t="shared" si="2"/>
        <v>M</v>
      </c>
      <c r="AA3" s="54" t="str">
        <f t="shared" si="2"/>
        <v>J</v>
      </c>
      <c r="AB3" s="54" t="str">
        <f t="shared" si="2"/>
        <v>V</v>
      </c>
      <c r="AC3" s="54" t="str">
        <f t="shared" si="2"/>
        <v>S</v>
      </c>
      <c r="AD3" s="54" t="str">
        <f t="shared" si="2"/>
        <v>D</v>
      </c>
      <c r="AE3" s="54" t="str">
        <f t="shared" si="2"/>
        <v>L</v>
      </c>
      <c r="AF3" s="54" t="str">
        <f t="shared" si="2"/>
        <v>M</v>
      </c>
    </row>
    <row r="4" spans="1:32" ht="13.5" thickBot="1" x14ac:dyDescent="0.25">
      <c r="A4" s="105"/>
      <c r="B4" s="35">
        <f>'PARAMETRES PLANNING'!F3</f>
        <v>45809</v>
      </c>
      <c r="C4" s="32">
        <f>B4+1</f>
        <v>45810</v>
      </c>
      <c r="D4" s="32">
        <f t="shared" ref="D4:AF4" si="3">C4+1</f>
        <v>45811</v>
      </c>
      <c r="E4" s="32">
        <f t="shared" si="3"/>
        <v>45812</v>
      </c>
      <c r="F4" s="32">
        <f t="shared" si="3"/>
        <v>45813</v>
      </c>
      <c r="G4" s="32">
        <f t="shared" si="3"/>
        <v>45814</v>
      </c>
      <c r="H4" s="32">
        <f t="shared" si="3"/>
        <v>45815</v>
      </c>
      <c r="I4" s="32">
        <f t="shared" si="3"/>
        <v>45816</v>
      </c>
      <c r="J4" s="32">
        <f t="shared" si="3"/>
        <v>45817</v>
      </c>
      <c r="K4" s="32">
        <f t="shared" si="3"/>
        <v>45818</v>
      </c>
      <c r="L4" s="32">
        <f t="shared" si="3"/>
        <v>45819</v>
      </c>
      <c r="M4" s="32">
        <f t="shared" si="3"/>
        <v>45820</v>
      </c>
      <c r="N4" s="32">
        <f t="shared" si="3"/>
        <v>45821</v>
      </c>
      <c r="O4" s="32">
        <f t="shared" si="3"/>
        <v>45822</v>
      </c>
      <c r="P4" s="32">
        <f t="shared" si="3"/>
        <v>45823</v>
      </c>
      <c r="Q4" s="32">
        <f t="shared" si="3"/>
        <v>45824</v>
      </c>
      <c r="R4" s="32">
        <f t="shared" si="3"/>
        <v>45825</v>
      </c>
      <c r="S4" s="32">
        <f t="shared" si="3"/>
        <v>45826</v>
      </c>
      <c r="T4" s="32">
        <f t="shared" si="3"/>
        <v>45827</v>
      </c>
      <c r="U4" s="32">
        <f t="shared" si="3"/>
        <v>45828</v>
      </c>
      <c r="V4" s="32">
        <f t="shared" si="3"/>
        <v>45829</v>
      </c>
      <c r="W4" s="32">
        <f t="shared" si="3"/>
        <v>45830</v>
      </c>
      <c r="X4" s="32">
        <f t="shared" si="3"/>
        <v>45831</v>
      </c>
      <c r="Y4" s="32">
        <f t="shared" si="3"/>
        <v>45832</v>
      </c>
      <c r="Z4" s="32">
        <f t="shared" si="3"/>
        <v>45833</v>
      </c>
      <c r="AA4" s="32">
        <f t="shared" si="3"/>
        <v>45834</v>
      </c>
      <c r="AB4" s="32">
        <f t="shared" si="3"/>
        <v>45835</v>
      </c>
      <c r="AC4" s="32">
        <f t="shared" si="3"/>
        <v>45836</v>
      </c>
      <c r="AD4" s="32">
        <f t="shared" si="3"/>
        <v>45837</v>
      </c>
      <c r="AE4" s="32">
        <f t="shared" si="3"/>
        <v>45838</v>
      </c>
      <c r="AF4" s="32">
        <f t="shared" si="3"/>
        <v>45839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6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0E000-9100-4872-A6FF-F8406A6137B7}">
  <sheetPr codeName="Feuil7">
    <pageSetUpPr fitToPage="1"/>
  </sheetPr>
  <dimension ref="A1:AF39"/>
  <sheetViews>
    <sheetView zoomScale="85" zoomScaleNormal="85" workbookViewId="0">
      <pane xSplit="1" ySplit="4" topLeftCell="B10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1</v>
      </c>
      <c r="C1" s="55">
        <f t="shared" ref="C1:AF1" si="0">IF(C3="S",0,IF(C3="D",0,1))</f>
        <v>1</v>
      </c>
      <c r="D1" s="55">
        <f t="shared" si="0"/>
        <v>1</v>
      </c>
      <c r="E1" s="55">
        <f t="shared" si="0"/>
        <v>1</v>
      </c>
      <c r="F1" s="55">
        <f t="shared" si="0"/>
        <v>0</v>
      </c>
      <c r="G1" s="55">
        <f t="shared" si="0"/>
        <v>0</v>
      </c>
      <c r="H1" s="55">
        <f t="shared" si="0"/>
        <v>1</v>
      </c>
      <c r="I1" s="55">
        <f t="shared" si="0"/>
        <v>1</v>
      </c>
      <c r="J1" s="55">
        <f t="shared" si="0"/>
        <v>1</v>
      </c>
      <c r="K1" s="55">
        <f t="shared" si="0"/>
        <v>1</v>
      </c>
      <c r="L1" s="55">
        <f t="shared" si="0"/>
        <v>1</v>
      </c>
      <c r="M1" s="55">
        <f t="shared" si="0"/>
        <v>0</v>
      </c>
      <c r="N1" s="55">
        <f t="shared" si="0"/>
        <v>0</v>
      </c>
      <c r="O1" s="55">
        <f t="shared" si="0"/>
        <v>1</v>
      </c>
      <c r="P1" s="55">
        <f t="shared" si="0"/>
        <v>1</v>
      </c>
      <c r="Q1" s="55">
        <f t="shared" si="0"/>
        <v>1</v>
      </c>
      <c r="R1" s="55">
        <f t="shared" si="0"/>
        <v>1</v>
      </c>
      <c r="S1" s="55">
        <f t="shared" si="0"/>
        <v>1</v>
      </c>
      <c r="T1" s="55">
        <f t="shared" si="0"/>
        <v>0</v>
      </c>
      <c r="U1" s="55">
        <f t="shared" si="0"/>
        <v>0</v>
      </c>
      <c r="V1" s="55">
        <f t="shared" si="0"/>
        <v>1</v>
      </c>
      <c r="W1" s="55">
        <f t="shared" si="0"/>
        <v>1</v>
      </c>
      <c r="X1" s="55">
        <f t="shared" si="0"/>
        <v>1</v>
      </c>
      <c r="Y1" s="55">
        <f t="shared" si="0"/>
        <v>1</v>
      </c>
      <c r="Z1" s="55">
        <f t="shared" si="0"/>
        <v>1</v>
      </c>
      <c r="AA1" s="55">
        <f t="shared" si="0"/>
        <v>0</v>
      </c>
      <c r="AB1" s="55">
        <f t="shared" si="0"/>
        <v>0</v>
      </c>
      <c r="AC1" s="55">
        <f t="shared" si="0"/>
        <v>1</v>
      </c>
      <c r="AD1" s="55">
        <f t="shared" si="0"/>
        <v>1</v>
      </c>
      <c r="AE1" s="55">
        <f t="shared" si="0"/>
        <v>1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27</v>
      </c>
      <c r="C2" s="30" t="str">
        <f t="shared" ref="C2:AF2" si="1">"S "&amp;TEXT(INT(MOD(INT((C4-2)/7)+0.6,52+5/28))+1,"00")</f>
        <v>S 27</v>
      </c>
      <c r="D2" s="30" t="str">
        <f t="shared" si="1"/>
        <v>S 27</v>
      </c>
      <c r="E2" s="30" t="str">
        <f t="shared" si="1"/>
        <v>S 27</v>
      </c>
      <c r="F2" s="30" t="str">
        <f t="shared" si="1"/>
        <v>S 27</v>
      </c>
      <c r="G2" s="30" t="str">
        <f t="shared" si="1"/>
        <v>S 27</v>
      </c>
      <c r="H2" s="30" t="str">
        <f t="shared" si="1"/>
        <v>S 28</v>
      </c>
      <c r="I2" s="30" t="str">
        <f t="shared" si="1"/>
        <v>S 28</v>
      </c>
      <c r="J2" s="30" t="str">
        <f t="shared" si="1"/>
        <v>S 28</v>
      </c>
      <c r="K2" s="30" t="str">
        <f t="shared" si="1"/>
        <v>S 28</v>
      </c>
      <c r="L2" s="30" t="str">
        <f t="shared" si="1"/>
        <v>S 28</v>
      </c>
      <c r="M2" s="30" t="str">
        <f t="shared" si="1"/>
        <v>S 28</v>
      </c>
      <c r="N2" s="30" t="str">
        <f t="shared" si="1"/>
        <v>S 28</v>
      </c>
      <c r="O2" s="30" t="str">
        <f t="shared" si="1"/>
        <v>S 29</v>
      </c>
      <c r="P2" s="30" t="str">
        <f t="shared" si="1"/>
        <v>S 29</v>
      </c>
      <c r="Q2" s="30" t="str">
        <f t="shared" si="1"/>
        <v>S 29</v>
      </c>
      <c r="R2" s="30" t="str">
        <f t="shared" si="1"/>
        <v>S 29</v>
      </c>
      <c r="S2" s="30" t="str">
        <f t="shared" si="1"/>
        <v>S 29</v>
      </c>
      <c r="T2" s="30" t="str">
        <f t="shared" si="1"/>
        <v>S 29</v>
      </c>
      <c r="U2" s="30" t="str">
        <f t="shared" si="1"/>
        <v>S 29</v>
      </c>
      <c r="V2" s="30" t="str">
        <f t="shared" si="1"/>
        <v>S 30</v>
      </c>
      <c r="W2" s="30" t="str">
        <f t="shared" si="1"/>
        <v>S 30</v>
      </c>
      <c r="X2" s="30" t="str">
        <f t="shared" si="1"/>
        <v>S 30</v>
      </c>
      <c r="Y2" s="30" t="str">
        <f t="shared" si="1"/>
        <v>S 30</v>
      </c>
      <c r="Z2" s="30" t="str">
        <f t="shared" si="1"/>
        <v>S 30</v>
      </c>
      <c r="AA2" s="30" t="str">
        <f t="shared" si="1"/>
        <v>S 30</v>
      </c>
      <c r="AB2" s="30" t="str">
        <f t="shared" si="1"/>
        <v>S 30</v>
      </c>
      <c r="AC2" s="30" t="str">
        <f t="shared" si="1"/>
        <v>S 31</v>
      </c>
      <c r="AD2" s="30" t="str">
        <f t="shared" si="1"/>
        <v>S 31</v>
      </c>
      <c r="AE2" s="30" t="str">
        <f t="shared" si="1"/>
        <v>S 31</v>
      </c>
      <c r="AF2" s="30" t="str">
        <f t="shared" si="1"/>
        <v>S 31</v>
      </c>
    </row>
    <row r="3" spans="1:32" x14ac:dyDescent="0.2">
      <c r="A3" s="104" t="s">
        <v>1</v>
      </c>
      <c r="B3" s="34" t="str">
        <f>CHOOSE(WEEKDAY(B$4,2),"L","M","M","J","V","S","D")</f>
        <v>M</v>
      </c>
      <c r="C3" s="54" t="str">
        <f t="shared" ref="C3:AF3" si="2">CHOOSE(WEEKDAY(C$4,2),"L","M","M","J","V","S","D")</f>
        <v>M</v>
      </c>
      <c r="D3" s="54" t="str">
        <f t="shared" si="2"/>
        <v>J</v>
      </c>
      <c r="E3" s="54" t="str">
        <f t="shared" si="2"/>
        <v>V</v>
      </c>
      <c r="F3" s="54" t="str">
        <f t="shared" si="2"/>
        <v>S</v>
      </c>
      <c r="G3" s="54" t="str">
        <f t="shared" si="2"/>
        <v>D</v>
      </c>
      <c r="H3" s="54" t="str">
        <f t="shared" si="2"/>
        <v>L</v>
      </c>
      <c r="I3" s="54" t="str">
        <f t="shared" si="2"/>
        <v>M</v>
      </c>
      <c r="J3" s="54" t="str">
        <f t="shared" si="2"/>
        <v>M</v>
      </c>
      <c r="K3" s="54" t="str">
        <f t="shared" si="2"/>
        <v>J</v>
      </c>
      <c r="L3" s="54" t="str">
        <f t="shared" si="2"/>
        <v>V</v>
      </c>
      <c r="M3" s="54" t="str">
        <f t="shared" si="2"/>
        <v>S</v>
      </c>
      <c r="N3" s="54" t="str">
        <f t="shared" si="2"/>
        <v>D</v>
      </c>
      <c r="O3" s="54" t="str">
        <f t="shared" si="2"/>
        <v>L</v>
      </c>
      <c r="P3" s="54" t="str">
        <f t="shared" si="2"/>
        <v>M</v>
      </c>
      <c r="Q3" s="54" t="str">
        <f t="shared" si="2"/>
        <v>M</v>
      </c>
      <c r="R3" s="54" t="str">
        <f t="shared" si="2"/>
        <v>J</v>
      </c>
      <c r="S3" s="54" t="str">
        <f t="shared" si="2"/>
        <v>V</v>
      </c>
      <c r="T3" s="54" t="str">
        <f t="shared" si="2"/>
        <v>S</v>
      </c>
      <c r="U3" s="54" t="str">
        <f t="shared" si="2"/>
        <v>D</v>
      </c>
      <c r="V3" s="54" t="str">
        <f t="shared" si="2"/>
        <v>L</v>
      </c>
      <c r="W3" s="54" t="str">
        <f t="shared" si="2"/>
        <v>M</v>
      </c>
      <c r="X3" s="54" t="str">
        <f t="shared" si="2"/>
        <v>M</v>
      </c>
      <c r="Y3" s="54" t="str">
        <f t="shared" si="2"/>
        <v>J</v>
      </c>
      <c r="Z3" s="54" t="str">
        <f t="shared" si="2"/>
        <v>V</v>
      </c>
      <c r="AA3" s="54" t="str">
        <f t="shared" si="2"/>
        <v>S</v>
      </c>
      <c r="AB3" s="54" t="str">
        <f t="shared" si="2"/>
        <v>D</v>
      </c>
      <c r="AC3" s="54" t="str">
        <f t="shared" si="2"/>
        <v>L</v>
      </c>
      <c r="AD3" s="54" t="str">
        <f t="shared" si="2"/>
        <v>M</v>
      </c>
      <c r="AE3" s="54" t="str">
        <f t="shared" si="2"/>
        <v>M</v>
      </c>
      <c r="AF3" s="54" t="str">
        <f t="shared" si="2"/>
        <v>J</v>
      </c>
    </row>
    <row r="4" spans="1:32" ht="13.5" thickBot="1" x14ac:dyDescent="0.25">
      <c r="A4" s="105"/>
      <c r="B4" s="35">
        <f>'PARAMETRES PLANNING'!G3</f>
        <v>45839</v>
      </c>
      <c r="C4" s="32">
        <f>B4+1</f>
        <v>45840</v>
      </c>
      <c r="D4" s="32">
        <f t="shared" ref="D4:AF4" si="3">C4+1</f>
        <v>45841</v>
      </c>
      <c r="E4" s="32">
        <f t="shared" si="3"/>
        <v>45842</v>
      </c>
      <c r="F4" s="32">
        <f t="shared" si="3"/>
        <v>45843</v>
      </c>
      <c r="G4" s="32">
        <f t="shared" si="3"/>
        <v>45844</v>
      </c>
      <c r="H4" s="32">
        <f t="shared" si="3"/>
        <v>45845</v>
      </c>
      <c r="I4" s="32">
        <f t="shared" si="3"/>
        <v>45846</v>
      </c>
      <c r="J4" s="32">
        <f t="shared" si="3"/>
        <v>45847</v>
      </c>
      <c r="K4" s="32">
        <f t="shared" si="3"/>
        <v>45848</v>
      </c>
      <c r="L4" s="32">
        <f t="shared" si="3"/>
        <v>45849</v>
      </c>
      <c r="M4" s="32">
        <f t="shared" si="3"/>
        <v>45850</v>
      </c>
      <c r="N4" s="32">
        <f t="shared" si="3"/>
        <v>45851</v>
      </c>
      <c r="O4" s="32">
        <f t="shared" si="3"/>
        <v>45852</v>
      </c>
      <c r="P4" s="32">
        <f t="shared" si="3"/>
        <v>45853</v>
      </c>
      <c r="Q4" s="32">
        <f t="shared" si="3"/>
        <v>45854</v>
      </c>
      <c r="R4" s="32">
        <f t="shared" si="3"/>
        <v>45855</v>
      </c>
      <c r="S4" s="32">
        <f t="shared" si="3"/>
        <v>45856</v>
      </c>
      <c r="T4" s="32">
        <f t="shared" si="3"/>
        <v>45857</v>
      </c>
      <c r="U4" s="32">
        <f t="shared" si="3"/>
        <v>45858</v>
      </c>
      <c r="V4" s="32">
        <f t="shared" si="3"/>
        <v>45859</v>
      </c>
      <c r="W4" s="32">
        <f t="shared" si="3"/>
        <v>45860</v>
      </c>
      <c r="X4" s="32">
        <f t="shared" si="3"/>
        <v>45861</v>
      </c>
      <c r="Y4" s="32">
        <f t="shared" si="3"/>
        <v>45862</v>
      </c>
      <c r="Z4" s="32">
        <f t="shared" si="3"/>
        <v>45863</v>
      </c>
      <c r="AA4" s="32">
        <f t="shared" si="3"/>
        <v>45864</v>
      </c>
      <c r="AB4" s="32">
        <f t="shared" si="3"/>
        <v>45865</v>
      </c>
      <c r="AC4" s="32">
        <f t="shared" si="3"/>
        <v>45866</v>
      </c>
      <c r="AD4" s="32">
        <f t="shared" si="3"/>
        <v>45867</v>
      </c>
      <c r="AE4" s="32">
        <f t="shared" si="3"/>
        <v>45868</v>
      </c>
      <c r="AF4" s="32">
        <f t="shared" si="3"/>
        <v>45869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5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5570D-5AC9-43FA-89DB-1935308025C7}">
  <sheetPr codeName="Feuil8">
    <pageSetUpPr fitToPage="1"/>
  </sheetPr>
  <dimension ref="A1:AF39"/>
  <sheetViews>
    <sheetView zoomScale="85" zoomScaleNormal="85" workbookViewId="0">
      <pane xSplit="1" ySplit="4" topLeftCell="B10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1</v>
      </c>
      <c r="C1" s="55">
        <f t="shared" ref="C1:AF1" si="0">IF(C3="S",0,IF(C3="D",0,1))</f>
        <v>0</v>
      </c>
      <c r="D1" s="55">
        <f t="shared" si="0"/>
        <v>0</v>
      </c>
      <c r="E1" s="55">
        <f t="shared" si="0"/>
        <v>1</v>
      </c>
      <c r="F1" s="55">
        <f t="shared" si="0"/>
        <v>1</v>
      </c>
      <c r="G1" s="55">
        <f t="shared" si="0"/>
        <v>1</v>
      </c>
      <c r="H1" s="55">
        <f t="shared" si="0"/>
        <v>1</v>
      </c>
      <c r="I1" s="55">
        <f t="shared" si="0"/>
        <v>1</v>
      </c>
      <c r="J1" s="55">
        <f t="shared" si="0"/>
        <v>0</v>
      </c>
      <c r="K1" s="55">
        <f t="shared" si="0"/>
        <v>0</v>
      </c>
      <c r="L1" s="55">
        <f t="shared" si="0"/>
        <v>1</v>
      </c>
      <c r="M1" s="55">
        <f t="shared" si="0"/>
        <v>1</v>
      </c>
      <c r="N1" s="55">
        <f t="shared" si="0"/>
        <v>1</v>
      </c>
      <c r="O1" s="55">
        <f t="shared" si="0"/>
        <v>1</v>
      </c>
      <c r="P1" s="55">
        <f t="shared" si="0"/>
        <v>1</v>
      </c>
      <c r="Q1" s="55">
        <f t="shared" si="0"/>
        <v>0</v>
      </c>
      <c r="R1" s="55">
        <f t="shared" si="0"/>
        <v>0</v>
      </c>
      <c r="S1" s="55">
        <f t="shared" si="0"/>
        <v>1</v>
      </c>
      <c r="T1" s="55">
        <f t="shared" si="0"/>
        <v>1</v>
      </c>
      <c r="U1" s="55">
        <f t="shared" si="0"/>
        <v>1</v>
      </c>
      <c r="V1" s="55">
        <f t="shared" si="0"/>
        <v>1</v>
      </c>
      <c r="W1" s="55">
        <f t="shared" si="0"/>
        <v>1</v>
      </c>
      <c r="X1" s="55">
        <f t="shared" si="0"/>
        <v>0</v>
      </c>
      <c r="Y1" s="55">
        <f t="shared" si="0"/>
        <v>0</v>
      </c>
      <c r="Z1" s="55">
        <f t="shared" si="0"/>
        <v>1</v>
      </c>
      <c r="AA1" s="55">
        <f t="shared" si="0"/>
        <v>1</v>
      </c>
      <c r="AB1" s="55">
        <f t="shared" si="0"/>
        <v>1</v>
      </c>
      <c r="AC1" s="55">
        <f t="shared" si="0"/>
        <v>1</v>
      </c>
      <c r="AD1" s="55">
        <f t="shared" si="0"/>
        <v>1</v>
      </c>
      <c r="AE1" s="55">
        <f t="shared" si="0"/>
        <v>0</v>
      </c>
      <c r="AF1" s="55">
        <f t="shared" si="0"/>
        <v>0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31</v>
      </c>
      <c r="C2" s="30" t="str">
        <f t="shared" ref="C2:AF2" si="1">"S "&amp;TEXT(INT(MOD(INT((C4-2)/7)+0.6,52+5/28))+1,"00")</f>
        <v>S 31</v>
      </c>
      <c r="D2" s="30" t="str">
        <f t="shared" si="1"/>
        <v>S 31</v>
      </c>
      <c r="E2" s="30" t="str">
        <f t="shared" si="1"/>
        <v>S 32</v>
      </c>
      <c r="F2" s="30" t="str">
        <f t="shared" si="1"/>
        <v>S 32</v>
      </c>
      <c r="G2" s="30" t="str">
        <f t="shared" si="1"/>
        <v>S 32</v>
      </c>
      <c r="H2" s="30" t="str">
        <f t="shared" si="1"/>
        <v>S 32</v>
      </c>
      <c r="I2" s="30" t="str">
        <f t="shared" si="1"/>
        <v>S 32</v>
      </c>
      <c r="J2" s="30" t="str">
        <f t="shared" si="1"/>
        <v>S 32</v>
      </c>
      <c r="K2" s="30" t="str">
        <f t="shared" si="1"/>
        <v>S 32</v>
      </c>
      <c r="L2" s="30" t="str">
        <f t="shared" si="1"/>
        <v>S 33</v>
      </c>
      <c r="M2" s="30" t="str">
        <f t="shared" si="1"/>
        <v>S 33</v>
      </c>
      <c r="N2" s="30" t="str">
        <f t="shared" si="1"/>
        <v>S 33</v>
      </c>
      <c r="O2" s="30" t="str">
        <f t="shared" si="1"/>
        <v>S 33</v>
      </c>
      <c r="P2" s="30" t="str">
        <f t="shared" si="1"/>
        <v>S 33</v>
      </c>
      <c r="Q2" s="30" t="str">
        <f t="shared" si="1"/>
        <v>S 33</v>
      </c>
      <c r="R2" s="30" t="str">
        <f t="shared" si="1"/>
        <v>S 33</v>
      </c>
      <c r="S2" s="30" t="str">
        <f t="shared" si="1"/>
        <v>S 34</v>
      </c>
      <c r="T2" s="30" t="str">
        <f t="shared" si="1"/>
        <v>S 34</v>
      </c>
      <c r="U2" s="30" t="str">
        <f t="shared" si="1"/>
        <v>S 34</v>
      </c>
      <c r="V2" s="30" t="str">
        <f t="shared" si="1"/>
        <v>S 34</v>
      </c>
      <c r="W2" s="30" t="str">
        <f t="shared" si="1"/>
        <v>S 34</v>
      </c>
      <c r="X2" s="30" t="str">
        <f t="shared" si="1"/>
        <v>S 34</v>
      </c>
      <c r="Y2" s="30" t="str">
        <f t="shared" si="1"/>
        <v>S 34</v>
      </c>
      <c r="Z2" s="30" t="str">
        <f t="shared" si="1"/>
        <v>S 35</v>
      </c>
      <c r="AA2" s="30" t="str">
        <f t="shared" si="1"/>
        <v>S 35</v>
      </c>
      <c r="AB2" s="30" t="str">
        <f t="shared" si="1"/>
        <v>S 35</v>
      </c>
      <c r="AC2" s="30" t="str">
        <f t="shared" si="1"/>
        <v>S 35</v>
      </c>
      <c r="AD2" s="30" t="str">
        <f t="shared" si="1"/>
        <v>S 35</v>
      </c>
      <c r="AE2" s="30" t="str">
        <f t="shared" si="1"/>
        <v>S 35</v>
      </c>
      <c r="AF2" s="30" t="str">
        <f t="shared" si="1"/>
        <v>S 35</v>
      </c>
    </row>
    <row r="3" spans="1:32" x14ac:dyDescent="0.2">
      <c r="A3" s="104" t="s">
        <v>1</v>
      </c>
      <c r="B3" s="34" t="str">
        <f>CHOOSE(WEEKDAY(B$4,2),"L","M","M","J","V","S","D")</f>
        <v>V</v>
      </c>
      <c r="C3" s="54" t="str">
        <f t="shared" ref="C3:AF3" si="2">CHOOSE(WEEKDAY(C$4,2),"L","M","M","J","V","S","D")</f>
        <v>S</v>
      </c>
      <c r="D3" s="54" t="str">
        <f t="shared" si="2"/>
        <v>D</v>
      </c>
      <c r="E3" s="54" t="str">
        <f t="shared" si="2"/>
        <v>L</v>
      </c>
      <c r="F3" s="54" t="str">
        <f t="shared" si="2"/>
        <v>M</v>
      </c>
      <c r="G3" s="54" t="str">
        <f t="shared" si="2"/>
        <v>M</v>
      </c>
      <c r="H3" s="54" t="str">
        <f t="shared" si="2"/>
        <v>J</v>
      </c>
      <c r="I3" s="54" t="str">
        <f t="shared" si="2"/>
        <v>V</v>
      </c>
      <c r="J3" s="54" t="str">
        <f t="shared" si="2"/>
        <v>S</v>
      </c>
      <c r="K3" s="54" t="str">
        <f t="shared" si="2"/>
        <v>D</v>
      </c>
      <c r="L3" s="54" t="str">
        <f t="shared" si="2"/>
        <v>L</v>
      </c>
      <c r="M3" s="54" t="str">
        <f t="shared" si="2"/>
        <v>M</v>
      </c>
      <c r="N3" s="54" t="str">
        <f t="shared" si="2"/>
        <v>M</v>
      </c>
      <c r="O3" s="54" t="str">
        <f t="shared" si="2"/>
        <v>J</v>
      </c>
      <c r="P3" s="54" t="str">
        <f t="shared" si="2"/>
        <v>V</v>
      </c>
      <c r="Q3" s="54" t="str">
        <f t="shared" si="2"/>
        <v>S</v>
      </c>
      <c r="R3" s="54" t="str">
        <f t="shared" si="2"/>
        <v>D</v>
      </c>
      <c r="S3" s="54" t="str">
        <f t="shared" si="2"/>
        <v>L</v>
      </c>
      <c r="T3" s="54" t="str">
        <f t="shared" si="2"/>
        <v>M</v>
      </c>
      <c r="U3" s="54" t="str">
        <f t="shared" si="2"/>
        <v>M</v>
      </c>
      <c r="V3" s="54" t="str">
        <f t="shared" si="2"/>
        <v>J</v>
      </c>
      <c r="W3" s="54" t="str">
        <f t="shared" si="2"/>
        <v>V</v>
      </c>
      <c r="X3" s="54" t="str">
        <f t="shared" si="2"/>
        <v>S</v>
      </c>
      <c r="Y3" s="54" t="str">
        <f t="shared" si="2"/>
        <v>D</v>
      </c>
      <c r="Z3" s="54" t="str">
        <f t="shared" si="2"/>
        <v>L</v>
      </c>
      <c r="AA3" s="54" t="str">
        <f t="shared" si="2"/>
        <v>M</v>
      </c>
      <c r="AB3" s="54" t="str">
        <f t="shared" si="2"/>
        <v>M</v>
      </c>
      <c r="AC3" s="54" t="str">
        <f t="shared" si="2"/>
        <v>J</v>
      </c>
      <c r="AD3" s="54" t="str">
        <f t="shared" si="2"/>
        <v>V</v>
      </c>
      <c r="AE3" s="54" t="str">
        <f t="shared" si="2"/>
        <v>S</v>
      </c>
      <c r="AF3" s="54" t="str">
        <f t="shared" si="2"/>
        <v>D</v>
      </c>
    </row>
    <row r="4" spans="1:32" ht="13.5" thickBot="1" x14ac:dyDescent="0.25">
      <c r="A4" s="105"/>
      <c r="B4" s="35">
        <f>'PARAMETRES PLANNING'!H3</f>
        <v>45870</v>
      </c>
      <c r="C4" s="32">
        <f>B4+1</f>
        <v>45871</v>
      </c>
      <c r="D4" s="32">
        <f t="shared" ref="D4:AF4" si="3">C4+1</f>
        <v>45872</v>
      </c>
      <c r="E4" s="32">
        <f t="shared" si="3"/>
        <v>45873</v>
      </c>
      <c r="F4" s="32">
        <f t="shared" si="3"/>
        <v>45874</v>
      </c>
      <c r="G4" s="32">
        <f t="shared" si="3"/>
        <v>45875</v>
      </c>
      <c r="H4" s="32">
        <f t="shared" si="3"/>
        <v>45876</v>
      </c>
      <c r="I4" s="32">
        <f t="shared" si="3"/>
        <v>45877</v>
      </c>
      <c r="J4" s="32">
        <f t="shared" si="3"/>
        <v>45878</v>
      </c>
      <c r="K4" s="32">
        <f t="shared" si="3"/>
        <v>45879</v>
      </c>
      <c r="L4" s="32">
        <f t="shared" si="3"/>
        <v>45880</v>
      </c>
      <c r="M4" s="32">
        <f t="shared" si="3"/>
        <v>45881</v>
      </c>
      <c r="N4" s="32">
        <f t="shared" si="3"/>
        <v>45882</v>
      </c>
      <c r="O4" s="32">
        <f t="shared" si="3"/>
        <v>45883</v>
      </c>
      <c r="P4" s="32">
        <f t="shared" si="3"/>
        <v>45884</v>
      </c>
      <c r="Q4" s="32">
        <f t="shared" si="3"/>
        <v>45885</v>
      </c>
      <c r="R4" s="32">
        <f t="shared" si="3"/>
        <v>45886</v>
      </c>
      <c r="S4" s="32">
        <f t="shared" si="3"/>
        <v>45887</v>
      </c>
      <c r="T4" s="32">
        <f t="shared" si="3"/>
        <v>45888</v>
      </c>
      <c r="U4" s="32">
        <f t="shared" si="3"/>
        <v>45889</v>
      </c>
      <c r="V4" s="32">
        <f t="shared" si="3"/>
        <v>45890</v>
      </c>
      <c r="W4" s="32">
        <f t="shared" si="3"/>
        <v>45891</v>
      </c>
      <c r="X4" s="32">
        <f t="shared" si="3"/>
        <v>45892</v>
      </c>
      <c r="Y4" s="32">
        <f t="shared" si="3"/>
        <v>45893</v>
      </c>
      <c r="Z4" s="32">
        <f t="shared" si="3"/>
        <v>45894</v>
      </c>
      <c r="AA4" s="32">
        <f t="shared" si="3"/>
        <v>45895</v>
      </c>
      <c r="AB4" s="32">
        <f t="shared" si="3"/>
        <v>45896</v>
      </c>
      <c r="AC4" s="32">
        <f t="shared" si="3"/>
        <v>45897</v>
      </c>
      <c r="AD4" s="32">
        <f t="shared" si="3"/>
        <v>45898</v>
      </c>
      <c r="AE4" s="32">
        <f t="shared" si="3"/>
        <v>45899</v>
      </c>
      <c r="AF4" s="32">
        <f t="shared" si="3"/>
        <v>45900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4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68789-8252-441E-81A2-D6FA7ED16ADD}">
  <sheetPr codeName="Feuil9">
    <pageSetUpPr fitToPage="1"/>
  </sheetPr>
  <dimension ref="A1:AF39"/>
  <sheetViews>
    <sheetView zoomScale="85" zoomScaleNormal="85" workbookViewId="0">
      <pane xSplit="1" ySplit="4" topLeftCell="B5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1</v>
      </c>
      <c r="C1" s="55">
        <f t="shared" ref="C1:AF1" si="0">IF(C3="S",0,IF(C3="D",0,1))</f>
        <v>1</v>
      </c>
      <c r="D1" s="55">
        <f t="shared" si="0"/>
        <v>1</v>
      </c>
      <c r="E1" s="55">
        <f t="shared" si="0"/>
        <v>1</v>
      </c>
      <c r="F1" s="55">
        <f t="shared" si="0"/>
        <v>1</v>
      </c>
      <c r="G1" s="55">
        <f t="shared" si="0"/>
        <v>0</v>
      </c>
      <c r="H1" s="55">
        <f t="shared" si="0"/>
        <v>0</v>
      </c>
      <c r="I1" s="55">
        <f t="shared" si="0"/>
        <v>1</v>
      </c>
      <c r="J1" s="55">
        <f t="shared" si="0"/>
        <v>1</v>
      </c>
      <c r="K1" s="55">
        <f t="shared" si="0"/>
        <v>1</v>
      </c>
      <c r="L1" s="55">
        <f t="shared" si="0"/>
        <v>1</v>
      </c>
      <c r="M1" s="55">
        <f t="shared" si="0"/>
        <v>1</v>
      </c>
      <c r="N1" s="55">
        <f t="shared" si="0"/>
        <v>0</v>
      </c>
      <c r="O1" s="55">
        <f t="shared" si="0"/>
        <v>0</v>
      </c>
      <c r="P1" s="55">
        <f t="shared" si="0"/>
        <v>1</v>
      </c>
      <c r="Q1" s="55">
        <f t="shared" si="0"/>
        <v>1</v>
      </c>
      <c r="R1" s="55">
        <f t="shared" si="0"/>
        <v>1</v>
      </c>
      <c r="S1" s="55">
        <f t="shared" si="0"/>
        <v>1</v>
      </c>
      <c r="T1" s="55">
        <f t="shared" si="0"/>
        <v>1</v>
      </c>
      <c r="U1" s="55">
        <f t="shared" si="0"/>
        <v>0</v>
      </c>
      <c r="V1" s="55">
        <f t="shared" si="0"/>
        <v>0</v>
      </c>
      <c r="W1" s="55">
        <f t="shared" si="0"/>
        <v>1</v>
      </c>
      <c r="X1" s="55">
        <f t="shared" si="0"/>
        <v>1</v>
      </c>
      <c r="Y1" s="55">
        <f t="shared" si="0"/>
        <v>1</v>
      </c>
      <c r="Z1" s="55">
        <f t="shared" si="0"/>
        <v>1</v>
      </c>
      <c r="AA1" s="55">
        <f t="shared" si="0"/>
        <v>1</v>
      </c>
      <c r="AB1" s="55">
        <f t="shared" si="0"/>
        <v>0</v>
      </c>
      <c r="AC1" s="55">
        <f t="shared" si="0"/>
        <v>0</v>
      </c>
      <c r="AD1" s="55">
        <f t="shared" si="0"/>
        <v>1</v>
      </c>
      <c r="AE1" s="55">
        <f t="shared" si="0"/>
        <v>1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36</v>
      </c>
      <c r="C2" s="30" t="str">
        <f t="shared" ref="C2:AF2" si="1">"S "&amp;TEXT(INT(MOD(INT((C4-2)/7)+0.6,52+5/28))+1,"00")</f>
        <v>S 36</v>
      </c>
      <c r="D2" s="30" t="str">
        <f t="shared" si="1"/>
        <v>S 36</v>
      </c>
      <c r="E2" s="30" t="str">
        <f t="shared" si="1"/>
        <v>S 36</v>
      </c>
      <c r="F2" s="30" t="str">
        <f t="shared" si="1"/>
        <v>S 36</v>
      </c>
      <c r="G2" s="30" t="str">
        <f t="shared" si="1"/>
        <v>S 36</v>
      </c>
      <c r="H2" s="30" t="str">
        <f t="shared" si="1"/>
        <v>S 36</v>
      </c>
      <c r="I2" s="30" t="str">
        <f t="shared" si="1"/>
        <v>S 37</v>
      </c>
      <c r="J2" s="30" t="str">
        <f t="shared" si="1"/>
        <v>S 37</v>
      </c>
      <c r="K2" s="30" t="str">
        <f t="shared" si="1"/>
        <v>S 37</v>
      </c>
      <c r="L2" s="30" t="str">
        <f t="shared" si="1"/>
        <v>S 37</v>
      </c>
      <c r="M2" s="30" t="str">
        <f t="shared" si="1"/>
        <v>S 37</v>
      </c>
      <c r="N2" s="30" t="str">
        <f t="shared" si="1"/>
        <v>S 37</v>
      </c>
      <c r="O2" s="30" t="str">
        <f t="shared" si="1"/>
        <v>S 37</v>
      </c>
      <c r="P2" s="30" t="str">
        <f t="shared" si="1"/>
        <v>S 38</v>
      </c>
      <c r="Q2" s="30" t="str">
        <f t="shared" si="1"/>
        <v>S 38</v>
      </c>
      <c r="R2" s="30" t="str">
        <f t="shared" si="1"/>
        <v>S 38</v>
      </c>
      <c r="S2" s="30" t="str">
        <f t="shared" si="1"/>
        <v>S 38</v>
      </c>
      <c r="T2" s="30" t="str">
        <f t="shared" si="1"/>
        <v>S 38</v>
      </c>
      <c r="U2" s="30" t="str">
        <f t="shared" si="1"/>
        <v>S 38</v>
      </c>
      <c r="V2" s="30" t="str">
        <f t="shared" si="1"/>
        <v>S 38</v>
      </c>
      <c r="W2" s="30" t="str">
        <f t="shared" si="1"/>
        <v>S 39</v>
      </c>
      <c r="X2" s="30" t="str">
        <f t="shared" si="1"/>
        <v>S 39</v>
      </c>
      <c r="Y2" s="30" t="str">
        <f t="shared" si="1"/>
        <v>S 39</v>
      </c>
      <c r="Z2" s="30" t="str">
        <f t="shared" si="1"/>
        <v>S 39</v>
      </c>
      <c r="AA2" s="30" t="str">
        <f t="shared" si="1"/>
        <v>S 39</v>
      </c>
      <c r="AB2" s="30" t="str">
        <f t="shared" si="1"/>
        <v>S 39</v>
      </c>
      <c r="AC2" s="30" t="str">
        <f t="shared" si="1"/>
        <v>S 39</v>
      </c>
      <c r="AD2" s="30" t="str">
        <f t="shared" si="1"/>
        <v>S 40</v>
      </c>
      <c r="AE2" s="30" t="str">
        <f t="shared" si="1"/>
        <v>S 40</v>
      </c>
      <c r="AF2" s="30" t="str">
        <f t="shared" si="1"/>
        <v>S 40</v>
      </c>
    </row>
    <row r="3" spans="1:32" x14ac:dyDescent="0.2">
      <c r="A3" s="104" t="s">
        <v>1</v>
      </c>
      <c r="B3" s="34" t="str">
        <f>CHOOSE(WEEKDAY(B$4,2),"L","M","M","J","V","S","D")</f>
        <v>L</v>
      </c>
      <c r="C3" s="54" t="str">
        <f t="shared" ref="C3:AF3" si="2">CHOOSE(WEEKDAY(C$4,2),"L","M","M","J","V","S","D")</f>
        <v>M</v>
      </c>
      <c r="D3" s="54" t="str">
        <f t="shared" si="2"/>
        <v>M</v>
      </c>
      <c r="E3" s="54" t="str">
        <f t="shared" si="2"/>
        <v>J</v>
      </c>
      <c r="F3" s="54" t="str">
        <f t="shared" si="2"/>
        <v>V</v>
      </c>
      <c r="G3" s="54" t="str">
        <f t="shared" si="2"/>
        <v>S</v>
      </c>
      <c r="H3" s="54" t="str">
        <f t="shared" si="2"/>
        <v>D</v>
      </c>
      <c r="I3" s="54" t="str">
        <f t="shared" si="2"/>
        <v>L</v>
      </c>
      <c r="J3" s="54" t="str">
        <f t="shared" si="2"/>
        <v>M</v>
      </c>
      <c r="K3" s="54" t="str">
        <f t="shared" si="2"/>
        <v>M</v>
      </c>
      <c r="L3" s="54" t="str">
        <f t="shared" si="2"/>
        <v>J</v>
      </c>
      <c r="M3" s="54" t="str">
        <f t="shared" si="2"/>
        <v>V</v>
      </c>
      <c r="N3" s="54" t="str">
        <f t="shared" si="2"/>
        <v>S</v>
      </c>
      <c r="O3" s="54" t="str">
        <f t="shared" si="2"/>
        <v>D</v>
      </c>
      <c r="P3" s="54" t="str">
        <f t="shared" si="2"/>
        <v>L</v>
      </c>
      <c r="Q3" s="54" t="str">
        <f t="shared" si="2"/>
        <v>M</v>
      </c>
      <c r="R3" s="54" t="str">
        <f t="shared" si="2"/>
        <v>M</v>
      </c>
      <c r="S3" s="54" t="str">
        <f t="shared" si="2"/>
        <v>J</v>
      </c>
      <c r="T3" s="54" t="str">
        <f t="shared" si="2"/>
        <v>V</v>
      </c>
      <c r="U3" s="54" t="str">
        <f t="shared" si="2"/>
        <v>S</v>
      </c>
      <c r="V3" s="54" t="str">
        <f t="shared" si="2"/>
        <v>D</v>
      </c>
      <c r="W3" s="54" t="str">
        <f t="shared" si="2"/>
        <v>L</v>
      </c>
      <c r="X3" s="54" t="str">
        <f t="shared" si="2"/>
        <v>M</v>
      </c>
      <c r="Y3" s="54" t="str">
        <f t="shared" si="2"/>
        <v>M</v>
      </c>
      <c r="Z3" s="54" t="str">
        <f t="shared" si="2"/>
        <v>J</v>
      </c>
      <c r="AA3" s="54" t="str">
        <f t="shared" si="2"/>
        <v>V</v>
      </c>
      <c r="AB3" s="54" t="str">
        <f t="shared" si="2"/>
        <v>S</v>
      </c>
      <c r="AC3" s="54" t="str">
        <f t="shared" si="2"/>
        <v>D</v>
      </c>
      <c r="AD3" s="54" t="str">
        <f t="shared" si="2"/>
        <v>L</v>
      </c>
      <c r="AE3" s="54" t="str">
        <f t="shared" si="2"/>
        <v>M</v>
      </c>
      <c r="AF3" s="54" t="str">
        <f t="shared" si="2"/>
        <v>M</v>
      </c>
    </row>
    <row r="4" spans="1:32" ht="13.5" thickBot="1" x14ac:dyDescent="0.25">
      <c r="A4" s="105"/>
      <c r="B4" s="35">
        <f>'PARAMETRES PLANNING'!I3</f>
        <v>45901</v>
      </c>
      <c r="C4" s="32">
        <f>B4+1</f>
        <v>45902</v>
      </c>
      <c r="D4" s="32">
        <f t="shared" ref="D4:AF4" si="3">C4+1</f>
        <v>45903</v>
      </c>
      <c r="E4" s="32">
        <f t="shared" si="3"/>
        <v>45904</v>
      </c>
      <c r="F4" s="32">
        <f t="shared" si="3"/>
        <v>45905</v>
      </c>
      <c r="G4" s="32">
        <f t="shared" si="3"/>
        <v>45906</v>
      </c>
      <c r="H4" s="32">
        <f t="shared" si="3"/>
        <v>45907</v>
      </c>
      <c r="I4" s="32">
        <f t="shared" si="3"/>
        <v>45908</v>
      </c>
      <c r="J4" s="32">
        <f t="shared" si="3"/>
        <v>45909</v>
      </c>
      <c r="K4" s="32">
        <f t="shared" si="3"/>
        <v>45910</v>
      </c>
      <c r="L4" s="32">
        <f t="shared" si="3"/>
        <v>45911</v>
      </c>
      <c r="M4" s="32">
        <f t="shared" si="3"/>
        <v>45912</v>
      </c>
      <c r="N4" s="32">
        <f t="shared" si="3"/>
        <v>45913</v>
      </c>
      <c r="O4" s="32">
        <f t="shared" si="3"/>
        <v>45914</v>
      </c>
      <c r="P4" s="32">
        <f t="shared" si="3"/>
        <v>45915</v>
      </c>
      <c r="Q4" s="32">
        <f t="shared" si="3"/>
        <v>45916</v>
      </c>
      <c r="R4" s="32">
        <f t="shared" si="3"/>
        <v>45917</v>
      </c>
      <c r="S4" s="32">
        <f t="shared" si="3"/>
        <v>45918</v>
      </c>
      <c r="T4" s="32">
        <f t="shared" si="3"/>
        <v>45919</v>
      </c>
      <c r="U4" s="32">
        <f t="shared" si="3"/>
        <v>45920</v>
      </c>
      <c r="V4" s="32">
        <f t="shared" si="3"/>
        <v>45921</v>
      </c>
      <c r="W4" s="32">
        <f t="shared" si="3"/>
        <v>45922</v>
      </c>
      <c r="X4" s="32">
        <f t="shared" si="3"/>
        <v>45923</v>
      </c>
      <c r="Y4" s="32">
        <f t="shared" si="3"/>
        <v>45924</v>
      </c>
      <c r="Z4" s="32">
        <f t="shared" si="3"/>
        <v>45925</v>
      </c>
      <c r="AA4" s="32">
        <f t="shared" si="3"/>
        <v>45926</v>
      </c>
      <c r="AB4" s="32">
        <f t="shared" si="3"/>
        <v>45927</v>
      </c>
      <c r="AC4" s="32">
        <f t="shared" si="3"/>
        <v>45928</v>
      </c>
      <c r="AD4" s="32">
        <f t="shared" si="3"/>
        <v>45929</v>
      </c>
      <c r="AE4" s="32">
        <f t="shared" si="3"/>
        <v>45930</v>
      </c>
      <c r="AF4" s="32">
        <f t="shared" si="3"/>
        <v>45931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3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0170C-5FC2-442A-9CCB-946D03D6DEBD}">
  <sheetPr codeName="Feuil10">
    <pageSetUpPr fitToPage="1"/>
  </sheetPr>
  <dimension ref="A1:AF39"/>
  <sheetViews>
    <sheetView zoomScale="85" zoomScaleNormal="85" workbookViewId="0">
      <pane xSplit="1" ySplit="4" topLeftCell="B10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1</v>
      </c>
      <c r="C1" s="55">
        <f t="shared" ref="C1:AF1" si="0">IF(C3="S",0,IF(C3="D",0,1))</f>
        <v>1</v>
      </c>
      <c r="D1" s="55">
        <f t="shared" si="0"/>
        <v>1</v>
      </c>
      <c r="E1" s="55">
        <f t="shared" si="0"/>
        <v>0</v>
      </c>
      <c r="F1" s="55">
        <f t="shared" si="0"/>
        <v>0</v>
      </c>
      <c r="G1" s="55">
        <f t="shared" si="0"/>
        <v>1</v>
      </c>
      <c r="H1" s="55">
        <f t="shared" si="0"/>
        <v>1</v>
      </c>
      <c r="I1" s="55">
        <f t="shared" si="0"/>
        <v>1</v>
      </c>
      <c r="J1" s="55">
        <f t="shared" si="0"/>
        <v>1</v>
      </c>
      <c r="K1" s="55">
        <f t="shared" si="0"/>
        <v>1</v>
      </c>
      <c r="L1" s="55">
        <f t="shared" si="0"/>
        <v>0</v>
      </c>
      <c r="M1" s="55">
        <f t="shared" si="0"/>
        <v>0</v>
      </c>
      <c r="N1" s="55">
        <f t="shared" si="0"/>
        <v>1</v>
      </c>
      <c r="O1" s="55">
        <f t="shared" si="0"/>
        <v>1</v>
      </c>
      <c r="P1" s="55">
        <f t="shared" si="0"/>
        <v>1</v>
      </c>
      <c r="Q1" s="55">
        <f t="shared" si="0"/>
        <v>1</v>
      </c>
      <c r="R1" s="55">
        <f t="shared" si="0"/>
        <v>1</v>
      </c>
      <c r="S1" s="55">
        <f t="shared" si="0"/>
        <v>0</v>
      </c>
      <c r="T1" s="55">
        <f t="shared" si="0"/>
        <v>0</v>
      </c>
      <c r="U1" s="55">
        <f t="shared" si="0"/>
        <v>1</v>
      </c>
      <c r="V1" s="55">
        <f t="shared" si="0"/>
        <v>1</v>
      </c>
      <c r="W1" s="55">
        <f t="shared" si="0"/>
        <v>1</v>
      </c>
      <c r="X1" s="55">
        <f t="shared" si="0"/>
        <v>1</v>
      </c>
      <c r="Y1" s="55">
        <f t="shared" si="0"/>
        <v>1</v>
      </c>
      <c r="Z1" s="55">
        <f t="shared" si="0"/>
        <v>0</v>
      </c>
      <c r="AA1" s="55">
        <f t="shared" si="0"/>
        <v>0</v>
      </c>
      <c r="AB1" s="55">
        <f t="shared" si="0"/>
        <v>1</v>
      </c>
      <c r="AC1" s="55">
        <f t="shared" si="0"/>
        <v>1</v>
      </c>
      <c r="AD1" s="55">
        <f t="shared" si="0"/>
        <v>1</v>
      </c>
      <c r="AE1" s="55">
        <f t="shared" si="0"/>
        <v>1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40</v>
      </c>
      <c r="C2" s="30" t="str">
        <f t="shared" ref="C2:AF2" si="1">"S "&amp;TEXT(INT(MOD(INT((C4-2)/7)+0.6,52+5/28))+1,"00")</f>
        <v>S 40</v>
      </c>
      <c r="D2" s="30" t="str">
        <f t="shared" si="1"/>
        <v>S 40</v>
      </c>
      <c r="E2" s="30" t="str">
        <f t="shared" si="1"/>
        <v>S 40</v>
      </c>
      <c r="F2" s="30" t="str">
        <f t="shared" si="1"/>
        <v>S 40</v>
      </c>
      <c r="G2" s="30" t="str">
        <f t="shared" si="1"/>
        <v>S 41</v>
      </c>
      <c r="H2" s="30" t="str">
        <f t="shared" si="1"/>
        <v>S 41</v>
      </c>
      <c r="I2" s="30" t="str">
        <f t="shared" si="1"/>
        <v>S 41</v>
      </c>
      <c r="J2" s="30" t="str">
        <f t="shared" si="1"/>
        <v>S 41</v>
      </c>
      <c r="K2" s="30" t="str">
        <f t="shared" si="1"/>
        <v>S 41</v>
      </c>
      <c r="L2" s="30" t="str">
        <f t="shared" si="1"/>
        <v>S 41</v>
      </c>
      <c r="M2" s="30" t="str">
        <f t="shared" si="1"/>
        <v>S 41</v>
      </c>
      <c r="N2" s="30" t="str">
        <f t="shared" si="1"/>
        <v>S 42</v>
      </c>
      <c r="O2" s="30" t="str">
        <f t="shared" si="1"/>
        <v>S 42</v>
      </c>
      <c r="P2" s="30" t="str">
        <f t="shared" si="1"/>
        <v>S 42</v>
      </c>
      <c r="Q2" s="30" t="str">
        <f t="shared" si="1"/>
        <v>S 42</v>
      </c>
      <c r="R2" s="30" t="str">
        <f t="shared" si="1"/>
        <v>S 42</v>
      </c>
      <c r="S2" s="30" t="str">
        <f t="shared" si="1"/>
        <v>S 42</v>
      </c>
      <c r="T2" s="30" t="str">
        <f t="shared" si="1"/>
        <v>S 42</v>
      </c>
      <c r="U2" s="30" t="str">
        <f t="shared" si="1"/>
        <v>S 43</v>
      </c>
      <c r="V2" s="30" t="str">
        <f t="shared" si="1"/>
        <v>S 43</v>
      </c>
      <c r="W2" s="30" t="str">
        <f t="shared" si="1"/>
        <v>S 43</v>
      </c>
      <c r="X2" s="30" t="str">
        <f t="shared" si="1"/>
        <v>S 43</v>
      </c>
      <c r="Y2" s="30" t="str">
        <f t="shared" si="1"/>
        <v>S 43</v>
      </c>
      <c r="Z2" s="30" t="str">
        <f t="shared" si="1"/>
        <v>S 43</v>
      </c>
      <c r="AA2" s="30" t="str">
        <f t="shared" si="1"/>
        <v>S 43</v>
      </c>
      <c r="AB2" s="30" t="str">
        <f t="shared" si="1"/>
        <v>S 44</v>
      </c>
      <c r="AC2" s="30" t="str">
        <f t="shared" si="1"/>
        <v>S 44</v>
      </c>
      <c r="AD2" s="30" t="str">
        <f t="shared" si="1"/>
        <v>S 44</v>
      </c>
      <c r="AE2" s="30" t="str">
        <f t="shared" si="1"/>
        <v>S 44</v>
      </c>
      <c r="AF2" s="30" t="str">
        <f t="shared" si="1"/>
        <v>S 44</v>
      </c>
    </row>
    <row r="3" spans="1:32" x14ac:dyDescent="0.2">
      <c r="A3" s="104" t="s">
        <v>1</v>
      </c>
      <c r="B3" s="34" t="str">
        <f>CHOOSE(WEEKDAY(B$4,2),"L","M","M","J","V","S","D")</f>
        <v>M</v>
      </c>
      <c r="C3" s="54" t="str">
        <f t="shared" ref="C3:AF3" si="2">CHOOSE(WEEKDAY(C$4,2),"L","M","M","J","V","S","D")</f>
        <v>J</v>
      </c>
      <c r="D3" s="54" t="str">
        <f t="shared" si="2"/>
        <v>V</v>
      </c>
      <c r="E3" s="54" t="str">
        <f t="shared" si="2"/>
        <v>S</v>
      </c>
      <c r="F3" s="54" t="str">
        <f t="shared" si="2"/>
        <v>D</v>
      </c>
      <c r="G3" s="54" t="str">
        <f t="shared" si="2"/>
        <v>L</v>
      </c>
      <c r="H3" s="54" t="str">
        <f t="shared" si="2"/>
        <v>M</v>
      </c>
      <c r="I3" s="54" t="str">
        <f t="shared" si="2"/>
        <v>M</v>
      </c>
      <c r="J3" s="54" t="str">
        <f t="shared" si="2"/>
        <v>J</v>
      </c>
      <c r="K3" s="54" t="str">
        <f t="shared" si="2"/>
        <v>V</v>
      </c>
      <c r="L3" s="54" t="str">
        <f t="shared" si="2"/>
        <v>S</v>
      </c>
      <c r="M3" s="54" t="str">
        <f t="shared" si="2"/>
        <v>D</v>
      </c>
      <c r="N3" s="54" t="str">
        <f t="shared" si="2"/>
        <v>L</v>
      </c>
      <c r="O3" s="54" t="str">
        <f t="shared" si="2"/>
        <v>M</v>
      </c>
      <c r="P3" s="54" t="str">
        <f t="shared" si="2"/>
        <v>M</v>
      </c>
      <c r="Q3" s="54" t="str">
        <f t="shared" si="2"/>
        <v>J</v>
      </c>
      <c r="R3" s="54" t="str">
        <f t="shared" si="2"/>
        <v>V</v>
      </c>
      <c r="S3" s="54" t="str">
        <f t="shared" si="2"/>
        <v>S</v>
      </c>
      <c r="T3" s="54" t="str">
        <f t="shared" si="2"/>
        <v>D</v>
      </c>
      <c r="U3" s="54" t="str">
        <f t="shared" si="2"/>
        <v>L</v>
      </c>
      <c r="V3" s="54" t="str">
        <f t="shared" si="2"/>
        <v>M</v>
      </c>
      <c r="W3" s="54" t="str">
        <f t="shared" si="2"/>
        <v>M</v>
      </c>
      <c r="X3" s="54" t="str">
        <f t="shared" si="2"/>
        <v>J</v>
      </c>
      <c r="Y3" s="54" t="str">
        <f t="shared" si="2"/>
        <v>V</v>
      </c>
      <c r="Z3" s="54" t="str">
        <f t="shared" si="2"/>
        <v>S</v>
      </c>
      <c r="AA3" s="54" t="str">
        <f t="shared" si="2"/>
        <v>D</v>
      </c>
      <c r="AB3" s="54" t="str">
        <f t="shared" si="2"/>
        <v>L</v>
      </c>
      <c r="AC3" s="54" t="str">
        <f t="shared" si="2"/>
        <v>M</v>
      </c>
      <c r="AD3" s="54" t="str">
        <f t="shared" si="2"/>
        <v>M</v>
      </c>
      <c r="AE3" s="54" t="str">
        <f t="shared" si="2"/>
        <v>J</v>
      </c>
      <c r="AF3" s="54" t="str">
        <f t="shared" si="2"/>
        <v>V</v>
      </c>
    </row>
    <row r="4" spans="1:32" ht="13.5" thickBot="1" x14ac:dyDescent="0.25">
      <c r="A4" s="105"/>
      <c r="B4" s="35">
        <f>'PARAMETRES PLANNING'!J3</f>
        <v>45931</v>
      </c>
      <c r="C4" s="32">
        <f>B4+1</f>
        <v>45932</v>
      </c>
      <c r="D4" s="32">
        <f t="shared" ref="D4:AF4" si="3">C4+1</f>
        <v>45933</v>
      </c>
      <c r="E4" s="32">
        <f t="shared" si="3"/>
        <v>45934</v>
      </c>
      <c r="F4" s="32">
        <f t="shared" si="3"/>
        <v>45935</v>
      </c>
      <c r="G4" s="32">
        <f t="shared" si="3"/>
        <v>45936</v>
      </c>
      <c r="H4" s="32">
        <f t="shared" si="3"/>
        <v>45937</v>
      </c>
      <c r="I4" s="32">
        <f t="shared" si="3"/>
        <v>45938</v>
      </c>
      <c r="J4" s="32">
        <f t="shared" si="3"/>
        <v>45939</v>
      </c>
      <c r="K4" s="32">
        <f t="shared" si="3"/>
        <v>45940</v>
      </c>
      <c r="L4" s="32">
        <f t="shared" si="3"/>
        <v>45941</v>
      </c>
      <c r="M4" s="32">
        <f t="shared" si="3"/>
        <v>45942</v>
      </c>
      <c r="N4" s="32">
        <f t="shared" si="3"/>
        <v>45943</v>
      </c>
      <c r="O4" s="32">
        <f t="shared" si="3"/>
        <v>45944</v>
      </c>
      <c r="P4" s="32">
        <f t="shared" si="3"/>
        <v>45945</v>
      </c>
      <c r="Q4" s="32">
        <f t="shared" si="3"/>
        <v>45946</v>
      </c>
      <c r="R4" s="32">
        <f t="shared" si="3"/>
        <v>45947</v>
      </c>
      <c r="S4" s="32">
        <f t="shared" si="3"/>
        <v>45948</v>
      </c>
      <c r="T4" s="32">
        <f t="shared" si="3"/>
        <v>45949</v>
      </c>
      <c r="U4" s="32">
        <f t="shared" si="3"/>
        <v>45950</v>
      </c>
      <c r="V4" s="32">
        <f t="shared" si="3"/>
        <v>45951</v>
      </c>
      <c r="W4" s="32">
        <f t="shared" si="3"/>
        <v>45952</v>
      </c>
      <c r="X4" s="32">
        <f t="shared" si="3"/>
        <v>45953</v>
      </c>
      <c r="Y4" s="32">
        <f t="shared" si="3"/>
        <v>45954</v>
      </c>
      <c r="Z4" s="32">
        <f t="shared" si="3"/>
        <v>45955</v>
      </c>
      <c r="AA4" s="32">
        <f t="shared" si="3"/>
        <v>45956</v>
      </c>
      <c r="AB4" s="32">
        <f t="shared" si="3"/>
        <v>45957</v>
      </c>
      <c r="AC4" s="32">
        <f t="shared" si="3"/>
        <v>45958</v>
      </c>
      <c r="AD4" s="32">
        <f t="shared" si="3"/>
        <v>45959</v>
      </c>
      <c r="AE4" s="32">
        <f t="shared" si="3"/>
        <v>45960</v>
      </c>
      <c r="AF4" s="32">
        <f t="shared" si="3"/>
        <v>45961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2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589C3-B506-447C-A9E9-FDA14B8A9033}">
  <sheetPr codeName="Feuil11">
    <pageSetUpPr fitToPage="1"/>
  </sheetPr>
  <dimension ref="A1:AF39"/>
  <sheetViews>
    <sheetView zoomScale="85" zoomScaleNormal="85" workbookViewId="0">
      <pane xSplit="1" ySplit="4" topLeftCell="B10" activePane="bottomRight" state="frozen"/>
      <selection activeCell="E20" sqref="E20"/>
      <selection pane="topRight" activeCell="E20" sqref="E20"/>
      <selection pane="bottomLeft" activeCell="E20" sqref="E20"/>
      <selection pane="bottomRight" activeCell="E20" sqref="E20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0</v>
      </c>
      <c r="C1" s="55">
        <f t="shared" ref="C1:AF1" si="0">IF(C3="S",0,IF(C3="D",0,1))</f>
        <v>0</v>
      </c>
      <c r="D1" s="55">
        <f t="shared" si="0"/>
        <v>1</v>
      </c>
      <c r="E1" s="55">
        <f t="shared" si="0"/>
        <v>1</v>
      </c>
      <c r="F1" s="55">
        <f t="shared" si="0"/>
        <v>1</v>
      </c>
      <c r="G1" s="55">
        <f t="shared" si="0"/>
        <v>1</v>
      </c>
      <c r="H1" s="55">
        <f t="shared" si="0"/>
        <v>1</v>
      </c>
      <c r="I1" s="55">
        <f t="shared" si="0"/>
        <v>0</v>
      </c>
      <c r="J1" s="55">
        <f t="shared" si="0"/>
        <v>0</v>
      </c>
      <c r="K1" s="55">
        <f t="shared" si="0"/>
        <v>1</v>
      </c>
      <c r="L1" s="55">
        <f t="shared" si="0"/>
        <v>1</v>
      </c>
      <c r="M1" s="55">
        <f t="shared" si="0"/>
        <v>1</v>
      </c>
      <c r="N1" s="55">
        <f t="shared" si="0"/>
        <v>1</v>
      </c>
      <c r="O1" s="55">
        <f t="shared" si="0"/>
        <v>1</v>
      </c>
      <c r="P1" s="55">
        <f t="shared" si="0"/>
        <v>0</v>
      </c>
      <c r="Q1" s="55">
        <f t="shared" si="0"/>
        <v>0</v>
      </c>
      <c r="R1" s="55">
        <f t="shared" si="0"/>
        <v>1</v>
      </c>
      <c r="S1" s="55">
        <f t="shared" si="0"/>
        <v>1</v>
      </c>
      <c r="T1" s="55">
        <f t="shared" si="0"/>
        <v>1</v>
      </c>
      <c r="U1" s="55">
        <f t="shared" si="0"/>
        <v>1</v>
      </c>
      <c r="V1" s="55">
        <f t="shared" si="0"/>
        <v>1</v>
      </c>
      <c r="W1" s="55">
        <f t="shared" si="0"/>
        <v>0</v>
      </c>
      <c r="X1" s="55">
        <f t="shared" si="0"/>
        <v>0</v>
      </c>
      <c r="Y1" s="55">
        <f t="shared" si="0"/>
        <v>1</v>
      </c>
      <c r="Z1" s="55">
        <f t="shared" si="0"/>
        <v>1</v>
      </c>
      <c r="AA1" s="55">
        <f t="shared" si="0"/>
        <v>1</v>
      </c>
      <c r="AB1" s="55">
        <f t="shared" si="0"/>
        <v>1</v>
      </c>
      <c r="AC1" s="55">
        <f t="shared" si="0"/>
        <v>1</v>
      </c>
      <c r="AD1" s="55">
        <f t="shared" si="0"/>
        <v>0</v>
      </c>
      <c r="AE1" s="55">
        <f t="shared" si="0"/>
        <v>0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44</v>
      </c>
      <c r="C2" s="30" t="str">
        <f t="shared" ref="C2:AF2" si="1">"S "&amp;TEXT(INT(MOD(INT((C4-2)/7)+0.6,52+5/28))+1,"00")</f>
        <v>S 44</v>
      </c>
      <c r="D2" s="30" t="str">
        <f t="shared" si="1"/>
        <v>S 45</v>
      </c>
      <c r="E2" s="30" t="str">
        <f t="shared" si="1"/>
        <v>S 45</v>
      </c>
      <c r="F2" s="30" t="str">
        <f t="shared" si="1"/>
        <v>S 45</v>
      </c>
      <c r="G2" s="30" t="str">
        <f t="shared" si="1"/>
        <v>S 45</v>
      </c>
      <c r="H2" s="30" t="str">
        <f t="shared" si="1"/>
        <v>S 45</v>
      </c>
      <c r="I2" s="30" t="str">
        <f t="shared" si="1"/>
        <v>S 45</v>
      </c>
      <c r="J2" s="30" t="str">
        <f t="shared" si="1"/>
        <v>S 45</v>
      </c>
      <c r="K2" s="30" t="str">
        <f t="shared" si="1"/>
        <v>S 46</v>
      </c>
      <c r="L2" s="30" t="str">
        <f t="shared" si="1"/>
        <v>S 46</v>
      </c>
      <c r="M2" s="30" t="str">
        <f t="shared" si="1"/>
        <v>S 46</v>
      </c>
      <c r="N2" s="30" t="str">
        <f t="shared" si="1"/>
        <v>S 46</v>
      </c>
      <c r="O2" s="30" t="str">
        <f t="shared" si="1"/>
        <v>S 46</v>
      </c>
      <c r="P2" s="30" t="str">
        <f t="shared" si="1"/>
        <v>S 46</v>
      </c>
      <c r="Q2" s="30" t="str">
        <f t="shared" si="1"/>
        <v>S 46</v>
      </c>
      <c r="R2" s="30" t="str">
        <f t="shared" si="1"/>
        <v>S 47</v>
      </c>
      <c r="S2" s="30" t="str">
        <f t="shared" si="1"/>
        <v>S 47</v>
      </c>
      <c r="T2" s="30" t="str">
        <f t="shared" si="1"/>
        <v>S 47</v>
      </c>
      <c r="U2" s="30" t="str">
        <f t="shared" si="1"/>
        <v>S 47</v>
      </c>
      <c r="V2" s="30" t="str">
        <f t="shared" si="1"/>
        <v>S 47</v>
      </c>
      <c r="W2" s="30" t="str">
        <f t="shared" si="1"/>
        <v>S 47</v>
      </c>
      <c r="X2" s="30" t="str">
        <f t="shared" si="1"/>
        <v>S 47</v>
      </c>
      <c r="Y2" s="30" t="str">
        <f t="shared" si="1"/>
        <v>S 48</v>
      </c>
      <c r="Z2" s="30" t="str">
        <f t="shared" si="1"/>
        <v>S 48</v>
      </c>
      <c r="AA2" s="30" t="str">
        <f t="shared" si="1"/>
        <v>S 48</v>
      </c>
      <c r="AB2" s="30" t="str">
        <f t="shared" si="1"/>
        <v>S 48</v>
      </c>
      <c r="AC2" s="30" t="str">
        <f t="shared" si="1"/>
        <v>S 48</v>
      </c>
      <c r="AD2" s="30" t="str">
        <f t="shared" si="1"/>
        <v>S 48</v>
      </c>
      <c r="AE2" s="30" t="str">
        <f t="shared" si="1"/>
        <v>S 48</v>
      </c>
      <c r="AF2" s="30" t="str">
        <f t="shared" si="1"/>
        <v>S 49</v>
      </c>
    </row>
    <row r="3" spans="1:32" x14ac:dyDescent="0.2">
      <c r="A3" s="104" t="s">
        <v>1</v>
      </c>
      <c r="B3" s="34" t="str">
        <f>CHOOSE(WEEKDAY(B$4,2),"L","M","M","J","V","S","D")</f>
        <v>S</v>
      </c>
      <c r="C3" s="54" t="str">
        <f t="shared" ref="C3:AF3" si="2">CHOOSE(WEEKDAY(C$4,2),"L","M","M","J","V","S","D")</f>
        <v>D</v>
      </c>
      <c r="D3" s="54" t="str">
        <f t="shared" si="2"/>
        <v>L</v>
      </c>
      <c r="E3" s="54" t="str">
        <f t="shared" si="2"/>
        <v>M</v>
      </c>
      <c r="F3" s="54" t="str">
        <f t="shared" si="2"/>
        <v>M</v>
      </c>
      <c r="G3" s="54" t="str">
        <f t="shared" si="2"/>
        <v>J</v>
      </c>
      <c r="H3" s="54" t="str">
        <f t="shared" si="2"/>
        <v>V</v>
      </c>
      <c r="I3" s="54" t="str">
        <f t="shared" si="2"/>
        <v>S</v>
      </c>
      <c r="J3" s="54" t="str">
        <f t="shared" si="2"/>
        <v>D</v>
      </c>
      <c r="K3" s="54" t="str">
        <f t="shared" si="2"/>
        <v>L</v>
      </c>
      <c r="L3" s="54" t="str">
        <f t="shared" si="2"/>
        <v>M</v>
      </c>
      <c r="M3" s="54" t="str">
        <f t="shared" si="2"/>
        <v>M</v>
      </c>
      <c r="N3" s="54" t="str">
        <f t="shared" si="2"/>
        <v>J</v>
      </c>
      <c r="O3" s="54" t="str">
        <f t="shared" si="2"/>
        <v>V</v>
      </c>
      <c r="P3" s="54" t="str">
        <f t="shared" si="2"/>
        <v>S</v>
      </c>
      <c r="Q3" s="54" t="str">
        <f t="shared" si="2"/>
        <v>D</v>
      </c>
      <c r="R3" s="54" t="str">
        <f t="shared" si="2"/>
        <v>L</v>
      </c>
      <c r="S3" s="54" t="str">
        <f t="shared" si="2"/>
        <v>M</v>
      </c>
      <c r="T3" s="54" t="str">
        <f t="shared" si="2"/>
        <v>M</v>
      </c>
      <c r="U3" s="54" t="str">
        <f t="shared" si="2"/>
        <v>J</v>
      </c>
      <c r="V3" s="54" t="str">
        <f t="shared" si="2"/>
        <v>V</v>
      </c>
      <c r="W3" s="54" t="str">
        <f t="shared" si="2"/>
        <v>S</v>
      </c>
      <c r="X3" s="54" t="str">
        <f t="shared" si="2"/>
        <v>D</v>
      </c>
      <c r="Y3" s="54" t="str">
        <f t="shared" si="2"/>
        <v>L</v>
      </c>
      <c r="Z3" s="54" t="str">
        <f t="shared" si="2"/>
        <v>M</v>
      </c>
      <c r="AA3" s="54" t="str">
        <f t="shared" si="2"/>
        <v>M</v>
      </c>
      <c r="AB3" s="54" t="str">
        <f t="shared" si="2"/>
        <v>J</v>
      </c>
      <c r="AC3" s="54" t="str">
        <f t="shared" si="2"/>
        <v>V</v>
      </c>
      <c r="AD3" s="54" t="str">
        <f t="shared" si="2"/>
        <v>S</v>
      </c>
      <c r="AE3" s="54" t="str">
        <f t="shared" si="2"/>
        <v>D</v>
      </c>
      <c r="AF3" s="54" t="str">
        <f t="shared" si="2"/>
        <v>L</v>
      </c>
    </row>
    <row r="4" spans="1:32" ht="13.5" thickBot="1" x14ac:dyDescent="0.25">
      <c r="A4" s="105"/>
      <c r="B4" s="35">
        <f>'PARAMETRES PLANNING'!K3</f>
        <v>45962</v>
      </c>
      <c r="C4" s="32">
        <f>B4+1</f>
        <v>45963</v>
      </c>
      <c r="D4" s="32">
        <f t="shared" ref="D4:AF4" si="3">C4+1</f>
        <v>45964</v>
      </c>
      <c r="E4" s="32">
        <f t="shared" si="3"/>
        <v>45965</v>
      </c>
      <c r="F4" s="32">
        <f t="shared" si="3"/>
        <v>45966</v>
      </c>
      <c r="G4" s="32">
        <f t="shared" si="3"/>
        <v>45967</v>
      </c>
      <c r="H4" s="32">
        <f t="shared" si="3"/>
        <v>45968</v>
      </c>
      <c r="I4" s="32">
        <f t="shared" si="3"/>
        <v>45969</v>
      </c>
      <c r="J4" s="32">
        <f t="shared" si="3"/>
        <v>45970</v>
      </c>
      <c r="K4" s="32">
        <f t="shared" si="3"/>
        <v>45971</v>
      </c>
      <c r="L4" s="32">
        <f t="shared" si="3"/>
        <v>45972</v>
      </c>
      <c r="M4" s="32">
        <f t="shared" si="3"/>
        <v>45973</v>
      </c>
      <c r="N4" s="32">
        <f t="shared" si="3"/>
        <v>45974</v>
      </c>
      <c r="O4" s="32">
        <f t="shared" si="3"/>
        <v>45975</v>
      </c>
      <c r="P4" s="32">
        <f t="shared" si="3"/>
        <v>45976</v>
      </c>
      <c r="Q4" s="32">
        <f t="shared" si="3"/>
        <v>45977</v>
      </c>
      <c r="R4" s="32">
        <f t="shared" si="3"/>
        <v>45978</v>
      </c>
      <c r="S4" s="32">
        <f t="shared" si="3"/>
        <v>45979</v>
      </c>
      <c r="T4" s="32">
        <f t="shared" si="3"/>
        <v>45980</v>
      </c>
      <c r="U4" s="32">
        <f t="shared" si="3"/>
        <v>45981</v>
      </c>
      <c r="V4" s="32">
        <f t="shared" si="3"/>
        <v>45982</v>
      </c>
      <c r="W4" s="32">
        <f t="shared" si="3"/>
        <v>45983</v>
      </c>
      <c r="X4" s="32">
        <f t="shared" si="3"/>
        <v>45984</v>
      </c>
      <c r="Y4" s="32">
        <f t="shared" si="3"/>
        <v>45985</v>
      </c>
      <c r="Z4" s="32">
        <f t="shared" si="3"/>
        <v>45986</v>
      </c>
      <c r="AA4" s="32">
        <f t="shared" si="3"/>
        <v>45987</v>
      </c>
      <c r="AB4" s="32">
        <f t="shared" si="3"/>
        <v>45988</v>
      </c>
      <c r="AC4" s="32">
        <f t="shared" si="3"/>
        <v>45989</v>
      </c>
      <c r="AD4" s="32">
        <f t="shared" si="3"/>
        <v>45990</v>
      </c>
      <c r="AE4" s="32">
        <f t="shared" si="3"/>
        <v>45991</v>
      </c>
      <c r="AF4" s="32">
        <f t="shared" si="3"/>
        <v>45992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65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1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EFBD5-1C60-4429-8138-43648E8EC754}">
  <sheetPr codeName="Feuil12">
    <pageSetUpPr fitToPage="1"/>
  </sheetPr>
  <dimension ref="A1:AF39"/>
  <sheetViews>
    <sheetView zoomScale="85" zoomScaleNormal="85" workbookViewId="0">
      <pane xSplit="1" ySplit="4" topLeftCell="B33" activePane="bottomRight" state="frozen"/>
      <selection activeCell="E17" sqref="E17"/>
      <selection pane="topRight" activeCell="E17" sqref="E17"/>
      <selection pane="bottomLeft" activeCell="E17" sqref="E17"/>
      <selection pane="bottomRight" activeCell="E20" sqref="E20"/>
    </sheetView>
  </sheetViews>
  <sheetFormatPr baseColWidth="10" defaultColWidth="11.42578125" defaultRowHeight="12.75" x14ac:dyDescent="0.2"/>
  <cols>
    <col min="1" max="1" width="29.42578125" style="1" bestFit="1" customWidth="1"/>
    <col min="2" max="32" width="30.7109375" style="1" customWidth="1"/>
    <col min="33" max="16384" width="11.42578125" style="1"/>
  </cols>
  <sheetData>
    <row r="1" spans="1:32" s="55" customFormat="1" ht="17.45" customHeight="1" thickBot="1" x14ac:dyDescent="0.25">
      <c r="B1" s="55">
        <f>IF(B3="S",0,IF(B3="D",0,1))</f>
        <v>0</v>
      </c>
      <c r="C1" s="55">
        <f t="shared" ref="C1:AF1" si="0">IF(C3="S",0,IF(C3="D",0,1))</f>
        <v>0</v>
      </c>
      <c r="D1" s="55">
        <f t="shared" si="0"/>
        <v>1</v>
      </c>
      <c r="E1" s="55">
        <f t="shared" si="0"/>
        <v>1</v>
      </c>
      <c r="F1" s="55">
        <f t="shared" si="0"/>
        <v>1</v>
      </c>
      <c r="G1" s="55">
        <f t="shared" si="0"/>
        <v>1</v>
      </c>
      <c r="H1" s="55">
        <f t="shared" si="0"/>
        <v>1</v>
      </c>
      <c r="I1" s="55">
        <f t="shared" si="0"/>
        <v>0</v>
      </c>
      <c r="J1" s="55">
        <f t="shared" si="0"/>
        <v>0</v>
      </c>
      <c r="K1" s="55">
        <f t="shared" si="0"/>
        <v>1</v>
      </c>
      <c r="L1" s="55">
        <f t="shared" si="0"/>
        <v>1</v>
      </c>
      <c r="M1" s="55">
        <f t="shared" si="0"/>
        <v>1</v>
      </c>
      <c r="N1" s="55">
        <f t="shared" si="0"/>
        <v>1</v>
      </c>
      <c r="O1" s="55">
        <f t="shared" si="0"/>
        <v>1</v>
      </c>
      <c r="P1" s="55">
        <f t="shared" si="0"/>
        <v>0</v>
      </c>
      <c r="Q1" s="55">
        <f t="shared" si="0"/>
        <v>0</v>
      </c>
      <c r="R1" s="55">
        <f t="shared" si="0"/>
        <v>1</v>
      </c>
      <c r="S1" s="55">
        <f t="shared" si="0"/>
        <v>1</v>
      </c>
      <c r="T1" s="55">
        <f t="shared" si="0"/>
        <v>1</v>
      </c>
      <c r="U1" s="55">
        <f t="shared" si="0"/>
        <v>1</v>
      </c>
      <c r="V1" s="55">
        <f t="shared" si="0"/>
        <v>1</v>
      </c>
      <c r="W1" s="55">
        <f t="shared" si="0"/>
        <v>0</v>
      </c>
      <c r="X1" s="55">
        <f t="shared" si="0"/>
        <v>0</v>
      </c>
      <c r="Y1" s="55">
        <f t="shared" si="0"/>
        <v>1</v>
      </c>
      <c r="Z1" s="55">
        <f t="shared" si="0"/>
        <v>1</v>
      </c>
      <c r="AA1" s="55">
        <f t="shared" si="0"/>
        <v>1</v>
      </c>
      <c r="AB1" s="55">
        <f t="shared" si="0"/>
        <v>1</v>
      </c>
      <c r="AC1" s="55">
        <f t="shared" si="0"/>
        <v>1</v>
      </c>
      <c r="AD1" s="55">
        <f t="shared" si="0"/>
        <v>0</v>
      </c>
      <c r="AE1" s="55">
        <f t="shared" si="0"/>
        <v>0</v>
      </c>
      <c r="AF1" s="55">
        <f t="shared" si="0"/>
        <v>1</v>
      </c>
    </row>
    <row r="2" spans="1:32" ht="20.25" customHeight="1" thickBot="1" x14ac:dyDescent="0.25">
      <c r="A2" s="29" t="s">
        <v>0</v>
      </c>
      <c r="B2" s="33" t="str">
        <f>"S "&amp;TEXT(INT(MOD(INT((B4-2)/7)+0.6,52+5/28))+1,"00")</f>
        <v>S 44</v>
      </c>
      <c r="C2" s="30" t="str">
        <f t="shared" ref="C2:AF2" si="1">"S "&amp;TEXT(INT(MOD(INT((C4-2)/7)+0.6,52+5/28))+1,"00")</f>
        <v>S 44</v>
      </c>
      <c r="D2" s="30" t="str">
        <f t="shared" si="1"/>
        <v>S 45</v>
      </c>
      <c r="E2" s="30" t="str">
        <f t="shared" si="1"/>
        <v>S 45</v>
      </c>
      <c r="F2" s="30" t="str">
        <f t="shared" si="1"/>
        <v>S 45</v>
      </c>
      <c r="G2" s="30" t="str">
        <f t="shared" si="1"/>
        <v>S 45</v>
      </c>
      <c r="H2" s="30" t="str">
        <f t="shared" si="1"/>
        <v>S 45</v>
      </c>
      <c r="I2" s="30" t="str">
        <f t="shared" si="1"/>
        <v>S 45</v>
      </c>
      <c r="J2" s="30" t="str">
        <f t="shared" si="1"/>
        <v>S 45</v>
      </c>
      <c r="K2" s="30" t="str">
        <f t="shared" si="1"/>
        <v>S 46</v>
      </c>
      <c r="L2" s="30" t="str">
        <f t="shared" si="1"/>
        <v>S 46</v>
      </c>
      <c r="M2" s="30" t="str">
        <f t="shared" si="1"/>
        <v>S 46</v>
      </c>
      <c r="N2" s="30" t="str">
        <f t="shared" si="1"/>
        <v>S 46</v>
      </c>
      <c r="O2" s="30" t="str">
        <f t="shared" si="1"/>
        <v>S 46</v>
      </c>
      <c r="P2" s="30" t="str">
        <f t="shared" si="1"/>
        <v>S 46</v>
      </c>
      <c r="Q2" s="30" t="str">
        <f t="shared" si="1"/>
        <v>S 46</v>
      </c>
      <c r="R2" s="30" t="str">
        <f t="shared" si="1"/>
        <v>S 47</v>
      </c>
      <c r="S2" s="30" t="str">
        <f t="shared" si="1"/>
        <v>S 47</v>
      </c>
      <c r="T2" s="30" t="str">
        <f t="shared" si="1"/>
        <v>S 47</v>
      </c>
      <c r="U2" s="30" t="str">
        <f t="shared" si="1"/>
        <v>S 47</v>
      </c>
      <c r="V2" s="30" t="str">
        <f t="shared" si="1"/>
        <v>S 47</v>
      </c>
      <c r="W2" s="30" t="str">
        <f t="shared" si="1"/>
        <v>S 47</v>
      </c>
      <c r="X2" s="30" t="str">
        <f t="shared" si="1"/>
        <v>S 47</v>
      </c>
      <c r="Y2" s="30" t="str">
        <f t="shared" si="1"/>
        <v>S 48</v>
      </c>
      <c r="Z2" s="30" t="str">
        <f t="shared" si="1"/>
        <v>S 48</v>
      </c>
      <c r="AA2" s="30" t="str">
        <f t="shared" si="1"/>
        <v>S 48</v>
      </c>
      <c r="AB2" s="30" t="str">
        <f t="shared" si="1"/>
        <v>S 48</v>
      </c>
      <c r="AC2" s="30" t="str">
        <f t="shared" si="1"/>
        <v>S 48</v>
      </c>
      <c r="AD2" s="30" t="str">
        <f t="shared" si="1"/>
        <v>S 48</v>
      </c>
      <c r="AE2" s="30" t="str">
        <f t="shared" si="1"/>
        <v>S 48</v>
      </c>
      <c r="AF2" s="30" t="str">
        <f t="shared" si="1"/>
        <v>S 49</v>
      </c>
    </row>
    <row r="3" spans="1:32" x14ac:dyDescent="0.2">
      <c r="A3" s="104" t="s">
        <v>1</v>
      </c>
      <c r="B3" s="34" t="str">
        <f>CHOOSE(WEEKDAY(B$4,2),"L","M","M","J","V","S","D")</f>
        <v>S</v>
      </c>
      <c r="C3" s="54" t="str">
        <f t="shared" ref="C3:AF3" si="2">CHOOSE(WEEKDAY(C$4,2),"L","M","M","J","V","S","D")</f>
        <v>D</v>
      </c>
      <c r="D3" s="54" t="str">
        <f t="shared" si="2"/>
        <v>L</v>
      </c>
      <c r="E3" s="54" t="str">
        <f t="shared" si="2"/>
        <v>M</v>
      </c>
      <c r="F3" s="54" t="str">
        <f t="shared" si="2"/>
        <v>M</v>
      </c>
      <c r="G3" s="54" t="str">
        <f t="shared" si="2"/>
        <v>J</v>
      </c>
      <c r="H3" s="54" t="str">
        <f t="shared" si="2"/>
        <v>V</v>
      </c>
      <c r="I3" s="54" t="str">
        <f t="shared" si="2"/>
        <v>S</v>
      </c>
      <c r="J3" s="54" t="str">
        <f t="shared" si="2"/>
        <v>D</v>
      </c>
      <c r="K3" s="54" t="str">
        <f t="shared" si="2"/>
        <v>L</v>
      </c>
      <c r="L3" s="54" t="str">
        <f t="shared" si="2"/>
        <v>M</v>
      </c>
      <c r="M3" s="54" t="str">
        <f t="shared" si="2"/>
        <v>M</v>
      </c>
      <c r="N3" s="54" t="str">
        <f t="shared" si="2"/>
        <v>J</v>
      </c>
      <c r="O3" s="54" t="str">
        <f t="shared" si="2"/>
        <v>V</v>
      </c>
      <c r="P3" s="54" t="str">
        <f t="shared" si="2"/>
        <v>S</v>
      </c>
      <c r="Q3" s="54" t="str">
        <f t="shared" si="2"/>
        <v>D</v>
      </c>
      <c r="R3" s="54" t="str">
        <f t="shared" si="2"/>
        <v>L</v>
      </c>
      <c r="S3" s="54" t="str">
        <f t="shared" si="2"/>
        <v>M</v>
      </c>
      <c r="T3" s="54" t="str">
        <f t="shared" si="2"/>
        <v>M</v>
      </c>
      <c r="U3" s="54" t="str">
        <f t="shared" si="2"/>
        <v>J</v>
      </c>
      <c r="V3" s="54" t="str">
        <f t="shared" si="2"/>
        <v>V</v>
      </c>
      <c r="W3" s="54" t="str">
        <f t="shared" si="2"/>
        <v>S</v>
      </c>
      <c r="X3" s="54" t="str">
        <f t="shared" si="2"/>
        <v>D</v>
      </c>
      <c r="Y3" s="54" t="str">
        <f t="shared" si="2"/>
        <v>L</v>
      </c>
      <c r="Z3" s="54" t="str">
        <f t="shared" si="2"/>
        <v>M</v>
      </c>
      <c r="AA3" s="54" t="str">
        <f t="shared" si="2"/>
        <v>M</v>
      </c>
      <c r="AB3" s="54" t="str">
        <f t="shared" si="2"/>
        <v>J</v>
      </c>
      <c r="AC3" s="54" t="str">
        <f t="shared" si="2"/>
        <v>V</v>
      </c>
      <c r="AD3" s="54" t="str">
        <f t="shared" si="2"/>
        <v>S</v>
      </c>
      <c r="AE3" s="54" t="str">
        <f t="shared" si="2"/>
        <v>D</v>
      </c>
      <c r="AF3" s="54" t="str">
        <f t="shared" si="2"/>
        <v>L</v>
      </c>
    </row>
    <row r="4" spans="1:32" ht="13.5" thickBot="1" x14ac:dyDescent="0.25">
      <c r="A4" s="105"/>
      <c r="B4" s="35">
        <f>'PARAMETRES PLANNING'!K3</f>
        <v>45962</v>
      </c>
      <c r="C4" s="32">
        <f>B4+1</f>
        <v>45963</v>
      </c>
      <c r="D4" s="32">
        <f t="shared" ref="D4:AF4" si="3">C4+1</f>
        <v>45964</v>
      </c>
      <c r="E4" s="32">
        <f t="shared" si="3"/>
        <v>45965</v>
      </c>
      <c r="F4" s="32">
        <f t="shared" si="3"/>
        <v>45966</v>
      </c>
      <c r="G4" s="32">
        <f t="shared" si="3"/>
        <v>45967</v>
      </c>
      <c r="H4" s="32">
        <f t="shared" si="3"/>
        <v>45968</v>
      </c>
      <c r="I4" s="32">
        <f t="shared" si="3"/>
        <v>45969</v>
      </c>
      <c r="J4" s="32">
        <f t="shared" si="3"/>
        <v>45970</v>
      </c>
      <c r="K4" s="32">
        <f t="shared" si="3"/>
        <v>45971</v>
      </c>
      <c r="L4" s="32">
        <f t="shared" si="3"/>
        <v>45972</v>
      </c>
      <c r="M4" s="32">
        <f t="shared" si="3"/>
        <v>45973</v>
      </c>
      <c r="N4" s="32">
        <f t="shared" si="3"/>
        <v>45974</v>
      </c>
      <c r="O4" s="32">
        <f t="shared" si="3"/>
        <v>45975</v>
      </c>
      <c r="P4" s="32">
        <f t="shared" si="3"/>
        <v>45976</v>
      </c>
      <c r="Q4" s="32">
        <f t="shared" si="3"/>
        <v>45977</v>
      </c>
      <c r="R4" s="32">
        <f t="shared" si="3"/>
        <v>45978</v>
      </c>
      <c r="S4" s="32">
        <f t="shared" si="3"/>
        <v>45979</v>
      </c>
      <c r="T4" s="32">
        <f t="shared" si="3"/>
        <v>45980</v>
      </c>
      <c r="U4" s="32">
        <f t="shared" si="3"/>
        <v>45981</v>
      </c>
      <c r="V4" s="32">
        <f t="shared" si="3"/>
        <v>45982</v>
      </c>
      <c r="W4" s="32">
        <f t="shared" si="3"/>
        <v>45983</v>
      </c>
      <c r="X4" s="32">
        <f t="shared" si="3"/>
        <v>45984</v>
      </c>
      <c r="Y4" s="32">
        <f t="shared" si="3"/>
        <v>45985</v>
      </c>
      <c r="Z4" s="32">
        <f t="shared" si="3"/>
        <v>45986</v>
      </c>
      <c r="AA4" s="32">
        <f t="shared" si="3"/>
        <v>45987</v>
      </c>
      <c r="AB4" s="32">
        <f t="shared" si="3"/>
        <v>45988</v>
      </c>
      <c r="AC4" s="32">
        <f t="shared" si="3"/>
        <v>45989</v>
      </c>
      <c r="AD4" s="32">
        <f t="shared" si="3"/>
        <v>45990</v>
      </c>
      <c r="AE4" s="32">
        <f t="shared" si="3"/>
        <v>45991</v>
      </c>
      <c r="AF4" s="32">
        <f t="shared" si="3"/>
        <v>45992</v>
      </c>
    </row>
    <row r="5" spans="1:32" ht="19.899999999999999" customHeight="1" x14ac:dyDescent="0.2">
      <c r="A5" s="50" t="s">
        <v>16</v>
      </c>
      <c r="B5" s="51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3"/>
    </row>
    <row r="6" spans="1:32" ht="19.899999999999999" customHeight="1" x14ac:dyDescent="0.2">
      <c r="A6" s="47" t="s">
        <v>17</v>
      </c>
      <c r="B6" s="3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4"/>
    </row>
    <row r="7" spans="1:32" ht="19.899999999999999" customHeight="1" x14ac:dyDescent="0.25">
      <c r="A7" s="19"/>
      <c r="B7" s="37"/>
      <c r="C7" s="3"/>
      <c r="D7" s="5"/>
      <c r="E7" s="5"/>
      <c r="F7" s="5"/>
      <c r="G7" s="5"/>
      <c r="H7" s="5"/>
      <c r="I7" s="5"/>
      <c r="J7" s="3"/>
      <c r="K7" s="3"/>
      <c r="L7" s="5"/>
      <c r="M7" s="5"/>
      <c r="N7" s="5"/>
      <c r="O7" s="5"/>
      <c r="P7" s="5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19.899999999999999" customHeight="1" x14ac:dyDescent="0.25">
      <c r="A8" s="19"/>
      <c r="B8" s="37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9"/>
      <c r="W8" s="9"/>
      <c r="X8" s="9"/>
      <c r="Y8" s="9"/>
      <c r="Z8" s="9"/>
      <c r="AA8" s="9"/>
      <c r="AB8" s="9"/>
      <c r="AC8" s="3"/>
      <c r="AD8" s="10"/>
      <c r="AE8" s="10"/>
      <c r="AF8" s="9"/>
    </row>
    <row r="9" spans="1:32" ht="19.899999999999999" customHeight="1" x14ac:dyDescent="0.25">
      <c r="A9" s="19"/>
      <c r="B9" s="37"/>
      <c r="C9" s="3"/>
      <c r="D9" s="49"/>
      <c r="E9" s="11"/>
      <c r="F9" s="10"/>
      <c r="G9" s="10"/>
      <c r="H9" s="11"/>
      <c r="I9" s="11"/>
      <c r="J9" s="3"/>
      <c r="K9" s="3"/>
      <c r="L9" s="11"/>
      <c r="M9" s="11"/>
      <c r="N9" s="10"/>
      <c r="O9" s="10"/>
      <c r="P9" s="10"/>
      <c r="Q9" s="11"/>
      <c r="R9" s="11"/>
      <c r="S9" s="11"/>
      <c r="T9" s="11"/>
      <c r="U9" s="11"/>
      <c r="V9" s="5"/>
      <c r="W9" s="5"/>
      <c r="X9" s="5"/>
      <c r="Y9" s="5"/>
      <c r="Z9" s="5"/>
      <c r="AA9" s="12"/>
      <c r="AB9" s="12"/>
      <c r="AC9" s="5"/>
      <c r="AD9" s="5"/>
      <c r="AE9" s="5"/>
      <c r="AF9" s="5"/>
    </row>
    <row r="10" spans="1:32" ht="19.899999999999999" customHeight="1" x14ac:dyDescent="0.25">
      <c r="A10" s="19"/>
      <c r="B10" s="40"/>
      <c r="C10" s="14"/>
      <c r="D10" s="13"/>
      <c r="E10" s="13"/>
      <c r="F10" s="13"/>
      <c r="G10" s="13"/>
      <c r="H10" s="13"/>
      <c r="I10" s="13"/>
      <c r="J10" s="7"/>
      <c r="K10" s="9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3"/>
      <c r="Y10" s="13"/>
      <c r="Z10" s="12"/>
      <c r="AA10" s="13"/>
      <c r="AB10" s="13"/>
      <c r="AC10" s="13"/>
      <c r="AD10" s="13"/>
      <c r="AE10" s="13"/>
      <c r="AF10" s="13"/>
    </row>
    <row r="11" spans="1:32" ht="19.899999999999999" customHeight="1" x14ac:dyDescent="0.25">
      <c r="A11" s="19"/>
      <c r="B11" s="39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ht="19.899999999999999" customHeight="1" x14ac:dyDescent="0.25">
      <c r="A12" s="19"/>
      <c r="B12" s="40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8"/>
      <c r="R12" s="8"/>
      <c r="S12" s="8"/>
      <c r="T12" s="8"/>
      <c r="U12" s="8"/>
      <c r="V12" s="8"/>
      <c r="W12" s="8"/>
      <c r="X12" s="3"/>
      <c r="Y12" s="8"/>
      <c r="Z12" s="8"/>
      <c r="AA12" s="9"/>
      <c r="AB12" s="10"/>
      <c r="AC12" s="10"/>
      <c r="AD12" s="10"/>
      <c r="AE12" s="10"/>
      <c r="AF12" s="8"/>
    </row>
    <row r="13" spans="1:32" ht="19.899999999999999" customHeight="1" x14ac:dyDescent="0.25">
      <c r="A13" s="19"/>
      <c r="B13" s="37"/>
      <c r="C13" s="3"/>
      <c r="D13" s="4"/>
      <c r="E13" s="4"/>
      <c r="F13" s="4"/>
      <c r="G13" s="4"/>
      <c r="H13" s="4"/>
      <c r="I13" s="4"/>
      <c r="J13" s="3"/>
      <c r="K13" s="3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</row>
    <row r="14" spans="1:32" ht="19.899999999999999" customHeight="1" x14ac:dyDescent="0.25">
      <c r="A14" s="19"/>
      <c r="B14" s="41"/>
      <c r="C14" s="13"/>
      <c r="D14" s="9"/>
      <c r="E14" s="12"/>
      <c r="F14" s="9"/>
      <c r="G14" s="9"/>
      <c r="H14" s="9"/>
      <c r="I14" s="12"/>
      <c r="J14" s="13"/>
      <c r="K14" s="13"/>
      <c r="L14" s="9"/>
      <c r="M14" s="12"/>
      <c r="N14" s="9"/>
      <c r="O14" s="9"/>
      <c r="P14" s="9"/>
      <c r="Q14" s="9"/>
      <c r="R14" s="9"/>
      <c r="S14" s="9"/>
      <c r="T14" s="9"/>
      <c r="U14" s="9"/>
      <c r="V14" s="9"/>
      <c r="W14" s="9"/>
      <c r="X14" s="3"/>
      <c r="Y14" s="9"/>
      <c r="Z14" s="9"/>
      <c r="AA14" s="9"/>
      <c r="AB14" s="9"/>
      <c r="AC14" s="12"/>
      <c r="AD14" s="12"/>
      <c r="AE14" s="12"/>
      <c r="AF14" s="9"/>
    </row>
    <row r="15" spans="1:32" ht="19.899999999999999" customHeight="1" x14ac:dyDescent="0.25">
      <c r="A15" s="19"/>
      <c r="B15" s="4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</row>
    <row r="16" spans="1:32" ht="19.899999999999999" customHeight="1" x14ac:dyDescent="0.25">
      <c r="A16" s="19"/>
      <c r="B16" s="42"/>
      <c r="C16" s="4"/>
      <c r="D16" s="4"/>
      <c r="E16" s="15"/>
      <c r="F16" s="15"/>
      <c r="G16" s="4"/>
      <c r="H16" s="4"/>
      <c r="I16" s="15"/>
      <c r="J16" s="4"/>
      <c r="K16" s="4"/>
      <c r="L16" s="4"/>
      <c r="M16" s="15"/>
      <c r="N16" s="15"/>
      <c r="O16" s="4"/>
      <c r="P16" s="4"/>
      <c r="Q16" s="12"/>
      <c r="R16" s="5"/>
      <c r="S16" s="5"/>
      <c r="T16" s="5"/>
      <c r="U16" s="5"/>
      <c r="V16" s="12"/>
      <c r="W16" s="12"/>
      <c r="X16" s="12"/>
      <c r="Y16" s="12"/>
      <c r="Z16" s="12"/>
      <c r="AA16" s="3"/>
      <c r="AB16" s="3"/>
      <c r="AC16" s="3"/>
      <c r="AD16" s="3"/>
      <c r="AE16" s="3"/>
      <c r="AF16" s="12"/>
    </row>
    <row r="17" spans="1:32" ht="19.899999999999999" customHeight="1" x14ac:dyDescent="0.25">
      <c r="A17" s="19"/>
      <c r="B17" s="39"/>
      <c r="C17" s="11"/>
      <c r="D17" s="3"/>
      <c r="E17" s="3"/>
      <c r="F17" s="3"/>
      <c r="G17" s="3"/>
      <c r="H17" s="3"/>
      <c r="I17" s="3"/>
      <c r="J17" s="11"/>
      <c r="K17" s="11"/>
      <c r="L17" s="3"/>
      <c r="M17" s="3"/>
      <c r="N17" s="3"/>
      <c r="O17" s="3"/>
      <c r="P17" s="3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2"/>
      <c r="AD17" s="11"/>
      <c r="AE17" s="11"/>
      <c r="AF17" s="11"/>
    </row>
    <row r="18" spans="1:32" ht="19.899999999999999" customHeight="1" x14ac:dyDescent="0.25">
      <c r="A18" s="19"/>
      <c r="B18" s="43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19.899999999999999" customHeight="1" x14ac:dyDescent="0.25">
      <c r="A19" s="19"/>
      <c r="B19" s="39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1:32" ht="19.899999999999999" customHeight="1" x14ac:dyDescent="0.25">
      <c r="A20" s="19"/>
      <c r="B20" s="37"/>
      <c r="C20" s="3"/>
      <c r="D20" s="14"/>
      <c r="E20" s="14"/>
      <c r="F20" s="14"/>
      <c r="G20" s="14"/>
      <c r="H20" s="14"/>
      <c r="I20" s="14"/>
      <c r="J20" s="3"/>
      <c r="K20" s="3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spans="1:32" ht="19.899999999999999" customHeight="1" x14ac:dyDescent="0.25">
      <c r="A21" s="19"/>
      <c r="B21" s="44"/>
      <c r="C21" s="15"/>
      <c r="D21" s="15"/>
      <c r="E21" s="15"/>
      <c r="F21" s="16"/>
      <c r="G21" s="16"/>
      <c r="H21" s="15"/>
      <c r="I21" s="15"/>
      <c r="J21" s="15"/>
      <c r="K21" s="15"/>
      <c r="L21" s="15"/>
      <c r="M21" s="15"/>
      <c r="N21" s="16"/>
      <c r="O21" s="16"/>
      <c r="P21" s="12"/>
      <c r="Q21" s="5"/>
      <c r="R21" s="9"/>
      <c r="S21" s="9"/>
      <c r="T21" s="9"/>
      <c r="U21" s="12"/>
      <c r="V21" s="8"/>
      <c r="W21" s="8"/>
      <c r="X21" s="8"/>
      <c r="Y21" s="4"/>
      <c r="Z21" s="4"/>
      <c r="AA21" s="4"/>
      <c r="AB21" s="4"/>
      <c r="AC21" s="8"/>
      <c r="AD21" s="12"/>
      <c r="AE21" s="12"/>
      <c r="AF21" s="4"/>
    </row>
    <row r="22" spans="1:32" ht="19.899999999999999" customHeight="1" x14ac:dyDescent="0.25">
      <c r="A22" s="19"/>
      <c r="B22" s="41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3"/>
      <c r="Y22" s="13"/>
      <c r="Z22" s="12"/>
      <c r="AA22" s="13"/>
      <c r="AB22" s="13"/>
      <c r="AC22" s="13"/>
      <c r="AD22" s="13"/>
      <c r="AE22" s="13"/>
      <c r="AF22" s="13"/>
    </row>
    <row r="23" spans="1:32" ht="19.899999999999999" customHeight="1" x14ac:dyDescent="0.25">
      <c r="A23" s="19"/>
      <c r="B23" s="40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"/>
      <c r="Y23" s="14"/>
      <c r="Z23" s="14"/>
      <c r="AA23" s="14"/>
      <c r="AB23" s="14"/>
      <c r="AC23" s="12"/>
      <c r="AD23" s="14"/>
      <c r="AE23" s="14"/>
      <c r="AF23" s="14"/>
    </row>
    <row r="24" spans="1:32" ht="19.899999999999999" customHeight="1" x14ac:dyDescent="0.25">
      <c r="A24" s="19"/>
      <c r="B24" s="39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2"/>
      <c r="AD24" s="11"/>
      <c r="AE24" s="11"/>
      <c r="AF24" s="11"/>
    </row>
    <row r="25" spans="1:32" ht="19.899999999999999" customHeight="1" x14ac:dyDescent="0.25">
      <c r="A25" s="19"/>
      <c r="B25" s="4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3"/>
      <c r="W25" s="3"/>
      <c r="X25" s="3"/>
      <c r="Y25" s="10"/>
      <c r="Z25" s="10"/>
      <c r="AA25" s="10"/>
      <c r="AB25" s="10"/>
      <c r="AC25" s="10"/>
      <c r="AD25" s="10"/>
      <c r="AE25" s="10"/>
      <c r="AF25" s="10"/>
    </row>
    <row r="26" spans="1:32" ht="19.899999999999999" customHeight="1" x14ac:dyDescent="0.25">
      <c r="A26" s="19"/>
      <c r="B26" s="45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2"/>
      <c r="W26" s="12"/>
      <c r="X26" s="10"/>
      <c r="Y26" s="10"/>
      <c r="Z26" s="10"/>
      <c r="AA26" s="6"/>
      <c r="AB26" s="6"/>
      <c r="AC26" s="6"/>
      <c r="AD26" s="3"/>
      <c r="AE26" s="3"/>
      <c r="AF26" s="10"/>
    </row>
    <row r="27" spans="1:32" ht="19.899999999999999" customHeight="1" x14ac:dyDescent="0.25">
      <c r="A27" s="19"/>
      <c r="B27" s="37"/>
      <c r="C27" s="3"/>
      <c r="D27" s="9"/>
      <c r="E27" s="9"/>
      <c r="F27" s="9"/>
      <c r="G27" s="9"/>
      <c r="H27" s="9"/>
      <c r="I27" s="9"/>
      <c r="J27" s="3"/>
      <c r="K27" s="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</row>
    <row r="28" spans="1:32" ht="19.899999999999999" customHeight="1" x14ac:dyDescent="0.25">
      <c r="A28" s="19"/>
      <c r="B28" s="45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2"/>
      <c r="W28" s="12"/>
      <c r="X28" s="3"/>
      <c r="Y28" s="8"/>
      <c r="Z28" s="5"/>
      <c r="AA28" s="5"/>
      <c r="AB28" s="11"/>
      <c r="AC28" s="3"/>
      <c r="AD28" s="10"/>
      <c r="AE28" s="10"/>
      <c r="AF28" s="8"/>
    </row>
    <row r="29" spans="1:32" ht="19.899999999999999" customHeight="1" x14ac:dyDescent="0.25">
      <c r="A29" s="19"/>
      <c r="B29" s="37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10"/>
      <c r="W29" s="10"/>
      <c r="X29" s="10"/>
      <c r="Y29" s="10"/>
      <c r="Z29" s="10"/>
      <c r="AA29" s="9"/>
      <c r="AB29" s="9"/>
      <c r="AC29" s="5"/>
      <c r="AD29" s="5"/>
      <c r="AE29" s="5"/>
      <c r="AF29" s="10"/>
    </row>
    <row r="30" spans="1:32" ht="19.899999999999999" customHeight="1" x14ac:dyDescent="0.25">
      <c r="A30" s="19"/>
      <c r="B30" s="40"/>
      <c r="C30" s="14"/>
      <c r="D30" s="14"/>
      <c r="E30" s="14"/>
      <c r="F30" s="14"/>
      <c r="G30" s="8"/>
      <c r="H30" s="14"/>
      <c r="I30" s="14"/>
      <c r="J30" s="14"/>
      <c r="K30" s="14"/>
      <c r="L30" s="14"/>
      <c r="M30" s="14"/>
      <c r="N30" s="14"/>
      <c r="O30" s="8"/>
      <c r="P30" s="8"/>
      <c r="Q30" s="8"/>
      <c r="R30" s="8"/>
      <c r="S30" s="8"/>
      <c r="T30" s="8"/>
      <c r="U30" s="8"/>
      <c r="V30" s="14"/>
      <c r="W30" s="14"/>
      <c r="X30" s="3"/>
      <c r="Y30" s="14"/>
      <c r="Z30" s="14"/>
      <c r="AA30" s="9"/>
      <c r="AB30" s="10"/>
      <c r="AC30" s="10"/>
      <c r="AD30" s="10"/>
      <c r="AE30" s="10"/>
      <c r="AF30" s="14"/>
    </row>
    <row r="31" spans="1:32" ht="19.899999999999999" customHeight="1" thickBot="1" x14ac:dyDescent="0.3">
      <c r="A31" s="19"/>
      <c r="B31" s="37"/>
      <c r="C31" s="3"/>
      <c r="D31" s="5"/>
      <c r="E31" s="5"/>
      <c r="F31" s="5"/>
      <c r="G31" s="12"/>
      <c r="H31" s="5"/>
      <c r="I31" s="5"/>
      <c r="J31" s="3"/>
      <c r="K31" s="3"/>
      <c r="L31" s="5"/>
      <c r="M31" s="5"/>
      <c r="N31" s="5"/>
      <c r="O31" s="12"/>
      <c r="P31" s="10"/>
      <c r="Q31" s="9"/>
      <c r="R31" s="9"/>
      <c r="S31" s="9"/>
      <c r="T31" s="9"/>
      <c r="U31" s="9"/>
      <c r="V31" s="16"/>
      <c r="W31" s="9"/>
      <c r="X31" s="3"/>
      <c r="Y31" s="9"/>
      <c r="Z31" s="9"/>
      <c r="AA31" s="9"/>
      <c r="AB31" s="6"/>
      <c r="AC31" s="6"/>
      <c r="AD31" s="10"/>
      <c r="AE31" s="10"/>
      <c r="AF31" s="9"/>
    </row>
    <row r="32" spans="1:32" ht="22.5" customHeight="1" x14ac:dyDescent="0.2">
      <c r="A32" s="50" t="s">
        <v>22</v>
      </c>
      <c r="B32" s="5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3"/>
    </row>
    <row r="33" spans="1:32" ht="19.5" customHeight="1" x14ac:dyDescent="0.2">
      <c r="A33" s="66" t="s">
        <v>18</v>
      </c>
      <c r="B33" s="46"/>
      <c r="C33" s="9"/>
      <c r="D33" s="9"/>
      <c r="E33" s="12"/>
      <c r="F33" s="9"/>
      <c r="G33" s="9"/>
      <c r="H33" s="9"/>
      <c r="I33" s="12"/>
      <c r="J33" s="9"/>
      <c r="K33" s="9"/>
      <c r="L33" s="9"/>
      <c r="M33" s="12"/>
      <c r="N33" s="9"/>
      <c r="O33" s="9"/>
      <c r="P33" s="9"/>
      <c r="Q33" s="9"/>
      <c r="R33" s="9"/>
      <c r="S33" s="9"/>
      <c r="T33" s="9"/>
      <c r="U33" s="9"/>
      <c r="V33" s="6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1:32" ht="19.5" customHeight="1" x14ac:dyDescent="0.25">
      <c r="A34" s="19"/>
      <c r="B34" s="40"/>
      <c r="C34" s="14"/>
      <c r="D34" s="10"/>
      <c r="E34" s="8"/>
      <c r="F34" s="8"/>
      <c r="G34" s="8"/>
      <c r="H34" s="10"/>
      <c r="I34" s="8"/>
      <c r="J34" s="14"/>
      <c r="K34" s="14"/>
      <c r="L34" s="10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19.5" customHeight="1" x14ac:dyDescent="0.25">
      <c r="A35" s="19"/>
      <c r="B35" s="38"/>
      <c r="C35" s="15"/>
      <c r="D35" s="5"/>
      <c r="E35" s="5"/>
      <c r="F35" s="5"/>
      <c r="G35" s="10"/>
      <c r="H35" s="5"/>
      <c r="I35" s="5"/>
      <c r="J35" s="7"/>
      <c r="K35" s="15"/>
      <c r="L35" s="5"/>
      <c r="M35" s="5"/>
      <c r="N35" s="5"/>
      <c r="O35" s="10"/>
      <c r="P35" s="10"/>
      <c r="Q35" s="9"/>
      <c r="R35" s="9"/>
      <c r="S35" s="9"/>
      <c r="T35" s="9"/>
      <c r="U35" s="9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</row>
    <row r="36" spans="1:32" ht="19.5" customHeight="1" x14ac:dyDescent="0.25">
      <c r="A36" s="19"/>
      <c r="B36" s="46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18"/>
      <c r="Y36" s="9"/>
      <c r="Z36" s="9"/>
      <c r="AA36" s="9"/>
      <c r="AB36" s="9"/>
      <c r="AC36" s="9"/>
      <c r="AD36" s="9"/>
      <c r="AE36" s="9"/>
      <c r="AF36" s="9"/>
    </row>
    <row r="37" spans="1:32" ht="19.5" customHeight="1" x14ac:dyDescent="0.25">
      <c r="A37" s="19"/>
      <c r="B37" s="37"/>
      <c r="C37" s="3"/>
      <c r="D37" s="9"/>
      <c r="E37" s="9"/>
      <c r="F37" s="9"/>
      <c r="G37" s="9"/>
      <c r="H37" s="9"/>
      <c r="I37" s="9"/>
      <c r="J37" s="3"/>
      <c r="K37" s="3"/>
      <c r="L37" s="9"/>
      <c r="M37" s="9"/>
      <c r="N37" s="9"/>
      <c r="O37" s="9"/>
      <c r="P37" s="3"/>
      <c r="Q37" s="9"/>
      <c r="R37" s="9"/>
      <c r="S37" s="9"/>
      <c r="T37" s="9"/>
      <c r="U37" s="9"/>
      <c r="V37" s="16"/>
      <c r="W37" s="9"/>
      <c r="X37" s="9"/>
      <c r="Y37" s="9"/>
      <c r="Z37" s="9"/>
      <c r="AA37" s="9"/>
      <c r="AB37" s="9"/>
      <c r="AC37" s="9"/>
      <c r="AD37" s="9"/>
      <c r="AE37" s="9"/>
      <c r="AF37" s="9"/>
    </row>
    <row r="38" spans="1:32" s="2" customFormat="1" ht="19.5" customHeight="1" x14ac:dyDescent="0.25">
      <c r="A38" s="19"/>
      <c r="B38" s="4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s="2" customFormat="1" ht="19.5" customHeight="1" x14ac:dyDescent="0.25">
      <c r="A39" s="19"/>
      <c r="B39" s="40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8"/>
      <c r="R39" s="8"/>
      <c r="S39" s="8"/>
      <c r="T39" s="8"/>
      <c r="U39" s="8"/>
      <c r="V39" s="8"/>
      <c r="W39" s="8"/>
      <c r="X39" s="8"/>
      <c r="Y39" s="8"/>
      <c r="Z39" s="8"/>
      <c r="AA39" s="5"/>
      <c r="AB39" s="9"/>
      <c r="AC39" s="3"/>
      <c r="AD39" s="12"/>
      <c r="AE39" s="12"/>
      <c r="AF39" s="8"/>
    </row>
  </sheetData>
  <mergeCells count="1">
    <mergeCell ref="A3:A4"/>
  </mergeCells>
  <conditionalFormatting sqref="B6:AF31 B33:AF39">
    <cfRule type="expression" dxfId="0" priority="1" stopIfTrue="1">
      <formula>AND(B$1=0)</formula>
    </cfRule>
  </conditionalFormatting>
  <pageMargins left="0.19685039370078741" right="0.19685039370078741" top="0.98425196850393704" bottom="0.98425196850393704" header="0.51181102362204722" footer="0.51181102362204722"/>
  <pageSetup paperSize="9" scale="30" orientation="portrait" r:id="rId1"/>
  <headerFooter alignWithMargins="0">
    <oddHeader>Page &amp;P&amp;RPlanning.xlsx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40B0A-E093-4C65-8C0C-3B839EE23419}">
  <sheetPr codeName="Feuil13">
    <tabColor rgb="FFFF0000"/>
  </sheetPr>
  <dimension ref="A1:M38"/>
  <sheetViews>
    <sheetView workbookViewId="0">
      <selection activeCell="G35" sqref="G35"/>
    </sheetView>
  </sheetViews>
  <sheetFormatPr baseColWidth="10" defaultRowHeight="12.75" x14ac:dyDescent="0.2"/>
  <cols>
    <col min="1" max="13" width="20.7109375" customWidth="1"/>
  </cols>
  <sheetData>
    <row r="1" spans="1:13" ht="21.6" customHeight="1" thickTop="1" thickBot="1" x14ac:dyDescent="0.25">
      <c r="A1" s="26" t="s">
        <v>21</v>
      </c>
      <c r="B1" s="26" t="s">
        <v>19</v>
      </c>
      <c r="C1" s="26" t="s">
        <v>20</v>
      </c>
      <c r="D1" s="26" t="s">
        <v>5</v>
      </c>
      <c r="E1" s="26" t="s">
        <v>6</v>
      </c>
      <c r="F1" s="26" t="s">
        <v>7</v>
      </c>
      <c r="G1" s="26" t="s">
        <v>8</v>
      </c>
      <c r="H1" s="26" t="s">
        <v>9</v>
      </c>
      <c r="I1" s="26" t="s">
        <v>10</v>
      </c>
      <c r="J1" s="26" t="s">
        <v>11</v>
      </c>
      <c r="K1" s="26" t="s">
        <v>12</v>
      </c>
      <c r="L1" s="26" t="s">
        <v>13</v>
      </c>
      <c r="M1" s="26" t="s">
        <v>14</v>
      </c>
    </row>
    <row r="2" spans="1:13" x14ac:dyDescent="0.2">
      <c r="A2" s="25" t="s">
        <v>2</v>
      </c>
      <c r="B2" s="25" t="s">
        <v>2</v>
      </c>
      <c r="C2" s="25" t="s">
        <v>2</v>
      </c>
      <c r="D2" s="25" t="s">
        <v>2</v>
      </c>
      <c r="E2" s="25" t="s">
        <v>2</v>
      </c>
      <c r="F2" s="25" t="s">
        <v>2</v>
      </c>
      <c r="G2" s="25" t="s">
        <v>2</v>
      </c>
      <c r="H2" s="25" t="s">
        <v>2</v>
      </c>
      <c r="I2" s="25" t="s">
        <v>2</v>
      </c>
      <c r="J2" s="25" t="s">
        <v>2</v>
      </c>
      <c r="K2" s="25" t="s">
        <v>2</v>
      </c>
      <c r="L2" s="25" t="s">
        <v>2</v>
      </c>
      <c r="M2" s="25" t="s">
        <v>2</v>
      </c>
    </row>
    <row r="3" spans="1:13" x14ac:dyDescent="0.2">
      <c r="A3" s="21">
        <v>45658</v>
      </c>
      <c r="B3" s="22">
        <f>_DDP+31</f>
        <v>45689</v>
      </c>
      <c r="C3" s="22">
        <f>B3+28</f>
        <v>45717</v>
      </c>
      <c r="D3" s="22">
        <f>C3+31</f>
        <v>45748</v>
      </c>
      <c r="E3" s="22">
        <f>D3+30</f>
        <v>45778</v>
      </c>
      <c r="F3" s="22">
        <f>E3+31</f>
        <v>45809</v>
      </c>
      <c r="G3" s="22">
        <f>F3+30</f>
        <v>45839</v>
      </c>
      <c r="H3" s="22">
        <f>G3+31</f>
        <v>45870</v>
      </c>
      <c r="I3" s="22">
        <f>H3+31</f>
        <v>45901</v>
      </c>
      <c r="J3" s="22">
        <f>I3+30</f>
        <v>45931</v>
      </c>
      <c r="K3" s="22">
        <f>J3+31</f>
        <v>45962</v>
      </c>
      <c r="L3" s="22">
        <f>K3+30</f>
        <v>45992</v>
      </c>
      <c r="M3" s="22">
        <f>L3+31</f>
        <v>46023</v>
      </c>
    </row>
    <row r="4" spans="1:13" x14ac:dyDescent="0.2">
      <c r="A4" s="20" t="s">
        <v>4</v>
      </c>
      <c r="B4" s="20" t="s">
        <v>4</v>
      </c>
      <c r="C4" s="20" t="s">
        <v>4</v>
      </c>
      <c r="D4" s="20" t="s">
        <v>4</v>
      </c>
      <c r="E4" s="20" t="s">
        <v>4</v>
      </c>
      <c r="F4" s="20" t="s">
        <v>4</v>
      </c>
      <c r="G4" s="20" t="s">
        <v>4</v>
      </c>
      <c r="H4" s="20" t="s">
        <v>4</v>
      </c>
      <c r="I4" s="20" t="s">
        <v>4</v>
      </c>
      <c r="J4" s="20" t="s">
        <v>4</v>
      </c>
      <c r="K4" s="20" t="s">
        <v>4</v>
      </c>
      <c r="L4" s="20" t="s">
        <v>4</v>
      </c>
      <c r="M4" s="20" t="s">
        <v>4</v>
      </c>
    </row>
    <row r="5" spans="1:13" x14ac:dyDescent="0.2">
      <c r="A5" s="23" t="str">
        <f>TEXT(_DDP,"MMMM")</f>
        <v>janvier</v>
      </c>
      <c r="B5" s="23" t="str">
        <f t="shared" ref="B5:M5" si="0">TEXT(B3,"MMMM")</f>
        <v>février</v>
      </c>
      <c r="C5" s="23" t="str">
        <f t="shared" si="0"/>
        <v>mars</v>
      </c>
      <c r="D5" s="23" t="str">
        <f t="shared" si="0"/>
        <v>avril</v>
      </c>
      <c r="E5" s="23" t="str">
        <f t="shared" si="0"/>
        <v>mai</v>
      </c>
      <c r="F5" s="23" t="str">
        <f t="shared" si="0"/>
        <v>juin</v>
      </c>
      <c r="G5" s="23" t="str">
        <f t="shared" si="0"/>
        <v>juillet</v>
      </c>
      <c r="H5" s="23" t="str">
        <f t="shared" si="0"/>
        <v>août</v>
      </c>
      <c r="I5" s="23" t="str">
        <f t="shared" si="0"/>
        <v>septembre</v>
      </c>
      <c r="J5" s="23" t="str">
        <f t="shared" si="0"/>
        <v>octobre</v>
      </c>
      <c r="K5" s="23" t="str">
        <f t="shared" si="0"/>
        <v>novembre</v>
      </c>
      <c r="L5" s="23" t="str">
        <f t="shared" si="0"/>
        <v>décembre</v>
      </c>
      <c r="M5" s="23" t="str">
        <f t="shared" si="0"/>
        <v>janvier</v>
      </c>
    </row>
    <row r="6" spans="1:13" x14ac:dyDescent="0.2">
      <c r="A6" s="20" t="s">
        <v>3</v>
      </c>
      <c r="B6" s="20" t="s">
        <v>3</v>
      </c>
      <c r="C6" s="20" t="s">
        <v>3</v>
      </c>
      <c r="D6" s="20" t="s">
        <v>3</v>
      </c>
      <c r="E6" s="20" t="s">
        <v>3</v>
      </c>
      <c r="F6" s="20" t="s">
        <v>3</v>
      </c>
      <c r="G6" s="20" t="s">
        <v>3</v>
      </c>
      <c r="H6" s="20" t="s">
        <v>3</v>
      </c>
      <c r="I6" s="20" t="s">
        <v>3</v>
      </c>
      <c r="J6" s="20" t="s">
        <v>3</v>
      </c>
      <c r="K6" s="20" t="s">
        <v>3</v>
      </c>
      <c r="L6" s="20" t="s">
        <v>3</v>
      </c>
      <c r="M6" s="20" t="s">
        <v>3</v>
      </c>
    </row>
    <row r="7" spans="1:13" ht="13.5" thickBot="1" x14ac:dyDescent="0.25">
      <c r="A7" s="24">
        <f>YEAR(_DDP)</f>
        <v>2025</v>
      </c>
      <c r="B7" s="24">
        <f t="shared" ref="B7:M7" si="1">YEAR(_DDP)</f>
        <v>2025</v>
      </c>
      <c r="C7" s="24">
        <f t="shared" si="1"/>
        <v>2025</v>
      </c>
      <c r="D7" s="24">
        <f t="shared" si="1"/>
        <v>2025</v>
      </c>
      <c r="E7" s="24">
        <f t="shared" si="1"/>
        <v>2025</v>
      </c>
      <c r="F7" s="24">
        <f t="shared" si="1"/>
        <v>2025</v>
      </c>
      <c r="G7" s="24">
        <f t="shared" si="1"/>
        <v>2025</v>
      </c>
      <c r="H7" s="24">
        <f t="shared" si="1"/>
        <v>2025</v>
      </c>
      <c r="I7" s="24">
        <f t="shared" si="1"/>
        <v>2025</v>
      </c>
      <c r="J7" s="24">
        <f t="shared" si="1"/>
        <v>2025</v>
      </c>
      <c r="K7" s="24">
        <f t="shared" si="1"/>
        <v>2025</v>
      </c>
      <c r="L7" s="24">
        <f t="shared" si="1"/>
        <v>2025</v>
      </c>
      <c r="M7" s="24">
        <f t="shared" si="1"/>
        <v>2025</v>
      </c>
    </row>
    <row r="8" spans="1:13" ht="14.25" thickTop="1" thickBot="1" x14ac:dyDescent="0.25"/>
    <row r="9" spans="1:13" ht="13.5" thickBot="1" x14ac:dyDescent="0.25">
      <c r="A9" s="27"/>
      <c r="B9" s="108" t="s">
        <v>35</v>
      </c>
      <c r="C9" s="109"/>
      <c r="D9" s="109"/>
    </row>
    <row r="10" spans="1:13" ht="13.5" thickBot="1" x14ac:dyDescent="0.25"/>
    <row r="11" spans="1:13" ht="13.5" thickBot="1" x14ac:dyDescent="0.25">
      <c r="A11" s="28"/>
      <c r="B11" s="106" t="s">
        <v>36</v>
      </c>
      <c r="C11" s="107"/>
      <c r="D11" s="107"/>
    </row>
    <row r="14" spans="1:13" ht="15" x14ac:dyDescent="0.2">
      <c r="A14" s="56" t="s">
        <v>33</v>
      </c>
      <c r="B14" s="57" t="s">
        <v>32</v>
      </c>
      <c r="C14" s="57" t="s">
        <v>34</v>
      </c>
    </row>
    <row r="15" spans="1:13" x14ac:dyDescent="0.2">
      <c r="A15" s="58">
        <f t="shared" ref="A15:A25" si="2">An</f>
        <v>2025</v>
      </c>
      <c r="B15" s="59">
        <f>DATE(A15,1,1)</f>
        <v>45658</v>
      </c>
      <c r="C15" s="60" t="str">
        <f>"Jour de l'an "&amp;A15</f>
        <v>Jour de l'an 2025</v>
      </c>
    </row>
    <row r="16" spans="1:13" x14ac:dyDescent="0.2">
      <c r="A16" s="58">
        <f t="shared" si="2"/>
        <v>2025</v>
      </c>
      <c r="B16" s="59">
        <f>DATE(A16,3,29.56+0.979*MOD(204-11*MOD(A16,19),30)-WEEKDAY(DATE(A16,3,28.56+0.979*MOD(204-11*MOD(A16,19),30))))+1</f>
        <v>45768</v>
      </c>
      <c r="C16" s="60" t="s">
        <v>23</v>
      </c>
    </row>
    <row r="17" spans="1:3" x14ac:dyDescent="0.2">
      <c r="A17" s="58">
        <f t="shared" si="2"/>
        <v>2025</v>
      </c>
      <c r="B17" s="59">
        <f>DATE(A17,5,1)</f>
        <v>45778</v>
      </c>
      <c r="C17" s="60" t="s">
        <v>24</v>
      </c>
    </row>
    <row r="18" spans="1:3" x14ac:dyDescent="0.2">
      <c r="A18" s="58">
        <f t="shared" si="2"/>
        <v>2025</v>
      </c>
      <c r="B18" s="59">
        <f>DATE(A18,3,29.56+0.979*MOD(204-11*MOD(A18,19),30)-WEEKDAY(DATE(A18,3,28.56+0.979*MOD(204-11*MOD(A18,19),30))))+1+38</f>
        <v>45806</v>
      </c>
      <c r="C18" s="60" t="s">
        <v>25</v>
      </c>
    </row>
    <row r="19" spans="1:3" x14ac:dyDescent="0.2">
      <c r="A19" s="58">
        <f t="shared" si="2"/>
        <v>2025</v>
      </c>
      <c r="B19" s="59">
        <f>DATE(A19,5,8)</f>
        <v>45785</v>
      </c>
      <c r="C19" s="61" t="s">
        <v>26</v>
      </c>
    </row>
    <row r="20" spans="1:3" x14ac:dyDescent="0.2">
      <c r="A20" s="58">
        <f t="shared" si="2"/>
        <v>2025</v>
      </c>
      <c r="B20" s="59">
        <f>DATE(A20,3,29.56+0.979*MOD(204-11*MOD(A20,19),30)-WEEKDAY(DATE(A20,3,28.56+0.979*MOD(204-11*MOD(A20,19),30))))+1+49</f>
        <v>45817</v>
      </c>
      <c r="C20" s="60" t="s">
        <v>27</v>
      </c>
    </row>
    <row r="21" spans="1:3" x14ac:dyDescent="0.2">
      <c r="A21" s="58">
        <f t="shared" si="2"/>
        <v>2025</v>
      </c>
      <c r="B21" s="59">
        <f>DATE(A21,7,14)</f>
        <v>45852</v>
      </c>
      <c r="C21" s="60" t="s">
        <v>28</v>
      </c>
    </row>
    <row r="22" spans="1:3" x14ac:dyDescent="0.2">
      <c r="A22" s="58">
        <f t="shared" si="2"/>
        <v>2025</v>
      </c>
      <c r="B22" s="59">
        <f>DATE(A22,8,15)</f>
        <v>45884</v>
      </c>
      <c r="C22" s="60" t="s">
        <v>29</v>
      </c>
    </row>
    <row r="23" spans="1:3" x14ac:dyDescent="0.2">
      <c r="A23" s="58">
        <f t="shared" si="2"/>
        <v>2025</v>
      </c>
      <c r="B23" s="59">
        <f>DATE(A23,11,1)</f>
        <v>45962</v>
      </c>
      <c r="C23" s="60" t="s">
        <v>30</v>
      </c>
    </row>
    <row r="24" spans="1:3" x14ac:dyDescent="0.2">
      <c r="A24" s="58">
        <f t="shared" si="2"/>
        <v>2025</v>
      </c>
      <c r="B24" s="59">
        <f>DATE(A24,11,11)</f>
        <v>45972</v>
      </c>
      <c r="C24" s="60" t="str">
        <f>"Armistice "&amp;A24</f>
        <v>Armistice 2025</v>
      </c>
    </row>
    <row r="25" spans="1:3" x14ac:dyDescent="0.2">
      <c r="A25" s="58">
        <f t="shared" si="2"/>
        <v>2025</v>
      </c>
      <c r="B25" s="59">
        <f>DATE(An,12,25)</f>
        <v>46016</v>
      </c>
      <c r="C25" s="60" t="s">
        <v>31</v>
      </c>
    </row>
    <row r="26" spans="1:3" x14ac:dyDescent="0.2">
      <c r="A26" s="58">
        <f>A25+1</f>
        <v>2026</v>
      </c>
      <c r="B26" s="59" t="str">
        <f>"01/01/"&amp;A15+1</f>
        <v>01/01/2026</v>
      </c>
      <c r="C26" s="62" t="str">
        <f>"Jour de l'an "&amp;A15+1</f>
        <v>Jour de l'an 2026</v>
      </c>
    </row>
    <row r="27" spans="1:3" x14ac:dyDescent="0.2">
      <c r="A27" s="58">
        <f>A26</f>
        <v>2026</v>
      </c>
      <c r="B27" s="59">
        <f>DATE(A16+1,3,29.56+0.979*MOD(204-11*MOD(A16+1,19),30)-WEEKDAY(DATE(A16+1,3,28.56+0.979*MOD(204-11*MOD(A16+1,19),30))))+1</f>
        <v>46118</v>
      </c>
      <c r="C27" s="62" t="s">
        <v>23</v>
      </c>
    </row>
    <row r="28" spans="1:3" x14ac:dyDescent="0.2">
      <c r="A28" s="58">
        <f t="shared" ref="A28:A36" si="3">A27</f>
        <v>2026</v>
      </c>
      <c r="B28" s="59">
        <f>DATE(A17+1,5,1)</f>
        <v>46143</v>
      </c>
      <c r="C28" s="62" t="s">
        <v>24</v>
      </c>
    </row>
    <row r="29" spans="1:3" x14ac:dyDescent="0.2">
      <c r="A29" s="58">
        <f t="shared" si="3"/>
        <v>2026</v>
      </c>
      <c r="B29" s="59">
        <f>DATE(A18+1,3,29.56+0.979*MOD(204-11*MOD(A18+1,19),30)-WEEKDAY(DATE(A18+1,3,28.56+0.979*MOD(204-11*MOD(A18+1,19),30))))+1+38</f>
        <v>46156</v>
      </c>
      <c r="C29" s="62" t="s">
        <v>25</v>
      </c>
    </row>
    <row r="30" spans="1:3" x14ac:dyDescent="0.2">
      <c r="A30" s="58">
        <f t="shared" si="3"/>
        <v>2026</v>
      </c>
      <c r="B30" s="59">
        <f>DATE(A19+1,5,8)</f>
        <v>46150</v>
      </c>
      <c r="C30" s="62" t="s">
        <v>26</v>
      </c>
    </row>
    <row r="31" spans="1:3" x14ac:dyDescent="0.2">
      <c r="A31" s="58">
        <f t="shared" si="3"/>
        <v>2026</v>
      </c>
      <c r="B31" s="59">
        <f>DATE(A20+1,3,29.56+0.979*MOD(204-11*MOD(A20+1,19),30)-WEEKDAY(DATE(A20+18,3,28.56+0.979*MOD(204-11*MOD(A20+1,19),30))))+1+49</f>
        <v>46167</v>
      </c>
      <c r="C31" s="62" t="s">
        <v>27</v>
      </c>
    </row>
    <row r="32" spans="1:3" x14ac:dyDescent="0.2">
      <c r="A32" s="58">
        <f t="shared" si="3"/>
        <v>2026</v>
      </c>
      <c r="B32" s="59">
        <f>DATE(A21+1,7,14)</f>
        <v>46217</v>
      </c>
      <c r="C32" s="62" t="s">
        <v>28</v>
      </c>
    </row>
    <row r="33" spans="1:3" x14ac:dyDescent="0.2">
      <c r="A33" s="58">
        <f t="shared" si="3"/>
        <v>2026</v>
      </c>
      <c r="B33" s="59">
        <f>DATE(A22+1,8,15)</f>
        <v>46249</v>
      </c>
      <c r="C33" s="62" t="s">
        <v>29</v>
      </c>
    </row>
    <row r="34" spans="1:3" x14ac:dyDescent="0.2">
      <c r="A34" s="58">
        <f t="shared" si="3"/>
        <v>2026</v>
      </c>
      <c r="B34" s="59">
        <f>DATE(A23+1,11,1)</f>
        <v>46327</v>
      </c>
      <c r="C34" s="62" t="s">
        <v>30</v>
      </c>
    </row>
    <row r="35" spans="1:3" x14ac:dyDescent="0.2">
      <c r="A35" s="58">
        <f t="shared" si="3"/>
        <v>2026</v>
      </c>
      <c r="B35" s="59">
        <f>DATE(A24+1,11,11)</f>
        <v>46337</v>
      </c>
      <c r="C35" s="62" t="str">
        <f>"Armistice "&amp;A24+1</f>
        <v>Armistice 2026</v>
      </c>
    </row>
    <row r="36" spans="1:3" x14ac:dyDescent="0.2">
      <c r="A36" s="58">
        <f t="shared" si="3"/>
        <v>2026</v>
      </c>
      <c r="B36" s="59">
        <f>DATE(An+1,12,25)</f>
        <v>46381</v>
      </c>
      <c r="C36" s="62" t="s">
        <v>31</v>
      </c>
    </row>
    <row r="37" spans="1:3" ht="13.5" thickBot="1" x14ac:dyDescent="0.25"/>
    <row r="38" spans="1:3" ht="13.5" thickBot="1" x14ac:dyDescent="0.25">
      <c r="A38" s="63"/>
      <c r="B38" s="106" t="s">
        <v>15</v>
      </c>
      <c r="C38" s="107"/>
    </row>
  </sheetData>
  <mergeCells count="3">
    <mergeCell ref="B38:C38"/>
    <mergeCell ref="B9:D9"/>
    <mergeCell ref="B11:D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28</vt:i4>
      </vt:variant>
    </vt:vector>
  </HeadingPairs>
  <TitlesOfParts>
    <vt:vector size="41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PARAMETRES PLANNING</vt:lpstr>
      <vt:lpstr>Août!_DD</vt:lpstr>
      <vt:lpstr>Avril!_DD</vt:lpstr>
      <vt:lpstr>Décembre!_DD</vt:lpstr>
      <vt:lpstr>Février!_DD</vt:lpstr>
      <vt:lpstr>Juillet!_DD</vt:lpstr>
      <vt:lpstr>Juin!_DD</vt:lpstr>
      <vt:lpstr>Mai!_DD</vt:lpstr>
      <vt:lpstr>Mars!_DD</vt:lpstr>
      <vt:lpstr>Novembre!_DD</vt:lpstr>
      <vt:lpstr>Octobre!_DD</vt:lpstr>
      <vt:lpstr>Septembre!_DD</vt:lpstr>
      <vt:lpstr>_DD</vt:lpstr>
      <vt:lpstr>_DDP</vt:lpstr>
      <vt:lpstr>An</vt:lpstr>
      <vt:lpstr>Premier_mois</vt:lpstr>
      <vt:lpstr>Test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>CICA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ROZIER Romain</dc:creator>
  <cp:lastModifiedBy>The_boss</cp:lastModifiedBy>
  <cp:lastPrinted>2019-08-07T12:36:25Z</cp:lastPrinted>
  <dcterms:created xsi:type="dcterms:W3CDTF">2004-06-11T08:45:34Z</dcterms:created>
  <dcterms:modified xsi:type="dcterms:W3CDTF">2025-06-25T15:00:44Z</dcterms:modified>
</cp:coreProperties>
</file>